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jpeg" ContentType="image/jpeg"/>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customXml/itemProps4.xml" ContentType="application/vnd.openxmlformats-officedocument.customXmlPropertie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updateLinks="never" codeName="ThisWorkbook" hidePivotFieldList="1" defaultThemeVersion="124226"/>
  <bookViews>
    <workbookView xWindow="1095" yWindow="6000" windowWidth="13965" windowHeight="5430" tabRatio="931"/>
  </bookViews>
  <sheets>
    <sheet name="Cover" sheetId="57" r:id="rId1"/>
    <sheet name="Contents" sheetId="33" r:id="rId2"/>
    <sheet name="Dates" sheetId="40" state="hidden" r:id="rId3"/>
    <sheet name="DataPack" sheetId="49" state="hidden" r:id="rId4"/>
    <sheet name="Table 1" sheetId="35" r:id="rId5"/>
    <sheet name="Table 2" sheetId="32" r:id="rId6"/>
    <sheet name="Table 2a" sheetId="59" r:id="rId7"/>
    <sheet name="Table 2b" sheetId="60" r:id="rId8"/>
    <sheet name="Table 2c" sheetId="61" r:id="rId9"/>
    <sheet name="Table 2d" sheetId="62" r:id="rId10"/>
    <sheet name="Table 2e" sheetId="63" r:id="rId11"/>
    <sheet name="Table 3" sheetId="7" r:id="rId12"/>
    <sheet name="Table   4" sheetId="38" state="hidden" r:id="rId13"/>
    <sheet name="Table 4" sheetId="68" r:id="rId14"/>
    <sheet name="Table 4a" sheetId="64" r:id="rId15"/>
    <sheet name="Table 4b" sheetId="69" r:id="rId16"/>
    <sheet name="Table 4c" sheetId="71" r:id="rId17"/>
    <sheet name="Table 4d" sheetId="72" r:id="rId18"/>
    <sheet name="Table 5" sheetId="34" r:id="rId19"/>
    <sheet name="Chart 1" sheetId="83" r:id="rId20"/>
    <sheet name="Chart 2" sheetId="74" r:id="rId21"/>
    <sheet name="Chart 3" sheetId="75" r:id="rId22"/>
    <sheet name="Chart 4" sheetId="76" r:id="rId23"/>
    <sheet name="Chart 5" sheetId="82" r:id="rId24"/>
  </sheets>
  <definedNames>
    <definedName name="_xlnm._FilterDatabase" localSheetId="3" hidden="1">DataPack!$S$158:$X$158</definedName>
    <definedName name="Chart1">'Chart 2'!$C$4:$E$4</definedName>
    <definedName name="Chart1x">'Chart 1'!$B$2</definedName>
    <definedName name="Chart2">'Chart 3'!$C$4</definedName>
    <definedName name="Chart3" localSheetId="19">'Chart 1'!$B$3</definedName>
    <definedName name="Chart3">'Chart 4'!$B$3</definedName>
    <definedName name="Chart4" localSheetId="23">'Chart 5'!$B$3</definedName>
    <definedName name="Date" localSheetId="23">Dates!$E$3:$E$5</definedName>
    <definedName name="Date">Dates!$E$3:$E$5</definedName>
    <definedName name="enddates" localSheetId="23">Dates!$G$4:$G$5</definedName>
    <definedName name="enddates">Dates!$G$4:$G$5</definedName>
    <definedName name="_xlnm.Print_Area" localSheetId="19">'Chart 1'!$A$1:$J$37,'Chart 1'!$B$40:$I$40</definedName>
    <definedName name="_xlnm.Print_Area" localSheetId="20">'Chart 2'!$A$1:$M$37</definedName>
    <definedName name="_xlnm.Print_Area" localSheetId="21">'Chart 3'!$A$1:$I$35</definedName>
    <definedName name="_xlnm.Print_Area" localSheetId="22">'Chart 4'!$A$1:$K$36</definedName>
    <definedName name="_xlnm.Print_Area" localSheetId="23">'Chart 5'!$A$1:$K$43</definedName>
    <definedName name="_xlnm.Print_Area" localSheetId="0">Cover!$A$1:$C$38</definedName>
    <definedName name="_xlnm.Print_Area" localSheetId="12">'Table   4'!$A$1:$M$18</definedName>
    <definedName name="_xlnm.Print_Area" localSheetId="7">'Table 2b'!$A$1:$L$23</definedName>
    <definedName name="_xlnm.Print_Area" localSheetId="8">'Table 2c'!$A$1:$L$23</definedName>
    <definedName name="_xlnm.Print_Area" localSheetId="11">'Table 3'!$A$1:$Q$58</definedName>
    <definedName name="_xlnm.Print_Area" localSheetId="13">'Table 4'!$A$1:$L$36</definedName>
    <definedName name="_xlnm.Print_Area" localSheetId="14">'Table 4a'!$A$1:$G$277</definedName>
    <definedName name="_xlnm.Print_Area" localSheetId="15">'Table 4b'!$A$1:$G$177</definedName>
    <definedName name="_xlnm.Print_Area" localSheetId="16">'Table 4c'!$A$1:$G$67</definedName>
    <definedName name="_xlnm.Print_Area" localSheetId="17">'Table 4d'!$A$1:$G$58</definedName>
    <definedName name="_xlnm.Print_Area" localSheetId="18">'Table 5'!$A$1:$N$174</definedName>
    <definedName name="Table1">'Table 1'!$C$4</definedName>
    <definedName name="Table2">'Table 2'!$B$4</definedName>
    <definedName name="Table2a">'Table 2a'!$B$6</definedName>
    <definedName name="Table2b">'Table 2b'!$B$6</definedName>
    <definedName name="Table2c">'Table 2c'!$B$6</definedName>
    <definedName name="Table2d">'Table 2d'!$B$6</definedName>
    <definedName name="Table2e">'Table 2e'!$B$6</definedName>
    <definedName name="Table4">'Table   4'!$C$4:$E$4</definedName>
    <definedName name="Table5">'Table 4'!$C$4:$E$4</definedName>
    <definedName name="Table5a">'Table 4a'!$C$4</definedName>
    <definedName name="Table5b">'Table 4b'!$C$4</definedName>
    <definedName name="Table5c">'Table 4c'!$C$4</definedName>
    <definedName name="Table5d">'Table 4d'!$C$4</definedName>
    <definedName name="Table6">'Table 5'!$B$4</definedName>
  </definedNames>
  <calcPr calcId="125725"/>
</workbook>
</file>

<file path=xl/calcChain.xml><?xml version="1.0" encoding="utf-8"?>
<calcChain xmlns="http://schemas.openxmlformats.org/spreadsheetml/2006/main">
  <c r="B2" i="59"/>
  <c r="B2" i="32"/>
  <c r="B2" i="35"/>
  <c r="AD72" i="49"/>
  <c r="AD71"/>
  <c r="AD70"/>
  <c r="AD69"/>
  <c r="AD68"/>
  <c r="AB72"/>
  <c r="AB71"/>
  <c r="AB70"/>
  <c r="AB69"/>
  <c r="AB68"/>
  <c r="Z72"/>
  <c r="Z71"/>
  <c r="Z70"/>
  <c r="Z69"/>
  <c r="Z68"/>
  <c r="X69"/>
  <c r="X70"/>
  <c r="X71"/>
  <c r="X72"/>
  <c r="X68"/>
  <c r="T72"/>
  <c r="T71"/>
  <c r="T70"/>
  <c r="T69"/>
  <c r="T68"/>
  <c r="R72"/>
  <c r="R71"/>
  <c r="R70"/>
  <c r="R69"/>
  <c r="R68"/>
  <c r="P72"/>
  <c r="P71"/>
  <c r="P70"/>
  <c r="P69"/>
  <c r="P68"/>
  <c r="N69"/>
  <c r="N70"/>
  <c r="N71"/>
  <c r="N72"/>
  <c r="N68"/>
  <c r="J72"/>
  <c r="J71"/>
  <c r="L17" i="62"/>
  <c r="J70" i="49"/>
  <c r="J69"/>
  <c r="L15" i="62"/>
  <c r="J68" i="49"/>
  <c r="H72"/>
  <c r="H71"/>
  <c r="H70"/>
  <c r="H69"/>
  <c r="J15" i="62"/>
  <c r="H68" i="49"/>
  <c r="F72"/>
  <c r="F71"/>
  <c r="H17" i="62"/>
  <c r="F70" i="49"/>
  <c r="F69"/>
  <c r="H15" i="62"/>
  <c r="F68" i="49"/>
  <c r="D72"/>
  <c r="D71"/>
  <c r="D70"/>
  <c r="D69"/>
  <c r="D68"/>
  <c r="D60"/>
  <c r="D59"/>
  <c r="F17" i="61"/>
  <c r="D58" i="49"/>
  <c r="D57"/>
  <c r="F15" i="61"/>
  <c r="D56" i="49"/>
  <c r="F60"/>
  <c r="F59"/>
  <c r="F58"/>
  <c r="F57"/>
  <c r="F56"/>
  <c r="H60"/>
  <c r="H59"/>
  <c r="H58"/>
  <c r="H57"/>
  <c r="J15" i="61"/>
  <c r="H56" i="49"/>
  <c r="J57"/>
  <c r="J58"/>
  <c r="J59"/>
  <c r="L17" i="61"/>
  <c r="J60" i="49"/>
  <c r="L18" i="61"/>
  <c r="J56" i="49"/>
  <c r="L15" i="61"/>
  <c r="X60" i="49"/>
  <c r="X59"/>
  <c r="X58"/>
  <c r="X57"/>
  <c r="X56"/>
  <c r="Z60"/>
  <c r="Z59"/>
  <c r="Z58"/>
  <c r="Z57"/>
  <c r="Z56"/>
  <c r="AB60"/>
  <c r="AB59"/>
  <c r="AB58"/>
  <c r="AB57"/>
  <c r="AB56"/>
  <c r="AD60"/>
  <c r="AD59"/>
  <c r="AD58"/>
  <c r="AD57"/>
  <c r="AD56"/>
  <c r="AD24"/>
  <c r="AD23"/>
  <c r="AD22"/>
  <c r="AD21"/>
  <c r="AD20"/>
  <c r="AB24"/>
  <c r="AB23"/>
  <c r="AB22"/>
  <c r="AB21"/>
  <c r="AB20"/>
  <c r="Z24"/>
  <c r="Z23"/>
  <c r="Z22"/>
  <c r="Z21"/>
  <c r="Z20"/>
  <c r="X21"/>
  <c r="X22"/>
  <c r="X23"/>
  <c r="X24"/>
  <c r="X20"/>
  <c r="T24"/>
  <c r="T23"/>
  <c r="T22"/>
  <c r="T21"/>
  <c r="T20"/>
  <c r="R24"/>
  <c r="R23"/>
  <c r="R22"/>
  <c r="R21"/>
  <c r="R20"/>
  <c r="P24"/>
  <c r="P23"/>
  <c r="P22"/>
  <c r="P21"/>
  <c r="P20"/>
  <c r="N21"/>
  <c r="N22"/>
  <c r="N23"/>
  <c r="N24"/>
  <c r="N20"/>
  <c r="J20"/>
  <c r="F20"/>
  <c r="J24"/>
  <c r="J23"/>
  <c r="J22"/>
  <c r="J21"/>
  <c r="L15" i="32"/>
  <c r="H24" i="49"/>
  <c r="H23"/>
  <c r="J17" i="32"/>
  <c r="H22" i="49"/>
  <c r="J16" i="32"/>
  <c r="H21" i="49"/>
  <c r="J15" i="32"/>
  <c r="H20" i="49"/>
  <c r="F21"/>
  <c r="F22"/>
  <c r="F23"/>
  <c r="F24"/>
  <c r="D21"/>
  <c r="D22"/>
  <c r="D23"/>
  <c r="D24"/>
  <c r="F18" i="32"/>
  <c r="D20" i="49"/>
  <c r="F14" i="32"/>
  <c r="B2" i="76"/>
  <c r="B2" i="75"/>
  <c r="B2" i="74"/>
  <c r="B2" i="34"/>
  <c r="B2" i="72"/>
  <c r="B2" i="71"/>
  <c r="B2" i="69"/>
  <c r="B2" i="64"/>
  <c r="B2" i="38"/>
  <c r="B2" i="63"/>
  <c r="B2" i="62"/>
  <c r="B2" i="61"/>
  <c r="B2" i="60"/>
  <c r="B8" i="64"/>
  <c r="F8" i="7"/>
  <c r="J11"/>
  <c r="N14" s="1"/>
  <c r="G8"/>
  <c r="H8"/>
  <c r="I8"/>
  <c r="M11" s="1"/>
  <c r="Q14" s="1"/>
  <c r="J8"/>
  <c r="N11"/>
  <c r="K8"/>
  <c r="O11"/>
  <c r="L8"/>
  <c r="P11"/>
  <c r="M8"/>
  <c r="N8"/>
  <c r="O8"/>
  <c r="P8"/>
  <c r="Q8"/>
  <c r="F9"/>
  <c r="G9"/>
  <c r="H9"/>
  <c r="L12" s="1"/>
  <c r="P15" s="1"/>
  <c r="I9"/>
  <c r="J9"/>
  <c r="N12" s="1"/>
  <c r="K9"/>
  <c r="L9"/>
  <c r="M9"/>
  <c r="N9"/>
  <c r="O9"/>
  <c r="P9"/>
  <c r="Q9"/>
  <c r="F10"/>
  <c r="J13"/>
  <c r="N16" s="1"/>
  <c r="G10"/>
  <c r="H10"/>
  <c r="I10"/>
  <c r="M13" s="1"/>
  <c r="Q16" s="1"/>
  <c r="F11"/>
  <c r="J14"/>
  <c r="N17" s="1"/>
  <c r="G11"/>
  <c r="H11"/>
  <c r="L14"/>
  <c r="P17" s="1"/>
  <c r="I11"/>
  <c r="K11"/>
  <c r="O14"/>
  <c r="L11"/>
  <c r="Q11"/>
  <c r="F12"/>
  <c r="J15"/>
  <c r="G12"/>
  <c r="K15"/>
  <c r="H12"/>
  <c r="L15"/>
  <c r="I12"/>
  <c r="J12"/>
  <c r="N15" s="1"/>
  <c r="K12"/>
  <c r="O15" s="1"/>
  <c r="M12"/>
  <c r="Q15" s="1"/>
  <c r="O12"/>
  <c r="P12"/>
  <c r="Q12"/>
  <c r="F13"/>
  <c r="J16"/>
  <c r="N19" s="1"/>
  <c r="G13"/>
  <c r="K16" s="1"/>
  <c r="O19" s="1"/>
  <c r="H13"/>
  <c r="I13"/>
  <c r="K13"/>
  <c r="L13"/>
  <c r="P16" s="1"/>
  <c r="F14"/>
  <c r="G14"/>
  <c r="H14"/>
  <c r="L17" s="1"/>
  <c r="P20" s="1"/>
  <c r="I14"/>
  <c r="M17"/>
  <c r="Q20" s="1"/>
  <c r="K14"/>
  <c r="M14"/>
  <c r="Q17"/>
  <c r="P14"/>
  <c r="F15"/>
  <c r="G15"/>
  <c r="H15"/>
  <c r="I15"/>
  <c r="M15"/>
  <c r="F16"/>
  <c r="G16"/>
  <c r="H16"/>
  <c r="L19"/>
  <c r="P22" s="1"/>
  <c r="I16"/>
  <c r="M19" s="1"/>
  <c r="Q22" s="1"/>
  <c r="L16"/>
  <c r="M16"/>
  <c r="Q19" s="1"/>
  <c r="O16"/>
  <c r="F17"/>
  <c r="G17"/>
  <c r="K20" s="1"/>
  <c r="O23" s="1"/>
  <c r="H17"/>
  <c r="I17"/>
  <c r="J17"/>
  <c r="N20"/>
  <c r="K17"/>
  <c r="O20"/>
  <c r="O17"/>
  <c r="F19"/>
  <c r="J22" s="1"/>
  <c r="N25" s="1"/>
  <c r="G19"/>
  <c r="K22"/>
  <c r="O25" s="1"/>
  <c r="H19"/>
  <c r="I19"/>
  <c r="M22"/>
  <c r="Q25" s="1"/>
  <c r="J19"/>
  <c r="K19"/>
  <c r="O22"/>
  <c r="P19"/>
  <c r="F20"/>
  <c r="J23" s="1"/>
  <c r="N26" s="1"/>
  <c r="G20"/>
  <c r="K23"/>
  <c r="O26" s="1"/>
  <c r="H20"/>
  <c r="I20"/>
  <c r="M23"/>
  <c r="Q26" s="1"/>
  <c r="J20"/>
  <c r="N23" s="1"/>
  <c r="L20"/>
  <c r="P23" s="1"/>
  <c r="M20"/>
  <c r="Q23" s="1"/>
  <c r="F21"/>
  <c r="G21"/>
  <c r="H21"/>
  <c r="I21"/>
  <c r="J21"/>
  <c r="K21"/>
  <c r="L21"/>
  <c r="M21"/>
  <c r="N21"/>
  <c r="O21"/>
  <c r="P21"/>
  <c r="Q21"/>
  <c r="F22"/>
  <c r="J25" s="1"/>
  <c r="N28" s="1"/>
  <c r="G22"/>
  <c r="K25"/>
  <c r="O28" s="1"/>
  <c r="H22"/>
  <c r="L25" s="1"/>
  <c r="P28" s="1"/>
  <c r="I22"/>
  <c r="M25"/>
  <c r="Q28" s="1"/>
  <c r="L22"/>
  <c r="P25" s="1"/>
  <c r="N22"/>
  <c r="F23"/>
  <c r="J26"/>
  <c r="N29" s="1"/>
  <c r="G23"/>
  <c r="K26" s="1"/>
  <c r="O29" s="1"/>
  <c r="H23"/>
  <c r="L26"/>
  <c r="P29" s="1"/>
  <c r="I23"/>
  <c r="M26" s="1"/>
  <c r="Q29" s="1"/>
  <c r="L23"/>
  <c r="P26"/>
  <c r="F25"/>
  <c r="J28"/>
  <c r="N31" s="1"/>
  <c r="G25"/>
  <c r="K28" s="1"/>
  <c r="O31" s="1"/>
  <c r="H25"/>
  <c r="I25"/>
  <c r="F26"/>
  <c r="J29" s="1"/>
  <c r="N32" s="1"/>
  <c r="G26"/>
  <c r="K29"/>
  <c r="O32" s="1"/>
  <c r="H26"/>
  <c r="I26"/>
  <c r="F27"/>
  <c r="G27"/>
  <c r="H27"/>
  <c r="L30" s="1"/>
  <c r="P33" s="1"/>
  <c r="I27"/>
  <c r="J27"/>
  <c r="K27"/>
  <c r="L27"/>
  <c r="P30" s="1"/>
  <c r="M27"/>
  <c r="N27"/>
  <c r="O27"/>
  <c r="P27"/>
  <c r="Q27"/>
  <c r="F28"/>
  <c r="G28"/>
  <c r="H28"/>
  <c r="L31"/>
  <c r="P34" s="1"/>
  <c r="I28"/>
  <c r="L28"/>
  <c r="M28"/>
  <c r="F29"/>
  <c r="G29"/>
  <c r="H29"/>
  <c r="I29"/>
  <c r="L29"/>
  <c r="M29"/>
  <c r="F30"/>
  <c r="J33" s="1"/>
  <c r="N36" s="1"/>
  <c r="G30"/>
  <c r="K33"/>
  <c r="O36" s="1"/>
  <c r="H30"/>
  <c r="L33" s="1"/>
  <c r="P36" s="1"/>
  <c r="I30"/>
  <c r="J30"/>
  <c r="N33" s="1"/>
  <c r="K30"/>
  <c r="O33" s="1"/>
  <c r="M30"/>
  <c r="Q33" s="1"/>
  <c r="N30"/>
  <c r="O30"/>
  <c r="Q30"/>
  <c r="F31"/>
  <c r="J34" s="1"/>
  <c r="N37" s="1"/>
  <c r="G31"/>
  <c r="K34"/>
  <c r="O37" s="1"/>
  <c r="H31"/>
  <c r="I31"/>
  <c r="J31"/>
  <c r="N34" s="1"/>
  <c r="K31"/>
  <c r="O34" s="1"/>
  <c r="M31"/>
  <c r="P31"/>
  <c r="Q31"/>
  <c r="F32"/>
  <c r="G32"/>
  <c r="H32"/>
  <c r="I32"/>
  <c r="J32"/>
  <c r="K32"/>
  <c r="L32"/>
  <c r="M32"/>
  <c r="P32"/>
  <c r="Q32"/>
  <c r="F33"/>
  <c r="G33"/>
  <c r="H33"/>
  <c r="I33"/>
  <c r="M33"/>
  <c r="F34"/>
  <c r="J37" s="1"/>
  <c r="N40" s="1"/>
  <c r="G34"/>
  <c r="H34"/>
  <c r="L37" s="1"/>
  <c r="P40" s="1"/>
  <c r="I34"/>
  <c r="L34"/>
  <c r="P37" s="1"/>
  <c r="M34"/>
  <c r="Q34"/>
  <c r="F35"/>
  <c r="G35"/>
  <c r="H35"/>
  <c r="I35"/>
  <c r="J35"/>
  <c r="K35"/>
  <c r="L35"/>
  <c r="M35"/>
  <c r="N35"/>
  <c r="O35"/>
  <c r="P35"/>
  <c r="Q35"/>
  <c r="F36"/>
  <c r="G36"/>
  <c r="H36"/>
  <c r="I36"/>
  <c r="J36"/>
  <c r="K36"/>
  <c r="L36"/>
  <c r="M36"/>
  <c r="Q36"/>
  <c r="F37"/>
  <c r="G37"/>
  <c r="H37"/>
  <c r="I37"/>
  <c r="K37"/>
  <c r="M37"/>
  <c r="Q37"/>
  <c r="F38"/>
  <c r="G38"/>
  <c r="H38"/>
  <c r="I38"/>
  <c r="J38"/>
  <c r="K38"/>
  <c r="L38"/>
  <c r="M38"/>
  <c r="N38"/>
  <c r="O38"/>
  <c r="P38"/>
  <c r="Q38"/>
  <c r="F39"/>
  <c r="G39"/>
  <c r="H39"/>
  <c r="I39"/>
  <c r="J39"/>
  <c r="K39"/>
  <c r="L39"/>
  <c r="M39"/>
  <c r="N39"/>
  <c r="O39"/>
  <c r="P39"/>
  <c r="Q39"/>
  <c r="F40"/>
  <c r="G40"/>
  <c r="H40"/>
  <c r="I40"/>
  <c r="J40"/>
  <c r="K40"/>
  <c r="L40"/>
  <c r="M40"/>
  <c r="O40"/>
  <c r="Q40"/>
  <c r="F41"/>
  <c r="G41"/>
  <c r="H41"/>
  <c r="I41"/>
  <c r="J41"/>
  <c r="K41"/>
  <c r="L41"/>
  <c r="M41"/>
  <c r="N41"/>
  <c r="O41"/>
  <c r="P41"/>
  <c r="Q41"/>
  <c r="F42"/>
  <c r="G42"/>
  <c r="H42"/>
  <c r="I42"/>
  <c r="J42"/>
  <c r="K42"/>
  <c r="L42"/>
  <c r="M42"/>
  <c r="N42"/>
  <c r="O42"/>
  <c r="P42"/>
  <c r="Q42"/>
  <c r="F43"/>
  <c r="G43"/>
  <c r="H43"/>
  <c r="I43"/>
  <c r="J43"/>
  <c r="K43"/>
  <c r="L43"/>
  <c r="M43"/>
  <c r="N43"/>
  <c r="O43"/>
  <c r="P43"/>
  <c r="Q43"/>
  <c r="F44"/>
  <c r="G44"/>
  <c r="H44"/>
  <c r="I44"/>
  <c r="J44"/>
  <c r="K44"/>
  <c r="L44"/>
  <c r="M44"/>
  <c r="N44"/>
  <c r="O44"/>
  <c r="P44"/>
  <c r="Q44"/>
  <c r="F45"/>
  <c r="G45"/>
  <c r="H45"/>
  <c r="I45"/>
  <c r="J45"/>
  <c r="K45"/>
  <c r="L45"/>
  <c r="M45"/>
  <c r="N45"/>
  <c r="O45"/>
  <c r="P45"/>
  <c r="Q45"/>
  <c r="F46"/>
  <c r="G46"/>
  <c r="H46"/>
  <c r="I46"/>
  <c r="J46"/>
  <c r="K46"/>
  <c r="L46"/>
  <c r="M46"/>
  <c r="N46"/>
  <c r="O46"/>
  <c r="P46"/>
  <c r="Q46"/>
  <c r="F47"/>
  <c r="G47"/>
  <c r="H47"/>
  <c r="I47"/>
  <c r="J47"/>
  <c r="K47"/>
  <c r="L47"/>
  <c r="M47"/>
  <c r="N47"/>
  <c r="O47"/>
  <c r="P47"/>
  <c r="Q47"/>
  <c r="G7"/>
  <c r="K10"/>
  <c r="O13" s="1"/>
  <c r="H7"/>
  <c r="L10" s="1"/>
  <c r="P13" s="1"/>
  <c r="I7"/>
  <c r="M10"/>
  <c r="Q13" s="1"/>
  <c r="J7"/>
  <c r="N10" s="1"/>
  <c r="K7"/>
  <c r="O10" s="1"/>
  <c r="L7"/>
  <c r="P10" s="1"/>
  <c r="M7"/>
  <c r="Q10" s="1"/>
  <c r="N7"/>
  <c r="O7"/>
  <c r="P7"/>
  <c r="Q7"/>
  <c r="F7"/>
  <c r="J10" s="1"/>
  <c r="N13" s="1"/>
  <c r="D9" i="32"/>
  <c r="E8" i="35"/>
  <c r="F8"/>
  <c r="G8"/>
  <c r="H8"/>
  <c r="I8"/>
  <c r="D9"/>
  <c r="E9"/>
  <c r="F9"/>
  <c r="G9"/>
  <c r="H9"/>
  <c r="I9"/>
  <c r="D8"/>
  <c r="B57" i="72"/>
  <c r="C57"/>
  <c r="D57"/>
  <c r="E57"/>
  <c r="F57"/>
  <c r="G57"/>
  <c r="B58"/>
  <c r="C58"/>
  <c r="D58"/>
  <c r="E58"/>
  <c r="F58"/>
  <c r="G58"/>
  <c r="B59"/>
  <c r="C59"/>
  <c r="D59"/>
  <c r="E59"/>
  <c r="F59"/>
  <c r="G59"/>
  <c r="B60"/>
  <c r="C60"/>
  <c r="D60"/>
  <c r="E60"/>
  <c r="F60"/>
  <c r="G60"/>
  <c r="B61"/>
  <c r="C61"/>
  <c r="D61"/>
  <c r="E61"/>
  <c r="F61"/>
  <c r="G61"/>
  <c r="B62"/>
  <c r="C62"/>
  <c r="D62"/>
  <c r="E62"/>
  <c r="F62"/>
  <c r="G62"/>
  <c r="B63"/>
  <c r="C63"/>
  <c r="D63"/>
  <c r="E63"/>
  <c r="F63"/>
  <c r="G63"/>
  <c r="B64"/>
  <c r="C64"/>
  <c r="D64"/>
  <c r="E64"/>
  <c r="F64"/>
  <c r="G64"/>
  <c r="B65"/>
  <c r="C65"/>
  <c r="D65"/>
  <c r="E65"/>
  <c r="F65"/>
  <c r="G65"/>
  <c r="B66"/>
  <c r="C66"/>
  <c r="D66"/>
  <c r="E66"/>
  <c r="F66"/>
  <c r="G66"/>
  <c r="B67"/>
  <c r="C67"/>
  <c r="D67"/>
  <c r="E67"/>
  <c r="F67"/>
  <c r="G67"/>
  <c r="B68"/>
  <c r="C68"/>
  <c r="D68"/>
  <c r="E68"/>
  <c r="F68"/>
  <c r="G68"/>
  <c r="B69"/>
  <c r="C69"/>
  <c r="D69"/>
  <c r="E69"/>
  <c r="F69"/>
  <c r="G69"/>
  <c r="B70"/>
  <c r="C70"/>
  <c r="D70"/>
  <c r="E70"/>
  <c r="F70"/>
  <c r="G70"/>
  <c r="B71"/>
  <c r="C71"/>
  <c r="D71"/>
  <c r="E71"/>
  <c r="F71"/>
  <c r="G71"/>
  <c r="B72"/>
  <c r="C72"/>
  <c r="D72"/>
  <c r="E72"/>
  <c r="F72"/>
  <c r="G72"/>
  <c r="B73"/>
  <c r="C73"/>
  <c r="D73"/>
  <c r="E73"/>
  <c r="F73"/>
  <c r="G73"/>
  <c r="B74"/>
  <c r="C74"/>
  <c r="D74"/>
  <c r="E74"/>
  <c r="F74"/>
  <c r="G74"/>
  <c r="B75"/>
  <c r="C75"/>
  <c r="D75"/>
  <c r="E75"/>
  <c r="F75"/>
  <c r="G75"/>
  <c r="B76"/>
  <c r="C76"/>
  <c r="D76"/>
  <c r="E76"/>
  <c r="F76"/>
  <c r="G76"/>
  <c r="B77"/>
  <c r="C77"/>
  <c r="D77"/>
  <c r="E77"/>
  <c r="F77"/>
  <c r="G77"/>
  <c r="B78"/>
  <c r="C78"/>
  <c r="D78"/>
  <c r="E78"/>
  <c r="F78"/>
  <c r="G78"/>
  <c r="B79"/>
  <c r="C79"/>
  <c r="D79"/>
  <c r="E79"/>
  <c r="F79"/>
  <c r="G79"/>
  <c r="B80"/>
  <c r="C80"/>
  <c r="D80"/>
  <c r="E80"/>
  <c r="F80"/>
  <c r="G80"/>
  <c r="B81"/>
  <c r="C81"/>
  <c r="D81"/>
  <c r="E81"/>
  <c r="F81"/>
  <c r="G81"/>
  <c r="B82"/>
  <c r="C82"/>
  <c r="D82"/>
  <c r="E82"/>
  <c r="F82"/>
  <c r="G82"/>
  <c r="B83"/>
  <c r="C83"/>
  <c r="D83"/>
  <c r="E83"/>
  <c r="F83"/>
  <c r="G83"/>
  <c r="B84"/>
  <c r="C84"/>
  <c r="D84"/>
  <c r="E84"/>
  <c r="F84"/>
  <c r="G84"/>
  <c r="B85"/>
  <c r="C85"/>
  <c r="D85"/>
  <c r="E85"/>
  <c r="F85"/>
  <c r="G85"/>
  <c r="B86"/>
  <c r="C86"/>
  <c r="D86"/>
  <c r="E86"/>
  <c r="F86"/>
  <c r="G86"/>
  <c r="B87"/>
  <c r="C87"/>
  <c r="D87"/>
  <c r="E87"/>
  <c r="F87"/>
  <c r="G87"/>
  <c r="B88"/>
  <c r="C88"/>
  <c r="D88"/>
  <c r="E88"/>
  <c r="F88"/>
  <c r="G88"/>
  <c r="B89"/>
  <c r="C89"/>
  <c r="D89"/>
  <c r="E89"/>
  <c r="F89"/>
  <c r="G89"/>
  <c r="B90"/>
  <c r="C90"/>
  <c r="D90"/>
  <c r="E90"/>
  <c r="F90"/>
  <c r="G90"/>
  <c r="B91"/>
  <c r="C91"/>
  <c r="D91"/>
  <c r="E91"/>
  <c r="F91"/>
  <c r="G91"/>
  <c r="B92"/>
  <c r="C92"/>
  <c r="D92"/>
  <c r="E92"/>
  <c r="F92"/>
  <c r="G92"/>
  <c r="B93"/>
  <c r="C93"/>
  <c r="D93"/>
  <c r="E93"/>
  <c r="F93"/>
  <c r="G93"/>
  <c r="B94"/>
  <c r="C94"/>
  <c r="D94"/>
  <c r="E94"/>
  <c r="F94"/>
  <c r="G94"/>
  <c r="B95"/>
  <c r="C95"/>
  <c r="D95"/>
  <c r="E95"/>
  <c r="F95"/>
  <c r="G95"/>
  <c r="B96"/>
  <c r="C96"/>
  <c r="D96"/>
  <c r="E96"/>
  <c r="F96"/>
  <c r="G96"/>
  <c r="B97"/>
  <c r="C97"/>
  <c r="D97"/>
  <c r="E97"/>
  <c r="F97"/>
  <c r="G97"/>
  <c r="B98"/>
  <c r="C98"/>
  <c r="D98"/>
  <c r="E98"/>
  <c r="F98"/>
  <c r="G98"/>
  <c r="B99"/>
  <c r="C99"/>
  <c r="D99"/>
  <c r="E99"/>
  <c r="F99"/>
  <c r="G99"/>
  <c r="B100"/>
  <c r="C100"/>
  <c r="D100"/>
  <c r="E100"/>
  <c r="F100"/>
  <c r="G100"/>
  <c r="B101"/>
  <c r="C101"/>
  <c r="D101"/>
  <c r="E101"/>
  <c r="F101"/>
  <c r="G101"/>
  <c r="B102"/>
  <c r="C102"/>
  <c r="D102"/>
  <c r="E102"/>
  <c r="F102"/>
  <c r="G102"/>
  <c r="B103"/>
  <c r="C103"/>
  <c r="D103"/>
  <c r="E103"/>
  <c r="F103"/>
  <c r="G103"/>
  <c r="B104"/>
  <c r="C104"/>
  <c r="D104"/>
  <c r="E104"/>
  <c r="F104"/>
  <c r="G104"/>
  <c r="B105"/>
  <c r="C105"/>
  <c r="D105"/>
  <c r="E105"/>
  <c r="F105"/>
  <c r="G105"/>
  <c r="B106"/>
  <c r="C106"/>
  <c r="D106"/>
  <c r="E106"/>
  <c r="F106"/>
  <c r="G106"/>
  <c r="B107"/>
  <c r="C107"/>
  <c r="D107"/>
  <c r="E107"/>
  <c r="F107"/>
  <c r="G107"/>
  <c r="B108"/>
  <c r="C108"/>
  <c r="D108"/>
  <c r="E108"/>
  <c r="F108"/>
  <c r="G108"/>
  <c r="B109"/>
  <c r="C109"/>
  <c r="D109"/>
  <c r="E109"/>
  <c r="F109"/>
  <c r="G109"/>
  <c r="B110"/>
  <c r="C110"/>
  <c r="D110"/>
  <c r="E110"/>
  <c r="F110"/>
  <c r="G110"/>
  <c r="B111"/>
  <c r="C111"/>
  <c r="D111"/>
  <c r="E111"/>
  <c r="F111"/>
  <c r="G111"/>
  <c r="B112"/>
  <c r="C112"/>
  <c r="D112"/>
  <c r="E112"/>
  <c r="F112"/>
  <c r="G112"/>
  <c r="B113"/>
  <c r="C113"/>
  <c r="D113"/>
  <c r="E113"/>
  <c r="F113"/>
  <c r="G113"/>
  <c r="B114"/>
  <c r="C114"/>
  <c r="D114"/>
  <c r="E114"/>
  <c r="F114"/>
  <c r="G114"/>
  <c r="B115"/>
  <c r="C115"/>
  <c r="D115"/>
  <c r="E115"/>
  <c r="F115"/>
  <c r="G115"/>
  <c r="B116"/>
  <c r="C116"/>
  <c r="D116"/>
  <c r="E116"/>
  <c r="F116"/>
  <c r="G116"/>
  <c r="B117"/>
  <c r="C117"/>
  <c r="D117"/>
  <c r="E117"/>
  <c r="F117"/>
  <c r="G117"/>
  <c r="B118"/>
  <c r="C118"/>
  <c r="D118"/>
  <c r="E118"/>
  <c r="F118"/>
  <c r="G118"/>
  <c r="B119"/>
  <c r="C119"/>
  <c r="D119"/>
  <c r="E119"/>
  <c r="F119"/>
  <c r="G119"/>
  <c r="B120"/>
  <c r="C120"/>
  <c r="D120"/>
  <c r="E120"/>
  <c r="F120"/>
  <c r="G120"/>
  <c r="B121"/>
  <c r="C121"/>
  <c r="D121"/>
  <c r="E121"/>
  <c r="F121"/>
  <c r="G121"/>
  <c r="B122"/>
  <c r="C122"/>
  <c r="D122"/>
  <c r="E122"/>
  <c r="F122"/>
  <c r="G122"/>
  <c r="B123"/>
  <c r="C123"/>
  <c r="D123"/>
  <c r="E123"/>
  <c r="F123"/>
  <c r="G123"/>
  <c r="B124"/>
  <c r="C124"/>
  <c r="D124"/>
  <c r="E124"/>
  <c r="F124"/>
  <c r="G124"/>
  <c r="B125"/>
  <c r="C125"/>
  <c r="D125"/>
  <c r="E125"/>
  <c r="F125"/>
  <c r="G125"/>
  <c r="B126"/>
  <c r="C126"/>
  <c r="D126"/>
  <c r="E126"/>
  <c r="F126"/>
  <c r="G126"/>
  <c r="B127"/>
  <c r="C127"/>
  <c r="D127"/>
  <c r="E127"/>
  <c r="F127"/>
  <c r="G127"/>
  <c r="B128"/>
  <c r="C128"/>
  <c r="D128"/>
  <c r="E128"/>
  <c r="F128"/>
  <c r="G128"/>
  <c r="B129"/>
  <c r="C129"/>
  <c r="D129"/>
  <c r="E129"/>
  <c r="F129"/>
  <c r="G129"/>
  <c r="B130"/>
  <c r="C130"/>
  <c r="D130"/>
  <c r="E130"/>
  <c r="F130"/>
  <c r="G130"/>
  <c r="B131"/>
  <c r="C131"/>
  <c r="D131"/>
  <c r="E131"/>
  <c r="F131"/>
  <c r="G131"/>
  <c r="B132"/>
  <c r="C132"/>
  <c r="D132"/>
  <c r="E132"/>
  <c r="F132"/>
  <c r="G132"/>
  <c r="B133"/>
  <c r="C133"/>
  <c r="D133"/>
  <c r="E133"/>
  <c r="F133"/>
  <c r="G133"/>
  <c r="B134"/>
  <c r="C134"/>
  <c r="D134"/>
  <c r="E134"/>
  <c r="F134"/>
  <c r="G134"/>
  <c r="B135"/>
  <c r="C135"/>
  <c r="D135"/>
  <c r="E135"/>
  <c r="F135"/>
  <c r="G135"/>
  <c r="B136"/>
  <c r="C136"/>
  <c r="D136"/>
  <c r="E136"/>
  <c r="F136"/>
  <c r="G136"/>
  <c r="B137"/>
  <c r="C137"/>
  <c r="D137"/>
  <c r="E137"/>
  <c r="F137"/>
  <c r="G137"/>
  <c r="B138"/>
  <c r="C138"/>
  <c r="D138"/>
  <c r="E138"/>
  <c r="F138"/>
  <c r="G138"/>
  <c r="B139"/>
  <c r="C139"/>
  <c r="D139"/>
  <c r="E139"/>
  <c r="F139"/>
  <c r="G139"/>
  <c r="B140"/>
  <c r="C140"/>
  <c r="D140"/>
  <c r="E140"/>
  <c r="F140"/>
  <c r="G140"/>
  <c r="B141"/>
  <c r="C141"/>
  <c r="D141"/>
  <c r="E141"/>
  <c r="F141"/>
  <c r="G141"/>
  <c r="B142"/>
  <c r="C142"/>
  <c r="D142"/>
  <c r="E142"/>
  <c r="F142"/>
  <c r="G142"/>
  <c r="B143"/>
  <c r="C143"/>
  <c r="D143"/>
  <c r="E143"/>
  <c r="F143"/>
  <c r="G143"/>
  <c r="B144"/>
  <c r="C144"/>
  <c r="D144"/>
  <c r="E144"/>
  <c r="F144"/>
  <c r="G144"/>
  <c r="B145"/>
  <c r="C145"/>
  <c r="D145"/>
  <c r="E145"/>
  <c r="F145"/>
  <c r="G145"/>
  <c r="B146"/>
  <c r="C146"/>
  <c r="D146"/>
  <c r="E146"/>
  <c r="F146"/>
  <c r="G146"/>
  <c r="B147"/>
  <c r="C147"/>
  <c r="D147"/>
  <c r="E147"/>
  <c r="F147"/>
  <c r="G147"/>
  <c r="B148"/>
  <c r="C148"/>
  <c r="D148"/>
  <c r="E148"/>
  <c r="F148"/>
  <c r="G148"/>
  <c r="B149"/>
  <c r="C149"/>
  <c r="D149"/>
  <c r="E149"/>
  <c r="F149"/>
  <c r="G149"/>
  <c r="B150"/>
  <c r="C150"/>
  <c r="D150"/>
  <c r="E150"/>
  <c r="F150"/>
  <c r="G150"/>
  <c r="B151"/>
  <c r="C151"/>
  <c r="D151"/>
  <c r="E151"/>
  <c r="F151"/>
  <c r="G151"/>
  <c r="B152"/>
  <c r="C152"/>
  <c r="D152"/>
  <c r="E152"/>
  <c r="F152"/>
  <c r="G152"/>
  <c r="B153"/>
  <c r="C153"/>
  <c r="D153"/>
  <c r="E153"/>
  <c r="F153"/>
  <c r="G153"/>
  <c r="B9"/>
  <c r="C9"/>
  <c r="D9"/>
  <c r="E9"/>
  <c r="F9"/>
  <c r="G9"/>
  <c r="B10"/>
  <c r="C10"/>
  <c r="D10"/>
  <c r="E10"/>
  <c r="F10"/>
  <c r="G10"/>
  <c r="B11"/>
  <c r="C11"/>
  <c r="D11"/>
  <c r="E11"/>
  <c r="F11"/>
  <c r="G11"/>
  <c r="B12"/>
  <c r="C12"/>
  <c r="D12"/>
  <c r="E12"/>
  <c r="F12"/>
  <c r="G12"/>
  <c r="B13"/>
  <c r="C13"/>
  <c r="D13"/>
  <c r="E13"/>
  <c r="F13"/>
  <c r="G13"/>
  <c r="B14"/>
  <c r="C14"/>
  <c r="D14"/>
  <c r="E14"/>
  <c r="F14"/>
  <c r="G14"/>
  <c r="B15"/>
  <c r="C15"/>
  <c r="D15"/>
  <c r="E15"/>
  <c r="F15"/>
  <c r="G15"/>
  <c r="B16"/>
  <c r="C16"/>
  <c r="D16"/>
  <c r="E16"/>
  <c r="F16"/>
  <c r="G16"/>
  <c r="B17"/>
  <c r="C17"/>
  <c r="D17"/>
  <c r="E17"/>
  <c r="F17"/>
  <c r="G17"/>
  <c r="B18"/>
  <c r="C18"/>
  <c r="D18"/>
  <c r="E18"/>
  <c r="F18"/>
  <c r="G18"/>
  <c r="B19"/>
  <c r="C19"/>
  <c r="D19"/>
  <c r="E19"/>
  <c r="F19"/>
  <c r="G19"/>
  <c r="B20"/>
  <c r="C20"/>
  <c r="D20"/>
  <c r="E20"/>
  <c r="F20"/>
  <c r="G20"/>
  <c r="B21"/>
  <c r="C21"/>
  <c r="D21"/>
  <c r="E21"/>
  <c r="F21"/>
  <c r="G21"/>
  <c r="B22"/>
  <c r="C22"/>
  <c r="D22"/>
  <c r="E22"/>
  <c r="F22"/>
  <c r="G22"/>
  <c r="B23"/>
  <c r="C23"/>
  <c r="D23"/>
  <c r="E23"/>
  <c r="F23"/>
  <c r="G23"/>
  <c r="B24"/>
  <c r="C24"/>
  <c r="D24"/>
  <c r="E24"/>
  <c r="F24"/>
  <c r="G24"/>
  <c r="B25"/>
  <c r="C25"/>
  <c r="D25"/>
  <c r="E25"/>
  <c r="F25"/>
  <c r="G25"/>
  <c r="B26"/>
  <c r="C26"/>
  <c r="D26"/>
  <c r="E26"/>
  <c r="F26"/>
  <c r="G26"/>
  <c r="B27"/>
  <c r="C27"/>
  <c r="D27"/>
  <c r="E27"/>
  <c r="F27"/>
  <c r="G27"/>
  <c r="B28"/>
  <c r="C28"/>
  <c r="D28"/>
  <c r="E28"/>
  <c r="F28"/>
  <c r="G28"/>
  <c r="B29"/>
  <c r="C29"/>
  <c r="D29"/>
  <c r="E29"/>
  <c r="F29"/>
  <c r="G29"/>
  <c r="B30"/>
  <c r="C30"/>
  <c r="D30"/>
  <c r="E30"/>
  <c r="F30"/>
  <c r="G30"/>
  <c r="B31"/>
  <c r="C31"/>
  <c r="D31"/>
  <c r="E31"/>
  <c r="F31"/>
  <c r="G31"/>
  <c r="B32"/>
  <c r="C32"/>
  <c r="D32"/>
  <c r="E32"/>
  <c r="F32"/>
  <c r="G32"/>
  <c r="B33"/>
  <c r="C33"/>
  <c r="D33"/>
  <c r="E33"/>
  <c r="F33"/>
  <c r="G33"/>
  <c r="B34"/>
  <c r="C34"/>
  <c r="D34"/>
  <c r="E34"/>
  <c r="F34"/>
  <c r="G34"/>
  <c r="B35"/>
  <c r="C35"/>
  <c r="D35"/>
  <c r="E35"/>
  <c r="F35"/>
  <c r="G35"/>
  <c r="B36"/>
  <c r="C36"/>
  <c r="D36"/>
  <c r="E36"/>
  <c r="F36"/>
  <c r="G36"/>
  <c r="B37"/>
  <c r="C37"/>
  <c r="D37"/>
  <c r="E37"/>
  <c r="F37"/>
  <c r="G37"/>
  <c r="B38"/>
  <c r="C38"/>
  <c r="D38"/>
  <c r="E38"/>
  <c r="F38"/>
  <c r="G38"/>
  <c r="B39"/>
  <c r="C39"/>
  <c r="D39"/>
  <c r="E39"/>
  <c r="F39"/>
  <c r="G39"/>
  <c r="B40"/>
  <c r="C40"/>
  <c r="D40"/>
  <c r="E40"/>
  <c r="F40"/>
  <c r="G40"/>
  <c r="B41"/>
  <c r="C41"/>
  <c r="D41"/>
  <c r="E41"/>
  <c r="F41"/>
  <c r="G41"/>
  <c r="B42"/>
  <c r="C42"/>
  <c r="D42"/>
  <c r="E42"/>
  <c r="F42"/>
  <c r="G42"/>
  <c r="B43"/>
  <c r="C43"/>
  <c r="D43"/>
  <c r="E43"/>
  <c r="F43"/>
  <c r="G43"/>
  <c r="B44"/>
  <c r="C44"/>
  <c r="D44"/>
  <c r="E44"/>
  <c r="F44"/>
  <c r="G44"/>
  <c r="B45"/>
  <c r="C45"/>
  <c r="D45"/>
  <c r="E45"/>
  <c r="F45"/>
  <c r="G45"/>
  <c r="B46"/>
  <c r="C46"/>
  <c r="D46"/>
  <c r="E46"/>
  <c r="F46"/>
  <c r="G46"/>
  <c r="B47"/>
  <c r="C47"/>
  <c r="D47"/>
  <c r="E47"/>
  <c r="F47"/>
  <c r="G47"/>
  <c r="B48"/>
  <c r="C48"/>
  <c r="D48"/>
  <c r="E48"/>
  <c r="F48"/>
  <c r="G48"/>
  <c r="B49"/>
  <c r="C49"/>
  <c r="D49"/>
  <c r="E49"/>
  <c r="F49"/>
  <c r="G49"/>
  <c r="B50"/>
  <c r="C50"/>
  <c r="D50"/>
  <c r="E50"/>
  <c r="F50"/>
  <c r="G50"/>
  <c r="B51"/>
  <c r="C51"/>
  <c r="D51"/>
  <c r="E51"/>
  <c r="F51"/>
  <c r="G51"/>
  <c r="B52"/>
  <c r="C52"/>
  <c r="D52"/>
  <c r="E52"/>
  <c r="F52"/>
  <c r="G52"/>
  <c r="B53"/>
  <c r="C53"/>
  <c r="D53"/>
  <c r="E53"/>
  <c r="F53"/>
  <c r="G53"/>
  <c r="B54"/>
  <c r="C54"/>
  <c r="D54"/>
  <c r="E54"/>
  <c r="F54"/>
  <c r="G54"/>
  <c r="B55"/>
  <c r="C55"/>
  <c r="D55"/>
  <c r="E55"/>
  <c r="F55"/>
  <c r="G55"/>
  <c r="B56"/>
  <c r="C56"/>
  <c r="D56"/>
  <c r="E56"/>
  <c r="F56"/>
  <c r="G56"/>
  <c r="C8"/>
  <c r="D8"/>
  <c r="E8"/>
  <c r="F8"/>
  <c r="G8"/>
  <c r="B8"/>
  <c r="B194" i="71"/>
  <c r="C194"/>
  <c r="D194"/>
  <c r="E194"/>
  <c r="F194"/>
  <c r="G194"/>
  <c r="B195"/>
  <c r="C195"/>
  <c r="D195"/>
  <c r="E195"/>
  <c r="F195"/>
  <c r="G195"/>
  <c r="B196"/>
  <c r="C196"/>
  <c r="D196"/>
  <c r="E196"/>
  <c r="F196"/>
  <c r="G196"/>
  <c r="B197"/>
  <c r="C197"/>
  <c r="D197"/>
  <c r="E197"/>
  <c r="F197"/>
  <c r="G197"/>
  <c r="B198"/>
  <c r="C198"/>
  <c r="D198"/>
  <c r="E198"/>
  <c r="F198"/>
  <c r="G198"/>
  <c r="B199"/>
  <c r="C199"/>
  <c r="D199"/>
  <c r="E199"/>
  <c r="F199"/>
  <c r="G199"/>
  <c r="B200"/>
  <c r="C200"/>
  <c r="D200"/>
  <c r="E200"/>
  <c r="F200"/>
  <c r="G200"/>
  <c r="B201"/>
  <c r="C201"/>
  <c r="D201"/>
  <c r="E201"/>
  <c r="F201"/>
  <c r="G201"/>
  <c r="B202"/>
  <c r="C202"/>
  <c r="D202"/>
  <c r="E202"/>
  <c r="F202"/>
  <c r="G202"/>
  <c r="B203"/>
  <c r="C203"/>
  <c r="D203"/>
  <c r="E203"/>
  <c r="F203"/>
  <c r="G203"/>
  <c r="B204"/>
  <c r="C204"/>
  <c r="D204"/>
  <c r="E204"/>
  <c r="F204"/>
  <c r="G204"/>
  <c r="B205"/>
  <c r="C205"/>
  <c r="D205"/>
  <c r="E205"/>
  <c r="F205"/>
  <c r="G205"/>
  <c r="B206"/>
  <c r="C206"/>
  <c r="D206"/>
  <c r="E206"/>
  <c r="F206"/>
  <c r="G206"/>
  <c r="B207"/>
  <c r="C207"/>
  <c r="D207"/>
  <c r="E207"/>
  <c r="F207"/>
  <c r="G207"/>
  <c r="B208"/>
  <c r="C208"/>
  <c r="D208"/>
  <c r="E208"/>
  <c r="F208"/>
  <c r="G208"/>
  <c r="B209"/>
  <c r="C209"/>
  <c r="D209"/>
  <c r="E209"/>
  <c r="F209"/>
  <c r="G209"/>
  <c r="B210"/>
  <c r="C210"/>
  <c r="D210"/>
  <c r="E210"/>
  <c r="F210"/>
  <c r="G210"/>
  <c r="B211"/>
  <c r="C211"/>
  <c r="D211"/>
  <c r="E211"/>
  <c r="F211"/>
  <c r="G211"/>
  <c r="B212"/>
  <c r="C212"/>
  <c r="D212"/>
  <c r="E212"/>
  <c r="F212"/>
  <c r="G212"/>
  <c r="B213"/>
  <c r="C213"/>
  <c r="D213"/>
  <c r="E213"/>
  <c r="F213"/>
  <c r="G213"/>
  <c r="B214"/>
  <c r="C214"/>
  <c r="D214"/>
  <c r="E214"/>
  <c r="F214"/>
  <c r="G214"/>
  <c r="B215"/>
  <c r="C215"/>
  <c r="D215"/>
  <c r="E215"/>
  <c r="F215"/>
  <c r="G215"/>
  <c r="B216"/>
  <c r="C216"/>
  <c r="D216"/>
  <c r="E216"/>
  <c r="F216"/>
  <c r="G216"/>
  <c r="B217"/>
  <c r="C217"/>
  <c r="D217"/>
  <c r="E217"/>
  <c r="F217"/>
  <c r="G217"/>
  <c r="B162"/>
  <c r="C162"/>
  <c r="D162"/>
  <c r="E162"/>
  <c r="F162"/>
  <c r="G162"/>
  <c r="B163"/>
  <c r="C163"/>
  <c r="D163"/>
  <c r="E163"/>
  <c r="F163"/>
  <c r="G163"/>
  <c r="B164"/>
  <c r="C164"/>
  <c r="D164"/>
  <c r="E164"/>
  <c r="F164"/>
  <c r="G164"/>
  <c r="B165"/>
  <c r="C165"/>
  <c r="D165"/>
  <c r="E165"/>
  <c r="F165"/>
  <c r="G165"/>
  <c r="B166"/>
  <c r="C166"/>
  <c r="D166"/>
  <c r="E166"/>
  <c r="F166"/>
  <c r="G166"/>
  <c r="B167"/>
  <c r="C167"/>
  <c r="D167"/>
  <c r="E167"/>
  <c r="F167"/>
  <c r="G167"/>
  <c r="B168"/>
  <c r="C168"/>
  <c r="D168"/>
  <c r="E168"/>
  <c r="F168"/>
  <c r="G168"/>
  <c r="B169"/>
  <c r="C169"/>
  <c r="D169"/>
  <c r="E169"/>
  <c r="F169"/>
  <c r="G169"/>
  <c r="B170"/>
  <c r="C170"/>
  <c r="D170"/>
  <c r="E170"/>
  <c r="F170"/>
  <c r="G170"/>
  <c r="B171"/>
  <c r="C171"/>
  <c r="D171"/>
  <c r="E171"/>
  <c r="F171"/>
  <c r="G171"/>
  <c r="B172"/>
  <c r="C172"/>
  <c r="D172"/>
  <c r="E172"/>
  <c r="F172"/>
  <c r="G172"/>
  <c r="B173"/>
  <c r="C173"/>
  <c r="D173"/>
  <c r="E173"/>
  <c r="F173"/>
  <c r="G173"/>
  <c r="B174"/>
  <c r="C174"/>
  <c r="D174"/>
  <c r="E174"/>
  <c r="F174"/>
  <c r="G174"/>
  <c r="B175"/>
  <c r="C175"/>
  <c r="D175"/>
  <c r="E175"/>
  <c r="F175"/>
  <c r="G175"/>
  <c r="B176"/>
  <c r="C176"/>
  <c r="D176"/>
  <c r="E176"/>
  <c r="F176"/>
  <c r="G176"/>
  <c r="B177"/>
  <c r="C177"/>
  <c r="D177"/>
  <c r="E177"/>
  <c r="F177"/>
  <c r="G177"/>
  <c r="B178"/>
  <c r="C178"/>
  <c r="D178"/>
  <c r="E178"/>
  <c r="F178"/>
  <c r="G178"/>
  <c r="B179"/>
  <c r="C179"/>
  <c r="D179"/>
  <c r="E179"/>
  <c r="F179"/>
  <c r="G179"/>
  <c r="B180"/>
  <c r="C180"/>
  <c r="D180"/>
  <c r="E180"/>
  <c r="F180"/>
  <c r="G180"/>
  <c r="B181"/>
  <c r="C181"/>
  <c r="D181"/>
  <c r="E181"/>
  <c r="F181"/>
  <c r="G181"/>
  <c r="B182"/>
  <c r="C182"/>
  <c r="D182"/>
  <c r="E182"/>
  <c r="F182"/>
  <c r="G182"/>
  <c r="B183"/>
  <c r="C183"/>
  <c r="D183"/>
  <c r="E183"/>
  <c r="F183"/>
  <c r="G183"/>
  <c r="B184"/>
  <c r="C184"/>
  <c r="D184"/>
  <c r="E184"/>
  <c r="F184"/>
  <c r="G184"/>
  <c r="B185"/>
  <c r="C185"/>
  <c r="D185"/>
  <c r="E185"/>
  <c r="F185"/>
  <c r="G185"/>
  <c r="B186"/>
  <c r="C186"/>
  <c r="D186"/>
  <c r="E186"/>
  <c r="F186"/>
  <c r="G186"/>
  <c r="B187"/>
  <c r="C187"/>
  <c r="D187"/>
  <c r="E187"/>
  <c r="F187"/>
  <c r="G187"/>
  <c r="B188"/>
  <c r="C188"/>
  <c r="D188"/>
  <c r="E188"/>
  <c r="F188"/>
  <c r="G188"/>
  <c r="B189"/>
  <c r="C189"/>
  <c r="D189"/>
  <c r="E189"/>
  <c r="F189"/>
  <c r="G189"/>
  <c r="B190"/>
  <c r="C190"/>
  <c r="D190"/>
  <c r="E190"/>
  <c r="F190"/>
  <c r="G190"/>
  <c r="B191"/>
  <c r="C191"/>
  <c r="D191"/>
  <c r="E191"/>
  <c r="F191"/>
  <c r="G191"/>
  <c r="B192"/>
  <c r="C192"/>
  <c r="D192"/>
  <c r="E192"/>
  <c r="F192"/>
  <c r="G192"/>
  <c r="B193"/>
  <c r="C193"/>
  <c r="D193"/>
  <c r="E193"/>
  <c r="F193"/>
  <c r="G193"/>
  <c r="B142"/>
  <c r="C142"/>
  <c r="D142"/>
  <c r="E142"/>
  <c r="F142"/>
  <c r="G142"/>
  <c r="B143"/>
  <c r="C143"/>
  <c r="D143"/>
  <c r="E143"/>
  <c r="F143"/>
  <c r="G143"/>
  <c r="B144"/>
  <c r="C144"/>
  <c r="D144"/>
  <c r="E144"/>
  <c r="F144"/>
  <c r="G144"/>
  <c r="B145"/>
  <c r="C145"/>
  <c r="D145"/>
  <c r="E145"/>
  <c r="F145"/>
  <c r="G145"/>
  <c r="B146"/>
  <c r="C146"/>
  <c r="D146"/>
  <c r="E146"/>
  <c r="F146"/>
  <c r="G146"/>
  <c r="B147"/>
  <c r="C147"/>
  <c r="D147"/>
  <c r="E147"/>
  <c r="F147"/>
  <c r="G147"/>
  <c r="B148"/>
  <c r="C148"/>
  <c r="D148"/>
  <c r="E148"/>
  <c r="F148"/>
  <c r="G148"/>
  <c r="B149"/>
  <c r="C149"/>
  <c r="D149"/>
  <c r="E149"/>
  <c r="F149"/>
  <c r="G149"/>
  <c r="B150"/>
  <c r="C150"/>
  <c r="D150"/>
  <c r="E150"/>
  <c r="F150"/>
  <c r="G150"/>
  <c r="B151"/>
  <c r="C151"/>
  <c r="D151"/>
  <c r="E151"/>
  <c r="F151"/>
  <c r="G151"/>
  <c r="B152"/>
  <c r="C152"/>
  <c r="D152"/>
  <c r="E152"/>
  <c r="F152"/>
  <c r="G152"/>
  <c r="B153"/>
  <c r="C153"/>
  <c r="D153"/>
  <c r="E153"/>
  <c r="F153"/>
  <c r="G153"/>
  <c r="B154"/>
  <c r="C154"/>
  <c r="D154"/>
  <c r="E154"/>
  <c r="F154"/>
  <c r="G154"/>
  <c r="B155"/>
  <c r="C155"/>
  <c r="D155"/>
  <c r="E155"/>
  <c r="F155"/>
  <c r="G155"/>
  <c r="B156"/>
  <c r="C156"/>
  <c r="D156"/>
  <c r="E156"/>
  <c r="F156"/>
  <c r="G156"/>
  <c r="B157"/>
  <c r="C157"/>
  <c r="D157"/>
  <c r="E157"/>
  <c r="F157"/>
  <c r="G157"/>
  <c r="B158"/>
  <c r="C158"/>
  <c r="D158"/>
  <c r="E158"/>
  <c r="F158"/>
  <c r="G158"/>
  <c r="B159"/>
  <c r="C159"/>
  <c r="D159"/>
  <c r="E159"/>
  <c r="F159"/>
  <c r="G159"/>
  <c r="B160"/>
  <c r="C160"/>
  <c r="D160"/>
  <c r="E160"/>
  <c r="F160"/>
  <c r="G160"/>
  <c r="B161"/>
  <c r="C161"/>
  <c r="D161"/>
  <c r="E161"/>
  <c r="F161"/>
  <c r="G161"/>
  <c r="B124"/>
  <c r="C124"/>
  <c r="D124"/>
  <c r="E124"/>
  <c r="F124"/>
  <c r="G124"/>
  <c r="B125"/>
  <c r="C125"/>
  <c r="D125"/>
  <c r="E125"/>
  <c r="F125"/>
  <c r="G125"/>
  <c r="B126"/>
  <c r="C126"/>
  <c r="D126"/>
  <c r="E126"/>
  <c r="F126"/>
  <c r="G126"/>
  <c r="B127"/>
  <c r="C127"/>
  <c r="D127"/>
  <c r="E127"/>
  <c r="F127"/>
  <c r="G127"/>
  <c r="B128"/>
  <c r="C128"/>
  <c r="D128"/>
  <c r="E128"/>
  <c r="F128"/>
  <c r="G128"/>
  <c r="B129"/>
  <c r="C129"/>
  <c r="D129"/>
  <c r="E129"/>
  <c r="F129"/>
  <c r="G129"/>
  <c r="B130"/>
  <c r="C130"/>
  <c r="D130"/>
  <c r="E130"/>
  <c r="F130"/>
  <c r="G130"/>
  <c r="B131"/>
  <c r="C131"/>
  <c r="D131"/>
  <c r="E131"/>
  <c r="F131"/>
  <c r="G131"/>
  <c r="B132"/>
  <c r="C132"/>
  <c r="D132"/>
  <c r="E132"/>
  <c r="F132"/>
  <c r="G132"/>
  <c r="B133"/>
  <c r="C133"/>
  <c r="D133"/>
  <c r="E133"/>
  <c r="F133"/>
  <c r="G133"/>
  <c r="B134"/>
  <c r="C134"/>
  <c r="D134"/>
  <c r="E134"/>
  <c r="F134"/>
  <c r="G134"/>
  <c r="B135"/>
  <c r="C135"/>
  <c r="D135"/>
  <c r="E135"/>
  <c r="F135"/>
  <c r="G135"/>
  <c r="B136"/>
  <c r="C136"/>
  <c r="D136"/>
  <c r="E136"/>
  <c r="F136"/>
  <c r="G136"/>
  <c r="B137"/>
  <c r="C137"/>
  <c r="D137"/>
  <c r="E137"/>
  <c r="F137"/>
  <c r="G137"/>
  <c r="B138"/>
  <c r="C138"/>
  <c r="D138"/>
  <c r="E138"/>
  <c r="F138"/>
  <c r="G138"/>
  <c r="B139"/>
  <c r="C139"/>
  <c r="D139"/>
  <c r="E139"/>
  <c r="F139"/>
  <c r="G139"/>
  <c r="B140"/>
  <c r="C140"/>
  <c r="D140"/>
  <c r="E140"/>
  <c r="F140"/>
  <c r="G140"/>
  <c r="B141"/>
  <c r="C141"/>
  <c r="D141"/>
  <c r="E141"/>
  <c r="F141"/>
  <c r="G141"/>
  <c r="B108"/>
  <c r="C108"/>
  <c r="D108"/>
  <c r="E108"/>
  <c r="F108"/>
  <c r="G108"/>
  <c r="B109"/>
  <c r="C109"/>
  <c r="D109"/>
  <c r="E109"/>
  <c r="F109"/>
  <c r="G109"/>
  <c r="B110"/>
  <c r="C110"/>
  <c r="D110"/>
  <c r="E110"/>
  <c r="F110"/>
  <c r="G110"/>
  <c r="B111"/>
  <c r="C111"/>
  <c r="D111"/>
  <c r="E111"/>
  <c r="F111"/>
  <c r="G111"/>
  <c r="B112"/>
  <c r="C112"/>
  <c r="D112"/>
  <c r="E112"/>
  <c r="F112"/>
  <c r="G112"/>
  <c r="B113"/>
  <c r="C113"/>
  <c r="D113"/>
  <c r="E113"/>
  <c r="F113"/>
  <c r="G113"/>
  <c r="B114"/>
  <c r="C114"/>
  <c r="D114"/>
  <c r="E114"/>
  <c r="F114"/>
  <c r="G114"/>
  <c r="B115"/>
  <c r="C115"/>
  <c r="D115"/>
  <c r="E115"/>
  <c r="F115"/>
  <c r="G115"/>
  <c r="B116"/>
  <c r="C116"/>
  <c r="D116"/>
  <c r="E116"/>
  <c r="F116"/>
  <c r="G116"/>
  <c r="B117"/>
  <c r="C117"/>
  <c r="D117"/>
  <c r="E117"/>
  <c r="F117"/>
  <c r="G117"/>
  <c r="B118"/>
  <c r="C118"/>
  <c r="D118"/>
  <c r="E118"/>
  <c r="F118"/>
  <c r="G118"/>
  <c r="B119"/>
  <c r="C119"/>
  <c r="D119"/>
  <c r="E119"/>
  <c r="F119"/>
  <c r="G119"/>
  <c r="B120"/>
  <c r="C120"/>
  <c r="D120"/>
  <c r="E120"/>
  <c r="F120"/>
  <c r="G120"/>
  <c r="B121"/>
  <c r="C121"/>
  <c r="D121"/>
  <c r="E121"/>
  <c r="F121"/>
  <c r="G121"/>
  <c r="B122"/>
  <c r="C122"/>
  <c r="D122"/>
  <c r="E122"/>
  <c r="F122"/>
  <c r="G122"/>
  <c r="B123"/>
  <c r="C123"/>
  <c r="D123"/>
  <c r="E123"/>
  <c r="F123"/>
  <c r="G123"/>
  <c r="B90"/>
  <c r="C90"/>
  <c r="D90"/>
  <c r="E90"/>
  <c r="F90"/>
  <c r="G90"/>
  <c r="B91"/>
  <c r="C91"/>
  <c r="D91"/>
  <c r="E91"/>
  <c r="F91"/>
  <c r="G91"/>
  <c r="B92"/>
  <c r="C92"/>
  <c r="D92"/>
  <c r="E92"/>
  <c r="F92"/>
  <c r="G92"/>
  <c r="B93"/>
  <c r="C93"/>
  <c r="D93"/>
  <c r="E93"/>
  <c r="F93"/>
  <c r="G93"/>
  <c r="B94"/>
  <c r="C94"/>
  <c r="D94"/>
  <c r="E94"/>
  <c r="F94"/>
  <c r="G94"/>
  <c r="B95"/>
  <c r="C95"/>
  <c r="D95"/>
  <c r="E95"/>
  <c r="F95"/>
  <c r="G95"/>
  <c r="B96"/>
  <c r="C96"/>
  <c r="D96"/>
  <c r="E96"/>
  <c r="F96"/>
  <c r="G96"/>
  <c r="B97"/>
  <c r="C97"/>
  <c r="D97"/>
  <c r="E97"/>
  <c r="F97"/>
  <c r="G97"/>
  <c r="B98"/>
  <c r="C98"/>
  <c r="D98"/>
  <c r="E98"/>
  <c r="F98"/>
  <c r="G98"/>
  <c r="B99"/>
  <c r="C99"/>
  <c r="D99"/>
  <c r="E99"/>
  <c r="F99"/>
  <c r="G99"/>
  <c r="B100"/>
  <c r="C100"/>
  <c r="D100"/>
  <c r="E100"/>
  <c r="F100"/>
  <c r="G100"/>
  <c r="B101"/>
  <c r="C101"/>
  <c r="D101"/>
  <c r="E101"/>
  <c r="F101"/>
  <c r="G101"/>
  <c r="B102"/>
  <c r="C102"/>
  <c r="D102"/>
  <c r="E102"/>
  <c r="F102"/>
  <c r="G102"/>
  <c r="B103"/>
  <c r="C103"/>
  <c r="D103"/>
  <c r="E103"/>
  <c r="F103"/>
  <c r="G103"/>
  <c r="B104"/>
  <c r="C104"/>
  <c r="D104"/>
  <c r="E104"/>
  <c r="F104"/>
  <c r="G104"/>
  <c r="B105"/>
  <c r="C105"/>
  <c r="D105"/>
  <c r="E105"/>
  <c r="F105"/>
  <c r="G105"/>
  <c r="B106"/>
  <c r="C106"/>
  <c r="D106"/>
  <c r="E106"/>
  <c r="F106"/>
  <c r="G106"/>
  <c r="B107"/>
  <c r="C107"/>
  <c r="D107"/>
  <c r="E107"/>
  <c r="F107"/>
  <c r="G107"/>
  <c r="B9"/>
  <c r="C9"/>
  <c r="D9"/>
  <c r="E9"/>
  <c r="F9"/>
  <c r="G9"/>
  <c r="B10"/>
  <c r="C10"/>
  <c r="D10"/>
  <c r="E10"/>
  <c r="F10"/>
  <c r="G10"/>
  <c r="B11"/>
  <c r="C11"/>
  <c r="D11"/>
  <c r="E11"/>
  <c r="F11"/>
  <c r="G11"/>
  <c r="B12"/>
  <c r="C12"/>
  <c r="D12"/>
  <c r="E12"/>
  <c r="F12"/>
  <c r="G12"/>
  <c r="B13"/>
  <c r="C13"/>
  <c r="D13"/>
  <c r="E13"/>
  <c r="F13"/>
  <c r="G13"/>
  <c r="B14"/>
  <c r="C14"/>
  <c r="D14"/>
  <c r="E14"/>
  <c r="F14"/>
  <c r="G14"/>
  <c r="B15"/>
  <c r="C15"/>
  <c r="D15"/>
  <c r="E15"/>
  <c r="F15"/>
  <c r="G15"/>
  <c r="B16"/>
  <c r="C16"/>
  <c r="D16"/>
  <c r="E16"/>
  <c r="F16"/>
  <c r="G16"/>
  <c r="B17"/>
  <c r="C17"/>
  <c r="D17"/>
  <c r="E17"/>
  <c r="F17"/>
  <c r="G17"/>
  <c r="B18"/>
  <c r="C18"/>
  <c r="D18"/>
  <c r="E18"/>
  <c r="F18"/>
  <c r="G18"/>
  <c r="B19"/>
  <c r="C19"/>
  <c r="D19"/>
  <c r="E19"/>
  <c r="F19"/>
  <c r="G19"/>
  <c r="B20"/>
  <c r="C20"/>
  <c r="D20"/>
  <c r="E20"/>
  <c r="F20"/>
  <c r="G20"/>
  <c r="B21"/>
  <c r="C21"/>
  <c r="D21"/>
  <c r="E21"/>
  <c r="F21"/>
  <c r="G21"/>
  <c r="B22"/>
  <c r="C22"/>
  <c r="D22"/>
  <c r="E22"/>
  <c r="F22"/>
  <c r="G22"/>
  <c r="B23"/>
  <c r="C23"/>
  <c r="D23"/>
  <c r="E23"/>
  <c r="F23"/>
  <c r="G23"/>
  <c r="B24"/>
  <c r="C24"/>
  <c r="D24"/>
  <c r="E24"/>
  <c r="F24"/>
  <c r="G24"/>
  <c r="B25"/>
  <c r="C25"/>
  <c r="D25"/>
  <c r="E25"/>
  <c r="F25"/>
  <c r="G25"/>
  <c r="B26"/>
  <c r="C26"/>
  <c r="D26"/>
  <c r="E26"/>
  <c r="F26"/>
  <c r="G26"/>
  <c r="B27"/>
  <c r="C27"/>
  <c r="D27"/>
  <c r="E27"/>
  <c r="F27"/>
  <c r="G27"/>
  <c r="B28"/>
  <c r="C28"/>
  <c r="D28"/>
  <c r="E28"/>
  <c r="F28"/>
  <c r="G28"/>
  <c r="B29"/>
  <c r="C29"/>
  <c r="D29"/>
  <c r="E29"/>
  <c r="F29"/>
  <c r="G29"/>
  <c r="B30"/>
  <c r="C30"/>
  <c r="D30"/>
  <c r="E30"/>
  <c r="F30"/>
  <c r="G30"/>
  <c r="B31"/>
  <c r="C31"/>
  <c r="D31"/>
  <c r="E31"/>
  <c r="F31"/>
  <c r="G31"/>
  <c r="B32"/>
  <c r="C32"/>
  <c r="D32"/>
  <c r="E32"/>
  <c r="F32"/>
  <c r="G32"/>
  <c r="B33"/>
  <c r="C33"/>
  <c r="D33"/>
  <c r="E33"/>
  <c r="F33"/>
  <c r="G33"/>
  <c r="B34"/>
  <c r="C34"/>
  <c r="D34"/>
  <c r="E34"/>
  <c r="F34"/>
  <c r="G34"/>
  <c r="B35"/>
  <c r="C35"/>
  <c r="D35"/>
  <c r="E35"/>
  <c r="F35"/>
  <c r="G35"/>
  <c r="B36"/>
  <c r="C36"/>
  <c r="D36"/>
  <c r="E36"/>
  <c r="F36"/>
  <c r="G36"/>
  <c r="B37"/>
  <c r="C37"/>
  <c r="D37"/>
  <c r="E37"/>
  <c r="F37"/>
  <c r="G37"/>
  <c r="B38"/>
  <c r="C38"/>
  <c r="D38"/>
  <c r="E38"/>
  <c r="F38"/>
  <c r="G38"/>
  <c r="B39"/>
  <c r="C39"/>
  <c r="D39"/>
  <c r="E39"/>
  <c r="F39"/>
  <c r="G39"/>
  <c r="B40"/>
  <c r="C40"/>
  <c r="D40"/>
  <c r="E40"/>
  <c r="F40"/>
  <c r="G40"/>
  <c r="B41"/>
  <c r="C41"/>
  <c r="D41"/>
  <c r="E41"/>
  <c r="F41"/>
  <c r="G41"/>
  <c r="B42"/>
  <c r="C42"/>
  <c r="D42"/>
  <c r="E42"/>
  <c r="F42"/>
  <c r="G42"/>
  <c r="B43"/>
  <c r="C43"/>
  <c r="D43"/>
  <c r="E43"/>
  <c r="F43"/>
  <c r="G43"/>
  <c r="B44"/>
  <c r="C44"/>
  <c r="D44"/>
  <c r="E44"/>
  <c r="F44"/>
  <c r="G44"/>
  <c r="B45"/>
  <c r="C45"/>
  <c r="D45"/>
  <c r="E45"/>
  <c r="F45"/>
  <c r="G45"/>
  <c r="B46"/>
  <c r="C46"/>
  <c r="D46"/>
  <c r="E46"/>
  <c r="F46"/>
  <c r="G46"/>
  <c r="B47"/>
  <c r="C47"/>
  <c r="D47"/>
  <c r="E47"/>
  <c r="F47"/>
  <c r="G47"/>
  <c r="B48"/>
  <c r="C48"/>
  <c r="D48"/>
  <c r="E48"/>
  <c r="F48"/>
  <c r="G48"/>
  <c r="B49"/>
  <c r="C49"/>
  <c r="D49"/>
  <c r="E49"/>
  <c r="F49"/>
  <c r="G49"/>
  <c r="B50"/>
  <c r="C50"/>
  <c r="D50"/>
  <c r="E50"/>
  <c r="F50"/>
  <c r="G50"/>
  <c r="B51"/>
  <c r="C51"/>
  <c r="D51"/>
  <c r="E51"/>
  <c r="F51"/>
  <c r="G51"/>
  <c r="B52"/>
  <c r="C52"/>
  <c r="D52"/>
  <c r="E52"/>
  <c r="F52"/>
  <c r="G52"/>
  <c r="B53"/>
  <c r="C53"/>
  <c r="D53"/>
  <c r="E53"/>
  <c r="F53"/>
  <c r="G53"/>
  <c r="B54"/>
  <c r="C54"/>
  <c r="D54"/>
  <c r="E54"/>
  <c r="F54"/>
  <c r="G54"/>
  <c r="B55"/>
  <c r="C55"/>
  <c r="D55"/>
  <c r="E55"/>
  <c r="F55"/>
  <c r="G55"/>
  <c r="B56"/>
  <c r="C56"/>
  <c r="D56"/>
  <c r="E56"/>
  <c r="F56"/>
  <c r="G56"/>
  <c r="B57"/>
  <c r="C57"/>
  <c r="D57"/>
  <c r="E57"/>
  <c r="F57"/>
  <c r="G57"/>
  <c r="B58"/>
  <c r="C58"/>
  <c r="D58"/>
  <c r="E58"/>
  <c r="F58"/>
  <c r="G58"/>
  <c r="B59"/>
  <c r="C59"/>
  <c r="D59"/>
  <c r="E59"/>
  <c r="F59"/>
  <c r="G59"/>
  <c r="B60"/>
  <c r="C60"/>
  <c r="D60"/>
  <c r="E60"/>
  <c r="F60"/>
  <c r="G60"/>
  <c r="B61"/>
  <c r="C61"/>
  <c r="D61"/>
  <c r="E61"/>
  <c r="F61"/>
  <c r="G61"/>
  <c r="B62"/>
  <c r="C62"/>
  <c r="D62"/>
  <c r="E62"/>
  <c r="F62"/>
  <c r="G62"/>
  <c r="B63"/>
  <c r="C63"/>
  <c r="D63"/>
  <c r="E63"/>
  <c r="F63"/>
  <c r="G63"/>
  <c r="B64"/>
  <c r="C64"/>
  <c r="D64"/>
  <c r="E64"/>
  <c r="F64"/>
  <c r="G64"/>
  <c r="B65"/>
  <c r="C65"/>
  <c r="D65"/>
  <c r="E65"/>
  <c r="F65"/>
  <c r="G65"/>
  <c r="B66"/>
  <c r="C66"/>
  <c r="D66"/>
  <c r="E66"/>
  <c r="F66"/>
  <c r="G66"/>
  <c r="B67"/>
  <c r="C67"/>
  <c r="D67"/>
  <c r="E67"/>
  <c r="F67"/>
  <c r="G67"/>
  <c r="B68"/>
  <c r="C68"/>
  <c r="D68"/>
  <c r="E68"/>
  <c r="F68"/>
  <c r="G68"/>
  <c r="B69"/>
  <c r="C69"/>
  <c r="D69"/>
  <c r="E69"/>
  <c r="F69"/>
  <c r="G69"/>
  <c r="B70"/>
  <c r="C70"/>
  <c r="D70"/>
  <c r="E70"/>
  <c r="F70"/>
  <c r="G70"/>
  <c r="B71"/>
  <c r="C71"/>
  <c r="D71"/>
  <c r="E71"/>
  <c r="F71"/>
  <c r="G71"/>
  <c r="B72"/>
  <c r="C72"/>
  <c r="D72"/>
  <c r="E72"/>
  <c r="F72"/>
  <c r="G72"/>
  <c r="B73"/>
  <c r="C73"/>
  <c r="D73"/>
  <c r="E73"/>
  <c r="F73"/>
  <c r="G73"/>
  <c r="B74"/>
  <c r="C74"/>
  <c r="D74"/>
  <c r="E74"/>
  <c r="F74"/>
  <c r="G74"/>
  <c r="B75"/>
  <c r="C75"/>
  <c r="D75"/>
  <c r="E75"/>
  <c r="F75"/>
  <c r="G75"/>
  <c r="B76"/>
  <c r="C76"/>
  <c r="D76"/>
  <c r="E76"/>
  <c r="F76"/>
  <c r="G76"/>
  <c r="B77"/>
  <c r="C77"/>
  <c r="D77"/>
  <c r="E77"/>
  <c r="F77"/>
  <c r="G77"/>
  <c r="B78"/>
  <c r="C78"/>
  <c r="D78"/>
  <c r="E78"/>
  <c r="F78"/>
  <c r="G78"/>
  <c r="B79"/>
  <c r="C79"/>
  <c r="D79"/>
  <c r="E79"/>
  <c r="F79"/>
  <c r="G79"/>
  <c r="B80"/>
  <c r="C80"/>
  <c r="D80"/>
  <c r="E80"/>
  <c r="F80"/>
  <c r="G80"/>
  <c r="B81"/>
  <c r="C81"/>
  <c r="D81"/>
  <c r="E81"/>
  <c r="F81"/>
  <c r="G81"/>
  <c r="B82"/>
  <c r="C82"/>
  <c r="D82"/>
  <c r="E82"/>
  <c r="F82"/>
  <c r="G82"/>
  <c r="B83"/>
  <c r="C83"/>
  <c r="D83"/>
  <c r="E83"/>
  <c r="F83"/>
  <c r="G83"/>
  <c r="B84"/>
  <c r="C84"/>
  <c r="D84"/>
  <c r="E84"/>
  <c r="F84"/>
  <c r="G84"/>
  <c r="B85"/>
  <c r="C85"/>
  <c r="D85"/>
  <c r="E85"/>
  <c r="F85"/>
  <c r="G85"/>
  <c r="B86"/>
  <c r="C86"/>
  <c r="D86"/>
  <c r="E86"/>
  <c r="F86"/>
  <c r="G86"/>
  <c r="B87"/>
  <c r="C87"/>
  <c r="D87"/>
  <c r="E87"/>
  <c r="F87"/>
  <c r="G87"/>
  <c r="B88"/>
  <c r="C88"/>
  <c r="D88"/>
  <c r="E88"/>
  <c r="F88"/>
  <c r="G88"/>
  <c r="B89"/>
  <c r="C89"/>
  <c r="D89"/>
  <c r="E89"/>
  <c r="F89"/>
  <c r="G89"/>
  <c r="C8"/>
  <c r="D8"/>
  <c r="E8"/>
  <c r="F8"/>
  <c r="G8"/>
  <c r="B8"/>
  <c r="B9" i="69"/>
  <c r="C9"/>
  <c r="D9"/>
  <c r="E9"/>
  <c r="F9"/>
  <c r="G9"/>
  <c r="B10"/>
  <c r="C10"/>
  <c r="D10"/>
  <c r="E10"/>
  <c r="F10"/>
  <c r="G10"/>
  <c r="B11"/>
  <c r="C11"/>
  <c r="D11"/>
  <c r="E11"/>
  <c r="F11"/>
  <c r="G11"/>
  <c r="B12"/>
  <c r="C12"/>
  <c r="D12"/>
  <c r="E12"/>
  <c r="F12"/>
  <c r="G12"/>
  <c r="B13"/>
  <c r="C13"/>
  <c r="D13"/>
  <c r="E13"/>
  <c r="F13"/>
  <c r="G13"/>
  <c r="B14"/>
  <c r="C14"/>
  <c r="D14"/>
  <c r="E14"/>
  <c r="F14"/>
  <c r="G14"/>
  <c r="B15"/>
  <c r="C15"/>
  <c r="D15"/>
  <c r="E15"/>
  <c r="F15"/>
  <c r="G15"/>
  <c r="B16"/>
  <c r="C16"/>
  <c r="D16"/>
  <c r="E16"/>
  <c r="F16"/>
  <c r="G16"/>
  <c r="B17"/>
  <c r="C17"/>
  <c r="D17"/>
  <c r="E17"/>
  <c r="F17"/>
  <c r="G17"/>
  <c r="B18"/>
  <c r="C18"/>
  <c r="D18"/>
  <c r="E18"/>
  <c r="F18"/>
  <c r="G18"/>
  <c r="B19"/>
  <c r="C19"/>
  <c r="D19"/>
  <c r="E19"/>
  <c r="F19"/>
  <c r="G19"/>
  <c r="B20"/>
  <c r="C20"/>
  <c r="D20"/>
  <c r="E20"/>
  <c r="F20"/>
  <c r="G20"/>
  <c r="B21"/>
  <c r="C21"/>
  <c r="D21"/>
  <c r="E21"/>
  <c r="F21"/>
  <c r="G21"/>
  <c r="B22"/>
  <c r="C22"/>
  <c r="D22"/>
  <c r="E22"/>
  <c r="F22"/>
  <c r="G22"/>
  <c r="B23"/>
  <c r="C23"/>
  <c r="D23"/>
  <c r="E23"/>
  <c r="F23"/>
  <c r="G23"/>
  <c r="B24"/>
  <c r="C24"/>
  <c r="D24"/>
  <c r="E24"/>
  <c r="F24"/>
  <c r="G24"/>
  <c r="B25"/>
  <c r="C25"/>
  <c r="D25"/>
  <c r="E25"/>
  <c r="F25"/>
  <c r="G25"/>
  <c r="B26"/>
  <c r="C26"/>
  <c r="D26"/>
  <c r="E26"/>
  <c r="F26"/>
  <c r="G26"/>
  <c r="B27"/>
  <c r="C27"/>
  <c r="D27"/>
  <c r="E27"/>
  <c r="F27"/>
  <c r="G27"/>
  <c r="B28"/>
  <c r="C28"/>
  <c r="D28"/>
  <c r="E28"/>
  <c r="F28"/>
  <c r="G28"/>
  <c r="B29"/>
  <c r="C29"/>
  <c r="D29"/>
  <c r="E29"/>
  <c r="F29"/>
  <c r="G29"/>
  <c r="B30"/>
  <c r="C30"/>
  <c r="D30"/>
  <c r="E30"/>
  <c r="F30"/>
  <c r="G30"/>
  <c r="B31"/>
  <c r="C31"/>
  <c r="D31"/>
  <c r="E31"/>
  <c r="F31"/>
  <c r="G31"/>
  <c r="B32"/>
  <c r="C32"/>
  <c r="D32"/>
  <c r="E32"/>
  <c r="F32"/>
  <c r="G32"/>
  <c r="B33"/>
  <c r="C33"/>
  <c r="D33"/>
  <c r="E33"/>
  <c r="F33"/>
  <c r="G33"/>
  <c r="B34"/>
  <c r="C34"/>
  <c r="D34"/>
  <c r="E34"/>
  <c r="F34"/>
  <c r="G34"/>
  <c r="B35"/>
  <c r="C35"/>
  <c r="D35"/>
  <c r="E35"/>
  <c r="F35"/>
  <c r="G35"/>
  <c r="B36"/>
  <c r="C36"/>
  <c r="D36"/>
  <c r="E36"/>
  <c r="F36"/>
  <c r="G36"/>
  <c r="B37"/>
  <c r="C37"/>
  <c r="D37"/>
  <c r="E37"/>
  <c r="F37"/>
  <c r="G37"/>
  <c r="B38"/>
  <c r="C38"/>
  <c r="D38"/>
  <c r="E38"/>
  <c r="F38"/>
  <c r="G38"/>
  <c r="B39"/>
  <c r="C39"/>
  <c r="D39"/>
  <c r="E39"/>
  <c r="F39"/>
  <c r="G39"/>
  <c r="B40"/>
  <c r="C40"/>
  <c r="D40"/>
  <c r="E40"/>
  <c r="F40"/>
  <c r="G40"/>
  <c r="B41"/>
  <c r="C41"/>
  <c r="D41"/>
  <c r="E41"/>
  <c r="F41"/>
  <c r="G41"/>
  <c r="B42"/>
  <c r="C42"/>
  <c r="D42"/>
  <c r="E42"/>
  <c r="F42"/>
  <c r="G42"/>
  <c r="B43"/>
  <c r="C43"/>
  <c r="D43"/>
  <c r="E43"/>
  <c r="F43"/>
  <c r="G43"/>
  <c r="B44"/>
  <c r="C44"/>
  <c r="D44"/>
  <c r="E44"/>
  <c r="F44"/>
  <c r="G44"/>
  <c r="B45"/>
  <c r="C45"/>
  <c r="D45"/>
  <c r="E45"/>
  <c r="F45"/>
  <c r="G45"/>
  <c r="B46"/>
  <c r="C46"/>
  <c r="D46"/>
  <c r="E46"/>
  <c r="F46"/>
  <c r="G46"/>
  <c r="B47"/>
  <c r="C47"/>
  <c r="D47"/>
  <c r="E47"/>
  <c r="F47"/>
  <c r="G47"/>
  <c r="B48"/>
  <c r="C48"/>
  <c r="D48"/>
  <c r="E48"/>
  <c r="F48"/>
  <c r="G48"/>
  <c r="B49"/>
  <c r="C49"/>
  <c r="D49"/>
  <c r="E49"/>
  <c r="F49"/>
  <c r="G49"/>
  <c r="B50"/>
  <c r="C50"/>
  <c r="D50"/>
  <c r="E50"/>
  <c r="F50"/>
  <c r="G50"/>
  <c r="B51"/>
  <c r="C51"/>
  <c r="D51"/>
  <c r="E51"/>
  <c r="F51"/>
  <c r="G51"/>
  <c r="B52"/>
  <c r="C52"/>
  <c r="D52"/>
  <c r="E52"/>
  <c r="F52"/>
  <c r="G52"/>
  <c r="B53"/>
  <c r="C53"/>
  <c r="D53"/>
  <c r="E53"/>
  <c r="F53"/>
  <c r="G53"/>
  <c r="B54"/>
  <c r="C54"/>
  <c r="D54"/>
  <c r="E54"/>
  <c r="F54"/>
  <c r="G54"/>
  <c r="B55"/>
  <c r="C55"/>
  <c r="D55"/>
  <c r="E55"/>
  <c r="F55"/>
  <c r="G55"/>
  <c r="B56"/>
  <c r="C56"/>
  <c r="D56"/>
  <c r="E56"/>
  <c r="F56"/>
  <c r="G56"/>
  <c r="B57"/>
  <c r="C57"/>
  <c r="D57"/>
  <c r="E57"/>
  <c r="F57"/>
  <c r="G57"/>
  <c r="B58"/>
  <c r="C58"/>
  <c r="D58"/>
  <c r="E58"/>
  <c r="F58"/>
  <c r="G58"/>
  <c r="B59"/>
  <c r="C59"/>
  <c r="D59"/>
  <c r="E59"/>
  <c r="F59"/>
  <c r="G59"/>
  <c r="B60"/>
  <c r="C60"/>
  <c r="D60"/>
  <c r="E60"/>
  <c r="F60"/>
  <c r="G60"/>
  <c r="B61"/>
  <c r="C61"/>
  <c r="D61"/>
  <c r="E61"/>
  <c r="F61"/>
  <c r="G61"/>
  <c r="B62"/>
  <c r="C62"/>
  <c r="D62"/>
  <c r="E62"/>
  <c r="F62"/>
  <c r="G62"/>
  <c r="B63"/>
  <c r="C63"/>
  <c r="D63"/>
  <c r="E63"/>
  <c r="F63"/>
  <c r="G63"/>
  <c r="B64"/>
  <c r="C64"/>
  <c r="D64"/>
  <c r="E64"/>
  <c r="F64"/>
  <c r="G64"/>
  <c r="B65"/>
  <c r="C65"/>
  <c r="D65"/>
  <c r="E65"/>
  <c r="F65"/>
  <c r="G65"/>
  <c r="B66"/>
  <c r="C66"/>
  <c r="D66"/>
  <c r="E66"/>
  <c r="F66"/>
  <c r="G66"/>
  <c r="B67"/>
  <c r="C67"/>
  <c r="D67"/>
  <c r="E67"/>
  <c r="F67"/>
  <c r="G67"/>
  <c r="B68"/>
  <c r="C68"/>
  <c r="D68"/>
  <c r="E68"/>
  <c r="F68"/>
  <c r="G68"/>
  <c r="B69"/>
  <c r="C69"/>
  <c r="D69"/>
  <c r="E69"/>
  <c r="F69"/>
  <c r="G69"/>
  <c r="B70"/>
  <c r="C70"/>
  <c r="D70"/>
  <c r="E70"/>
  <c r="F70"/>
  <c r="G70"/>
  <c r="B71"/>
  <c r="C71"/>
  <c r="D71"/>
  <c r="E71"/>
  <c r="F71"/>
  <c r="G71"/>
  <c r="B72"/>
  <c r="C72"/>
  <c r="D72"/>
  <c r="E72"/>
  <c r="F72"/>
  <c r="G72"/>
  <c r="B73"/>
  <c r="C73"/>
  <c r="D73"/>
  <c r="E73"/>
  <c r="F73"/>
  <c r="G73"/>
  <c r="B74"/>
  <c r="C74"/>
  <c r="D74"/>
  <c r="E74"/>
  <c r="F74"/>
  <c r="G74"/>
  <c r="B75"/>
  <c r="C75"/>
  <c r="D75"/>
  <c r="E75"/>
  <c r="F75"/>
  <c r="G75"/>
  <c r="B76"/>
  <c r="C76"/>
  <c r="D76"/>
  <c r="E76"/>
  <c r="F76"/>
  <c r="G76"/>
  <c r="B77"/>
  <c r="C77"/>
  <c r="D77"/>
  <c r="E77"/>
  <c r="F77"/>
  <c r="G77"/>
  <c r="B78"/>
  <c r="C78"/>
  <c r="D78"/>
  <c r="E78"/>
  <c r="F78"/>
  <c r="G78"/>
  <c r="B79"/>
  <c r="C79"/>
  <c r="D79"/>
  <c r="E79"/>
  <c r="F79"/>
  <c r="G79"/>
  <c r="B80"/>
  <c r="C80"/>
  <c r="D80"/>
  <c r="E80"/>
  <c r="F80"/>
  <c r="G80"/>
  <c r="B81"/>
  <c r="C81"/>
  <c r="D81"/>
  <c r="E81"/>
  <c r="F81"/>
  <c r="G81"/>
  <c r="B82"/>
  <c r="C82"/>
  <c r="D82"/>
  <c r="E82"/>
  <c r="F82"/>
  <c r="G82"/>
  <c r="B83"/>
  <c r="C83"/>
  <c r="D83"/>
  <c r="E83"/>
  <c r="F83"/>
  <c r="G83"/>
  <c r="B84"/>
  <c r="C84"/>
  <c r="D84"/>
  <c r="E84"/>
  <c r="F84"/>
  <c r="G84"/>
  <c r="B85"/>
  <c r="C85"/>
  <c r="D85"/>
  <c r="E85"/>
  <c r="F85"/>
  <c r="G85"/>
  <c r="B86"/>
  <c r="C86"/>
  <c r="D86"/>
  <c r="E86"/>
  <c r="F86"/>
  <c r="G86"/>
  <c r="B87"/>
  <c r="C87"/>
  <c r="D87"/>
  <c r="E87"/>
  <c r="F87"/>
  <c r="G87"/>
  <c r="B88"/>
  <c r="C88"/>
  <c r="D88"/>
  <c r="E88"/>
  <c r="F88"/>
  <c r="G88"/>
  <c r="B89"/>
  <c r="C89"/>
  <c r="D89"/>
  <c r="E89"/>
  <c r="F89"/>
  <c r="G89"/>
  <c r="B90"/>
  <c r="C90"/>
  <c r="D90"/>
  <c r="E90"/>
  <c r="F90"/>
  <c r="G90"/>
  <c r="B91"/>
  <c r="C91"/>
  <c r="D91"/>
  <c r="E91"/>
  <c r="F91"/>
  <c r="G91"/>
  <c r="B92"/>
  <c r="C92"/>
  <c r="D92"/>
  <c r="E92"/>
  <c r="F92"/>
  <c r="G92"/>
  <c r="B93"/>
  <c r="C93"/>
  <c r="D93"/>
  <c r="E93"/>
  <c r="F93"/>
  <c r="G93"/>
  <c r="B94"/>
  <c r="C94"/>
  <c r="D94"/>
  <c r="E94"/>
  <c r="F94"/>
  <c r="G94"/>
  <c r="B95"/>
  <c r="C95"/>
  <c r="D95"/>
  <c r="E95"/>
  <c r="F95"/>
  <c r="G95"/>
  <c r="B96"/>
  <c r="C96"/>
  <c r="D96"/>
  <c r="E96"/>
  <c r="F96"/>
  <c r="G96"/>
  <c r="B97"/>
  <c r="C97"/>
  <c r="D97"/>
  <c r="E97"/>
  <c r="F97"/>
  <c r="G97"/>
  <c r="B98"/>
  <c r="C98"/>
  <c r="D98"/>
  <c r="E98"/>
  <c r="F98"/>
  <c r="G98"/>
  <c r="B99"/>
  <c r="C99"/>
  <c r="D99"/>
  <c r="E99"/>
  <c r="F99"/>
  <c r="G99"/>
  <c r="B100"/>
  <c r="C100"/>
  <c r="D100"/>
  <c r="E100"/>
  <c r="F100"/>
  <c r="G100"/>
  <c r="B101"/>
  <c r="C101"/>
  <c r="D101"/>
  <c r="E101"/>
  <c r="F101"/>
  <c r="G101"/>
  <c r="B102"/>
  <c r="C102"/>
  <c r="D102"/>
  <c r="E102"/>
  <c r="F102"/>
  <c r="G102"/>
  <c r="B103"/>
  <c r="C103"/>
  <c r="D103"/>
  <c r="E103"/>
  <c r="F103"/>
  <c r="G103"/>
  <c r="B104"/>
  <c r="C104"/>
  <c r="D104"/>
  <c r="E104"/>
  <c r="F104"/>
  <c r="G104"/>
  <c r="B105"/>
  <c r="C105"/>
  <c r="D105"/>
  <c r="E105"/>
  <c r="F105"/>
  <c r="G105"/>
  <c r="B106"/>
  <c r="C106"/>
  <c r="D106"/>
  <c r="E106"/>
  <c r="F106"/>
  <c r="G106"/>
  <c r="B107"/>
  <c r="C107"/>
  <c r="D107"/>
  <c r="E107"/>
  <c r="F107"/>
  <c r="G107"/>
  <c r="B108"/>
  <c r="C108"/>
  <c r="D108"/>
  <c r="E108"/>
  <c r="F108"/>
  <c r="G108"/>
  <c r="B109"/>
  <c r="C109"/>
  <c r="D109"/>
  <c r="E109"/>
  <c r="F109"/>
  <c r="G109"/>
  <c r="B110"/>
  <c r="C110"/>
  <c r="D110"/>
  <c r="E110"/>
  <c r="F110"/>
  <c r="G110"/>
  <c r="B111"/>
  <c r="C111"/>
  <c r="D111"/>
  <c r="E111"/>
  <c r="F111"/>
  <c r="G111"/>
  <c r="B112"/>
  <c r="C112"/>
  <c r="D112"/>
  <c r="E112"/>
  <c r="F112"/>
  <c r="G112"/>
  <c r="B113"/>
  <c r="C113"/>
  <c r="D113"/>
  <c r="E113"/>
  <c r="F113"/>
  <c r="G113"/>
  <c r="B114"/>
  <c r="C114"/>
  <c r="D114"/>
  <c r="E114"/>
  <c r="F114"/>
  <c r="G114"/>
  <c r="B115"/>
  <c r="C115"/>
  <c r="D115"/>
  <c r="E115"/>
  <c r="F115"/>
  <c r="G115"/>
  <c r="B116"/>
  <c r="C116"/>
  <c r="D116"/>
  <c r="E116"/>
  <c r="F116"/>
  <c r="G116"/>
  <c r="B117"/>
  <c r="C117"/>
  <c r="D117"/>
  <c r="E117"/>
  <c r="F117"/>
  <c r="G117"/>
  <c r="B118"/>
  <c r="C118"/>
  <c r="D118"/>
  <c r="E118"/>
  <c r="F118"/>
  <c r="G118"/>
  <c r="B119"/>
  <c r="C119"/>
  <c r="D119"/>
  <c r="E119"/>
  <c r="F119"/>
  <c r="G119"/>
  <c r="B120"/>
  <c r="C120"/>
  <c r="D120"/>
  <c r="E120"/>
  <c r="F120"/>
  <c r="G120"/>
  <c r="B121"/>
  <c r="C121"/>
  <c r="D121"/>
  <c r="E121"/>
  <c r="F121"/>
  <c r="G121"/>
  <c r="B122"/>
  <c r="C122"/>
  <c r="D122"/>
  <c r="E122"/>
  <c r="F122"/>
  <c r="G122"/>
  <c r="B123"/>
  <c r="C123"/>
  <c r="D123"/>
  <c r="E123"/>
  <c r="F123"/>
  <c r="G123"/>
  <c r="B124"/>
  <c r="C124"/>
  <c r="D124"/>
  <c r="E124"/>
  <c r="F124"/>
  <c r="G124"/>
  <c r="B125"/>
  <c r="C125"/>
  <c r="D125"/>
  <c r="E125"/>
  <c r="F125"/>
  <c r="G125"/>
  <c r="B126"/>
  <c r="C126"/>
  <c r="D126"/>
  <c r="E126"/>
  <c r="F126"/>
  <c r="G126"/>
  <c r="B127"/>
  <c r="C127"/>
  <c r="D127"/>
  <c r="E127"/>
  <c r="F127"/>
  <c r="G127"/>
  <c r="B128"/>
  <c r="C128"/>
  <c r="D128"/>
  <c r="E128"/>
  <c r="F128"/>
  <c r="G128"/>
  <c r="B129"/>
  <c r="C129"/>
  <c r="D129"/>
  <c r="E129"/>
  <c r="F129"/>
  <c r="G129"/>
  <c r="B130"/>
  <c r="C130"/>
  <c r="D130"/>
  <c r="E130"/>
  <c r="F130"/>
  <c r="G130"/>
  <c r="B131"/>
  <c r="C131"/>
  <c r="D131"/>
  <c r="E131"/>
  <c r="F131"/>
  <c r="G131"/>
  <c r="B132"/>
  <c r="C132"/>
  <c r="D132"/>
  <c r="E132"/>
  <c r="F132"/>
  <c r="G132"/>
  <c r="B133"/>
  <c r="C133"/>
  <c r="D133"/>
  <c r="E133"/>
  <c r="F133"/>
  <c r="G133"/>
  <c r="B134"/>
  <c r="C134"/>
  <c r="D134"/>
  <c r="E134"/>
  <c r="F134"/>
  <c r="G134"/>
  <c r="B135"/>
  <c r="C135"/>
  <c r="D135"/>
  <c r="E135"/>
  <c r="F135"/>
  <c r="G135"/>
  <c r="B136"/>
  <c r="C136"/>
  <c r="D136"/>
  <c r="E136"/>
  <c r="F136"/>
  <c r="G136"/>
  <c r="B137"/>
  <c r="C137"/>
  <c r="D137"/>
  <c r="E137"/>
  <c r="F137"/>
  <c r="G137"/>
  <c r="B138"/>
  <c r="C138"/>
  <c r="D138"/>
  <c r="E138"/>
  <c r="F138"/>
  <c r="G138"/>
  <c r="B139"/>
  <c r="C139"/>
  <c r="D139"/>
  <c r="E139"/>
  <c r="F139"/>
  <c r="G139"/>
  <c r="B140"/>
  <c r="C140"/>
  <c r="D140"/>
  <c r="E140"/>
  <c r="F140"/>
  <c r="G140"/>
  <c r="B141"/>
  <c r="C141"/>
  <c r="D141"/>
  <c r="E141"/>
  <c r="F141"/>
  <c r="G141"/>
  <c r="B142"/>
  <c r="C142"/>
  <c r="D142"/>
  <c r="E142"/>
  <c r="F142"/>
  <c r="G142"/>
  <c r="B143"/>
  <c r="C143"/>
  <c r="D143"/>
  <c r="E143"/>
  <c r="F143"/>
  <c r="G143"/>
  <c r="B144"/>
  <c r="C144"/>
  <c r="D144"/>
  <c r="E144"/>
  <c r="F144"/>
  <c r="G144"/>
  <c r="B145"/>
  <c r="C145"/>
  <c r="D145"/>
  <c r="E145"/>
  <c r="F145"/>
  <c r="G145"/>
  <c r="B146"/>
  <c r="C146"/>
  <c r="D146"/>
  <c r="E146"/>
  <c r="F146"/>
  <c r="G146"/>
  <c r="B147"/>
  <c r="C147"/>
  <c r="D147"/>
  <c r="E147"/>
  <c r="F147"/>
  <c r="G147"/>
  <c r="B148"/>
  <c r="C148"/>
  <c r="D148"/>
  <c r="E148"/>
  <c r="F148"/>
  <c r="G148"/>
  <c r="B149"/>
  <c r="C149"/>
  <c r="D149"/>
  <c r="E149"/>
  <c r="F149"/>
  <c r="G149"/>
  <c r="B150"/>
  <c r="C150"/>
  <c r="D150"/>
  <c r="E150"/>
  <c r="F150"/>
  <c r="G150"/>
  <c r="B151"/>
  <c r="C151"/>
  <c r="D151"/>
  <c r="E151"/>
  <c r="F151"/>
  <c r="G151"/>
  <c r="B152"/>
  <c r="C152"/>
  <c r="D152"/>
  <c r="E152"/>
  <c r="F152"/>
  <c r="G152"/>
  <c r="B153"/>
  <c r="C153"/>
  <c r="D153"/>
  <c r="E153"/>
  <c r="F153"/>
  <c r="G153"/>
  <c r="B154"/>
  <c r="C154"/>
  <c r="D154"/>
  <c r="E154"/>
  <c r="F154"/>
  <c r="G154"/>
  <c r="B155"/>
  <c r="C155"/>
  <c r="D155"/>
  <c r="E155"/>
  <c r="F155"/>
  <c r="G155"/>
  <c r="B156"/>
  <c r="C156"/>
  <c r="D156"/>
  <c r="E156"/>
  <c r="F156"/>
  <c r="G156"/>
  <c r="B157"/>
  <c r="C157"/>
  <c r="D157"/>
  <c r="E157"/>
  <c r="F157"/>
  <c r="G157"/>
  <c r="B158"/>
  <c r="C158"/>
  <c r="D158"/>
  <c r="E158"/>
  <c r="F158"/>
  <c r="G158"/>
  <c r="B159"/>
  <c r="C159"/>
  <c r="D159"/>
  <c r="E159"/>
  <c r="F159"/>
  <c r="G159"/>
  <c r="B160"/>
  <c r="C160"/>
  <c r="D160"/>
  <c r="E160"/>
  <c r="F160"/>
  <c r="G160"/>
  <c r="B161"/>
  <c r="C161"/>
  <c r="D161"/>
  <c r="E161"/>
  <c r="F161"/>
  <c r="G161"/>
  <c r="B162"/>
  <c r="C162"/>
  <c r="D162"/>
  <c r="E162"/>
  <c r="F162"/>
  <c r="G162"/>
  <c r="B163"/>
  <c r="C163"/>
  <c r="D163"/>
  <c r="E163"/>
  <c r="F163"/>
  <c r="G163"/>
  <c r="B164"/>
  <c r="C164"/>
  <c r="D164"/>
  <c r="E164"/>
  <c r="F164"/>
  <c r="G164"/>
  <c r="B165"/>
  <c r="C165"/>
  <c r="D165"/>
  <c r="E165"/>
  <c r="F165"/>
  <c r="G165"/>
  <c r="B166"/>
  <c r="C166"/>
  <c r="D166"/>
  <c r="E166"/>
  <c r="F166"/>
  <c r="G166"/>
  <c r="B167"/>
  <c r="C167"/>
  <c r="D167"/>
  <c r="E167"/>
  <c r="F167"/>
  <c r="G167"/>
  <c r="B168"/>
  <c r="C168"/>
  <c r="D168"/>
  <c r="E168"/>
  <c r="F168"/>
  <c r="G168"/>
  <c r="B169"/>
  <c r="C169"/>
  <c r="D169"/>
  <c r="E169"/>
  <c r="F169"/>
  <c r="G169"/>
  <c r="B170"/>
  <c r="C170"/>
  <c r="D170"/>
  <c r="E170"/>
  <c r="F170"/>
  <c r="G170"/>
  <c r="B171"/>
  <c r="C171"/>
  <c r="D171"/>
  <c r="E171"/>
  <c r="F171"/>
  <c r="G171"/>
  <c r="B172"/>
  <c r="C172"/>
  <c r="D172"/>
  <c r="E172"/>
  <c r="F172"/>
  <c r="G172"/>
  <c r="B173"/>
  <c r="C173"/>
  <c r="D173"/>
  <c r="E173"/>
  <c r="F173"/>
  <c r="G173"/>
  <c r="B174"/>
  <c r="C174"/>
  <c r="D174"/>
  <c r="E174"/>
  <c r="F174"/>
  <c r="G174"/>
  <c r="B175"/>
  <c r="C175"/>
  <c r="D175"/>
  <c r="E175"/>
  <c r="F175"/>
  <c r="G175"/>
  <c r="B176"/>
  <c r="C176"/>
  <c r="D176"/>
  <c r="E176"/>
  <c r="F176"/>
  <c r="G176"/>
  <c r="B177"/>
  <c r="C177"/>
  <c r="D177"/>
  <c r="E177"/>
  <c r="F177"/>
  <c r="G177"/>
  <c r="B178"/>
  <c r="C178"/>
  <c r="D178"/>
  <c r="E178"/>
  <c r="F178"/>
  <c r="G178"/>
  <c r="B179"/>
  <c r="C179"/>
  <c r="D179"/>
  <c r="E179"/>
  <c r="F179"/>
  <c r="G179"/>
  <c r="B180"/>
  <c r="C180"/>
  <c r="D180"/>
  <c r="E180"/>
  <c r="F180"/>
  <c r="G180"/>
  <c r="B181"/>
  <c r="C181"/>
  <c r="D181"/>
  <c r="E181"/>
  <c r="F181"/>
  <c r="G181"/>
  <c r="B182"/>
  <c r="C182"/>
  <c r="D182"/>
  <c r="E182"/>
  <c r="F182"/>
  <c r="G182"/>
  <c r="B183"/>
  <c r="C183"/>
  <c r="D183"/>
  <c r="E183"/>
  <c r="F183"/>
  <c r="G183"/>
  <c r="B184"/>
  <c r="C184"/>
  <c r="D184"/>
  <c r="E184"/>
  <c r="F184"/>
  <c r="G184"/>
  <c r="B185"/>
  <c r="C185"/>
  <c r="D185"/>
  <c r="E185"/>
  <c r="F185"/>
  <c r="G185"/>
  <c r="B186"/>
  <c r="C186"/>
  <c r="D186"/>
  <c r="E186"/>
  <c r="F186"/>
  <c r="G186"/>
  <c r="B187"/>
  <c r="C187"/>
  <c r="D187"/>
  <c r="E187"/>
  <c r="F187"/>
  <c r="G187"/>
  <c r="B188"/>
  <c r="C188"/>
  <c r="D188"/>
  <c r="E188"/>
  <c r="F188"/>
  <c r="G188"/>
  <c r="B189"/>
  <c r="C189"/>
  <c r="D189"/>
  <c r="E189"/>
  <c r="F189"/>
  <c r="G189"/>
  <c r="B190"/>
  <c r="C190"/>
  <c r="D190"/>
  <c r="E190"/>
  <c r="F190"/>
  <c r="G190"/>
  <c r="B191"/>
  <c r="C191"/>
  <c r="D191"/>
  <c r="E191"/>
  <c r="F191"/>
  <c r="G191"/>
  <c r="B192"/>
  <c r="C192"/>
  <c r="D192"/>
  <c r="E192"/>
  <c r="F192"/>
  <c r="G192"/>
  <c r="B193"/>
  <c r="C193"/>
  <c r="D193"/>
  <c r="E193"/>
  <c r="F193"/>
  <c r="G193"/>
  <c r="B194"/>
  <c r="C194"/>
  <c r="D194"/>
  <c r="E194"/>
  <c r="F194"/>
  <c r="G194"/>
  <c r="B195"/>
  <c r="C195"/>
  <c r="D195"/>
  <c r="E195"/>
  <c r="F195"/>
  <c r="G195"/>
  <c r="B196"/>
  <c r="C196"/>
  <c r="D196"/>
  <c r="E196"/>
  <c r="F196"/>
  <c r="G196"/>
  <c r="B197"/>
  <c r="C197"/>
  <c r="D197"/>
  <c r="E197"/>
  <c r="F197"/>
  <c r="G197"/>
  <c r="B198"/>
  <c r="C198"/>
  <c r="D198"/>
  <c r="E198"/>
  <c r="F198"/>
  <c r="G198"/>
  <c r="B199"/>
  <c r="C199"/>
  <c r="D199"/>
  <c r="E199"/>
  <c r="F199"/>
  <c r="G199"/>
  <c r="B200"/>
  <c r="C200"/>
  <c r="D200"/>
  <c r="E200"/>
  <c r="F200"/>
  <c r="G200"/>
  <c r="B201"/>
  <c r="C201"/>
  <c r="D201"/>
  <c r="E201"/>
  <c r="F201"/>
  <c r="G201"/>
  <c r="B202"/>
  <c r="C202"/>
  <c r="D202"/>
  <c r="E202"/>
  <c r="F202"/>
  <c r="G202"/>
  <c r="B203"/>
  <c r="C203"/>
  <c r="D203"/>
  <c r="E203"/>
  <c r="F203"/>
  <c r="G203"/>
  <c r="B204"/>
  <c r="C204"/>
  <c r="D204"/>
  <c r="E204"/>
  <c r="F204"/>
  <c r="G204"/>
  <c r="B205"/>
  <c r="C205"/>
  <c r="D205"/>
  <c r="E205"/>
  <c r="F205"/>
  <c r="G205"/>
  <c r="B206"/>
  <c r="C206"/>
  <c r="D206"/>
  <c r="E206"/>
  <c r="F206"/>
  <c r="G206"/>
  <c r="B207"/>
  <c r="C207"/>
  <c r="D207"/>
  <c r="E207"/>
  <c r="F207"/>
  <c r="G207"/>
  <c r="B208"/>
  <c r="C208"/>
  <c r="D208"/>
  <c r="E208"/>
  <c r="F208"/>
  <c r="G208"/>
  <c r="B209"/>
  <c r="C209"/>
  <c r="D209"/>
  <c r="E209"/>
  <c r="F209"/>
  <c r="G209"/>
  <c r="B210"/>
  <c r="C210"/>
  <c r="D210"/>
  <c r="E210"/>
  <c r="F210"/>
  <c r="G210"/>
  <c r="B211"/>
  <c r="C211"/>
  <c r="D211"/>
  <c r="E211"/>
  <c r="F211"/>
  <c r="G211"/>
  <c r="B212"/>
  <c r="C212"/>
  <c r="D212"/>
  <c r="E212"/>
  <c r="F212"/>
  <c r="G212"/>
  <c r="B213"/>
  <c r="C213"/>
  <c r="D213"/>
  <c r="E213"/>
  <c r="F213"/>
  <c r="G213"/>
  <c r="B214"/>
  <c r="C214"/>
  <c r="D214"/>
  <c r="E214"/>
  <c r="F214"/>
  <c r="G214"/>
  <c r="B215"/>
  <c r="C215"/>
  <c r="D215"/>
  <c r="E215"/>
  <c r="F215"/>
  <c r="G215"/>
  <c r="B216"/>
  <c r="C216"/>
  <c r="D216"/>
  <c r="E216"/>
  <c r="F216"/>
  <c r="G216"/>
  <c r="B217"/>
  <c r="C217"/>
  <c r="D217"/>
  <c r="E217"/>
  <c r="F217"/>
  <c r="G217"/>
  <c r="B218"/>
  <c r="C218"/>
  <c r="D218"/>
  <c r="E218"/>
  <c r="F218"/>
  <c r="G218"/>
  <c r="B219"/>
  <c r="C219"/>
  <c r="D219"/>
  <c r="E219"/>
  <c r="F219"/>
  <c r="G219"/>
  <c r="B220"/>
  <c r="C220"/>
  <c r="D220"/>
  <c r="E220"/>
  <c r="F220"/>
  <c r="G220"/>
  <c r="B221"/>
  <c r="C221"/>
  <c r="D221"/>
  <c r="E221"/>
  <c r="F221"/>
  <c r="G221"/>
  <c r="B222"/>
  <c r="C222"/>
  <c r="D222"/>
  <c r="E222"/>
  <c r="F222"/>
  <c r="G222"/>
  <c r="B223"/>
  <c r="C223"/>
  <c r="D223"/>
  <c r="E223"/>
  <c r="F223"/>
  <c r="G223"/>
  <c r="B224"/>
  <c r="C224"/>
  <c r="D224"/>
  <c r="E224"/>
  <c r="F224"/>
  <c r="G224"/>
  <c r="B225"/>
  <c r="C225"/>
  <c r="D225"/>
  <c r="E225"/>
  <c r="F225"/>
  <c r="G225"/>
  <c r="B226"/>
  <c r="C226"/>
  <c r="D226"/>
  <c r="E226"/>
  <c r="F226"/>
  <c r="G226"/>
  <c r="B227"/>
  <c r="C227"/>
  <c r="D227"/>
  <c r="E227"/>
  <c r="F227"/>
  <c r="G227"/>
  <c r="B228"/>
  <c r="C228"/>
  <c r="D228"/>
  <c r="E228"/>
  <c r="F228"/>
  <c r="G228"/>
  <c r="B229"/>
  <c r="C229"/>
  <c r="D229"/>
  <c r="E229"/>
  <c r="F229"/>
  <c r="G229"/>
  <c r="B230"/>
  <c r="C230"/>
  <c r="D230"/>
  <c r="E230"/>
  <c r="F230"/>
  <c r="G230"/>
  <c r="B231"/>
  <c r="C231"/>
  <c r="D231"/>
  <c r="E231"/>
  <c r="F231"/>
  <c r="G231"/>
  <c r="B232"/>
  <c r="C232"/>
  <c r="D232"/>
  <c r="E232"/>
  <c r="F232"/>
  <c r="G232"/>
  <c r="B233"/>
  <c r="C233"/>
  <c r="D233"/>
  <c r="E233"/>
  <c r="F233"/>
  <c r="G233"/>
  <c r="B234"/>
  <c r="C234"/>
  <c r="D234"/>
  <c r="E234"/>
  <c r="F234"/>
  <c r="G234"/>
  <c r="B235"/>
  <c r="C235"/>
  <c r="D235"/>
  <c r="E235"/>
  <c r="F235"/>
  <c r="G235"/>
  <c r="B236"/>
  <c r="C236"/>
  <c r="D236"/>
  <c r="E236"/>
  <c r="F236"/>
  <c r="G236"/>
  <c r="B237"/>
  <c r="C237"/>
  <c r="D237"/>
  <c r="E237"/>
  <c r="F237"/>
  <c r="G237"/>
  <c r="B238"/>
  <c r="C238"/>
  <c r="D238"/>
  <c r="E238"/>
  <c r="F238"/>
  <c r="G238"/>
  <c r="B239"/>
  <c r="C239"/>
  <c r="D239"/>
  <c r="E239"/>
  <c r="F239"/>
  <c r="G239"/>
  <c r="B240"/>
  <c r="C240"/>
  <c r="D240"/>
  <c r="E240"/>
  <c r="F240"/>
  <c r="G240"/>
  <c r="B241"/>
  <c r="C241"/>
  <c r="D241"/>
  <c r="E241"/>
  <c r="F241"/>
  <c r="G241"/>
  <c r="B242"/>
  <c r="C242"/>
  <c r="D242"/>
  <c r="E242"/>
  <c r="F242"/>
  <c r="G242"/>
  <c r="B243"/>
  <c r="C243"/>
  <c r="D243"/>
  <c r="E243"/>
  <c r="F243"/>
  <c r="G243"/>
  <c r="B244"/>
  <c r="C244"/>
  <c r="D244"/>
  <c r="E244"/>
  <c r="F244"/>
  <c r="G244"/>
  <c r="B245"/>
  <c r="C245"/>
  <c r="D245"/>
  <c r="E245"/>
  <c r="F245"/>
  <c r="G245"/>
  <c r="B246"/>
  <c r="C246"/>
  <c r="D246"/>
  <c r="E246"/>
  <c r="F246"/>
  <c r="G246"/>
  <c r="B247"/>
  <c r="C247"/>
  <c r="D247"/>
  <c r="E247"/>
  <c r="F247"/>
  <c r="G247"/>
  <c r="B248"/>
  <c r="C248"/>
  <c r="D248"/>
  <c r="E248"/>
  <c r="F248"/>
  <c r="G248"/>
  <c r="B249"/>
  <c r="C249"/>
  <c r="D249"/>
  <c r="E249"/>
  <c r="F249"/>
  <c r="G249"/>
  <c r="B250"/>
  <c r="C250"/>
  <c r="D250"/>
  <c r="E250"/>
  <c r="F250"/>
  <c r="G250"/>
  <c r="B251"/>
  <c r="C251"/>
  <c r="D251"/>
  <c r="E251"/>
  <c r="F251"/>
  <c r="G251"/>
  <c r="B252"/>
  <c r="C252"/>
  <c r="D252"/>
  <c r="E252"/>
  <c r="F252"/>
  <c r="G252"/>
  <c r="B253"/>
  <c r="C253"/>
  <c r="D253"/>
  <c r="E253"/>
  <c r="F253"/>
  <c r="G253"/>
  <c r="B254"/>
  <c r="C254"/>
  <c r="D254"/>
  <c r="E254"/>
  <c r="F254"/>
  <c r="G254"/>
  <c r="B255"/>
  <c r="C255"/>
  <c r="D255"/>
  <c r="E255"/>
  <c r="F255"/>
  <c r="G255"/>
  <c r="B256"/>
  <c r="C256"/>
  <c r="D256"/>
  <c r="E256"/>
  <c r="F256"/>
  <c r="G256"/>
  <c r="B257"/>
  <c r="C257"/>
  <c r="D257"/>
  <c r="E257"/>
  <c r="F257"/>
  <c r="G257"/>
  <c r="B258"/>
  <c r="C258"/>
  <c r="D258"/>
  <c r="E258"/>
  <c r="F258"/>
  <c r="G258"/>
  <c r="B259"/>
  <c r="C259"/>
  <c r="D259"/>
  <c r="E259"/>
  <c r="F259"/>
  <c r="G259"/>
  <c r="G8"/>
  <c r="F8"/>
  <c r="E8"/>
  <c r="D8"/>
  <c r="C8"/>
  <c r="B8"/>
  <c r="B9" i="64"/>
  <c r="C9"/>
  <c r="D9"/>
  <c r="E9"/>
  <c r="F9"/>
  <c r="G9"/>
  <c r="B10"/>
  <c r="C10"/>
  <c r="D10"/>
  <c r="E10"/>
  <c r="F10"/>
  <c r="G10"/>
  <c r="B11"/>
  <c r="C11"/>
  <c r="D11"/>
  <c r="E11"/>
  <c r="F11"/>
  <c r="G11"/>
  <c r="B12"/>
  <c r="C12"/>
  <c r="D12"/>
  <c r="E12"/>
  <c r="F12"/>
  <c r="G12"/>
  <c r="B13"/>
  <c r="C13"/>
  <c r="D13"/>
  <c r="E13"/>
  <c r="F13"/>
  <c r="G13"/>
  <c r="B14"/>
  <c r="C14"/>
  <c r="D14"/>
  <c r="E14"/>
  <c r="F14"/>
  <c r="G14"/>
  <c r="B15"/>
  <c r="C15"/>
  <c r="D15"/>
  <c r="E15"/>
  <c r="F15"/>
  <c r="G15"/>
  <c r="B16"/>
  <c r="C16"/>
  <c r="D16"/>
  <c r="E16"/>
  <c r="F16"/>
  <c r="G16"/>
  <c r="B17"/>
  <c r="C17"/>
  <c r="D17"/>
  <c r="E17"/>
  <c r="F17"/>
  <c r="G17"/>
  <c r="B18"/>
  <c r="C18"/>
  <c r="D18"/>
  <c r="E18"/>
  <c r="F18"/>
  <c r="G18"/>
  <c r="B19"/>
  <c r="C19"/>
  <c r="D19"/>
  <c r="E19"/>
  <c r="F19"/>
  <c r="G19"/>
  <c r="B20"/>
  <c r="C20"/>
  <c r="D20"/>
  <c r="E20"/>
  <c r="F20"/>
  <c r="G20"/>
  <c r="B21"/>
  <c r="C21"/>
  <c r="D21"/>
  <c r="E21"/>
  <c r="F21"/>
  <c r="G21"/>
  <c r="B22"/>
  <c r="C22"/>
  <c r="D22"/>
  <c r="E22"/>
  <c r="F22"/>
  <c r="G22"/>
  <c r="B23"/>
  <c r="C23"/>
  <c r="D23"/>
  <c r="E23"/>
  <c r="F23"/>
  <c r="G23"/>
  <c r="B24"/>
  <c r="C24"/>
  <c r="D24"/>
  <c r="E24"/>
  <c r="F24"/>
  <c r="G24"/>
  <c r="B25"/>
  <c r="C25"/>
  <c r="D25"/>
  <c r="E25"/>
  <c r="F25"/>
  <c r="G25"/>
  <c r="B26"/>
  <c r="C26"/>
  <c r="D26"/>
  <c r="E26"/>
  <c r="F26"/>
  <c r="G26"/>
  <c r="B27"/>
  <c r="C27"/>
  <c r="D27"/>
  <c r="E27"/>
  <c r="F27"/>
  <c r="G27"/>
  <c r="B28"/>
  <c r="C28"/>
  <c r="D28"/>
  <c r="E28"/>
  <c r="F28"/>
  <c r="G28"/>
  <c r="B29"/>
  <c r="C29"/>
  <c r="D29"/>
  <c r="E29"/>
  <c r="F29"/>
  <c r="G29"/>
  <c r="B30"/>
  <c r="C30"/>
  <c r="D30"/>
  <c r="E30"/>
  <c r="F30"/>
  <c r="G30"/>
  <c r="B31"/>
  <c r="C31"/>
  <c r="D31"/>
  <c r="E31"/>
  <c r="F31"/>
  <c r="G31"/>
  <c r="B32"/>
  <c r="C32"/>
  <c r="D32"/>
  <c r="E32"/>
  <c r="F32"/>
  <c r="G32"/>
  <c r="B33"/>
  <c r="C33"/>
  <c r="D33"/>
  <c r="E33"/>
  <c r="F33"/>
  <c r="G33"/>
  <c r="B34"/>
  <c r="C34"/>
  <c r="D34"/>
  <c r="E34"/>
  <c r="F34"/>
  <c r="G34"/>
  <c r="B35"/>
  <c r="C35"/>
  <c r="D35"/>
  <c r="E35"/>
  <c r="F35"/>
  <c r="G35"/>
  <c r="B36"/>
  <c r="C36"/>
  <c r="D36"/>
  <c r="E36"/>
  <c r="F36"/>
  <c r="G36"/>
  <c r="B37"/>
  <c r="C37"/>
  <c r="D37"/>
  <c r="E37"/>
  <c r="F37"/>
  <c r="G37"/>
  <c r="B38"/>
  <c r="C38"/>
  <c r="D38"/>
  <c r="E38"/>
  <c r="F38"/>
  <c r="G38"/>
  <c r="B39"/>
  <c r="C39"/>
  <c r="D39"/>
  <c r="E39"/>
  <c r="F39"/>
  <c r="G39"/>
  <c r="B40"/>
  <c r="C40"/>
  <c r="D40"/>
  <c r="E40"/>
  <c r="F40"/>
  <c r="G40"/>
  <c r="B41"/>
  <c r="C41"/>
  <c r="D41"/>
  <c r="E41"/>
  <c r="F41"/>
  <c r="G41"/>
  <c r="B42"/>
  <c r="C42"/>
  <c r="D42"/>
  <c r="E42"/>
  <c r="F42"/>
  <c r="G42"/>
  <c r="B43"/>
  <c r="C43"/>
  <c r="D43"/>
  <c r="E43"/>
  <c r="F43"/>
  <c r="G43"/>
  <c r="B44"/>
  <c r="C44"/>
  <c r="D44"/>
  <c r="E44"/>
  <c r="F44"/>
  <c r="G44"/>
  <c r="B45"/>
  <c r="C45"/>
  <c r="D45"/>
  <c r="E45"/>
  <c r="F45"/>
  <c r="G45"/>
  <c r="B46"/>
  <c r="C46"/>
  <c r="D46"/>
  <c r="E46"/>
  <c r="F46"/>
  <c r="G46"/>
  <c r="B47"/>
  <c r="C47"/>
  <c r="D47"/>
  <c r="E47"/>
  <c r="F47"/>
  <c r="G47"/>
  <c r="B48"/>
  <c r="C48"/>
  <c r="D48"/>
  <c r="E48"/>
  <c r="F48"/>
  <c r="G48"/>
  <c r="B49"/>
  <c r="C49"/>
  <c r="D49"/>
  <c r="E49"/>
  <c r="F49"/>
  <c r="G49"/>
  <c r="B50"/>
  <c r="C50"/>
  <c r="D50"/>
  <c r="E50"/>
  <c r="F50"/>
  <c r="G50"/>
  <c r="B51"/>
  <c r="C51"/>
  <c r="D51"/>
  <c r="E51"/>
  <c r="F51"/>
  <c r="G51"/>
  <c r="B52"/>
  <c r="C52"/>
  <c r="D52"/>
  <c r="E52"/>
  <c r="F52"/>
  <c r="G52"/>
  <c r="B53"/>
  <c r="C53"/>
  <c r="D53"/>
  <c r="E53"/>
  <c r="F53"/>
  <c r="G53"/>
  <c r="B54"/>
  <c r="C54"/>
  <c r="D54"/>
  <c r="E54"/>
  <c r="F54"/>
  <c r="G54"/>
  <c r="B55"/>
  <c r="C55"/>
  <c r="D55"/>
  <c r="E55"/>
  <c r="F55"/>
  <c r="G55"/>
  <c r="B56"/>
  <c r="C56"/>
  <c r="D56"/>
  <c r="E56"/>
  <c r="F56"/>
  <c r="G56"/>
  <c r="B57"/>
  <c r="C57"/>
  <c r="D57"/>
  <c r="E57"/>
  <c r="F57"/>
  <c r="G57"/>
  <c r="B58"/>
  <c r="C58"/>
  <c r="D58"/>
  <c r="E58"/>
  <c r="F58"/>
  <c r="G58"/>
  <c r="B59"/>
  <c r="C59"/>
  <c r="D59"/>
  <c r="E59"/>
  <c r="F59"/>
  <c r="G59"/>
  <c r="B60"/>
  <c r="C60"/>
  <c r="D60"/>
  <c r="E60"/>
  <c r="F60"/>
  <c r="G60"/>
  <c r="B61"/>
  <c r="C61"/>
  <c r="D61"/>
  <c r="E61"/>
  <c r="F61"/>
  <c r="G61"/>
  <c r="B62"/>
  <c r="C62"/>
  <c r="D62"/>
  <c r="E62"/>
  <c r="F62"/>
  <c r="G62"/>
  <c r="B63"/>
  <c r="C63"/>
  <c r="D63"/>
  <c r="E63"/>
  <c r="F63"/>
  <c r="G63"/>
  <c r="B64"/>
  <c r="C64"/>
  <c r="D64"/>
  <c r="E64"/>
  <c r="F64"/>
  <c r="G64"/>
  <c r="B65"/>
  <c r="C65"/>
  <c r="D65"/>
  <c r="E65"/>
  <c r="F65"/>
  <c r="G65"/>
  <c r="B66"/>
  <c r="C66"/>
  <c r="D66"/>
  <c r="E66"/>
  <c r="F66"/>
  <c r="G66"/>
  <c r="B67"/>
  <c r="C67"/>
  <c r="D67"/>
  <c r="E67"/>
  <c r="F67"/>
  <c r="G67"/>
  <c r="B68"/>
  <c r="C68"/>
  <c r="D68"/>
  <c r="E68"/>
  <c r="F68"/>
  <c r="G68"/>
  <c r="B69"/>
  <c r="C69"/>
  <c r="D69"/>
  <c r="E69"/>
  <c r="F69"/>
  <c r="G69"/>
  <c r="B70"/>
  <c r="C70"/>
  <c r="D70"/>
  <c r="E70"/>
  <c r="F70"/>
  <c r="G70"/>
  <c r="B71"/>
  <c r="C71"/>
  <c r="D71"/>
  <c r="E71"/>
  <c r="F71"/>
  <c r="G71"/>
  <c r="B72"/>
  <c r="C72"/>
  <c r="D72"/>
  <c r="E72"/>
  <c r="F72"/>
  <c r="G72"/>
  <c r="B73"/>
  <c r="C73"/>
  <c r="D73"/>
  <c r="E73"/>
  <c r="F73"/>
  <c r="G73"/>
  <c r="B74"/>
  <c r="C74"/>
  <c r="D74"/>
  <c r="E74"/>
  <c r="F74"/>
  <c r="G74"/>
  <c r="B75"/>
  <c r="C75"/>
  <c r="D75"/>
  <c r="E75"/>
  <c r="F75"/>
  <c r="G75"/>
  <c r="B76"/>
  <c r="C76"/>
  <c r="D76"/>
  <c r="E76"/>
  <c r="F76"/>
  <c r="G76"/>
  <c r="B77"/>
  <c r="C77"/>
  <c r="D77"/>
  <c r="E77"/>
  <c r="F77"/>
  <c r="G77"/>
  <c r="B78"/>
  <c r="C78"/>
  <c r="D78"/>
  <c r="E78"/>
  <c r="F78"/>
  <c r="G78"/>
  <c r="B79"/>
  <c r="C79"/>
  <c r="D79"/>
  <c r="E79"/>
  <c r="F79"/>
  <c r="G79"/>
  <c r="B80"/>
  <c r="C80"/>
  <c r="D80"/>
  <c r="E80"/>
  <c r="F80"/>
  <c r="G80"/>
  <c r="B81"/>
  <c r="C81"/>
  <c r="D81"/>
  <c r="E81"/>
  <c r="F81"/>
  <c r="G81"/>
  <c r="B82"/>
  <c r="C82"/>
  <c r="D82"/>
  <c r="E82"/>
  <c r="F82"/>
  <c r="G82"/>
  <c r="B83"/>
  <c r="C83"/>
  <c r="D83"/>
  <c r="E83"/>
  <c r="F83"/>
  <c r="G83"/>
  <c r="B84"/>
  <c r="C84"/>
  <c r="D84"/>
  <c r="E84"/>
  <c r="F84"/>
  <c r="G84"/>
  <c r="B85"/>
  <c r="C85"/>
  <c r="D85"/>
  <c r="E85"/>
  <c r="F85"/>
  <c r="G85"/>
  <c r="B86"/>
  <c r="C86"/>
  <c r="D86"/>
  <c r="E86"/>
  <c r="F86"/>
  <c r="G86"/>
  <c r="B87"/>
  <c r="C87"/>
  <c r="D87"/>
  <c r="E87"/>
  <c r="F87"/>
  <c r="G87"/>
  <c r="B88"/>
  <c r="C88"/>
  <c r="D88"/>
  <c r="E88"/>
  <c r="F88"/>
  <c r="G88"/>
  <c r="B89"/>
  <c r="C89"/>
  <c r="D89"/>
  <c r="E89"/>
  <c r="F89"/>
  <c r="G89"/>
  <c r="B90"/>
  <c r="C90"/>
  <c r="D90"/>
  <c r="E90"/>
  <c r="F90"/>
  <c r="G90"/>
  <c r="B91"/>
  <c r="C91"/>
  <c r="D91"/>
  <c r="E91"/>
  <c r="F91"/>
  <c r="G91"/>
  <c r="B92"/>
  <c r="C92"/>
  <c r="D92"/>
  <c r="E92"/>
  <c r="F92"/>
  <c r="G92"/>
  <c r="B93"/>
  <c r="C93"/>
  <c r="D93"/>
  <c r="E93"/>
  <c r="F93"/>
  <c r="G93"/>
  <c r="B94"/>
  <c r="C94"/>
  <c r="D94"/>
  <c r="E94"/>
  <c r="F94"/>
  <c r="G94"/>
  <c r="B95"/>
  <c r="C95"/>
  <c r="D95"/>
  <c r="E95"/>
  <c r="F95"/>
  <c r="G95"/>
  <c r="B96"/>
  <c r="C96"/>
  <c r="D96"/>
  <c r="E96"/>
  <c r="F96"/>
  <c r="G96"/>
  <c r="B97"/>
  <c r="C97"/>
  <c r="D97"/>
  <c r="E97"/>
  <c r="F97"/>
  <c r="G97"/>
  <c r="B98"/>
  <c r="C98"/>
  <c r="D98"/>
  <c r="E98"/>
  <c r="F98"/>
  <c r="G98"/>
  <c r="B99"/>
  <c r="C99"/>
  <c r="D99"/>
  <c r="E99"/>
  <c r="F99"/>
  <c r="G99"/>
  <c r="B100"/>
  <c r="C100"/>
  <c r="D100"/>
  <c r="E100"/>
  <c r="F100"/>
  <c r="G100"/>
  <c r="B101"/>
  <c r="C101"/>
  <c r="D101"/>
  <c r="E101"/>
  <c r="F101"/>
  <c r="G101"/>
  <c r="B102"/>
  <c r="C102"/>
  <c r="D102"/>
  <c r="E102"/>
  <c r="F102"/>
  <c r="G102"/>
  <c r="B103"/>
  <c r="C103"/>
  <c r="D103"/>
  <c r="E103"/>
  <c r="F103"/>
  <c r="G103"/>
  <c r="B104"/>
  <c r="C104"/>
  <c r="D104"/>
  <c r="E104"/>
  <c r="F104"/>
  <c r="G104"/>
  <c r="B105"/>
  <c r="C105"/>
  <c r="D105"/>
  <c r="E105"/>
  <c r="F105"/>
  <c r="G105"/>
  <c r="B106"/>
  <c r="C106"/>
  <c r="D106"/>
  <c r="E106"/>
  <c r="F106"/>
  <c r="G106"/>
  <c r="B107"/>
  <c r="C107"/>
  <c r="D107"/>
  <c r="E107"/>
  <c r="F107"/>
  <c r="G107"/>
  <c r="B108"/>
  <c r="C108"/>
  <c r="D108"/>
  <c r="E108"/>
  <c r="F108"/>
  <c r="G108"/>
  <c r="B109"/>
  <c r="C109"/>
  <c r="D109"/>
  <c r="E109"/>
  <c r="F109"/>
  <c r="G109"/>
  <c r="B110"/>
  <c r="C110"/>
  <c r="D110"/>
  <c r="E110"/>
  <c r="F110"/>
  <c r="G110"/>
  <c r="B111"/>
  <c r="C111"/>
  <c r="D111"/>
  <c r="E111"/>
  <c r="F111"/>
  <c r="G111"/>
  <c r="B112"/>
  <c r="C112"/>
  <c r="D112"/>
  <c r="E112"/>
  <c r="F112"/>
  <c r="G112"/>
  <c r="B113"/>
  <c r="C113"/>
  <c r="D113"/>
  <c r="E113"/>
  <c r="F113"/>
  <c r="G113"/>
  <c r="B114"/>
  <c r="C114"/>
  <c r="D114"/>
  <c r="E114"/>
  <c r="F114"/>
  <c r="G114"/>
  <c r="B115"/>
  <c r="C115"/>
  <c r="D115"/>
  <c r="E115"/>
  <c r="F115"/>
  <c r="G115"/>
  <c r="B116"/>
  <c r="C116"/>
  <c r="D116"/>
  <c r="E116"/>
  <c r="F116"/>
  <c r="G116"/>
  <c r="B117"/>
  <c r="C117"/>
  <c r="D117"/>
  <c r="E117"/>
  <c r="F117"/>
  <c r="G117"/>
  <c r="B118"/>
  <c r="C118"/>
  <c r="D118"/>
  <c r="E118"/>
  <c r="F118"/>
  <c r="G118"/>
  <c r="B119"/>
  <c r="C119"/>
  <c r="D119"/>
  <c r="E119"/>
  <c r="F119"/>
  <c r="G119"/>
  <c r="B120"/>
  <c r="C120"/>
  <c r="D120"/>
  <c r="E120"/>
  <c r="F120"/>
  <c r="G120"/>
  <c r="B121"/>
  <c r="C121"/>
  <c r="D121"/>
  <c r="E121"/>
  <c r="F121"/>
  <c r="G121"/>
  <c r="B122"/>
  <c r="C122"/>
  <c r="D122"/>
  <c r="E122"/>
  <c r="F122"/>
  <c r="G122"/>
  <c r="B123"/>
  <c r="C123"/>
  <c r="D123"/>
  <c r="E123"/>
  <c r="F123"/>
  <c r="G123"/>
  <c r="B124"/>
  <c r="C124"/>
  <c r="D124"/>
  <c r="E124"/>
  <c r="F124"/>
  <c r="G124"/>
  <c r="B125"/>
  <c r="C125"/>
  <c r="D125"/>
  <c r="E125"/>
  <c r="F125"/>
  <c r="G125"/>
  <c r="B126"/>
  <c r="C126"/>
  <c r="D126"/>
  <c r="E126"/>
  <c r="F126"/>
  <c r="G126"/>
  <c r="B127"/>
  <c r="C127"/>
  <c r="D127"/>
  <c r="E127"/>
  <c r="F127"/>
  <c r="G127"/>
  <c r="B128"/>
  <c r="C128"/>
  <c r="D128"/>
  <c r="E128"/>
  <c r="F128"/>
  <c r="G128"/>
  <c r="B129"/>
  <c r="C129"/>
  <c r="D129"/>
  <c r="E129"/>
  <c r="F129"/>
  <c r="G129"/>
  <c r="B130"/>
  <c r="C130"/>
  <c r="D130"/>
  <c r="E130"/>
  <c r="F130"/>
  <c r="G130"/>
  <c r="B131"/>
  <c r="C131"/>
  <c r="D131"/>
  <c r="E131"/>
  <c r="F131"/>
  <c r="G131"/>
  <c r="B132"/>
  <c r="C132"/>
  <c r="D132"/>
  <c r="E132"/>
  <c r="F132"/>
  <c r="G132"/>
  <c r="B133"/>
  <c r="C133"/>
  <c r="D133"/>
  <c r="E133"/>
  <c r="F133"/>
  <c r="G133"/>
  <c r="B134"/>
  <c r="C134"/>
  <c r="D134"/>
  <c r="E134"/>
  <c r="F134"/>
  <c r="G134"/>
  <c r="B135"/>
  <c r="C135"/>
  <c r="D135"/>
  <c r="E135"/>
  <c r="F135"/>
  <c r="G135"/>
  <c r="B136"/>
  <c r="C136"/>
  <c r="D136"/>
  <c r="E136"/>
  <c r="F136"/>
  <c r="G136"/>
  <c r="B137"/>
  <c r="C137"/>
  <c r="D137"/>
  <c r="E137"/>
  <c r="F137"/>
  <c r="G137"/>
  <c r="B138"/>
  <c r="C138"/>
  <c r="D138"/>
  <c r="E138"/>
  <c r="F138"/>
  <c r="G138"/>
  <c r="B139"/>
  <c r="C139"/>
  <c r="D139"/>
  <c r="E139"/>
  <c r="F139"/>
  <c r="G139"/>
  <c r="B140"/>
  <c r="C140"/>
  <c r="D140"/>
  <c r="E140"/>
  <c r="F140"/>
  <c r="G140"/>
  <c r="B141"/>
  <c r="C141"/>
  <c r="D141"/>
  <c r="E141"/>
  <c r="F141"/>
  <c r="G141"/>
  <c r="B142"/>
  <c r="C142"/>
  <c r="D142"/>
  <c r="E142"/>
  <c r="F142"/>
  <c r="G142"/>
  <c r="B143"/>
  <c r="C143"/>
  <c r="D143"/>
  <c r="E143"/>
  <c r="F143"/>
  <c r="G143"/>
  <c r="B144"/>
  <c r="C144"/>
  <c r="D144"/>
  <c r="E144"/>
  <c r="F144"/>
  <c r="G144"/>
  <c r="B145"/>
  <c r="C145"/>
  <c r="D145"/>
  <c r="E145"/>
  <c r="F145"/>
  <c r="G145"/>
  <c r="B146"/>
  <c r="C146"/>
  <c r="D146"/>
  <c r="E146"/>
  <c r="F146"/>
  <c r="G146"/>
  <c r="B147"/>
  <c r="C147"/>
  <c r="D147"/>
  <c r="E147"/>
  <c r="F147"/>
  <c r="G147"/>
  <c r="B148"/>
  <c r="C148"/>
  <c r="D148"/>
  <c r="E148"/>
  <c r="F148"/>
  <c r="G148"/>
  <c r="B149"/>
  <c r="C149"/>
  <c r="D149"/>
  <c r="E149"/>
  <c r="F149"/>
  <c r="G149"/>
  <c r="B150"/>
  <c r="C150"/>
  <c r="D150"/>
  <c r="E150"/>
  <c r="F150"/>
  <c r="G150"/>
  <c r="B151"/>
  <c r="C151"/>
  <c r="D151"/>
  <c r="E151"/>
  <c r="F151"/>
  <c r="G151"/>
  <c r="B152"/>
  <c r="C152"/>
  <c r="D152"/>
  <c r="E152"/>
  <c r="F152"/>
  <c r="G152"/>
  <c r="B153"/>
  <c r="C153"/>
  <c r="D153"/>
  <c r="E153"/>
  <c r="F153"/>
  <c r="G153"/>
  <c r="B154"/>
  <c r="C154"/>
  <c r="D154"/>
  <c r="E154"/>
  <c r="F154"/>
  <c r="G154"/>
  <c r="B155"/>
  <c r="C155"/>
  <c r="D155"/>
  <c r="E155"/>
  <c r="F155"/>
  <c r="G155"/>
  <c r="B156"/>
  <c r="C156"/>
  <c r="D156"/>
  <c r="E156"/>
  <c r="F156"/>
  <c r="G156"/>
  <c r="B157"/>
  <c r="C157"/>
  <c r="D157"/>
  <c r="E157"/>
  <c r="F157"/>
  <c r="G157"/>
  <c r="B158"/>
  <c r="C158"/>
  <c r="D158"/>
  <c r="E158"/>
  <c r="F158"/>
  <c r="G158"/>
  <c r="B159"/>
  <c r="C159"/>
  <c r="D159"/>
  <c r="E159"/>
  <c r="F159"/>
  <c r="G159"/>
  <c r="B160"/>
  <c r="C160"/>
  <c r="D160"/>
  <c r="E160"/>
  <c r="F160"/>
  <c r="G160"/>
  <c r="B161"/>
  <c r="C161"/>
  <c r="D161"/>
  <c r="E161"/>
  <c r="F161"/>
  <c r="G161"/>
  <c r="B162"/>
  <c r="C162"/>
  <c r="D162"/>
  <c r="E162"/>
  <c r="F162"/>
  <c r="G162"/>
  <c r="B163"/>
  <c r="C163"/>
  <c r="D163"/>
  <c r="E163"/>
  <c r="F163"/>
  <c r="G163"/>
  <c r="B164"/>
  <c r="C164"/>
  <c r="D164"/>
  <c r="E164"/>
  <c r="F164"/>
  <c r="G164"/>
  <c r="B165"/>
  <c r="C165"/>
  <c r="D165"/>
  <c r="E165"/>
  <c r="F165"/>
  <c r="G165"/>
  <c r="B166"/>
  <c r="C166"/>
  <c r="D166"/>
  <c r="E166"/>
  <c r="F166"/>
  <c r="G166"/>
  <c r="B167"/>
  <c r="C167"/>
  <c r="D167"/>
  <c r="E167"/>
  <c r="F167"/>
  <c r="G167"/>
  <c r="B168"/>
  <c r="C168"/>
  <c r="D168"/>
  <c r="E168"/>
  <c r="F168"/>
  <c r="G168"/>
  <c r="B169"/>
  <c r="C169"/>
  <c r="D169"/>
  <c r="E169"/>
  <c r="F169"/>
  <c r="G169"/>
  <c r="B170"/>
  <c r="C170"/>
  <c r="D170"/>
  <c r="E170"/>
  <c r="F170"/>
  <c r="G170"/>
  <c r="B171"/>
  <c r="C171"/>
  <c r="D171"/>
  <c r="E171"/>
  <c r="F171"/>
  <c r="G171"/>
  <c r="B172"/>
  <c r="C172"/>
  <c r="D172"/>
  <c r="E172"/>
  <c r="F172"/>
  <c r="G172"/>
  <c r="B173"/>
  <c r="C173"/>
  <c r="D173"/>
  <c r="E173"/>
  <c r="F173"/>
  <c r="G173"/>
  <c r="B174"/>
  <c r="C174"/>
  <c r="D174"/>
  <c r="E174"/>
  <c r="F174"/>
  <c r="G174"/>
  <c r="B175"/>
  <c r="C175"/>
  <c r="D175"/>
  <c r="E175"/>
  <c r="F175"/>
  <c r="G175"/>
  <c r="B176"/>
  <c r="C176"/>
  <c r="D176"/>
  <c r="E176"/>
  <c r="F176"/>
  <c r="G176"/>
  <c r="B177"/>
  <c r="C177"/>
  <c r="D177"/>
  <c r="E177"/>
  <c r="F177"/>
  <c r="G177"/>
  <c r="B178"/>
  <c r="C178"/>
  <c r="D178"/>
  <c r="E178"/>
  <c r="F178"/>
  <c r="G178"/>
  <c r="B179"/>
  <c r="C179"/>
  <c r="D179"/>
  <c r="E179"/>
  <c r="F179"/>
  <c r="G179"/>
  <c r="B180"/>
  <c r="C180"/>
  <c r="D180"/>
  <c r="E180"/>
  <c r="F180"/>
  <c r="G180"/>
  <c r="B181"/>
  <c r="C181"/>
  <c r="D181"/>
  <c r="E181"/>
  <c r="F181"/>
  <c r="G181"/>
  <c r="B182"/>
  <c r="C182"/>
  <c r="D182"/>
  <c r="E182"/>
  <c r="F182"/>
  <c r="G182"/>
  <c r="B183"/>
  <c r="C183"/>
  <c r="D183"/>
  <c r="E183"/>
  <c r="F183"/>
  <c r="G183"/>
  <c r="B184"/>
  <c r="C184"/>
  <c r="D184"/>
  <c r="E184"/>
  <c r="F184"/>
  <c r="G184"/>
  <c r="B185"/>
  <c r="C185"/>
  <c r="D185"/>
  <c r="E185"/>
  <c r="F185"/>
  <c r="G185"/>
  <c r="B186"/>
  <c r="C186"/>
  <c r="D186"/>
  <c r="E186"/>
  <c r="F186"/>
  <c r="G186"/>
  <c r="B187"/>
  <c r="C187"/>
  <c r="D187"/>
  <c r="E187"/>
  <c r="F187"/>
  <c r="G187"/>
  <c r="B188"/>
  <c r="C188"/>
  <c r="D188"/>
  <c r="E188"/>
  <c r="F188"/>
  <c r="G188"/>
  <c r="B189"/>
  <c r="C189"/>
  <c r="D189"/>
  <c r="E189"/>
  <c r="F189"/>
  <c r="G189"/>
  <c r="B190"/>
  <c r="C190"/>
  <c r="D190"/>
  <c r="E190"/>
  <c r="F190"/>
  <c r="G190"/>
  <c r="B191"/>
  <c r="C191"/>
  <c r="D191"/>
  <c r="E191"/>
  <c r="F191"/>
  <c r="G191"/>
  <c r="B192"/>
  <c r="C192"/>
  <c r="D192"/>
  <c r="E192"/>
  <c r="F192"/>
  <c r="G192"/>
  <c r="B193"/>
  <c r="C193"/>
  <c r="D193"/>
  <c r="E193"/>
  <c r="F193"/>
  <c r="G193"/>
  <c r="B194"/>
  <c r="C194"/>
  <c r="D194"/>
  <c r="E194"/>
  <c r="F194"/>
  <c r="G194"/>
  <c r="B195"/>
  <c r="C195"/>
  <c r="D195"/>
  <c r="E195"/>
  <c r="F195"/>
  <c r="G195"/>
  <c r="B196"/>
  <c r="C196"/>
  <c r="D196"/>
  <c r="E196"/>
  <c r="F196"/>
  <c r="G196"/>
  <c r="B197"/>
  <c r="C197"/>
  <c r="D197"/>
  <c r="E197"/>
  <c r="F197"/>
  <c r="G197"/>
  <c r="B198"/>
  <c r="C198"/>
  <c r="D198"/>
  <c r="E198"/>
  <c r="F198"/>
  <c r="G198"/>
  <c r="B199"/>
  <c r="C199"/>
  <c r="D199"/>
  <c r="E199"/>
  <c r="F199"/>
  <c r="G199"/>
  <c r="B200"/>
  <c r="C200"/>
  <c r="D200"/>
  <c r="E200"/>
  <c r="F200"/>
  <c r="G200"/>
  <c r="B201"/>
  <c r="C201"/>
  <c r="D201"/>
  <c r="E201"/>
  <c r="F201"/>
  <c r="G201"/>
  <c r="B202"/>
  <c r="C202"/>
  <c r="D202"/>
  <c r="E202"/>
  <c r="F202"/>
  <c r="G202"/>
  <c r="B203"/>
  <c r="C203"/>
  <c r="D203"/>
  <c r="E203"/>
  <c r="F203"/>
  <c r="G203"/>
  <c r="B204"/>
  <c r="C204"/>
  <c r="D204"/>
  <c r="E204"/>
  <c r="F204"/>
  <c r="G204"/>
  <c r="B205"/>
  <c r="C205"/>
  <c r="D205"/>
  <c r="E205"/>
  <c r="F205"/>
  <c r="G205"/>
  <c r="B206"/>
  <c r="C206"/>
  <c r="D206"/>
  <c r="E206"/>
  <c r="F206"/>
  <c r="G206"/>
  <c r="B207"/>
  <c r="C207"/>
  <c r="D207"/>
  <c r="E207"/>
  <c r="F207"/>
  <c r="G207"/>
  <c r="B208"/>
  <c r="C208"/>
  <c r="D208"/>
  <c r="E208"/>
  <c r="F208"/>
  <c r="G208"/>
  <c r="B209"/>
  <c r="C209"/>
  <c r="D209"/>
  <c r="E209"/>
  <c r="F209"/>
  <c r="G209"/>
  <c r="B210"/>
  <c r="C210"/>
  <c r="D210"/>
  <c r="E210"/>
  <c r="F210"/>
  <c r="G210"/>
  <c r="B211"/>
  <c r="C211"/>
  <c r="D211"/>
  <c r="E211"/>
  <c r="F211"/>
  <c r="G211"/>
  <c r="B212"/>
  <c r="C212"/>
  <c r="D212"/>
  <c r="E212"/>
  <c r="F212"/>
  <c r="G212"/>
  <c r="B213"/>
  <c r="C213"/>
  <c r="D213"/>
  <c r="E213"/>
  <c r="F213"/>
  <c r="G213"/>
  <c r="B214"/>
  <c r="C214"/>
  <c r="D214"/>
  <c r="E214"/>
  <c r="F214"/>
  <c r="G214"/>
  <c r="B215"/>
  <c r="C215"/>
  <c r="D215"/>
  <c r="E215"/>
  <c r="F215"/>
  <c r="G215"/>
  <c r="B216"/>
  <c r="C216"/>
  <c r="D216"/>
  <c r="E216"/>
  <c r="F216"/>
  <c r="G216"/>
  <c r="B217"/>
  <c r="C217"/>
  <c r="D217"/>
  <c r="E217"/>
  <c r="F217"/>
  <c r="G217"/>
  <c r="B218"/>
  <c r="C218"/>
  <c r="D218"/>
  <c r="E218"/>
  <c r="F218"/>
  <c r="G218"/>
  <c r="B219"/>
  <c r="C219"/>
  <c r="D219"/>
  <c r="E219"/>
  <c r="F219"/>
  <c r="G219"/>
  <c r="B220"/>
  <c r="C220"/>
  <c r="D220"/>
  <c r="E220"/>
  <c r="F220"/>
  <c r="G220"/>
  <c r="B221"/>
  <c r="C221"/>
  <c r="D221"/>
  <c r="E221"/>
  <c r="F221"/>
  <c r="G221"/>
  <c r="B222"/>
  <c r="C222"/>
  <c r="D222"/>
  <c r="E222"/>
  <c r="F222"/>
  <c r="G222"/>
  <c r="B223"/>
  <c r="C223"/>
  <c r="D223"/>
  <c r="E223"/>
  <c r="F223"/>
  <c r="G223"/>
  <c r="B224"/>
  <c r="C224"/>
  <c r="D224"/>
  <c r="E224"/>
  <c r="F224"/>
  <c r="G224"/>
  <c r="B225"/>
  <c r="C225"/>
  <c r="D225"/>
  <c r="E225"/>
  <c r="F225"/>
  <c r="G225"/>
  <c r="B226"/>
  <c r="C226"/>
  <c r="D226"/>
  <c r="E226"/>
  <c r="F226"/>
  <c r="G226"/>
  <c r="B227"/>
  <c r="C227"/>
  <c r="D227"/>
  <c r="E227"/>
  <c r="F227"/>
  <c r="G227"/>
  <c r="B228"/>
  <c r="C228"/>
  <c r="D228"/>
  <c r="E228"/>
  <c r="F228"/>
  <c r="G228"/>
  <c r="B229"/>
  <c r="C229"/>
  <c r="D229"/>
  <c r="E229"/>
  <c r="F229"/>
  <c r="G229"/>
  <c r="B230"/>
  <c r="C230"/>
  <c r="D230"/>
  <c r="E230"/>
  <c r="F230"/>
  <c r="G230"/>
  <c r="B231"/>
  <c r="C231"/>
  <c r="D231"/>
  <c r="E231"/>
  <c r="F231"/>
  <c r="G231"/>
  <c r="B232"/>
  <c r="C232"/>
  <c r="D232"/>
  <c r="E232"/>
  <c r="F232"/>
  <c r="G232"/>
  <c r="B233"/>
  <c r="C233"/>
  <c r="D233"/>
  <c r="E233"/>
  <c r="F233"/>
  <c r="G233"/>
  <c r="B234"/>
  <c r="C234"/>
  <c r="D234"/>
  <c r="E234"/>
  <c r="F234"/>
  <c r="G234"/>
  <c r="B235"/>
  <c r="C235"/>
  <c r="D235"/>
  <c r="E235"/>
  <c r="F235"/>
  <c r="G235"/>
  <c r="B236"/>
  <c r="C236"/>
  <c r="D236"/>
  <c r="E236"/>
  <c r="F236"/>
  <c r="G236"/>
  <c r="B237"/>
  <c r="C237"/>
  <c r="D237"/>
  <c r="E237"/>
  <c r="F237"/>
  <c r="G237"/>
  <c r="B238"/>
  <c r="C238"/>
  <c r="D238"/>
  <c r="E238"/>
  <c r="F238"/>
  <c r="G238"/>
  <c r="B239"/>
  <c r="C239"/>
  <c r="D239"/>
  <c r="E239"/>
  <c r="F239"/>
  <c r="G239"/>
  <c r="B240"/>
  <c r="C240"/>
  <c r="D240"/>
  <c r="E240"/>
  <c r="F240"/>
  <c r="G240"/>
  <c r="B241"/>
  <c r="C241"/>
  <c r="D241"/>
  <c r="E241"/>
  <c r="F241"/>
  <c r="G241"/>
  <c r="B242"/>
  <c r="C242"/>
  <c r="D242"/>
  <c r="E242"/>
  <c r="F242"/>
  <c r="G242"/>
  <c r="B243"/>
  <c r="C243"/>
  <c r="D243"/>
  <c r="E243"/>
  <c r="F243"/>
  <c r="G243"/>
  <c r="B244"/>
  <c r="C244"/>
  <c r="D244"/>
  <c r="E244"/>
  <c r="F244"/>
  <c r="G244"/>
  <c r="B245"/>
  <c r="C245"/>
  <c r="D245"/>
  <c r="E245"/>
  <c r="F245"/>
  <c r="G245"/>
  <c r="B246"/>
  <c r="C246"/>
  <c r="D246"/>
  <c r="E246"/>
  <c r="F246"/>
  <c r="G246"/>
  <c r="B247"/>
  <c r="C247"/>
  <c r="D247"/>
  <c r="E247"/>
  <c r="F247"/>
  <c r="G247"/>
  <c r="B248"/>
  <c r="C248"/>
  <c r="D248"/>
  <c r="E248"/>
  <c r="F248"/>
  <c r="G248"/>
  <c r="B249"/>
  <c r="C249"/>
  <c r="D249"/>
  <c r="E249"/>
  <c r="F249"/>
  <c r="G249"/>
  <c r="B250"/>
  <c r="C250"/>
  <c r="D250"/>
  <c r="E250"/>
  <c r="F250"/>
  <c r="G250"/>
  <c r="B251"/>
  <c r="C251"/>
  <c r="D251"/>
  <c r="E251"/>
  <c r="F251"/>
  <c r="G251"/>
  <c r="B252"/>
  <c r="C252"/>
  <c r="D252"/>
  <c r="E252"/>
  <c r="F252"/>
  <c r="G252"/>
  <c r="B253"/>
  <c r="C253"/>
  <c r="D253"/>
  <c r="E253"/>
  <c r="F253"/>
  <c r="G253"/>
  <c r="B254"/>
  <c r="C254"/>
  <c r="D254"/>
  <c r="E254"/>
  <c r="F254"/>
  <c r="G254"/>
  <c r="B255"/>
  <c r="C255"/>
  <c r="D255"/>
  <c r="E255"/>
  <c r="F255"/>
  <c r="G255"/>
  <c r="B256"/>
  <c r="C256"/>
  <c r="D256"/>
  <c r="E256"/>
  <c r="F256"/>
  <c r="G256"/>
  <c r="B257"/>
  <c r="C257"/>
  <c r="D257"/>
  <c r="E257"/>
  <c r="F257"/>
  <c r="G257"/>
  <c r="B258"/>
  <c r="C258"/>
  <c r="D258"/>
  <c r="E258"/>
  <c r="F258"/>
  <c r="G258"/>
  <c r="B259"/>
  <c r="C259"/>
  <c r="D259"/>
  <c r="E259"/>
  <c r="F259"/>
  <c r="G259"/>
  <c r="B260"/>
  <c r="C260"/>
  <c r="D260"/>
  <c r="E260"/>
  <c r="F260"/>
  <c r="G260"/>
  <c r="B261"/>
  <c r="C261"/>
  <c r="D261"/>
  <c r="E261"/>
  <c r="F261"/>
  <c r="G261"/>
  <c r="B262"/>
  <c r="C262"/>
  <c r="D262"/>
  <c r="E262"/>
  <c r="F262"/>
  <c r="G262"/>
  <c r="B263"/>
  <c r="C263"/>
  <c r="D263"/>
  <c r="E263"/>
  <c r="F263"/>
  <c r="G263"/>
  <c r="B264"/>
  <c r="C264"/>
  <c r="D264"/>
  <c r="E264"/>
  <c r="F264"/>
  <c r="G264"/>
  <c r="B265"/>
  <c r="C265"/>
  <c r="D265"/>
  <c r="E265"/>
  <c r="F265"/>
  <c r="G265"/>
  <c r="B266"/>
  <c r="C266"/>
  <c r="D266"/>
  <c r="E266"/>
  <c r="F266"/>
  <c r="G266"/>
  <c r="B267"/>
  <c r="C267"/>
  <c r="D267"/>
  <c r="E267"/>
  <c r="F267"/>
  <c r="G267"/>
  <c r="B268"/>
  <c r="C268"/>
  <c r="D268"/>
  <c r="E268"/>
  <c r="F268"/>
  <c r="G268"/>
  <c r="B269"/>
  <c r="C269"/>
  <c r="D269"/>
  <c r="E269"/>
  <c r="F269"/>
  <c r="G269"/>
  <c r="B270"/>
  <c r="C270"/>
  <c r="D270"/>
  <c r="E270"/>
  <c r="F270"/>
  <c r="G270"/>
  <c r="B271"/>
  <c r="C271"/>
  <c r="D271"/>
  <c r="E271"/>
  <c r="F271"/>
  <c r="G271"/>
  <c r="B272"/>
  <c r="C272"/>
  <c r="D272"/>
  <c r="E272"/>
  <c r="F272"/>
  <c r="G272"/>
  <c r="B273"/>
  <c r="C273"/>
  <c r="D273"/>
  <c r="E273"/>
  <c r="F273"/>
  <c r="G273"/>
  <c r="B274"/>
  <c r="C274"/>
  <c r="D274"/>
  <c r="E274"/>
  <c r="F274"/>
  <c r="G274"/>
  <c r="B275"/>
  <c r="C275"/>
  <c r="D275"/>
  <c r="E275"/>
  <c r="F275"/>
  <c r="G275"/>
  <c r="B276"/>
  <c r="C276"/>
  <c r="D276"/>
  <c r="E276"/>
  <c r="F276"/>
  <c r="G276"/>
  <c r="B277"/>
  <c r="C277"/>
  <c r="D277"/>
  <c r="E277"/>
  <c r="F277"/>
  <c r="G277"/>
  <c r="B278"/>
  <c r="C278"/>
  <c r="D278"/>
  <c r="E278"/>
  <c r="F278"/>
  <c r="G278"/>
  <c r="B279"/>
  <c r="C279"/>
  <c r="D279"/>
  <c r="E279"/>
  <c r="F279"/>
  <c r="G279"/>
  <c r="B280"/>
  <c r="C280"/>
  <c r="D280"/>
  <c r="E280"/>
  <c r="F280"/>
  <c r="G280"/>
  <c r="B281"/>
  <c r="C281"/>
  <c r="D281"/>
  <c r="E281"/>
  <c r="F281"/>
  <c r="G281"/>
  <c r="B282"/>
  <c r="C282"/>
  <c r="D282"/>
  <c r="E282"/>
  <c r="F282"/>
  <c r="G282"/>
  <c r="B283"/>
  <c r="C283"/>
  <c r="D283"/>
  <c r="E283"/>
  <c r="F283"/>
  <c r="G283"/>
  <c r="B284"/>
  <c r="C284"/>
  <c r="D284"/>
  <c r="E284"/>
  <c r="F284"/>
  <c r="G284"/>
  <c r="B285"/>
  <c r="C285"/>
  <c r="D285"/>
  <c r="E285"/>
  <c r="F285"/>
  <c r="G285"/>
  <c r="B286"/>
  <c r="C286"/>
  <c r="D286"/>
  <c r="E286"/>
  <c r="F286"/>
  <c r="G286"/>
  <c r="B287"/>
  <c r="C287"/>
  <c r="D287"/>
  <c r="E287"/>
  <c r="F287"/>
  <c r="G287"/>
  <c r="B288"/>
  <c r="C288"/>
  <c r="D288"/>
  <c r="E288"/>
  <c r="F288"/>
  <c r="G288"/>
  <c r="B289"/>
  <c r="C289"/>
  <c r="D289"/>
  <c r="E289"/>
  <c r="F289"/>
  <c r="G289"/>
  <c r="B290"/>
  <c r="C290"/>
  <c r="D290"/>
  <c r="E290"/>
  <c r="F290"/>
  <c r="G290"/>
  <c r="B291"/>
  <c r="C291"/>
  <c r="D291"/>
  <c r="E291"/>
  <c r="F291"/>
  <c r="G291"/>
  <c r="B292"/>
  <c r="C292"/>
  <c r="D292"/>
  <c r="E292"/>
  <c r="F292"/>
  <c r="G292"/>
  <c r="B293"/>
  <c r="C293"/>
  <c r="D293"/>
  <c r="E293"/>
  <c r="F293"/>
  <c r="G293"/>
  <c r="B294"/>
  <c r="C294"/>
  <c r="D294"/>
  <c r="E294"/>
  <c r="F294"/>
  <c r="G294"/>
  <c r="B295"/>
  <c r="C295"/>
  <c r="D295"/>
  <c r="E295"/>
  <c r="F295"/>
  <c r="G295"/>
  <c r="B296"/>
  <c r="C296"/>
  <c r="D296"/>
  <c r="E296"/>
  <c r="F296"/>
  <c r="G296"/>
  <c r="B297"/>
  <c r="C297"/>
  <c r="D297"/>
  <c r="E297"/>
  <c r="F297"/>
  <c r="G297"/>
  <c r="B298"/>
  <c r="C298"/>
  <c r="D298"/>
  <c r="E298"/>
  <c r="F298"/>
  <c r="G298"/>
  <c r="B299"/>
  <c r="C299"/>
  <c r="D299"/>
  <c r="E299"/>
  <c r="F299"/>
  <c r="G299"/>
  <c r="B300"/>
  <c r="C300"/>
  <c r="D300"/>
  <c r="E300"/>
  <c r="F300"/>
  <c r="G300"/>
  <c r="B301"/>
  <c r="C301"/>
  <c r="D301"/>
  <c r="E301"/>
  <c r="F301"/>
  <c r="G301"/>
  <c r="B302"/>
  <c r="C302"/>
  <c r="D302"/>
  <c r="E302"/>
  <c r="F302"/>
  <c r="G302"/>
  <c r="B303"/>
  <c r="C303"/>
  <c r="D303"/>
  <c r="E303"/>
  <c r="F303"/>
  <c r="G303"/>
  <c r="B304"/>
  <c r="C304"/>
  <c r="D304"/>
  <c r="E304"/>
  <c r="F304"/>
  <c r="G304"/>
  <c r="B305"/>
  <c r="C305"/>
  <c r="D305"/>
  <c r="E305"/>
  <c r="F305"/>
  <c r="G305"/>
  <c r="B306"/>
  <c r="C306"/>
  <c r="D306"/>
  <c r="E306"/>
  <c r="F306"/>
  <c r="G306"/>
  <c r="B307"/>
  <c r="C307"/>
  <c r="D307"/>
  <c r="E307"/>
  <c r="F307"/>
  <c r="G307"/>
  <c r="B308"/>
  <c r="C308"/>
  <c r="D308"/>
  <c r="E308"/>
  <c r="F308"/>
  <c r="G308"/>
  <c r="B309"/>
  <c r="C309"/>
  <c r="D309"/>
  <c r="E309"/>
  <c r="F309"/>
  <c r="G309"/>
  <c r="B310"/>
  <c r="C310"/>
  <c r="D310"/>
  <c r="E310"/>
  <c r="F310"/>
  <c r="G310"/>
  <c r="B311"/>
  <c r="C311"/>
  <c r="D311"/>
  <c r="E311"/>
  <c r="F311"/>
  <c r="G311"/>
  <c r="B312"/>
  <c r="C312"/>
  <c r="D312"/>
  <c r="E312"/>
  <c r="F312"/>
  <c r="G312"/>
  <c r="B313"/>
  <c r="C313"/>
  <c r="D313"/>
  <c r="E313"/>
  <c r="F313"/>
  <c r="G313"/>
  <c r="B314"/>
  <c r="C314"/>
  <c r="D314"/>
  <c r="E314"/>
  <c r="F314"/>
  <c r="G314"/>
  <c r="B315"/>
  <c r="C315"/>
  <c r="D315"/>
  <c r="E315"/>
  <c r="F315"/>
  <c r="G315"/>
  <c r="B316"/>
  <c r="C316"/>
  <c r="D316"/>
  <c r="E316"/>
  <c r="F316"/>
  <c r="G316"/>
  <c r="B317"/>
  <c r="C317"/>
  <c r="D317"/>
  <c r="E317"/>
  <c r="F317"/>
  <c r="G317"/>
  <c r="B318"/>
  <c r="C318"/>
  <c r="D318"/>
  <c r="E318"/>
  <c r="F318"/>
  <c r="G318"/>
  <c r="B319"/>
  <c r="C319"/>
  <c r="D319"/>
  <c r="E319"/>
  <c r="F319"/>
  <c r="G319"/>
  <c r="B320"/>
  <c r="C320"/>
  <c r="D320"/>
  <c r="E320"/>
  <c r="F320"/>
  <c r="G320"/>
  <c r="B321"/>
  <c r="C321"/>
  <c r="D321"/>
  <c r="E321"/>
  <c r="F321"/>
  <c r="G321"/>
  <c r="B322"/>
  <c r="C322"/>
  <c r="D322"/>
  <c r="E322"/>
  <c r="F322"/>
  <c r="G322"/>
  <c r="B323"/>
  <c r="C323"/>
  <c r="D323"/>
  <c r="E323"/>
  <c r="F323"/>
  <c r="G323"/>
  <c r="B324"/>
  <c r="C324"/>
  <c r="D324"/>
  <c r="E324"/>
  <c r="F324"/>
  <c r="G324"/>
  <c r="B325"/>
  <c r="C325"/>
  <c r="D325"/>
  <c r="E325"/>
  <c r="F325"/>
  <c r="G325"/>
  <c r="B326"/>
  <c r="C326"/>
  <c r="D326"/>
  <c r="E326"/>
  <c r="F326"/>
  <c r="G326"/>
  <c r="B327"/>
  <c r="C327"/>
  <c r="D327"/>
  <c r="E327"/>
  <c r="F327"/>
  <c r="G327"/>
  <c r="B328"/>
  <c r="C328"/>
  <c r="D328"/>
  <c r="E328"/>
  <c r="F328"/>
  <c r="G328"/>
  <c r="B329"/>
  <c r="C329"/>
  <c r="D329"/>
  <c r="E329"/>
  <c r="F329"/>
  <c r="G329"/>
  <c r="B330"/>
  <c r="C330"/>
  <c r="D330"/>
  <c r="E330"/>
  <c r="F330"/>
  <c r="G330"/>
  <c r="B331"/>
  <c r="C331"/>
  <c r="D331"/>
  <c r="E331"/>
  <c r="F331"/>
  <c r="G331"/>
  <c r="B332"/>
  <c r="C332"/>
  <c r="D332"/>
  <c r="E332"/>
  <c r="F332"/>
  <c r="G332"/>
  <c r="B333"/>
  <c r="C333"/>
  <c r="D333"/>
  <c r="E333"/>
  <c r="F333"/>
  <c r="G333"/>
  <c r="B334"/>
  <c r="C334"/>
  <c r="D334"/>
  <c r="E334"/>
  <c r="F334"/>
  <c r="G334"/>
  <c r="B335"/>
  <c r="C335"/>
  <c r="D335"/>
  <c r="E335"/>
  <c r="F335"/>
  <c r="G335"/>
  <c r="B336"/>
  <c r="C336"/>
  <c r="D336"/>
  <c r="E336"/>
  <c r="F336"/>
  <c r="G336"/>
  <c r="B337"/>
  <c r="C337"/>
  <c r="D337"/>
  <c r="E337"/>
  <c r="F337"/>
  <c r="G337"/>
  <c r="B338"/>
  <c r="C338"/>
  <c r="D338"/>
  <c r="E338"/>
  <c r="F338"/>
  <c r="G338"/>
  <c r="B339"/>
  <c r="C339"/>
  <c r="D339"/>
  <c r="E339"/>
  <c r="F339"/>
  <c r="G339"/>
  <c r="B340"/>
  <c r="C340"/>
  <c r="D340"/>
  <c r="E340"/>
  <c r="F340"/>
  <c r="G340"/>
  <c r="B341"/>
  <c r="C341"/>
  <c r="D341"/>
  <c r="E341"/>
  <c r="F341"/>
  <c r="G341"/>
  <c r="B342"/>
  <c r="C342"/>
  <c r="D342"/>
  <c r="E342"/>
  <c r="F342"/>
  <c r="G342"/>
  <c r="B343"/>
  <c r="C343"/>
  <c r="D343"/>
  <c r="E343"/>
  <c r="F343"/>
  <c r="G343"/>
  <c r="B344"/>
  <c r="C344"/>
  <c r="D344"/>
  <c r="E344"/>
  <c r="F344"/>
  <c r="G344"/>
  <c r="B345"/>
  <c r="C345"/>
  <c r="D345"/>
  <c r="E345"/>
  <c r="F345"/>
  <c r="G345"/>
  <c r="B346"/>
  <c r="C346"/>
  <c r="D346"/>
  <c r="E346"/>
  <c r="F346"/>
  <c r="G346"/>
  <c r="B347"/>
  <c r="C347"/>
  <c r="D347"/>
  <c r="E347"/>
  <c r="F347"/>
  <c r="G347"/>
  <c r="B348"/>
  <c r="C348"/>
  <c r="D348"/>
  <c r="E348"/>
  <c r="F348"/>
  <c r="G348"/>
  <c r="B349"/>
  <c r="C349"/>
  <c r="D349"/>
  <c r="E349"/>
  <c r="F349"/>
  <c r="G349"/>
  <c r="B350"/>
  <c r="C350"/>
  <c r="D350"/>
  <c r="E350"/>
  <c r="F350"/>
  <c r="G350"/>
  <c r="B351"/>
  <c r="C351"/>
  <c r="D351"/>
  <c r="E351"/>
  <c r="F351"/>
  <c r="G351"/>
  <c r="B352"/>
  <c r="C352"/>
  <c r="D352"/>
  <c r="E352"/>
  <c r="F352"/>
  <c r="G352"/>
  <c r="B353"/>
  <c r="C353"/>
  <c r="D353"/>
  <c r="E353"/>
  <c r="F353"/>
  <c r="G353"/>
  <c r="B354"/>
  <c r="C354"/>
  <c r="D354"/>
  <c r="E354"/>
  <c r="F354"/>
  <c r="G354"/>
  <c r="B355"/>
  <c r="C355"/>
  <c r="D355"/>
  <c r="E355"/>
  <c r="F355"/>
  <c r="G355"/>
  <c r="B356"/>
  <c r="C356"/>
  <c r="D356"/>
  <c r="E356"/>
  <c r="F356"/>
  <c r="G356"/>
  <c r="B357"/>
  <c r="C357"/>
  <c r="D357"/>
  <c r="E357"/>
  <c r="F357"/>
  <c r="G357"/>
  <c r="B358"/>
  <c r="C358"/>
  <c r="D358"/>
  <c r="E358"/>
  <c r="F358"/>
  <c r="G358"/>
  <c r="B359"/>
  <c r="C359"/>
  <c r="D359"/>
  <c r="E359"/>
  <c r="F359"/>
  <c r="G359"/>
  <c r="B360"/>
  <c r="C360"/>
  <c r="D360"/>
  <c r="E360"/>
  <c r="F360"/>
  <c r="G360"/>
  <c r="B361"/>
  <c r="C361"/>
  <c r="D361"/>
  <c r="E361"/>
  <c r="F361"/>
  <c r="G361"/>
  <c r="B362"/>
  <c r="C362"/>
  <c r="D362"/>
  <c r="E362"/>
  <c r="F362"/>
  <c r="G362"/>
  <c r="B363"/>
  <c r="C363"/>
  <c r="D363"/>
  <c r="E363"/>
  <c r="F363"/>
  <c r="G363"/>
  <c r="B364"/>
  <c r="C364"/>
  <c r="D364"/>
  <c r="E364"/>
  <c r="F364"/>
  <c r="G364"/>
  <c r="B365"/>
  <c r="C365"/>
  <c r="D365"/>
  <c r="E365"/>
  <c r="F365"/>
  <c r="G365"/>
  <c r="B366"/>
  <c r="C366"/>
  <c r="D366"/>
  <c r="E366"/>
  <c r="F366"/>
  <c r="G366"/>
  <c r="B367"/>
  <c r="C367"/>
  <c r="D367"/>
  <c r="E367"/>
  <c r="F367"/>
  <c r="G367"/>
  <c r="B368"/>
  <c r="C368"/>
  <c r="D368"/>
  <c r="E368"/>
  <c r="F368"/>
  <c r="G368"/>
  <c r="B369"/>
  <c r="C369"/>
  <c r="D369"/>
  <c r="E369"/>
  <c r="F369"/>
  <c r="G369"/>
  <c r="B370"/>
  <c r="C370"/>
  <c r="D370"/>
  <c r="E370"/>
  <c r="F370"/>
  <c r="G370"/>
  <c r="B371"/>
  <c r="C371"/>
  <c r="D371"/>
  <c r="E371"/>
  <c r="F371"/>
  <c r="G371"/>
  <c r="B372"/>
  <c r="C372"/>
  <c r="D372"/>
  <c r="E372"/>
  <c r="F372"/>
  <c r="G372"/>
  <c r="B373"/>
  <c r="C373"/>
  <c r="D373"/>
  <c r="E373"/>
  <c r="F373"/>
  <c r="G373"/>
  <c r="B374"/>
  <c r="C374"/>
  <c r="D374"/>
  <c r="E374"/>
  <c r="F374"/>
  <c r="G374"/>
  <c r="B375"/>
  <c r="C375"/>
  <c r="D375"/>
  <c r="E375"/>
  <c r="F375"/>
  <c r="G375"/>
  <c r="B376"/>
  <c r="C376"/>
  <c r="D376"/>
  <c r="E376"/>
  <c r="F376"/>
  <c r="G376"/>
  <c r="B377"/>
  <c r="C377"/>
  <c r="D377"/>
  <c r="E377"/>
  <c r="F377"/>
  <c r="G377"/>
  <c r="B378"/>
  <c r="C378"/>
  <c r="D378"/>
  <c r="E378"/>
  <c r="F378"/>
  <c r="G378"/>
  <c r="B379"/>
  <c r="C379"/>
  <c r="D379"/>
  <c r="E379"/>
  <c r="F379"/>
  <c r="G379"/>
  <c r="B380"/>
  <c r="C380"/>
  <c r="D380"/>
  <c r="E380"/>
  <c r="F380"/>
  <c r="G380"/>
  <c r="B381"/>
  <c r="C381"/>
  <c r="D381"/>
  <c r="E381"/>
  <c r="F381"/>
  <c r="G381"/>
  <c r="B382"/>
  <c r="C382"/>
  <c r="D382"/>
  <c r="E382"/>
  <c r="F382"/>
  <c r="G382"/>
  <c r="B383"/>
  <c r="C383"/>
  <c r="D383"/>
  <c r="E383"/>
  <c r="F383"/>
  <c r="G383"/>
  <c r="B384"/>
  <c r="C384"/>
  <c r="D384"/>
  <c r="E384"/>
  <c r="F384"/>
  <c r="G384"/>
  <c r="B385"/>
  <c r="C385"/>
  <c r="D385"/>
  <c r="E385"/>
  <c r="F385"/>
  <c r="G385"/>
  <c r="B386"/>
  <c r="C386"/>
  <c r="D386"/>
  <c r="E386"/>
  <c r="F386"/>
  <c r="G386"/>
  <c r="B387"/>
  <c r="C387"/>
  <c r="D387"/>
  <c r="E387"/>
  <c r="F387"/>
  <c r="G387"/>
  <c r="B388"/>
  <c r="C388"/>
  <c r="D388"/>
  <c r="E388"/>
  <c r="F388"/>
  <c r="G388"/>
  <c r="B389"/>
  <c r="C389"/>
  <c r="D389"/>
  <c r="E389"/>
  <c r="F389"/>
  <c r="G389"/>
  <c r="B390"/>
  <c r="C390"/>
  <c r="D390"/>
  <c r="E390"/>
  <c r="F390"/>
  <c r="G390"/>
  <c r="B391"/>
  <c r="C391"/>
  <c r="D391"/>
  <c r="E391"/>
  <c r="F391"/>
  <c r="G391"/>
  <c r="B392"/>
  <c r="C392"/>
  <c r="D392"/>
  <c r="E392"/>
  <c r="F392"/>
  <c r="G392"/>
  <c r="B393"/>
  <c r="C393"/>
  <c r="D393"/>
  <c r="E393"/>
  <c r="F393"/>
  <c r="G393"/>
  <c r="B394"/>
  <c r="C394"/>
  <c r="D394"/>
  <c r="E394"/>
  <c r="F394"/>
  <c r="G394"/>
  <c r="B395"/>
  <c r="C395"/>
  <c r="D395"/>
  <c r="E395"/>
  <c r="F395"/>
  <c r="G395"/>
  <c r="B396"/>
  <c r="C396"/>
  <c r="D396"/>
  <c r="E396"/>
  <c r="F396"/>
  <c r="G396"/>
  <c r="B397"/>
  <c r="C397"/>
  <c r="D397"/>
  <c r="E397"/>
  <c r="F397"/>
  <c r="G397"/>
  <c r="B398"/>
  <c r="C398"/>
  <c r="D398"/>
  <c r="E398"/>
  <c r="F398"/>
  <c r="G398"/>
  <c r="B399"/>
  <c r="C399"/>
  <c r="D399"/>
  <c r="E399"/>
  <c r="F399"/>
  <c r="G399"/>
  <c r="C8"/>
  <c r="D8"/>
  <c r="E8"/>
  <c r="F8"/>
  <c r="G8"/>
  <c r="B38" i="74"/>
  <c r="B36" i="68"/>
  <c r="B26" i="35"/>
  <c r="B24" i="32"/>
  <c r="D16" i="35"/>
  <c r="E16"/>
  <c r="F16"/>
  <c r="G16"/>
  <c r="H16"/>
  <c r="I16"/>
  <c r="E24" i="68"/>
  <c r="G21"/>
  <c r="E21"/>
  <c r="E20"/>
  <c r="E19"/>
  <c r="F14"/>
  <c r="D14"/>
  <c r="F13"/>
  <c r="H12"/>
  <c r="D12"/>
  <c r="F11"/>
  <c r="D10"/>
  <c r="L18" i="32"/>
  <c r="H18"/>
  <c r="D18"/>
  <c r="L17"/>
  <c r="I17"/>
  <c r="H17"/>
  <c r="E17"/>
  <c r="D17"/>
  <c r="I16"/>
  <c r="E16"/>
  <c r="H15"/>
  <c r="D15"/>
  <c r="L14"/>
  <c r="I14"/>
  <c r="H14"/>
  <c r="E14"/>
  <c r="D14"/>
  <c r="I13"/>
  <c r="E13"/>
  <c r="L12"/>
  <c r="H12"/>
  <c r="D12"/>
  <c r="L11"/>
  <c r="H11"/>
  <c r="D11"/>
  <c r="L10"/>
  <c r="I10"/>
  <c r="H10"/>
  <c r="E10"/>
  <c r="D10"/>
  <c r="L9"/>
  <c r="I9"/>
  <c r="H9"/>
  <c r="E9"/>
  <c r="D12" i="35"/>
  <c r="D8" i="83"/>
  <c r="E8"/>
  <c r="F8"/>
  <c r="O13" s="1"/>
  <c r="G8"/>
  <c r="M13" s="1"/>
  <c r="C8"/>
  <c r="L13"/>
  <c r="G13" i="75"/>
  <c r="E13"/>
  <c r="G11"/>
  <c r="E11"/>
  <c r="N20"/>
  <c r="G9"/>
  <c r="P18"/>
  <c r="E9"/>
  <c r="N18"/>
  <c r="L167" i="34"/>
  <c r="J167"/>
  <c r="H167"/>
  <c r="F167"/>
  <c r="M166"/>
  <c r="K166"/>
  <c r="I166"/>
  <c r="G166"/>
  <c r="E166"/>
  <c r="L165"/>
  <c r="J165"/>
  <c r="H165"/>
  <c r="F165"/>
  <c r="M164"/>
  <c r="K164"/>
  <c r="I164"/>
  <c r="G164"/>
  <c r="E164"/>
  <c r="L163"/>
  <c r="J163"/>
  <c r="H163"/>
  <c r="F163"/>
  <c r="M162"/>
  <c r="K162"/>
  <c r="I162"/>
  <c r="G162"/>
  <c r="E162"/>
  <c r="L161"/>
  <c r="J161"/>
  <c r="H161"/>
  <c r="F161"/>
  <c r="M160"/>
  <c r="K160"/>
  <c r="I160"/>
  <c r="G160"/>
  <c r="E160"/>
  <c r="L159"/>
  <c r="J159"/>
  <c r="H159"/>
  <c r="F159"/>
  <c r="M158"/>
  <c r="K158"/>
  <c r="I158"/>
  <c r="G158"/>
  <c r="E158"/>
  <c r="L157"/>
  <c r="J157"/>
  <c r="H157"/>
  <c r="F157"/>
  <c r="M156"/>
  <c r="K156"/>
  <c r="I156"/>
  <c r="G156"/>
  <c r="E156"/>
  <c r="L155"/>
  <c r="J155"/>
  <c r="H155"/>
  <c r="F155"/>
  <c r="M154"/>
  <c r="K154"/>
  <c r="I154"/>
  <c r="G154"/>
  <c r="E154"/>
  <c r="L153"/>
  <c r="J153"/>
  <c r="H153"/>
  <c r="F153"/>
  <c r="M152"/>
  <c r="K152"/>
  <c r="I152"/>
  <c r="G152"/>
  <c r="E152"/>
  <c r="L151"/>
  <c r="J151"/>
  <c r="H151"/>
  <c r="F151"/>
  <c r="M150"/>
  <c r="K150"/>
  <c r="I150"/>
  <c r="G150"/>
  <c r="E150"/>
  <c r="L149"/>
  <c r="J149"/>
  <c r="H149"/>
  <c r="F149"/>
  <c r="M148"/>
  <c r="K148"/>
  <c r="I148"/>
  <c r="G148"/>
  <c r="E148"/>
  <c r="L147"/>
  <c r="J147"/>
  <c r="H147"/>
  <c r="F147"/>
  <c r="M146"/>
  <c r="K146"/>
  <c r="I146"/>
  <c r="G146"/>
  <c r="E146"/>
  <c r="L145"/>
  <c r="J145"/>
  <c r="H145"/>
  <c r="F145"/>
  <c r="M144"/>
  <c r="K144"/>
  <c r="I144"/>
  <c r="G144"/>
  <c r="E144"/>
  <c r="L143"/>
  <c r="J143"/>
  <c r="H143"/>
  <c r="F143"/>
  <c r="M142"/>
  <c r="K142"/>
  <c r="I142"/>
  <c r="G142"/>
  <c r="E142"/>
  <c r="L141"/>
  <c r="J141"/>
  <c r="H141"/>
  <c r="F141"/>
  <c r="M140"/>
  <c r="K140"/>
  <c r="I140"/>
  <c r="G140"/>
  <c r="E140"/>
  <c r="L139"/>
  <c r="J139"/>
  <c r="H139"/>
  <c r="F139"/>
  <c r="M138"/>
  <c r="K138"/>
  <c r="I138"/>
  <c r="G138"/>
  <c r="E138"/>
  <c r="L137"/>
  <c r="J137"/>
  <c r="H137"/>
  <c r="F137"/>
  <c r="M136"/>
  <c r="K136"/>
  <c r="I136"/>
  <c r="G136"/>
  <c r="E136"/>
  <c r="L135"/>
  <c r="J135"/>
  <c r="H135"/>
  <c r="F135"/>
  <c r="M134"/>
  <c r="K134"/>
  <c r="I134"/>
  <c r="G134"/>
  <c r="E134"/>
  <c r="L133"/>
  <c r="J133"/>
  <c r="H133"/>
  <c r="F133"/>
  <c r="M132"/>
  <c r="K132"/>
  <c r="I132"/>
  <c r="G132"/>
  <c r="E132"/>
  <c r="L131"/>
  <c r="J131"/>
  <c r="H131"/>
  <c r="F131"/>
  <c r="M130"/>
  <c r="L7"/>
  <c r="J7"/>
  <c r="H7"/>
  <c r="G24" i="68"/>
  <c r="D24"/>
  <c r="H23"/>
  <c r="D23"/>
  <c r="E22"/>
  <c r="D22"/>
  <c r="H21"/>
  <c r="D21"/>
  <c r="G20"/>
  <c r="D20"/>
  <c r="H19"/>
  <c r="H14"/>
  <c r="H13"/>
  <c r="F12"/>
  <c r="H11"/>
  <c r="E11"/>
  <c r="D11"/>
  <c r="E10"/>
  <c r="H9"/>
  <c r="G22"/>
  <c r="G19"/>
  <c r="D13"/>
  <c r="D9"/>
  <c r="F7" i="34"/>
  <c r="E20" i="35"/>
  <c r="F20"/>
  <c r="G20"/>
  <c r="H20"/>
  <c r="I20"/>
  <c r="D20"/>
  <c r="E19"/>
  <c r="F19"/>
  <c r="G19"/>
  <c r="H19"/>
  <c r="I19"/>
  <c r="D19"/>
  <c r="F15"/>
  <c r="G14"/>
  <c r="F13"/>
  <c r="G12"/>
  <c r="M168" i="34"/>
  <c r="L168"/>
  <c r="K168"/>
  <c r="J168"/>
  <c r="I168"/>
  <c r="H168"/>
  <c r="G168"/>
  <c r="F168"/>
  <c r="E168"/>
  <c r="M167"/>
  <c r="K167"/>
  <c r="I167"/>
  <c r="G167"/>
  <c r="E167"/>
  <c r="L166"/>
  <c r="J166"/>
  <c r="H166"/>
  <c r="F166"/>
  <c r="M165"/>
  <c r="K165"/>
  <c r="I165"/>
  <c r="G165"/>
  <c r="E165"/>
  <c r="L164"/>
  <c r="J164"/>
  <c r="H164"/>
  <c r="F164"/>
  <c r="M163"/>
  <c r="K163"/>
  <c r="I163"/>
  <c r="G163"/>
  <c r="E163"/>
  <c r="L162"/>
  <c r="J162"/>
  <c r="H162"/>
  <c r="F162"/>
  <c r="M161"/>
  <c r="K161"/>
  <c r="I161"/>
  <c r="G161"/>
  <c r="E161"/>
  <c r="L160"/>
  <c r="J160"/>
  <c r="H160"/>
  <c r="F160"/>
  <c r="M159"/>
  <c r="K159"/>
  <c r="I159"/>
  <c r="G159"/>
  <c r="E159"/>
  <c r="L158"/>
  <c r="J158"/>
  <c r="H158"/>
  <c r="F158"/>
  <c r="M157"/>
  <c r="K157"/>
  <c r="I157"/>
  <c r="G157"/>
  <c r="E157"/>
  <c r="L156"/>
  <c r="J156"/>
  <c r="H156"/>
  <c r="F156"/>
  <c r="M155"/>
  <c r="K155"/>
  <c r="I155"/>
  <c r="G155"/>
  <c r="E155"/>
  <c r="L154"/>
  <c r="J154"/>
  <c r="H154"/>
  <c r="F154"/>
  <c r="M153"/>
  <c r="K153"/>
  <c r="I153"/>
  <c r="G153"/>
  <c r="E153"/>
  <c r="L152"/>
  <c r="J152"/>
  <c r="H152"/>
  <c r="F152"/>
  <c r="M151"/>
  <c r="K151"/>
  <c r="I151"/>
  <c r="G151"/>
  <c r="E151"/>
  <c r="L150"/>
  <c r="J150"/>
  <c r="H150"/>
  <c r="F150"/>
  <c r="M149"/>
  <c r="K149"/>
  <c r="I149"/>
  <c r="G149"/>
  <c r="E149"/>
  <c r="L148"/>
  <c r="J148"/>
  <c r="H148"/>
  <c r="F148"/>
  <c r="M147"/>
  <c r="K147"/>
  <c r="I147"/>
  <c r="G147"/>
  <c r="E147"/>
  <c r="L146"/>
  <c r="J146"/>
  <c r="H146"/>
  <c r="F146"/>
  <c r="M145"/>
  <c r="K145"/>
  <c r="I145"/>
  <c r="G145"/>
  <c r="E145"/>
  <c r="L144"/>
  <c r="J144"/>
  <c r="H144"/>
  <c r="F144"/>
  <c r="M143"/>
  <c r="K143"/>
  <c r="I143"/>
  <c r="G143"/>
  <c r="E143"/>
  <c r="L142"/>
  <c r="J142"/>
  <c r="H142"/>
  <c r="F142"/>
  <c r="M141"/>
  <c r="K141"/>
  <c r="I141"/>
  <c r="G141"/>
  <c r="E141"/>
  <c r="L140"/>
  <c r="J140"/>
  <c r="H140"/>
  <c r="F140"/>
  <c r="M139"/>
  <c r="K139"/>
  <c r="I139"/>
  <c r="G139"/>
  <c r="E139"/>
  <c r="L138"/>
  <c r="J138"/>
  <c r="H138"/>
  <c r="F138"/>
  <c r="M137"/>
  <c r="K137"/>
  <c r="I137"/>
  <c r="G137"/>
  <c r="E137"/>
  <c r="L136"/>
  <c r="J136"/>
  <c r="H136"/>
  <c r="F136"/>
  <c r="M135"/>
  <c r="K135"/>
  <c r="I135"/>
  <c r="G135"/>
  <c r="E135"/>
  <c r="L134"/>
  <c r="J134"/>
  <c r="H134"/>
  <c r="F134"/>
  <c r="M133"/>
  <c r="K133"/>
  <c r="I133"/>
  <c r="G133"/>
  <c r="E133"/>
  <c r="L132"/>
  <c r="J132"/>
  <c r="H132"/>
  <c r="F132"/>
  <c r="M131"/>
  <c r="K131"/>
  <c r="I131"/>
  <c r="G131"/>
  <c r="E131"/>
  <c r="L130"/>
  <c r="K130"/>
  <c r="J130"/>
  <c r="I130"/>
  <c r="H130"/>
  <c r="G130"/>
  <c r="F130"/>
  <c r="E130"/>
  <c r="M129"/>
  <c r="L129"/>
  <c r="K129"/>
  <c r="J129"/>
  <c r="I129"/>
  <c r="H129"/>
  <c r="G129"/>
  <c r="F129"/>
  <c r="E129"/>
  <c r="M128"/>
  <c r="L128"/>
  <c r="K128"/>
  <c r="J128"/>
  <c r="I128"/>
  <c r="H128"/>
  <c r="G128"/>
  <c r="F128"/>
  <c r="E128"/>
  <c r="M127"/>
  <c r="L127"/>
  <c r="K127"/>
  <c r="J127"/>
  <c r="I127"/>
  <c r="H127"/>
  <c r="G127"/>
  <c r="F127"/>
  <c r="E127"/>
  <c r="M126"/>
  <c r="L126"/>
  <c r="K126"/>
  <c r="J126"/>
  <c r="I126"/>
  <c r="H126"/>
  <c r="G126"/>
  <c r="F126"/>
  <c r="E126"/>
  <c r="M125"/>
  <c r="L125"/>
  <c r="K125"/>
  <c r="J125"/>
  <c r="I125"/>
  <c r="H125"/>
  <c r="G125"/>
  <c r="F125"/>
  <c r="E125"/>
  <c r="M124"/>
  <c r="L124"/>
  <c r="K124"/>
  <c r="J124"/>
  <c r="I124"/>
  <c r="H124"/>
  <c r="G124"/>
  <c r="F124"/>
  <c r="E124"/>
  <c r="M123"/>
  <c r="L123"/>
  <c r="K123"/>
  <c r="J123"/>
  <c r="I123"/>
  <c r="H123"/>
  <c r="G123"/>
  <c r="F123"/>
  <c r="E123"/>
  <c r="M122"/>
  <c r="L122"/>
  <c r="K122"/>
  <c r="J122"/>
  <c r="I122"/>
  <c r="H122"/>
  <c r="G122"/>
  <c r="F122"/>
  <c r="E122"/>
  <c r="M121"/>
  <c r="L121"/>
  <c r="K121"/>
  <c r="J121"/>
  <c r="I121"/>
  <c r="H121"/>
  <c r="G121"/>
  <c r="F121"/>
  <c r="E121"/>
  <c r="M120"/>
  <c r="L120"/>
  <c r="K120"/>
  <c r="J120"/>
  <c r="I120"/>
  <c r="H120"/>
  <c r="G120"/>
  <c r="F120"/>
  <c r="E120"/>
  <c r="M119"/>
  <c r="L119"/>
  <c r="K119"/>
  <c r="J119"/>
  <c r="I119"/>
  <c r="H119"/>
  <c r="G119"/>
  <c r="F119"/>
  <c r="E119"/>
  <c r="M118"/>
  <c r="L118"/>
  <c r="K118"/>
  <c r="J118"/>
  <c r="I118"/>
  <c r="H118"/>
  <c r="G118"/>
  <c r="F118"/>
  <c r="E118"/>
  <c r="M117"/>
  <c r="L117"/>
  <c r="K117"/>
  <c r="J117"/>
  <c r="I117"/>
  <c r="H117"/>
  <c r="G117"/>
  <c r="F117"/>
  <c r="E117"/>
  <c r="M116"/>
  <c r="L116"/>
  <c r="K116"/>
  <c r="J116"/>
  <c r="I116"/>
  <c r="H116"/>
  <c r="G116"/>
  <c r="F116"/>
  <c r="E116"/>
  <c r="M115"/>
  <c r="L115"/>
  <c r="K115"/>
  <c r="J115"/>
  <c r="I115"/>
  <c r="H115"/>
  <c r="G115"/>
  <c r="F115"/>
  <c r="E115"/>
  <c r="M114"/>
  <c r="L114"/>
  <c r="K114"/>
  <c r="J114"/>
  <c r="I114"/>
  <c r="H114"/>
  <c r="G114"/>
  <c r="F114"/>
  <c r="E114"/>
  <c r="M113"/>
  <c r="L113"/>
  <c r="K113"/>
  <c r="J113"/>
  <c r="I113"/>
  <c r="H113"/>
  <c r="G113"/>
  <c r="F113"/>
  <c r="E113"/>
  <c r="M112"/>
  <c r="L112"/>
  <c r="K112"/>
  <c r="J112"/>
  <c r="I112"/>
  <c r="H112"/>
  <c r="G112"/>
  <c r="F112"/>
  <c r="E112"/>
  <c r="M111"/>
  <c r="L111"/>
  <c r="K111"/>
  <c r="J111"/>
  <c r="I111"/>
  <c r="H111"/>
  <c r="G111"/>
  <c r="F111"/>
  <c r="E111"/>
  <c r="M110"/>
  <c r="L110"/>
  <c r="K110"/>
  <c r="J110"/>
  <c r="I110"/>
  <c r="H110"/>
  <c r="G110"/>
  <c r="F110"/>
  <c r="E110"/>
  <c r="M109"/>
  <c r="L109"/>
  <c r="K109"/>
  <c r="J109"/>
  <c r="I109"/>
  <c r="H109"/>
  <c r="G109"/>
  <c r="F109"/>
  <c r="E109"/>
  <c r="M108"/>
  <c r="L108"/>
  <c r="K108"/>
  <c r="J108"/>
  <c r="I108"/>
  <c r="H108"/>
  <c r="G108"/>
  <c r="F108"/>
  <c r="E108"/>
  <c r="M107"/>
  <c r="L107"/>
  <c r="K107"/>
  <c r="J107"/>
  <c r="I107"/>
  <c r="H107"/>
  <c r="G107"/>
  <c r="F107"/>
  <c r="E107"/>
  <c r="M106"/>
  <c r="L106"/>
  <c r="K106"/>
  <c r="J106"/>
  <c r="I106"/>
  <c r="H106"/>
  <c r="G106"/>
  <c r="F106"/>
  <c r="E106"/>
  <c r="M105"/>
  <c r="L105"/>
  <c r="K105"/>
  <c r="J105"/>
  <c r="I105"/>
  <c r="H105"/>
  <c r="G105"/>
  <c r="F105"/>
  <c r="E105"/>
  <c r="M104"/>
  <c r="L104"/>
  <c r="K104"/>
  <c r="J104"/>
  <c r="I104"/>
  <c r="H104"/>
  <c r="G104"/>
  <c r="F104"/>
  <c r="E104"/>
  <c r="M103"/>
  <c r="L103"/>
  <c r="K103"/>
  <c r="J103"/>
  <c r="I103"/>
  <c r="H103"/>
  <c r="G103"/>
  <c r="F103"/>
  <c r="E103"/>
  <c r="M102"/>
  <c r="L102"/>
  <c r="K102"/>
  <c r="J102"/>
  <c r="I102"/>
  <c r="H102"/>
  <c r="G102"/>
  <c r="F102"/>
  <c r="E102"/>
  <c r="M101"/>
  <c r="L101"/>
  <c r="K101"/>
  <c r="J101"/>
  <c r="I101"/>
  <c r="H101"/>
  <c r="G101"/>
  <c r="F101"/>
  <c r="E101"/>
  <c r="M100"/>
  <c r="L100"/>
  <c r="K100"/>
  <c r="J100"/>
  <c r="I100"/>
  <c r="H100"/>
  <c r="G100"/>
  <c r="F100"/>
  <c r="E100"/>
  <c r="M99"/>
  <c r="L99"/>
  <c r="K99"/>
  <c r="J99"/>
  <c r="I99"/>
  <c r="H99"/>
  <c r="G99"/>
  <c r="F99"/>
  <c r="E99"/>
  <c r="M98"/>
  <c r="L98"/>
  <c r="K98"/>
  <c r="J98"/>
  <c r="I98"/>
  <c r="H98"/>
  <c r="G98"/>
  <c r="F98"/>
  <c r="E98"/>
  <c r="M97"/>
  <c r="L97"/>
  <c r="K97"/>
  <c r="J97"/>
  <c r="I97"/>
  <c r="H97"/>
  <c r="G97"/>
  <c r="F97"/>
  <c r="E97"/>
  <c r="M96"/>
  <c r="L96"/>
  <c r="K96"/>
  <c r="J96"/>
  <c r="I96"/>
  <c r="H96"/>
  <c r="G96"/>
  <c r="F96"/>
  <c r="E96"/>
  <c r="M95"/>
  <c r="L95"/>
  <c r="K95"/>
  <c r="J95"/>
  <c r="I95"/>
  <c r="H95"/>
  <c r="G95"/>
  <c r="F95"/>
  <c r="E95"/>
  <c r="M94"/>
  <c r="L94"/>
  <c r="K94"/>
  <c r="J94"/>
  <c r="I94"/>
  <c r="H94"/>
  <c r="G94"/>
  <c r="F94"/>
  <c r="E94"/>
  <c r="M93"/>
  <c r="L93"/>
  <c r="K93"/>
  <c r="J93"/>
  <c r="I93"/>
  <c r="H93"/>
  <c r="G93"/>
  <c r="F93"/>
  <c r="E93"/>
  <c r="M92"/>
  <c r="L92"/>
  <c r="K92"/>
  <c r="J92"/>
  <c r="I92"/>
  <c r="H92"/>
  <c r="G92"/>
  <c r="F92"/>
  <c r="E92"/>
  <c r="M91"/>
  <c r="L91"/>
  <c r="K91"/>
  <c r="J91"/>
  <c r="I91"/>
  <c r="H91"/>
  <c r="G91"/>
  <c r="F91"/>
  <c r="E91"/>
  <c r="M90"/>
  <c r="L90"/>
  <c r="K90"/>
  <c r="J90"/>
  <c r="I90"/>
  <c r="H90"/>
  <c r="G90"/>
  <c r="F90"/>
  <c r="E90"/>
  <c r="M89"/>
  <c r="L89"/>
  <c r="K89"/>
  <c r="J89"/>
  <c r="I89"/>
  <c r="H89"/>
  <c r="G89"/>
  <c r="F89"/>
  <c r="E89"/>
  <c r="M88"/>
  <c r="L88"/>
  <c r="K88"/>
  <c r="J88"/>
  <c r="I88"/>
  <c r="H88"/>
  <c r="G88"/>
  <c r="F88"/>
  <c r="E88"/>
  <c r="M87"/>
  <c r="L87"/>
  <c r="K87"/>
  <c r="J87"/>
  <c r="I87"/>
  <c r="H87"/>
  <c r="G87"/>
  <c r="F87"/>
  <c r="E87"/>
  <c r="M86"/>
  <c r="L86"/>
  <c r="K86"/>
  <c r="J86"/>
  <c r="I86"/>
  <c r="H86"/>
  <c r="G86"/>
  <c r="F86"/>
  <c r="E86"/>
  <c r="M85"/>
  <c r="L85"/>
  <c r="K85"/>
  <c r="J85"/>
  <c r="I85"/>
  <c r="H85"/>
  <c r="G85"/>
  <c r="F85"/>
  <c r="E85"/>
  <c r="M84"/>
  <c r="L84"/>
  <c r="K84"/>
  <c r="J84"/>
  <c r="I84"/>
  <c r="H84"/>
  <c r="G84"/>
  <c r="F84"/>
  <c r="E84"/>
  <c r="M83"/>
  <c r="L83"/>
  <c r="K83"/>
  <c r="J83"/>
  <c r="I83"/>
  <c r="H83"/>
  <c r="G83"/>
  <c r="F83"/>
  <c r="E83"/>
  <c r="M82"/>
  <c r="L82"/>
  <c r="K82"/>
  <c r="J82"/>
  <c r="I82"/>
  <c r="H82"/>
  <c r="G82"/>
  <c r="F82"/>
  <c r="E82"/>
  <c r="M81"/>
  <c r="L81"/>
  <c r="K81"/>
  <c r="J81"/>
  <c r="I81"/>
  <c r="H81"/>
  <c r="G81"/>
  <c r="F81"/>
  <c r="E81"/>
  <c r="M80"/>
  <c r="L80"/>
  <c r="K80"/>
  <c r="J80"/>
  <c r="I80"/>
  <c r="H80"/>
  <c r="G80"/>
  <c r="F80"/>
  <c r="E80"/>
  <c r="M79"/>
  <c r="L79"/>
  <c r="K79"/>
  <c r="J79"/>
  <c r="I79"/>
  <c r="H79"/>
  <c r="G79"/>
  <c r="F79"/>
  <c r="E79"/>
  <c r="M78"/>
  <c r="L78"/>
  <c r="K78"/>
  <c r="J78"/>
  <c r="I78"/>
  <c r="H78"/>
  <c r="G78"/>
  <c r="F78"/>
  <c r="E78"/>
  <c r="M77"/>
  <c r="L77"/>
  <c r="K77"/>
  <c r="J77"/>
  <c r="I77"/>
  <c r="H77"/>
  <c r="G77"/>
  <c r="F77"/>
  <c r="E77"/>
  <c r="M76"/>
  <c r="L76"/>
  <c r="K76"/>
  <c r="J76"/>
  <c r="I76"/>
  <c r="H76"/>
  <c r="G76"/>
  <c r="F76"/>
  <c r="E76"/>
  <c r="M75"/>
  <c r="L75"/>
  <c r="K75"/>
  <c r="J75"/>
  <c r="I75"/>
  <c r="H75"/>
  <c r="G75"/>
  <c r="F75"/>
  <c r="E75"/>
  <c r="M74"/>
  <c r="L74"/>
  <c r="K74"/>
  <c r="J74"/>
  <c r="I74"/>
  <c r="H74"/>
  <c r="G74"/>
  <c r="F74"/>
  <c r="E74"/>
  <c r="M73"/>
  <c r="L73"/>
  <c r="K73"/>
  <c r="J73"/>
  <c r="I73"/>
  <c r="H73"/>
  <c r="G73"/>
  <c r="F73"/>
  <c r="E73"/>
  <c r="M72"/>
  <c r="L72"/>
  <c r="K72"/>
  <c r="J72"/>
  <c r="I72"/>
  <c r="H72"/>
  <c r="G72"/>
  <c r="F72"/>
  <c r="E72"/>
  <c r="M71"/>
  <c r="L71"/>
  <c r="K71"/>
  <c r="J71"/>
  <c r="I71"/>
  <c r="H71"/>
  <c r="G71"/>
  <c r="F71"/>
  <c r="E71"/>
  <c r="M70"/>
  <c r="L70"/>
  <c r="K70"/>
  <c r="J70"/>
  <c r="I70"/>
  <c r="H70"/>
  <c r="G70"/>
  <c r="F70"/>
  <c r="E70"/>
  <c r="M69"/>
  <c r="L69"/>
  <c r="K69"/>
  <c r="J69"/>
  <c r="I69"/>
  <c r="H69"/>
  <c r="G69"/>
  <c r="F69"/>
  <c r="E69"/>
  <c r="M68"/>
  <c r="L68"/>
  <c r="K68"/>
  <c r="J68"/>
  <c r="I68"/>
  <c r="H68"/>
  <c r="G68"/>
  <c r="F68"/>
  <c r="E68"/>
  <c r="M67"/>
  <c r="L67"/>
  <c r="K67"/>
  <c r="J67"/>
  <c r="I67"/>
  <c r="H67"/>
  <c r="G67"/>
  <c r="F67"/>
  <c r="E67"/>
  <c r="M66"/>
  <c r="L66"/>
  <c r="K66"/>
  <c r="J66"/>
  <c r="I66"/>
  <c r="H66"/>
  <c r="G66"/>
  <c r="F66"/>
  <c r="E66"/>
  <c r="M65"/>
  <c r="L65"/>
  <c r="K65"/>
  <c r="J65"/>
  <c r="I65"/>
  <c r="H65"/>
  <c r="G65"/>
  <c r="F65"/>
  <c r="E65"/>
  <c r="M64"/>
  <c r="L64"/>
  <c r="K64"/>
  <c r="J64"/>
  <c r="I64"/>
  <c r="H64"/>
  <c r="G64"/>
  <c r="F64"/>
  <c r="E64"/>
  <c r="M63"/>
  <c r="L63"/>
  <c r="K63"/>
  <c r="J63"/>
  <c r="I63"/>
  <c r="H63"/>
  <c r="G63"/>
  <c r="F63"/>
  <c r="E63"/>
  <c r="M62"/>
  <c r="L62"/>
  <c r="K62"/>
  <c r="J62"/>
  <c r="I62"/>
  <c r="H62"/>
  <c r="G62"/>
  <c r="F62"/>
  <c r="E62"/>
  <c r="M61"/>
  <c r="L61"/>
  <c r="K61"/>
  <c r="J61"/>
  <c r="I61"/>
  <c r="H61"/>
  <c r="G61"/>
  <c r="F61"/>
  <c r="E61"/>
  <c r="M60"/>
  <c r="L60"/>
  <c r="K60"/>
  <c r="J60"/>
  <c r="I60"/>
  <c r="H60"/>
  <c r="G60"/>
  <c r="F60"/>
  <c r="E60"/>
  <c r="M59"/>
  <c r="L59"/>
  <c r="K59"/>
  <c r="J59"/>
  <c r="I59"/>
  <c r="H59"/>
  <c r="G59"/>
  <c r="F59"/>
  <c r="E59"/>
  <c r="M58"/>
  <c r="L58"/>
  <c r="K58"/>
  <c r="J58"/>
  <c r="I58"/>
  <c r="H58"/>
  <c r="G58"/>
  <c r="F58"/>
  <c r="E58"/>
  <c r="M57"/>
  <c r="L57"/>
  <c r="K57"/>
  <c r="J57"/>
  <c r="I57"/>
  <c r="H57"/>
  <c r="G57"/>
  <c r="F57"/>
  <c r="E57"/>
  <c r="M56"/>
  <c r="L56"/>
  <c r="K56"/>
  <c r="J56"/>
  <c r="I56"/>
  <c r="H56"/>
  <c r="G56"/>
  <c r="F56"/>
  <c r="E56"/>
  <c r="M55"/>
  <c r="L55"/>
  <c r="K55"/>
  <c r="J55"/>
  <c r="I55"/>
  <c r="H55"/>
  <c r="G55"/>
  <c r="F55"/>
  <c r="E55"/>
  <c r="M54"/>
  <c r="L54"/>
  <c r="K54"/>
  <c r="J54"/>
  <c r="I54"/>
  <c r="H54"/>
  <c r="G54"/>
  <c r="F54"/>
  <c r="E54"/>
  <c r="M53"/>
  <c r="L53"/>
  <c r="K53"/>
  <c r="J53"/>
  <c r="I53"/>
  <c r="H53"/>
  <c r="G53"/>
  <c r="F53"/>
  <c r="E53"/>
  <c r="M52"/>
  <c r="L52"/>
  <c r="K52"/>
  <c r="J52"/>
  <c r="I52"/>
  <c r="H52"/>
  <c r="G52"/>
  <c r="F52"/>
  <c r="E52"/>
  <c r="M51"/>
  <c r="L51"/>
  <c r="K51"/>
  <c r="J51"/>
  <c r="I51"/>
  <c r="H51"/>
  <c r="G51"/>
  <c r="F51"/>
  <c r="E51"/>
  <c r="M50"/>
  <c r="L50"/>
  <c r="K50"/>
  <c r="J50"/>
  <c r="I50"/>
  <c r="H50"/>
  <c r="G50"/>
  <c r="F50"/>
  <c r="E50"/>
  <c r="M49"/>
  <c r="L49"/>
  <c r="K49"/>
  <c r="J49"/>
  <c r="I49"/>
  <c r="H49"/>
  <c r="G49"/>
  <c r="F49"/>
  <c r="E49"/>
  <c r="M48"/>
  <c r="L48"/>
  <c r="K48"/>
  <c r="J48"/>
  <c r="I48"/>
  <c r="H48"/>
  <c r="G48"/>
  <c r="F48"/>
  <c r="E48"/>
  <c r="M47"/>
  <c r="L47"/>
  <c r="K47"/>
  <c r="J47"/>
  <c r="I47"/>
  <c r="H47"/>
  <c r="G47"/>
  <c r="F47"/>
  <c r="E47"/>
  <c r="M46"/>
  <c r="L46"/>
  <c r="K46"/>
  <c r="J46"/>
  <c r="I46"/>
  <c r="H46"/>
  <c r="G46"/>
  <c r="F46"/>
  <c r="E46"/>
  <c r="M45"/>
  <c r="L45"/>
  <c r="K45"/>
  <c r="J45"/>
  <c r="I45"/>
  <c r="H45"/>
  <c r="G45"/>
  <c r="F45"/>
  <c r="E45"/>
  <c r="M44"/>
  <c r="L44"/>
  <c r="K44"/>
  <c r="J44"/>
  <c r="I44"/>
  <c r="H44"/>
  <c r="G44"/>
  <c r="F44"/>
  <c r="E44"/>
  <c r="M43"/>
  <c r="L43"/>
  <c r="K43"/>
  <c r="J43"/>
  <c r="I43"/>
  <c r="H43"/>
  <c r="G43"/>
  <c r="F43"/>
  <c r="E43"/>
  <c r="M42"/>
  <c r="L42"/>
  <c r="K42"/>
  <c r="J42"/>
  <c r="I42"/>
  <c r="H42"/>
  <c r="G42"/>
  <c r="F42"/>
  <c r="E42"/>
  <c r="M41"/>
  <c r="L41"/>
  <c r="K41"/>
  <c r="J41"/>
  <c r="I41"/>
  <c r="H41"/>
  <c r="G41"/>
  <c r="F41"/>
  <c r="E41"/>
  <c r="M40"/>
  <c r="L40"/>
  <c r="K40"/>
  <c r="J40"/>
  <c r="I40"/>
  <c r="H40"/>
  <c r="G40"/>
  <c r="F40"/>
  <c r="E40"/>
  <c r="M39"/>
  <c r="L39"/>
  <c r="K39"/>
  <c r="J39"/>
  <c r="I39"/>
  <c r="H39"/>
  <c r="G39"/>
  <c r="F39"/>
  <c r="E39"/>
  <c r="M38"/>
  <c r="L38"/>
  <c r="K38"/>
  <c r="J38"/>
  <c r="I38"/>
  <c r="H38"/>
  <c r="G38"/>
  <c r="F38"/>
  <c r="E38"/>
  <c r="M37"/>
  <c r="L37"/>
  <c r="K37"/>
  <c r="J37"/>
  <c r="I37"/>
  <c r="H37"/>
  <c r="G37"/>
  <c r="F37"/>
  <c r="E37"/>
  <c r="M36"/>
  <c r="L36"/>
  <c r="K36"/>
  <c r="J36"/>
  <c r="I36"/>
  <c r="H36"/>
  <c r="G36"/>
  <c r="F36"/>
  <c r="E36"/>
  <c r="M35"/>
  <c r="L35"/>
  <c r="K35"/>
  <c r="J35"/>
  <c r="I35"/>
  <c r="H35"/>
  <c r="G35"/>
  <c r="F35"/>
  <c r="E35"/>
  <c r="M34"/>
  <c r="L34"/>
  <c r="K34"/>
  <c r="J34"/>
  <c r="I34"/>
  <c r="H34"/>
  <c r="G34"/>
  <c r="F34"/>
  <c r="E34"/>
  <c r="M33"/>
  <c r="L33"/>
  <c r="K33"/>
  <c r="J33"/>
  <c r="I33"/>
  <c r="H33"/>
  <c r="G33"/>
  <c r="F33"/>
  <c r="E33"/>
  <c r="M32"/>
  <c r="L32"/>
  <c r="K32"/>
  <c r="J32"/>
  <c r="I32"/>
  <c r="H32"/>
  <c r="G32"/>
  <c r="F32"/>
  <c r="E32"/>
  <c r="M31"/>
  <c r="L31"/>
  <c r="K31"/>
  <c r="J31"/>
  <c r="I31"/>
  <c r="H31"/>
  <c r="G31"/>
  <c r="F31"/>
  <c r="E31"/>
  <c r="M30"/>
  <c r="L30"/>
  <c r="K30"/>
  <c r="J30"/>
  <c r="I30"/>
  <c r="H30"/>
  <c r="G30"/>
  <c r="F30"/>
  <c r="E30"/>
  <c r="M29"/>
  <c r="L29"/>
  <c r="K29"/>
  <c r="J29"/>
  <c r="I29"/>
  <c r="H29"/>
  <c r="G29"/>
  <c r="F29"/>
  <c r="E29"/>
  <c r="M28"/>
  <c r="L28"/>
  <c r="K28"/>
  <c r="J28"/>
  <c r="I28"/>
  <c r="H28"/>
  <c r="G28"/>
  <c r="F28"/>
  <c r="E28"/>
  <c r="M27"/>
  <c r="L27"/>
  <c r="K27"/>
  <c r="J27"/>
  <c r="I27"/>
  <c r="H27"/>
  <c r="G27"/>
  <c r="F27"/>
  <c r="E27"/>
  <c r="M26"/>
  <c r="L26"/>
  <c r="K26"/>
  <c r="J26"/>
  <c r="I26"/>
  <c r="H26"/>
  <c r="G26"/>
  <c r="F26"/>
  <c r="E26"/>
  <c r="M25"/>
  <c r="L25"/>
  <c r="K25"/>
  <c r="J25"/>
  <c r="I25"/>
  <c r="H25"/>
  <c r="G25"/>
  <c r="F25"/>
  <c r="E25"/>
  <c r="M24"/>
  <c r="L24"/>
  <c r="K24"/>
  <c r="J24"/>
  <c r="I24"/>
  <c r="H24"/>
  <c r="G24"/>
  <c r="F24"/>
  <c r="E24"/>
  <c r="M23"/>
  <c r="L23"/>
  <c r="K23"/>
  <c r="J23"/>
  <c r="I23"/>
  <c r="H23"/>
  <c r="G23"/>
  <c r="F23"/>
  <c r="E23"/>
  <c r="M22"/>
  <c r="L22"/>
  <c r="K22"/>
  <c r="J22"/>
  <c r="I22"/>
  <c r="H22"/>
  <c r="G22"/>
  <c r="F22"/>
  <c r="E22"/>
  <c r="M21"/>
  <c r="L21"/>
  <c r="K21"/>
  <c r="J21"/>
  <c r="I21"/>
  <c r="H21"/>
  <c r="G21"/>
  <c r="F21"/>
  <c r="E21"/>
  <c r="M20"/>
  <c r="L20"/>
  <c r="K20"/>
  <c r="J20"/>
  <c r="I20"/>
  <c r="H20"/>
  <c r="G20"/>
  <c r="F20"/>
  <c r="E20"/>
  <c r="M19"/>
  <c r="L19"/>
  <c r="K19"/>
  <c r="J19"/>
  <c r="I19"/>
  <c r="H19"/>
  <c r="G19"/>
  <c r="F19"/>
  <c r="E19"/>
  <c r="M18"/>
  <c r="L18"/>
  <c r="K18"/>
  <c r="J18"/>
  <c r="I18"/>
  <c r="H18"/>
  <c r="G18"/>
  <c r="F18"/>
  <c r="E18"/>
  <c r="M17"/>
  <c r="L17"/>
  <c r="K17"/>
  <c r="J17"/>
  <c r="I17"/>
  <c r="H17"/>
  <c r="G17"/>
  <c r="F17"/>
  <c r="E17"/>
  <c r="M16"/>
  <c r="L16"/>
  <c r="K16"/>
  <c r="J16"/>
  <c r="I16"/>
  <c r="H16"/>
  <c r="G16"/>
  <c r="F16"/>
  <c r="E16"/>
  <c r="M15"/>
  <c r="L15"/>
  <c r="K15"/>
  <c r="J15"/>
  <c r="I15"/>
  <c r="H15"/>
  <c r="G15"/>
  <c r="F15"/>
  <c r="E15"/>
  <c r="M14"/>
  <c r="L14"/>
  <c r="K14"/>
  <c r="J14"/>
  <c r="I14"/>
  <c r="H14"/>
  <c r="G14"/>
  <c r="F14"/>
  <c r="E14"/>
  <c r="M13"/>
  <c r="L13"/>
  <c r="K13"/>
  <c r="J13"/>
  <c r="I13"/>
  <c r="H13"/>
  <c r="G13"/>
  <c r="F13"/>
  <c r="E13"/>
  <c r="M12"/>
  <c r="L12"/>
  <c r="K12"/>
  <c r="J12"/>
  <c r="I12"/>
  <c r="H12"/>
  <c r="G12"/>
  <c r="F12"/>
  <c r="E12"/>
  <c r="M11"/>
  <c r="L11"/>
  <c r="K11"/>
  <c r="J11"/>
  <c r="I11"/>
  <c r="H11"/>
  <c r="G11"/>
  <c r="F11"/>
  <c r="E11"/>
  <c r="M10"/>
  <c r="L10"/>
  <c r="K10"/>
  <c r="J10"/>
  <c r="I10"/>
  <c r="H10"/>
  <c r="G10"/>
  <c r="F10"/>
  <c r="E10"/>
  <c r="M9"/>
  <c r="L9"/>
  <c r="K9"/>
  <c r="J9"/>
  <c r="I9"/>
  <c r="H9"/>
  <c r="G9"/>
  <c r="F9"/>
  <c r="E9"/>
  <c r="M8"/>
  <c r="L8"/>
  <c r="K8"/>
  <c r="J8"/>
  <c r="I8"/>
  <c r="H8"/>
  <c r="G8"/>
  <c r="F8"/>
  <c r="E8"/>
  <c r="G7"/>
  <c r="I7"/>
  <c r="K7"/>
  <c r="M7"/>
  <c r="E7"/>
  <c r="B6" i="68"/>
  <c r="B16"/>
  <c r="B2"/>
  <c r="D14" i="83"/>
  <c r="E14"/>
  <c r="N7" s="1"/>
  <c r="F14"/>
  <c r="G14"/>
  <c r="L7"/>
  <c r="C14"/>
  <c r="D13"/>
  <c r="M8" s="1"/>
  <c r="E13"/>
  <c r="F13"/>
  <c r="O8"/>
  <c r="G13"/>
  <c r="K8"/>
  <c r="C13"/>
  <c r="D12"/>
  <c r="E12"/>
  <c r="F12"/>
  <c r="O9" s="1"/>
  <c r="G12"/>
  <c r="K9" s="1"/>
  <c r="C12"/>
  <c r="D11"/>
  <c r="E11"/>
  <c r="F11"/>
  <c r="O10"/>
  <c r="G11"/>
  <c r="C11"/>
  <c r="D10"/>
  <c r="E10"/>
  <c r="N11" s="1"/>
  <c r="F10"/>
  <c r="G10"/>
  <c r="M11"/>
  <c r="C10"/>
  <c r="D9"/>
  <c r="E9"/>
  <c r="F9"/>
  <c r="O12" s="1"/>
  <c r="G9"/>
  <c r="K12" s="1"/>
  <c r="C9"/>
  <c r="D7"/>
  <c r="M14"/>
  <c r="E7"/>
  <c r="F7"/>
  <c r="G7"/>
  <c r="K14"/>
  <c r="C7"/>
  <c r="E12" i="35"/>
  <c r="F12"/>
  <c r="H12"/>
  <c r="I12"/>
  <c r="D13"/>
  <c r="E13"/>
  <c r="G13"/>
  <c r="H13"/>
  <c r="I13"/>
  <c r="D14"/>
  <c r="E14"/>
  <c r="F14"/>
  <c r="H14"/>
  <c r="I14"/>
  <c r="D15"/>
  <c r="E15"/>
  <c r="G15"/>
  <c r="H15"/>
  <c r="I15"/>
  <c r="L16" i="62"/>
  <c r="L18"/>
  <c r="L18" i="63"/>
  <c r="L17"/>
  <c r="L16"/>
  <c r="L15"/>
  <c r="L14" i="59"/>
  <c r="L15"/>
  <c r="L16"/>
  <c r="L17"/>
  <c r="L18"/>
  <c r="E15" i="32"/>
  <c r="F15"/>
  <c r="G15"/>
  <c r="I15"/>
  <c r="K15"/>
  <c r="D16"/>
  <c r="F16"/>
  <c r="G16"/>
  <c r="H16"/>
  <c r="K16"/>
  <c r="L16"/>
  <c r="F17"/>
  <c r="G17"/>
  <c r="K17"/>
  <c r="E18"/>
  <c r="G18"/>
  <c r="I18"/>
  <c r="J18"/>
  <c r="K18"/>
  <c r="D14" i="59"/>
  <c r="E14"/>
  <c r="F14"/>
  <c r="G14"/>
  <c r="H14"/>
  <c r="I14"/>
  <c r="J14"/>
  <c r="K14"/>
  <c r="D15"/>
  <c r="E15"/>
  <c r="F15"/>
  <c r="G15"/>
  <c r="H15"/>
  <c r="I15"/>
  <c r="J15"/>
  <c r="K15"/>
  <c r="D16"/>
  <c r="E16"/>
  <c r="F16"/>
  <c r="G16"/>
  <c r="H16"/>
  <c r="I16"/>
  <c r="J16"/>
  <c r="K16"/>
  <c r="D17"/>
  <c r="E17"/>
  <c r="F17"/>
  <c r="G17"/>
  <c r="H17"/>
  <c r="I17"/>
  <c r="J17"/>
  <c r="K17"/>
  <c r="D18"/>
  <c r="E18"/>
  <c r="F18"/>
  <c r="G18"/>
  <c r="H18"/>
  <c r="I18"/>
  <c r="J18"/>
  <c r="K18"/>
  <c r="D15" i="60"/>
  <c r="E15"/>
  <c r="F15"/>
  <c r="G15"/>
  <c r="H15"/>
  <c r="I15"/>
  <c r="J15"/>
  <c r="K15"/>
  <c r="L15"/>
  <c r="D16"/>
  <c r="E16"/>
  <c r="F16"/>
  <c r="G16"/>
  <c r="H16"/>
  <c r="I16"/>
  <c r="J16"/>
  <c r="K16"/>
  <c r="L16"/>
  <c r="D17"/>
  <c r="E17"/>
  <c r="F17"/>
  <c r="G17"/>
  <c r="H17"/>
  <c r="I17"/>
  <c r="J17"/>
  <c r="K17"/>
  <c r="L17"/>
  <c r="D18"/>
  <c r="E18"/>
  <c r="F18"/>
  <c r="G18"/>
  <c r="H18"/>
  <c r="I18"/>
  <c r="J18"/>
  <c r="K18"/>
  <c r="L18"/>
  <c r="D15" i="61"/>
  <c r="E15"/>
  <c r="G15"/>
  <c r="H15"/>
  <c r="I15"/>
  <c r="K15"/>
  <c r="D16"/>
  <c r="E16"/>
  <c r="F16"/>
  <c r="G16"/>
  <c r="H16"/>
  <c r="I16"/>
  <c r="J16"/>
  <c r="K16"/>
  <c r="L16"/>
  <c r="D17"/>
  <c r="E17"/>
  <c r="G17"/>
  <c r="H17"/>
  <c r="I17"/>
  <c r="J17"/>
  <c r="K17"/>
  <c r="D18"/>
  <c r="E18"/>
  <c r="F18"/>
  <c r="G18"/>
  <c r="H18"/>
  <c r="I18"/>
  <c r="J18"/>
  <c r="K18"/>
  <c r="D15" i="62"/>
  <c r="E15"/>
  <c r="F15"/>
  <c r="G15"/>
  <c r="I15"/>
  <c r="K15"/>
  <c r="D16"/>
  <c r="E16"/>
  <c r="F16"/>
  <c r="G16"/>
  <c r="H16"/>
  <c r="I16"/>
  <c r="J16"/>
  <c r="K16"/>
  <c r="D17"/>
  <c r="E17"/>
  <c r="F17"/>
  <c r="G17"/>
  <c r="I17"/>
  <c r="J17"/>
  <c r="K17"/>
  <c r="D18"/>
  <c r="E18"/>
  <c r="F18"/>
  <c r="G18"/>
  <c r="H18"/>
  <c r="I18"/>
  <c r="J18"/>
  <c r="K18"/>
  <c r="D15" i="63"/>
  <c r="E15"/>
  <c r="F15"/>
  <c r="G15"/>
  <c r="H15"/>
  <c r="I15"/>
  <c r="J15"/>
  <c r="K15"/>
  <c r="D16"/>
  <c r="E16"/>
  <c r="F16"/>
  <c r="G16"/>
  <c r="H16"/>
  <c r="I16"/>
  <c r="J16"/>
  <c r="K16"/>
  <c r="D17"/>
  <c r="E17"/>
  <c r="F17"/>
  <c r="G17"/>
  <c r="H17"/>
  <c r="I17"/>
  <c r="J17"/>
  <c r="K17"/>
  <c r="D18"/>
  <c r="E18"/>
  <c r="F18"/>
  <c r="G18"/>
  <c r="H18"/>
  <c r="I18"/>
  <c r="J18"/>
  <c r="K18"/>
  <c r="H9" i="38"/>
  <c r="I9"/>
  <c r="J9"/>
  <c r="K9"/>
  <c r="L9"/>
  <c r="H10"/>
  <c r="I10"/>
  <c r="J10"/>
  <c r="K10"/>
  <c r="L10"/>
  <c r="H11"/>
  <c r="I11"/>
  <c r="J11"/>
  <c r="K11"/>
  <c r="L11"/>
  <c r="H12"/>
  <c r="I12"/>
  <c r="J12"/>
  <c r="K12"/>
  <c r="L12"/>
  <c r="I8"/>
  <c r="J8"/>
  <c r="K8"/>
  <c r="L8"/>
  <c r="H8"/>
  <c r="G10" i="82"/>
  <c r="N8"/>
  <c r="F10"/>
  <c r="E10"/>
  <c r="D10"/>
  <c r="C10"/>
  <c r="O8" s="1"/>
  <c r="G9"/>
  <c r="N9" s="1"/>
  <c r="F9"/>
  <c r="E9"/>
  <c r="Q9"/>
  <c r="D9"/>
  <c r="C9"/>
  <c r="O9" s="1"/>
  <c r="G8"/>
  <c r="N10" s="1"/>
  <c r="F8"/>
  <c r="E8"/>
  <c r="D8"/>
  <c r="P10" s="1"/>
  <c r="C8"/>
  <c r="G7"/>
  <c r="N11" s="1"/>
  <c r="F7"/>
  <c r="E7"/>
  <c r="D7"/>
  <c r="C7"/>
  <c r="O11"/>
  <c r="K8" i="76"/>
  <c r="K9"/>
  <c r="K10"/>
  <c r="K11"/>
  <c r="K12"/>
  <c r="K7"/>
  <c r="F12"/>
  <c r="E12"/>
  <c r="D12"/>
  <c r="C12"/>
  <c r="F11"/>
  <c r="E11"/>
  <c r="D11"/>
  <c r="C11"/>
  <c r="G11" s="1"/>
  <c r="F10"/>
  <c r="E10"/>
  <c r="D10"/>
  <c r="C10"/>
  <c r="G10" s="1"/>
  <c r="F9"/>
  <c r="E9"/>
  <c r="D9"/>
  <c r="C9"/>
  <c r="F8"/>
  <c r="E8"/>
  <c r="D8"/>
  <c r="C8"/>
  <c r="F7"/>
  <c r="E7"/>
  <c r="D7"/>
  <c r="C7"/>
  <c r="D18" i="68"/>
  <c r="D8"/>
  <c r="D10" i="75"/>
  <c r="E10"/>
  <c r="N19" s="1"/>
  <c r="F10"/>
  <c r="O19" s="1"/>
  <c r="G10"/>
  <c r="P19" s="1"/>
  <c r="H10"/>
  <c r="K19" s="1"/>
  <c r="D11"/>
  <c r="M20" s="1"/>
  <c r="F11"/>
  <c r="O20" s="1"/>
  <c r="H11"/>
  <c r="O11" s="1"/>
  <c r="K12"/>
  <c r="D12"/>
  <c r="M21"/>
  <c r="E12"/>
  <c r="N21"/>
  <c r="F12"/>
  <c r="O21"/>
  <c r="G12"/>
  <c r="P21"/>
  <c r="H12"/>
  <c r="K21"/>
  <c r="D13"/>
  <c r="F13"/>
  <c r="H13"/>
  <c r="K13"/>
  <c r="F9"/>
  <c r="O18"/>
  <c r="H9"/>
  <c r="K18"/>
  <c r="D9"/>
  <c r="M18"/>
  <c r="C10" i="74"/>
  <c r="D10"/>
  <c r="E10"/>
  <c r="F10"/>
  <c r="G10"/>
  <c r="O10"/>
  <c r="C11"/>
  <c r="D11"/>
  <c r="E11"/>
  <c r="F11"/>
  <c r="G11"/>
  <c r="C12"/>
  <c r="D12"/>
  <c r="E12"/>
  <c r="F12"/>
  <c r="G12"/>
  <c r="O12" s="1"/>
  <c r="C13"/>
  <c r="D13"/>
  <c r="E13"/>
  <c r="F13"/>
  <c r="G13"/>
  <c r="C14"/>
  <c r="D14"/>
  <c r="E14"/>
  <c r="F14"/>
  <c r="G14"/>
  <c r="D9"/>
  <c r="E9"/>
  <c r="F9"/>
  <c r="G9"/>
  <c r="Q9"/>
  <c r="C9"/>
  <c r="B164" i="72"/>
  <c r="C164"/>
  <c r="D164"/>
  <c r="E164"/>
  <c r="G164"/>
  <c r="B165"/>
  <c r="C165"/>
  <c r="D165"/>
  <c r="E165"/>
  <c r="G165"/>
  <c r="B166"/>
  <c r="C166"/>
  <c r="D166"/>
  <c r="E166"/>
  <c r="G166"/>
  <c r="B167"/>
  <c r="C167"/>
  <c r="D167"/>
  <c r="E167"/>
  <c r="G167"/>
  <c r="B168"/>
  <c r="C168"/>
  <c r="D168"/>
  <c r="E168"/>
  <c r="G168"/>
  <c r="B169"/>
  <c r="C169"/>
  <c r="D169"/>
  <c r="E169"/>
  <c r="G169"/>
  <c r="B170"/>
  <c r="C170"/>
  <c r="D170"/>
  <c r="E170"/>
  <c r="G170"/>
  <c r="B171"/>
  <c r="C171"/>
  <c r="D171"/>
  <c r="E171"/>
  <c r="G171"/>
  <c r="B172"/>
  <c r="C172"/>
  <c r="D172"/>
  <c r="E172"/>
  <c r="G172"/>
  <c r="B173"/>
  <c r="C173"/>
  <c r="D173"/>
  <c r="E173"/>
  <c r="G173"/>
  <c r="B174"/>
  <c r="C174"/>
  <c r="D174"/>
  <c r="E174"/>
  <c r="G174"/>
  <c r="B175"/>
  <c r="C175"/>
  <c r="D175"/>
  <c r="E175"/>
  <c r="G175"/>
  <c r="B176"/>
  <c r="C176"/>
  <c r="D176"/>
  <c r="E176"/>
  <c r="G176"/>
  <c r="B177"/>
  <c r="C177"/>
  <c r="D177"/>
  <c r="E177"/>
  <c r="G177"/>
  <c r="B178"/>
  <c r="C178"/>
  <c r="D178"/>
  <c r="E178"/>
  <c r="G178"/>
  <c r="B179"/>
  <c r="C179"/>
  <c r="D179"/>
  <c r="E179"/>
  <c r="G179"/>
  <c r="B180"/>
  <c r="C180"/>
  <c r="D180"/>
  <c r="E180"/>
  <c r="G180"/>
  <c r="B181"/>
  <c r="C181"/>
  <c r="D181"/>
  <c r="E181"/>
  <c r="G181"/>
  <c r="B182"/>
  <c r="C182"/>
  <c r="D182"/>
  <c r="E182"/>
  <c r="G182"/>
  <c r="B183"/>
  <c r="C183"/>
  <c r="D183"/>
  <c r="E183"/>
  <c r="G183"/>
  <c r="B184"/>
  <c r="C184"/>
  <c r="D184"/>
  <c r="E184"/>
  <c r="G184"/>
  <c r="B185"/>
  <c r="C185"/>
  <c r="D185"/>
  <c r="E185"/>
  <c r="G185"/>
  <c r="B186"/>
  <c r="C186"/>
  <c r="D186"/>
  <c r="E186"/>
  <c r="G186"/>
  <c r="B187"/>
  <c r="C187"/>
  <c r="D187"/>
  <c r="E187"/>
  <c r="G187"/>
  <c r="B188"/>
  <c r="C188"/>
  <c r="D188"/>
  <c r="E188"/>
  <c r="G188"/>
  <c r="B189"/>
  <c r="C189"/>
  <c r="D189"/>
  <c r="E189"/>
  <c r="G189"/>
  <c r="B190"/>
  <c r="C190"/>
  <c r="D190"/>
  <c r="E190"/>
  <c r="G190"/>
  <c r="B191"/>
  <c r="C191"/>
  <c r="D191"/>
  <c r="E191"/>
  <c r="G191"/>
  <c r="B192"/>
  <c r="C192"/>
  <c r="D192"/>
  <c r="E192"/>
  <c r="G192"/>
  <c r="B193"/>
  <c r="C193"/>
  <c r="D193"/>
  <c r="E193"/>
  <c r="G193"/>
  <c r="B194"/>
  <c r="C194"/>
  <c r="D194"/>
  <c r="E194"/>
  <c r="G194"/>
  <c r="B195"/>
  <c r="C195"/>
  <c r="D195"/>
  <c r="E195"/>
  <c r="G195"/>
  <c r="B196"/>
  <c r="C196"/>
  <c r="D196"/>
  <c r="E196"/>
  <c r="G196"/>
  <c r="B197"/>
  <c r="C197"/>
  <c r="D197"/>
  <c r="E197"/>
  <c r="G197"/>
  <c r="B198"/>
  <c r="C198"/>
  <c r="D198"/>
  <c r="E198"/>
  <c r="G198"/>
  <c r="B199"/>
  <c r="C199"/>
  <c r="D199"/>
  <c r="E199"/>
  <c r="G199"/>
  <c r="B200"/>
  <c r="C200"/>
  <c r="D200"/>
  <c r="E200"/>
  <c r="G200"/>
  <c r="B201"/>
  <c r="C201"/>
  <c r="D201"/>
  <c r="E201"/>
  <c r="G201"/>
  <c r="B202"/>
  <c r="C202"/>
  <c r="D202"/>
  <c r="E202"/>
  <c r="G202"/>
  <c r="B203"/>
  <c r="C203"/>
  <c r="D203"/>
  <c r="E203"/>
  <c r="G203"/>
  <c r="B204"/>
  <c r="C204"/>
  <c r="D204"/>
  <c r="E204"/>
  <c r="G204"/>
  <c r="B205"/>
  <c r="C205"/>
  <c r="D205"/>
  <c r="E205"/>
  <c r="G205"/>
  <c r="B206"/>
  <c r="C206"/>
  <c r="D206"/>
  <c r="E206"/>
  <c r="G206"/>
  <c r="B207"/>
  <c r="C207"/>
  <c r="D207"/>
  <c r="E207"/>
  <c r="G207"/>
  <c r="B208"/>
  <c r="C208"/>
  <c r="D208"/>
  <c r="E208"/>
  <c r="G208"/>
  <c r="B209"/>
  <c r="C209"/>
  <c r="D209"/>
  <c r="E209"/>
  <c r="G209"/>
  <c r="B210"/>
  <c r="C210"/>
  <c r="D210"/>
  <c r="E210"/>
  <c r="G210"/>
  <c r="B211"/>
  <c r="C211"/>
  <c r="D211"/>
  <c r="E211"/>
  <c r="G211"/>
  <c r="B212"/>
  <c r="C212"/>
  <c r="D212"/>
  <c r="E212"/>
  <c r="G212"/>
  <c r="B213"/>
  <c r="C213"/>
  <c r="D213"/>
  <c r="E213"/>
  <c r="G213"/>
  <c r="B214"/>
  <c r="C214"/>
  <c r="D214"/>
  <c r="E214"/>
  <c r="G214"/>
  <c r="B215"/>
  <c r="C215"/>
  <c r="D215"/>
  <c r="E215"/>
  <c r="G215"/>
  <c r="B216"/>
  <c r="C216"/>
  <c r="D216"/>
  <c r="E216"/>
  <c r="G216"/>
  <c r="B217"/>
  <c r="C217"/>
  <c r="D217"/>
  <c r="E217"/>
  <c r="G217"/>
  <c r="B218"/>
  <c r="C218"/>
  <c r="D218"/>
  <c r="E218"/>
  <c r="G218"/>
  <c r="B219"/>
  <c r="C219"/>
  <c r="D219"/>
  <c r="E219"/>
  <c r="G219"/>
  <c r="B220"/>
  <c r="C220"/>
  <c r="D220"/>
  <c r="E220"/>
  <c r="G220"/>
  <c r="B221"/>
  <c r="C221"/>
  <c r="D221"/>
  <c r="E221"/>
  <c r="G221"/>
  <c r="B222"/>
  <c r="C222"/>
  <c r="D222"/>
  <c r="E222"/>
  <c r="G222"/>
  <c r="B223"/>
  <c r="C223"/>
  <c r="D223"/>
  <c r="E223"/>
  <c r="G223"/>
  <c r="B224"/>
  <c r="C224"/>
  <c r="D224"/>
  <c r="E224"/>
  <c r="G224"/>
  <c r="B225"/>
  <c r="C225"/>
  <c r="D225"/>
  <c r="E225"/>
  <c r="G225"/>
  <c r="B226"/>
  <c r="C226"/>
  <c r="D226"/>
  <c r="E226"/>
  <c r="G226"/>
  <c r="B227"/>
  <c r="C227"/>
  <c r="D227"/>
  <c r="E227"/>
  <c r="G227"/>
  <c r="B228"/>
  <c r="C228"/>
  <c r="D228"/>
  <c r="E228"/>
  <c r="G228"/>
  <c r="B229"/>
  <c r="C229"/>
  <c r="D229"/>
  <c r="E229"/>
  <c r="G229"/>
  <c r="B230"/>
  <c r="C230"/>
  <c r="D230"/>
  <c r="E230"/>
  <c r="G230"/>
  <c r="B231"/>
  <c r="C231"/>
  <c r="D231"/>
  <c r="E231"/>
  <c r="G231"/>
  <c r="B232"/>
  <c r="C232"/>
  <c r="D232"/>
  <c r="E232"/>
  <c r="G232"/>
  <c r="B233"/>
  <c r="C233"/>
  <c r="D233"/>
  <c r="E233"/>
  <c r="G233"/>
  <c r="B234"/>
  <c r="C234"/>
  <c r="D234"/>
  <c r="E234"/>
  <c r="G234"/>
  <c r="B235"/>
  <c r="C235"/>
  <c r="D235"/>
  <c r="E235"/>
  <c r="G235"/>
  <c r="B236"/>
  <c r="C236"/>
  <c r="D236"/>
  <c r="E236"/>
  <c r="G236"/>
  <c r="B237"/>
  <c r="C237"/>
  <c r="D237"/>
  <c r="E237"/>
  <c r="G237"/>
  <c r="B238"/>
  <c r="C238"/>
  <c r="D238"/>
  <c r="E238"/>
  <c r="G238"/>
  <c r="B239"/>
  <c r="C239"/>
  <c r="D239"/>
  <c r="E239"/>
  <c r="G239"/>
  <c r="B240"/>
  <c r="C240"/>
  <c r="D240"/>
  <c r="E240"/>
  <c r="G240"/>
  <c r="B241"/>
  <c r="C241"/>
  <c r="D241"/>
  <c r="E241"/>
  <c r="G241"/>
  <c r="B242"/>
  <c r="C242"/>
  <c r="D242"/>
  <c r="E242"/>
  <c r="G242"/>
  <c r="B243"/>
  <c r="C243"/>
  <c r="D243"/>
  <c r="E243"/>
  <c r="G243"/>
  <c r="B244"/>
  <c r="C244"/>
  <c r="D244"/>
  <c r="E244"/>
  <c r="G244"/>
  <c r="B245"/>
  <c r="C245"/>
  <c r="D245"/>
  <c r="E245"/>
  <c r="G245"/>
  <c r="B246"/>
  <c r="C246"/>
  <c r="D246"/>
  <c r="E246"/>
  <c r="G246"/>
  <c r="B247"/>
  <c r="C247"/>
  <c r="D247"/>
  <c r="E247"/>
  <c r="G247"/>
  <c r="B248"/>
  <c r="C248"/>
  <c r="D248"/>
  <c r="E248"/>
  <c r="G248"/>
  <c r="B249"/>
  <c r="C249"/>
  <c r="D249"/>
  <c r="E249"/>
  <c r="G249"/>
  <c r="B250"/>
  <c r="C250"/>
  <c r="D250"/>
  <c r="E250"/>
  <c r="G250"/>
  <c r="B251"/>
  <c r="C251"/>
  <c r="D251"/>
  <c r="E251"/>
  <c r="G251"/>
  <c r="B252"/>
  <c r="C252"/>
  <c r="D252"/>
  <c r="E252"/>
  <c r="G252"/>
  <c r="B253"/>
  <c r="C253"/>
  <c r="D253"/>
  <c r="E253"/>
  <c r="G253"/>
  <c r="B254"/>
  <c r="C254"/>
  <c r="D254"/>
  <c r="E254"/>
  <c r="G254"/>
  <c r="B255"/>
  <c r="C255"/>
  <c r="D255"/>
  <c r="E255"/>
  <c r="G255"/>
  <c r="B256"/>
  <c r="C256"/>
  <c r="D256"/>
  <c r="E256"/>
  <c r="G256"/>
  <c r="B257"/>
  <c r="C257"/>
  <c r="D257"/>
  <c r="E257"/>
  <c r="G257"/>
  <c r="B258"/>
  <c r="C258"/>
  <c r="D258"/>
  <c r="E258"/>
  <c r="G258"/>
  <c r="B259"/>
  <c r="C259"/>
  <c r="D259"/>
  <c r="E259"/>
  <c r="G259"/>
  <c r="B260"/>
  <c r="C260"/>
  <c r="D260"/>
  <c r="E260"/>
  <c r="G260"/>
  <c r="B261"/>
  <c r="C261"/>
  <c r="D261"/>
  <c r="E261"/>
  <c r="G261"/>
  <c r="B262"/>
  <c r="C262"/>
  <c r="D262"/>
  <c r="E262"/>
  <c r="G262"/>
  <c r="B263"/>
  <c r="C263"/>
  <c r="D263"/>
  <c r="E263"/>
  <c r="G263"/>
  <c r="B264"/>
  <c r="C264"/>
  <c r="D264"/>
  <c r="E264"/>
  <c r="G264"/>
  <c r="B265"/>
  <c r="C265"/>
  <c r="D265"/>
  <c r="E265"/>
  <c r="G265"/>
  <c r="B266"/>
  <c r="C266"/>
  <c r="D266"/>
  <c r="E266"/>
  <c r="G266"/>
  <c r="B267"/>
  <c r="C267"/>
  <c r="D267"/>
  <c r="E267"/>
  <c r="G267"/>
  <c r="B268"/>
  <c r="C268"/>
  <c r="D268"/>
  <c r="E268"/>
  <c r="G268"/>
  <c r="B269"/>
  <c r="C269"/>
  <c r="D269"/>
  <c r="E269"/>
  <c r="G269"/>
  <c r="B270"/>
  <c r="C270"/>
  <c r="D270"/>
  <c r="E270"/>
  <c r="G270"/>
  <c r="B271"/>
  <c r="C271"/>
  <c r="D271"/>
  <c r="E271"/>
  <c r="G271"/>
  <c r="B272"/>
  <c r="C272"/>
  <c r="D272"/>
  <c r="E272"/>
  <c r="G272"/>
  <c r="B273"/>
  <c r="C273"/>
  <c r="D273"/>
  <c r="E273"/>
  <c r="G273"/>
  <c r="B274"/>
  <c r="C274"/>
  <c r="D274"/>
  <c r="E274"/>
  <c r="G274"/>
  <c r="B275"/>
  <c r="C275"/>
  <c r="D275"/>
  <c r="E275"/>
  <c r="G275"/>
  <c r="B276"/>
  <c r="C276"/>
  <c r="D276"/>
  <c r="E276"/>
  <c r="G276"/>
  <c r="B277"/>
  <c r="C277"/>
  <c r="D277"/>
  <c r="E277"/>
  <c r="G277"/>
  <c r="B278"/>
  <c r="C278"/>
  <c r="D278"/>
  <c r="E278"/>
  <c r="G278"/>
  <c r="B279"/>
  <c r="C279"/>
  <c r="D279"/>
  <c r="E279"/>
  <c r="G279"/>
  <c r="B280"/>
  <c r="C280"/>
  <c r="D280"/>
  <c r="E280"/>
  <c r="G280"/>
  <c r="B281"/>
  <c r="C281"/>
  <c r="D281"/>
  <c r="E281"/>
  <c r="G281"/>
  <c r="B282"/>
  <c r="C282"/>
  <c r="D282"/>
  <c r="E282"/>
  <c r="G282"/>
  <c r="B283"/>
  <c r="C283"/>
  <c r="D283"/>
  <c r="E283"/>
  <c r="G283"/>
  <c r="B284"/>
  <c r="C284"/>
  <c r="D284"/>
  <c r="E284"/>
  <c r="G284"/>
  <c r="B285"/>
  <c r="C285"/>
  <c r="D285"/>
  <c r="E285"/>
  <c r="G285"/>
  <c r="B286"/>
  <c r="C286"/>
  <c r="D286"/>
  <c r="E286"/>
  <c r="G286"/>
  <c r="B287"/>
  <c r="C287"/>
  <c r="D287"/>
  <c r="E287"/>
  <c r="G287"/>
  <c r="B288"/>
  <c r="C288"/>
  <c r="D288"/>
  <c r="E288"/>
  <c r="G288"/>
  <c r="B290"/>
  <c r="C290"/>
  <c r="D290"/>
  <c r="E290"/>
  <c r="G290"/>
  <c r="B291"/>
  <c r="C291"/>
  <c r="D291"/>
  <c r="E291"/>
  <c r="G291"/>
  <c r="B292"/>
  <c r="C292"/>
  <c r="D292"/>
  <c r="E292"/>
  <c r="G292"/>
  <c r="B293"/>
  <c r="C293"/>
  <c r="D293"/>
  <c r="E293"/>
  <c r="G293"/>
  <c r="B294"/>
  <c r="C294"/>
  <c r="D294"/>
  <c r="E294"/>
  <c r="G294"/>
  <c r="B295"/>
  <c r="C295"/>
  <c r="D295"/>
  <c r="E295"/>
  <c r="G295"/>
  <c r="B296"/>
  <c r="C296"/>
  <c r="D296"/>
  <c r="E296"/>
  <c r="G296"/>
  <c r="B297"/>
  <c r="C297"/>
  <c r="D297"/>
  <c r="E297"/>
  <c r="G297"/>
  <c r="B298"/>
  <c r="C298"/>
  <c r="D298"/>
  <c r="E298"/>
  <c r="G298"/>
  <c r="B299"/>
  <c r="C299"/>
  <c r="D299"/>
  <c r="E299"/>
  <c r="G299"/>
  <c r="B300"/>
  <c r="C300"/>
  <c r="D300"/>
  <c r="E300"/>
  <c r="G300"/>
  <c r="B301"/>
  <c r="C301"/>
  <c r="D301"/>
  <c r="E301"/>
  <c r="G301"/>
  <c r="B302"/>
  <c r="C302"/>
  <c r="D302"/>
  <c r="E302"/>
  <c r="G302"/>
  <c r="B303"/>
  <c r="C303"/>
  <c r="D303"/>
  <c r="E303"/>
  <c r="G303"/>
  <c r="B304"/>
  <c r="C304"/>
  <c r="D304"/>
  <c r="E304"/>
  <c r="G304"/>
  <c r="B305"/>
  <c r="C305"/>
  <c r="D305"/>
  <c r="E305"/>
  <c r="G305"/>
  <c r="B306"/>
  <c r="C306"/>
  <c r="D306"/>
  <c r="E306"/>
  <c r="G306"/>
  <c r="B307"/>
  <c r="C307"/>
  <c r="D307"/>
  <c r="E307"/>
  <c r="G307"/>
  <c r="B308"/>
  <c r="C308"/>
  <c r="D308"/>
  <c r="E308"/>
  <c r="G308"/>
  <c r="B309"/>
  <c r="C309"/>
  <c r="D309"/>
  <c r="E309"/>
  <c r="G309"/>
  <c r="B310"/>
  <c r="C310"/>
  <c r="D310"/>
  <c r="E310"/>
  <c r="G310"/>
  <c r="B311"/>
  <c r="C311"/>
  <c r="D311"/>
  <c r="E311"/>
  <c r="G311"/>
  <c r="B312"/>
  <c r="C312"/>
  <c r="D312"/>
  <c r="E312"/>
  <c r="G312"/>
  <c r="B313"/>
  <c r="C313"/>
  <c r="D313"/>
  <c r="E313"/>
  <c r="G313"/>
  <c r="B314"/>
  <c r="C314"/>
  <c r="D314"/>
  <c r="E314"/>
  <c r="G314"/>
  <c r="B315"/>
  <c r="C315"/>
  <c r="D315"/>
  <c r="E315"/>
  <c r="G315"/>
  <c r="B316"/>
  <c r="C316"/>
  <c r="D316"/>
  <c r="E316"/>
  <c r="G316"/>
  <c r="B317"/>
  <c r="C317"/>
  <c r="D317"/>
  <c r="E317"/>
  <c r="G317"/>
  <c r="B318"/>
  <c r="C318"/>
  <c r="D318"/>
  <c r="E318"/>
  <c r="G318"/>
  <c r="B319"/>
  <c r="C319"/>
  <c r="D319"/>
  <c r="E319"/>
  <c r="G319"/>
  <c r="B320"/>
  <c r="C320"/>
  <c r="D320"/>
  <c r="E320"/>
  <c r="G320"/>
  <c r="B321"/>
  <c r="C321"/>
  <c r="D321"/>
  <c r="E321"/>
  <c r="G321"/>
  <c r="B322"/>
  <c r="C322"/>
  <c r="D322"/>
  <c r="E322"/>
  <c r="G322"/>
  <c r="B323"/>
  <c r="C323"/>
  <c r="D323"/>
  <c r="E323"/>
  <c r="G323"/>
  <c r="B324"/>
  <c r="C324"/>
  <c r="D324"/>
  <c r="E324"/>
  <c r="G324"/>
  <c r="B325"/>
  <c r="C325"/>
  <c r="D325"/>
  <c r="E325"/>
  <c r="G325"/>
  <c r="B326"/>
  <c r="C326"/>
  <c r="D326"/>
  <c r="E326"/>
  <c r="G326"/>
  <c r="B327"/>
  <c r="C327"/>
  <c r="D327"/>
  <c r="E327"/>
  <c r="G327"/>
  <c r="B328"/>
  <c r="C328"/>
  <c r="D328"/>
  <c r="E328"/>
  <c r="G328"/>
  <c r="B329"/>
  <c r="C329"/>
  <c r="D329"/>
  <c r="E329"/>
  <c r="G329"/>
  <c r="B330"/>
  <c r="C330"/>
  <c r="D330"/>
  <c r="E330"/>
  <c r="G330"/>
  <c r="B331"/>
  <c r="C331"/>
  <c r="D331"/>
  <c r="E331"/>
  <c r="G331"/>
  <c r="B332"/>
  <c r="C332"/>
  <c r="D332"/>
  <c r="E332"/>
  <c r="G332"/>
  <c r="B333"/>
  <c r="C333"/>
  <c r="D333"/>
  <c r="E333"/>
  <c r="G333"/>
  <c r="B334"/>
  <c r="C334"/>
  <c r="D334"/>
  <c r="E334"/>
  <c r="G334"/>
  <c r="B335"/>
  <c r="C335"/>
  <c r="D335"/>
  <c r="E335"/>
  <c r="G335"/>
  <c r="B336"/>
  <c r="C336"/>
  <c r="D336"/>
  <c r="E336"/>
  <c r="G336"/>
  <c r="B337"/>
  <c r="C337"/>
  <c r="D337"/>
  <c r="E337"/>
  <c r="G337"/>
  <c r="B338"/>
  <c r="C338"/>
  <c r="D338"/>
  <c r="E338"/>
  <c r="G338"/>
  <c r="B339"/>
  <c r="C339"/>
  <c r="D339"/>
  <c r="E339"/>
  <c r="G339"/>
  <c r="B340"/>
  <c r="C340"/>
  <c r="D340"/>
  <c r="E340"/>
  <c r="G340"/>
  <c r="B341"/>
  <c r="C341"/>
  <c r="D341"/>
  <c r="E341"/>
  <c r="G341"/>
  <c r="B342"/>
  <c r="C342"/>
  <c r="D342"/>
  <c r="E342"/>
  <c r="G342"/>
  <c r="B343"/>
  <c r="C343"/>
  <c r="D343"/>
  <c r="E343"/>
  <c r="G343"/>
  <c r="B344"/>
  <c r="C344"/>
  <c r="D344"/>
  <c r="E344"/>
  <c r="G344"/>
  <c r="B345"/>
  <c r="C345"/>
  <c r="D345"/>
  <c r="E345"/>
  <c r="G345"/>
  <c r="B346"/>
  <c r="C346"/>
  <c r="D346"/>
  <c r="E346"/>
  <c r="G346"/>
  <c r="B347"/>
  <c r="C347"/>
  <c r="D347"/>
  <c r="E347"/>
  <c r="G347"/>
  <c r="B348"/>
  <c r="C348"/>
  <c r="D348"/>
  <c r="E348"/>
  <c r="G348"/>
  <c r="B349"/>
  <c r="C349"/>
  <c r="D349"/>
  <c r="E349"/>
  <c r="G349"/>
  <c r="B350"/>
  <c r="C350"/>
  <c r="D350"/>
  <c r="E350"/>
  <c r="G350"/>
  <c r="B351"/>
  <c r="C351"/>
  <c r="D351"/>
  <c r="E351"/>
  <c r="G351"/>
  <c r="B352"/>
  <c r="C352"/>
  <c r="D352"/>
  <c r="E352"/>
  <c r="G352"/>
  <c r="B353"/>
  <c r="C353"/>
  <c r="D353"/>
  <c r="E353"/>
  <c r="G353"/>
  <c r="B354"/>
  <c r="C354"/>
  <c r="D354"/>
  <c r="E354"/>
  <c r="G354"/>
  <c r="B355"/>
  <c r="C355"/>
  <c r="D355"/>
  <c r="E355"/>
  <c r="G355"/>
  <c r="B356"/>
  <c r="C356"/>
  <c r="D356"/>
  <c r="E356"/>
  <c r="G356"/>
  <c r="B357"/>
  <c r="C357"/>
  <c r="D357"/>
  <c r="E357"/>
  <c r="G357"/>
  <c r="B358"/>
  <c r="C358"/>
  <c r="D358"/>
  <c r="E358"/>
  <c r="G358"/>
  <c r="B359"/>
  <c r="C359"/>
  <c r="D359"/>
  <c r="E359"/>
  <c r="G359"/>
  <c r="B360"/>
  <c r="C360"/>
  <c r="D360"/>
  <c r="E360"/>
  <c r="G360"/>
  <c r="B361"/>
  <c r="C361"/>
  <c r="D361"/>
  <c r="E361"/>
  <c r="G361"/>
  <c r="B362"/>
  <c r="C362"/>
  <c r="D362"/>
  <c r="E362"/>
  <c r="G362"/>
  <c r="B363"/>
  <c r="C363"/>
  <c r="D363"/>
  <c r="E363"/>
  <c r="G363"/>
  <c r="B364"/>
  <c r="C364"/>
  <c r="D364"/>
  <c r="E364"/>
  <c r="G364"/>
  <c r="B365"/>
  <c r="C365"/>
  <c r="D365"/>
  <c r="E365"/>
  <c r="G365"/>
  <c r="B366"/>
  <c r="C366"/>
  <c r="D366"/>
  <c r="E366"/>
  <c r="G366"/>
  <c r="B367"/>
  <c r="C367"/>
  <c r="D367"/>
  <c r="E367"/>
  <c r="G367"/>
  <c r="B368"/>
  <c r="C368"/>
  <c r="D368"/>
  <c r="E368"/>
  <c r="G368"/>
  <c r="B369"/>
  <c r="C369"/>
  <c r="D369"/>
  <c r="E369"/>
  <c r="G369"/>
  <c r="B370"/>
  <c r="C370"/>
  <c r="D370"/>
  <c r="E370"/>
  <c r="G370"/>
  <c r="B371"/>
  <c r="C371"/>
  <c r="D371"/>
  <c r="E371"/>
  <c r="G371"/>
  <c r="B372"/>
  <c r="C372"/>
  <c r="D372"/>
  <c r="E372"/>
  <c r="G372"/>
  <c r="B373"/>
  <c r="C373"/>
  <c r="D373"/>
  <c r="E373"/>
  <c r="G373"/>
  <c r="B374"/>
  <c r="C374"/>
  <c r="D374"/>
  <c r="E374"/>
  <c r="G374"/>
  <c r="B375"/>
  <c r="C375"/>
  <c r="D375"/>
  <c r="E375"/>
  <c r="G375"/>
  <c r="B376"/>
  <c r="C376"/>
  <c r="D376"/>
  <c r="E376"/>
  <c r="G376"/>
  <c r="B377"/>
  <c r="C377"/>
  <c r="D377"/>
  <c r="E377"/>
  <c r="G377"/>
  <c r="B378"/>
  <c r="C378"/>
  <c r="D378"/>
  <c r="E378"/>
  <c r="G378"/>
  <c r="B379"/>
  <c r="C379"/>
  <c r="D379"/>
  <c r="E379"/>
  <c r="G379"/>
  <c r="B380"/>
  <c r="C380"/>
  <c r="D380"/>
  <c r="E380"/>
  <c r="G380"/>
  <c r="B381"/>
  <c r="C381"/>
  <c r="D381"/>
  <c r="E381"/>
  <c r="G381"/>
  <c r="B382"/>
  <c r="C382"/>
  <c r="D382"/>
  <c r="E382"/>
  <c r="G382"/>
  <c r="B383"/>
  <c r="C383"/>
  <c r="D383"/>
  <c r="E383"/>
  <c r="G383"/>
  <c r="B384"/>
  <c r="C384"/>
  <c r="D384"/>
  <c r="E384"/>
  <c r="G384"/>
  <c r="B385"/>
  <c r="C385"/>
  <c r="D385"/>
  <c r="E385"/>
  <c r="G385"/>
  <c r="B386"/>
  <c r="C386"/>
  <c r="D386"/>
  <c r="E386"/>
  <c r="G386"/>
  <c r="B387"/>
  <c r="C387"/>
  <c r="D387"/>
  <c r="E387"/>
  <c r="G387"/>
  <c r="B388"/>
  <c r="C388"/>
  <c r="D388"/>
  <c r="E388"/>
  <c r="G388"/>
  <c r="B389"/>
  <c r="C389"/>
  <c r="D389"/>
  <c r="E389"/>
  <c r="G389"/>
  <c r="B390"/>
  <c r="C390"/>
  <c r="D390"/>
  <c r="E390"/>
  <c r="G390"/>
  <c r="B391"/>
  <c r="C391"/>
  <c r="D391"/>
  <c r="E391"/>
  <c r="G391"/>
  <c r="B392"/>
  <c r="C392"/>
  <c r="D392"/>
  <c r="E392"/>
  <c r="G392"/>
  <c r="B393"/>
  <c r="C393"/>
  <c r="D393"/>
  <c r="E393"/>
  <c r="G393"/>
  <c r="B394"/>
  <c r="C394"/>
  <c r="D394"/>
  <c r="E394"/>
  <c r="G394"/>
  <c r="B395"/>
  <c r="C395"/>
  <c r="D395"/>
  <c r="E395"/>
  <c r="G395"/>
  <c r="B396"/>
  <c r="C396"/>
  <c r="D396"/>
  <c r="E396"/>
  <c r="G396"/>
  <c r="B397"/>
  <c r="C397"/>
  <c r="D397"/>
  <c r="E397"/>
  <c r="G397"/>
  <c r="B398"/>
  <c r="C398"/>
  <c r="D398"/>
  <c r="E398"/>
  <c r="G398"/>
  <c r="B399"/>
  <c r="C399"/>
  <c r="D399"/>
  <c r="E399"/>
  <c r="G399"/>
  <c r="B400"/>
  <c r="C400"/>
  <c r="D400"/>
  <c r="E400"/>
  <c r="G400"/>
  <c r="B401"/>
  <c r="C401"/>
  <c r="D401"/>
  <c r="E401"/>
  <c r="G401"/>
  <c r="B402"/>
  <c r="C402"/>
  <c r="D402"/>
  <c r="E402"/>
  <c r="G402"/>
  <c r="B403"/>
  <c r="C403"/>
  <c r="D403"/>
  <c r="E403"/>
  <c r="G403"/>
  <c r="B404"/>
  <c r="C404"/>
  <c r="D404"/>
  <c r="E404"/>
  <c r="G404"/>
  <c r="B405"/>
  <c r="C405"/>
  <c r="D405"/>
  <c r="E405"/>
  <c r="G405"/>
  <c r="B406"/>
  <c r="C406"/>
  <c r="D406"/>
  <c r="E406"/>
  <c r="G406"/>
  <c r="B407"/>
  <c r="C407"/>
  <c r="D407"/>
  <c r="E407"/>
  <c r="G407"/>
  <c r="B408"/>
  <c r="C408"/>
  <c r="D408"/>
  <c r="E408"/>
  <c r="G408"/>
  <c r="B409"/>
  <c r="C409"/>
  <c r="D409"/>
  <c r="E409"/>
  <c r="G409"/>
  <c r="B410"/>
  <c r="C410"/>
  <c r="D410"/>
  <c r="E410"/>
  <c r="G410"/>
  <c r="B411"/>
  <c r="C411"/>
  <c r="D411"/>
  <c r="E411"/>
  <c r="G411"/>
  <c r="B412"/>
  <c r="C412"/>
  <c r="D412"/>
  <c r="E412"/>
  <c r="G412"/>
  <c r="B413"/>
  <c r="C413"/>
  <c r="D413"/>
  <c r="E413"/>
  <c r="G413"/>
  <c r="B414"/>
  <c r="C414"/>
  <c r="D414"/>
  <c r="E414"/>
  <c r="G414"/>
  <c r="B415"/>
  <c r="C415"/>
  <c r="D415"/>
  <c r="E415"/>
  <c r="G415"/>
  <c r="B416"/>
  <c r="C416"/>
  <c r="D416"/>
  <c r="E416"/>
  <c r="G416"/>
  <c r="B417"/>
  <c r="C417"/>
  <c r="D417"/>
  <c r="E417"/>
  <c r="G417"/>
  <c r="B418"/>
  <c r="C418"/>
  <c r="D418"/>
  <c r="E418"/>
  <c r="G418"/>
  <c r="B419"/>
  <c r="C419"/>
  <c r="D419"/>
  <c r="E419"/>
  <c r="G419"/>
  <c r="B420"/>
  <c r="C420"/>
  <c r="D420"/>
  <c r="E420"/>
  <c r="G420"/>
  <c r="B421"/>
  <c r="C421"/>
  <c r="D421"/>
  <c r="E421"/>
  <c r="G421"/>
  <c r="B422"/>
  <c r="C422"/>
  <c r="D422"/>
  <c r="E422"/>
  <c r="G422"/>
  <c r="B423"/>
  <c r="C423"/>
  <c r="D423"/>
  <c r="E423"/>
  <c r="G423"/>
  <c r="B424"/>
  <c r="C424"/>
  <c r="D424"/>
  <c r="E424"/>
  <c r="G424"/>
  <c r="B425"/>
  <c r="C425"/>
  <c r="D425"/>
  <c r="E425"/>
  <c r="G425"/>
  <c r="B426"/>
  <c r="C426"/>
  <c r="D426"/>
  <c r="E426"/>
  <c r="G426"/>
  <c r="B427"/>
  <c r="C427"/>
  <c r="D427"/>
  <c r="E427"/>
  <c r="G427"/>
  <c r="B428"/>
  <c r="C428"/>
  <c r="D428"/>
  <c r="E428"/>
  <c r="G428"/>
  <c r="B429"/>
  <c r="C429"/>
  <c r="D429"/>
  <c r="E429"/>
  <c r="G429"/>
  <c r="B430"/>
  <c r="C430"/>
  <c r="D430"/>
  <c r="E430"/>
  <c r="G430"/>
  <c r="B431"/>
  <c r="C431"/>
  <c r="D431"/>
  <c r="E431"/>
  <c r="G431"/>
  <c r="B432"/>
  <c r="C432"/>
  <c r="D432"/>
  <c r="E432"/>
  <c r="G432"/>
  <c r="B433"/>
  <c r="C433"/>
  <c r="D433"/>
  <c r="E433"/>
  <c r="G433"/>
  <c r="B434"/>
  <c r="C434"/>
  <c r="D434"/>
  <c r="E434"/>
  <c r="G434"/>
  <c r="B435"/>
  <c r="C435"/>
  <c r="D435"/>
  <c r="E435"/>
  <c r="G435"/>
  <c r="B436"/>
  <c r="C436"/>
  <c r="D436"/>
  <c r="E436"/>
  <c r="G436"/>
  <c r="B437"/>
  <c r="C437"/>
  <c r="D437"/>
  <c r="E437"/>
  <c r="G437"/>
  <c r="B438"/>
  <c r="C438"/>
  <c r="D438"/>
  <c r="E438"/>
  <c r="G438"/>
  <c r="B439"/>
  <c r="C439"/>
  <c r="D439"/>
  <c r="E439"/>
  <c r="G439"/>
  <c r="B440"/>
  <c r="C440"/>
  <c r="D440"/>
  <c r="E440"/>
  <c r="G440"/>
  <c r="B441"/>
  <c r="C441"/>
  <c r="D441"/>
  <c r="E441"/>
  <c r="G441"/>
  <c r="B442"/>
  <c r="C442"/>
  <c r="D442"/>
  <c r="E442"/>
  <c r="G442"/>
  <c r="B443"/>
  <c r="C443"/>
  <c r="D443"/>
  <c r="E443"/>
  <c r="G443"/>
  <c r="B444"/>
  <c r="C444"/>
  <c r="D444"/>
  <c r="E444"/>
  <c r="G444"/>
  <c r="B445"/>
  <c r="C445"/>
  <c r="D445"/>
  <c r="E445"/>
  <c r="G445"/>
  <c r="B446"/>
  <c r="C446"/>
  <c r="D446"/>
  <c r="E446"/>
  <c r="G446"/>
  <c r="B447"/>
  <c r="C447"/>
  <c r="D447"/>
  <c r="E447"/>
  <c r="G447"/>
  <c r="B448"/>
  <c r="C448"/>
  <c r="D448"/>
  <c r="E448"/>
  <c r="G448"/>
  <c r="B449"/>
  <c r="C449"/>
  <c r="D449"/>
  <c r="E449"/>
  <c r="G449"/>
  <c r="B450"/>
  <c r="C450"/>
  <c r="D450"/>
  <c r="E450"/>
  <c r="G450"/>
  <c r="B451"/>
  <c r="C451"/>
  <c r="D451"/>
  <c r="E451"/>
  <c r="G451"/>
  <c r="B452"/>
  <c r="C452"/>
  <c r="D452"/>
  <c r="E452"/>
  <c r="G452"/>
  <c r="B453"/>
  <c r="C453"/>
  <c r="D453"/>
  <c r="E453"/>
  <c r="G453"/>
  <c r="B454"/>
  <c r="C454"/>
  <c r="D454"/>
  <c r="E454"/>
  <c r="G454"/>
  <c r="B455"/>
  <c r="C455"/>
  <c r="D455"/>
  <c r="E455"/>
  <c r="G455"/>
  <c r="B456"/>
  <c r="C456"/>
  <c r="D456"/>
  <c r="E456"/>
  <c r="G456"/>
  <c r="B457"/>
  <c r="C457"/>
  <c r="D457"/>
  <c r="E457"/>
  <c r="G457"/>
  <c r="B458"/>
  <c r="C458"/>
  <c r="D458"/>
  <c r="E458"/>
  <c r="G458"/>
  <c r="B459"/>
  <c r="C459"/>
  <c r="D459"/>
  <c r="E459"/>
  <c r="G459"/>
  <c r="B460"/>
  <c r="C460"/>
  <c r="D460"/>
  <c r="E460"/>
  <c r="G460"/>
  <c r="B461"/>
  <c r="C461"/>
  <c r="D461"/>
  <c r="E461"/>
  <c r="G461"/>
  <c r="B462"/>
  <c r="C462"/>
  <c r="D462"/>
  <c r="E462"/>
  <c r="G462"/>
  <c r="B463"/>
  <c r="C463"/>
  <c r="D463"/>
  <c r="E463"/>
  <c r="G463"/>
  <c r="B464"/>
  <c r="C464"/>
  <c r="D464"/>
  <c r="E464"/>
  <c r="G464"/>
  <c r="B465"/>
  <c r="C465"/>
  <c r="D465"/>
  <c r="E465"/>
  <c r="G465"/>
  <c r="B466"/>
  <c r="C466"/>
  <c r="D466"/>
  <c r="E466"/>
  <c r="G466"/>
  <c r="B467"/>
  <c r="C467"/>
  <c r="D467"/>
  <c r="E467"/>
  <c r="G467"/>
  <c r="B468"/>
  <c r="C468"/>
  <c r="D468"/>
  <c r="E468"/>
  <c r="G468"/>
  <c r="B469"/>
  <c r="C469"/>
  <c r="D469"/>
  <c r="E469"/>
  <c r="G469"/>
  <c r="B470"/>
  <c r="C470"/>
  <c r="D470"/>
  <c r="E470"/>
  <c r="G470"/>
  <c r="B471"/>
  <c r="C471"/>
  <c r="D471"/>
  <c r="E471"/>
  <c r="G471"/>
  <c r="B472"/>
  <c r="C472"/>
  <c r="D472"/>
  <c r="E472"/>
  <c r="G472"/>
  <c r="B473"/>
  <c r="C473"/>
  <c r="D473"/>
  <c r="E473"/>
  <c r="G473"/>
  <c r="B474"/>
  <c r="C474"/>
  <c r="D474"/>
  <c r="E474"/>
  <c r="G474"/>
  <c r="B475"/>
  <c r="C475"/>
  <c r="D475"/>
  <c r="E475"/>
  <c r="G475"/>
  <c r="B476"/>
  <c r="C476"/>
  <c r="D476"/>
  <c r="E476"/>
  <c r="G476"/>
  <c r="B477"/>
  <c r="C477"/>
  <c r="D477"/>
  <c r="E477"/>
  <c r="G477"/>
  <c r="B478"/>
  <c r="C478"/>
  <c r="D478"/>
  <c r="E478"/>
  <c r="G478"/>
  <c r="B479"/>
  <c r="C479"/>
  <c r="D479"/>
  <c r="E479"/>
  <c r="G479"/>
  <c r="B480"/>
  <c r="C480"/>
  <c r="D480"/>
  <c r="E480"/>
  <c r="G480"/>
  <c r="B481"/>
  <c r="C481"/>
  <c r="D481"/>
  <c r="E481"/>
  <c r="G481"/>
  <c r="B482"/>
  <c r="C482"/>
  <c r="D482"/>
  <c r="E482"/>
  <c r="G482"/>
  <c r="B483"/>
  <c r="C483"/>
  <c r="D483"/>
  <c r="E483"/>
  <c r="G483"/>
  <c r="B484"/>
  <c r="C484"/>
  <c r="D484"/>
  <c r="E484"/>
  <c r="G484"/>
  <c r="B485"/>
  <c r="C485"/>
  <c r="D485"/>
  <c r="E485"/>
  <c r="G485"/>
  <c r="B486"/>
  <c r="C486"/>
  <c r="D486"/>
  <c r="E486"/>
  <c r="G486"/>
  <c r="B487"/>
  <c r="C487"/>
  <c r="D487"/>
  <c r="E487"/>
  <c r="G487"/>
  <c r="B488"/>
  <c r="C488"/>
  <c r="D488"/>
  <c r="E488"/>
  <c r="G488"/>
  <c r="B489"/>
  <c r="C489"/>
  <c r="D489"/>
  <c r="E489"/>
  <c r="G489"/>
  <c r="B490"/>
  <c r="C490"/>
  <c r="D490"/>
  <c r="E490"/>
  <c r="G490"/>
  <c r="B491"/>
  <c r="C491"/>
  <c r="D491"/>
  <c r="E491"/>
  <c r="G491"/>
  <c r="B492"/>
  <c r="C492"/>
  <c r="D492"/>
  <c r="E492"/>
  <c r="G492"/>
  <c r="B493"/>
  <c r="C493"/>
  <c r="D493"/>
  <c r="E493"/>
  <c r="G493"/>
  <c r="B494"/>
  <c r="C494"/>
  <c r="D494"/>
  <c r="E494"/>
  <c r="G494"/>
  <c r="B495"/>
  <c r="C495"/>
  <c r="D495"/>
  <c r="E495"/>
  <c r="G495"/>
  <c r="B496"/>
  <c r="C496"/>
  <c r="D496"/>
  <c r="E496"/>
  <c r="G496"/>
  <c r="B497"/>
  <c r="C497"/>
  <c r="D497"/>
  <c r="E497"/>
  <c r="G497"/>
  <c r="B498"/>
  <c r="C498"/>
  <c r="D498"/>
  <c r="E498"/>
  <c r="G498"/>
  <c r="B499"/>
  <c r="C499"/>
  <c r="D499"/>
  <c r="E499"/>
  <c r="G499"/>
  <c r="B500"/>
  <c r="C500"/>
  <c r="D500"/>
  <c r="E500"/>
  <c r="G500"/>
  <c r="B501"/>
  <c r="C501"/>
  <c r="D501"/>
  <c r="E501"/>
  <c r="G501"/>
  <c r="B502"/>
  <c r="C502"/>
  <c r="D502"/>
  <c r="E502"/>
  <c r="G502"/>
  <c r="B503"/>
  <c r="C503"/>
  <c r="D503"/>
  <c r="E503"/>
  <c r="G503"/>
  <c r="B504"/>
  <c r="C504"/>
  <c r="D504"/>
  <c r="E504"/>
  <c r="G504"/>
  <c r="B505"/>
  <c r="C505"/>
  <c r="D505"/>
  <c r="E505"/>
  <c r="G505"/>
  <c r="B506"/>
  <c r="C506"/>
  <c r="D506"/>
  <c r="E506"/>
  <c r="G506"/>
  <c r="B507"/>
  <c r="C507"/>
  <c r="D507"/>
  <c r="E507"/>
  <c r="G507"/>
  <c r="B508"/>
  <c r="C508"/>
  <c r="D508"/>
  <c r="E508"/>
  <c r="G508"/>
  <c r="B509"/>
  <c r="C509"/>
  <c r="D509"/>
  <c r="E509"/>
  <c r="G509"/>
  <c r="B510"/>
  <c r="C510"/>
  <c r="D510"/>
  <c r="E510"/>
  <c r="G510"/>
  <c r="B511"/>
  <c r="C511"/>
  <c r="D511"/>
  <c r="E511"/>
  <c r="G511"/>
  <c r="B512"/>
  <c r="C512"/>
  <c r="D512"/>
  <c r="E512"/>
  <c r="G512"/>
  <c r="B513"/>
  <c r="C513"/>
  <c r="D513"/>
  <c r="E513"/>
  <c r="G513"/>
  <c r="B514"/>
  <c r="C514"/>
  <c r="D514"/>
  <c r="E514"/>
  <c r="G514"/>
  <c r="B515"/>
  <c r="C515"/>
  <c r="D515"/>
  <c r="E515"/>
  <c r="G515"/>
  <c r="B516"/>
  <c r="C516"/>
  <c r="D516"/>
  <c r="E516"/>
  <c r="G516"/>
  <c r="B517"/>
  <c r="C517"/>
  <c r="D517"/>
  <c r="E517"/>
  <c r="G517"/>
  <c r="B518"/>
  <c r="C518"/>
  <c r="D518"/>
  <c r="E518"/>
  <c r="G518"/>
  <c r="B519"/>
  <c r="C519"/>
  <c r="D519"/>
  <c r="E519"/>
  <c r="G519"/>
  <c r="B520"/>
  <c r="C520"/>
  <c r="D520"/>
  <c r="E520"/>
  <c r="G520"/>
  <c r="B521"/>
  <c r="C521"/>
  <c r="D521"/>
  <c r="E521"/>
  <c r="G521"/>
  <c r="B522"/>
  <c r="C522"/>
  <c r="D522"/>
  <c r="E522"/>
  <c r="G522"/>
  <c r="B523"/>
  <c r="C523"/>
  <c r="D523"/>
  <c r="E523"/>
  <c r="G523"/>
  <c r="B524"/>
  <c r="C524"/>
  <c r="D524"/>
  <c r="E524"/>
  <c r="G524"/>
  <c r="B525"/>
  <c r="C525"/>
  <c r="D525"/>
  <c r="E525"/>
  <c r="G525"/>
  <c r="B526"/>
  <c r="C526"/>
  <c r="D526"/>
  <c r="E526"/>
  <c r="G526"/>
  <c r="B527"/>
  <c r="C527"/>
  <c r="D527"/>
  <c r="E527"/>
  <c r="G527"/>
  <c r="B528"/>
  <c r="C528"/>
  <c r="D528"/>
  <c r="E528"/>
  <c r="G528"/>
  <c r="B529"/>
  <c r="C529"/>
  <c r="D529"/>
  <c r="E529"/>
  <c r="G529"/>
  <c r="B530"/>
  <c r="C530"/>
  <c r="D530"/>
  <c r="E530"/>
  <c r="G530"/>
  <c r="B531"/>
  <c r="C531"/>
  <c r="D531"/>
  <c r="E531"/>
  <c r="G531"/>
  <c r="B532"/>
  <c r="C532"/>
  <c r="D532"/>
  <c r="E532"/>
  <c r="G532"/>
  <c r="B533"/>
  <c r="C533"/>
  <c r="D533"/>
  <c r="E533"/>
  <c r="G533"/>
  <c r="B534"/>
  <c r="C534"/>
  <c r="D534"/>
  <c r="E534"/>
  <c r="G534"/>
  <c r="B535"/>
  <c r="C535"/>
  <c r="D535"/>
  <c r="E535"/>
  <c r="G535"/>
  <c r="B536"/>
  <c r="C536"/>
  <c r="D536"/>
  <c r="E536"/>
  <c r="G536"/>
  <c r="B537"/>
  <c r="C537"/>
  <c r="D537"/>
  <c r="E537"/>
  <c r="G537"/>
  <c r="B538"/>
  <c r="C538"/>
  <c r="D538"/>
  <c r="E538"/>
  <c r="G538"/>
  <c r="B539"/>
  <c r="C539"/>
  <c r="D539"/>
  <c r="E539"/>
  <c r="G539"/>
  <c r="B540"/>
  <c r="C540"/>
  <c r="D540"/>
  <c r="E540"/>
  <c r="G540"/>
  <c r="B541"/>
  <c r="C541"/>
  <c r="D541"/>
  <c r="E541"/>
  <c r="G541"/>
  <c r="B542"/>
  <c r="C542"/>
  <c r="D542"/>
  <c r="E542"/>
  <c r="G542"/>
  <c r="B543"/>
  <c r="C543"/>
  <c r="D543"/>
  <c r="E543"/>
  <c r="G543"/>
  <c r="B544"/>
  <c r="C544"/>
  <c r="D544"/>
  <c r="E544"/>
  <c r="G544"/>
  <c r="B545"/>
  <c r="C545"/>
  <c r="D545"/>
  <c r="E545"/>
  <c r="G545"/>
  <c r="B546"/>
  <c r="C546"/>
  <c r="D546"/>
  <c r="E546"/>
  <c r="G546"/>
  <c r="B547"/>
  <c r="C547"/>
  <c r="D547"/>
  <c r="E547"/>
  <c r="G547"/>
  <c r="B548"/>
  <c r="C548"/>
  <c r="D548"/>
  <c r="E548"/>
  <c r="G548"/>
  <c r="B549"/>
  <c r="C549"/>
  <c r="D549"/>
  <c r="E549"/>
  <c r="G549"/>
  <c r="G2"/>
  <c r="E2"/>
  <c r="D2"/>
  <c r="C2"/>
  <c r="G2" i="71"/>
  <c r="E2"/>
  <c r="D2"/>
  <c r="C2"/>
  <c r="G2" i="69"/>
  <c r="E2"/>
  <c r="D2"/>
  <c r="C2"/>
  <c r="G2" i="64"/>
  <c r="E2"/>
  <c r="D2"/>
  <c r="C2"/>
  <c r="F20" i="68"/>
  <c r="H20"/>
  <c r="F21"/>
  <c r="F22"/>
  <c r="H22"/>
  <c r="E23"/>
  <c r="F23"/>
  <c r="G23"/>
  <c r="F24"/>
  <c r="H24"/>
  <c r="F19"/>
  <c r="D19"/>
  <c r="F10"/>
  <c r="G10"/>
  <c r="H10"/>
  <c r="G11"/>
  <c r="E12"/>
  <c r="G12"/>
  <c r="E13"/>
  <c r="G13"/>
  <c r="E14"/>
  <c r="G14"/>
  <c r="E9"/>
  <c r="F9"/>
  <c r="G9"/>
  <c r="H18"/>
  <c r="F18"/>
  <c r="H8"/>
  <c r="G9" i="38"/>
  <c r="G10"/>
  <c r="G11"/>
  <c r="G12"/>
  <c r="G8"/>
  <c r="F8" i="68"/>
  <c r="D10" i="63"/>
  <c r="E10"/>
  <c r="F10"/>
  <c r="G10"/>
  <c r="H10"/>
  <c r="I10"/>
  <c r="J10"/>
  <c r="K10"/>
  <c r="L10"/>
  <c r="D11"/>
  <c r="E11"/>
  <c r="F11"/>
  <c r="G11"/>
  <c r="H11"/>
  <c r="I11"/>
  <c r="J11"/>
  <c r="K11"/>
  <c r="L11"/>
  <c r="D12"/>
  <c r="E12"/>
  <c r="F12"/>
  <c r="G12"/>
  <c r="H12"/>
  <c r="I12"/>
  <c r="J12"/>
  <c r="K12"/>
  <c r="L12"/>
  <c r="D13"/>
  <c r="E13"/>
  <c r="F13"/>
  <c r="G13"/>
  <c r="H13"/>
  <c r="I13"/>
  <c r="J13"/>
  <c r="K13"/>
  <c r="L13"/>
  <c r="D14"/>
  <c r="E14"/>
  <c r="F14"/>
  <c r="G14"/>
  <c r="H14"/>
  <c r="I14"/>
  <c r="J14"/>
  <c r="K14"/>
  <c r="L14"/>
  <c r="L9"/>
  <c r="K9"/>
  <c r="J9"/>
  <c r="I9"/>
  <c r="H9"/>
  <c r="G9"/>
  <c r="F9"/>
  <c r="E9"/>
  <c r="D9"/>
  <c r="D10" i="62"/>
  <c r="E10"/>
  <c r="F10"/>
  <c r="G10"/>
  <c r="H10"/>
  <c r="I10"/>
  <c r="J10"/>
  <c r="K10"/>
  <c r="L10"/>
  <c r="D11"/>
  <c r="E11"/>
  <c r="F11"/>
  <c r="G11"/>
  <c r="H11"/>
  <c r="I11"/>
  <c r="J11"/>
  <c r="K11"/>
  <c r="L11"/>
  <c r="D12"/>
  <c r="E12"/>
  <c r="F12"/>
  <c r="G12"/>
  <c r="H12"/>
  <c r="I12"/>
  <c r="J12"/>
  <c r="K12"/>
  <c r="L12"/>
  <c r="D13"/>
  <c r="E13"/>
  <c r="F13"/>
  <c r="G13"/>
  <c r="H13"/>
  <c r="I13"/>
  <c r="J13"/>
  <c r="K13"/>
  <c r="L13"/>
  <c r="D14"/>
  <c r="E14"/>
  <c r="F14"/>
  <c r="G14"/>
  <c r="H14"/>
  <c r="I14"/>
  <c r="J14"/>
  <c r="K14"/>
  <c r="L14"/>
  <c r="L9"/>
  <c r="K9"/>
  <c r="J9"/>
  <c r="I9"/>
  <c r="H9"/>
  <c r="G9"/>
  <c r="F9"/>
  <c r="E9"/>
  <c r="D9"/>
  <c r="D10" i="61"/>
  <c r="E10"/>
  <c r="F10"/>
  <c r="G10"/>
  <c r="H10"/>
  <c r="I10"/>
  <c r="J10"/>
  <c r="K10"/>
  <c r="L10"/>
  <c r="D11"/>
  <c r="E11"/>
  <c r="F11"/>
  <c r="G11"/>
  <c r="H11"/>
  <c r="I11"/>
  <c r="J11"/>
  <c r="K11"/>
  <c r="L11"/>
  <c r="D12"/>
  <c r="E12"/>
  <c r="F12"/>
  <c r="G12"/>
  <c r="H12"/>
  <c r="I12"/>
  <c r="J12"/>
  <c r="K12"/>
  <c r="L12"/>
  <c r="D13"/>
  <c r="E13"/>
  <c r="F13"/>
  <c r="G13"/>
  <c r="H13"/>
  <c r="I13"/>
  <c r="J13"/>
  <c r="K13"/>
  <c r="L13"/>
  <c r="D14"/>
  <c r="E14"/>
  <c r="F14"/>
  <c r="G14"/>
  <c r="H14"/>
  <c r="I14"/>
  <c r="J14"/>
  <c r="K14"/>
  <c r="L14"/>
  <c r="L9"/>
  <c r="K9"/>
  <c r="J9"/>
  <c r="I9"/>
  <c r="H9"/>
  <c r="G9"/>
  <c r="F9"/>
  <c r="E9"/>
  <c r="D9"/>
  <c r="D10" i="60"/>
  <c r="E10"/>
  <c r="F10"/>
  <c r="G10"/>
  <c r="H10"/>
  <c r="I10"/>
  <c r="J10"/>
  <c r="K10"/>
  <c r="L10"/>
  <c r="D11"/>
  <c r="E11"/>
  <c r="F11"/>
  <c r="G11"/>
  <c r="H11"/>
  <c r="I11"/>
  <c r="J11"/>
  <c r="K11"/>
  <c r="L11"/>
  <c r="D12"/>
  <c r="E12"/>
  <c r="F12"/>
  <c r="G12"/>
  <c r="H12"/>
  <c r="I12"/>
  <c r="J12"/>
  <c r="K12"/>
  <c r="L12"/>
  <c r="D13"/>
  <c r="E13"/>
  <c r="F13"/>
  <c r="G13"/>
  <c r="H13"/>
  <c r="I13"/>
  <c r="J13"/>
  <c r="K13"/>
  <c r="L13"/>
  <c r="D14"/>
  <c r="E14"/>
  <c r="F14"/>
  <c r="G14"/>
  <c r="H14"/>
  <c r="I14"/>
  <c r="J14"/>
  <c r="K14"/>
  <c r="L14"/>
  <c r="L9"/>
  <c r="K9"/>
  <c r="J9"/>
  <c r="I9"/>
  <c r="H9"/>
  <c r="G9"/>
  <c r="F9"/>
  <c r="E9"/>
  <c r="D9"/>
  <c r="D10" i="59"/>
  <c r="E10"/>
  <c r="F10"/>
  <c r="G10"/>
  <c r="H10"/>
  <c r="I10"/>
  <c r="J10"/>
  <c r="K10"/>
  <c r="L10"/>
  <c r="D11"/>
  <c r="E11"/>
  <c r="F11"/>
  <c r="G11"/>
  <c r="H11"/>
  <c r="I11"/>
  <c r="J11"/>
  <c r="K11"/>
  <c r="L11"/>
  <c r="D12"/>
  <c r="E12"/>
  <c r="F12"/>
  <c r="G12"/>
  <c r="H12"/>
  <c r="I12"/>
  <c r="J12"/>
  <c r="K12"/>
  <c r="L12"/>
  <c r="D13"/>
  <c r="E13"/>
  <c r="F13"/>
  <c r="G13"/>
  <c r="H13"/>
  <c r="I13"/>
  <c r="J13"/>
  <c r="K13"/>
  <c r="L13"/>
  <c r="L9"/>
  <c r="K9"/>
  <c r="J9"/>
  <c r="I9"/>
  <c r="H9"/>
  <c r="G9"/>
  <c r="F9"/>
  <c r="E9"/>
  <c r="D9"/>
  <c r="F10" i="32"/>
  <c r="G10"/>
  <c r="J10"/>
  <c r="K10"/>
  <c r="E11"/>
  <c r="F11"/>
  <c r="G11"/>
  <c r="I11"/>
  <c r="J11"/>
  <c r="K11"/>
  <c r="E12"/>
  <c r="F12"/>
  <c r="G12"/>
  <c r="I12"/>
  <c r="J12"/>
  <c r="K12"/>
  <c r="D13"/>
  <c r="F13"/>
  <c r="G13"/>
  <c r="H13"/>
  <c r="J13"/>
  <c r="K13"/>
  <c r="L13"/>
  <c r="G14"/>
  <c r="J14"/>
  <c r="K14"/>
  <c r="F9"/>
  <c r="G9"/>
  <c r="J9"/>
  <c r="K9"/>
  <c r="R9" i="82"/>
  <c r="K7" i="83"/>
  <c r="P9" i="82"/>
  <c r="O7" i="83"/>
  <c r="L12"/>
  <c r="L8"/>
  <c r="P11" i="82"/>
  <c r="R11"/>
  <c r="Q11"/>
  <c r="N8" i="83"/>
  <c r="N13"/>
  <c r="O11"/>
  <c r="L9"/>
  <c r="M9"/>
  <c r="R8" i="82"/>
  <c r="P8"/>
  <c r="O14" i="83"/>
  <c r="M7"/>
  <c r="R10" i="82"/>
  <c r="N14" i="83"/>
  <c r="N9"/>
  <c r="N12"/>
  <c r="N10"/>
  <c r="L10"/>
  <c r="M12"/>
  <c r="Q8" i="82"/>
  <c r="L14" i="83"/>
  <c r="M10"/>
  <c r="K10"/>
  <c r="K13"/>
  <c r="M13" i="75"/>
  <c r="P10" i="74"/>
  <c r="P14"/>
  <c r="S13"/>
  <c r="R10"/>
  <c r="N13" i="75"/>
  <c r="L13"/>
  <c r="M9"/>
  <c r="K9"/>
  <c r="P12" i="74"/>
  <c r="R12"/>
  <c r="S9"/>
  <c r="P11"/>
  <c r="Q12"/>
  <c r="R11"/>
  <c r="P9"/>
  <c r="Q11"/>
  <c r="R9"/>
  <c r="O9"/>
  <c r="Q14"/>
  <c r="S12"/>
  <c r="O11"/>
  <c r="R14"/>
  <c r="Q10"/>
  <c r="R13"/>
  <c r="S11"/>
  <c r="S10"/>
  <c r="S14"/>
  <c r="Q13"/>
  <c r="P13"/>
  <c r="O14"/>
  <c r="O13"/>
  <c r="K11" i="83"/>
  <c r="L11"/>
  <c r="G8" i="76"/>
  <c r="G7"/>
  <c r="L7" s="1"/>
  <c r="G9"/>
  <c r="L9" s="1"/>
  <c r="G12"/>
  <c r="L12"/>
  <c r="N8"/>
  <c r="M8"/>
  <c r="L8"/>
  <c r="N9"/>
  <c r="M9"/>
  <c r="O12"/>
  <c r="N12"/>
  <c r="O8"/>
  <c r="O9"/>
  <c r="Q10" i="82"/>
  <c r="O10"/>
  <c r="L11" i="75"/>
  <c r="M10"/>
  <c r="M11"/>
  <c r="N12"/>
  <c r="L9"/>
  <c r="N9"/>
  <c r="O12"/>
  <c r="O10"/>
  <c r="L10"/>
  <c r="O9"/>
  <c r="P20"/>
  <c r="O13"/>
  <c r="M19"/>
  <c r="L12"/>
  <c r="K11"/>
  <c r="M12"/>
  <c r="N10"/>
  <c r="K10"/>
  <c r="N11"/>
  <c r="M12" i="76"/>
  <c r="N10" l="1"/>
  <c r="L10"/>
  <c r="O10"/>
  <c r="M10"/>
  <c r="N11"/>
  <c r="O11"/>
  <c r="L11"/>
  <c r="M11"/>
  <c r="M7"/>
  <c r="N7"/>
  <c r="K20" i="75"/>
</calcChain>
</file>

<file path=xl/comments1.xml><?xml version="1.0" encoding="utf-8"?>
<comments xmlns="http://schemas.openxmlformats.org/spreadsheetml/2006/main">
  <authors>
    <author>Michael Taylor</author>
  </authors>
  <commentList>
    <comment ref="I91" authorId="0">
      <text>
        <r>
          <rPr>
            <b/>
            <sz val="9"/>
            <color indexed="81"/>
            <rFont val="Tahoma"/>
            <family val="2"/>
          </rPr>
          <t>updated 28/11/2012</t>
        </r>
      </text>
    </comment>
  </commentList>
</comments>
</file>

<file path=xl/sharedStrings.xml><?xml version="1.0" encoding="utf-8"?>
<sst xmlns="http://schemas.openxmlformats.org/spreadsheetml/2006/main" count="8819" uniqueCount="1356">
  <si>
    <t>4. Not all special schools are given an attainment grade due to insufficient evidence.</t>
  </si>
  <si>
    <t>www.ofsted.gov.uk/resources/official-statistics-maintained-school-inspections-and-outcomes</t>
  </si>
  <si>
    <t>Latest inspection at:</t>
  </si>
  <si>
    <t>The effectiveness of leadership and management in embedding ambition and driving improvement</t>
  </si>
  <si>
    <t>Tameside</t>
  </si>
  <si>
    <t>Harrow</t>
  </si>
  <si>
    <t>Wirral</t>
  </si>
  <si>
    <t>St. Helens</t>
  </si>
  <si>
    <t>Gateshead</t>
  </si>
  <si>
    <t>Devon</t>
  </si>
  <si>
    <t>Thurrock</t>
  </si>
  <si>
    <t>Redbridge</t>
  </si>
  <si>
    <t>Richmond upon Thames</t>
  </si>
  <si>
    <t>Wandsworth</t>
  </si>
  <si>
    <t>PRU</t>
  </si>
  <si>
    <t>Westminster</t>
  </si>
  <si>
    <t>Month3</t>
  </si>
  <si>
    <t>Quarter</t>
  </si>
  <si>
    <t>Table2</t>
  </si>
  <si>
    <t>Isle of Wight</t>
  </si>
  <si>
    <t>Surrey</t>
  </si>
  <si>
    <t>The John Loughborough School</t>
  </si>
  <si>
    <t>Source: Ofsted inspections</t>
  </si>
  <si>
    <t>Phase</t>
  </si>
  <si>
    <t>Bath and North East Somerset</t>
  </si>
  <si>
    <t>South Gloucestershire</t>
  </si>
  <si>
    <t>Education, children's services and skills</t>
  </si>
  <si>
    <t>Quarterly</t>
  </si>
  <si>
    <t>Rotherham</t>
  </si>
  <si>
    <t>Sheffield</t>
  </si>
  <si>
    <t>Leicestershire</t>
  </si>
  <si>
    <t>Leicester</t>
  </si>
  <si>
    <t>Rutland</t>
  </si>
  <si>
    <t>Lincolnshire</t>
  </si>
  <si>
    <t>Pupils' achievement and the extent to which they enjoy their learning</t>
  </si>
  <si>
    <t>Or write to the Information Policy Team, The National Archives, Kew, London, TW9 4DU</t>
  </si>
  <si>
    <t>Or email:</t>
  </si>
  <si>
    <t>psi@nationalarchives.gsi.gov.uk</t>
  </si>
  <si>
    <t>Hackney</t>
  </si>
  <si>
    <t>Hammersmith and Fulham</t>
  </si>
  <si>
    <t>Leigh Primary School</t>
  </si>
  <si>
    <t>Trafford</t>
  </si>
  <si>
    <t>Solihull</t>
  </si>
  <si>
    <t>Coventry</t>
  </si>
  <si>
    <t>Ealing</t>
  </si>
  <si>
    <t>Contents</t>
  </si>
  <si>
    <t xml:space="preserve">Special </t>
  </si>
  <si>
    <t>Sunderland</t>
  </si>
  <si>
    <t>Select period:</t>
  </si>
  <si>
    <t>Bexley</t>
  </si>
  <si>
    <t>Havering</t>
  </si>
  <si>
    <t>Hillingdon</t>
  </si>
  <si>
    <t>Manchester</t>
  </si>
  <si>
    <t>Wolverhampton</t>
  </si>
  <si>
    <t>Outstanding</t>
  </si>
  <si>
    <t>Good</t>
  </si>
  <si>
    <t>Satisfactory</t>
  </si>
  <si>
    <t>Inadequate</t>
  </si>
  <si>
    <t xml:space="preserve">Number </t>
  </si>
  <si>
    <t>Total</t>
  </si>
  <si>
    <t>Rochdale</t>
  </si>
  <si>
    <t>Dudley</t>
  </si>
  <si>
    <t>Salford</t>
  </si>
  <si>
    <t>Northumberland</t>
  </si>
  <si>
    <t>East Riding of Yorkshire</t>
  </si>
  <si>
    <t>Newcastle upon Tyne</t>
  </si>
  <si>
    <t>Camden</t>
  </si>
  <si>
    <t>The Willows Primary School</t>
  </si>
  <si>
    <t>Linden Primary School</t>
  </si>
  <si>
    <t>Pells Church of England Primary School</t>
  </si>
  <si>
    <t>Perry Wood Primary and Nursery School</t>
  </si>
  <si>
    <t>Langley Primary School</t>
  </si>
  <si>
    <t>1 September 2011</t>
  </si>
  <si>
    <t>30 September 2011</t>
  </si>
  <si>
    <t>1 October 2011</t>
  </si>
  <si>
    <t>31 October 2011</t>
  </si>
  <si>
    <t>1 November 2011</t>
  </si>
  <si>
    <t>30 November 2011</t>
  </si>
  <si>
    <t>1 December 2011</t>
  </si>
  <si>
    <t>31 December 2011</t>
  </si>
  <si>
    <t>1 January 2012</t>
  </si>
  <si>
    <t>31 January 2012</t>
  </si>
  <si>
    <t>1 February 2012</t>
  </si>
  <si>
    <t>28 February 2012</t>
  </si>
  <si>
    <t>1 March 2012</t>
  </si>
  <si>
    <t>31 March 2012</t>
  </si>
  <si>
    <t>1 April 2012</t>
  </si>
  <si>
    <t>30 April 2012</t>
  </si>
  <si>
    <t>1 May 2012</t>
  </si>
  <si>
    <t>31 May 2012</t>
  </si>
  <si>
    <t>1 June 2012</t>
  </si>
  <si>
    <t>30 June 2012</t>
  </si>
  <si>
    <t>1 July 2012</t>
  </si>
  <si>
    <t>31 July 2012</t>
  </si>
  <si>
    <t>1 August 2012</t>
  </si>
  <si>
    <t>31 August 2012</t>
  </si>
  <si>
    <t>1 September 2012</t>
  </si>
  <si>
    <t>30 September 2012</t>
  </si>
  <si>
    <t>Table 4</t>
  </si>
  <si>
    <t>Chart 1</t>
  </si>
  <si>
    <t>Chart 2</t>
  </si>
  <si>
    <t>Chart 3</t>
  </si>
  <si>
    <t>Foxhole Primary School</t>
  </si>
  <si>
    <t>St Clement's Church of England Primary School</t>
  </si>
  <si>
    <t>Endeavour High School</t>
  </si>
  <si>
    <t>Cumbria</t>
  </si>
  <si>
    <t>East Sussex</t>
  </si>
  <si>
    <t>Gloucestershire</t>
  </si>
  <si>
    <t>Kent</t>
  </si>
  <si>
    <t>Suffolk</t>
  </si>
  <si>
    <t>OE</t>
  </si>
  <si>
    <t>Number</t>
  </si>
  <si>
    <t xml:space="preserve">ENGLAND </t>
  </si>
  <si>
    <t xml:space="preserve">NORTH EAST </t>
  </si>
  <si>
    <t>Norfolk</t>
  </si>
  <si>
    <t>North Tyneside</t>
  </si>
  <si>
    <t>Stockport</t>
  </si>
  <si>
    <t>Islington</t>
  </si>
  <si>
    <t>Wokingham</t>
  </si>
  <si>
    <t>Sandwell</t>
  </si>
  <si>
    <t>Walsall</t>
  </si>
  <si>
    <t>Herefordshire</t>
  </si>
  <si>
    <t>Worcestershire</t>
  </si>
  <si>
    <t>NORTH WEST</t>
  </si>
  <si>
    <t>YORKSHIRE AND THE HUMBER</t>
  </si>
  <si>
    <t>Leeds</t>
  </si>
  <si>
    <t>Wakefield</t>
  </si>
  <si>
    <t>Bristol City of</t>
  </si>
  <si>
    <t>Nottinghamshire</t>
  </si>
  <si>
    <t>Nottingham</t>
  </si>
  <si>
    <t>Central Bedfordshire</t>
  </si>
  <si>
    <t>Bedford</t>
  </si>
  <si>
    <t>Luton</t>
  </si>
  <si>
    <t>Buckinghamshire</t>
  </si>
  <si>
    <t>Milton Keynes</t>
  </si>
  <si>
    <t>Hillside Primary School</t>
  </si>
  <si>
    <t>Halton</t>
  </si>
  <si>
    <t>Cheshire West and Chester</t>
  </si>
  <si>
    <t>Cheshire East</t>
  </si>
  <si>
    <t>Charts</t>
  </si>
  <si>
    <t>Derby</t>
  </si>
  <si>
    <t>Hampshire</t>
  </si>
  <si>
    <t>Lancashire</t>
  </si>
  <si>
    <t>Northamptonshire</t>
  </si>
  <si>
    <t>Somerset</t>
  </si>
  <si>
    <t>Derbyshire</t>
  </si>
  <si>
    <t>Warrington</t>
  </si>
  <si>
    <t>Bradford</t>
  </si>
  <si>
    <t>Cambridgeshire</t>
  </si>
  <si>
    <t>Peterborough</t>
  </si>
  <si>
    <t>Hounslow</t>
  </si>
  <si>
    <t>Kingston upon Thames</t>
  </si>
  <si>
    <t>Newham</t>
  </si>
  <si>
    <t>Sutton</t>
  </si>
  <si>
    <t>Waltham Forest</t>
  </si>
  <si>
    <t>Birmingham</t>
  </si>
  <si>
    <t>Southwark</t>
  </si>
  <si>
    <t>Tables</t>
  </si>
  <si>
    <t>Official Statistics Release</t>
  </si>
  <si>
    <t>Policy area:</t>
  </si>
  <si>
    <t>Theme:</t>
  </si>
  <si>
    <t>Published on:</t>
  </si>
  <si>
    <t>Coverage:</t>
  </si>
  <si>
    <t>England</t>
  </si>
  <si>
    <t>Period covered:</t>
  </si>
  <si>
    <t>Status:</t>
  </si>
  <si>
    <t>Responsible director:</t>
  </si>
  <si>
    <t>enquiries@ofsted.gov.uk</t>
  </si>
  <si>
    <t>%</t>
  </si>
  <si>
    <t>West Berkshire</t>
  </si>
  <si>
    <t>Slough</t>
  </si>
  <si>
    <t>Bracknell Forest</t>
  </si>
  <si>
    <t>Windsor and Maidenhead</t>
  </si>
  <si>
    <t>Telford and Wrekin</t>
  </si>
  <si>
    <t>Darlington</t>
  </si>
  <si>
    <t>Shropshire</t>
  </si>
  <si>
    <t>North East Lincolnshire</t>
  </si>
  <si>
    <t>Doncaster</t>
  </si>
  <si>
    <t>North Yorkshire</t>
  </si>
  <si>
    <t>Greenwich</t>
  </si>
  <si>
    <t>Bromley</t>
  </si>
  <si>
    <t>Haringey</t>
  </si>
  <si>
    <t>Reading</t>
  </si>
  <si>
    <t>Brighton and Hove</t>
  </si>
  <si>
    <t>Southampton</t>
  </si>
  <si>
    <t>Stoke-on-Trent</t>
  </si>
  <si>
    <t>Cutteslowe Primary School</t>
  </si>
  <si>
    <t>Issued by:</t>
  </si>
  <si>
    <t>Public enquiries:</t>
  </si>
  <si>
    <t>Press enquiries:</t>
  </si>
  <si>
    <t>Link to official statistics release web page:</t>
  </si>
  <si>
    <t>Publication medium:</t>
  </si>
  <si>
    <t>Publication frequency:</t>
  </si>
  <si>
    <t>Next publication date:</t>
  </si>
  <si>
    <t>Statistician:</t>
  </si>
  <si>
    <t>North Somerset</t>
  </si>
  <si>
    <t>Oxfordshire</t>
  </si>
  <si>
    <t>Cornwall</t>
  </si>
  <si>
    <t>LA</t>
  </si>
  <si>
    <t>City of London</t>
  </si>
  <si>
    <t>Dorset</t>
  </si>
  <si>
    <t>Poole</t>
  </si>
  <si>
    <t>Bournemouth</t>
  </si>
  <si>
    <t>Sefton</t>
  </si>
  <si>
    <t>Blackburn with Darwen</t>
  </si>
  <si>
    <t>Merton</t>
  </si>
  <si>
    <t>Calderdale</t>
  </si>
  <si>
    <t>York</t>
  </si>
  <si>
    <t>Kirklees</t>
  </si>
  <si>
    <t>Pupil Referral Unit</t>
  </si>
  <si>
    <t>Overall effectiveness: how good is the school</t>
  </si>
  <si>
    <t>EAST MIDLANDS</t>
  </si>
  <si>
    <t>WEST MIDLANDS</t>
  </si>
  <si>
    <t>EAST OF ENGLAND</t>
  </si>
  <si>
    <t>LONDON</t>
  </si>
  <si>
    <t>SOUTH EAST</t>
  </si>
  <si>
    <t>SOUTH WEST</t>
  </si>
  <si>
    <t>Outcome</t>
  </si>
  <si>
    <t>Hartlepool</t>
  </si>
  <si>
    <t>Stockton-on-Tees</t>
  </si>
  <si>
    <t>Middlesbrough</t>
  </si>
  <si>
    <t>Redcar and Cleveland</t>
  </si>
  <si>
    <t>URN</t>
  </si>
  <si>
    <t>Enfield</t>
  </si>
  <si>
    <t>Hertfordshire</t>
  </si>
  <si>
    <t>Kingston upon Hull City of</t>
  </si>
  <si>
    <t>North Lincolnshire</t>
  </si>
  <si>
    <t>Kensington and Chelsea</t>
  </si>
  <si>
    <t>Nursery</t>
  </si>
  <si>
    <t>Primary</t>
  </si>
  <si>
    <t>Secondary</t>
  </si>
  <si>
    <t>Special</t>
  </si>
  <si>
    <t>Lambeth</t>
  </si>
  <si>
    <t>Lewisham</t>
  </si>
  <si>
    <t>Warwickshire</t>
  </si>
  <si>
    <t>Morehall Primary School</t>
  </si>
  <si>
    <t>Staffordshire</t>
  </si>
  <si>
    <t>Durham</t>
  </si>
  <si>
    <t>Knowsley</t>
  </si>
  <si>
    <t>Liverpool</t>
  </si>
  <si>
    <t>Oldham</t>
  </si>
  <si>
    <t>Wigan</t>
  </si>
  <si>
    <t>Blackpool</t>
  </si>
  <si>
    <t>Bury</t>
  </si>
  <si>
    <t>St Stephen's CofE Primary School</t>
  </si>
  <si>
    <t>Barnsley</t>
  </si>
  <si>
    <t>Isles Of Scilly</t>
  </si>
  <si>
    <t>Croydon</t>
  </si>
  <si>
    <t>Portsmouth</t>
  </si>
  <si>
    <t>Tower Hamlets</t>
  </si>
  <si>
    <t>Barking and Dagenham</t>
  </si>
  <si>
    <t>Barnet</t>
  </si>
  <si>
    <t>http://www.nationalarchives.gov.uk/doc/open-government-licence/</t>
  </si>
  <si>
    <t>To view this licence, visit:</t>
  </si>
  <si>
    <t>South Tyneside</t>
  </si>
  <si>
    <t>Bolton</t>
  </si>
  <si>
    <t>Brent</t>
  </si>
  <si>
    <t>Swindon</t>
  </si>
  <si>
    <t>Medway</t>
  </si>
  <si>
    <t>Wiltshire</t>
  </si>
  <si>
    <t>Plymouth</t>
  </si>
  <si>
    <t>West Sussex</t>
  </si>
  <si>
    <t>Torbay</t>
  </si>
  <si>
    <t>Essex</t>
  </si>
  <si>
    <t>Southend-on-Sea</t>
  </si>
  <si>
    <t>Maintained schools inspections and outcomes</t>
  </si>
  <si>
    <t>Office for Standards in Education, Children’s Services and Skills (Ofsted)
125 Kingsway
London
WC2B 6SE</t>
  </si>
  <si>
    <t>Anita Patel</t>
  </si>
  <si>
    <t>pressenquiries@ofsted.gov.uk</t>
  </si>
  <si>
    <t>Special measures monitoring visit</t>
  </si>
  <si>
    <t>Notice to improve monitoring visit</t>
  </si>
  <si>
    <t>Grade 3 monitoring visit</t>
  </si>
  <si>
    <t>Academy monitoring visit</t>
  </si>
  <si>
    <t>Section 5 inspection</t>
  </si>
  <si>
    <t>Section 8 deemed section 5 inspection</t>
  </si>
  <si>
    <t>All phases</t>
  </si>
  <si>
    <t>Pupil referral unit</t>
  </si>
  <si>
    <t>2. Secondary includes sponsor-led academies and city technology colleges.</t>
  </si>
  <si>
    <t>All Phases</t>
  </si>
  <si>
    <t>Pupils' behaviour</t>
  </si>
  <si>
    <t>The quality of teaching</t>
  </si>
  <si>
    <t>Outstanding%</t>
  </si>
  <si>
    <t>Good%</t>
  </si>
  <si>
    <t>Satisfactory%</t>
  </si>
  <si>
    <t>Indadequate%</t>
  </si>
  <si>
    <t>All</t>
  </si>
  <si>
    <t>All%</t>
  </si>
  <si>
    <t>Nursery%</t>
  </si>
  <si>
    <t>Primary%</t>
  </si>
  <si>
    <t>Secondary%</t>
  </si>
  <si>
    <t>Special%</t>
  </si>
  <si>
    <t>PRU%</t>
  </si>
  <si>
    <t/>
  </si>
  <si>
    <t>Phase of Education</t>
  </si>
  <si>
    <t>2. Schools subject to special measures are those that, when inspected, were failing to give their pupils an acceptable standard of education and in which the persons responsible for leading, managing or governing the school were not demonstrating the capacity to secure the necessary improvement in the school.</t>
  </si>
  <si>
    <t>3. Schools requiring significant improvement are those that, when inspected, although not requiring special measures, were performing significantly less well than they might in all the circumstances reasonably be expected to perform. Ofsted issues such schools with a notice to improve.</t>
  </si>
  <si>
    <t>Grand Total</t>
  </si>
  <si>
    <t>Overall effectiveness</t>
  </si>
  <si>
    <t>SM Start</t>
  </si>
  <si>
    <t>SM In</t>
  </si>
  <si>
    <t>SM Out</t>
  </si>
  <si>
    <t>SM Close</t>
  </si>
  <si>
    <t>SM End</t>
  </si>
  <si>
    <t>NTI
 Start</t>
  </si>
  <si>
    <t>NTI
 In</t>
  </si>
  <si>
    <t>NTI
 Out</t>
  </si>
  <si>
    <t>NTI
 Close</t>
  </si>
  <si>
    <t>NTI
 End</t>
  </si>
  <si>
    <t>School Name</t>
  </si>
  <si>
    <t>Date Placed into category</t>
  </si>
  <si>
    <t>St Paul with St Luke CofE Primary School</t>
  </si>
  <si>
    <t>Applegarth Junior School</t>
  </si>
  <si>
    <t>Gloucester School</t>
  </si>
  <si>
    <t>Crowlands Primary School</t>
  </si>
  <si>
    <t>Willow Brook Primary School</t>
  </si>
  <si>
    <t>Kings Rise Community Primary School</t>
  </si>
  <si>
    <t>Billesley Primary School</t>
  </si>
  <si>
    <t>Clifford Bridge Primary School</t>
  </si>
  <si>
    <t>St George's CofE Junior and  Infant School</t>
  </si>
  <si>
    <t>Blakenhale Infant School</t>
  </si>
  <si>
    <t>Thorns Community College</t>
  </si>
  <si>
    <t>Woodlands Junior School</t>
  </si>
  <si>
    <t>Eaton Valley Primary School</t>
  </si>
  <si>
    <t>Southern Cross School</t>
  </si>
  <si>
    <t>Abbey Hey Primary School</t>
  </si>
  <si>
    <t>Woodland Community Primary School</t>
  </si>
  <si>
    <t>Gooseacre Primary School</t>
  </si>
  <si>
    <t>Hanson School</t>
  </si>
  <si>
    <t>Intake Primary School</t>
  </si>
  <si>
    <t>Marshland Primary School</t>
  </si>
  <si>
    <t>Peel Park Primary School</t>
  </si>
  <si>
    <t>Darfield, All Saints, Church of England (Voluntary Controlled) Primary School</t>
  </si>
  <si>
    <t>Ashbrow Junior School</t>
  </si>
  <si>
    <t>Thornbury Primary School</t>
  </si>
  <si>
    <t>Cobblers Lane Primary School</t>
  </si>
  <si>
    <t>Mexborough School</t>
  </si>
  <si>
    <t>Sowerby Village CofE VC Primary School</t>
  </si>
  <si>
    <t>Luddenden Dene CofE (VC) Junior Infant and Nursery School</t>
  </si>
  <si>
    <t>Infant School Moorthorpe Primary (J and I ) School</t>
  </si>
  <si>
    <t>Hindley Green St John's Junior and Infant School</t>
  </si>
  <si>
    <t>Windhill CofE Primary School</t>
  </si>
  <si>
    <t>Washington School</t>
  </si>
  <si>
    <t>Feversham Primary School</t>
  </si>
  <si>
    <t>Notton House School</t>
  </si>
  <si>
    <t>Stanbridge Primary School</t>
  </si>
  <si>
    <t>Hasting Hill Primary School</t>
  </si>
  <si>
    <t>Bannerman Road Community School and Children's Centre</t>
  </si>
  <si>
    <t>Hilderthorpe Primary School</t>
  </si>
  <si>
    <t>Beverley St Nicholas Community Primary School</t>
  </si>
  <si>
    <t>Ravensworth Junior School</t>
  </si>
  <si>
    <t>Tilbury Primary School</t>
  </si>
  <si>
    <t>Bristol Gateway School</t>
  </si>
  <si>
    <t>Marlpool Junior School</t>
  </si>
  <si>
    <t>Pickhill Church of England Primary School</t>
  </si>
  <si>
    <t>Usworth Grange Primary School</t>
  </si>
  <si>
    <t>Burton Church of England Primary School</t>
  </si>
  <si>
    <t>Chiddingly Primary School</t>
  </si>
  <si>
    <t>King Offa Primary School</t>
  </si>
  <si>
    <t>North Wingfield Primary and Nursery School</t>
  </si>
  <si>
    <t>Woodcroft Primary</t>
  </si>
  <si>
    <t>Paulsgrove Primary School</t>
  </si>
  <si>
    <t>Balksbury Junior School</t>
  </si>
  <si>
    <t>Queen's Park Junior School</t>
  </si>
  <si>
    <t>Talavera Infant School</t>
  </si>
  <si>
    <t>The Mark Way School</t>
  </si>
  <si>
    <t>Andover Church of England Primary School</t>
  </si>
  <si>
    <t>Highbury Primary School</t>
  </si>
  <si>
    <t>Belvoirdale Community Primary School</t>
  </si>
  <si>
    <t>Rushey Mead Primary School</t>
  </si>
  <si>
    <t>Holden Lane High School Specialist Sports College</t>
  </si>
  <si>
    <t>Ravensthorpe Primary School</t>
  </si>
  <si>
    <t>Young People's Support Service</t>
  </si>
  <si>
    <t>The Clarendon College</t>
  </si>
  <si>
    <t>Millfield Primary School</t>
  </si>
  <si>
    <t>Western House Primary School</t>
  </si>
  <si>
    <t>James Elliman School</t>
  </si>
  <si>
    <t>Eyres Monsell Primary School</t>
  </si>
  <si>
    <t>Hollywall Primary School</t>
  </si>
  <si>
    <t>Riverview Primary School</t>
  </si>
  <si>
    <t>Upcroft Primary School</t>
  </si>
  <si>
    <t>Doxey Primary and Nursery School</t>
  </si>
  <si>
    <t>Heathfields Infant School</t>
  </si>
  <si>
    <t>Walter Daw Primary School</t>
  </si>
  <si>
    <t>Stockton Heath Primary School</t>
  </si>
  <si>
    <t>Combe Martin Primary School</t>
  </si>
  <si>
    <t>Heybridge Primary School</t>
  </si>
  <si>
    <t>Weston Mill Community Primary School</t>
  </si>
  <si>
    <t>The Coach House Short Stay School</t>
  </si>
  <si>
    <t>Sutton Park Community Primary School</t>
  </si>
  <si>
    <t>Briscoe Primary School and Nursery</t>
  </si>
  <si>
    <t>Warndon Primary School</t>
  </si>
  <si>
    <t>Messing-Cum-Inworth Primary School</t>
  </si>
  <si>
    <t>Walmer Science College</t>
  </si>
  <si>
    <t>Moorbrook School</t>
  </si>
  <si>
    <t>Hawthorns Junior School</t>
  </si>
  <si>
    <t>Samuel Barlow Primary and Nursery School</t>
  </si>
  <si>
    <t>Dover Road Community Primary School</t>
  </si>
  <si>
    <t>Edgewood Primary and Nursery School</t>
  </si>
  <si>
    <t>St James' Church of England Voluntary Aided Primary School</t>
  </si>
  <si>
    <t>Kingsmoor Primary School</t>
  </si>
  <si>
    <t>St Stephen's Church of England Primary School</t>
  </si>
  <si>
    <t>Dartford Technology College</t>
  </si>
  <si>
    <t>Blessed Trinity RC College</t>
  </si>
  <si>
    <t>Pilgrims' Way Primary School and Nursery</t>
  </si>
  <si>
    <t>Tregolls School</t>
  </si>
  <si>
    <t>William Booth Primary and Nursery School</t>
  </si>
  <si>
    <t>The Meden School and Technology College</t>
  </si>
  <si>
    <t>Parliament Primary School</t>
  </si>
  <si>
    <t>Rudheath Community Primary School</t>
  </si>
  <si>
    <t>St Saviours Catholic Primary School</t>
  </si>
  <si>
    <t>St Thomas More Catholic Primary School</t>
  </si>
  <si>
    <t>St Nicholas Priory CofE VC Junior School</t>
  </si>
  <si>
    <t>Corby Kingswood Primary School</t>
  </si>
  <si>
    <t>The Saint Thomas' Church of England Primary School, Boston</t>
  </si>
  <si>
    <t>Cheshunt School</t>
  </si>
  <si>
    <t>Thetford Queensway Community Junior School</t>
  </si>
  <si>
    <t>Smithdon High School</t>
  </si>
  <si>
    <t>The Pilgrims' Way School</t>
  </si>
  <si>
    <t>Cottingham Church of England School</t>
  </si>
  <si>
    <t>Chalgrove Community Primary School</t>
  </si>
  <si>
    <t>Wellsprings Primary School</t>
  </si>
  <si>
    <t>Horsell CofE Aided Junior School</t>
  </si>
  <si>
    <t>Oakwood School</t>
  </si>
  <si>
    <t>Houldsworth Valley Primary School</t>
  </si>
  <si>
    <t>Wheatley Church of England (C) Primary School</t>
  </si>
  <si>
    <t>Ash Grange Primary School</t>
  </si>
  <si>
    <t>Leiston Middle School</t>
  </si>
  <si>
    <t>Chesswood Middle School</t>
  </si>
  <si>
    <t>Three Bridges Junior School</t>
  </si>
  <si>
    <t>Warwickshire Pupil Re-Integration Unit</t>
  </si>
  <si>
    <t>School name</t>
  </si>
  <si>
    <t>Phase of education</t>
  </si>
  <si>
    <t>Date placed in category</t>
  </si>
  <si>
    <t>Coleraine Park Primary School</t>
  </si>
  <si>
    <t>St Mary's Lewisham Church of England Primary School</t>
  </si>
  <si>
    <t>Woodside School</t>
  </si>
  <si>
    <t>Downhills Primary School</t>
  </si>
  <si>
    <t>All Saints CofE Junior School</t>
  </si>
  <si>
    <t>Rotherhithe Primary School</t>
  </si>
  <si>
    <t>Gray's Farm Primary School</t>
  </si>
  <si>
    <t>Ecclesbourne Primary School</t>
  </si>
  <si>
    <t>Weald Infant and Nursery School</t>
  </si>
  <si>
    <t>Woodview Primary School</t>
  </si>
  <si>
    <t>Colmers Farm Junior School</t>
  </si>
  <si>
    <t>Stow Heath Junior School</t>
  </si>
  <si>
    <t>Netherton CofE Primary School</t>
  </si>
  <si>
    <t>The CofE School of St Edmund and St John</t>
  </si>
  <si>
    <t>Christ The King Catholic and Church of England (VA) Centre for Learning</t>
  </si>
  <si>
    <t>Graiseley Primary School</t>
  </si>
  <si>
    <t>Radcliffe Hall Church of England/Methodist Controlled Primary School</t>
  </si>
  <si>
    <t>St Cuthbert's Catholic Community College for Business and Enterprise</t>
  </si>
  <si>
    <t>Walkley Primary School</t>
  </si>
  <si>
    <t>Emmanuel Anglican/Methodist Junior School</t>
  </si>
  <si>
    <t>Earlsheaton Technology College</t>
  </si>
  <si>
    <t>Shafton Primary School</t>
  </si>
  <si>
    <t>Carlton Community College</t>
  </si>
  <si>
    <t>St Catherine's Catholic High School</t>
  </si>
  <si>
    <t>Elmete Wood - BESD SILC (Behaviour, Emotional, Social Difficulties Specialist Learning Centre)</t>
  </si>
  <si>
    <t>Flanshaw St Michaels CofE (Voluntary Controlled) Primary (NIJ) School</t>
  </si>
  <si>
    <t>Southwick Primary School</t>
  </si>
  <si>
    <t>Academy 360</t>
  </si>
  <si>
    <t>Abbeywood Community School</t>
  </si>
  <si>
    <t>Bernard Gilpin Primary School</t>
  </si>
  <si>
    <t>Stopsley Community Primary School</t>
  </si>
  <si>
    <t>Brayton High School</t>
  </si>
  <si>
    <t>Sir Henry Cooper School</t>
  </si>
  <si>
    <t>The Iver Village Junior School</t>
  </si>
  <si>
    <t>Sinfin Community School</t>
  </si>
  <si>
    <t>Ashdown Technology College</t>
  </si>
  <si>
    <t>Brighton Hill Community College</t>
  </si>
  <si>
    <t>Fernhill School</t>
  </si>
  <si>
    <t>Highfields School</t>
  </si>
  <si>
    <t>Brune Park Community College</t>
  </si>
  <si>
    <t>Sandown Primary School</t>
  </si>
  <si>
    <t>Whitehawk Primary School</t>
  </si>
  <si>
    <t>Beaumont Junior School</t>
  </si>
  <si>
    <t>Hardley School and Sixth Form</t>
  </si>
  <si>
    <t>Watergall Primary School</t>
  </si>
  <si>
    <t>Belvedere Junior School</t>
  </si>
  <si>
    <t>Manifold CofE (VC) Primary School</t>
  </si>
  <si>
    <t>Easthampstead Park Community School</t>
  </si>
  <si>
    <t>Wolborough Church of England (Aided) Nursery and Primary School</t>
  </si>
  <si>
    <t>The Phoenix Primary School</t>
  </si>
  <si>
    <t>Felmore Primary School</t>
  </si>
  <si>
    <t>Tabor Science College</t>
  </si>
  <si>
    <t>Ravenscroft Primary School</t>
  </si>
  <si>
    <t>Pitsea Junior School</t>
  </si>
  <si>
    <t>Hamstel Junior School</t>
  </si>
  <si>
    <t>Oswaldtwistle St Paul's Church of England Voluntary Aided Primary School</t>
  </si>
  <si>
    <t>Grove Primary School</t>
  </si>
  <si>
    <t>Ipsley CofE Middle School</t>
  </si>
  <si>
    <t>The Marlowe Academy</t>
  </si>
  <si>
    <t>Richmond Primary School</t>
  </si>
  <si>
    <t>Hameldon Community College</t>
  </si>
  <si>
    <t>Valley Comprehensive School</t>
  </si>
  <si>
    <t>Kirkham St Michael's Church of England Primary School</t>
  </si>
  <si>
    <t>Windmill Primary &amp; Nursery School</t>
  </si>
  <si>
    <t>Dean Valley Community Primary School</t>
  </si>
  <si>
    <t>Stokesay Primary School</t>
  </si>
  <si>
    <t>Ashfield Junior School</t>
  </si>
  <si>
    <t>Beckermet CofE School</t>
  </si>
  <si>
    <t>Brockworth Primary School</t>
  </si>
  <si>
    <t>Glenbrook Primary and Nursery School</t>
  </si>
  <si>
    <t>The Arbours Primary School</t>
  </si>
  <si>
    <t>Larwood School</t>
  </si>
  <si>
    <t>Quadring Cowley &amp; Brown's Primary School</t>
  </si>
  <si>
    <t>Peartree Spring Junior School</t>
  </si>
  <si>
    <t>North Somercotes CofE Primary School</t>
  </si>
  <si>
    <t>Radburn Primary School</t>
  </si>
  <si>
    <t>Admirals' Junior School</t>
  </si>
  <si>
    <t>Downham Market High School - Technology College</t>
  </si>
  <si>
    <t>Halcon Community Primary School</t>
  </si>
  <si>
    <t>Medina House School</t>
  </si>
  <si>
    <t>Albany Centre</t>
  </si>
  <si>
    <t>Hardwick Primary School</t>
  </si>
  <si>
    <t>Date Out</t>
  </si>
  <si>
    <t>Date removed from category</t>
  </si>
  <si>
    <t>Outstanding No</t>
  </si>
  <si>
    <t>Outstanding %</t>
  </si>
  <si>
    <t>Good No.</t>
  </si>
  <si>
    <t>Good %</t>
  </si>
  <si>
    <t xml:space="preserve">Satisfactory No. </t>
  </si>
  <si>
    <t>Satisfactory %</t>
  </si>
  <si>
    <t xml:space="preserve">Inadequate No. </t>
  </si>
  <si>
    <t>Inadequate %</t>
  </si>
  <si>
    <t>Number of schools</t>
  </si>
  <si>
    <t>Number of providers</t>
  </si>
  <si>
    <t>All schools</t>
  </si>
  <si>
    <t>1. Percentages in the chart are rounded and may not add to 100.</t>
  </si>
  <si>
    <t>Judgement</t>
  </si>
  <si>
    <t>Quality of teaching</t>
  </si>
  <si>
    <t>1. Figures in 2010/11 include pilot inspection outcomes.</t>
  </si>
  <si>
    <t>Select date:</t>
  </si>
  <si>
    <t>A&amp;E</t>
  </si>
  <si>
    <t>Teach</t>
  </si>
  <si>
    <t>Behaviour</t>
  </si>
  <si>
    <t>L&amp;M</t>
  </si>
  <si>
    <t>1. Percentages are rounded and may not add to 100.</t>
  </si>
  <si>
    <t>2. Percentages in the chart are rounded and may not add to 100.</t>
  </si>
  <si>
    <t>Local authority</t>
  </si>
  <si>
    <t>1. Pupils' attainment judgement may not be made for all special schools.</t>
  </si>
  <si>
    <t>3. The judgements for pupils' attainment and pupils' attendance are high, above average, average and low.</t>
  </si>
  <si>
    <t>2. The judgements for pupils' attainment and pupils' attendance are high, above average, average and low.</t>
  </si>
  <si>
    <t>1. The judgements for pupils' attainment and pupils' attendance are high, above average, average and low.</t>
  </si>
  <si>
    <t>Inspection activity (section 5)</t>
  </si>
  <si>
    <t>Inspection activity (section 8)</t>
  </si>
  <si>
    <t>Special measures monitoring inspection</t>
  </si>
  <si>
    <t>Notice to improve monitoring inspection</t>
  </si>
  <si>
    <t>Grade 3 monitoring inspection</t>
  </si>
  <si>
    <t>Academy monitoring inspection</t>
  </si>
  <si>
    <t>Total number inspected</t>
  </si>
  <si>
    <t>All closed schools inspected</t>
  </si>
  <si>
    <t>Table 3: Number of maintained schools inspection outcomes for select judgements at their most recent inspection as at FALSE (provisional)</t>
  </si>
  <si>
    <t>Ofsted website</t>
  </si>
  <si>
    <t>How well do learners achieve?</t>
  </si>
  <si>
    <t xml:space="preserve">You may use and re-use this information (not including logos) free of charge in any format or medium, </t>
  </si>
  <si>
    <t xml:space="preserve">under the terms of the Open Government Licence. </t>
  </si>
  <si>
    <t>Aggregate achievement</t>
  </si>
  <si>
    <t>Table 5</t>
  </si>
  <si>
    <t>Table 5a</t>
  </si>
  <si>
    <t>5b</t>
  </si>
  <si>
    <t>5c</t>
  </si>
  <si>
    <t>5d</t>
  </si>
  <si>
    <t>Henry Allen Nursery School</t>
  </si>
  <si>
    <t>St Bede's Roman Catholic Voluntary Aided Primary School</t>
  </si>
  <si>
    <t>Pot Kiln Primary School</t>
  </si>
  <si>
    <t>St Edmund's Primary School</t>
  </si>
  <si>
    <t>Godalming Junior School</t>
  </si>
  <si>
    <t>Middle Barton School</t>
  </si>
  <si>
    <t>Priorswood Primary School</t>
  </si>
  <si>
    <t>Woodlands School, Bradwell</t>
  </si>
  <si>
    <t xml:space="preserve">Cranberry Primary School </t>
  </si>
  <si>
    <t>The North-County Primary School, Gainsborough</t>
  </si>
  <si>
    <t>Croft Primary School</t>
  </si>
  <si>
    <t>Harlescott Junior School</t>
  </si>
  <si>
    <t>New Road School and Nursery Unit</t>
  </si>
  <si>
    <t>Highfield Primary School</t>
  </si>
  <si>
    <t>Brierfield Walter Street Primary School</t>
  </si>
  <si>
    <t>Thomas Willingale School</t>
  </si>
  <si>
    <t>Withington Primary School</t>
  </si>
  <si>
    <t>Riverside Primary School</t>
  </si>
  <si>
    <t>Catshill First School</t>
  </si>
  <si>
    <t>The Holy Spirit Catholic Primary School</t>
  </si>
  <si>
    <t>Meredith Infant School</t>
  </si>
  <si>
    <t>Wildmoor Heath School</t>
  </si>
  <si>
    <t>Whitesheet CofE VA Primary School</t>
  </si>
  <si>
    <t>Townhill Junior School</t>
  </si>
  <si>
    <t>Tower View Primary School</t>
  </si>
  <si>
    <t>Chaddesden Park Junior School</t>
  </si>
  <si>
    <t>Millfield Community School and Centre</t>
  </si>
  <si>
    <t>Noel Park Primary School</t>
  </si>
  <si>
    <t>St Mary's CofE Junior School</t>
  </si>
  <si>
    <t>Stephenson Lower School</t>
  </si>
  <si>
    <t>Barrow Hill Primary School</t>
  </si>
  <si>
    <t>Brayton Community Junior School</t>
  </si>
  <si>
    <t>Iver Heath Junior School</t>
  </si>
  <si>
    <t>Nunsthorpe Community School</t>
  </si>
  <si>
    <t>St Paul's CofE Primary School</t>
  </si>
  <si>
    <t>Plover Primary School</t>
  </si>
  <si>
    <t>St Joseph's Stockport Catholic Primary School</t>
  </si>
  <si>
    <t>Plodder Lane Primary School</t>
  </si>
  <si>
    <t>Foleshill Church of England Primary School</t>
  </si>
  <si>
    <t>Trescott Primary School</t>
  </si>
  <si>
    <t>Larkswood Primary School</t>
  </si>
  <si>
    <t>Wood End Infant School</t>
  </si>
  <si>
    <t>The Sir Robert Woodard Academy</t>
  </si>
  <si>
    <t>Lodge Park Technology College</t>
  </si>
  <si>
    <t>Whitecross School (Foundation)</t>
  </si>
  <si>
    <t>The Manor School</t>
  </si>
  <si>
    <t>Beauchamp Middle School</t>
  </si>
  <si>
    <t>Queensbury Upper School</t>
  </si>
  <si>
    <t>Brumby Engineering College</t>
  </si>
  <si>
    <t>Broomfield School</t>
  </si>
  <si>
    <t>Heathermount, the Learning Centre</t>
  </si>
  <si>
    <t>Springboard Centre</t>
  </si>
  <si>
    <t>Buckland Primary School</t>
  </si>
  <si>
    <t>Norwich Road Community Primary School</t>
  </si>
  <si>
    <t>Grovelands Infant and Nursery School</t>
  </si>
  <si>
    <t>Brambleside Community Primary School</t>
  </si>
  <si>
    <t>Mablethorpe Community Primary and Nursery School</t>
  </si>
  <si>
    <t>Grove Road Primary School</t>
  </si>
  <si>
    <t>Morley Church of England Primary School</t>
  </si>
  <si>
    <t>Snape Wood Primary and Nursery School</t>
  </si>
  <si>
    <t>Oxhey Wood Primary School</t>
  </si>
  <si>
    <t>Dursley Church of England Primary School</t>
  </si>
  <si>
    <t>Barnsole Junior School</t>
  </si>
  <si>
    <t>Wallerscote Community School</t>
  </si>
  <si>
    <t>St Oswald's CofE Primary School</t>
  </si>
  <si>
    <t>Holy Family RC Primary School</t>
  </si>
  <si>
    <t>Jerounds Community Junior School</t>
  </si>
  <si>
    <t>Coppins Green Primary School</t>
  </si>
  <si>
    <t>Bridgerule Church of England Primary School</t>
  </si>
  <si>
    <t>William Read Primary School</t>
  </si>
  <si>
    <t>Murrow Primary School</t>
  </si>
  <si>
    <t>Purfleet Primary School</t>
  </si>
  <si>
    <t>Norton Canes Primary School</t>
  </si>
  <si>
    <t>Gladstone Primary School</t>
  </si>
  <si>
    <t>Hertford Junior School</t>
  </si>
  <si>
    <t>Denmead Junior School</t>
  </si>
  <si>
    <t>The Victory Primary School</t>
  </si>
  <si>
    <t>New Penshaw Primary School</t>
  </si>
  <si>
    <t>St Anne's Park Primary School</t>
  </si>
  <si>
    <t>Merlin Top Primary School</t>
  </si>
  <si>
    <t>Luckwell Primary School</t>
  </si>
  <si>
    <t>Buckton Vale Primary School</t>
  </si>
  <si>
    <t>Cross Lane Primary and Nursery School</t>
  </si>
  <si>
    <t>Nightingale Primary School</t>
  </si>
  <si>
    <t>Coppice Primary School</t>
  </si>
  <si>
    <t>Parkfield Primary School</t>
  </si>
  <si>
    <t>Brookside Primary School</t>
  </si>
  <si>
    <t>Holy Trinity CofE Primary School</t>
  </si>
  <si>
    <t>Cleveland Junior School</t>
  </si>
  <si>
    <t>Parkway Primary School</t>
  </si>
  <si>
    <t>William Parker School A Specialist Humanities College</t>
  </si>
  <si>
    <t>Francis Bacon School</t>
  </si>
  <si>
    <t>The Isle of Sheppey Academy</t>
  </si>
  <si>
    <t>Mark Hall Specialist Sport College</t>
  </si>
  <si>
    <t>Droitwich Spa High School and Sixth Form College</t>
  </si>
  <si>
    <t>Lysander Community High School</t>
  </si>
  <si>
    <t>Theale Green Community School</t>
  </si>
  <si>
    <t>St Edmund's Catholic School</t>
  </si>
  <si>
    <t>Stantonbury Campus</t>
  </si>
  <si>
    <t>Holgate School Sports College</t>
  </si>
  <si>
    <t>Grangeside School</t>
  </si>
  <si>
    <t>Corbets Tey School</t>
  </si>
  <si>
    <t>Forest Oak School</t>
  </si>
  <si>
    <t>The Tuition Centre</t>
  </si>
  <si>
    <t>Grand total</t>
  </si>
  <si>
    <t>31 August 2009</t>
  </si>
  <si>
    <t>31 August 2010</t>
  </si>
  <si>
    <t>31 August 2011</t>
  </si>
  <si>
    <t>The quality of residential or boarding provision and care</t>
  </si>
  <si>
    <t>Outcomes for residential or boarding pupils</t>
  </si>
  <si>
    <t>Residential and boarding pupil's safety</t>
  </si>
  <si>
    <t>Leadership and management of the residential or boarding provision</t>
  </si>
  <si>
    <t>The effectiveness of the boarding experience</t>
  </si>
  <si>
    <t>Outcomes for boarding pupils</t>
  </si>
  <si>
    <t>The quality of boarding provision and care</t>
  </si>
  <si>
    <t>The boarding pupils' safety</t>
  </si>
  <si>
    <t>Leadership and management of the boarding provision</t>
  </si>
  <si>
    <t>Overall effectiveness of the residential or boarding provision</t>
  </si>
  <si>
    <t>Type of education</t>
  </si>
  <si>
    <t>LA Nursery School</t>
  </si>
  <si>
    <t>Community School</t>
  </si>
  <si>
    <t>Voluntary Aided School</t>
  </si>
  <si>
    <t>Foundation School</t>
  </si>
  <si>
    <t>Voluntary Controlled School</t>
  </si>
  <si>
    <t>Academy Sponsor Led</t>
  </si>
  <si>
    <t>Academy Converters</t>
  </si>
  <si>
    <t>Community Special School</t>
  </si>
  <si>
    <t>Non-Maintained Special School</t>
  </si>
  <si>
    <t>Foundation Special School</t>
  </si>
  <si>
    <t>2010/11</t>
  </si>
  <si>
    <t>2009/10</t>
  </si>
  <si>
    <t>2008/09</t>
  </si>
  <si>
    <t>2007/08</t>
  </si>
  <si>
    <t>2006/07</t>
  </si>
  <si>
    <t>2005/06</t>
  </si>
  <si>
    <t>Chart 4</t>
  </si>
  <si>
    <t>Chart 5</t>
  </si>
  <si>
    <t>Academic year</t>
  </si>
  <si>
    <r>
      <t>Number closed while subject to notice to improve</t>
    </r>
    <r>
      <rPr>
        <b/>
        <vertAlign val="superscript"/>
        <sz val="8"/>
        <rFont val="Tahoma"/>
        <family val="2"/>
      </rPr>
      <t xml:space="preserve"> 5</t>
    </r>
  </si>
  <si>
    <r>
      <t>Number closed while subject to special measures</t>
    </r>
    <r>
      <rPr>
        <b/>
        <vertAlign val="superscript"/>
        <sz val="8"/>
        <rFont val="Tahoma"/>
        <family val="2"/>
      </rPr>
      <t xml:space="preserve"> 5</t>
    </r>
  </si>
  <si>
    <r>
      <t>Number made subject to special measures</t>
    </r>
    <r>
      <rPr>
        <b/>
        <vertAlign val="superscript"/>
        <sz val="8"/>
        <rFont val="Tahoma"/>
        <family val="2"/>
      </rPr>
      <t xml:space="preserve"> 4</t>
    </r>
  </si>
  <si>
    <r>
      <t>Number given a notice to improve</t>
    </r>
    <r>
      <rPr>
        <b/>
        <vertAlign val="superscript"/>
        <sz val="8"/>
        <rFont val="Tahoma"/>
        <family val="2"/>
      </rPr>
      <t xml:space="preserve"> 4</t>
    </r>
  </si>
  <si>
    <t>© Crown copyright 2012</t>
  </si>
  <si>
    <t>2. Excludes schools that have converted to academies.</t>
  </si>
  <si>
    <t>3. Data based on Edubase at the end (or as close to) the end of each academic year.</t>
  </si>
  <si>
    <t>Select schools at:</t>
  </si>
  <si>
    <r>
      <t>31 Aug 2011</t>
    </r>
    <r>
      <rPr>
        <vertAlign val="superscript"/>
        <sz val="8"/>
        <rFont val="Tahoma"/>
        <family val="2"/>
      </rPr>
      <t>5</t>
    </r>
  </si>
  <si>
    <t>Emergency inspection</t>
  </si>
  <si>
    <t>Progress monitoring inspection</t>
  </si>
  <si>
    <t>Inspection activity (welfare-only inspection of boarding / residential provision)</t>
  </si>
  <si>
    <t>Culverhay School</t>
  </si>
  <si>
    <t>Four Dwellings Primary School</t>
  </si>
  <si>
    <t>Montgomery Primary School</t>
  </si>
  <si>
    <t>Hobmoor Primary School</t>
  </si>
  <si>
    <t>Matthew Boulton Community Primary School</t>
  </si>
  <si>
    <t>Four Dwellings High School</t>
  </si>
  <si>
    <t>Henbury Court Primary School</t>
  </si>
  <si>
    <t>Tilehouse Combined School</t>
  </si>
  <si>
    <t>Riverside Junior School</t>
  </si>
  <si>
    <t>Newtown Primary School</t>
  </si>
  <si>
    <t>St Laurence CofE VA Primary School</t>
  </si>
  <si>
    <t>Bennerley Fields Specialist Speech and Language College</t>
  </si>
  <si>
    <t>St Nicholas Catholic Primary School</t>
  </si>
  <si>
    <t>Hawthorn Primary School</t>
  </si>
  <si>
    <t>Blanford Mere Primary School</t>
  </si>
  <si>
    <t>Northolt High School</t>
  </si>
  <si>
    <t>Cann Hall Primary School</t>
  </si>
  <si>
    <t>Greenstead, St Andrew's Nursery and Infant School</t>
  </si>
  <si>
    <t>St Andrew's Church of England Voluntary Controlled Primary School, Great Yeldham</t>
  </si>
  <si>
    <t>Sheepscombe Primary School</t>
  </si>
  <si>
    <t>The Ridge</t>
  </si>
  <si>
    <t>St Augustine's Catholic Primary School</t>
  </si>
  <si>
    <t>Front Lawn Infant School</t>
  </si>
  <si>
    <t>Merdon Junior School</t>
  </si>
  <si>
    <t>Padnell Junior School</t>
  </si>
  <si>
    <t>Frogmore Junior School</t>
  </si>
  <si>
    <t>The Clere School</t>
  </si>
  <si>
    <t>Langtons Junior School</t>
  </si>
  <si>
    <t>Roselands Primary School</t>
  </si>
  <si>
    <t>Gatten and Lake Primary School</t>
  </si>
  <si>
    <t>Dame Janet Community Infant School</t>
  </si>
  <si>
    <t>Rosherville Church of England Primary School</t>
  </si>
  <si>
    <t>Sandown School</t>
  </si>
  <si>
    <t>Temple Ewell Church of England Primary School</t>
  </si>
  <si>
    <t>Sydney Smith School</t>
  </si>
  <si>
    <t>Lansdowne School</t>
  </si>
  <si>
    <t>Braunstone Frith Junior School</t>
  </si>
  <si>
    <t>St Mary's (Melton Mowbray) Church of England Primary School</t>
  </si>
  <si>
    <t>The Gartree Community School</t>
  </si>
  <si>
    <t>Dallow Primary School</t>
  </si>
  <si>
    <t>Seymour Road Primary School</t>
  </si>
  <si>
    <t>Bishopsford Arts College</t>
  </si>
  <si>
    <t>Oakfields Community College</t>
  </si>
  <si>
    <t>Holne Chase Primary School</t>
  </si>
  <si>
    <t>Ditchingham Church of England Primary School</t>
  </si>
  <si>
    <t>Hockwold and Methwold Community School</t>
  </si>
  <si>
    <t>Strand Community School</t>
  </si>
  <si>
    <t>Wybers Wood Primary School</t>
  </si>
  <si>
    <t>Melior Community College for Business, Enterprise and the Arts</t>
  </si>
  <si>
    <t>St George's Roman Catholic Primary School</t>
  </si>
  <si>
    <t>Pickering Community Junior School</t>
  </si>
  <si>
    <t>Bullamoor Junior School</t>
  </si>
  <si>
    <t>Queen Eleanor Primary School</t>
  </si>
  <si>
    <t>Exeter Primary School</t>
  </si>
  <si>
    <t>Eynsham Community Primary School</t>
  </si>
  <si>
    <t>Cumnor Church of England School (Voluntary Controlled)</t>
  </si>
  <si>
    <t>St Augustine's CofE (Voluntary Aided) Junior School</t>
  </si>
  <si>
    <t>Wimborne Junior School</t>
  </si>
  <si>
    <t>John Madejski Academy</t>
  </si>
  <si>
    <t>Wath Victoria Primary School</t>
  </si>
  <si>
    <t>Galton Valley Primary School</t>
  </si>
  <si>
    <t>Birkdale High School</t>
  </si>
  <si>
    <t>Hope CofE Primary School</t>
  </si>
  <si>
    <t>The Grange School</t>
  </si>
  <si>
    <t>Fordbridge Community Primary School</t>
  </si>
  <si>
    <t>Churchfield CofE VC Primary School</t>
  </si>
  <si>
    <t>St John and St Francis CofE VA Primary School</t>
  </si>
  <si>
    <t>The Galsworthy Centre</t>
  </si>
  <si>
    <t>Littleton Green Community School</t>
  </si>
  <si>
    <t>Bridgtown Primary School</t>
  </si>
  <si>
    <t>Moat Hall Primary School</t>
  </si>
  <si>
    <t>Churchfields Primary School</t>
  </si>
  <si>
    <t>Hugo Meynell CofE (VC) Primary School</t>
  </si>
  <si>
    <t>John of Rolleston Primary School</t>
  </si>
  <si>
    <t>Greenacres Primary School</t>
  </si>
  <si>
    <t>St Matthew's Church of England Primary School</t>
  </si>
  <si>
    <t>North Shore Health Academy</t>
  </si>
  <si>
    <t>Holbrook High School</t>
  </si>
  <si>
    <t>St Martin's CofE Controlled Primary School, Dorking</t>
  </si>
  <si>
    <t>Malmesbury Primary School</t>
  </si>
  <si>
    <t>Manorfield Primary School</t>
  </si>
  <si>
    <t>St Joseph's Catholic Primary School, Moorthorpe</t>
  </si>
  <si>
    <t>Pontefract De Lacy Primary School</t>
  </si>
  <si>
    <t>Havercroft Junior Infant and Nursery School</t>
  </si>
  <si>
    <t>Kirkhamgate Primary School</t>
  </si>
  <si>
    <t>Chapel End Junior School</t>
  </si>
  <si>
    <t>St Luke's CofE Primary School</t>
  </si>
  <si>
    <t>St Helen's Primary School</t>
  </si>
  <si>
    <t>The Dearne Advanced Learning Centre</t>
  </si>
  <si>
    <t>Slade Green Junior School</t>
  </si>
  <si>
    <t>Short Heath Primary School</t>
  </si>
  <si>
    <t>Holy Trinity Catholic Media Arts College</t>
  </si>
  <si>
    <t>St Luke and St Philips Church of England Voluntary Aided Primary School</t>
  </si>
  <si>
    <t>Gaskell Community Primary School</t>
  </si>
  <si>
    <t>Ryburn Valley High School</t>
  </si>
  <si>
    <t>Calder High School, A Specialist Technology College</t>
  </si>
  <si>
    <t>Downham Feoffees Primary School</t>
  </si>
  <si>
    <t>Stapleford Community Primary School</t>
  </si>
  <si>
    <t>Daven Primary School</t>
  </si>
  <si>
    <t>Mablins Lane Community Primary School</t>
  </si>
  <si>
    <t xml:space="preserve">Sir William Stanier Community School </t>
  </si>
  <si>
    <t>Looe Primary School</t>
  </si>
  <si>
    <t>St Newlyn East Primary School</t>
  </si>
  <si>
    <t>Charter Primary School</t>
  </si>
  <si>
    <t>Silloth Primary School</t>
  </si>
  <si>
    <t>Furness Academy</t>
  </si>
  <si>
    <t>Samuel King's School</t>
  </si>
  <si>
    <t>Noel-Baker Community School</t>
  </si>
  <si>
    <t>The Dunbury CofE VC Primary School</t>
  </si>
  <si>
    <t>Bramford Primary School</t>
  </si>
  <si>
    <t>Caslon Primary School</t>
  </si>
  <si>
    <t>Halesbury School</t>
  </si>
  <si>
    <t>Park Mead Primary School</t>
  </si>
  <si>
    <t>The Alderton Junior School</t>
  </si>
  <si>
    <t>Janet Duke Primary School</t>
  </si>
  <si>
    <t>Primrose Hill CofE Primary School</t>
  </si>
  <si>
    <t>Kingsclere Church of England Primary School</t>
  </si>
  <si>
    <t>Mill Chase Community Technology College</t>
  </si>
  <si>
    <t>Earlham Primary School</t>
  </si>
  <si>
    <t>St Catherine's Hoddesdon CofE Primary School</t>
  </si>
  <si>
    <t>Kingsway Junior School</t>
  </si>
  <si>
    <t>Holtsmere End Junior School</t>
  </si>
  <si>
    <t>Marriotts School</t>
  </si>
  <si>
    <t>Hamstreet Primary School</t>
  </si>
  <si>
    <t>Middle Row Primary School</t>
  </si>
  <si>
    <t>Victoria Road Primary School</t>
  </si>
  <si>
    <t>Bapchild and Tonge Church of England Primary School</t>
  </si>
  <si>
    <t>Meopham School</t>
  </si>
  <si>
    <t>Marsden Infant and Nursery School</t>
  </si>
  <si>
    <t>Iveson Primary School</t>
  </si>
  <si>
    <t>City of Leeds School</t>
  </si>
  <si>
    <t>Humphrey Perkins High School &amp; Community Centre Barrow Upon Soar</t>
  </si>
  <si>
    <t>Manchester Enterprise Academy</t>
  </si>
  <si>
    <t>Unity City Academy</t>
  </si>
  <si>
    <t>Penwith School</t>
  </si>
  <si>
    <t>The Fishtoft School</t>
  </si>
  <si>
    <t>Caistor Yarborough Academy</t>
  </si>
  <si>
    <t>Pike Fold Primary School</t>
  </si>
  <si>
    <t>Halling Primary School</t>
  </si>
  <si>
    <t>Ashington Hirst Park Middle School</t>
  </si>
  <si>
    <t>Hawthorne Primary and Nursery School</t>
  </si>
  <si>
    <t>Swaffham Hamond's High School</t>
  </si>
  <si>
    <t>Bishop Alexander Primary and Nursery School</t>
  </si>
  <si>
    <t>St Andrew's College, North East Lincolnshire</t>
  </si>
  <si>
    <t>Starbeck Community Primary School</t>
  </si>
  <si>
    <t>Stonesfield School</t>
  </si>
  <si>
    <t>Colburn Community Primary School</t>
  </si>
  <si>
    <t>Camblesforth Community Primary School</t>
  </si>
  <si>
    <t>Briar Hill Primary School</t>
  </si>
  <si>
    <t>Priory School (Specialist Sports College)</t>
  </si>
  <si>
    <t>High Greave Junior School</t>
  </si>
  <si>
    <t>Abbey Infant School</t>
  </si>
  <si>
    <t>Ormiston Sandwell Community Academy</t>
  </si>
  <si>
    <t>The Phoenix Collegiate</t>
  </si>
  <si>
    <t>Manor Court Community Primary School</t>
  </si>
  <si>
    <t>New Horizons Learning Centre (PRU)</t>
  </si>
  <si>
    <t>Marshside Primary School</t>
  </si>
  <si>
    <t>Holy Cross Catholic Primary School</t>
  </si>
  <si>
    <t>Myddle CofE Primary School</t>
  </si>
  <si>
    <t>Church Eaton Endowed (VA) Primary School</t>
  </si>
  <si>
    <t>Westlands Primary School</t>
  </si>
  <si>
    <t>Hurst Park Primary School</t>
  </si>
  <si>
    <t>Weyfield Primary School</t>
  </si>
  <si>
    <t>St Matthew's CofE Primary School</t>
  </si>
  <si>
    <t>Mrs Bland's Infant School</t>
  </si>
  <si>
    <t>Linden Road Primary School and Hearing Impaired Resource Base</t>
  </si>
  <si>
    <t>Noremarsh Community Junior School</t>
  </si>
  <si>
    <t>Trowbridge Longmeadow Primary School</t>
  </si>
  <si>
    <t>Quarry Hill Primary and Pre School</t>
  </si>
  <si>
    <t>The Mill Primary School</t>
  </si>
  <si>
    <t>Burbage Primary School</t>
  </si>
  <si>
    <t>Clent Parochial Primary School</t>
  </si>
  <si>
    <t>Susan Gregory</t>
  </si>
  <si>
    <t>2. Not all special schools are given an attainment grade due to insufficient evidence.</t>
  </si>
  <si>
    <r>
      <t xml:space="preserve">Outcomes for residential or boarding pupils </t>
    </r>
    <r>
      <rPr>
        <vertAlign val="superscript"/>
        <sz val="8"/>
        <color indexed="8"/>
        <rFont val="Tahoma"/>
        <family val="2"/>
      </rPr>
      <t>2</t>
    </r>
  </si>
  <si>
    <r>
      <t xml:space="preserve">Overall effectiveness of the residential or boarding provision </t>
    </r>
    <r>
      <rPr>
        <vertAlign val="superscript"/>
        <sz val="8"/>
        <color indexed="8"/>
        <rFont val="Tahoma"/>
        <family val="2"/>
      </rPr>
      <t>2</t>
    </r>
  </si>
  <si>
    <r>
      <t xml:space="preserve">The quality of residential or boarding provision and care </t>
    </r>
    <r>
      <rPr>
        <vertAlign val="superscript"/>
        <sz val="8"/>
        <color indexed="8"/>
        <rFont val="Tahoma"/>
        <family val="2"/>
      </rPr>
      <t>2</t>
    </r>
  </si>
  <si>
    <r>
      <t xml:space="preserve">Residential and boarding pupil's safety </t>
    </r>
    <r>
      <rPr>
        <vertAlign val="superscript"/>
        <sz val="8"/>
        <color indexed="8"/>
        <rFont val="Tahoma"/>
        <family val="2"/>
      </rPr>
      <t>2</t>
    </r>
  </si>
  <si>
    <r>
      <t xml:space="preserve">Leadership and management of the residential or boarding provision </t>
    </r>
    <r>
      <rPr>
        <vertAlign val="superscript"/>
        <sz val="8"/>
        <color indexed="8"/>
        <rFont val="Tahoma"/>
        <family val="2"/>
      </rPr>
      <t>2</t>
    </r>
  </si>
  <si>
    <t>1. Special schools include special academy converters and non-maintained special schools.</t>
  </si>
  <si>
    <r>
      <t xml:space="preserve">2009/10 </t>
    </r>
    <r>
      <rPr>
        <vertAlign val="superscript"/>
        <sz val="8"/>
        <rFont val="Tahoma"/>
        <family val="2"/>
      </rPr>
      <t>4</t>
    </r>
  </si>
  <si>
    <t>4 September 2012</t>
  </si>
  <si>
    <t>Overall Effectiveness</t>
  </si>
  <si>
    <t>Leadership and management</t>
  </si>
  <si>
    <t>Achievement of pupils</t>
  </si>
  <si>
    <t>Behaviour and safety of pupils</t>
  </si>
  <si>
    <r>
      <t>How well do learners achieve?</t>
    </r>
    <r>
      <rPr>
        <i/>
        <vertAlign val="superscript"/>
        <sz val="8"/>
        <rFont val="Tahoma"/>
        <family val="2"/>
      </rPr>
      <t xml:space="preserve"> 6 7</t>
    </r>
  </si>
  <si>
    <r>
      <t>Aggregate achievement</t>
    </r>
    <r>
      <rPr>
        <vertAlign val="superscript"/>
        <sz val="8"/>
        <rFont val="Tahoma"/>
        <family val="2"/>
      </rPr>
      <t xml:space="preserve"> 5 6</t>
    </r>
  </si>
  <si>
    <t>6. Pupils' achievement and the extent to which they enjoy their learning judgement was introduced on 1 September 2009. Prior to this a different judgement, 'How well do learners achieve?', was made. While these judgements are not directly comparable, they have been aggregated in the table to present the state of the nation.</t>
  </si>
  <si>
    <t>7. As a result of a proportionate inspection process, inspections of weaker schools are brought forward. These weaker schools will no longer have the 2005 achievement judgement and will instead have the 2009 judgement: 'Pupils' achievement and the extent to which they enjoy their learning'. 'How well do learners achieve?' judgement is therefore more positive.</t>
  </si>
  <si>
    <t>8. In May and June of the 2006/07 academic year Ofsted completed a number of Phase 2 Reduced Tariff inspections which had no comparable behaviour judgement.</t>
  </si>
  <si>
    <r>
      <t xml:space="preserve">Overall effectiveness </t>
    </r>
    <r>
      <rPr>
        <vertAlign val="superscript"/>
        <sz val="8"/>
        <color indexed="8"/>
        <rFont val="Tahoma"/>
        <family val="2"/>
      </rPr>
      <t>4</t>
    </r>
    <r>
      <rPr>
        <sz val="8"/>
        <color indexed="8"/>
        <rFont val="Tahoma"/>
        <family val="2"/>
      </rPr>
      <t xml:space="preserve"> </t>
    </r>
    <r>
      <rPr>
        <vertAlign val="superscript"/>
        <sz val="8"/>
        <color indexed="8"/>
        <rFont val="Tahoma"/>
        <family val="2"/>
      </rPr>
      <t>5</t>
    </r>
  </si>
  <si>
    <r>
      <t xml:space="preserve">Achievement of pupils </t>
    </r>
    <r>
      <rPr>
        <i/>
        <vertAlign val="superscript"/>
        <sz val="8"/>
        <color indexed="8"/>
        <rFont val="Tahoma"/>
        <family val="2"/>
      </rPr>
      <t>4 5 6</t>
    </r>
  </si>
  <si>
    <r>
      <t xml:space="preserve">Quality of teaching </t>
    </r>
    <r>
      <rPr>
        <vertAlign val="superscript"/>
        <sz val="8"/>
        <color indexed="8"/>
        <rFont val="Tahoma"/>
        <family val="2"/>
      </rPr>
      <t>4</t>
    </r>
    <r>
      <rPr>
        <sz val="8"/>
        <color indexed="8"/>
        <rFont val="Tahoma"/>
        <family val="2"/>
      </rPr>
      <t xml:space="preserve"> </t>
    </r>
    <r>
      <rPr>
        <vertAlign val="superscript"/>
        <sz val="8"/>
        <color indexed="8"/>
        <rFont val="Tahoma"/>
        <family val="2"/>
      </rPr>
      <t>5</t>
    </r>
  </si>
  <si>
    <r>
      <t xml:space="preserve">Behaviour and safety of pupils </t>
    </r>
    <r>
      <rPr>
        <vertAlign val="superscript"/>
        <sz val="8"/>
        <color indexed="8"/>
        <rFont val="Tahoma"/>
        <family val="2"/>
      </rPr>
      <t>4</t>
    </r>
    <r>
      <rPr>
        <sz val="8"/>
        <color indexed="8"/>
        <rFont val="Tahoma"/>
        <family val="2"/>
      </rPr>
      <t xml:space="preserve"> </t>
    </r>
    <r>
      <rPr>
        <vertAlign val="superscript"/>
        <sz val="8"/>
        <color indexed="8"/>
        <rFont val="Tahoma"/>
        <family val="2"/>
      </rPr>
      <t>5 8</t>
    </r>
  </si>
  <si>
    <r>
      <t xml:space="preserve">Leadership and management </t>
    </r>
    <r>
      <rPr>
        <vertAlign val="superscript"/>
        <sz val="8"/>
        <color indexed="8"/>
        <rFont val="Tahoma"/>
        <family val="2"/>
      </rPr>
      <t>4</t>
    </r>
    <r>
      <rPr>
        <sz val="8"/>
        <color indexed="8"/>
        <rFont val="Tahoma"/>
        <family val="2"/>
      </rPr>
      <t xml:space="preserve"> </t>
    </r>
    <r>
      <rPr>
        <vertAlign val="superscript"/>
        <sz val="8"/>
        <color indexed="8"/>
        <rFont val="Tahoma"/>
        <family val="2"/>
      </rPr>
      <t>5</t>
    </r>
  </si>
  <si>
    <t>4. The total number of special measures monitoring inspections includes one integrated inspection.</t>
  </si>
  <si>
    <t>2. Primary schools include primary academy converters.</t>
  </si>
  <si>
    <t>2. Secondary schools include secondary academy converters, sponsor-led academies and city technology colleges.</t>
  </si>
  <si>
    <t>4. Judgement descriptors are based on that of the January 2012 section 5 inspection framework.</t>
  </si>
  <si>
    <t>3. Where the number of inspections is small, percentages should be treated with caution.</t>
  </si>
  <si>
    <t>5. Inspections include pilot inspection outcomes occurring in the 2010/11 academic year.</t>
  </si>
  <si>
    <t>4. The impact of risk assessment on the sample of schools is that many fewer previously good schools are inspected and previously outstanding schools have had their inspections deferred. See paragraph 3 of the Methodology section in the Key Findings document for more information.</t>
  </si>
  <si>
    <t>1 Sep 2011 to 31 Dec 2011</t>
  </si>
  <si>
    <t>4. An amended section 5 inspection framework was introduced on 1 September 2009.</t>
  </si>
  <si>
    <t>3. An amended section 5 inspection framework was introduced on 1 January 2012.</t>
  </si>
  <si>
    <r>
      <t>2005/06</t>
    </r>
    <r>
      <rPr>
        <vertAlign val="superscript"/>
        <sz val="8"/>
        <rFont val="Tahoma"/>
        <family val="2"/>
      </rPr>
      <t xml:space="preserve"> 5</t>
    </r>
  </si>
  <si>
    <t>5. The section 5 inspection framework was introduced on 1 September 2005.</t>
  </si>
  <si>
    <t>Achievement of pupils at the school</t>
  </si>
  <si>
    <t>Nursery (420)</t>
  </si>
  <si>
    <t>Willow Primary School</t>
  </si>
  <si>
    <t>West Grantham Academy Spitalgate</t>
  </si>
  <si>
    <t>Eastbrook Primary School</t>
  </si>
  <si>
    <t>Southminster Church of England (Controlled) Primary School</t>
  </si>
  <si>
    <t>Radcliffe Primary School</t>
  </si>
  <si>
    <t>Carsic Primary School</t>
  </si>
  <si>
    <t>Anston Brook Primary School</t>
  </si>
  <si>
    <t xml:space="preserve">Avenue Primary School </t>
  </si>
  <si>
    <t>Cherry Tree Primary School, Basildon</t>
  </si>
  <si>
    <t>Hemsworth West End Primary School</t>
  </si>
  <si>
    <t>Arnbrook Primary School</t>
  </si>
  <si>
    <t>John Baskeyfield VC CofE Primary School</t>
  </si>
  <si>
    <t>Long Cross Primary and Nursery School</t>
  </si>
  <si>
    <t>Saxon Way Primary School</t>
  </si>
  <si>
    <t>Drayton CofE Junior School</t>
  </si>
  <si>
    <t>Springfield Primary School</t>
  </si>
  <si>
    <t>Clifford Road Primary School</t>
  </si>
  <si>
    <t>St Peter's CofE (C) Primary School</t>
  </si>
  <si>
    <t>St Anne's Catholic Primary School</t>
  </si>
  <si>
    <t>Ellison Primary School</t>
  </si>
  <si>
    <t>Oakhill Primary School</t>
  </si>
  <si>
    <t>St Nicholas CofE Primary School</t>
  </si>
  <si>
    <t>Morville CofE (Controlled) Primary School</t>
  </si>
  <si>
    <t>Berinsfield Community Primary School</t>
  </si>
  <si>
    <t>Poppleton Road Primary School</t>
  </si>
  <si>
    <t>Daventry Abbey Junior School</t>
  </si>
  <si>
    <t>Fenstanton Primary School</t>
  </si>
  <si>
    <t>St John's Primary School</t>
  </si>
  <si>
    <t>Warlingham Village Primary School</t>
  </si>
  <si>
    <t>Cliff Park Junior School</t>
  </si>
  <si>
    <t>Archbishop Cranmer Church of England Community Primary School</t>
  </si>
  <si>
    <t>Kingsthorpe Grove Primary School</t>
  </si>
  <si>
    <t>Thorplands Primary School</t>
  </si>
  <si>
    <t>Olympic Primary School</t>
  </si>
  <si>
    <t>Leyland Methodist Junior School</t>
  </si>
  <si>
    <t>St Philip Howard Catholic Primary School</t>
  </si>
  <si>
    <t>Carleton St Hilda's Church of England Primary School</t>
  </si>
  <si>
    <t>Kingsmead Primary School</t>
  </si>
  <si>
    <t>Vale View Community School</t>
  </si>
  <si>
    <t>Elson Infant School</t>
  </si>
  <si>
    <t>Westfield Community Primary School</t>
  </si>
  <si>
    <t>Meeching Valley Primary School</t>
  </si>
  <si>
    <t>Boyton Community Primary School</t>
  </si>
  <si>
    <t>St Teresa's Catholic Primary School, Basildon</t>
  </si>
  <si>
    <t>Mountfield and Whatlington Church of England Primary School</t>
  </si>
  <si>
    <t>St Michael's Voluntary Controlled Church of England Primary School</t>
  </si>
  <si>
    <t>Ravensdale Junior School</t>
  </si>
  <si>
    <t>Battle Primary School</t>
  </si>
  <si>
    <t>Adwick Park Junior School</t>
  </si>
  <si>
    <t>Pipers Grove Primary School</t>
  </si>
  <si>
    <t>Doncaster Road Primary School</t>
  </si>
  <si>
    <t>Turnfurlong Junior School</t>
  </si>
  <si>
    <t>Charfield Primary School</t>
  </si>
  <si>
    <t>Plains Farm Primary School</t>
  </si>
  <si>
    <t>Castleford Redhill Junior School</t>
  </si>
  <si>
    <t>Mount Pellon Junior and Infant School</t>
  </si>
  <si>
    <t>Holy Rosary Catholic Primary School</t>
  </si>
  <si>
    <t>Woden Primary School</t>
  </si>
  <si>
    <t>Birchills Church of England Primary Community School</t>
  </si>
  <si>
    <t>Stretton Church of England Primary School</t>
  </si>
  <si>
    <t>The Leys Primary School</t>
  </si>
  <si>
    <t>Camden Junior School</t>
  </si>
  <si>
    <t>Royston Primary School</t>
  </si>
  <si>
    <t>St Andrew's Maghull Church of England Primary School</t>
  </si>
  <si>
    <t>Salusbury Primary School</t>
  </si>
  <si>
    <t>St Joseph's Catholic Primary School</t>
  </si>
  <si>
    <t>Morningside Primary School</t>
  </si>
  <si>
    <t>Crowland Primary School</t>
  </si>
  <si>
    <t>East Wickham Junior School</t>
  </si>
  <si>
    <t>Stanhope Primary School</t>
  </si>
  <si>
    <t>The Basildon Upper Academy</t>
  </si>
  <si>
    <t>The Basildon Lower Academy</t>
  </si>
  <si>
    <t>Blyth Community College</t>
  </si>
  <si>
    <t>Cliff Park High School</t>
  </si>
  <si>
    <t>Thistley Hough High School</t>
  </si>
  <si>
    <t>Winton School</t>
  </si>
  <si>
    <t>St Benedict's Catholic High School</t>
  </si>
  <si>
    <t>The Ramsey College</t>
  </si>
  <si>
    <t>Kings Grove School</t>
  </si>
  <si>
    <t>Oakfield School</t>
  </si>
  <si>
    <t>Newbridge Short Stay Secondary School</t>
  </si>
  <si>
    <t>Chace Extended Learning Centre</t>
  </si>
  <si>
    <t>The Neale-Wade Community College</t>
  </si>
  <si>
    <t>Oaklands PRU</t>
  </si>
  <si>
    <t>Canterbury and Swale Alternative Curriculum PRU</t>
  </si>
  <si>
    <t>John Smeaton Community College</t>
  </si>
  <si>
    <t>West Quadrant Childrens Support Centre, Harlow</t>
  </si>
  <si>
    <t>Oaklands</t>
  </si>
  <si>
    <t>Furness School</t>
  </si>
  <si>
    <t>Cliffdale Primary School</t>
  </si>
  <si>
    <t>Sandford School</t>
  </si>
  <si>
    <t>Cam House School</t>
  </si>
  <si>
    <t>Pebble Brook School</t>
  </si>
  <si>
    <t>Queensmead Community Primary School</t>
  </si>
  <si>
    <t>Firside Junior School</t>
  </si>
  <si>
    <t>St Peter's Church of England Aided Junior School</t>
  </si>
  <si>
    <t>Oriel Primary School</t>
  </si>
  <si>
    <t>Furness Primary School</t>
  </si>
  <si>
    <t>St Mark's West Essex Catholic School</t>
  </si>
  <si>
    <t>Manchester Creative and Media Academy for Girls</t>
  </si>
  <si>
    <t>Red House Academy</t>
  </si>
  <si>
    <t>Purbrook Park School</t>
  </si>
  <si>
    <t>Woodstock School</t>
  </si>
  <si>
    <t>3. One school closed as a result of amalgamation, nine closed to become sponsor-led academies.</t>
  </si>
  <si>
    <t>S8 No Formal Designation Visit</t>
  </si>
  <si>
    <t>Section 8 No formal designation visit</t>
  </si>
  <si>
    <t>1. One secondary school that was previously in notice to improve was found to require special measures after reinspection this quarter.</t>
  </si>
  <si>
    <t>1 September 2011 to 31 August 2012</t>
  </si>
  <si>
    <t>1 September 2011 and 31 August 2012</t>
  </si>
  <si>
    <t>1 September 2011 and 31 December 2011</t>
  </si>
  <si>
    <t>1 January 2012 and 31 August 2012</t>
  </si>
  <si>
    <r>
      <t xml:space="preserve">Table 3: Inspection outcomes for selected judgements of maintained schools at their most recent inspection at 31 August 2012 (provisional) </t>
    </r>
    <r>
      <rPr>
        <b/>
        <vertAlign val="superscript"/>
        <sz val="10"/>
        <rFont val="Tahoma"/>
        <family val="2"/>
      </rPr>
      <t>1 2 3</t>
    </r>
  </si>
  <si>
    <t>PRE</t>
  </si>
  <si>
    <t>New Framework</t>
  </si>
  <si>
    <t>Aug</t>
  </si>
  <si>
    <t>Pre</t>
  </si>
  <si>
    <t>New framework</t>
  </si>
  <si>
    <t>Previous Framework</t>
  </si>
  <si>
    <t>Academic Year</t>
  </si>
  <si>
    <t>Dec</t>
  </si>
  <si>
    <t>August</t>
  </si>
  <si>
    <t>DEC</t>
  </si>
  <si>
    <t>AUGUST</t>
  </si>
  <si>
    <t>urn</t>
  </si>
  <si>
    <t>schoolname</t>
  </si>
  <si>
    <t>la_name</t>
  </si>
  <si>
    <t>phase</t>
  </si>
  <si>
    <t>toe_desc</t>
  </si>
  <si>
    <t>latest_date</t>
  </si>
  <si>
    <t>Hindley Surestart Nursery</t>
  </si>
  <si>
    <t>Iqra Slough Islamic Primary School</t>
  </si>
  <si>
    <t>Hallgate Primary School Cottingham</t>
  </si>
  <si>
    <t>Rosebrook Primary School</t>
  </si>
  <si>
    <t>Eastwood Primary School &amp; Nursery</t>
  </si>
  <si>
    <t>Loseley Fields Primary School</t>
  </si>
  <si>
    <t>Ernesettle Community School</t>
  </si>
  <si>
    <t>The John Henry Newman CofE (A) Primary School</t>
  </si>
  <si>
    <t>Frogwell Primary School</t>
  </si>
  <si>
    <t>Bell Wood Community Primary School</t>
  </si>
  <si>
    <t>Downsview Community Primary School</t>
  </si>
  <si>
    <t>Oakefield Primary and Nursery School</t>
  </si>
  <si>
    <t>St Matthias and Dr Bell's CofE VA Primary School</t>
  </si>
  <si>
    <t>Watchetts Junior School</t>
  </si>
  <si>
    <t>St Mary and John Church of England Primary School</t>
  </si>
  <si>
    <t>Orchard Meadow Primary School</t>
  </si>
  <si>
    <t>Annie Holgate Junior School</t>
  </si>
  <si>
    <t>Lings Primary School</t>
  </si>
  <si>
    <t>Southery Primary School</t>
  </si>
  <si>
    <t>Watton Junior School</t>
  </si>
  <si>
    <t>Langer Primary School</t>
  </si>
  <si>
    <t>Worlingworth Church of England Voluntary Controlled Primary School</t>
  </si>
  <si>
    <t>Thameside Primary School</t>
  </si>
  <si>
    <t>Tattershall Primary School</t>
  </si>
  <si>
    <t>Maryhill Primary School</t>
  </si>
  <si>
    <t>Ramsgate, Christ Church Church of England Junior School</t>
  </si>
  <si>
    <t>York Road Junior School and Language Unit</t>
  </si>
  <si>
    <t>St James' CofE Primary School</t>
  </si>
  <si>
    <t>Slater Primary School</t>
  </si>
  <si>
    <t>Kirkby Fleetham Church of England Primary School</t>
  </si>
  <si>
    <t>Earby Springfield Primary School</t>
  </si>
  <si>
    <t>Chantry Primary School</t>
  </si>
  <si>
    <t>Sherwood Park Community Primary School</t>
  </si>
  <si>
    <t>Spinnens Acre Community Junior School</t>
  </si>
  <si>
    <t>All Saints Church of England Voluntary Controlled Infant School, Hessle</t>
  </si>
  <si>
    <t>Foredyke Primary School</t>
  </si>
  <si>
    <t>Willows Primary School</t>
  </si>
  <si>
    <t>Ainthorpe Primary School</t>
  </si>
  <si>
    <t>St George's Primary School</t>
  </si>
  <si>
    <t>The Holme Church of England Controlled Primary School</t>
  </si>
  <si>
    <t>North Walsham Junior School</t>
  </si>
  <si>
    <t>Spinney Infant School</t>
  </si>
  <si>
    <t>Southdown Junior School</t>
  </si>
  <si>
    <t>Accrington St John with St Augustine Church of England Primary School</t>
  </si>
  <si>
    <t>Talbot Combined School</t>
  </si>
  <si>
    <t>Ellacombe School</t>
  </si>
  <si>
    <t>Newhall Community Junior School</t>
  </si>
  <si>
    <t>Shanklin Church of England Primary School</t>
  </si>
  <si>
    <t>St Cuthbert's Catholic Community School</t>
  </si>
  <si>
    <t>Sennen School</t>
  </si>
  <si>
    <t>Ladywood Primary School</t>
  </si>
  <si>
    <t>Ranikhet Primary School</t>
  </si>
  <si>
    <t>Pontefract Orchard Head Junior and Infant School</t>
  </si>
  <si>
    <t>Field Lane Primary School</t>
  </si>
  <si>
    <t>Thurcroft Junior School</t>
  </si>
  <si>
    <t>Roydon Primary School</t>
  </si>
  <si>
    <t>Ridge Hill Primary School and Nursery</t>
  </si>
  <si>
    <t>St Mary's Farnham Royal CofE Primary School</t>
  </si>
  <si>
    <t>The Ashbeach Primary School</t>
  </si>
  <si>
    <t>St Mary Redcliffe Church of England Primary School</t>
  </si>
  <si>
    <t>Walbottle Village Primary School</t>
  </si>
  <si>
    <t>St Giles CofE (VA) J&amp;I Pontefract</t>
  </si>
  <si>
    <t>St Peter's Church of England Primary School</t>
  </si>
  <si>
    <t>St Michael's CofE Junior and Infant School</t>
  </si>
  <si>
    <t>Crawford Primary School</t>
  </si>
  <si>
    <t>William Morris Primary School</t>
  </si>
  <si>
    <t>Broadford Primary School</t>
  </si>
  <si>
    <t>The Kilburn Park School Foundation</t>
  </si>
  <si>
    <t>Priory Primary School</t>
  </si>
  <si>
    <t>Kingsley College</t>
  </si>
  <si>
    <t>Hill Farm Primary School</t>
  </si>
  <si>
    <t>Weston Favell School</t>
  </si>
  <si>
    <t>Portland School</t>
  </si>
  <si>
    <t>Riverley Primary School</t>
  </si>
  <si>
    <t>The Eltham Foundation School</t>
  </si>
  <si>
    <t>The Market Weighton School</t>
  </si>
  <si>
    <t>Fearnhill School</t>
  </si>
  <si>
    <t>The Vyne Community School</t>
  </si>
  <si>
    <t>Archway School</t>
  </si>
  <si>
    <t>Granville Sports College</t>
  </si>
  <si>
    <t>Cecil Jones College</t>
  </si>
  <si>
    <t>Winton Arts and Media College</t>
  </si>
  <si>
    <t>Gamlingay Village College</t>
  </si>
  <si>
    <t>Burnham Upper School</t>
  </si>
  <si>
    <t>The Misbourne School</t>
  </si>
  <si>
    <t>Foundry Primary School</t>
  </si>
  <si>
    <t>Woodhouse Primary School</t>
  </si>
  <si>
    <t>Wombwell High - A Humanities College</t>
  </si>
  <si>
    <t>St Damian's RC Science College</t>
  </si>
  <si>
    <t>Moseley Park</t>
  </si>
  <si>
    <t>Egerton High School</t>
  </si>
  <si>
    <t>The Kingfisher School</t>
  </si>
  <si>
    <t>William Morris School</t>
  </si>
  <si>
    <t>Kingswood College of Arts</t>
  </si>
  <si>
    <t>The Phoenix Centre</t>
  </si>
  <si>
    <t>Allendale Middle School</t>
  </si>
  <si>
    <t>Fen Park Community Primary School</t>
  </si>
  <si>
    <t>Crawford's Church of England Voluntary Controlled Primary School</t>
  </si>
  <si>
    <t>Alternative Education Service - St Mary's Centre</t>
  </si>
  <si>
    <t>Aire Valley School</t>
  </si>
  <si>
    <t>Kingsway Primary School</t>
  </si>
  <si>
    <t>St Nicholas Church of England (Controlled) Primary School</t>
  </si>
  <si>
    <t>Molehill Copse Primary School</t>
  </si>
  <si>
    <t>The Trinity Church of England Voluntary Aided Primary School, Devizes</t>
  </si>
  <si>
    <t>Hugh Gaitskell Primary School</t>
  </si>
  <si>
    <t xml:space="preserve">The Latimer Arts College </t>
  </si>
  <si>
    <t>Glossopdale Community College</t>
  </si>
  <si>
    <t>Maidstone, St Michael's Church of England Junior School</t>
  </si>
  <si>
    <t>Oasis Academy Mayfield</t>
  </si>
  <si>
    <t>Whiteways Primary School</t>
  </si>
  <si>
    <t>Harewood Junior School</t>
  </si>
  <si>
    <t>St Patrick's Roman Catholic Voluntary Aided Primary School</t>
  </si>
  <si>
    <t>St John's Ladywood Church of England Primary School</t>
  </si>
  <si>
    <t>Hamford Primary School</t>
  </si>
  <si>
    <t>Hannah Ball Infant School</t>
  </si>
  <si>
    <t>All Saints Infant School</t>
  </si>
  <si>
    <t>Swallow Hill Community College</t>
  </si>
  <si>
    <t>Park Primary School</t>
  </si>
  <si>
    <t>Melton Primary School</t>
  </si>
  <si>
    <t>Langstone Infant School</t>
  </si>
  <si>
    <t>Stoney Middleton CofE (C) Primary School</t>
  </si>
  <si>
    <t>St Margaret's Church of England Primary School</t>
  </si>
  <si>
    <t>Lumley Junior School</t>
  </si>
  <si>
    <t>All Saints CofE Primary School</t>
  </si>
  <si>
    <t>Ghyllgrove Community Infant School</t>
  </si>
  <si>
    <t>Moseley School A Language College</t>
  </si>
  <si>
    <t>Hatton Park Primary School</t>
  </si>
  <si>
    <t>St Alban's Catholic Primary School, Chaddesden, Derby</t>
  </si>
  <si>
    <t>Moor Green Primary</t>
  </si>
  <si>
    <t>Ashton CofE VA Middle School</t>
  </si>
  <si>
    <t>Palmers Cross Primary School</t>
  </si>
  <si>
    <t>Westglade Primary School</t>
  </si>
  <si>
    <t>Hasland Infant School</t>
  </si>
  <si>
    <t>Charles Thorp Comprehensive School</t>
  </si>
  <si>
    <t>Bearnes Voluntary Primary School</t>
  </si>
  <si>
    <t>Harwood Park Primary School</t>
  </si>
  <si>
    <t>Lansdowne Primary School</t>
  </si>
  <si>
    <t>William Bellamy Infant School</t>
  </si>
  <si>
    <t>The Chestnut Centre</t>
  </si>
  <si>
    <t>Darfield Valley Primary School</t>
  </si>
  <si>
    <t>Castleway Primary School</t>
  </si>
  <si>
    <t>Shepton Mallet Community Infants' School &amp; Nursery</t>
  </si>
  <si>
    <t>St Patrick's Catholic Primary School</t>
  </si>
  <si>
    <t>St Patrick's RC Primary School</t>
  </si>
  <si>
    <t>Sigglesthorne Church of England Voluntary Controlled Primary School</t>
  </si>
  <si>
    <t>Allenton Community Primary School</t>
  </si>
  <si>
    <t>Cippenham Primary School</t>
  </si>
  <si>
    <t>Field View Primary School</t>
  </si>
  <si>
    <t>Wollescote Primary School</t>
  </si>
  <si>
    <t>Heyworth Primary School</t>
  </si>
  <si>
    <t>Great Torrington Junior School</t>
  </si>
  <si>
    <t>Shinfield St Mary's CofE Junior School</t>
  </si>
  <si>
    <t>St.Saviour's Church of England Primary School</t>
  </si>
  <si>
    <t>Oak Trees Community School</t>
  </si>
  <si>
    <t>Cleves Primary School</t>
  </si>
  <si>
    <t>Abingdon Primary School</t>
  </si>
  <si>
    <t>Denaby Main Primary School</t>
  </si>
  <si>
    <t>The Rookeries Carleton Junior and Infant School: With Hearing Impairment Resource</t>
  </si>
  <si>
    <t>Luttons Community Primary School</t>
  </si>
  <si>
    <t>Portfield Community Primary School</t>
  </si>
  <si>
    <t>Brenchley and Matfield Church of England Voluntary Aided Primary School</t>
  </si>
  <si>
    <t>Kettlefields Primary School</t>
  </si>
  <si>
    <t>Maltby Redwood Junior and Infant School</t>
  </si>
  <si>
    <t>Dinglewell Infant School</t>
  </si>
  <si>
    <t>Alvaston Junior School</t>
  </si>
  <si>
    <t>Meath Green Junior School</t>
  </si>
  <si>
    <t>Halfway Junior School</t>
  </si>
  <si>
    <t>Lodge Primary School</t>
  </si>
  <si>
    <t>Dukesgate Primary School</t>
  </si>
  <si>
    <t>Ravenswood Community Primary School</t>
  </si>
  <si>
    <t>Birch Hill Primary School</t>
  </si>
  <si>
    <t>Callands Primary School</t>
  </si>
  <si>
    <t>Timbertree Primary School</t>
  </si>
  <si>
    <t>Higham Ferrers Junior School</t>
  </si>
  <si>
    <t>Greenacre Primary &amp; Nursery School</t>
  </si>
  <si>
    <t>Larkholme Primary School</t>
  </si>
  <si>
    <t>Brewster Avenue Infant School</t>
  </si>
  <si>
    <t>Great Coates Primary School</t>
  </si>
  <si>
    <t>Hawkesley CofE/Methodist Primary School</t>
  </si>
  <si>
    <t>Blaise Primary and Nursery School</t>
  </si>
  <si>
    <t>Offa's Mead Primary School</t>
  </si>
  <si>
    <t>Bradwell Village School</t>
  </si>
  <si>
    <t>Broom Valley Community School</t>
  </si>
  <si>
    <t>Beecroft Garden Primary</t>
  </si>
  <si>
    <t>Woodlands Primary School</t>
  </si>
  <si>
    <t>Westcott Primary School</t>
  </si>
  <si>
    <t>Wood End Primary School</t>
  </si>
  <si>
    <t>Narborough Church of England Voluntary Controlled Primary School</t>
  </si>
  <si>
    <t>Wykeham Primary School</t>
  </si>
  <si>
    <t>St Wilfrid's RC College</t>
  </si>
  <si>
    <t>Darfield Foulstone School of Creative Arts</t>
  </si>
  <si>
    <t>Abbotsfield School</t>
  </si>
  <si>
    <t>Tavistock College</t>
  </si>
  <si>
    <t>Winterton Comprehensive School with Specialist Status in Engineering</t>
  </si>
  <si>
    <t>St Wilfrid's Catholic High School</t>
  </si>
  <si>
    <t>Andrew Marvell Business and Enterprise College</t>
  </si>
  <si>
    <t>Brockworth Enterprise School</t>
  </si>
  <si>
    <t>Howden School and Technology College</t>
  </si>
  <si>
    <t>Kingfisher School</t>
  </si>
  <si>
    <t xml:space="preserve">Thurrock Pupil Referral Unit </t>
  </si>
  <si>
    <t>Oaklands Infant School</t>
  </si>
  <si>
    <t>Sandiacre Cloudside Junior School</t>
  </si>
  <si>
    <t>St Martin's CofE VA School</t>
  </si>
  <si>
    <t>Greensted Junior School</t>
  </si>
  <si>
    <t>Stukeley Meadows Primary School</t>
  </si>
  <si>
    <t>Warminster Sambourne Church of England Voluntary Controlled Primary School</t>
  </si>
  <si>
    <t>Edgware Junior School</t>
  </si>
  <si>
    <t>Fir Tree Primary School and Nursery</t>
  </si>
  <si>
    <t>High Bentham Community Primary School</t>
  </si>
  <si>
    <t>Hawbush Primary School</t>
  </si>
  <si>
    <t>Cotmanhay Junior School</t>
  </si>
  <si>
    <t>Shelley Primary School</t>
  </si>
  <si>
    <t>Meadow Community Primary School</t>
  </si>
  <si>
    <t>Thameside Junior School</t>
  </si>
  <si>
    <t>Stakes Hill Infant School</t>
  </si>
  <si>
    <t>Larkman Primary School</t>
  </si>
  <si>
    <t>Middleton St Mary's Church of England Voluntary Controlled Primary School</t>
  </si>
  <si>
    <t>Roskear School</t>
  </si>
  <si>
    <t>Halstead Community Primary School</t>
  </si>
  <si>
    <t>King Athelstan Primary School</t>
  </si>
  <si>
    <t>John Keble CofE Primary School</t>
  </si>
  <si>
    <t xml:space="preserve">The Coombes Church of England Primary School </t>
  </si>
  <si>
    <t>Kingsley Primary School</t>
  </si>
  <si>
    <t>Trumacar Community Primary School</t>
  </si>
  <si>
    <t>Castle Primary School</t>
  </si>
  <si>
    <t>Three Peaks School</t>
  </si>
  <si>
    <t>Melbourne Park Primary and Nursery School</t>
  </si>
  <si>
    <t>Combe Down CofE Primary School</t>
  </si>
  <si>
    <t>Poole High School</t>
  </si>
  <si>
    <t>West Craven High Technology College</t>
  </si>
  <si>
    <t>Berwick Middle School</t>
  </si>
  <si>
    <t>The Open Academy</t>
  </si>
  <si>
    <t>Sedgehill School</t>
  </si>
  <si>
    <t>The Gedling School</t>
  </si>
  <si>
    <t>Lakers School</t>
  </si>
  <si>
    <t>Robert Bruce Middle School</t>
  </si>
  <si>
    <t xml:space="preserve">Thomas Clarkson Community College </t>
  </si>
  <si>
    <t>Collegiate High School</t>
  </si>
  <si>
    <t>Caister High School</t>
  </si>
  <si>
    <t>Angley School - A Sports College</t>
  </si>
  <si>
    <t>The Grove School</t>
  </si>
  <si>
    <t>Up Holland High School</t>
  </si>
  <si>
    <t>Torbay School</t>
  </si>
  <si>
    <t>Beckmead School</t>
  </si>
  <si>
    <t>The Lindfield School</t>
  </si>
  <si>
    <t>Eston Centre (EOTAS)</t>
  </si>
  <si>
    <t>14-19 King Street Alternative Provision</t>
  </si>
  <si>
    <t>Childrens Support Centre, Heybridge</t>
  </si>
  <si>
    <t>Canberra Primary School</t>
  </si>
  <si>
    <t>Wellfield Business &amp; Enterprise College</t>
  </si>
  <si>
    <t>Addington High School</t>
  </si>
  <si>
    <t>Priory School</t>
  </si>
  <si>
    <t>Primary (16,643)</t>
  </si>
  <si>
    <t>Secondary (3,075)</t>
  </si>
  <si>
    <t>Special (1,031)</t>
  </si>
  <si>
    <t>Pupil referral unit (379)</t>
  </si>
  <si>
    <t>All schools (21,548)</t>
  </si>
  <si>
    <t>1 September 2011 to 31 December 2011</t>
  </si>
  <si>
    <t>1 January 2012 to 31 August 2012</t>
  </si>
  <si>
    <t>Year</t>
  </si>
  <si>
    <t>Annual</t>
  </si>
  <si>
    <t>pre</t>
  </si>
  <si>
    <t>post</t>
  </si>
  <si>
    <t>2. Based on Edubase at 3 September 2012.</t>
  </si>
  <si>
    <r>
      <t>31 Aug 2012</t>
    </r>
    <r>
      <rPr>
        <vertAlign val="superscript"/>
        <sz val="8"/>
        <rFont val="Tahoma"/>
        <family val="2"/>
      </rPr>
      <t>5</t>
    </r>
  </si>
  <si>
    <t>1. School closing information based on Edubase at 3 September 2012</t>
  </si>
  <si>
    <t>5. Information on closed schools based on Edubase at 3 September 2012.</t>
  </si>
  <si>
    <t>Final</t>
  </si>
  <si>
    <t>Table 4: Most recent overall effectiveness outcome of maintained schools that closed between 1 April 2012 and 30 June 2012 (final)</t>
  </si>
  <si>
    <t>Table 2: Inspection outcomes of maintained schools inspected between 1 September 2011 and 31 August 2012 (final)</t>
  </si>
  <si>
    <t>Table 2a: Inspection outcomes of nursery schools inspected between 1 September 2011 and 31 August 2012 (final)</t>
  </si>
  <si>
    <t>Table 2b: Inspection outcomes of primary schools inspected between 1 September 2011 and 31 August 2012 (final)</t>
  </si>
  <si>
    <t>Table 2c: Inspection outcomes of secondary schools inspected between 1 September 2011 and 31 August 2012 (final)</t>
  </si>
  <si>
    <t>Table 2d: Inspection outcomes of special schools inspected between 1 September 2011 and 31 August 2012 (final)</t>
  </si>
  <si>
    <t>Table 2e: Inspection outcomes of pupil referral units inspected between 1 September 2011 and 31 August 2012 (final)</t>
  </si>
  <si>
    <t>Table 3: Inspection outcomes for selected judgements of maintained schools at their most recent inspection at 31 August 2012 (final)</t>
  </si>
  <si>
    <t>Table 4: Number of maintained schools placed into, coming out of and closing while in a category of concern between 1 September 2011 and 31 August 2012 (final)</t>
  </si>
  <si>
    <t>Table 4a: Maintained schools in special measures at 31 August 2012 (final)</t>
  </si>
  <si>
    <t>Table 4b: Maintained schools in notice to improve at 31 August 2012 (final)</t>
  </si>
  <si>
    <t>Table 4c: Maintained schools removed from special measures between 1 September 2011 and 31 August 2012 (final)</t>
  </si>
  <si>
    <t>Table 4d: Maintained schools removed from notice to improve between 1 September 2011 and 31 August 2012 (final)</t>
  </si>
  <si>
    <t>Table 5: Most recent overall effectiveness for schools inspected at 31 August 2012 by local authority and government office region (final)</t>
  </si>
  <si>
    <t>Chart 1: Overall effectiveness of maintained schools inspected between 1 September 2005 and 31 August 2012 (final)</t>
  </si>
  <si>
    <t>Chart 2: Overall effectiveness of maintained schools inspected between 1 September 2011 and 31 August 2012, by phase (final)</t>
  </si>
  <si>
    <t>Chart 3: Key inspections judgements for maintained schools inspected between 1 September 2011 and 31 August 2012 (final)</t>
  </si>
  <si>
    <t>Chart 4: Most recent overall effectiveness of schools inspected under section 5 at 31 August 2012 (final)</t>
  </si>
  <si>
    <t>Chart 5:  Most recent overall effectiveness of schools inspected at 31 August 2012 compared to the most recent overall effectiveness at 31 August 2011, 31 August 2010 and 31 August 2009 (final)</t>
  </si>
  <si>
    <t>3. The total number of full inspections includes 18 integrated inspections.</t>
  </si>
  <si>
    <r>
      <t>Chart 5:  Most recent overall effectiveness of schools inspected at 31 August 2012 compared to the most recent overall effectiveness at 31 August 2011, 31 August 2010 and 31 August 2009 (final)</t>
    </r>
    <r>
      <rPr>
        <b/>
        <vertAlign val="superscript"/>
        <sz val="10"/>
        <rFont val="Tahoma"/>
        <family val="2"/>
      </rPr>
      <t xml:space="preserve"> 1 2 3 4</t>
    </r>
  </si>
  <si>
    <t>27 November 2012</t>
  </si>
  <si>
    <t>4. Data excludes four schools (three primary and one secondary) that remained in notice to improve after re-inspection and four schools (three primary and one secondary) that remained in special measures after re-inspection..</t>
  </si>
  <si>
    <r>
      <t>1 Jan 2012 to 31 August 2012</t>
    </r>
    <r>
      <rPr>
        <vertAlign val="superscript"/>
        <sz val="8"/>
        <rFont val="Tahoma"/>
        <family val="2"/>
      </rPr>
      <t xml:space="preserve"> 3 6</t>
    </r>
  </si>
  <si>
    <r>
      <t xml:space="preserve">Chart 1: Overall effectiveness of maintained schools inspected between 1 September 2005 and 31 August 2012 (final) </t>
    </r>
    <r>
      <rPr>
        <b/>
        <vertAlign val="superscript"/>
        <sz val="10"/>
        <rFont val="Tahoma"/>
        <family val="2"/>
      </rPr>
      <t>1 2</t>
    </r>
  </si>
  <si>
    <t>Table 1: Number of maintained schools inspections between 1 September 2011 and 31 August 2012, by inspection type (final)</t>
  </si>
  <si>
    <t>1. Primary, secondary and special academy converters are included with primary, secondary and special phases respectively.</t>
  </si>
  <si>
    <r>
      <t>2. Data based on Edubase at 3 September</t>
    </r>
    <r>
      <rPr>
        <b/>
        <sz val="8"/>
        <rFont val="Tahoma"/>
        <family val="2"/>
      </rPr>
      <t xml:space="preserve"> </t>
    </r>
    <r>
      <rPr>
        <sz val="8"/>
        <rFont val="Tahoma"/>
        <family val="2"/>
      </rPr>
      <t>2012.</t>
    </r>
  </si>
  <si>
    <t>3. Data includes the most recent judgements for predecessor schools of academy converters that have not been inspected as an academy converter.</t>
  </si>
  <si>
    <t>5. Data includes the most recent judgements for predecessor schools of academy converters that have not been inspected as an academy converter.</t>
  </si>
  <si>
    <t>2. Local authority information based on Edubase at 3 September 2012.</t>
  </si>
  <si>
    <t>3. Data includes the most recent overall effectiveness judgement for predecessor schools of academy converters that have not been inspected as an academy converter.</t>
  </si>
  <si>
    <t>1. Where numbers are small, percentages should be treated with caution</t>
  </si>
  <si>
    <t>3. Where numbers are small, percentages should be treated with caution.</t>
  </si>
  <si>
    <t>2. Where numbers are small, percentages should be treated with caution.</t>
  </si>
  <si>
    <t>1. Where numbers are small, percentages should be treated with caution.</t>
  </si>
</sst>
</file>

<file path=xl/styles.xml><?xml version="1.0" encoding="utf-8"?>
<styleSheet xmlns="http://schemas.openxmlformats.org/spreadsheetml/2006/main">
  <numFmts count="5">
    <numFmt numFmtId="43" formatCode="_-* #,##0.00_-;\-* #,##0.00_-;_-* &quot;-&quot;??_-;_-@_-"/>
    <numFmt numFmtId="165" formatCode="dd/mm/yyyy;@"/>
    <numFmt numFmtId="169" formatCode="General_)"/>
    <numFmt numFmtId="183" formatCode="dd\ mmm\ yyyy"/>
    <numFmt numFmtId="185" formatCode="0;;;"/>
  </numFmts>
  <fonts count="38">
    <font>
      <sz val="10"/>
      <name val="Tahoma"/>
    </font>
    <font>
      <sz val="8"/>
      <name val="Tahoma"/>
      <family val="2"/>
    </font>
    <font>
      <sz val="8"/>
      <name val="Tahoma"/>
      <family val="2"/>
    </font>
    <font>
      <b/>
      <sz val="10"/>
      <name val="Tahoma"/>
      <family val="2"/>
    </font>
    <font>
      <b/>
      <sz val="8"/>
      <name val="Tahoma"/>
      <family val="2"/>
    </font>
    <font>
      <b/>
      <sz val="11"/>
      <name val="Tahoma"/>
      <family val="2"/>
    </font>
    <font>
      <sz val="10"/>
      <name val="Courier"/>
      <family val="3"/>
    </font>
    <font>
      <sz val="10"/>
      <name val="Tahoma"/>
      <family val="2"/>
    </font>
    <font>
      <b/>
      <sz val="12"/>
      <name val="Tahoma"/>
      <family val="2"/>
    </font>
    <font>
      <u/>
      <sz val="10"/>
      <color indexed="12"/>
      <name val="Tahoma"/>
      <family val="2"/>
    </font>
    <font>
      <i/>
      <sz val="8"/>
      <name val="Tahoma"/>
      <family val="2"/>
    </font>
    <font>
      <sz val="12"/>
      <name val="Tahoma"/>
      <family val="2"/>
    </font>
    <font>
      <u/>
      <sz val="12"/>
      <color indexed="12"/>
      <name val="Tahoma"/>
      <family val="2"/>
    </font>
    <font>
      <b/>
      <sz val="10"/>
      <color indexed="9"/>
      <name val="Tahoma"/>
      <family val="2"/>
    </font>
    <font>
      <sz val="8"/>
      <name val="Tahoma"/>
      <family val="2"/>
    </font>
    <font>
      <b/>
      <sz val="20"/>
      <color indexed="9"/>
      <name val="Tahoma"/>
      <family val="2"/>
    </font>
    <font>
      <vertAlign val="superscript"/>
      <sz val="8"/>
      <color indexed="8"/>
      <name val="Tahoma"/>
      <family val="2"/>
    </font>
    <font>
      <vertAlign val="superscript"/>
      <sz val="8"/>
      <name val="Tahoma"/>
      <family val="2"/>
    </font>
    <font>
      <vertAlign val="superscript"/>
      <sz val="10"/>
      <name val="Tahoma"/>
      <family val="2"/>
    </font>
    <font>
      <sz val="10"/>
      <color indexed="23"/>
      <name val="Tahoma"/>
      <family val="2"/>
    </font>
    <font>
      <sz val="12"/>
      <color indexed="12"/>
      <name val="Tahoma"/>
      <family val="2"/>
    </font>
    <font>
      <b/>
      <vertAlign val="superscript"/>
      <sz val="8"/>
      <name val="Tahoma"/>
      <family val="2"/>
    </font>
    <font>
      <sz val="8"/>
      <color indexed="8"/>
      <name val="Tahoma"/>
      <family val="2"/>
    </font>
    <font>
      <sz val="10"/>
      <color indexed="8"/>
      <name val="Tahoma"/>
      <family val="2"/>
    </font>
    <font>
      <sz val="8"/>
      <color indexed="8"/>
      <name val="Tahoma"/>
      <family val="2"/>
    </font>
    <font>
      <sz val="8"/>
      <color indexed="9"/>
      <name val="Tahoma"/>
      <family val="2"/>
    </font>
    <font>
      <b/>
      <sz val="8"/>
      <color indexed="9"/>
      <name val="Tahoma"/>
      <family val="2"/>
    </font>
    <font>
      <b/>
      <i/>
      <sz val="8"/>
      <name val="Tahoma"/>
      <family val="2"/>
    </font>
    <font>
      <i/>
      <sz val="8"/>
      <color indexed="8"/>
      <name val="Tahoma"/>
      <family val="2"/>
    </font>
    <font>
      <i/>
      <vertAlign val="superscript"/>
      <sz val="8"/>
      <color indexed="8"/>
      <name val="Tahoma"/>
      <family val="2"/>
    </font>
    <font>
      <i/>
      <vertAlign val="superscript"/>
      <sz val="8"/>
      <name val="Tahoma"/>
      <family val="2"/>
    </font>
    <font>
      <b/>
      <vertAlign val="superscript"/>
      <sz val="10"/>
      <name val="Tahoma"/>
      <family val="2"/>
    </font>
    <font>
      <b/>
      <sz val="9"/>
      <color indexed="81"/>
      <name val="Tahoma"/>
      <family val="2"/>
    </font>
    <font>
      <sz val="10"/>
      <color theme="1"/>
      <name val="Tahoma"/>
      <family val="2"/>
    </font>
    <font>
      <sz val="10"/>
      <color rgb="FFFF0000"/>
      <name val="Tahoma"/>
      <family val="2"/>
    </font>
    <font>
      <sz val="10"/>
      <color theme="0"/>
      <name val="Tahoma"/>
      <family val="2"/>
    </font>
    <font>
      <sz val="8"/>
      <color theme="0"/>
      <name val="Tahoma"/>
      <family val="2"/>
    </font>
    <font>
      <b/>
      <sz val="8"/>
      <color theme="0"/>
      <name val="Tahoma"/>
      <family val="2"/>
    </font>
  </fonts>
  <fills count="8">
    <fill>
      <patternFill patternType="none"/>
    </fill>
    <fill>
      <patternFill patternType="gray125"/>
    </fill>
    <fill>
      <patternFill patternType="solid">
        <fgColor indexed="9"/>
        <bgColor indexed="64"/>
      </patternFill>
    </fill>
    <fill>
      <patternFill patternType="solid">
        <fgColor indexed="21"/>
        <bgColor indexed="64"/>
      </patternFill>
    </fill>
    <fill>
      <patternFill patternType="solid">
        <fgColor rgb="FFFFFFCC"/>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1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55"/>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14">
    <xf numFmtId="0" fontId="0" fillId="0" borderId="0"/>
    <xf numFmtId="43" fontId="7" fillId="0" borderId="0" applyFont="0" applyFill="0" applyBorder="0" applyAlignment="0" applyProtection="0"/>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7" fillId="0" borderId="0"/>
    <xf numFmtId="0" fontId="33" fillId="0" borderId="0"/>
    <xf numFmtId="0" fontId="7" fillId="0" borderId="0"/>
    <xf numFmtId="0" fontId="33" fillId="0" borderId="0"/>
    <xf numFmtId="0" fontId="7" fillId="0" borderId="0"/>
    <xf numFmtId="169" fontId="6" fillId="0" borderId="0"/>
    <xf numFmtId="0" fontId="6" fillId="0" borderId="0"/>
    <xf numFmtId="0" fontId="19" fillId="4" borderId="13" applyNumberFormat="0" applyFont="0" applyAlignment="0" applyProtection="0"/>
    <xf numFmtId="9" fontId="7" fillId="0" borderId="0" applyFont="0" applyFill="0" applyBorder="0" applyAlignment="0" applyProtection="0"/>
    <xf numFmtId="9" fontId="23" fillId="0" borderId="0" applyFont="0" applyFill="0" applyBorder="0" applyAlignment="0" applyProtection="0"/>
  </cellStyleXfs>
  <cellXfs count="460">
    <xf numFmtId="0" fontId="0" fillId="0" borderId="0" xfId="0"/>
    <xf numFmtId="49" fontId="0" fillId="2" borderId="0" xfId="0" applyNumberFormat="1" applyFill="1"/>
    <xf numFmtId="49" fontId="7" fillId="2" borderId="0" xfId="0" applyNumberFormat="1" applyFont="1" applyFill="1"/>
    <xf numFmtId="1" fontId="4" fillId="2" borderId="0" xfId="0" applyNumberFormat="1" applyFont="1" applyFill="1" applyAlignment="1" applyProtection="1">
      <alignment horizontal="center"/>
      <protection locked="0" hidden="1"/>
    </xf>
    <xf numFmtId="0" fontId="4" fillId="2" borderId="0" xfId="0" applyFont="1" applyFill="1" applyAlignment="1" applyProtection="1">
      <alignment horizontal="center"/>
      <protection locked="0" hidden="1"/>
    </xf>
    <xf numFmtId="0" fontId="0" fillId="2" borderId="0" xfId="0" applyFill="1" applyProtection="1">
      <protection locked="0" hidden="1"/>
    </xf>
    <xf numFmtId="1" fontId="1" fillId="2" borderId="0" xfId="0" applyNumberFormat="1" applyFont="1" applyFill="1" applyAlignment="1" applyProtection="1">
      <alignment horizontal="center"/>
      <protection locked="0" hidden="1"/>
    </xf>
    <xf numFmtId="0" fontId="1" fillId="2" borderId="0" xfId="0" applyFont="1" applyFill="1" applyAlignment="1" applyProtection="1">
      <alignment horizontal="center"/>
      <protection locked="0" hidden="1"/>
    </xf>
    <xf numFmtId="1" fontId="2" fillId="2" borderId="0" xfId="0" applyNumberFormat="1" applyFont="1" applyFill="1" applyAlignment="1" applyProtection="1">
      <alignment horizontal="center"/>
      <protection locked="0" hidden="1"/>
    </xf>
    <xf numFmtId="0" fontId="4" fillId="2" borderId="1" xfId="0" applyFont="1" applyFill="1" applyBorder="1" applyAlignment="1" applyProtection="1">
      <alignment horizontal="center" vertical="center"/>
      <protection locked="0" hidden="1"/>
    </xf>
    <xf numFmtId="0" fontId="1" fillId="2" borderId="0" xfId="0" applyFont="1" applyFill="1" applyBorder="1" applyAlignment="1" applyProtection="1">
      <alignment horizontal="left"/>
      <protection locked="0" hidden="1"/>
    </xf>
    <xf numFmtId="0" fontId="0" fillId="2" borderId="0" xfId="0" applyFill="1" applyBorder="1" applyProtection="1">
      <protection locked="0" hidden="1"/>
    </xf>
    <xf numFmtId="0" fontId="0" fillId="2" borderId="1" xfId="0" applyFill="1" applyBorder="1" applyProtection="1">
      <protection locked="0" hidden="1"/>
    </xf>
    <xf numFmtId="0" fontId="1" fillId="2" borderId="0" xfId="0" applyFont="1" applyFill="1" applyProtection="1">
      <protection locked="0" hidden="1"/>
    </xf>
    <xf numFmtId="0" fontId="4" fillId="2" borderId="0" xfId="0" applyFont="1" applyFill="1" applyProtection="1">
      <protection locked="0" hidden="1"/>
    </xf>
    <xf numFmtId="0" fontId="1" fillId="2" borderId="1" xfId="0" applyFont="1" applyFill="1" applyBorder="1" applyProtection="1">
      <protection locked="0" hidden="1"/>
    </xf>
    <xf numFmtId="0" fontId="1" fillId="2" borderId="0" xfId="0" applyFont="1" applyFill="1" applyBorder="1" applyProtection="1">
      <protection locked="0" hidden="1"/>
    </xf>
    <xf numFmtId="0" fontId="4" fillId="2" borderId="2" xfId="0" applyFont="1" applyFill="1" applyBorder="1" applyAlignment="1" applyProtection="1">
      <alignment horizontal="center" vertical="center"/>
      <protection locked="0" hidden="1"/>
    </xf>
    <xf numFmtId="0" fontId="10" fillId="2" borderId="3" xfId="0" applyFont="1" applyFill="1" applyBorder="1" applyAlignment="1" applyProtection="1">
      <alignment horizontal="right"/>
      <protection locked="0" hidden="1"/>
    </xf>
    <xf numFmtId="0" fontId="4" fillId="2" borderId="0" xfId="0" applyFont="1" applyFill="1" applyBorder="1" applyAlignment="1" applyProtection="1">
      <protection locked="0" hidden="1"/>
    </xf>
    <xf numFmtId="0" fontId="4" fillId="2" borderId="0" xfId="0" applyFont="1" applyFill="1" applyBorder="1" applyAlignment="1" applyProtection="1">
      <alignment wrapText="1"/>
      <protection locked="0" hidden="1"/>
    </xf>
    <xf numFmtId="0" fontId="4" fillId="2" borderId="0" xfId="0" applyFont="1" applyFill="1" applyBorder="1" applyAlignment="1" applyProtection="1">
      <alignment horizontal="center" vertical="center"/>
      <protection locked="0" hidden="1"/>
    </xf>
    <xf numFmtId="0" fontId="1" fillId="2" borderId="0" xfId="0" applyFont="1" applyFill="1" applyBorder="1" applyAlignment="1" applyProtection="1">
      <alignment horizontal="center"/>
      <protection locked="0" hidden="1"/>
    </xf>
    <xf numFmtId="1" fontId="1" fillId="2" borderId="0" xfId="0" applyNumberFormat="1" applyFont="1" applyFill="1" applyBorder="1" applyAlignment="1" applyProtection="1">
      <alignment horizontal="center"/>
      <protection locked="0" hidden="1"/>
    </xf>
    <xf numFmtId="0" fontId="4" fillId="2" borderId="0" xfId="0" applyFont="1" applyFill="1" applyBorder="1" applyProtection="1">
      <protection locked="0" hidden="1"/>
    </xf>
    <xf numFmtId="0" fontId="0" fillId="2" borderId="3" xfId="0" applyFill="1" applyBorder="1" applyProtection="1">
      <protection locked="0" hidden="1"/>
    </xf>
    <xf numFmtId="0" fontId="10" fillId="2" borderId="3" xfId="0" applyFont="1" applyFill="1" applyBorder="1" applyAlignment="1" applyProtection="1">
      <alignment horizontal="right" vertical="center"/>
      <protection locked="0" hidden="1"/>
    </xf>
    <xf numFmtId="0" fontId="0" fillId="2" borderId="0" xfId="0" applyFill="1" applyAlignment="1" applyProtection="1">
      <alignment horizontal="center" vertical="center"/>
      <protection locked="0" hidden="1"/>
    </xf>
    <xf numFmtId="0" fontId="1" fillId="2" borderId="0" xfId="0" applyFont="1" applyFill="1" applyBorder="1" applyAlignment="1" applyProtection="1">
      <alignment horizontal="center" vertical="center"/>
      <protection locked="0" hidden="1"/>
    </xf>
    <xf numFmtId="0" fontId="1" fillId="2" borderId="0" xfId="0" applyFont="1" applyFill="1" applyAlignment="1" applyProtection="1">
      <alignment horizontal="center" vertical="center"/>
      <protection locked="0" hidden="1"/>
    </xf>
    <xf numFmtId="0" fontId="5" fillId="2" borderId="0" xfId="0" applyFont="1" applyFill="1" applyAlignment="1" applyProtection="1">
      <alignment horizontal="left" wrapText="1"/>
      <protection locked="0" hidden="1"/>
    </xf>
    <xf numFmtId="1" fontId="0" fillId="2" borderId="0" xfId="0" applyNumberFormat="1" applyFill="1" applyProtection="1">
      <protection locked="0" hidden="1"/>
    </xf>
    <xf numFmtId="1" fontId="4" fillId="2" borderId="1" xfId="0" applyNumberFormat="1" applyFont="1" applyFill="1" applyBorder="1" applyAlignment="1" applyProtection="1">
      <alignment horizontal="center" vertical="center"/>
      <protection locked="0" hidden="1"/>
    </xf>
    <xf numFmtId="0" fontId="4" fillId="2" borderId="2" xfId="0" applyFont="1" applyFill="1" applyBorder="1" applyAlignment="1" applyProtection="1">
      <alignment vertical="center"/>
      <protection locked="0" hidden="1"/>
    </xf>
    <xf numFmtId="0" fontId="1" fillId="2" borderId="0" xfId="0" applyFont="1" applyFill="1" applyAlignment="1" applyProtection="1">
      <alignment horizontal="left" vertical="center"/>
      <protection locked="0" hidden="1"/>
    </xf>
    <xf numFmtId="0" fontId="1" fillId="2" borderId="0" xfId="0" applyFont="1" applyFill="1" applyAlignment="1" applyProtection="1">
      <alignment vertical="center" wrapText="1"/>
      <protection locked="0" hidden="1"/>
    </xf>
    <xf numFmtId="3" fontId="0" fillId="2" borderId="0" xfId="0" applyNumberFormat="1" applyFill="1" applyProtection="1">
      <protection locked="0" hidden="1"/>
    </xf>
    <xf numFmtId="0" fontId="1" fillId="2" borderId="0" xfId="0" applyFont="1" applyFill="1" applyAlignment="1" applyProtection="1">
      <alignment vertical="center"/>
      <protection locked="0" hidden="1"/>
    </xf>
    <xf numFmtId="0" fontId="1" fillId="2" borderId="0" xfId="0" applyFont="1" applyFill="1" applyAlignment="1" applyProtection="1">
      <alignment horizontal="left"/>
      <protection locked="0" hidden="1"/>
    </xf>
    <xf numFmtId="49" fontId="7" fillId="2" borderId="0" xfId="0" applyNumberFormat="1" applyFont="1" applyFill="1" applyAlignment="1">
      <alignment horizontal="left"/>
    </xf>
    <xf numFmtId="49" fontId="2" fillId="2" borderId="0" xfId="0" applyNumberFormat="1" applyFont="1" applyFill="1" applyBorder="1" applyAlignment="1">
      <alignment horizontal="left"/>
    </xf>
    <xf numFmtId="0" fontId="3" fillId="2" borderId="0" xfId="0" applyFont="1" applyFill="1" applyAlignment="1" applyProtection="1">
      <alignment vertical="center"/>
      <protection locked="0" hidden="1"/>
    </xf>
    <xf numFmtId="165" fontId="0" fillId="2" borderId="0" xfId="0" applyNumberFormat="1" applyFill="1" applyProtection="1">
      <protection locked="0" hidden="1"/>
    </xf>
    <xf numFmtId="165" fontId="1" fillId="2" borderId="0" xfId="0" applyNumberFormat="1" applyFont="1" applyFill="1" applyAlignment="1" applyProtection="1">
      <alignment horizontal="center"/>
      <protection locked="0" hidden="1"/>
    </xf>
    <xf numFmtId="0" fontId="3" fillId="2" borderId="0" xfId="0" applyFont="1" applyFill="1" applyAlignment="1" applyProtection="1">
      <alignment vertical="center" wrapText="1"/>
      <protection locked="0" hidden="1"/>
    </xf>
    <xf numFmtId="49" fontId="4" fillId="2" borderId="1" xfId="0" applyNumberFormat="1" applyFont="1" applyFill="1" applyBorder="1" applyAlignment="1" applyProtection="1">
      <alignment horizontal="center" vertical="center"/>
      <protection locked="0" hidden="1"/>
    </xf>
    <xf numFmtId="0" fontId="4" fillId="2" borderId="2" xfId="0" applyFont="1" applyFill="1" applyBorder="1" applyAlignment="1" applyProtection="1">
      <alignment horizontal="center" vertical="center" wrapText="1"/>
      <protection locked="0" hidden="1"/>
    </xf>
    <xf numFmtId="0" fontId="4" fillId="2" borderId="1" xfId="0" applyFont="1" applyFill="1" applyBorder="1" applyAlignment="1" applyProtection="1">
      <alignment horizontal="left" vertical="center"/>
      <protection locked="0" hidden="1"/>
    </xf>
    <xf numFmtId="0" fontId="4" fillId="2" borderId="0" xfId="0" applyFont="1" applyFill="1" applyBorder="1" applyAlignment="1" applyProtection="1">
      <alignment vertical="center" wrapText="1"/>
      <protection locked="0" hidden="1"/>
    </xf>
    <xf numFmtId="0" fontId="1" fillId="2" borderId="3" xfId="0" applyFont="1" applyFill="1" applyBorder="1" applyProtection="1">
      <protection locked="0" hidden="1"/>
    </xf>
    <xf numFmtId="1" fontId="1" fillId="2" borderId="0" xfId="0" applyNumberFormat="1" applyFont="1" applyFill="1" applyProtection="1">
      <protection locked="0" hidden="1"/>
    </xf>
    <xf numFmtId="0" fontId="1" fillId="2" borderId="4" xfId="0" applyFont="1" applyFill="1" applyBorder="1" applyAlignment="1" applyProtection="1">
      <alignment horizontal="center" vertical="center" wrapText="1"/>
      <protection locked="0" hidden="1"/>
    </xf>
    <xf numFmtId="0" fontId="1" fillId="2" borderId="0" xfId="0" applyFont="1" applyFill="1" applyBorder="1" applyAlignment="1" applyProtection="1">
      <alignment horizontal="center" vertical="center" wrapText="1"/>
      <protection locked="0" hidden="1"/>
    </xf>
    <xf numFmtId="0" fontId="1" fillId="2" borderId="0" xfId="0" applyFont="1" applyFill="1" applyBorder="1" applyAlignment="1" applyProtection="1">
      <alignment vertical="top"/>
      <protection locked="0" hidden="1"/>
    </xf>
    <xf numFmtId="3" fontId="1" fillId="2" borderId="0" xfId="0" applyNumberFormat="1" applyFont="1" applyFill="1" applyBorder="1" applyAlignment="1" applyProtection="1">
      <alignment horizontal="center" vertical="center"/>
      <protection locked="0" hidden="1"/>
    </xf>
    <xf numFmtId="0" fontId="0" fillId="2" borderId="0" xfId="0" applyFill="1" applyBorder="1" applyAlignment="1" applyProtection="1">
      <alignment vertical="center"/>
      <protection locked="0" hidden="1"/>
    </xf>
    <xf numFmtId="0" fontId="5" fillId="2" borderId="0" xfId="4" applyFont="1" applyFill="1" applyProtection="1">
      <protection locked="0" hidden="1"/>
    </xf>
    <xf numFmtId="0" fontId="7" fillId="2" borderId="0" xfId="4" applyFill="1" applyProtection="1">
      <protection locked="0" hidden="1"/>
    </xf>
    <xf numFmtId="0" fontId="7" fillId="2" borderId="0" xfId="4" applyFill="1" applyAlignment="1" applyProtection="1">
      <alignment vertical="center" wrapText="1"/>
      <protection locked="0" hidden="1"/>
    </xf>
    <xf numFmtId="0" fontId="3" fillId="2" borderId="0" xfId="4" applyFont="1" applyFill="1" applyAlignment="1" applyProtection="1">
      <alignment vertical="center"/>
      <protection locked="0" hidden="1"/>
    </xf>
    <xf numFmtId="0" fontId="7" fillId="2" borderId="0" xfId="4" applyFill="1" applyAlignment="1" applyProtection="1">
      <protection locked="0" hidden="1"/>
    </xf>
    <xf numFmtId="0" fontId="5" fillId="2" borderId="1" xfId="4" applyFont="1" applyFill="1" applyBorder="1" applyProtection="1">
      <protection locked="0" hidden="1"/>
    </xf>
    <xf numFmtId="0" fontId="7" fillId="2" borderId="1" xfId="4" applyFill="1" applyBorder="1" applyProtection="1">
      <protection locked="0" hidden="1"/>
    </xf>
    <xf numFmtId="0" fontId="7" fillId="2" borderId="0" xfId="4" applyFont="1" applyFill="1" applyProtection="1">
      <protection locked="0" hidden="1"/>
    </xf>
    <xf numFmtId="0" fontId="1" fillId="2" borderId="0" xfId="4" applyFont="1" applyFill="1" applyAlignment="1" applyProtection="1">
      <alignment horizontal="left"/>
      <protection locked="0" hidden="1"/>
    </xf>
    <xf numFmtId="0" fontId="1" fillId="2" borderId="0" xfId="4" applyFont="1" applyFill="1" applyProtection="1">
      <protection locked="0" hidden="1"/>
    </xf>
    <xf numFmtId="0" fontId="4" fillId="2" borderId="1" xfId="4" applyFont="1" applyFill="1" applyBorder="1" applyAlignment="1" applyProtection="1">
      <alignment horizontal="center"/>
      <protection locked="0" hidden="1"/>
    </xf>
    <xf numFmtId="0" fontId="0" fillId="2" borderId="0" xfId="0" applyFill="1" applyAlignment="1" applyProtection="1">
      <alignment horizontal="left"/>
      <protection locked="0" hidden="1"/>
    </xf>
    <xf numFmtId="3" fontId="4" fillId="2" borderId="2" xfId="0" applyNumberFormat="1" applyFont="1" applyFill="1" applyBorder="1" applyAlignment="1" applyProtection="1">
      <alignment horizontal="center" vertical="center"/>
      <protection locked="0" hidden="1"/>
    </xf>
    <xf numFmtId="0" fontId="3" fillId="2" borderId="0" xfId="4" applyNumberFormat="1" applyFont="1" applyFill="1" applyProtection="1">
      <protection locked="0" hidden="1"/>
    </xf>
    <xf numFmtId="0" fontId="1" fillId="2" borderId="1" xfId="4" applyFont="1" applyFill="1" applyBorder="1" applyAlignment="1" applyProtection="1">
      <alignment horizontal="center"/>
      <protection locked="0" hidden="1"/>
    </xf>
    <xf numFmtId="0" fontId="1" fillId="2" borderId="0" xfId="4" applyFont="1" applyFill="1" applyBorder="1" applyAlignment="1" applyProtection="1">
      <alignment horizontal="left"/>
      <protection locked="0" hidden="1"/>
    </xf>
    <xf numFmtId="0" fontId="1" fillId="2" borderId="1" xfId="4" applyFont="1" applyFill="1" applyBorder="1" applyAlignment="1" applyProtection="1">
      <alignment horizontal="left"/>
      <protection locked="0" hidden="1"/>
    </xf>
    <xf numFmtId="0" fontId="3" fillId="2" borderId="0" xfId="4" applyFont="1" applyFill="1" applyBorder="1" applyAlignment="1" applyProtection="1">
      <alignment wrapText="1"/>
      <protection locked="0" hidden="1"/>
    </xf>
    <xf numFmtId="0" fontId="7" fillId="2" borderId="3" xfId="4" applyFill="1" applyBorder="1" applyProtection="1">
      <protection locked="0" hidden="1"/>
    </xf>
    <xf numFmtId="0" fontId="1" fillId="2" borderId="0" xfId="4" applyFont="1" applyFill="1" applyAlignment="1" applyProtection="1">
      <alignment horizontal="left" vertical="top"/>
      <protection locked="0" hidden="1"/>
    </xf>
    <xf numFmtId="3" fontId="1" fillId="2" borderId="0" xfId="4" applyNumberFormat="1" applyFont="1" applyFill="1" applyBorder="1" applyAlignment="1" applyProtection="1">
      <alignment horizontal="center" vertical="center"/>
      <protection locked="0" hidden="1"/>
    </xf>
    <xf numFmtId="0" fontId="1" fillId="2" borderId="2" xfId="4" applyFont="1" applyFill="1" applyBorder="1" applyAlignment="1" applyProtection="1">
      <alignment horizontal="center"/>
      <protection locked="0" hidden="1"/>
    </xf>
    <xf numFmtId="0" fontId="3" fillId="2" borderId="0" xfId="4" applyFont="1" applyFill="1" applyAlignment="1" applyProtection="1">
      <protection locked="0" hidden="1"/>
    </xf>
    <xf numFmtId="0" fontId="7" fillId="2" borderId="0" xfId="4" applyFill="1" applyBorder="1" applyAlignment="1" applyProtection="1">
      <protection locked="0" hidden="1"/>
    </xf>
    <xf numFmtId="0" fontId="3" fillId="2" borderId="0" xfId="4" applyNumberFormat="1" applyFont="1" applyFill="1" applyAlignment="1" applyProtection="1">
      <protection locked="0" hidden="1"/>
    </xf>
    <xf numFmtId="0" fontId="1" fillId="2" borderId="0" xfId="0" applyFont="1" applyFill="1" applyAlignment="1" applyProtection="1">
      <alignment vertical="top"/>
      <protection locked="0" hidden="1"/>
    </xf>
    <xf numFmtId="3" fontId="4" fillId="2" borderId="0" xfId="4" applyNumberFormat="1" applyFont="1" applyFill="1" applyBorder="1" applyAlignment="1" applyProtection="1">
      <alignment horizontal="center" vertical="center"/>
      <protection locked="0" hidden="1"/>
    </xf>
    <xf numFmtId="0" fontId="33" fillId="0" borderId="0" xfId="5" applyFill="1" applyBorder="1"/>
    <xf numFmtId="0" fontId="3" fillId="2" borderId="0" xfId="0" applyFont="1" applyFill="1" applyAlignment="1" applyProtection="1">
      <alignment vertical="center"/>
      <protection hidden="1"/>
    </xf>
    <xf numFmtId="0" fontId="0" fillId="2" borderId="0" xfId="0" applyFill="1" applyProtection="1">
      <protection hidden="1"/>
    </xf>
    <xf numFmtId="0" fontId="1" fillId="2" borderId="0" xfId="0" applyFont="1" applyFill="1" applyProtection="1">
      <protection hidden="1"/>
    </xf>
    <xf numFmtId="1" fontId="0" fillId="2" borderId="0" xfId="0" applyNumberFormat="1" applyFill="1" applyProtection="1">
      <protection hidden="1"/>
    </xf>
    <xf numFmtId="0" fontId="0" fillId="2" borderId="0" xfId="0" applyFill="1" applyAlignment="1" applyProtection="1">
      <alignment horizontal="center" vertical="center"/>
      <protection hidden="1"/>
    </xf>
    <xf numFmtId="0" fontId="0" fillId="2" borderId="0" xfId="0" applyFill="1" applyBorder="1" applyProtection="1">
      <protection hidden="1"/>
    </xf>
    <xf numFmtId="0" fontId="1" fillId="2" borderId="0" xfId="0" applyFont="1" applyFill="1" applyAlignment="1" applyProtection="1">
      <alignment horizontal="center" vertical="center"/>
      <protection hidden="1"/>
    </xf>
    <xf numFmtId="0" fontId="1" fillId="2" borderId="0" xfId="0" applyFont="1" applyFill="1" applyBorder="1" applyProtection="1">
      <protection hidden="1"/>
    </xf>
    <xf numFmtId="1" fontId="1" fillId="2" borderId="0" xfId="0" applyNumberFormat="1" applyFont="1" applyFill="1" applyProtection="1">
      <protection hidden="1"/>
    </xf>
    <xf numFmtId="0" fontId="1" fillId="2" borderId="0" xfId="0" applyFont="1" applyFill="1" applyAlignment="1" applyProtection="1">
      <alignment horizontal="center"/>
      <protection hidden="1"/>
    </xf>
    <xf numFmtId="0" fontId="7" fillId="2" borderId="0" xfId="4" applyFill="1" applyProtection="1">
      <protection hidden="1"/>
    </xf>
    <xf numFmtId="0" fontId="7" fillId="2" borderId="0" xfId="4" applyFill="1" applyAlignment="1" applyProtection="1">
      <alignment vertical="center"/>
      <protection hidden="1"/>
    </xf>
    <xf numFmtId="0" fontId="7" fillId="2" borderId="0" xfId="4" applyFont="1" applyFill="1" applyAlignment="1" applyProtection="1">
      <alignment vertical="center"/>
      <protection hidden="1"/>
    </xf>
    <xf numFmtId="0" fontId="7" fillId="2" borderId="0" xfId="4" applyFont="1" applyFill="1" applyProtection="1">
      <protection hidden="1"/>
    </xf>
    <xf numFmtId="0" fontId="0" fillId="2" borderId="0" xfId="0" applyFill="1" applyAlignment="1" applyProtection="1">
      <alignment horizontal="left"/>
      <protection hidden="1"/>
    </xf>
    <xf numFmtId="165" fontId="0" fillId="2" borderId="0" xfId="0" applyNumberFormat="1" applyFill="1" applyProtection="1">
      <protection hidden="1"/>
    </xf>
    <xf numFmtId="0" fontId="1" fillId="2" borderId="0" xfId="0" applyFont="1" applyFill="1" applyAlignment="1" applyProtection="1">
      <alignment horizontal="left"/>
      <protection hidden="1"/>
    </xf>
    <xf numFmtId="165" fontId="1" fillId="2" borderId="0" xfId="0" applyNumberFormat="1" applyFont="1" applyFill="1" applyAlignment="1" applyProtection="1">
      <alignment horizontal="center"/>
      <protection hidden="1"/>
    </xf>
    <xf numFmtId="0" fontId="1" fillId="2" borderId="0" xfId="0" applyFont="1" applyFill="1" applyAlignment="1" applyProtection="1">
      <protection hidden="1"/>
    </xf>
    <xf numFmtId="0" fontId="1" fillId="2" borderId="0" xfId="4" applyFont="1" applyFill="1" applyBorder="1" applyAlignment="1" applyProtection="1">
      <alignment horizontal="left"/>
      <protection hidden="1"/>
    </xf>
    <xf numFmtId="0" fontId="1" fillId="2" borderId="0" xfId="4" applyFont="1" applyFill="1" applyBorder="1" applyAlignment="1" applyProtection="1">
      <alignment horizontal="left" vertical="center" wrapText="1"/>
      <protection hidden="1"/>
    </xf>
    <xf numFmtId="0" fontId="1" fillId="2" borderId="0" xfId="4" applyFont="1" applyFill="1" applyBorder="1" applyProtection="1">
      <protection hidden="1"/>
    </xf>
    <xf numFmtId="0" fontId="3" fillId="2" borderId="0" xfId="4" applyFont="1" applyFill="1" applyBorder="1" applyAlignment="1" applyProtection="1">
      <alignment wrapText="1"/>
      <protection hidden="1"/>
    </xf>
    <xf numFmtId="0" fontId="1" fillId="0" borderId="0" xfId="4" applyFont="1" applyProtection="1">
      <protection hidden="1"/>
    </xf>
    <xf numFmtId="0" fontId="25" fillId="0" borderId="0" xfId="4" applyFont="1" applyProtection="1">
      <protection hidden="1"/>
    </xf>
    <xf numFmtId="49" fontId="1" fillId="0" borderId="0" xfId="4" applyNumberFormat="1" applyFont="1" applyAlignment="1" applyProtection="1">
      <alignment horizontal="right"/>
      <protection hidden="1"/>
    </xf>
    <xf numFmtId="0" fontId="10" fillId="2" borderId="0" xfId="4" applyFont="1" applyFill="1" applyBorder="1" applyAlignment="1" applyProtection="1">
      <alignment horizontal="right" wrapText="1"/>
      <protection hidden="1"/>
    </xf>
    <xf numFmtId="0" fontId="7" fillId="0" borderId="0" xfId="4" applyAlignment="1" applyProtection="1">
      <alignment horizontal="right" wrapText="1"/>
      <protection hidden="1"/>
    </xf>
    <xf numFmtId="0" fontId="1" fillId="0" borderId="0" xfId="4" applyFont="1" applyProtection="1">
      <protection locked="0" hidden="1"/>
    </xf>
    <xf numFmtId="0" fontId="4" fillId="0" borderId="0" xfId="4" applyFont="1" applyProtection="1">
      <protection locked="0" hidden="1"/>
    </xf>
    <xf numFmtId="0" fontId="4" fillId="2" borderId="0" xfId="0" applyFont="1" applyFill="1" applyBorder="1" applyAlignment="1" applyProtection="1">
      <alignment vertical="top"/>
      <protection locked="0" hidden="1"/>
    </xf>
    <xf numFmtId="3" fontId="4" fillId="2" borderId="0" xfId="0" applyNumberFormat="1" applyFont="1" applyFill="1" applyBorder="1" applyAlignment="1" applyProtection="1">
      <alignment horizontal="center" vertical="center"/>
      <protection locked="0" hidden="1"/>
    </xf>
    <xf numFmtId="0" fontId="4" fillId="2" borderId="0" xfId="0" applyFont="1" applyFill="1" applyBorder="1" applyAlignment="1" applyProtection="1">
      <alignment vertical="center"/>
      <protection locked="0" hidden="1"/>
    </xf>
    <xf numFmtId="0" fontId="1" fillId="2" borderId="0" xfId="0" applyFont="1" applyFill="1" applyBorder="1" applyAlignment="1" applyProtection="1">
      <alignment vertical="center"/>
      <protection locked="0" hidden="1"/>
    </xf>
    <xf numFmtId="0" fontId="7" fillId="2" borderId="1" xfId="0" applyFont="1" applyFill="1" applyBorder="1" applyProtection="1">
      <protection locked="0" hidden="1"/>
    </xf>
    <xf numFmtId="0" fontId="7" fillId="2" borderId="0" xfId="0" applyFont="1" applyFill="1" applyProtection="1">
      <protection locked="0" hidden="1"/>
    </xf>
    <xf numFmtId="0" fontId="7" fillId="2" borderId="0" xfId="0" applyFont="1" applyFill="1" applyProtection="1">
      <protection hidden="1"/>
    </xf>
    <xf numFmtId="0" fontId="1" fillId="2" borderId="0" xfId="4" applyFont="1" applyFill="1" applyAlignment="1" applyProtection="1">
      <alignment vertical="center" wrapText="1"/>
      <protection locked="0" hidden="1"/>
    </xf>
    <xf numFmtId="0" fontId="1" fillId="2" borderId="2" xfId="0" applyFont="1" applyFill="1" applyBorder="1" applyAlignment="1" applyProtection="1">
      <alignment vertical="center" wrapText="1"/>
      <protection locked="0" hidden="1"/>
    </xf>
    <xf numFmtId="0" fontId="1" fillId="2" borderId="0" xfId="0" applyFont="1" applyFill="1" applyBorder="1" applyAlignment="1" applyProtection="1">
      <alignment vertical="center" wrapText="1"/>
      <protection locked="0" hidden="1"/>
    </xf>
    <xf numFmtId="0" fontId="1" fillId="2" borderId="1" xfId="0" applyFont="1" applyFill="1" applyBorder="1" applyAlignment="1" applyProtection="1">
      <alignment vertical="center" wrapText="1"/>
      <protection locked="0" hidden="1"/>
    </xf>
    <xf numFmtId="3" fontId="3" fillId="2" borderId="0" xfId="0" applyNumberFormat="1" applyFont="1" applyFill="1" applyAlignment="1" applyProtection="1">
      <alignment horizontal="center" vertical="center"/>
      <protection locked="0" hidden="1"/>
    </xf>
    <xf numFmtId="3" fontId="0" fillId="2" borderId="0" xfId="0" applyNumberFormat="1" applyFill="1" applyAlignment="1" applyProtection="1">
      <alignment horizontal="center" vertical="center"/>
      <protection locked="0" hidden="1"/>
    </xf>
    <xf numFmtId="3" fontId="4" fillId="2" borderId="1" xfId="0" applyNumberFormat="1" applyFont="1" applyFill="1" applyBorder="1" applyAlignment="1" applyProtection="1">
      <alignment horizontal="center" vertical="center"/>
      <protection locked="0" hidden="1"/>
    </xf>
    <xf numFmtId="3" fontId="4" fillId="2" borderId="0" xfId="0" applyNumberFormat="1" applyFont="1" applyFill="1" applyAlignment="1" applyProtection="1">
      <alignment horizontal="center" vertical="center"/>
      <protection locked="0" hidden="1"/>
    </xf>
    <xf numFmtId="3" fontId="1" fillId="2" borderId="0" xfId="0" applyNumberFormat="1" applyFont="1" applyFill="1" applyAlignment="1" applyProtection="1">
      <alignment horizontal="center" vertical="center"/>
      <protection locked="0" hidden="1"/>
    </xf>
    <xf numFmtId="3" fontId="0" fillId="2" borderId="1" xfId="0" applyNumberFormat="1" applyFill="1" applyBorder="1" applyAlignment="1" applyProtection="1">
      <alignment horizontal="center" vertical="center"/>
      <protection locked="0" hidden="1"/>
    </xf>
    <xf numFmtId="3" fontId="10" fillId="2" borderId="0" xfId="0" applyNumberFormat="1" applyFont="1" applyFill="1" applyBorder="1" applyAlignment="1" applyProtection="1">
      <alignment horizontal="right" vertical="center"/>
      <protection locked="0" hidden="1"/>
    </xf>
    <xf numFmtId="0" fontId="4" fillId="2" borderId="3" xfId="0" applyFont="1" applyFill="1" applyBorder="1" applyAlignment="1" applyProtection="1">
      <alignment horizontal="center" vertical="center"/>
      <protection locked="0" hidden="1"/>
    </xf>
    <xf numFmtId="0" fontId="1" fillId="2" borderId="4" xfId="4" applyFont="1" applyFill="1" applyBorder="1" applyAlignment="1" applyProtection="1">
      <alignment horizontal="center" vertical="center"/>
      <protection locked="0" hidden="1"/>
    </xf>
    <xf numFmtId="0" fontId="9" fillId="0" borderId="0" xfId="2" applyFont="1" applyAlignment="1" applyProtection="1">
      <protection hidden="1"/>
    </xf>
    <xf numFmtId="0" fontId="9" fillId="0" borderId="0" xfId="2" applyFont="1" applyAlignment="1" applyProtection="1">
      <protection locked="0" hidden="1"/>
    </xf>
    <xf numFmtId="0" fontId="9" fillId="2" borderId="0" xfId="2" applyFont="1" applyFill="1" applyAlignment="1" applyProtection="1">
      <protection hidden="1"/>
    </xf>
    <xf numFmtId="0" fontId="9" fillId="2" borderId="0" xfId="2" applyFont="1" applyFill="1" applyAlignment="1" applyProtection="1">
      <alignment horizontal="left"/>
      <protection locked="0" hidden="1"/>
    </xf>
    <xf numFmtId="0" fontId="9" fillId="0" borderId="0" xfId="2" applyFont="1" applyAlignment="1" applyProtection="1">
      <alignment horizontal="left"/>
      <protection locked="0" hidden="1"/>
    </xf>
    <xf numFmtId="0" fontId="9" fillId="2" borderId="0" xfId="2" applyFont="1" applyFill="1" applyAlignment="1" applyProtection="1">
      <alignment vertical="center" wrapText="1"/>
      <protection hidden="1"/>
    </xf>
    <xf numFmtId="0" fontId="9" fillId="2" borderId="0" xfId="2" applyFont="1" applyFill="1" applyAlignment="1" applyProtection="1">
      <alignment horizontal="left" vertical="top"/>
      <protection locked="0" hidden="1"/>
    </xf>
    <xf numFmtId="0" fontId="9" fillId="0" borderId="0" xfId="2" applyFont="1" applyAlignment="1" applyProtection="1">
      <alignment horizontal="left" vertical="top"/>
      <protection locked="0" hidden="1"/>
    </xf>
    <xf numFmtId="0" fontId="9" fillId="2" borderId="0" xfId="2" applyFont="1" applyFill="1" applyAlignment="1" applyProtection="1">
      <alignment horizontal="left" vertical="center"/>
      <protection locked="0" hidden="1"/>
    </xf>
    <xf numFmtId="0" fontId="7" fillId="2" borderId="0" xfId="0" applyFont="1" applyFill="1" applyAlignment="1" applyProtection="1">
      <protection hidden="1"/>
    </xf>
    <xf numFmtId="15" fontId="9" fillId="2" borderId="0" xfId="2" applyNumberFormat="1" applyFont="1" applyFill="1" applyAlignment="1" applyProtection="1">
      <alignment horizontal="left" vertical="center"/>
      <protection locked="0" hidden="1"/>
    </xf>
    <xf numFmtId="15" fontId="9" fillId="2" borderId="0" xfId="2" applyNumberFormat="1" applyFont="1" applyFill="1" applyAlignment="1" applyProtection="1">
      <alignment horizontal="left" vertical="center" wrapText="1"/>
      <protection locked="0" hidden="1"/>
    </xf>
    <xf numFmtId="0" fontId="3" fillId="2" borderId="0" xfId="0" applyFont="1" applyFill="1" applyProtection="1">
      <protection locked="0" hidden="1"/>
    </xf>
    <xf numFmtId="0" fontId="9" fillId="2" borderId="0" xfId="2" applyFont="1" applyFill="1" applyAlignment="1" applyProtection="1">
      <alignment horizontal="left" vertical="center" wrapText="1"/>
      <protection locked="0" hidden="1"/>
    </xf>
    <xf numFmtId="0" fontId="7" fillId="2" borderId="0" xfId="0" applyFont="1" applyFill="1" applyAlignment="1" applyProtection="1">
      <alignment horizontal="center"/>
      <protection locked="0" hidden="1"/>
    </xf>
    <xf numFmtId="0" fontId="0" fillId="2" borderId="5" xfId="0" applyFill="1" applyBorder="1" applyProtection="1">
      <protection hidden="1"/>
    </xf>
    <xf numFmtId="3" fontId="0" fillId="2" borderId="0" xfId="0" applyNumberFormat="1" applyFill="1" applyBorder="1" applyProtection="1">
      <protection hidden="1"/>
    </xf>
    <xf numFmtId="3" fontId="11" fillId="2" borderId="0" xfId="0" applyNumberFormat="1" applyFont="1" applyFill="1" applyBorder="1" applyProtection="1">
      <protection hidden="1"/>
    </xf>
    <xf numFmtId="3" fontId="11" fillId="2" borderId="0" xfId="0" applyNumberFormat="1" applyFont="1" applyFill="1" applyBorder="1" applyAlignment="1" applyProtection="1">
      <alignment wrapText="1"/>
      <protection hidden="1"/>
    </xf>
    <xf numFmtId="3" fontId="12" fillId="2" borderId="0" xfId="2" applyNumberFormat="1" applyFont="1" applyFill="1" applyBorder="1" applyAlignment="1" applyProtection="1">
      <protection hidden="1"/>
    </xf>
    <xf numFmtId="0" fontId="0" fillId="2" borderId="6" xfId="0" applyFill="1" applyBorder="1" applyProtection="1">
      <protection locked="0" hidden="1"/>
    </xf>
    <xf numFmtId="0" fontId="0" fillId="2" borderId="7" xfId="0" applyFill="1" applyBorder="1" applyProtection="1">
      <protection locked="0" hidden="1"/>
    </xf>
    <xf numFmtId="0" fontId="0" fillId="2" borderId="8" xfId="0" applyFill="1" applyBorder="1" applyProtection="1">
      <protection locked="0" hidden="1"/>
    </xf>
    <xf numFmtId="0" fontId="0" fillId="2" borderId="9" xfId="0" applyFill="1" applyBorder="1" applyProtection="1">
      <protection locked="0" hidden="1"/>
    </xf>
    <xf numFmtId="0" fontId="11" fillId="0" borderId="10" xfId="0" applyFont="1" applyBorder="1" applyAlignment="1" applyProtection="1">
      <alignment vertical="center" wrapText="1"/>
      <protection locked="0" hidden="1"/>
    </xf>
    <xf numFmtId="0" fontId="8" fillId="0" borderId="10" xfId="0" applyFont="1" applyBorder="1" applyAlignment="1" applyProtection="1">
      <alignment vertical="center" wrapText="1"/>
      <protection locked="0" hidden="1"/>
    </xf>
    <xf numFmtId="0" fontId="11" fillId="0" borderId="10" xfId="0" applyFont="1" applyBorder="1" applyAlignment="1" applyProtection="1">
      <alignment horizontal="left" vertical="center" wrapText="1"/>
      <protection locked="0" hidden="1"/>
    </xf>
    <xf numFmtId="3" fontId="0" fillId="2" borderId="6" xfId="0" applyNumberFormat="1" applyFill="1" applyBorder="1" applyProtection="1">
      <protection locked="0" hidden="1"/>
    </xf>
    <xf numFmtId="3" fontId="0" fillId="2" borderId="7" xfId="0" applyNumberFormat="1" applyFill="1" applyBorder="1" applyProtection="1">
      <protection locked="0" hidden="1"/>
    </xf>
    <xf numFmtId="3" fontId="11" fillId="0" borderId="6" xfId="0" applyNumberFormat="1" applyFont="1" applyBorder="1" applyProtection="1">
      <protection locked="0" hidden="1"/>
    </xf>
    <xf numFmtId="3" fontId="11" fillId="2" borderId="7" xfId="0" applyNumberFormat="1" applyFont="1" applyFill="1" applyBorder="1" applyProtection="1">
      <protection locked="0" hidden="1"/>
    </xf>
    <xf numFmtId="3" fontId="11" fillId="2" borderId="6" xfId="0" applyNumberFormat="1" applyFont="1" applyFill="1" applyBorder="1" applyProtection="1">
      <protection locked="0" hidden="1"/>
    </xf>
    <xf numFmtId="3" fontId="8" fillId="2" borderId="7" xfId="0" applyNumberFormat="1" applyFont="1" applyFill="1" applyBorder="1" applyProtection="1">
      <protection locked="0" hidden="1"/>
    </xf>
    <xf numFmtId="3" fontId="11" fillId="2" borderId="6" xfId="0" applyNumberFormat="1" applyFont="1" applyFill="1" applyBorder="1" applyAlignment="1" applyProtection="1">
      <alignment wrapText="1"/>
      <protection locked="0" hidden="1"/>
    </xf>
    <xf numFmtId="3" fontId="11" fillId="2" borderId="7" xfId="0" applyNumberFormat="1" applyFont="1" applyFill="1" applyBorder="1" applyAlignment="1" applyProtection="1">
      <alignment wrapText="1"/>
      <protection locked="0" hidden="1"/>
    </xf>
    <xf numFmtId="3" fontId="12" fillId="2" borderId="7" xfId="2" applyNumberFormat="1" applyFont="1" applyFill="1" applyBorder="1" applyAlignment="1" applyProtection="1">
      <protection locked="0" hidden="1"/>
    </xf>
    <xf numFmtId="3" fontId="0" fillId="2" borderId="8" xfId="0" applyNumberFormat="1" applyFill="1" applyBorder="1" applyProtection="1">
      <protection locked="0" hidden="1"/>
    </xf>
    <xf numFmtId="3" fontId="0" fillId="2" borderId="9" xfId="0" applyNumberFormat="1" applyFill="1" applyBorder="1" applyProtection="1">
      <protection locked="0" hidden="1"/>
    </xf>
    <xf numFmtId="3" fontId="4" fillId="2" borderId="1" xfId="4" applyNumberFormat="1" applyFont="1" applyFill="1" applyBorder="1" applyAlignment="1" applyProtection="1">
      <alignment horizontal="center" vertical="center"/>
      <protection locked="0" hidden="1"/>
    </xf>
    <xf numFmtId="0" fontId="0" fillId="0" borderId="0" xfId="0" applyAlignment="1" applyProtection="1">
      <alignment vertical="center" wrapText="1"/>
      <protection locked="0" hidden="1"/>
    </xf>
    <xf numFmtId="15" fontId="3" fillId="2" borderId="0" xfId="0" applyNumberFormat="1" applyFont="1" applyFill="1" applyAlignment="1" applyProtection="1">
      <alignment horizontal="left"/>
      <protection locked="0" hidden="1"/>
    </xf>
    <xf numFmtId="0" fontId="4" fillId="2" borderId="1" xfId="4" applyFont="1" applyFill="1" applyBorder="1" applyProtection="1">
      <protection locked="0" hidden="1"/>
    </xf>
    <xf numFmtId="0" fontId="4" fillId="2" borderId="2" xfId="4" applyFont="1" applyFill="1" applyBorder="1" applyAlignment="1" applyProtection="1">
      <alignment horizontal="left" vertical="center" wrapText="1"/>
      <protection locked="0" hidden="1"/>
    </xf>
    <xf numFmtId="0" fontId="4" fillId="2" borderId="2" xfId="4" applyFont="1" applyFill="1" applyBorder="1" applyAlignment="1" applyProtection="1">
      <alignment vertical="center" wrapText="1"/>
      <protection locked="0" hidden="1"/>
    </xf>
    <xf numFmtId="0" fontId="3" fillId="2" borderId="0" xfId="0" applyFont="1" applyFill="1" applyAlignment="1" applyProtection="1">
      <alignment wrapText="1"/>
      <protection locked="0" hidden="1"/>
    </xf>
    <xf numFmtId="0" fontId="4" fillId="2" borderId="0" xfId="0" applyFont="1" applyFill="1" applyBorder="1" applyAlignment="1" applyProtection="1">
      <alignment horizontal="center"/>
      <protection locked="0" hidden="1"/>
    </xf>
    <xf numFmtId="0" fontId="18" fillId="2" borderId="0" xfId="4" applyFont="1" applyFill="1" applyProtection="1">
      <protection locked="0" hidden="1"/>
    </xf>
    <xf numFmtId="0" fontId="7" fillId="2" borderId="0" xfId="4" applyFill="1" applyAlignment="1" applyProtection="1">
      <alignment vertical="center"/>
      <protection locked="0" hidden="1"/>
    </xf>
    <xf numFmtId="0" fontId="4" fillId="0" borderId="0" xfId="4" applyFont="1" applyAlignment="1" applyProtection="1">
      <alignment horizontal="left" vertical="center" indent="2"/>
      <protection locked="0" hidden="1"/>
    </xf>
    <xf numFmtId="0" fontId="20" fillId="0" borderId="10" xfId="2" applyFont="1" applyBorder="1" applyAlignment="1" applyProtection="1">
      <alignment horizontal="left" vertical="center" wrapText="1"/>
      <protection locked="0" hidden="1"/>
    </xf>
    <xf numFmtId="3" fontId="1" fillId="2" borderId="1" xfId="4" applyNumberFormat="1" applyFont="1" applyFill="1" applyBorder="1" applyAlignment="1" applyProtection="1">
      <alignment horizontal="center" vertical="center"/>
      <protection locked="0" hidden="1"/>
    </xf>
    <xf numFmtId="3" fontId="1" fillId="0" borderId="0" xfId="4" applyNumberFormat="1" applyFont="1" applyBorder="1" applyAlignment="1" applyProtection="1">
      <alignment horizontal="center"/>
      <protection locked="0" hidden="1"/>
    </xf>
    <xf numFmtId="3" fontId="4" fillId="0" borderId="0" xfId="4" applyNumberFormat="1" applyFont="1" applyBorder="1" applyAlignment="1" applyProtection="1">
      <alignment horizontal="center"/>
      <protection locked="0" hidden="1"/>
    </xf>
    <xf numFmtId="3" fontId="26" fillId="2" borderId="0" xfId="4" applyNumberFormat="1" applyFont="1" applyFill="1" applyBorder="1" applyAlignment="1" applyProtection="1">
      <alignment horizontal="center" vertical="center"/>
      <protection locked="0" hidden="1"/>
    </xf>
    <xf numFmtId="183" fontId="1" fillId="0" borderId="0" xfId="4" applyNumberFormat="1" applyFont="1" applyBorder="1" applyAlignment="1" applyProtection="1">
      <alignment horizontal="left"/>
      <protection locked="0" hidden="1"/>
    </xf>
    <xf numFmtId="183" fontId="1" fillId="0" borderId="1" xfId="4" applyNumberFormat="1" applyFont="1" applyBorder="1" applyAlignment="1" applyProtection="1">
      <alignment horizontal="left"/>
      <protection locked="0" hidden="1"/>
    </xf>
    <xf numFmtId="0" fontId="1" fillId="2" borderId="0" xfId="4" applyFont="1" applyFill="1" applyAlignment="1" applyProtection="1">
      <alignment vertical="top"/>
      <protection locked="0" hidden="1"/>
    </xf>
    <xf numFmtId="0" fontId="7" fillId="5" borderId="0" xfId="4" applyFill="1" applyProtection="1">
      <protection hidden="1"/>
    </xf>
    <xf numFmtId="0" fontId="7" fillId="5" borderId="0" xfId="4" applyFill="1" applyProtection="1">
      <protection locked="0" hidden="1"/>
    </xf>
    <xf numFmtId="183" fontId="1" fillId="0" borderId="0" xfId="4" quotePrefix="1" applyNumberFormat="1" applyFont="1" applyBorder="1" applyAlignment="1" applyProtection="1">
      <alignment horizontal="left"/>
      <protection locked="0" hidden="1"/>
    </xf>
    <xf numFmtId="0" fontId="34" fillId="2" borderId="0" xfId="4" applyFont="1" applyFill="1" applyProtection="1">
      <protection hidden="1"/>
    </xf>
    <xf numFmtId="0" fontId="35" fillId="5" borderId="0" xfId="4" applyFont="1" applyFill="1" applyBorder="1" applyProtection="1">
      <protection hidden="1"/>
    </xf>
    <xf numFmtId="3" fontId="20" fillId="2" borderId="6" xfId="2" applyNumberFormat="1" applyFont="1" applyFill="1" applyBorder="1" applyAlignment="1" applyProtection="1">
      <protection locked="0" hidden="1"/>
    </xf>
    <xf numFmtId="0" fontId="10" fillId="2" borderId="0" xfId="0" applyFont="1" applyFill="1" applyBorder="1" applyAlignment="1" applyProtection="1">
      <alignment vertical="center"/>
      <protection locked="0" hidden="1"/>
    </xf>
    <xf numFmtId="0" fontId="27" fillId="2" borderId="0" xfId="0" applyFont="1" applyFill="1" applyBorder="1" applyAlignment="1" applyProtection="1">
      <alignment vertical="center"/>
      <protection locked="0" hidden="1"/>
    </xf>
    <xf numFmtId="0" fontId="28" fillId="0" borderId="0" xfId="5" applyFont="1" applyAlignment="1" applyProtection="1">
      <alignment horizontal="left" vertical="top" wrapText="1"/>
      <protection locked="0" hidden="1"/>
    </xf>
    <xf numFmtId="0" fontId="10" fillId="2" borderId="0" xfId="0" applyFont="1" applyFill="1" applyProtection="1">
      <protection locked="0" hidden="1"/>
    </xf>
    <xf numFmtId="0" fontId="10" fillId="2" borderId="0" xfId="0" applyFont="1" applyFill="1" applyAlignment="1" applyProtection="1">
      <alignment vertical="top"/>
      <protection locked="0" hidden="1"/>
    </xf>
    <xf numFmtId="0" fontId="27" fillId="2" borderId="0" xfId="0" applyFont="1" applyFill="1" applyBorder="1" applyAlignment="1" applyProtection="1">
      <alignment vertical="top"/>
      <protection locked="0" hidden="1"/>
    </xf>
    <xf numFmtId="0" fontId="27" fillId="2" borderId="0" xfId="0" applyFont="1" applyFill="1" applyBorder="1" applyProtection="1">
      <protection locked="0" hidden="1"/>
    </xf>
    <xf numFmtId="0" fontId="10" fillId="2" borderId="0" xfId="0" applyFont="1" applyFill="1" applyBorder="1" applyAlignment="1" applyProtection="1">
      <alignment vertical="top"/>
      <protection locked="0" hidden="1"/>
    </xf>
    <xf numFmtId="0" fontId="3" fillId="2" borderId="5" xfId="0" applyFont="1" applyFill="1" applyBorder="1" applyProtection="1">
      <protection hidden="1"/>
    </xf>
    <xf numFmtId="0" fontId="3" fillId="0" borderId="0" xfId="4" applyFont="1" applyProtection="1">
      <protection hidden="1"/>
    </xf>
    <xf numFmtId="0" fontId="3" fillId="2" borderId="0" xfId="4" applyFont="1" applyFill="1" applyProtection="1">
      <protection hidden="1"/>
    </xf>
    <xf numFmtId="0" fontId="3" fillId="2" borderId="0" xfId="0" applyFont="1" applyFill="1" applyProtection="1">
      <protection hidden="1"/>
    </xf>
    <xf numFmtId="0" fontId="3" fillId="2" borderId="0" xfId="4" applyFont="1" applyFill="1" applyProtection="1">
      <protection locked="0" hidden="1"/>
    </xf>
    <xf numFmtId="0" fontId="7" fillId="5" borderId="0" xfId="4" applyFont="1" applyFill="1" applyBorder="1" applyProtection="1">
      <protection hidden="1"/>
    </xf>
    <xf numFmtId="0" fontId="22" fillId="0" borderId="0" xfId="5" applyFont="1" applyBorder="1" applyAlignment="1" applyProtection="1">
      <alignment horizontal="left" vertical="center" wrapText="1"/>
      <protection locked="0" hidden="1"/>
    </xf>
    <xf numFmtId="0" fontId="3" fillId="5" borderId="0" xfId="0" applyFont="1" applyFill="1" applyProtection="1">
      <protection hidden="1"/>
    </xf>
    <xf numFmtId="0" fontId="0" fillId="5" borderId="0" xfId="0" applyFill="1" applyBorder="1" applyProtection="1">
      <protection hidden="1"/>
    </xf>
    <xf numFmtId="0" fontId="0" fillId="5" borderId="0" xfId="0" applyFill="1" applyProtection="1">
      <protection hidden="1"/>
    </xf>
    <xf numFmtId="1" fontId="0" fillId="5" borderId="0" xfId="0" applyNumberFormat="1" applyFill="1" applyProtection="1">
      <protection hidden="1"/>
    </xf>
    <xf numFmtId="0" fontId="0" fillId="5" borderId="0" xfId="0" applyFill="1" applyAlignment="1" applyProtection="1">
      <alignment horizontal="center" vertical="center"/>
      <protection hidden="1"/>
    </xf>
    <xf numFmtId="0" fontId="3" fillId="5" borderId="0" xfId="0" applyFont="1" applyFill="1" applyAlignment="1" applyProtection="1">
      <alignment vertical="center"/>
      <protection locked="0" hidden="1"/>
    </xf>
    <xf numFmtId="0" fontId="3" fillId="5" borderId="0" xfId="0" applyFont="1" applyFill="1" applyAlignment="1" applyProtection="1">
      <alignment vertical="center" wrapText="1"/>
      <protection locked="0" hidden="1"/>
    </xf>
    <xf numFmtId="0" fontId="0" fillId="5" borderId="0" xfId="0" applyFill="1" applyProtection="1">
      <protection locked="0" hidden="1"/>
    </xf>
    <xf numFmtId="0" fontId="1" fillId="5" borderId="0" xfId="0" applyFont="1" applyFill="1" applyAlignment="1" applyProtection="1">
      <alignment vertical="center" wrapText="1"/>
      <protection locked="0" hidden="1"/>
    </xf>
    <xf numFmtId="0" fontId="0" fillId="5" borderId="0" xfId="0" applyFill="1" applyBorder="1" applyProtection="1">
      <protection locked="0" hidden="1"/>
    </xf>
    <xf numFmtId="0" fontId="5" fillId="5" borderId="0" xfId="0" applyFont="1" applyFill="1" applyAlignment="1" applyProtection="1">
      <alignment horizontal="left" wrapText="1"/>
      <protection locked="0" hidden="1"/>
    </xf>
    <xf numFmtId="1" fontId="0" fillId="5" borderId="0" xfId="0" applyNumberFormat="1" applyFill="1" applyProtection="1">
      <protection locked="0" hidden="1"/>
    </xf>
    <xf numFmtId="0" fontId="0" fillId="5" borderId="0" xfId="0" applyFill="1" applyAlignment="1" applyProtection="1">
      <alignment horizontal="center" vertical="center"/>
      <protection locked="0" hidden="1"/>
    </xf>
    <xf numFmtId="0" fontId="1" fillId="5" borderId="0" xfId="0" applyFont="1" applyFill="1" applyProtection="1">
      <protection locked="0" hidden="1"/>
    </xf>
    <xf numFmtId="0" fontId="1" fillId="5" borderId="4" xfId="0" applyFont="1" applyFill="1" applyBorder="1" applyAlignment="1" applyProtection="1">
      <alignment horizontal="center" vertical="center" wrapText="1"/>
      <protection locked="0" hidden="1"/>
    </xf>
    <xf numFmtId="0" fontId="0" fillId="5" borderId="1" xfId="0" applyFill="1" applyBorder="1" applyProtection="1">
      <protection locked="0" hidden="1"/>
    </xf>
    <xf numFmtId="0" fontId="4" fillId="5" borderId="0" xfId="0" applyFont="1" applyFill="1" applyBorder="1" applyAlignment="1" applyProtection="1">
      <alignment horizontal="center" vertical="center"/>
      <protection locked="0" hidden="1"/>
    </xf>
    <xf numFmtId="0" fontId="4" fillId="5" borderId="1" xfId="0" applyFont="1" applyFill="1" applyBorder="1" applyAlignment="1" applyProtection="1">
      <alignment horizontal="center" vertical="center"/>
      <protection locked="0" hidden="1"/>
    </xf>
    <xf numFmtId="1" fontId="4" fillId="5" borderId="1" xfId="0" applyNumberFormat="1" applyFont="1" applyFill="1" applyBorder="1" applyAlignment="1" applyProtection="1">
      <alignment horizontal="center" vertical="center"/>
      <protection locked="0" hidden="1"/>
    </xf>
    <xf numFmtId="0" fontId="0" fillId="5" borderId="3" xfId="0" applyFill="1" applyBorder="1" applyProtection="1">
      <protection locked="0" hidden="1"/>
    </xf>
    <xf numFmtId="0" fontId="24" fillId="5" borderId="0" xfId="5" applyFont="1" applyFill="1" applyAlignment="1" applyProtection="1">
      <alignment horizontal="left" vertical="center" wrapText="1"/>
      <protection locked="0" hidden="1"/>
    </xf>
    <xf numFmtId="0" fontId="4" fillId="5" borderId="0" xfId="0" applyFont="1" applyFill="1" applyBorder="1" applyAlignment="1" applyProtection="1">
      <alignment vertical="center" wrapText="1"/>
      <protection locked="0" hidden="1"/>
    </xf>
    <xf numFmtId="0" fontId="1" fillId="5" borderId="0" xfId="0" applyFont="1" applyFill="1" applyBorder="1" applyAlignment="1" applyProtection="1">
      <alignment horizontal="center" vertical="center"/>
      <protection locked="0" hidden="1"/>
    </xf>
    <xf numFmtId="0" fontId="1" fillId="5" borderId="0" xfId="0" applyFont="1" applyFill="1" applyAlignment="1" applyProtection="1">
      <alignment horizontal="center" vertical="center"/>
      <protection locked="0" hidden="1"/>
    </xf>
    <xf numFmtId="0" fontId="24" fillId="5" borderId="0" xfId="5" applyFont="1" applyFill="1" applyBorder="1" applyAlignment="1" applyProtection="1">
      <alignment horizontal="left" vertical="center" wrapText="1"/>
      <protection locked="0" hidden="1"/>
    </xf>
    <xf numFmtId="0" fontId="1" fillId="5" borderId="0" xfId="0" applyFont="1" applyFill="1" applyBorder="1" applyProtection="1">
      <protection locked="0" hidden="1"/>
    </xf>
    <xf numFmtId="0" fontId="1" fillId="5" borderId="0" xfId="4" applyFont="1" applyFill="1" applyBorder="1" applyAlignment="1" applyProtection="1">
      <alignment horizontal="left" vertical="center" wrapText="1"/>
      <protection locked="0" hidden="1"/>
    </xf>
    <xf numFmtId="0" fontId="22" fillId="5" borderId="0" xfId="5" applyFont="1" applyFill="1" applyBorder="1" applyAlignment="1" applyProtection="1">
      <alignment horizontal="left" vertical="center" wrapText="1"/>
      <protection locked="0" hidden="1"/>
    </xf>
    <xf numFmtId="0" fontId="1" fillId="5" borderId="3" xfId="0" applyFont="1" applyFill="1" applyBorder="1" applyProtection="1">
      <protection locked="0" hidden="1"/>
    </xf>
    <xf numFmtId="1" fontId="1" fillId="5" borderId="0" xfId="0" applyNumberFormat="1" applyFont="1" applyFill="1" applyProtection="1">
      <protection locked="0" hidden="1"/>
    </xf>
    <xf numFmtId="0" fontId="1" fillId="5" borderId="0" xfId="0" applyFont="1" applyFill="1" applyProtection="1">
      <protection hidden="1"/>
    </xf>
    <xf numFmtId="0" fontId="1" fillId="2" borderId="1" xfId="0" applyFont="1" applyFill="1" applyBorder="1" applyAlignment="1" applyProtection="1">
      <alignment horizontal="center" vertical="center"/>
      <protection locked="0" hidden="1"/>
    </xf>
    <xf numFmtId="1" fontId="10" fillId="5" borderId="3" xfId="0" applyNumberFormat="1" applyFont="1" applyFill="1" applyBorder="1" applyAlignment="1" applyProtection="1">
      <alignment horizontal="right"/>
      <protection locked="0" hidden="1"/>
    </xf>
    <xf numFmtId="3" fontId="1" fillId="2" borderId="3" xfId="0" applyNumberFormat="1" applyFont="1" applyFill="1" applyBorder="1" applyAlignment="1" applyProtection="1">
      <alignment horizontal="center" vertical="center"/>
      <protection locked="0" hidden="1"/>
    </xf>
    <xf numFmtId="3" fontId="1" fillId="2" borderId="1" xfId="0" applyNumberFormat="1" applyFont="1" applyFill="1" applyBorder="1" applyAlignment="1" applyProtection="1">
      <alignment horizontal="center" vertical="center"/>
      <protection locked="0" hidden="1"/>
    </xf>
    <xf numFmtId="3" fontId="4" fillId="2" borderId="2" xfId="0" applyNumberFormat="1" applyFont="1" applyFill="1" applyBorder="1" applyAlignment="1" applyProtection="1">
      <alignment horizontal="center" vertical="center" wrapText="1"/>
      <protection locked="0" hidden="1"/>
    </xf>
    <xf numFmtId="3" fontId="4" fillId="5" borderId="0" xfId="0" applyNumberFormat="1" applyFont="1" applyFill="1" applyBorder="1" applyAlignment="1" applyProtection="1">
      <alignment horizontal="center" vertical="center"/>
      <protection locked="0" hidden="1"/>
    </xf>
    <xf numFmtId="3" fontId="1" fillId="5" borderId="0" xfId="0" applyNumberFormat="1" applyFont="1" applyFill="1" applyBorder="1" applyAlignment="1" applyProtection="1">
      <alignment horizontal="center" vertical="center"/>
      <protection locked="0" hidden="1"/>
    </xf>
    <xf numFmtId="3" fontId="1" fillId="5" borderId="3" xfId="0" applyNumberFormat="1" applyFont="1" applyFill="1" applyBorder="1" applyProtection="1">
      <protection locked="0" hidden="1"/>
    </xf>
    <xf numFmtId="3" fontId="10" fillId="5" borderId="3" xfId="0" applyNumberFormat="1" applyFont="1" applyFill="1" applyBorder="1" applyAlignment="1" applyProtection="1">
      <alignment horizontal="right" vertical="center"/>
      <protection locked="0" hidden="1"/>
    </xf>
    <xf numFmtId="3" fontId="1" fillId="2" borderId="3" xfId="4" applyNumberFormat="1" applyFont="1" applyFill="1" applyBorder="1" applyAlignment="1" applyProtection="1">
      <alignment horizontal="center" vertical="center"/>
      <protection locked="0" hidden="1"/>
    </xf>
    <xf numFmtId="3" fontId="4" fillId="2" borderId="3" xfId="4" applyNumberFormat="1" applyFont="1" applyFill="1" applyBorder="1" applyAlignment="1" applyProtection="1">
      <alignment horizontal="center" vertical="center"/>
      <protection locked="0" hidden="1"/>
    </xf>
    <xf numFmtId="0" fontId="36" fillId="0" borderId="0" xfId="4" applyFont="1" applyProtection="1">
      <protection hidden="1"/>
    </xf>
    <xf numFmtId="185" fontId="36" fillId="0" borderId="0" xfId="4" applyNumberFormat="1" applyFont="1" applyProtection="1">
      <protection hidden="1"/>
    </xf>
    <xf numFmtId="0" fontId="7" fillId="5" borderId="0" xfId="4" applyFont="1" applyFill="1" applyProtection="1">
      <protection hidden="1"/>
    </xf>
    <xf numFmtId="15" fontId="11" fillId="0" borderId="10" xfId="0" quotePrefix="1" applyNumberFormat="1" applyFont="1" applyBorder="1" applyAlignment="1" applyProtection="1">
      <alignment vertical="center" wrapText="1"/>
      <protection locked="0" hidden="1"/>
    </xf>
    <xf numFmtId="165" fontId="1" fillId="2" borderId="0" xfId="0" applyNumberFormat="1" applyFont="1" applyFill="1" applyAlignment="1" applyProtection="1">
      <alignment horizontal="center" vertical="center"/>
      <protection locked="0" hidden="1"/>
    </xf>
    <xf numFmtId="165" fontId="3" fillId="2" borderId="0" xfId="0" applyNumberFormat="1" applyFont="1" applyFill="1" applyAlignment="1" applyProtection="1">
      <alignment horizontal="left"/>
      <protection locked="0" hidden="1"/>
    </xf>
    <xf numFmtId="0" fontId="35" fillId="2" borderId="0" xfId="4" applyFont="1" applyFill="1" applyProtection="1">
      <protection hidden="1"/>
    </xf>
    <xf numFmtId="0" fontId="37" fillId="5" borderId="0" xfId="4" applyFont="1" applyFill="1" applyBorder="1" applyAlignment="1" applyProtection="1">
      <protection hidden="1"/>
    </xf>
    <xf numFmtId="0" fontId="37" fillId="5" borderId="0" xfId="4" applyFont="1" applyFill="1" applyBorder="1" applyProtection="1">
      <protection hidden="1"/>
    </xf>
    <xf numFmtId="0" fontId="36" fillId="5" borderId="0" xfId="4" applyFont="1" applyFill="1" applyBorder="1" applyAlignment="1" applyProtection="1">
      <alignment horizontal="center"/>
      <protection hidden="1"/>
    </xf>
    <xf numFmtId="185" fontId="36" fillId="5" borderId="0" xfId="4" applyNumberFormat="1" applyFont="1" applyFill="1" applyBorder="1" applyAlignment="1" applyProtection="1">
      <alignment horizontal="center" vertical="center"/>
      <protection hidden="1"/>
    </xf>
    <xf numFmtId="0" fontId="36" fillId="5" borderId="0" xfId="4" applyFont="1" applyFill="1" applyBorder="1" applyAlignment="1" applyProtection="1">
      <alignment vertical="center" wrapText="1"/>
      <protection hidden="1"/>
    </xf>
    <xf numFmtId="0" fontId="35" fillId="5" borderId="0" xfId="4" applyFont="1" applyFill="1" applyProtection="1">
      <protection hidden="1"/>
    </xf>
    <xf numFmtId="185" fontId="35" fillId="5" borderId="0" xfId="4" applyNumberFormat="1" applyFont="1" applyFill="1" applyProtection="1">
      <protection hidden="1"/>
    </xf>
    <xf numFmtId="0" fontId="36" fillId="5" borderId="0" xfId="4" applyFont="1" applyFill="1" applyBorder="1" applyProtection="1">
      <protection hidden="1"/>
    </xf>
    <xf numFmtId="0" fontId="36" fillId="5" borderId="0" xfId="4" applyFont="1" applyFill="1" applyBorder="1" applyAlignment="1" applyProtection="1">
      <alignment horizontal="left"/>
      <protection hidden="1"/>
    </xf>
    <xf numFmtId="185" fontId="36" fillId="5" borderId="0" xfId="4" applyNumberFormat="1" applyFont="1" applyFill="1" applyBorder="1" applyProtection="1">
      <protection hidden="1"/>
    </xf>
    <xf numFmtId="0" fontId="3" fillId="5" borderId="0" xfId="0" applyFont="1" applyFill="1" applyAlignment="1" applyProtection="1">
      <alignment vertical="center" wrapText="1"/>
      <protection locked="0" hidden="1"/>
    </xf>
    <xf numFmtId="0" fontId="9" fillId="2" borderId="0" xfId="2" applyFill="1" applyAlignment="1" applyProtection="1">
      <alignment horizontal="left" vertical="center"/>
      <protection locked="0" hidden="1"/>
    </xf>
    <xf numFmtId="0" fontId="1" fillId="5" borderId="4" xfId="0" applyFont="1" applyFill="1" applyBorder="1" applyAlignment="1" applyProtection="1">
      <alignment horizontal="center" vertical="center" wrapText="1"/>
      <protection locked="0" hidden="1"/>
    </xf>
    <xf numFmtId="0" fontId="4" fillId="5" borderId="1" xfId="0" applyFont="1" applyFill="1" applyBorder="1" applyAlignment="1" applyProtection="1">
      <alignment horizontal="center" vertical="center"/>
      <protection locked="0" hidden="1"/>
    </xf>
    <xf numFmtId="0" fontId="22" fillId="0" borderId="0" xfId="5" applyFont="1" applyAlignment="1" applyProtection="1">
      <alignment vertical="top"/>
      <protection locked="0" hidden="1"/>
    </xf>
    <xf numFmtId="0" fontId="33" fillId="0" borderId="0" xfId="5" applyFill="1"/>
    <xf numFmtId="0" fontId="3" fillId="5" borderId="0" xfId="0" applyFont="1" applyFill="1" applyProtection="1">
      <protection locked="0" hidden="1"/>
    </xf>
    <xf numFmtId="0" fontId="3" fillId="5" borderId="0" xfId="0" applyNumberFormat="1" applyFont="1" applyFill="1" applyAlignment="1" applyProtection="1">
      <alignment vertical="center" wrapText="1"/>
      <protection locked="0" hidden="1"/>
    </xf>
    <xf numFmtId="0" fontId="10" fillId="2" borderId="0" xfId="4" applyFont="1" applyFill="1" applyBorder="1" applyAlignment="1" applyProtection="1">
      <alignment horizontal="right"/>
      <protection locked="0" hidden="1"/>
    </xf>
    <xf numFmtId="3" fontId="4" fillId="2" borderId="0" xfId="0" applyNumberFormat="1" applyFont="1" applyFill="1" applyAlignment="1" applyProtection="1">
      <alignment horizontal="left"/>
      <protection locked="0" hidden="1"/>
    </xf>
    <xf numFmtId="3" fontId="4" fillId="2" borderId="0" xfId="10" applyNumberFormat="1" applyFont="1" applyFill="1" applyAlignment="1" applyProtection="1">
      <alignment horizontal="left"/>
      <protection locked="0" hidden="1"/>
    </xf>
    <xf numFmtId="0" fontId="10" fillId="2" borderId="0" xfId="4" applyFont="1" applyFill="1" applyBorder="1" applyAlignment="1" applyProtection="1">
      <protection locked="0" hidden="1"/>
    </xf>
    <xf numFmtId="3" fontId="1" fillId="2" borderId="0" xfId="10" applyNumberFormat="1" applyFont="1" applyFill="1" applyAlignment="1" applyProtection="1">
      <alignment horizontal="left"/>
      <protection locked="0" hidden="1"/>
    </xf>
    <xf numFmtId="169" fontId="1" fillId="2" borderId="0" xfId="9" applyFont="1" applyFill="1" applyAlignment="1" applyProtection="1">
      <protection locked="0" hidden="1"/>
    </xf>
    <xf numFmtId="3" fontId="1" fillId="2" borderId="0" xfId="0" applyNumberFormat="1" applyFont="1" applyFill="1" applyAlignment="1" applyProtection="1">
      <alignment horizontal="left"/>
      <protection locked="0" hidden="1"/>
    </xf>
    <xf numFmtId="0" fontId="7" fillId="5" borderId="0" xfId="4" applyFont="1" applyFill="1" applyProtection="1">
      <protection locked="0" hidden="1"/>
    </xf>
    <xf numFmtId="0" fontId="36" fillId="5" borderId="0" xfId="4" applyFont="1" applyFill="1" applyBorder="1" applyProtection="1">
      <protection locked="0" hidden="1"/>
    </xf>
    <xf numFmtId="0" fontId="35" fillId="5" borderId="0" xfId="4" applyFont="1" applyFill="1" applyBorder="1" applyProtection="1">
      <protection locked="0" hidden="1"/>
    </xf>
    <xf numFmtId="0" fontId="25" fillId="2" borderId="0" xfId="4" applyFont="1" applyFill="1" applyBorder="1" applyProtection="1">
      <protection locked="0" hidden="1"/>
    </xf>
    <xf numFmtId="0" fontId="35" fillId="5" borderId="0" xfId="4" applyFont="1" applyFill="1" applyProtection="1">
      <protection locked="0" hidden="1"/>
    </xf>
    <xf numFmtId="0" fontId="37" fillId="5" borderId="0" xfId="4" applyFont="1" applyFill="1" applyBorder="1" applyAlignment="1" applyProtection="1">
      <protection locked="0" hidden="1"/>
    </xf>
    <xf numFmtId="0" fontId="37" fillId="5" borderId="0" xfId="4" applyFont="1" applyFill="1" applyBorder="1" applyProtection="1">
      <protection locked="0" hidden="1"/>
    </xf>
    <xf numFmtId="0" fontId="36" fillId="5" borderId="0" xfId="4" applyFont="1" applyFill="1" applyBorder="1" applyAlignment="1" applyProtection="1">
      <alignment horizontal="center"/>
      <protection locked="0" hidden="1"/>
    </xf>
    <xf numFmtId="0" fontId="37" fillId="5" borderId="0" xfId="4" applyFont="1" applyFill="1" applyBorder="1" applyAlignment="1" applyProtection="1">
      <alignment horizontal="center"/>
      <protection locked="0" hidden="1"/>
    </xf>
    <xf numFmtId="185" fontId="36" fillId="5" borderId="0" xfId="4" applyNumberFormat="1" applyFont="1" applyFill="1" applyBorder="1" applyAlignment="1" applyProtection="1">
      <alignment horizontal="center" vertical="center"/>
      <protection locked="0" hidden="1"/>
    </xf>
    <xf numFmtId="0" fontId="7" fillId="5" borderId="0" xfId="4" applyFont="1" applyFill="1" applyBorder="1" applyProtection="1">
      <protection locked="0" hidden="1"/>
    </xf>
    <xf numFmtId="0" fontId="1" fillId="5" borderId="0" xfId="4" applyFont="1" applyFill="1" applyBorder="1" applyProtection="1">
      <protection locked="0" hidden="1"/>
    </xf>
    <xf numFmtId="0" fontId="4" fillId="5" borderId="0" xfId="4" applyFont="1" applyFill="1" applyBorder="1" applyAlignment="1" applyProtection="1">
      <protection locked="0" hidden="1"/>
    </xf>
    <xf numFmtId="0" fontId="4" fillId="5" borderId="0" xfId="4" applyFont="1" applyFill="1" applyBorder="1" applyProtection="1">
      <protection locked="0" hidden="1"/>
    </xf>
    <xf numFmtId="0" fontId="1" fillId="5" borderId="0" xfId="4" applyFont="1" applyFill="1" applyBorder="1" applyAlignment="1" applyProtection="1">
      <alignment horizontal="center"/>
      <protection locked="0" hidden="1"/>
    </xf>
    <xf numFmtId="0" fontId="4" fillId="5" borderId="0" xfId="4" applyFont="1" applyFill="1" applyBorder="1" applyAlignment="1" applyProtection="1">
      <alignment horizontal="center"/>
      <protection locked="0" hidden="1"/>
    </xf>
    <xf numFmtId="0" fontId="1" fillId="5" borderId="0" xfId="4" applyFont="1" applyFill="1" applyBorder="1" applyAlignment="1" applyProtection="1">
      <alignment horizontal="left"/>
      <protection locked="0" hidden="1"/>
    </xf>
    <xf numFmtId="185" fontId="1" fillId="5" borderId="0" xfId="4" applyNumberFormat="1" applyFont="1" applyFill="1" applyBorder="1" applyAlignment="1" applyProtection="1">
      <alignment horizontal="center" vertical="center"/>
      <protection locked="0" hidden="1"/>
    </xf>
    <xf numFmtId="1" fontId="1" fillId="5" borderId="0" xfId="4" applyNumberFormat="1" applyFont="1" applyFill="1" applyBorder="1" applyAlignment="1" applyProtection="1">
      <alignment horizontal="center" vertical="center"/>
      <protection locked="0" hidden="1"/>
    </xf>
    <xf numFmtId="0" fontId="9" fillId="2" borderId="0" xfId="2" applyFill="1" applyAlignment="1" applyProtection="1">
      <alignment horizontal="center"/>
      <protection locked="0" hidden="1"/>
    </xf>
    <xf numFmtId="0" fontId="9" fillId="2" borderId="0" xfId="2" applyFill="1" applyAlignment="1" applyProtection="1">
      <protection locked="0" hidden="1"/>
    </xf>
    <xf numFmtId="0" fontId="10" fillId="2" borderId="0" xfId="0" applyFont="1" applyFill="1" applyProtection="1">
      <protection hidden="1"/>
    </xf>
    <xf numFmtId="0" fontId="1" fillId="2" borderId="0" xfId="0" applyFont="1" applyFill="1" applyAlignment="1" applyProtection="1">
      <alignment horizontal="left" vertical="center" wrapText="1"/>
      <protection locked="0" hidden="1"/>
    </xf>
    <xf numFmtId="0" fontId="1" fillId="0" borderId="0" xfId="4" applyFont="1" applyAlignment="1" applyProtection="1">
      <alignment vertical="center"/>
      <protection locked="0" hidden="1"/>
    </xf>
    <xf numFmtId="0" fontId="0" fillId="0" borderId="0" xfId="0" applyAlignment="1" applyProtection="1">
      <alignment vertical="center" wrapText="1"/>
      <protection locked="0"/>
    </xf>
    <xf numFmtId="0" fontId="4" fillId="2" borderId="2" xfId="0" applyFont="1" applyFill="1" applyBorder="1" applyAlignment="1" applyProtection="1">
      <alignment vertical="center" wrapText="1"/>
      <protection locked="0" hidden="1"/>
    </xf>
    <xf numFmtId="3" fontId="7" fillId="0" borderId="0" xfId="6" applyNumberFormat="1" applyFont="1" applyFill="1"/>
    <xf numFmtId="3" fontId="7" fillId="0" borderId="0" xfId="6" applyNumberFormat="1" applyFill="1"/>
    <xf numFmtId="3" fontId="0" fillId="0" borderId="0" xfId="0" applyNumberFormat="1" applyFill="1"/>
    <xf numFmtId="0" fontId="0" fillId="0" borderId="0" xfId="0" applyNumberFormat="1" applyFill="1"/>
    <xf numFmtId="3" fontId="33" fillId="0" borderId="0" xfId="5" applyNumberFormat="1" applyFill="1"/>
    <xf numFmtId="3" fontId="7" fillId="0" borderId="0" xfId="0" applyNumberFormat="1" applyFont="1" applyFill="1"/>
    <xf numFmtId="165" fontId="33" fillId="0" borderId="0" xfId="5" applyNumberFormat="1" applyFill="1"/>
    <xf numFmtId="0" fontId="10" fillId="2" borderId="0" xfId="0" applyFont="1" applyFill="1" applyBorder="1" applyAlignment="1" applyProtection="1">
      <alignment horizontal="right" vertical="center"/>
      <protection locked="0" hidden="1"/>
    </xf>
    <xf numFmtId="3" fontId="0" fillId="0" borderId="0" xfId="0" applyNumberFormat="1" applyFill="1" applyAlignment="1">
      <alignment wrapText="1"/>
    </xf>
    <xf numFmtId="0" fontId="33" fillId="0" borderId="0" xfId="5"/>
    <xf numFmtId="0" fontId="33" fillId="0" borderId="0" xfId="5" applyBorder="1" applyAlignment="1">
      <alignment horizontal="left"/>
    </xf>
    <xf numFmtId="0" fontId="33" fillId="0" borderId="0" xfId="5" applyFill="1"/>
    <xf numFmtId="3" fontId="0" fillId="0" borderId="0" xfId="0" applyNumberFormat="1" applyFill="1" applyAlignment="1"/>
    <xf numFmtId="0" fontId="0" fillId="0" borderId="0" xfId="0" applyNumberFormat="1" applyFill="1" applyAlignment="1"/>
    <xf numFmtId="0" fontId="33" fillId="0" borderId="0" xfId="5" applyFill="1"/>
    <xf numFmtId="0" fontId="1" fillId="2" borderId="0" xfId="4" applyFont="1" applyFill="1" applyAlignment="1" applyProtection="1">
      <alignment horizontal="left" vertical="center" wrapText="1"/>
      <protection locked="0" hidden="1"/>
    </xf>
    <xf numFmtId="0" fontId="17" fillId="2" borderId="0" xfId="4" applyFont="1" applyFill="1" applyAlignment="1" applyProtection="1">
      <alignment horizontal="left" vertical="center" wrapText="1"/>
      <protection locked="0" hidden="1"/>
    </xf>
    <xf numFmtId="0" fontId="1" fillId="2" borderId="0" xfId="0" applyFont="1" applyFill="1" applyAlignment="1" applyProtection="1">
      <alignment vertical="center"/>
      <protection hidden="1"/>
    </xf>
    <xf numFmtId="49" fontId="11" fillId="0" borderId="10" xfId="0" quotePrefix="1" applyNumberFormat="1" applyFont="1" applyFill="1" applyBorder="1" applyAlignment="1" applyProtection="1">
      <alignment horizontal="left" vertical="center" wrapText="1"/>
      <protection locked="0" hidden="1"/>
    </xf>
    <xf numFmtId="0" fontId="22" fillId="5" borderId="0" xfId="5" applyFont="1" applyFill="1" applyAlignment="1" applyProtection="1">
      <alignment horizontal="left" vertical="center" wrapText="1"/>
      <protection locked="0" hidden="1"/>
    </xf>
    <xf numFmtId="0" fontId="1" fillId="0" borderId="0" xfId="0" applyFont="1" applyFill="1" applyAlignment="1" applyProtection="1">
      <alignment vertical="center"/>
      <protection locked="0" hidden="1"/>
    </xf>
    <xf numFmtId="0" fontId="10" fillId="2" borderId="0" xfId="4" applyFont="1" applyFill="1" applyAlignment="1" applyProtection="1">
      <alignment horizontal="right"/>
      <protection locked="0" hidden="1"/>
    </xf>
    <xf numFmtId="0" fontId="37" fillId="5" borderId="0" xfId="4" applyFont="1" applyFill="1" applyBorder="1" applyAlignment="1" applyProtection="1">
      <alignment horizontal="center"/>
      <protection hidden="1"/>
    </xf>
    <xf numFmtId="0" fontId="35" fillId="2" borderId="0" xfId="4" applyFont="1" applyFill="1" applyProtection="1">
      <protection locked="0" hidden="1"/>
    </xf>
    <xf numFmtId="0" fontId="34" fillId="5" borderId="0" xfId="4" applyFont="1" applyFill="1" applyProtection="1">
      <protection locked="0" hidden="1"/>
    </xf>
    <xf numFmtId="0" fontId="34" fillId="5" borderId="0" xfId="4" applyFont="1" applyFill="1" applyProtection="1">
      <protection hidden="1"/>
    </xf>
    <xf numFmtId="0" fontId="36" fillId="2" borderId="0" xfId="4" applyFont="1" applyFill="1" applyBorder="1" applyProtection="1">
      <protection hidden="1"/>
    </xf>
    <xf numFmtId="0" fontId="34" fillId="2" borderId="0" xfId="4" applyFont="1" applyFill="1" applyProtection="1">
      <protection locked="0" hidden="1"/>
    </xf>
    <xf numFmtId="0" fontId="34" fillId="5" borderId="0" xfId="4" applyFont="1" applyFill="1" applyBorder="1" applyProtection="1">
      <protection hidden="1"/>
    </xf>
    <xf numFmtId="0" fontId="37" fillId="5" borderId="0" xfId="4" applyFont="1" applyFill="1" applyBorder="1" applyAlignment="1" applyProtection="1">
      <alignment horizontal="center"/>
      <protection hidden="1"/>
    </xf>
    <xf numFmtId="0" fontId="1" fillId="5" borderId="0" xfId="4" applyFont="1" applyFill="1" applyBorder="1" applyAlignment="1" applyProtection="1">
      <alignment horizontal="left" vertical="center" wrapText="1"/>
      <protection hidden="1"/>
    </xf>
    <xf numFmtId="0" fontId="36" fillId="5" borderId="0" xfId="4" applyFont="1" applyFill="1" applyBorder="1" applyAlignment="1" applyProtection="1">
      <alignment horizontal="left" vertical="center" wrapText="1"/>
      <protection hidden="1"/>
    </xf>
    <xf numFmtId="0" fontId="37" fillId="5" borderId="0" xfId="4" applyFont="1" applyFill="1" applyBorder="1" applyAlignment="1" applyProtection="1">
      <alignment horizontal="center"/>
      <protection hidden="1"/>
    </xf>
    <xf numFmtId="0" fontId="1" fillId="5" borderId="0" xfId="0" applyFont="1" applyFill="1" applyAlignment="1" applyProtection="1">
      <alignment vertical="center"/>
      <protection locked="0" hidden="1"/>
    </xf>
    <xf numFmtId="0" fontId="1" fillId="5" borderId="0" xfId="4" applyFont="1" applyFill="1" applyAlignment="1" applyProtection="1">
      <alignment horizontal="left" vertical="center" wrapText="1"/>
      <protection locked="0" hidden="1"/>
    </xf>
    <xf numFmtId="0" fontId="0" fillId="0" borderId="0" xfId="0" applyAlignment="1" applyProtection="1">
      <alignment horizontal="left" vertical="center" wrapText="1"/>
      <protection locked="0"/>
    </xf>
    <xf numFmtId="3" fontId="7" fillId="6" borderId="0" xfId="6" applyNumberFormat="1" applyFill="1"/>
    <xf numFmtId="0" fontId="33" fillId="6" borderId="0" xfId="5" applyFill="1"/>
    <xf numFmtId="3" fontId="33" fillId="6" borderId="0" xfId="5" applyNumberFormat="1" applyFill="1"/>
    <xf numFmtId="3" fontId="7" fillId="6" borderId="0" xfId="6" applyNumberFormat="1" applyFont="1" applyFill="1"/>
    <xf numFmtId="1" fontId="0" fillId="6" borderId="0" xfId="0" applyNumberFormat="1" applyFill="1"/>
    <xf numFmtId="3" fontId="7" fillId="6" borderId="0" xfId="0" applyNumberFormat="1" applyFont="1" applyFill="1"/>
    <xf numFmtId="0" fontId="33" fillId="6" borderId="0" xfId="5" applyFill="1" applyBorder="1" applyAlignment="1">
      <alignment horizontal="left"/>
    </xf>
    <xf numFmtId="3" fontId="0" fillId="6" borderId="0" xfId="0" applyNumberFormat="1" applyFill="1"/>
    <xf numFmtId="3" fontId="7" fillId="6" borderId="0" xfId="0" applyNumberFormat="1" applyFont="1" applyFill="1" applyBorder="1" applyAlignment="1">
      <alignment vertical="center"/>
    </xf>
    <xf numFmtId="3" fontId="0" fillId="6" borderId="0" xfId="0" applyNumberFormat="1" applyFill="1" applyAlignment="1"/>
    <xf numFmtId="3" fontId="0" fillId="6" borderId="0" xfId="0" applyNumberFormat="1" applyFill="1" applyAlignment="1">
      <alignment wrapText="1"/>
    </xf>
    <xf numFmtId="0" fontId="7" fillId="6" borderId="0" xfId="0" applyNumberFormat="1" applyFont="1" applyFill="1"/>
    <xf numFmtId="0" fontId="33" fillId="6" borderId="0" xfId="5" applyNumberFormat="1" applyFill="1"/>
    <xf numFmtId="165" fontId="33" fillId="6" borderId="0" xfId="5" applyNumberFormat="1" applyFill="1"/>
    <xf numFmtId="0" fontId="0" fillId="6" borderId="0" xfId="0" applyFill="1"/>
    <xf numFmtId="165" fontId="0" fillId="6" borderId="0" xfId="0" applyNumberFormat="1" applyFill="1"/>
    <xf numFmtId="14" fontId="33" fillId="6" borderId="0" xfId="5" applyNumberFormat="1" applyFill="1"/>
    <xf numFmtId="0" fontId="0" fillId="6" borderId="0" xfId="0" applyNumberFormat="1" applyFill="1"/>
    <xf numFmtId="14" fontId="0" fillId="6" borderId="0" xfId="0" applyNumberFormat="1" applyFill="1"/>
    <xf numFmtId="0" fontId="1" fillId="2" borderId="3" xfId="0" applyFont="1" applyFill="1" applyBorder="1" applyAlignment="1" applyProtection="1">
      <alignment horizontal="right" vertical="center"/>
      <protection locked="0" hidden="1"/>
    </xf>
    <xf numFmtId="0" fontId="33" fillId="6" borderId="0" xfId="5" applyFill="1" applyBorder="1"/>
    <xf numFmtId="0" fontId="33" fillId="6" borderId="0" xfId="5" quotePrefix="1" applyFill="1"/>
    <xf numFmtId="15" fontId="33" fillId="6" borderId="0" xfId="5" applyNumberFormat="1" applyFill="1"/>
    <xf numFmtId="1" fontId="33" fillId="6" borderId="0" xfId="5" applyNumberFormat="1" applyFill="1"/>
    <xf numFmtId="3" fontId="10" fillId="5" borderId="3" xfId="0" applyNumberFormat="1" applyFont="1" applyFill="1" applyBorder="1" applyProtection="1">
      <protection locked="0" hidden="1"/>
    </xf>
    <xf numFmtId="1" fontId="1" fillId="2" borderId="0" xfId="0" applyNumberFormat="1" applyFont="1" applyFill="1" applyBorder="1" applyAlignment="1" applyProtection="1">
      <alignment horizontal="center" vertical="center"/>
      <protection locked="0" hidden="1"/>
    </xf>
    <xf numFmtId="0" fontId="33" fillId="7" borderId="0" xfId="5" applyFill="1"/>
    <xf numFmtId="0" fontId="11" fillId="0" borderId="10" xfId="0" applyFont="1" applyBorder="1" applyAlignment="1" applyProtection="1">
      <alignment horizontal="left" vertical="center" wrapText="1"/>
      <protection locked="0" hidden="1"/>
    </xf>
    <xf numFmtId="0" fontId="15" fillId="3" borderId="10" xfId="0" applyFont="1" applyFill="1" applyBorder="1" applyAlignment="1" applyProtection="1">
      <alignment horizontal="left" vertical="center" wrapText="1"/>
      <protection locked="0" hidden="1"/>
    </xf>
    <xf numFmtId="0" fontId="9" fillId="2" borderId="0" xfId="2" applyFill="1" applyAlignment="1" applyProtection="1">
      <alignment horizontal="left" vertical="center"/>
      <protection locked="0" hidden="1"/>
    </xf>
    <xf numFmtId="15" fontId="9" fillId="2" borderId="0" xfId="2" applyNumberFormat="1" applyFill="1" applyAlignment="1" applyProtection="1">
      <alignment horizontal="left" vertical="center" wrapText="1"/>
      <protection locked="0" hidden="1"/>
    </xf>
    <xf numFmtId="15" fontId="9" fillId="2" borderId="0" xfId="2" applyNumberFormat="1" applyFill="1" applyAlignment="1" applyProtection="1">
      <alignment horizontal="left" vertical="center"/>
      <protection locked="0" hidden="1"/>
    </xf>
    <xf numFmtId="0" fontId="9" fillId="2" borderId="0" xfId="2" applyFill="1" applyAlignment="1" applyProtection="1">
      <alignment horizontal="left"/>
      <protection locked="0" hidden="1"/>
    </xf>
    <xf numFmtId="0" fontId="3" fillId="0" borderId="0" xfId="4" applyFont="1" applyAlignment="1" applyProtection="1">
      <alignment horizontal="left" vertical="top" wrapText="1"/>
      <protection locked="0" hidden="1"/>
    </xf>
    <xf numFmtId="0" fontId="9" fillId="2" borderId="0" xfId="2" applyFill="1" applyAlignment="1" applyProtection="1">
      <alignment horizontal="left" vertical="top" wrapText="1"/>
      <protection locked="0" hidden="1"/>
    </xf>
    <xf numFmtId="0" fontId="3" fillId="2" borderId="0" xfId="4" applyFont="1" applyFill="1" applyAlignment="1" applyProtection="1">
      <alignment wrapText="1"/>
      <protection locked="0" hidden="1"/>
    </xf>
    <xf numFmtId="0" fontId="7" fillId="0" borderId="0" xfId="4" applyAlignment="1" applyProtection="1">
      <alignment wrapText="1"/>
      <protection locked="0" hidden="1"/>
    </xf>
    <xf numFmtId="0" fontId="9" fillId="0" borderId="0" xfId="2" applyAlignment="1" applyProtection="1">
      <alignment horizontal="left"/>
      <protection locked="0" hidden="1"/>
    </xf>
    <xf numFmtId="15" fontId="3" fillId="2" borderId="0" xfId="0" applyNumberFormat="1" applyFont="1" applyFill="1" applyAlignment="1" applyProtection="1">
      <alignment horizontal="left"/>
      <protection locked="0" hidden="1"/>
    </xf>
    <xf numFmtId="0" fontId="9" fillId="0" borderId="0" xfId="2" applyAlignment="1" applyProtection="1">
      <alignment horizontal="left" vertical="top"/>
      <protection locked="0" hidden="1"/>
    </xf>
    <xf numFmtId="0" fontId="3" fillId="5" borderId="0" xfId="0" applyFont="1" applyFill="1" applyAlignment="1" applyProtection="1">
      <alignment vertical="center" wrapText="1"/>
      <protection locked="0" hidden="1"/>
    </xf>
    <xf numFmtId="0" fontId="0" fillId="0" borderId="0" xfId="0" applyAlignment="1" applyProtection="1">
      <alignment vertical="center" wrapText="1"/>
      <protection locked="0" hidden="1"/>
    </xf>
    <xf numFmtId="0" fontId="9" fillId="0" borderId="0" xfId="2" applyAlignment="1" applyProtection="1">
      <protection locked="0" hidden="1"/>
    </xf>
    <xf numFmtId="0" fontId="3" fillId="2" borderId="0" xfId="0" applyFont="1" applyFill="1" applyAlignment="1" applyProtection="1">
      <alignment horizontal="left"/>
      <protection locked="0" hidden="1"/>
    </xf>
    <xf numFmtId="0" fontId="9" fillId="2" borderId="0" xfId="2" applyFill="1" applyAlignment="1" applyProtection="1">
      <alignment horizontal="left" vertical="top"/>
      <protection locked="0" hidden="1"/>
    </xf>
    <xf numFmtId="15" fontId="9" fillId="2" borderId="0" xfId="2" applyNumberFormat="1" applyFill="1" applyAlignment="1" applyProtection="1">
      <alignment horizontal="left"/>
      <protection locked="0" hidden="1"/>
    </xf>
    <xf numFmtId="0" fontId="1" fillId="2" borderId="11" xfId="0" applyFont="1" applyFill="1" applyBorder="1" applyAlignment="1" applyProtection="1">
      <alignment horizontal="center" vertical="center"/>
      <protection locked="0" hidden="1"/>
    </xf>
    <xf numFmtId="0" fontId="1" fillId="2" borderId="2" xfId="0" applyFont="1" applyFill="1" applyBorder="1" applyAlignment="1" applyProtection="1">
      <alignment horizontal="center" vertical="center"/>
      <protection locked="0" hidden="1"/>
    </xf>
    <xf numFmtId="0" fontId="1" fillId="2" borderId="12" xfId="0" applyFont="1" applyFill="1" applyBorder="1" applyAlignment="1" applyProtection="1">
      <alignment horizontal="center" vertical="center"/>
      <protection locked="0" hidden="1"/>
    </xf>
    <xf numFmtId="0" fontId="4" fillId="5" borderId="3" xfId="0" applyFont="1" applyFill="1" applyBorder="1" applyAlignment="1" applyProtection="1">
      <alignment horizontal="center" vertical="center" wrapText="1"/>
      <protection locked="0" hidden="1"/>
    </xf>
    <xf numFmtId="0" fontId="4" fillId="5" borderId="1" xfId="0" applyFont="1" applyFill="1" applyBorder="1" applyAlignment="1" applyProtection="1">
      <alignment horizontal="center" vertical="center" wrapText="1"/>
      <protection locked="0" hidden="1"/>
    </xf>
    <xf numFmtId="0" fontId="4" fillId="5" borderId="2" xfId="0" applyFont="1" applyFill="1" applyBorder="1" applyAlignment="1" applyProtection="1">
      <alignment horizontal="center" vertical="center"/>
      <protection locked="0" hidden="1"/>
    </xf>
    <xf numFmtId="0" fontId="13" fillId="2" borderId="0" xfId="0" applyFont="1" applyFill="1" applyBorder="1" applyAlignment="1" applyProtection="1">
      <alignment horizontal="center" wrapText="1"/>
      <protection hidden="1"/>
    </xf>
    <xf numFmtId="0" fontId="10" fillId="5" borderId="3" xfId="0" applyFont="1" applyFill="1" applyBorder="1" applyAlignment="1" applyProtection="1">
      <alignment horizontal="right" vertical="center"/>
      <protection locked="0" hidden="1"/>
    </xf>
    <xf numFmtId="0" fontId="1" fillId="2" borderId="0" xfId="0" applyFont="1" applyFill="1" applyAlignment="1" applyProtection="1">
      <alignment horizontal="left" vertical="center" wrapText="1"/>
      <protection locked="0" hidden="1"/>
    </xf>
    <xf numFmtId="0" fontId="22" fillId="0" borderId="0" xfId="5" applyFont="1" applyAlignment="1" applyProtection="1">
      <alignment horizontal="left" vertical="top" wrapText="1"/>
      <protection locked="0" hidden="1"/>
    </xf>
    <xf numFmtId="0" fontId="24" fillId="0" borderId="0" xfId="5" applyFont="1" applyAlignment="1" applyProtection="1">
      <alignment horizontal="left" vertical="top" wrapText="1"/>
      <protection locked="0" hidden="1"/>
    </xf>
    <xf numFmtId="0" fontId="1" fillId="5" borderId="0" xfId="0" applyFont="1" applyFill="1" applyAlignment="1" applyProtection="1">
      <alignment vertical="center" wrapText="1"/>
      <protection locked="0" hidden="1"/>
    </xf>
    <xf numFmtId="0" fontId="0" fillId="0" borderId="0" xfId="0" applyAlignment="1" applyProtection="1">
      <alignment vertical="center" wrapText="1"/>
      <protection locked="0"/>
    </xf>
    <xf numFmtId="0" fontId="28" fillId="0" borderId="0" xfId="5" applyFont="1" applyAlignment="1" applyProtection="1">
      <alignment horizontal="left" vertical="top" wrapText="1"/>
      <protection locked="0" hidden="1"/>
    </xf>
    <xf numFmtId="0" fontId="1" fillId="2" borderId="11" xfId="0" applyFont="1" applyFill="1" applyBorder="1" applyAlignment="1" applyProtection="1">
      <alignment horizontal="center" vertical="center" wrapText="1"/>
      <protection locked="0" hidden="1"/>
    </xf>
    <xf numFmtId="0" fontId="1" fillId="2" borderId="2" xfId="0" applyFont="1" applyFill="1" applyBorder="1" applyAlignment="1" applyProtection="1">
      <alignment horizontal="center" vertical="center" wrapText="1"/>
      <protection locked="0" hidden="1"/>
    </xf>
    <xf numFmtId="0" fontId="1" fillId="2" borderId="12" xfId="0" applyFont="1" applyFill="1" applyBorder="1" applyAlignment="1" applyProtection="1">
      <alignment horizontal="center" vertical="center" wrapText="1"/>
      <protection locked="0" hidden="1"/>
    </xf>
    <xf numFmtId="0" fontId="1" fillId="2" borderId="0" xfId="0" applyFont="1" applyFill="1" applyAlignment="1" applyProtection="1">
      <alignment horizontal="left"/>
      <protection locked="0" hidden="1"/>
    </xf>
    <xf numFmtId="0" fontId="3" fillId="5" borderId="0" xfId="0" applyNumberFormat="1" applyFont="1" applyFill="1" applyAlignment="1" applyProtection="1">
      <alignment horizontal="left" vertical="center" wrapText="1"/>
      <protection locked="0" hidden="1"/>
    </xf>
    <xf numFmtId="0" fontId="1" fillId="5" borderId="0" xfId="4" applyFont="1" applyFill="1" applyAlignment="1" applyProtection="1">
      <alignment horizontal="left" vertical="center" wrapText="1"/>
      <protection locked="0" hidden="1"/>
    </xf>
    <xf numFmtId="0" fontId="0" fillId="5" borderId="0" xfId="0" applyFill="1" applyAlignment="1" applyProtection="1">
      <alignment horizontal="left" vertical="center" wrapText="1"/>
      <protection locked="0"/>
    </xf>
    <xf numFmtId="0" fontId="0" fillId="0" borderId="0" xfId="0" applyAlignment="1" applyProtection="1">
      <alignment horizontal="left" vertical="center" wrapText="1"/>
      <protection locked="0"/>
    </xf>
    <xf numFmtId="0" fontId="1" fillId="2" borderId="11" xfId="4" applyFont="1" applyFill="1" applyBorder="1" applyAlignment="1" applyProtection="1">
      <alignment horizontal="center" vertical="center" wrapText="1"/>
      <protection locked="0" hidden="1"/>
    </xf>
    <xf numFmtId="0" fontId="1" fillId="2" borderId="2" xfId="4" applyFont="1" applyFill="1" applyBorder="1" applyAlignment="1" applyProtection="1">
      <alignment horizontal="center" vertical="center" wrapText="1"/>
      <protection locked="0" hidden="1"/>
    </xf>
    <xf numFmtId="0" fontId="1" fillId="2" borderId="12" xfId="4" applyFont="1" applyFill="1" applyBorder="1" applyAlignment="1" applyProtection="1">
      <alignment horizontal="center" vertical="center" wrapText="1"/>
      <protection locked="0" hidden="1"/>
    </xf>
    <xf numFmtId="0" fontId="4" fillId="2" borderId="3" xfId="0" applyFont="1" applyFill="1" applyBorder="1" applyAlignment="1" applyProtection="1">
      <alignment horizontal="center" vertical="center"/>
      <protection locked="0" hidden="1"/>
    </xf>
    <xf numFmtId="0" fontId="4" fillId="5" borderId="1" xfId="0" applyFont="1" applyFill="1" applyBorder="1" applyAlignment="1" applyProtection="1">
      <alignment horizontal="center" vertical="center"/>
      <protection locked="0" hidden="1"/>
    </xf>
    <xf numFmtId="0" fontId="4" fillId="2" borderId="3" xfId="0" applyFont="1" applyFill="1" applyBorder="1" applyAlignment="1" applyProtection="1">
      <alignment vertical="center"/>
      <protection locked="0" hidden="1"/>
    </xf>
    <xf numFmtId="0" fontId="4" fillId="2" borderId="1" xfId="0" applyFont="1" applyFill="1" applyBorder="1" applyAlignment="1" applyProtection="1">
      <alignment vertical="center"/>
      <protection locked="0" hidden="1"/>
    </xf>
    <xf numFmtId="0" fontId="4" fillId="2" borderId="3" xfId="0" applyFont="1" applyFill="1" applyBorder="1" applyAlignment="1" applyProtection="1">
      <alignment vertical="center" wrapText="1"/>
      <protection locked="0" hidden="1"/>
    </xf>
    <xf numFmtId="0" fontId="4" fillId="2" borderId="1" xfId="0" applyFont="1" applyFill="1" applyBorder="1" applyAlignment="1" applyProtection="1">
      <alignment vertical="center" wrapText="1"/>
      <protection locked="0" hidden="1"/>
    </xf>
    <xf numFmtId="165" fontId="4" fillId="2" borderId="3" xfId="0" applyNumberFormat="1" applyFont="1" applyFill="1" applyBorder="1" applyAlignment="1" applyProtection="1">
      <alignment vertical="center" wrapText="1"/>
      <protection locked="0" hidden="1"/>
    </xf>
    <xf numFmtId="165" fontId="4" fillId="2" borderId="1" xfId="0" applyNumberFormat="1" applyFont="1" applyFill="1" applyBorder="1" applyAlignment="1" applyProtection="1">
      <alignment vertical="center" wrapText="1"/>
      <protection locked="0" hidden="1"/>
    </xf>
    <xf numFmtId="165" fontId="4" fillId="2" borderId="3" xfId="0" applyNumberFormat="1" applyFont="1" applyFill="1" applyBorder="1" applyAlignment="1" applyProtection="1">
      <alignment horizontal="center" vertical="center" wrapText="1"/>
      <protection locked="0" hidden="1"/>
    </xf>
    <xf numFmtId="165" fontId="4" fillId="2" borderId="1" xfId="0" applyNumberFormat="1" applyFont="1" applyFill="1" applyBorder="1" applyAlignment="1" applyProtection="1">
      <alignment horizontal="center" vertical="center" wrapText="1"/>
      <protection locked="0" hidden="1"/>
    </xf>
    <xf numFmtId="3" fontId="4" fillId="2" borderId="2" xfId="0" applyNumberFormat="1" applyFont="1" applyFill="1" applyBorder="1" applyAlignment="1" applyProtection="1">
      <alignment horizontal="center" vertical="center"/>
      <protection locked="0" hidden="1"/>
    </xf>
    <xf numFmtId="3" fontId="4" fillId="2" borderId="0" xfId="0" applyNumberFormat="1" applyFont="1" applyFill="1" applyAlignment="1" applyProtection="1">
      <alignment horizontal="left"/>
      <protection locked="0" hidden="1"/>
    </xf>
    <xf numFmtId="3" fontId="4" fillId="2" borderId="3" xfId="0" applyNumberFormat="1" applyFont="1" applyFill="1" applyBorder="1" applyAlignment="1" applyProtection="1">
      <alignment horizontal="center" vertical="center" wrapText="1"/>
      <protection locked="0" hidden="1"/>
    </xf>
    <xf numFmtId="3" fontId="4" fillId="2" borderId="1" xfId="0" applyNumberFormat="1" applyFont="1" applyFill="1" applyBorder="1" applyAlignment="1" applyProtection="1">
      <alignment horizontal="center" vertical="center" wrapText="1"/>
      <protection locked="0" hidden="1"/>
    </xf>
    <xf numFmtId="0" fontId="1" fillId="2" borderId="0" xfId="0" applyFont="1" applyFill="1" applyBorder="1" applyAlignment="1" applyProtection="1">
      <alignment horizontal="center" vertical="center" wrapText="1"/>
      <protection locked="0" hidden="1"/>
    </xf>
    <xf numFmtId="0" fontId="1" fillId="2" borderId="0" xfId="0" applyFont="1" applyFill="1" applyBorder="1" applyAlignment="1" applyProtection="1">
      <alignment horizontal="left"/>
      <protection locked="0" hidden="1"/>
    </xf>
    <xf numFmtId="3" fontId="1" fillId="2" borderId="0" xfId="10" applyNumberFormat="1" applyFont="1" applyFill="1" applyBorder="1" applyAlignment="1" applyProtection="1">
      <alignment horizontal="left"/>
      <protection locked="0" hidden="1"/>
    </xf>
    <xf numFmtId="0" fontId="4" fillId="2" borderId="0" xfId="0" applyFont="1" applyFill="1" applyBorder="1" applyAlignment="1" applyProtection="1">
      <alignment horizontal="left"/>
      <protection locked="0" hidden="1"/>
    </xf>
    <xf numFmtId="3" fontId="4" fillId="2" borderId="0" xfId="10" applyNumberFormat="1" applyFont="1" applyFill="1" applyAlignment="1" applyProtection="1">
      <alignment horizontal="left"/>
      <protection locked="0" hidden="1"/>
    </xf>
    <xf numFmtId="0" fontId="4" fillId="2" borderId="0" xfId="0" applyFont="1" applyFill="1" applyAlignment="1" applyProtection="1">
      <alignment horizontal="left"/>
      <protection locked="0" hidden="1"/>
    </xf>
    <xf numFmtId="0" fontId="4" fillId="2" borderId="3" xfId="4" applyFont="1" applyFill="1" applyBorder="1" applyAlignment="1" applyProtection="1">
      <alignment horizontal="left" vertical="center"/>
      <protection locked="0" hidden="1"/>
    </xf>
    <xf numFmtId="0" fontId="4" fillId="2" borderId="1" xfId="4" applyFont="1" applyFill="1" applyBorder="1" applyAlignment="1" applyProtection="1">
      <alignment horizontal="left" vertical="center"/>
      <protection locked="0" hidden="1"/>
    </xf>
    <xf numFmtId="0" fontId="4" fillId="2" borderId="2" xfId="4" applyFont="1" applyFill="1" applyBorder="1" applyAlignment="1" applyProtection="1">
      <alignment horizontal="center"/>
      <protection locked="0" hidden="1"/>
    </xf>
    <xf numFmtId="0" fontId="10" fillId="2" borderId="0" xfId="4" applyFont="1" applyFill="1" applyBorder="1" applyAlignment="1" applyProtection="1">
      <alignment horizontal="right"/>
      <protection locked="0" hidden="1"/>
    </xf>
    <xf numFmtId="0" fontId="3" fillId="2" borderId="0" xfId="4" applyFont="1" applyFill="1" applyAlignment="1" applyProtection="1">
      <alignment vertical="center" wrapText="1"/>
      <protection locked="0" hidden="1"/>
    </xf>
    <xf numFmtId="0" fontId="1" fillId="2" borderId="11" xfId="4" applyFont="1" applyFill="1" applyBorder="1" applyAlignment="1" applyProtection="1">
      <alignment horizontal="center"/>
      <protection locked="0" hidden="1"/>
    </xf>
    <xf numFmtId="0" fontId="1" fillId="2" borderId="2" xfId="4" applyFont="1" applyFill="1" applyBorder="1" applyAlignment="1" applyProtection="1">
      <alignment horizontal="center"/>
      <protection locked="0" hidden="1"/>
    </xf>
    <xf numFmtId="0" fontId="1" fillId="2" borderId="12" xfId="4" applyFont="1" applyFill="1" applyBorder="1" applyAlignment="1" applyProtection="1">
      <alignment horizontal="center"/>
      <protection locked="0" hidden="1"/>
    </xf>
    <xf numFmtId="0" fontId="3" fillId="5" borderId="0" xfId="4" applyFont="1" applyFill="1" applyAlignment="1" applyProtection="1">
      <alignment vertical="center" wrapText="1"/>
      <protection locked="0" hidden="1"/>
    </xf>
    <xf numFmtId="0" fontId="0" fillId="0" borderId="0" xfId="0" applyAlignment="1">
      <alignment vertical="center" wrapText="1"/>
    </xf>
    <xf numFmtId="0" fontId="1" fillId="2" borderId="0" xfId="4" applyFont="1" applyFill="1" applyAlignment="1" applyProtection="1">
      <alignment horizontal="left"/>
      <protection hidden="1"/>
    </xf>
    <xf numFmtId="0" fontId="1" fillId="2" borderId="0" xfId="4" applyFont="1" applyFill="1" applyAlignment="1" applyProtection="1">
      <alignment horizontal="left"/>
      <protection locked="0" hidden="1"/>
    </xf>
    <xf numFmtId="0" fontId="7" fillId="0" borderId="0" xfId="4" applyAlignment="1" applyProtection="1">
      <alignment vertical="center" wrapText="1"/>
      <protection locked="0" hidden="1"/>
    </xf>
    <xf numFmtId="0" fontId="4" fillId="2" borderId="3" xfId="4" applyFont="1" applyFill="1" applyBorder="1" applyAlignment="1" applyProtection="1">
      <alignment vertical="center"/>
      <protection locked="0" hidden="1"/>
    </xf>
    <xf numFmtId="0" fontId="7" fillId="0" borderId="1" xfId="4" applyBorder="1" applyAlignment="1" applyProtection="1">
      <alignment vertical="center"/>
      <protection locked="0" hidden="1"/>
    </xf>
    <xf numFmtId="0" fontId="1" fillId="2" borderId="1" xfId="4" applyFont="1" applyFill="1" applyBorder="1" applyAlignment="1" applyProtection="1">
      <alignment horizontal="left"/>
      <protection locked="0" hidden="1"/>
    </xf>
    <xf numFmtId="0" fontId="3" fillId="2" borderId="0" xfId="4" applyFont="1" applyFill="1" applyAlignment="1" applyProtection="1">
      <alignment vertical="center"/>
      <protection locked="0" hidden="1"/>
    </xf>
    <xf numFmtId="0" fontId="0" fillId="0" borderId="0" xfId="0" applyAlignment="1" applyProtection="1">
      <alignment vertical="center"/>
      <protection locked="0" hidden="1"/>
    </xf>
    <xf numFmtId="0" fontId="10" fillId="2" borderId="0" xfId="4" applyFont="1" applyFill="1" applyBorder="1" applyAlignment="1" applyProtection="1">
      <alignment horizontal="right" wrapText="1"/>
      <protection locked="0" hidden="1"/>
    </xf>
    <xf numFmtId="0" fontId="7" fillId="0" borderId="0" xfId="4" applyAlignment="1" applyProtection="1">
      <alignment horizontal="right" wrapText="1"/>
      <protection locked="0" hidden="1"/>
    </xf>
    <xf numFmtId="0" fontId="1" fillId="0" borderId="0" xfId="4" applyFont="1" applyAlignment="1" applyProtection="1">
      <alignment horizontal="left" vertical="center" wrapText="1"/>
      <protection locked="0" hidden="1"/>
    </xf>
  </cellXfs>
  <cellStyles count="14">
    <cellStyle name="Comma 2" xfId="1"/>
    <cellStyle name="Hyperlink" xfId="2" builtinId="8"/>
    <cellStyle name="Hyperlink 2" xfId="3"/>
    <cellStyle name="Normal" xfId="0" builtinId="0"/>
    <cellStyle name="Normal 2" xfId="4"/>
    <cellStyle name="Normal 2 2" xfId="5"/>
    <cellStyle name="Normal 3" xfId="6"/>
    <cellStyle name="Normal 4" xfId="7"/>
    <cellStyle name="Normal 5" xfId="8"/>
    <cellStyle name="Normal_Table12" xfId="9"/>
    <cellStyle name="Normal_Table17_LATablesWeb" xfId="10"/>
    <cellStyle name="Note 2" xfId="11"/>
    <cellStyle name="Percent 2" xfId="12"/>
    <cellStyle name="Percent 3" xfId="1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9B5BA5"/>
      <rgbColor rgb="00808000"/>
      <rgbColor rgb="00800080"/>
      <rgbColor rgb="00008080"/>
      <rgbColor rgb="00C0C0C0"/>
      <rgbColor rgb="00808080"/>
      <rgbColor rgb="00D7CEE4"/>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116875"/>
      <rgbColor rgb="00D13D6A"/>
      <rgbColor rgb="0099CCFF"/>
      <rgbColor rgb="008AB23E"/>
      <rgbColor rgb="009B5BA5"/>
      <rgbColor rgb="00F9B44D"/>
      <rgbColor rgb="003366FF"/>
      <rgbColor rgb="0033CCCC"/>
      <rgbColor rgb="0099CC00"/>
      <rgbColor rgb="00FFCC00"/>
      <rgbColor rgb="00FF9900"/>
      <rgbColor rgb="00FF6600"/>
      <rgbColor rgb="00666699"/>
      <rgbColor rgb="00969696"/>
      <rgbColor rgb="008AB23E"/>
      <rgbColor rgb="00339966"/>
      <rgbColor rgb="00003300"/>
      <rgbColor rgb="00333300"/>
      <rgbColor rgb="00993300"/>
      <rgbColor rgb="00993366"/>
      <rgbColor rgb="00D13D6A"/>
      <rgbColor rgb="00F9B44D"/>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sz="1000" b="1" i="0" u="none" strike="noStrike" baseline="0">
                <a:solidFill>
                  <a:srgbClr val="000000"/>
                </a:solidFill>
                <a:latin typeface="Tahoma"/>
                <a:ea typeface="Tahoma"/>
                <a:cs typeface="Tahoma"/>
              </a:defRPr>
            </a:pPr>
            <a:r>
              <a:t>Overall effectiveness by academic year (percentage)</a:t>
            </a:r>
          </a:p>
        </c:rich>
      </c:tx>
      <c:layout>
        <c:manualLayout>
          <c:xMode val="edge"/>
          <c:yMode val="edge"/>
          <c:x val="0.30964909752337533"/>
          <c:y val="4.2735042735042736E-2"/>
        </c:manualLayout>
      </c:layout>
      <c:spPr>
        <a:noFill/>
        <a:ln w="25400">
          <a:noFill/>
        </a:ln>
      </c:spPr>
    </c:title>
    <c:plotArea>
      <c:layout>
        <c:manualLayout>
          <c:layoutTarget val="inner"/>
          <c:xMode val="edge"/>
          <c:yMode val="edge"/>
          <c:x val="0.25175622082772647"/>
          <c:y val="0.15705177362459191"/>
          <c:w val="0.7416322705854661"/>
          <c:h val="0.72756637985270134"/>
        </c:manualLayout>
      </c:layout>
      <c:barChart>
        <c:barDir val="bar"/>
        <c:grouping val="percentStacked"/>
        <c:ser>
          <c:idx val="0"/>
          <c:order val="0"/>
          <c:tx>
            <c:strRef>
              <c:f>'Chart 1'!$L$6</c:f>
              <c:strCache>
                <c:ptCount val="1"/>
                <c:pt idx="0">
                  <c:v>Outstanding</c:v>
                </c:pt>
              </c:strCache>
            </c:strRef>
          </c:tx>
          <c:spPr>
            <a:solidFill>
              <a:srgbClr val="8AB23E"/>
            </a:solidFill>
            <a:ln w="3175">
              <a:solidFill>
                <a:srgbClr val="FFFFFF"/>
              </a:solidFill>
              <a:prstDash val="solid"/>
            </a:ln>
          </c:spPr>
          <c:dLbls>
            <c:dLbl>
              <c:idx val="18"/>
              <c:numFmt formatCode="0" sourceLinked="0"/>
              <c:spPr>
                <a:noFill/>
                <a:ln w="25400">
                  <a:noFill/>
                </a:ln>
              </c:spPr>
              <c:txPr>
                <a:bodyPr/>
                <a:lstStyle/>
                <a:p>
                  <a:pPr>
                    <a:defRPr sz="1000" b="0" i="0" u="none" strike="noStrike" baseline="0">
                      <a:solidFill>
                        <a:srgbClr val="000000"/>
                      </a:solidFill>
                      <a:latin typeface="Tahoma"/>
                      <a:ea typeface="Tahoma"/>
                      <a:cs typeface="Tahoma"/>
                    </a:defRPr>
                  </a:pPr>
                  <a:endParaRPr lang="en-US"/>
                </a:p>
              </c:txPr>
            </c:dLbl>
            <c:numFmt formatCode="0" sourceLinked="0"/>
            <c:spPr>
              <a:noFill/>
              <a:ln w="25400">
                <a:noFill/>
              </a:ln>
            </c:spPr>
            <c:txPr>
              <a:bodyPr/>
              <a:lstStyle/>
              <a:p>
                <a:pPr>
                  <a:defRPr sz="1000" b="1" i="0" u="none" strike="noStrike" baseline="0">
                    <a:solidFill>
                      <a:srgbClr val="FFFFFF"/>
                    </a:solidFill>
                    <a:latin typeface="Tahoma"/>
                    <a:ea typeface="Tahoma"/>
                    <a:cs typeface="Tahoma"/>
                  </a:defRPr>
                </a:pPr>
                <a:endParaRPr lang="en-US"/>
              </a:p>
            </c:txPr>
            <c:showVal val="1"/>
          </c:dLbls>
          <c:cat>
            <c:strRef>
              <c:f>'Chart 1'!$K$7:$K$14</c:f>
              <c:strCache>
                <c:ptCount val="8"/>
                <c:pt idx="0">
                  <c:v>2005/06 (6,128)⁵</c:v>
                </c:pt>
                <c:pt idx="1">
                  <c:v>2006/07 (8,323) </c:v>
                </c:pt>
                <c:pt idx="2">
                  <c:v>2007/08 (7,867) </c:v>
                </c:pt>
                <c:pt idx="3">
                  <c:v>2008/09 (7,065) </c:v>
                </c:pt>
                <c:pt idx="4">
                  <c:v>2009/10 (6,171)⁴</c:v>
                </c:pt>
                <c:pt idx="5">
                  <c:v>2010/11 (5,726) </c:v>
                </c:pt>
                <c:pt idx="6">
                  <c:v>1 September 2011 to 31 December 2011 (2,236) </c:v>
                </c:pt>
                <c:pt idx="7">
                  <c:v>1 January 2012 to 31 August 2012 (3,903) ³</c:v>
                </c:pt>
              </c:strCache>
            </c:strRef>
          </c:cat>
          <c:val>
            <c:numRef>
              <c:f>'Chart 1'!$L$7:$L$14</c:f>
              <c:numCache>
                <c:formatCode>0;;;</c:formatCode>
                <c:ptCount val="8"/>
                <c:pt idx="0">
                  <c:v>11</c:v>
                </c:pt>
                <c:pt idx="1">
                  <c:v>14</c:v>
                </c:pt>
                <c:pt idx="2">
                  <c:v>15</c:v>
                </c:pt>
                <c:pt idx="3">
                  <c:v>19</c:v>
                </c:pt>
                <c:pt idx="4">
                  <c:v>13</c:v>
                </c:pt>
                <c:pt idx="5">
                  <c:v>11</c:v>
                </c:pt>
                <c:pt idx="6">
                  <c:v>16</c:v>
                </c:pt>
                <c:pt idx="7">
                  <c:v>9</c:v>
                </c:pt>
              </c:numCache>
            </c:numRef>
          </c:val>
        </c:ser>
        <c:ser>
          <c:idx val="1"/>
          <c:order val="1"/>
          <c:tx>
            <c:strRef>
              <c:f>'Chart 1'!$M$6</c:f>
              <c:strCache>
                <c:ptCount val="1"/>
                <c:pt idx="0">
                  <c:v>Good</c:v>
                </c:pt>
              </c:strCache>
            </c:strRef>
          </c:tx>
          <c:spPr>
            <a:solidFill>
              <a:srgbClr val="9B5BA5"/>
            </a:solidFill>
            <a:ln w="3175">
              <a:solidFill>
                <a:srgbClr val="FFFFFF"/>
              </a:solidFill>
              <a:prstDash val="solid"/>
            </a:ln>
          </c:spPr>
          <c:dLbls>
            <c:dLbl>
              <c:idx val="10"/>
              <c:numFmt formatCode="0" sourceLinked="0"/>
              <c:spPr>
                <a:noFill/>
                <a:ln w="25400">
                  <a:noFill/>
                </a:ln>
              </c:spPr>
              <c:txPr>
                <a:bodyPr/>
                <a:lstStyle/>
                <a:p>
                  <a:pPr>
                    <a:defRPr sz="550" b="1" i="0" u="none" strike="noStrike" baseline="0">
                      <a:solidFill>
                        <a:srgbClr val="FFFFFF"/>
                      </a:solidFill>
                      <a:latin typeface="Tahoma"/>
                      <a:ea typeface="Tahoma"/>
                      <a:cs typeface="Tahoma"/>
                    </a:defRPr>
                  </a:pPr>
                  <a:endParaRPr lang="en-US"/>
                </a:p>
              </c:txPr>
            </c:dLbl>
            <c:numFmt formatCode="0" sourceLinked="0"/>
            <c:spPr>
              <a:noFill/>
              <a:ln w="25400">
                <a:noFill/>
              </a:ln>
            </c:spPr>
            <c:txPr>
              <a:bodyPr/>
              <a:lstStyle/>
              <a:p>
                <a:pPr>
                  <a:defRPr sz="1000" b="1" i="0" u="none" strike="noStrike" baseline="0">
                    <a:solidFill>
                      <a:srgbClr val="FFFFFF"/>
                    </a:solidFill>
                    <a:latin typeface="Tahoma"/>
                    <a:ea typeface="Tahoma"/>
                    <a:cs typeface="Tahoma"/>
                  </a:defRPr>
                </a:pPr>
                <a:endParaRPr lang="en-US"/>
              </a:p>
            </c:txPr>
            <c:showVal val="1"/>
          </c:dLbls>
          <c:cat>
            <c:strRef>
              <c:f>'Chart 1'!$K$7:$K$14</c:f>
              <c:strCache>
                <c:ptCount val="8"/>
                <c:pt idx="0">
                  <c:v>2005/06 (6,128)⁵</c:v>
                </c:pt>
                <c:pt idx="1">
                  <c:v>2006/07 (8,323) </c:v>
                </c:pt>
                <c:pt idx="2">
                  <c:v>2007/08 (7,867) </c:v>
                </c:pt>
                <c:pt idx="3">
                  <c:v>2008/09 (7,065) </c:v>
                </c:pt>
                <c:pt idx="4">
                  <c:v>2009/10 (6,171)⁴</c:v>
                </c:pt>
                <c:pt idx="5">
                  <c:v>2010/11 (5,726) </c:v>
                </c:pt>
                <c:pt idx="6">
                  <c:v>1 September 2011 to 31 December 2011 (2,236) </c:v>
                </c:pt>
                <c:pt idx="7">
                  <c:v>1 January 2012 to 31 August 2012 (3,903) ³</c:v>
                </c:pt>
              </c:strCache>
            </c:strRef>
          </c:cat>
          <c:val>
            <c:numRef>
              <c:f>'Chart 1'!$M$7:$M$14</c:f>
              <c:numCache>
                <c:formatCode>0;;;</c:formatCode>
                <c:ptCount val="8"/>
                <c:pt idx="0">
                  <c:v>48</c:v>
                </c:pt>
                <c:pt idx="1">
                  <c:v>47</c:v>
                </c:pt>
                <c:pt idx="2">
                  <c:v>49</c:v>
                </c:pt>
                <c:pt idx="3">
                  <c:v>50</c:v>
                </c:pt>
                <c:pt idx="4">
                  <c:v>43</c:v>
                </c:pt>
                <c:pt idx="5">
                  <c:v>46</c:v>
                </c:pt>
                <c:pt idx="6">
                  <c:v>47</c:v>
                </c:pt>
                <c:pt idx="7">
                  <c:v>51</c:v>
                </c:pt>
              </c:numCache>
            </c:numRef>
          </c:val>
        </c:ser>
        <c:ser>
          <c:idx val="2"/>
          <c:order val="2"/>
          <c:tx>
            <c:strRef>
              <c:f>'Chart 1'!$N$6</c:f>
              <c:strCache>
                <c:ptCount val="1"/>
                <c:pt idx="0">
                  <c:v>Satisfactory</c:v>
                </c:pt>
              </c:strCache>
            </c:strRef>
          </c:tx>
          <c:spPr>
            <a:solidFill>
              <a:srgbClr val="F9B44D"/>
            </a:solidFill>
            <a:ln w="3175">
              <a:solidFill>
                <a:srgbClr val="FFFFFF"/>
              </a:solidFill>
              <a:prstDash val="solid"/>
            </a:ln>
          </c:spPr>
          <c:dLbls>
            <c:spPr>
              <a:noFill/>
              <a:ln w="25400">
                <a:noFill/>
              </a:ln>
            </c:spPr>
            <c:txPr>
              <a:bodyPr/>
              <a:lstStyle/>
              <a:p>
                <a:pPr>
                  <a:defRPr sz="1000" b="1" i="0" u="none" strike="noStrike" baseline="0">
                    <a:solidFill>
                      <a:srgbClr val="FFFFFF"/>
                    </a:solidFill>
                    <a:latin typeface="Tahoma"/>
                    <a:ea typeface="Tahoma"/>
                    <a:cs typeface="Tahoma"/>
                  </a:defRPr>
                </a:pPr>
                <a:endParaRPr lang="en-US"/>
              </a:p>
            </c:txPr>
            <c:showVal val="1"/>
          </c:dLbls>
          <c:cat>
            <c:strRef>
              <c:f>'Chart 1'!$K$7:$K$14</c:f>
              <c:strCache>
                <c:ptCount val="8"/>
                <c:pt idx="0">
                  <c:v>2005/06 (6,128)⁵</c:v>
                </c:pt>
                <c:pt idx="1">
                  <c:v>2006/07 (8,323) </c:v>
                </c:pt>
                <c:pt idx="2">
                  <c:v>2007/08 (7,867) </c:v>
                </c:pt>
                <c:pt idx="3">
                  <c:v>2008/09 (7,065) </c:v>
                </c:pt>
                <c:pt idx="4">
                  <c:v>2009/10 (6,171)⁴</c:v>
                </c:pt>
                <c:pt idx="5">
                  <c:v>2010/11 (5,726) </c:v>
                </c:pt>
                <c:pt idx="6">
                  <c:v>1 September 2011 to 31 December 2011 (2,236) </c:v>
                </c:pt>
                <c:pt idx="7">
                  <c:v>1 January 2012 to 31 August 2012 (3,903) ³</c:v>
                </c:pt>
              </c:strCache>
            </c:strRef>
          </c:cat>
          <c:val>
            <c:numRef>
              <c:f>'Chart 1'!$N$7:$N$14</c:f>
              <c:numCache>
                <c:formatCode>0;;;</c:formatCode>
                <c:ptCount val="8"/>
                <c:pt idx="0">
                  <c:v>34</c:v>
                </c:pt>
                <c:pt idx="1">
                  <c:v>34</c:v>
                </c:pt>
                <c:pt idx="2">
                  <c:v>32</c:v>
                </c:pt>
                <c:pt idx="3">
                  <c:v>28</c:v>
                </c:pt>
                <c:pt idx="4">
                  <c:v>37</c:v>
                </c:pt>
                <c:pt idx="5">
                  <c:v>38</c:v>
                </c:pt>
                <c:pt idx="6">
                  <c:v>31</c:v>
                </c:pt>
                <c:pt idx="7">
                  <c:v>31</c:v>
                </c:pt>
              </c:numCache>
            </c:numRef>
          </c:val>
        </c:ser>
        <c:ser>
          <c:idx val="3"/>
          <c:order val="3"/>
          <c:tx>
            <c:strRef>
              <c:f>'Chart 1'!$O$6</c:f>
              <c:strCache>
                <c:ptCount val="1"/>
                <c:pt idx="0">
                  <c:v>Inadequate</c:v>
                </c:pt>
              </c:strCache>
            </c:strRef>
          </c:tx>
          <c:spPr>
            <a:solidFill>
              <a:srgbClr val="D13D6A"/>
            </a:solidFill>
            <a:ln w="3175">
              <a:solidFill>
                <a:srgbClr val="FFFFFF"/>
              </a:solidFill>
              <a:prstDash val="solid"/>
            </a:ln>
          </c:spPr>
          <c:dLbls>
            <c:spPr>
              <a:noFill/>
              <a:ln w="25400">
                <a:noFill/>
              </a:ln>
            </c:spPr>
            <c:txPr>
              <a:bodyPr/>
              <a:lstStyle/>
              <a:p>
                <a:pPr>
                  <a:defRPr sz="1000" b="1" i="0" u="none" strike="noStrike" baseline="0">
                    <a:solidFill>
                      <a:srgbClr val="FFFFFF"/>
                    </a:solidFill>
                    <a:latin typeface="Tahoma"/>
                    <a:ea typeface="Tahoma"/>
                    <a:cs typeface="Tahoma"/>
                  </a:defRPr>
                </a:pPr>
                <a:endParaRPr lang="en-US"/>
              </a:p>
            </c:txPr>
            <c:showVal val="1"/>
          </c:dLbls>
          <c:cat>
            <c:strRef>
              <c:f>'Chart 1'!$K$7:$K$14</c:f>
              <c:strCache>
                <c:ptCount val="8"/>
                <c:pt idx="0">
                  <c:v>2005/06 (6,128)⁵</c:v>
                </c:pt>
                <c:pt idx="1">
                  <c:v>2006/07 (8,323) </c:v>
                </c:pt>
                <c:pt idx="2">
                  <c:v>2007/08 (7,867) </c:v>
                </c:pt>
                <c:pt idx="3">
                  <c:v>2008/09 (7,065) </c:v>
                </c:pt>
                <c:pt idx="4">
                  <c:v>2009/10 (6,171)⁴</c:v>
                </c:pt>
                <c:pt idx="5">
                  <c:v>2010/11 (5,726) </c:v>
                </c:pt>
                <c:pt idx="6">
                  <c:v>1 September 2011 to 31 December 2011 (2,236) </c:v>
                </c:pt>
                <c:pt idx="7">
                  <c:v>1 January 2012 to 31 August 2012 (3,903) ³</c:v>
                </c:pt>
              </c:strCache>
            </c:strRef>
          </c:cat>
          <c:val>
            <c:numRef>
              <c:f>'Chart 1'!$O$7:$O$14</c:f>
              <c:numCache>
                <c:formatCode>0;;;</c:formatCode>
                <c:ptCount val="8"/>
                <c:pt idx="0">
                  <c:v>8</c:v>
                </c:pt>
                <c:pt idx="1">
                  <c:v>6</c:v>
                </c:pt>
                <c:pt idx="2">
                  <c:v>5</c:v>
                </c:pt>
                <c:pt idx="3">
                  <c:v>4</c:v>
                </c:pt>
                <c:pt idx="4">
                  <c:v>8</c:v>
                </c:pt>
                <c:pt idx="5">
                  <c:v>6</c:v>
                </c:pt>
                <c:pt idx="6">
                  <c:v>6</c:v>
                </c:pt>
                <c:pt idx="7">
                  <c:v>9</c:v>
                </c:pt>
              </c:numCache>
            </c:numRef>
          </c:val>
        </c:ser>
        <c:gapWidth val="50"/>
        <c:overlap val="100"/>
        <c:axId val="49108864"/>
        <c:axId val="49110400"/>
      </c:barChart>
      <c:catAx>
        <c:axId val="49108864"/>
        <c:scaling>
          <c:orientation val="minMax"/>
        </c:scaling>
        <c:axPos val="l"/>
        <c:numFmt formatCode="General" sourceLinked="1"/>
        <c:maj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en-US"/>
          </a:p>
        </c:txPr>
        <c:crossAx val="49110400"/>
        <c:crossesAt val="0"/>
        <c:auto val="1"/>
        <c:lblAlgn val="ctr"/>
        <c:lblOffset val="100"/>
        <c:tickLblSkip val="1"/>
        <c:tickMarkSkip val="1"/>
      </c:catAx>
      <c:valAx>
        <c:axId val="49110400"/>
        <c:scaling>
          <c:orientation val="minMax"/>
          <c:max val="1"/>
          <c:min val="0"/>
        </c:scaling>
        <c:delete val="1"/>
        <c:axPos val="b"/>
        <c:numFmt formatCode="0%" sourceLinked="1"/>
        <c:tickLblPos val="none"/>
        <c:crossAx val="49108864"/>
        <c:crosses val="autoZero"/>
        <c:crossBetween val="between"/>
        <c:majorUnit val="1"/>
        <c:minorUnit val="1"/>
      </c:valAx>
      <c:spPr>
        <a:noFill/>
        <a:ln w="25400">
          <a:noFill/>
        </a:ln>
      </c:spPr>
    </c:plotArea>
    <c:legend>
      <c:legendPos val="r"/>
      <c:layout>
        <c:manualLayout>
          <c:xMode val="edge"/>
          <c:yMode val="edge"/>
          <c:wMode val="edge"/>
          <c:hMode val="edge"/>
          <c:x val="0.31780383525270656"/>
          <c:y val="0.92628507974964669"/>
          <c:w val="0.93510885182613412"/>
          <c:h val="0.98077259573322562"/>
        </c:manualLayout>
      </c:layout>
      <c:spPr>
        <a:solidFill>
          <a:srgbClr val="FFFFFF"/>
        </a:solidFill>
        <a:ln w="25400">
          <a:noFill/>
        </a:ln>
      </c:spPr>
      <c:txPr>
        <a:bodyPr/>
        <a:lstStyle/>
        <a:p>
          <a:pPr>
            <a:defRPr sz="800" b="0" i="0" u="none" strike="noStrike" baseline="0">
              <a:solidFill>
                <a:srgbClr val="000000"/>
              </a:solidFill>
              <a:latin typeface="Tahoma"/>
              <a:ea typeface="Tahoma"/>
              <a:cs typeface="Tahoma"/>
            </a:defRPr>
          </a:pPr>
          <a:endParaRPr lang="en-US"/>
        </a:p>
      </c:txPr>
    </c:legend>
    <c:plotVisOnly val="1"/>
    <c:dispBlanksAs val="gap"/>
  </c:chart>
  <c:spPr>
    <a:solidFill>
      <a:srgbClr val="FFFFFF"/>
    </a:solidFill>
    <a:ln w="9525">
      <a:noFill/>
    </a:ln>
  </c:spPr>
  <c:txPr>
    <a:bodyPr/>
    <a:lstStyle/>
    <a:p>
      <a:pPr>
        <a:defRPr sz="450"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sz="1000" b="1" i="0" u="none" strike="noStrike" baseline="0">
                <a:solidFill>
                  <a:srgbClr val="000000"/>
                </a:solidFill>
                <a:latin typeface="Tahoma"/>
                <a:ea typeface="Tahoma"/>
                <a:cs typeface="Tahoma"/>
              </a:defRPr>
            </a:pPr>
            <a:r>
              <a:t>Overall effectiveness by phase of education (percentage)</a:t>
            </a:r>
          </a:p>
        </c:rich>
      </c:tx>
      <c:layout>
        <c:manualLayout>
          <c:xMode val="edge"/>
          <c:yMode val="edge"/>
          <c:x val="0.28781964082446687"/>
          <c:y val="2.884397412106926E-2"/>
        </c:manualLayout>
      </c:layout>
      <c:overlay val="1"/>
    </c:title>
    <c:plotArea>
      <c:layout>
        <c:manualLayout>
          <c:layoutTarget val="inner"/>
          <c:xMode val="edge"/>
          <c:yMode val="edge"/>
          <c:x val="0.18181818181818182"/>
          <c:y val="0.1060805811326483"/>
          <c:w val="0.81157024793388433"/>
          <c:h val="0.77853746544877389"/>
        </c:manualLayout>
      </c:layout>
      <c:barChart>
        <c:barDir val="bar"/>
        <c:grouping val="percentStacked"/>
        <c:ser>
          <c:idx val="0"/>
          <c:order val="0"/>
          <c:tx>
            <c:strRef>
              <c:f>'Chart 2'!$P$8</c:f>
              <c:strCache>
                <c:ptCount val="1"/>
                <c:pt idx="0">
                  <c:v>Outstanding</c:v>
                </c:pt>
              </c:strCache>
            </c:strRef>
          </c:tx>
          <c:spPr>
            <a:solidFill>
              <a:srgbClr val="8AB23E"/>
            </a:solidFill>
            <a:ln w="3175">
              <a:solidFill>
                <a:srgbClr val="FFFFFF"/>
              </a:solidFill>
              <a:prstDash val="solid"/>
            </a:ln>
          </c:spPr>
          <c:dLbls>
            <c:dLbl>
              <c:idx val="6"/>
              <c:numFmt formatCode="0" sourceLinked="0"/>
              <c:spPr>
                <a:noFill/>
                <a:ln w="25400">
                  <a:noFill/>
                </a:ln>
              </c:spPr>
              <c:txPr>
                <a:bodyPr/>
                <a:lstStyle/>
                <a:p>
                  <a:pPr>
                    <a:defRPr sz="550" b="1" i="0" u="none" strike="noStrike" baseline="0">
                      <a:solidFill>
                        <a:srgbClr val="FFFFFF"/>
                      </a:solidFill>
                      <a:latin typeface="Tahoma"/>
                      <a:ea typeface="Tahoma"/>
                      <a:cs typeface="Tahoma"/>
                    </a:defRPr>
                  </a:pPr>
                  <a:endParaRPr lang="en-US"/>
                </a:p>
              </c:txPr>
            </c:dLbl>
            <c:dLbl>
              <c:idx val="7"/>
              <c:numFmt formatCode="0" sourceLinked="0"/>
              <c:spPr>
                <a:noFill/>
                <a:ln w="25400">
                  <a:noFill/>
                </a:ln>
              </c:spPr>
              <c:txPr>
                <a:bodyPr/>
                <a:lstStyle/>
                <a:p>
                  <a:pPr>
                    <a:defRPr sz="550" b="1" i="0" u="none" strike="noStrike" baseline="0">
                      <a:solidFill>
                        <a:srgbClr val="FFFFFF"/>
                      </a:solidFill>
                      <a:latin typeface="Tahoma"/>
                      <a:ea typeface="Tahoma"/>
                      <a:cs typeface="Tahoma"/>
                    </a:defRPr>
                  </a:pPr>
                  <a:endParaRPr lang="en-US"/>
                </a:p>
              </c:txPr>
            </c:dLbl>
            <c:dLbl>
              <c:idx val="8"/>
              <c:numFmt formatCode="0" sourceLinked="0"/>
              <c:spPr>
                <a:noFill/>
                <a:ln w="25400">
                  <a:noFill/>
                </a:ln>
              </c:spPr>
              <c:txPr>
                <a:bodyPr/>
                <a:lstStyle/>
                <a:p>
                  <a:pPr>
                    <a:defRPr sz="550" b="1" i="0" u="none" strike="noStrike" baseline="0">
                      <a:solidFill>
                        <a:srgbClr val="FFFFFF"/>
                      </a:solidFill>
                      <a:latin typeface="Tahoma"/>
                      <a:ea typeface="Tahoma"/>
                      <a:cs typeface="Tahoma"/>
                    </a:defRPr>
                  </a:pPr>
                  <a:endParaRPr lang="en-US"/>
                </a:p>
              </c:txPr>
            </c:dLbl>
            <c:dLbl>
              <c:idx val="10"/>
              <c:numFmt formatCode="0" sourceLinked="0"/>
              <c:spPr>
                <a:noFill/>
                <a:ln w="25400">
                  <a:noFill/>
                </a:ln>
              </c:spPr>
              <c:txPr>
                <a:bodyPr/>
                <a:lstStyle/>
                <a:p>
                  <a:pPr>
                    <a:defRPr sz="550" b="1" i="0" u="none" strike="noStrike" baseline="0">
                      <a:solidFill>
                        <a:srgbClr val="FFFFFF"/>
                      </a:solidFill>
                      <a:latin typeface="Tahoma"/>
                      <a:ea typeface="Tahoma"/>
                      <a:cs typeface="Tahoma"/>
                    </a:defRPr>
                  </a:pPr>
                  <a:endParaRPr lang="en-US"/>
                </a:p>
              </c:txPr>
            </c:dLbl>
            <c:dLbl>
              <c:idx val="12"/>
              <c:numFmt formatCode="0" sourceLinked="0"/>
              <c:spPr>
                <a:noFill/>
                <a:ln w="25400">
                  <a:noFill/>
                </a:ln>
              </c:spPr>
              <c:txPr>
                <a:bodyPr/>
                <a:lstStyle/>
                <a:p>
                  <a:pPr>
                    <a:defRPr sz="550" b="1" i="0" u="none" strike="noStrike" baseline="0">
                      <a:solidFill>
                        <a:srgbClr val="FFFFFF"/>
                      </a:solidFill>
                      <a:latin typeface="Tahoma"/>
                      <a:ea typeface="Tahoma"/>
                      <a:cs typeface="Tahoma"/>
                    </a:defRPr>
                  </a:pPr>
                  <a:endParaRPr lang="en-US"/>
                </a:p>
              </c:txPr>
            </c:dLbl>
            <c:dLbl>
              <c:idx val="16"/>
              <c:numFmt formatCode="0" sourceLinked="0"/>
              <c:spPr>
                <a:noFill/>
                <a:ln w="25400">
                  <a:noFill/>
                </a:ln>
              </c:spPr>
              <c:txPr>
                <a:bodyPr/>
                <a:lstStyle/>
                <a:p>
                  <a:pPr>
                    <a:defRPr sz="550" b="1" i="0" u="none" strike="noStrike" baseline="0">
                      <a:solidFill>
                        <a:srgbClr val="FFFFFF"/>
                      </a:solidFill>
                      <a:latin typeface="Tahoma"/>
                      <a:ea typeface="Tahoma"/>
                      <a:cs typeface="Tahoma"/>
                    </a:defRPr>
                  </a:pPr>
                  <a:endParaRPr lang="en-US"/>
                </a:p>
              </c:txPr>
            </c:dLbl>
            <c:dLbl>
              <c:idx val="18"/>
              <c:numFmt formatCode="0" sourceLinked="0"/>
              <c:spPr>
                <a:noFill/>
                <a:ln w="25400">
                  <a:noFill/>
                </a:ln>
              </c:spPr>
              <c:txPr>
                <a:bodyPr/>
                <a:lstStyle/>
                <a:p>
                  <a:pPr>
                    <a:defRPr sz="450" b="0" i="0" u="none" strike="noStrike" baseline="0">
                      <a:solidFill>
                        <a:srgbClr val="000000"/>
                      </a:solidFill>
                      <a:latin typeface="Tahoma"/>
                      <a:ea typeface="Tahoma"/>
                      <a:cs typeface="Tahoma"/>
                    </a:defRPr>
                  </a:pPr>
                  <a:endParaRPr lang="en-US"/>
                </a:p>
              </c:txPr>
            </c:dLbl>
            <c:numFmt formatCode="0" sourceLinked="0"/>
            <c:spPr>
              <a:noFill/>
              <a:ln w="25400">
                <a:noFill/>
              </a:ln>
            </c:spPr>
            <c:txPr>
              <a:bodyPr/>
              <a:lstStyle/>
              <a:p>
                <a:pPr>
                  <a:defRPr sz="1000" b="1" i="0" u="none" strike="noStrike" baseline="0">
                    <a:solidFill>
                      <a:srgbClr val="FFFFFF"/>
                    </a:solidFill>
                    <a:latin typeface="Tahoma"/>
                    <a:ea typeface="Tahoma"/>
                    <a:cs typeface="Tahoma"/>
                  </a:defRPr>
                </a:pPr>
                <a:endParaRPr lang="en-US"/>
              </a:p>
            </c:txPr>
            <c:showVal val="1"/>
          </c:dLbls>
          <c:cat>
            <c:strRef>
              <c:f>'Chart 2'!$O$9:$O$14</c:f>
              <c:strCache>
                <c:ptCount val="6"/>
                <c:pt idx="0">
                  <c:v>Nursery (143)</c:v>
                </c:pt>
                <c:pt idx="1">
                  <c:v>Primary (4,636)</c:v>
                </c:pt>
                <c:pt idx="2">
                  <c:v>Secondary (926)</c:v>
                </c:pt>
                <c:pt idx="3">
                  <c:v>Special  (282)</c:v>
                </c:pt>
                <c:pt idx="4">
                  <c:v>Pupil referral unit (152)</c:v>
                </c:pt>
                <c:pt idx="5">
                  <c:v>All schools (6,139)</c:v>
                </c:pt>
              </c:strCache>
            </c:strRef>
          </c:cat>
          <c:val>
            <c:numRef>
              <c:f>'Chart 2'!$P$9:$P$14</c:f>
              <c:numCache>
                <c:formatCode>0;;;</c:formatCode>
                <c:ptCount val="6"/>
                <c:pt idx="0">
                  <c:v>55</c:v>
                </c:pt>
                <c:pt idx="1">
                  <c:v>9</c:v>
                </c:pt>
                <c:pt idx="2">
                  <c:v>14</c:v>
                </c:pt>
                <c:pt idx="3">
                  <c:v>28</c:v>
                </c:pt>
                <c:pt idx="4">
                  <c:v>5</c:v>
                </c:pt>
                <c:pt idx="5">
                  <c:v>12</c:v>
                </c:pt>
              </c:numCache>
            </c:numRef>
          </c:val>
        </c:ser>
        <c:ser>
          <c:idx val="1"/>
          <c:order val="1"/>
          <c:tx>
            <c:strRef>
              <c:f>'Chart 2'!$Q$8</c:f>
              <c:strCache>
                <c:ptCount val="1"/>
                <c:pt idx="0">
                  <c:v>Good</c:v>
                </c:pt>
              </c:strCache>
            </c:strRef>
          </c:tx>
          <c:spPr>
            <a:solidFill>
              <a:srgbClr val="9B5BA5"/>
            </a:solidFill>
            <a:ln w="3175">
              <a:solidFill>
                <a:srgbClr val="FFFFFF"/>
              </a:solidFill>
              <a:prstDash val="solid"/>
            </a:ln>
          </c:spPr>
          <c:dLbls>
            <c:dLbl>
              <c:idx val="10"/>
              <c:numFmt formatCode="0" sourceLinked="0"/>
              <c:spPr>
                <a:noFill/>
                <a:ln w="25400">
                  <a:noFill/>
                </a:ln>
              </c:spPr>
              <c:txPr>
                <a:bodyPr/>
                <a:lstStyle/>
                <a:p>
                  <a:pPr>
                    <a:defRPr sz="550" b="1" i="0" u="none" strike="noStrike" baseline="0">
                      <a:solidFill>
                        <a:srgbClr val="FFFFFF"/>
                      </a:solidFill>
                      <a:latin typeface="Tahoma"/>
                      <a:ea typeface="Tahoma"/>
                      <a:cs typeface="Tahoma"/>
                    </a:defRPr>
                  </a:pPr>
                  <a:endParaRPr lang="en-US"/>
                </a:p>
              </c:txPr>
            </c:dLbl>
            <c:numFmt formatCode="0" sourceLinked="0"/>
            <c:spPr>
              <a:noFill/>
              <a:ln w="25400">
                <a:noFill/>
              </a:ln>
            </c:spPr>
            <c:txPr>
              <a:bodyPr/>
              <a:lstStyle/>
              <a:p>
                <a:pPr>
                  <a:defRPr sz="1000" b="1" i="0" u="none" strike="noStrike" baseline="0">
                    <a:solidFill>
                      <a:srgbClr val="FFFFFF"/>
                    </a:solidFill>
                    <a:latin typeface="Tahoma"/>
                    <a:ea typeface="Tahoma"/>
                    <a:cs typeface="Tahoma"/>
                  </a:defRPr>
                </a:pPr>
                <a:endParaRPr lang="en-US"/>
              </a:p>
            </c:txPr>
            <c:showVal val="1"/>
          </c:dLbls>
          <c:cat>
            <c:strRef>
              <c:f>'Chart 2'!$O$9:$O$14</c:f>
              <c:strCache>
                <c:ptCount val="6"/>
                <c:pt idx="0">
                  <c:v>Nursery (143)</c:v>
                </c:pt>
                <c:pt idx="1">
                  <c:v>Primary (4,636)</c:v>
                </c:pt>
                <c:pt idx="2">
                  <c:v>Secondary (926)</c:v>
                </c:pt>
                <c:pt idx="3">
                  <c:v>Special  (282)</c:v>
                </c:pt>
                <c:pt idx="4">
                  <c:v>Pupil referral unit (152)</c:v>
                </c:pt>
                <c:pt idx="5">
                  <c:v>All schools (6,139)</c:v>
                </c:pt>
              </c:strCache>
            </c:strRef>
          </c:cat>
          <c:val>
            <c:numRef>
              <c:f>'Chart 2'!$Q$9:$Q$14</c:f>
              <c:numCache>
                <c:formatCode>0;;;</c:formatCode>
                <c:ptCount val="6"/>
                <c:pt idx="0">
                  <c:v>41</c:v>
                </c:pt>
                <c:pt idx="1">
                  <c:v>51</c:v>
                </c:pt>
                <c:pt idx="2">
                  <c:v>41</c:v>
                </c:pt>
                <c:pt idx="3">
                  <c:v>50</c:v>
                </c:pt>
                <c:pt idx="4">
                  <c:v>58</c:v>
                </c:pt>
                <c:pt idx="5">
                  <c:v>49</c:v>
                </c:pt>
              </c:numCache>
            </c:numRef>
          </c:val>
        </c:ser>
        <c:ser>
          <c:idx val="2"/>
          <c:order val="2"/>
          <c:tx>
            <c:strRef>
              <c:f>'Chart 2'!$R$8</c:f>
              <c:strCache>
                <c:ptCount val="1"/>
                <c:pt idx="0">
                  <c:v>Satisfactory</c:v>
                </c:pt>
              </c:strCache>
            </c:strRef>
          </c:tx>
          <c:spPr>
            <a:solidFill>
              <a:srgbClr val="F9B44D"/>
            </a:solidFill>
            <a:ln w="3175">
              <a:solidFill>
                <a:srgbClr val="FFFFFF"/>
              </a:solidFill>
              <a:prstDash val="solid"/>
            </a:ln>
          </c:spPr>
          <c:dLbls>
            <c:txPr>
              <a:bodyPr/>
              <a:lstStyle/>
              <a:p>
                <a:pPr>
                  <a:defRPr sz="1000" b="1" i="0" u="none" strike="noStrike" baseline="0">
                    <a:solidFill>
                      <a:srgbClr val="FFFFFF"/>
                    </a:solidFill>
                    <a:latin typeface="Tahoma"/>
                    <a:ea typeface="Tahoma"/>
                    <a:cs typeface="Tahoma"/>
                  </a:defRPr>
                </a:pPr>
                <a:endParaRPr lang="en-US"/>
              </a:p>
            </c:txPr>
            <c:showVal val="1"/>
          </c:dLbls>
          <c:cat>
            <c:strRef>
              <c:f>'Chart 2'!$O$9:$O$14</c:f>
              <c:strCache>
                <c:ptCount val="6"/>
                <c:pt idx="0">
                  <c:v>Nursery (143)</c:v>
                </c:pt>
                <c:pt idx="1">
                  <c:v>Primary (4,636)</c:v>
                </c:pt>
                <c:pt idx="2">
                  <c:v>Secondary (926)</c:v>
                </c:pt>
                <c:pt idx="3">
                  <c:v>Special  (282)</c:v>
                </c:pt>
                <c:pt idx="4">
                  <c:v>Pupil referral unit (152)</c:v>
                </c:pt>
                <c:pt idx="5">
                  <c:v>All schools (6,139)</c:v>
                </c:pt>
              </c:strCache>
            </c:strRef>
          </c:cat>
          <c:val>
            <c:numRef>
              <c:f>'Chart 2'!$R$9:$R$14</c:f>
              <c:numCache>
                <c:formatCode>0;;;</c:formatCode>
                <c:ptCount val="6"/>
                <c:pt idx="0">
                  <c:v>3</c:v>
                </c:pt>
                <c:pt idx="1">
                  <c:v>32</c:v>
                </c:pt>
                <c:pt idx="2">
                  <c:v>34</c:v>
                </c:pt>
                <c:pt idx="3">
                  <c:v>17</c:v>
                </c:pt>
                <c:pt idx="4">
                  <c:v>28</c:v>
                </c:pt>
                <c:pt idx="5">
                  <c:v>31</c:v>
                </c:pt>
              </c:numCache>
            </c:numRef>
          </c:val>
        </c:ser>
        <c:ser>
          <c:idx val="3"/>
          <c:order val="3"/>
          <c:tx>
            <c:strRef>
              <c:f>'Chart 2'!$S$8</c:f>
              <c:strCache>
                <c:ptCount val="1"/>
                <c:pt idx="0">
                  <c:v>Inadequate</c:v>
                </c:pt>
              </c:strCache>
            </c:strRef>
          </c:tx>
          <c:spPr>
            <a:solidFill>
              <a:srgbClr val="D13D6A"/>
            </a:solidFill>
            <a:ln w="3175">
              <a:solidFill>
                <a:srgbClr val="FFFFFF"/>
              </a:solidFill>
              <a:prstDash val="solid"/>
            </a:ln>
          </c:spPr>
          <c:dLbls>
            <c:txPr>
              <a:bodyPr/>
              <a:lstStyle/>
              <a:p>
                <a:pPr>
                  <a:defRPr sz="1000" b="1" i="0" u="none" strike="noStrike" baseline="0">
                    <a:solidFill>
                      <a:srgbClr val="FFFFFF"/>
                    </a:solidFill>
                    <a:latin typeface="Tahoma"/>
                    <a:ea typeface="Tahoma"/>
                    <a:cs typeface="Tahoma"/>
                  </a:defRPr>
                </a:pPr>
                <a:endParaRPr lang="en-US"/>
              </a:p>
            </c:txPr>
            <c:showVal val="1"/>
          </c:dLbls>
          <c:cat>
            <c:strRef>
              <c:f>'Chart 2'!$O$9:$O$14</c:f>
              <c:strCache>
                <c:ptCount val="6"/>
                <c:pt idx="0">
                  <c:v>Nursery (143)</c:v>
                </c:pt>
                <c:pt idx="1">
                  <c:v>Primary (4,636)</c:v>
                </c:pt>
                <c:pt idx="2">
                  <c:v>Secondary (926)</c:v>
                </c:pt>
                <c:pt idx="3">
                  <c:v>Special  (282)</c:v>
                </c:pt>
                <c:pt idx="4">
                  <c:v>Pupil referral unit (152)</c:v>
                </c:pt>
                <c:pt idx="5">
                  <c:v>All schools (6,139)</c:v>
                </c:pt>
              </c:strCache>
            </c:strRef>
          </c:cat>
          <c:val>
            <c:numRef>
              <c:f>'Chart 2'!$S$9:$S$14</c:f>
              <c:numCache>
                <c:formatCode>0;;;</c:formatCode>
                <c:ptCount val="6"/>
                <c:pt idx="0">
                  <c:v>1</c:v>
                </c:pt>
                <c:pt idx="1">
                  <c:v>8</c:v>
                </c:pt>
                <c:pt idx="2">
                  <c:v>11</c:v>
                </c:pt>
                <c:pt idx="3">
                  <c:v>6</c:v>
                </c:pt>
                <c:pt idx="4">
                  <c:v>9</c:v>
                </c:pt>
                <c:pt idx="5">
                  <c:v>8</c:v>
                </c:pt>
              </c:numCache>
            </c:numRef>
          </c:val>
        </c:ser>
        <c:gapWidth val="50"/>
        <c:overlap val="100"/>
        <c:axId val="49175168"/>
        <c:axId val="49185152"/>
      </c:barChart>
      <c:catAx>
        <c:axId val="49175168"/>
        <c:scaling>
          <c:orientation val="maxMin"/>
        </c:scaling>
        <c:axPos val="l"/>
        <c:numFmt formatCode="General" sourceLinked="1"/>
        <c:maj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en-US"/>
          </a:p>
        </c:txPr>
        <c:crossAx val="49185152"/>
        <c:crossesAt val="0"/>
        <c:auto val="1"/>
        <c:lblAlgn val="ctr"/>
        <c:lblOffset val="100"/>
        <c:tickLblSkip val="1"/>
        <c:tickMarkSkip val="1"/>
      </c:catAx>
      <c:valAx>
        <c:axId val="49185152"/>
        <c:scaling>
          <c:orientation val="minMax"/>
          <c:max val="1"/>
          <c:min val="0"/>
        </c:scaling>
        <c:delete val="1"/>
        <c:axPos val="t"/>
        <c:numFmt formatCode="0%" sourceLinked="1"/>
        <c:tickLblPos val="none"/>
        <c:crossAx val="49175168"/>
        <c:crosses val="autoZero"/>
        <c:crossBetween val="between"/>
        <c:majorUnit val="1"/>
        <c:minorUnit val="1"/>
      </c:valAx>
      <c:spPr>
        <a:noFill/>
        <a:ln w="25400">
          <a:noFill/>
        </a:ln>
      </c:spPr>
    </c:plotArea>
    <c:legend>
      <c:legendPos val="r"/>
      <c:layout>
        <c:manualLayout>
          <c:xMode val="edge"/>
          <c:yMode val="edge"/>
          <c:wMode val="edge"/>
          <c:hMode val="edge"/>
          <c:x val="0.26702546590278364"/>
          <c:y val="0.91082802547770703"/>
          <c:w val="0.92652480267923487"/>
          <c:h val="0.96496815286624205"/>
        </c:manualLayout>
      </c:layout>
      <c:spPr>
        <a:solidFill>
          <a:srgbClr val="FFFFFF"/>
        </a:solidFill>
        <a:ln w="25400">
          <a:noFill/>
        </a:ln>
      </c:spPr>
      <c:txPr>
        <a:bodyPr/>
        <a:lstStyle/>
        <a:p>
          <a:pPr>
            <a:defRPr sz="800" b="0" i="0" u="none" strike="noStrike" baseline="0">
              <a:solidFill>
                <a:srgbClr val="000000"/>
              </a:solidFill>
              <a:latin typeface="Tahoma"/>
              <a:ea typeface="Tahoma"/>
              <a:cs typeface="Tahoma"/>
            </a:defRPr>
          </a:pPr>
          <a:endParaRPr lang="en-US"/>
        </a:p>
      </c:txPr>
    </c:legend>
    <c:plotVisOnly val="1"/>
    <c:dispBlanksAs val="gap"/>
  </c:chart>
  <c:spPr>
    <a:solidFill>
      <a:srgbClr val="FFFFFF"/>
    </a:solidFill>
    <a:ln w="9525">
      <a:noFill/>
    </a:ln>
  </c:spPr>
  <c:txPr>
    <a:bodyPr/>
    <a:lstStyle/>
    <a:p>
      <a:pPr>
        <a:defRPr sz="450"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sz="1000" b="1" i="0" u="none" strike="noStrike" baseline="0">
                <a:solidFill>
                  <a:srgbClr val="000000"/>
                </a:solidFill>
                <a:latin typeface="Tahoma"/>
                <a:ea typeface="Tahoma"/>
                <a:cs typeface="Tahoma"/>
              </a:defRPr>
            </a:pPr>
            <a:r>
              <a:t>Key inspection judgements for inspected maintained schools (percentage)</a:t>
            </a:r>
          </a:p>
        </c:rich>
      </c:tx>
      <c:layout>
        <c:manualLayout>
          <c:xMode val="edge"/>
          <c:yMode val="edge"/>
          <c:x val="0.26699633699633701"/>
          <c:y val="2.4922118380062305E-2"/>
        </c:manualLayout>
      </c:layout>
      <c:spPr>
        <a:noFill/>
        <a:ln w="25400">
          <a:noFill/>
        </a:ln>
      </c:spPr>
    </c:title>
    <c:plotArea>
      <c:layout>
        <c:manualLayout>
          <c:layoutTarget val="inner"/>
          <c:xMode val="edge"/>
          <c:yMode val="edge"/>
          <c:x val="0.29575293316348483"/>
          <c:y val="0.10000032552189297"/>
          <c:w val="0.66330218494675142"/>
          <c:h val="0.78333588325482828"/>
        </c:manualLayout>
      </c:layout>
      <c:barChart>
        <c:barDir val="bar"/>
        <c:grouping val="percentStacked"/>
        <c:ser>
          <c:idx val="1"/>
          <c:order val="0"/>
          <c:tx>
            <c:strRef>
              <c:f>'Chart 3'!$L$8</c:f>
              <c:strCache>
                <c:ptCount val="1"/>
                <c:pt idx="0">
                  <c:v>Outstanding</c:v>
                </c:pt>
              </c:strCache>
            </c:strRef>
          </c:tx>
          <c:spPr>
            <a:solidFill>
              <a:srgbClr val="8AB23E"/>
            </a:solidFill>
            <a:ln w="3175">
              <a:solidFill>
                <a:srgbClr val="FFFFFF"/>
              </a:solidFill>
              <a:prstDash val="solid"/>
            </a:ln>
          </c:spPr>
          <c:dLbls>
            <c:spPr>
              <a:noFill/>
              <a:ln w="25400">
                <a:noFill/>
              </a:ln>
            </c:spPr>
            <c:txPr>
              <a:bodyPr/>
              <a:lstStyle/>
              <a:p>
                <a:pPr>
                  <a:defRPr sz="1000" b="1" i="0" u="none" strike="noStrike" baseline="0">
                    <a:solidFill>
                      <a:srgbClr val="FFFFFF"/>
                    </a:solidFill>
                    <a:latin typeface="Tahoma"/>
                    <a:ea typeface="Tahoma"/>
                    <a:cs typeface="Tahoma"/>
                  </a:defRPr>
                </a:pPr>
                <a:endParaRPr lang="en-US"/>
              </a:p>
            </c:txPr>
            <c:showVal val="1"/>
          </c:dLbls>
          <c:cat>
            <c:strRef>
              <c:f>'Chart 3'!$K$9:$K$13</c:f>
              <c:strCache>
                <c:ptCount val="5"/>
                <c:pt idx="0">
                  <c:v>Overall Effectiveness (6,139)</c:v>
                </c:pt>
                <c:pt idx="1">
                  <c:v>Achievement of pupils (6,139)</c:v>
                </c:pt>
                <c:pt idx="2">
                  <c:v>Behaviour and safety of pupils (6,139)</c:v>
                </c:pt>
                <c:pt idx="3">
                  <c:v>Quality of teaching (6,139)</c:v>
                </c:pt>
                <c:pt idx="4">
                  <c:v>Leadership and management (6,139)</c:v>
                </c:pt>
              </c:strCache>
            </c:strRef>
          </c:cat>
          <c:val>
            <c:numRef>
              <c:f>'Chart 3'!$L$9:$L$13</c:f>
              <c:numCache>
                <c:formatCode>0;;;</c:formatCode>
                <c:ptCount val="5"/>
                <c:pt idx="0">
                  <c:v>12</c:v>
                </c:pt>
                <c:pt idx="1">
                  <c:v>11</c:v>
                </c:pt>
                <c:pt idx="2">
                  <c:v>23</c:v>
                </c:pt>
                <c:pt idx="3">
                  <c:v>9</c:v>
                </c:pt>
                <c:pt idx="4">
                  <c:v>14</c:v>
                </c:pt>
              </c:numCache>
            </c:numRef>
          </c:val>
        </c:ser>
        <c:ser>
          <c:idx val="2"/>
          <c:order val="1"/>
          <c:tx>
            <c:strRef>
              <c:f>'Chart 3'!$M$8</c:f>
              <c:strCache>
                <c:ptCount val="1"/>
                <c:pt idx="0">
                  <c:v>Good</c:v>
                </c:pt>
              </c:strCache>
            </c:strRef>
          </c:tx>
          <c:spPr>
            <a:solidFill>
              <a:srgbClr val="9B5BA5"/>
            </a:solidFill>
            <a:ln w="3175">
              <a:solidFill>
                <a:srgbClr val="FFFFFF"/>
              </a:solidFill>
              <a:prstDash val="solid"/>
            </a:ln>
          </c:spPr>
          <c:dLbls>
            <c:spPr>
              <a:noFill/>
              <a:ln w="25400">
                <a:noFill/>
              </a:ln>
            </c:spPr>
            <c:txPr>
              <a:bodyPr/>
              <a:lstStyle/>
              <a:p>
                <a:pPr>
                  <a:defRPr sz="1000" b="1" i="0" u="none" strike="noStrike" baseline="0">
                    <a:solidFill>
                      <a:srgbClr val="FFFFFF"/>
                    </a:solidFill>
                    <a:latin typeface="Tahoma"/>
                    <a:ea typeface="Tahoma"/>
                    <a:cs typeface="Tahoma"/>
                  </a:defRPr>
                </a:pPr>
                <a:endParaRPr lang="en-US"/>
              </a:p>
            </c:txPr>
            <c:showVal val="1"/>
          </c:dLbls>
          <c:cat>
            <c:strRef>
              <c:f>'Chart 3'!$K$9:$K$13</c:f>
              <c:strCache>
                <c:ptCount val="5"/>
                <c:pt idx="0">
                  <c:v>Overall Effectiveness (6,139)</c:v>
                </c:pt>
                <c:pt idx="1">
                  <c:v>Achievement of pupils (6,139)</c:v>
                </c:pt>
                <c:pt idx="2">
                  <c:v>Behaviour and safety of pupils (6,139)</c:v>
                </c:pt>
                <c:pt idx="3">
                  <c:v>Quality of teaching (6,139)</c:v>
                </c:pt>
                <c:pt idx="4">
                  <c:v>Leadership and management (6,139)</c:v>
                </c:pt>
              </c:strCache>
            </c:strRef>
          </c:cat>
          <c:val>
            <c:numRef>
              <c:f>'Chart 3'!$M$9:$M$13</c:f>
              <c:numCache>
                <c:formatCode>0;;;</c:formatCode>
                <c:ptCount val="5"/>
                <c:pt idx="0">
                  <c:v>49</c:v>
                </c:pt>
                <c:pt idx="1">
                  <c:v>50</c:v>
                </c:pt>
                <c:pt idx="2">
                  <c:v>60</c:v>
                </c:pt>
                <c:pt idx="3">
                  <c:v>53</c:v>
                </c:pt>
                <c:pt idx="4">
                  <c:v>54</c:v>
                </c:pt>
              </c:numCache>
            </c:numRef>
          </c:val>
        </c:ser>
        <c:ser>
          <c:idx val="3"/>
          <c:order val="2"/>
          <c:tx>
            <c:strRef>
              <c:f>'Chart 3'!$N$8</c:f>
              <c:strCache>
                <c:ptCount val="1"/>
                <c:pt idx="0">
                  <c:v>Satisfactory</c:v>
                </c:pt>
              </c:strCache>
            </c:strRef>
          </c:tx>
          <c:spPr>
            <a:solidFill>
              <a:srgbClr val="F9B44D"/>
            </a:solidFill>
            <a:ln w="3175">
              <a:solidFill>
                <a:srgbClr val="FFFFFF"/>
              </a:solidFill>
              <a:prstDash val="solid"/>
            </a:ln>
          </c:spPr>
          <c:dLbls>
            <c:spPr>
              <a:noFill/>
              <a:ln w="25400">
                <a:noFill/>
              </a:ln>
            </c:spPr>
            <c:txPr>
              <a:bodyPr/>
              <a:lstStyle/>
              <a:p>
                <a:pPr>
                  <a:defRPr sz="1000" b="1" i="0" u="none" strike="noStrike" baseline="0">
                    <a:solidFill>
                      <a:srgbClr val="FFFFFF"/>
                    </a:solidFill>
                    <a:latin typeface="Tahoma"/>
                    <a:ea typeface="Tahoma"/>
                    <a:cs typeface="Tahoma"/>
                  </a:defRPr>
                </a:pPr>
                <a:endParaRPr lang="en-US"/>
              </a:p>
            </c:txPr>
            <c:showVal val="1"/>
          </c:dLbls>
          <c:cat>
            <c:strRef>
              <c:f>'Chart 3'!$K$9:$K$13</c:f>
              <c:strCache>
                <c:ptCount val="5"/>
                <c:pt idx="0">
                  <c:v>Overall Effectiveness (6,139)</c:v>
                </c:pt>
                <c:pt idx="1">
                  <c:v>Achievement of pupils (6,139)</c:v>
                </c:pt>
                <c:pt idx="2">
                  <c:v>Behaviour and safety of pupils (6,139)</c:v>
                </c:pt>
                <c:pt idx="3">
                  <c:v>Quality of teaching (6,139)</c:v>
                </c:pt>
                <c:pt idx="4">
                  <c:v>Leadership and management (6,139)</c:v>
                </c:pt>
              </c:strCache>
            </c:strRef>
          </c:cat>
          <c:val>
            <c:numRef>
              <c:f>'Chart 3'!$N$9:$N$13</c:f>
              <c:numCache>
                <c:formatCode>0;;;</c:formatCode>
                <c:ptCount val="5"/>
                <c:pt idx="0">
                  <c:v>31</c:v>
                </c:pt>
                <c:pt idx="1">
                  <c:v>31</c:v>
                </c:pt>
                <c:pt idx="2">
                  <c:v>16</c:v>
                </c:pt>
                <c:pt idx="3">
                  <c:v>32</c:v>
                </c:pt>
                <c:pt idx="4">
                  <c:v>27</c:v>
                </c:pt>
              </c:numCache>
            </c:numRef>
          </c:val>
        </c:ser>
        <c:ser>
          <c:idx val="4"/>
          <c:order val="3"/>
          <c:tx>
            <c:strRef>
              <c:f>'Chart 3'!$O$8</c:f>
              <c:strCache>
                <c:ptCount val="1"/>
                <c:pt idx="0">
                  <c:v>Inadequate</c:v>
                </c:pt>
              </c:strCache>
            </c:strRef>
          </c:tx>
          <c:spPr>
            <a:solidFill>
              <a:srgbClr val="D13D6A"/>
            </a:solidFill>
            <a:ln w="3175">
              <a:solidFill>
                <a:schemeClr val="bg1"/>
              </a:solidFill>
            </a:ln>
          </c:spPr>
          <c:dLbls>
            <c:txPr>
              <a:bodyPr/>
              <a:lstStyle/>
              <a:p>
                <a:pPr>
                  <a:defRPr sz="1000" b="1" i="0" u="none" strike="noStrike" baseline="0">
                    <a:solidFill>
                      <a:srgbClr val="FFFFFF"/>
                    </a:solidFill>
                    <a:latin typeface="Tahoma"/>
                    <a:ea typeface="Tahoma"/>
                    <a:cs typeface="Tahoma"/>
                  </a:defRPr>
                </a:pPr>
                <a:endParaRPr lang="en-US"/>
              </a:p>
            </c:txPr>
            <c:showVal val="1"/>
          </c:dLbls>
          <c:cat>
            <c:strRef>
              <c:f>'Chart 3'!$K$9:$K$13</c:f>
              <c:strCache>
                <c:ptCount val="5"/>
                <c:pt idx="0">
                  <c:v>Overall Effectiveness (6,139)</c:v>
                </c:pt>
                <c:pt idx="1">
                  <c:v>Achievement of pupils (6,139)</c:v>
                </c:pt>
                <c:pt idx="2">
                  <c:v>Behaviour and safety of pupils (6,139)</c:v>
                </c:pt>
                <c:pt idx="3">
                  <c:v>Quality of teaching (6,139)</c:v>
                </c:pt>
                <c:pt idx="4">
                  <c:v>Leadership and management (6,139)</c:v>
                </c:pt>
              </c:strCache>
            </c:strRef>
          </c:cat>
          <c:val>
            <c:numRef>
              <c:f>'Chart 3'!$O$9:$O$13</c:f>
              <c:numCache>
                <c:formatCode>0;;;</c:formatCode>
                <c:ptCount val="5"/>
                <c:pt idx="0">
                  <c:v>8</c:v>
                </c:pt>
                <c:pt idx="1">
                  <c:v>7</c:v>
                </c:pt>
                <c:pt idx="2">
                  <c:v>2</c:v>
                </c:pt>
                <c:pt idx="3">
                  <c:v>5</c:v>
                </c:pt>
                <c:pt idx="4">
                  <c:v>6</c:v>
                </c:pt>
              </c:numCache>
            </c:numRef>
          </c:val>
        </c:ser>
        <c:gapWidth val="50"/>
        <c:overlap val="100"/>
        <c:axId val="49254784"/>
        <c:axId val="49256320"/>
      </c:barChart>
      <c:catAx>
        <c:axId val="49254784"/>
        <c:scaling>
          <c:orientation val="maxMin"/>
        </c:scaling>
        <c:axPos val="l"/>
        <c:numFmt formatCode="General" sourceLinked="1"/>
        <c:majorTickMark val="none"/>
        <c:tickLblPos val="nextTo"/>
        <c:spPr>
          <a:ln w="3175">
            <a:solidFill>
              <a:srgbClr val="000000"/>
            </a:solidFill>
            <a:prstDash val="solid"/>
          </a:ln>
        </c:spPr>
        <c:txPr>
          <a:bodyPr rot="0" vert="horz"/>
          <a:lstStyle/>
          <a:p>
            <a:pPr rtl="0">
              <a:defRPr sz="800" b="0" i="0" u="none" strike="noStrike" baseline="0">
                <a:solidFill>
                  <a:srgbClr val="000000"/>
                </a:solidFill>
                <a:latin typeface="Tahoma"/>
                <a:ea typeface="Tahoma"/>
                <a:cs typeface="Tahoma"/>
              </a:defRPr>
            </a:pPr>
            <a:endParaRPr lang="en-US"/>
          </a:p>
        </c:txPr>
        <c:crossAx val="49256320"/>
        <c:crosses val="autoZero"/>
        <c:auto val="1"/>
        <c:lblAlgn val="ctr"/>
        <c:lblOffset val="100"/>
        <c:tickLblSkip val="1"/>
        <c:tickMarkSkip val="1"/>
      </c:catAx>
      <c:valAx>
        <c:axId val="49256320"/>
        <c:scaling>
          <c:orientation val="minMax"/>
        </c:scaling>
        <c:delete val="1"/>
        <c:axPos val="t"/>
        <c:numFmt formatCode="0%" sourceLinked="1"/>
        <c:tickLblPos val="none"/>
        <c:crossAx val="49254784"/>
        <c:crosses val="autoZero"/>
        <c:crossBetween val="between"/>
      </c:valAx>
      <c:spPr>
        <a:noFill/>
        <a:ln w="25400">
          <a:noFill/>
        </a:ln>
      </c:spPr>
    </c:plotArea>
    <c:legend>
      <c:legendPos val="r"/>
      <c:layout>
        <c:manualLayout>
          <c:xMode val="edge"/>
          <c:yMode val="edge"/>
          <c:wMode val="edge"/>
          <c:hMode val="edge"/>
          <c:x val="0.37912087912087911"/>
          <c:y val="0.90342940777262659"/>
          <c:w val="0.85027472527472525"/>
          <c:h val="0.99065714916476566"/>
        </c:manualLayout>
      </c:layout>
      <c:spPr>
        <a:solidFill>
          <a:srgbClr val="FFFFFF"/>
        </a:solidFill>
        <a:ln w="3175">
          <a:solidFill>
            <a:srgbClr val="FFFFFF"/>
          </a:solidFill>
          <a:prstDash val="solid"/>
        </a:ln>
      </c:spPr>
      <c:txPr>
        <a:bodyPr/>
        <a:lstStyle/>
        <a:p>
          <a:pPr>
            <a:defRPr sz="800" b="0" i="0" u="none" strike="noStrike" baseline="0">
              <a:solidFill>
                <a:srgbClr val="000000"/>
              </a:solidFill>
              <a:latin typeface="Tahoma"/>
              <a:ea typeface="Tahoma"/>
              <a:cs typeface="Tahoma"/>
            </a:defRPr>
          </a:pPr>
          <a:endParaRPr lang="en-US"/>
        </a:p>
      </c:txPr>
    </c:legend>
    <c:plotVisOnly val="1"/>
    <c:dispBlanksAs val="gap"/>
  </c:chart>
  <c:spPr>
    <a:solidFill>
      <a:srgbClr val="FFFFFF"/>
    </a:solidFill>
    <a:ln w="9525">
      <a:noFill/>
    </a:ln>
  </c:spPr>
  <c:txPr>
    <a:bodyPr/>
    <a:lstStyle/>
    <a:p>
      <a:pPr>
        <a:defRPr sz="1100"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sz="1000" b="1" i="0" u="none" strike="noStrike" baseline="0">
                <a:solidFill>
                  <a:srgbClr val="000000"/>
                </a:solidFill>
                <a:latin typeface="Tahoma"/>
                <a:ea typeface="Tahoma"/>
                <a:cs typeface="Tahoma"/>
              </a:defRPr>
            </a:pPr>
            <a:r>
              <a:t>Most recent overall effectiveness of schools inspected (percentage) </a:t>
            </a:r>
          </a:p>
        </c:rich>
      </c:tx>
      <c:layout>
        <c:manualLayout>
          <c:xMode val="edge"/>
          <c:yMode val="edge"/>
          <c:x val="0.21131684203191414"/>
          <c:y val="4.2735042735042736E-2"/>
        </c:manualLayout>
      </c:layout>
      <c:spPr>
        <a:noFill/>
        <a:ln w="25400">
          <a:noFill/>
        </a:ln>
      </c:spPr>
    </c:title>
    <c:plotArea>
      <c:layout>
        <c:manualLayout>
          <c:layoutTarget val="inner"/>
          <c:xMode val="edge"/>
          <c:yMode val="edge"/>
          <c:x val="0.25175622082772647"/>
          <c:y val="0.15705177362459191"/>
          <c:w val="0.7416322705854661"/>
          <c:h val="0.72756637985270134"/>
        </c:manualLayout>
      </c:layout>
      <c:barChart>
        <c:barDir val="bar"/>
        <c:grouping val="percentStacked"/>
        <c:ser>
          <c:idx val="0"/>
          <c:order val="0"/>
          <c:tx>
            <c:strRef>
              <c:f>'Chart 4'!$L$6</c:f>
              <c:strCache>
                <c:ptCount val="1"/>
                <c:pt idx="0">
                  <c:v>Outstanding</c:v>
                </c:pt>
              </c:strCache>
            </c:strRef>
          </c:tx>
          <c:spPr>
            <a:solidFill>
              <a:srgbClr val="8AB23E"/>
            </a:solidFill>
            <a:ln w="3175">
              <a:solidFill>
                <a:srgbClr val="FFFFFF"/>
              </a:solidFill>
              <a:prstDash val="solid"/>
            </a:ln>
          </c:spPr>
          <c:dLbls>
            <c:dLbl>
              <c:idx val="6"/>
              <c:numFmt formatCode="0" sourceLinked="0"/>
              <c:spPr>
                <a:noFill/>
                <a:ln w="25400">
                  <a:noFill/>
                </a:ln>
              </c:spPr>
              <c:txPr>
                <a:bodyPr/>
                <a:lstStyle/>
                <a:p>
                  <a:pPr>
                    <a:defRPr sz="550" b="1" i="0" u="none" strike="noStrike" baseline="0">
                      <a:solidFill>
                        <a:srgbClr val="FFFFFF"/>
                      </a:solidFill>
                      <a:latin typeface="Tahoma"/>
                      <a:ea typeface="Tahoma"/>
                      <a:cs typeface="Tahoma"/>
                    </a:defRPr>
                  </a:pPr>
                  <a:endParaRPr lang="en-US"/>
                </a:p>
              </c:txPr>
            </c:dLbl>
            <c:dLbl>
              <c:idx val="7"/>
              <c:numFmt formatCode="0" sourceLinked="0"/>
              <c:spPr>
                <a:noFill/>
                <a:ln w="25400">
                  <a:noFill/>
                </a:ln>
              </c:spPr>
              <c:txPr>
                <a:bodyPr/>
                <a:lstStyle/>
                <a:p>
                  <a:pPr>
                    <a:defRPr sz="550" b="1" i="0" u="none" strike="noStrike" baseline="0">
                      <a:solidFill>
                        <a:srgbClr val="FFFFFF"/>
                      </a:solidFill>
                      <a:latin typeface="Tahoma"/>
                      <a:ea typeface="Tahoma"/>
                      <a:cs typeface="Tahoma"/>
                    </a:defRPr>
                  </a:pPr>
                  <a:endParaRPr lang="en-US"/>
                </a:p>
              </c:txPr>
            </c:dLbl>
            <c:dLbl>
              <c:idx val="8"/>
              <c:numFmt formatCode="0" sourceLinked="0"/>
              <c:spPr>
                <a:noFill/>
                <a:ln w="25400">
                  <a:noFill/>
                </a:ln>
              </c:spPr>
              <c:txPr>
                <a:bodyPr/>
                <a:lstStyle/>
                <a:p>
                  <a:pPr>
                    <a:defRPr sz="550" b="1" i="0" u="none" strike="noStrike" baseline="0">
                      <a:solidFill>
                        <a:srgbClr val="FFFFFF"/>
                      </a:solidFill>
                      <a:latin typeface="Tahoma"/>
                      <a:ea typeface="Tahoma"/>
                      <a:cs typeface="Tahoma"/>
                    </a:defRPr>
                  </a:pPr>
                  <a:endParaRPr lang="en-US"/>
                </a:p>
              </c:txPr>
            </c:dLbl>
            <c:dLbl>
              <c:idx val="10"/>
              <c:numFmt formatCode="0" sourceLinked="0"/>
              <c:spPr>
                <a:noFill/>
                <a:ln w="25400">
                  <a:noFill/>
                </a:ln>
              </c:spPr>
              <c:txPr>
                <a:bodyPr/>
                <a:lstStyle/>
                <a:p>
                  <a:pPr>
                    <a:defRPr sz="550" b="1" i="0" u="none" strike="noStrike" baseline="0">
                      <a:solidFill>
                        <a:srgbClr val="FFFFFF"/>
                      </a:solidFill>
                      <a:latin typeface="Tahoma"/>
                      <a:ea typeface="Tahoma"/>
                      <a:cs typeface="Tahoma"/>
                    </a:defRPr>
                  </a:pPr>
                  <a:endParaRPr lang="en-US"/>
                </a:p>
              </c:txPr>
            </c:dLbl>
            <c:dLbl>
              <c:idx val="12"/>
              <c:numFmt formatCode="0" sourceLinked="0"/>
              <c:spPr>
                <a:noFill/>
                <a:ln w="25400">
                  <a:noFill/>
                </a:ln>
              </c:spPr>
              <c:txPr>
                <a:bodyPr/>
                <a:lstStyle/>
                <a:p>
                  <a:pPr>
                    <a:defRPr sz="550" b="1" i="0" u="none" strike="noStrike" baseline="0">
                      <a:solidFill>
                        <a:srgbClr val="FFFFFF"/>
                      </a:solidFill>
                      <a:latin typeface="Tahoma"/>
                      <a:ea typeface="Tahoma"/>
                      <a:cs typeface="Tahoma"/>
                    </a:defRPr>
                  </a:pPr>
                  <a:endParaRPr lang="en-US"/>
                </a:p>
              </c:txPr>
            </c:dLbl>
            <c:dLbl>
              <c:idx val="16"/>
              <c:numFmt formatCode="0" sourceLinked="0"/>
              <c:spPr>
                <a:noFill/>
                <a:ln w="25400">
                  <a:noFill/>
                </a:ln>
              </c:spPr>
              <c:txPr>
                <a:bodyPr/>
                <a:lstStyle/>
                <a:p>
                  <a:pPr>
                    <a:defRPr sz="550" b="1" i="0" u="none" strike="noStrike" baseline="0">
                      <a:solidFill>
                        <a:srgbClr val="FFFFFF"/>
                      </a:solidFill>
                      <a:latin typeface="Tahoma"/>
                      <a:ea typeface="Tahoma"/>
                      <a:cs typeface="Tahoma"/>
                    </a:defRPr>
                  </a:pPr>
                  <a:endParaRPr lang="en-US"/>
                </a:p>
              </c:txPr>
            </c:dLbl>
            <c:dLbl>
              <c:idx val="18"/>
              <c:numFmt formatCode="0" sourceLinked="0"/>
              <c:spPr>
                <a:noFill/>
                <a:ln w="25400">
                  <a:noFill/>
                </a:ln>
              </c:spPr>
              <c:txPr>
                <a:bodyPr/>
                <a:lstStyle/>
                <a:p>
                  <a:pPr>
                    <a:defRPr sz="450" b="0" i="0" u="none" strike="noStrike" baseline="0">
                      <a:solidFill>
                        <a:srgbClr val="000000"/>
                      </a:solidFill>
                      <a:latin typeface="Tahoma"/>
                      <a:ea typeface="Tahoma"/>
                      <a:cs typeface="Tahoma"/>
                    </a:defRPr>
                  </a:pPr>
                  <a:endParaRPr lang="en-US"/>
                </a:p>
              </c:txPr>
            </c:dLbl>
            <c:numFmt formatCode="0" sourceLinked="0"/>
            <c:spPr>
              <a:noFill/>
              <a:ln w="25400">
                <a:noFill/>
              </a:ln>
            </c:spPr>
            <c:txPr>
              <a:bodyPr/>
              <a:lstStyle/>
              <a:p>
                <a:pPr>
                  <a:defRPr sz="1000" b="1" i="0" u="none" strike="noStrike" baseline="0">
                    <a:solidFill>
                      <a:srgbClr val="FFFFFF"/>
                    </a:solidFill>
                    <a:latin typeface="Tahoma"/>
                    <a:ea typeface="Tahoma"/>
                    <a:cs typeface="Tahoma"/>
                  </a:defRPr>
                </a:pPr>
                <a:endParaRPr lang="en-US"/>
              </a:p>
            </c:txPr>
            <c:showVal val="1"/>
          </c:dLbls>
          <c:cat>
            <c:strRef>
              <c:f>'Chart 4'!$K$7:$K$12</c:f>
              <c:strCache>
                <c:ptCount val="6"/>
                <c:pt idx="0">
                  <c:v>Nursery (420)</c:v>
                </c:pt>
                <c:pt idx="1">
                  <c:v>Primary (16,643)</c:v>
                </c:pt>
                <c:pt idx="2">
                  <c:v>Secondary (3,075)</c:v>
                </c:pt>
                <c:pt idx="3">
                  <c:v>Special (1,031)</c:v>
                </c:pt>
                <c:pt idx="4">
                  <c:v>Pupil referral unit (379)</c:v>
                </c:pt>
                <c:pt idx="5">
                  <c:v>All schools (21,548)</c:v>
                </c:pt>
              </c:strCache>
            </c:strRef>
          </c:cat>
          <c:val>
            <c:numRef>
              <c:f>'Chart 4'!$L$7:$L$12</c:f>
              <c:numCache>
                <c:formatCode>0;;;</c:formatCode>
                <c:ptCount val="6"/>
                <c:pt idx="0">
                  <c:v>55</c:v>
                </c:pt>
                <c:pt idx="1">
                  <c:v>18</c:v>
                </c:pt>
                <c:pt idx="2">
                  <c:v>26</c:v>
                </c:pt>
                <c:pt idx="3">
                  <c:v>37</c:v>
                </c:pt>
                <c:pt idx="4">
                  <c:v>17</c:v>
                </c:pt>
                <c:pt idx="5">
                  <c:v>21</c:v>
                </c:pt>
              </c:numCache>
            </c:numRef>
          </c:val>
        </c:ser>
        <c:ser>
          <c:idx val="1"/>
          <c:order val="1"/>
          <c:tx>
            <c:strRef>
              <c:f>'Chart 4'!$M$6</c:f>
              <c:strCache>
                <c:ptCount val="1"/>
                <c:pt idx="0">
                  <c:v>Good</c:v>
                </c:pt>
              </c:strCache>
            </c:strRef>
          </c:tx>
          <c:spPr>
            <a:solidFill>
              <a:srgbClr val="9B5BA5"/>
            </a:solidFill>
            <a:ln w="3175">
              <a:solidFill>
                <a:srgbClr val="FFFFFF"/>
              </a:solidFill>
              <a:prstDash val="solid"/>
            </a:ln>
          </c:spPr>
          <c:dLbls>
            <c:dLbl>
              <c:idx val="10"/>
              <c:numFmt formatCode="0" sourceLinked="0"/>
              <c:spPr>
                <a:noFill/>
                <a:ln w="25400">
                  <a:noFill/>
                </a:ln>
              </c:spPr>
              <c:txPr>
                <a:bodyPr/>
                <a:lstStyle/>
                <a:p>
                  <a:pPr>
                    <a:defRPr sz="550" b="1" i="0" u="none" strike="noStrike" baseline="0">
                      <a:solidFill>
                        <a:srgbClr val="FFFFFF"/>
                      </a:solidFill>
                      <a:latin typeface="Tahoma"/>
                      <a:ea typeface="Tahoma"/>
                      <a:cs typeface="Tahoma"/>
                    </a:defRPr>
                  </a:pPr>
                  <a:endParaRPr lang="en-US"/>
                </a:p>
              </c:txPr>
            </c:dLbl>
            <c:numFmt formatCode="0" sourceLinked="0"/>
            <c:spPr>
              <a:noFill/>
              <a:ln w="25400">
                <a:noFill/>
              </a:ln>
            </c:spPr>
            <c:txPr>
              <a:bodyPr/>
              <a:lstStyle/>
              <a:p>
                <a:pPr>
                  <a:defRPr sz="1000" b="1" i="0" u="none" strike="noStrike" baseline="0">
                    <a:solidFill>
                      <a:srgbClr val="FFFFFF"/>
                    </a:solidFill>
                    <a:latin typeface="Tahoma"/>
                    <a:ea typeface="Tahoma"/>
                    <a:cs typeface="Tahoma"/>
                  </a:defRPr>
                </a:pPr>
                <a:endParaRPr lang="en-US"/>
              </a:p>
            </c:txPr>
            <c:showVal val="1"/>
          </c:dLbls>
          <c:cat>
            <c:strRef>
              <c:f>'Chart 4'!$K$7:$K$12</c:f>
              <c:strCache>
                <c:ptCount val="6"/>
                <c:pt idx="0">
                  <c:v>Nursery (420)</c:v>
                </c:pt>
                <c:pt idx="1">
                  <c:v>Primary (16,643)</c:v>
                </c:pt>
                <c:pt idx="2">
                  <c:v>Secondary (3,075)</c:v>
                </c:pt>
                <c:pt idx="3">
                  <c:v>Special (1,031)</c:v>
                </c:pt>
                <c:pt idx="4">
                  <c:v>Pupil referral unit (379)</c:v>
                </c:pt>
                <c:pt idx="5">
                  <c:v>All schools (21,548)</c:v>
                </c:pt>
              </c:strCache>
            </c:strRef>
          </c:cat>
          <c:val>
            <c:numRef>
              <c:f>'Chart 4'!$M$7:$M$12</c:f>
              <c:numCache>
                <c:formatCode>0;;;</c:formatCode>
                <c:ptCount val="6"/>
                <c:pt idx="0">
                  <c:v>41</c:v>
                </c:pt>
                <c:pt idx="1">
                  <c:v>51</c:v>
                </c:pt>
                <c:pt idx="2">
                  <c:v>40</c:v>
                </c:pt>
                <c:pt idx="3">
                  <c:v>44</c:v>
                </c:pt>
                <c:pt idx="4">
                  <c:v>51</c:v>
                </c:pt>
                <c:pt idx="5">
                  <c:v>49</c:v>
                </c:pt>
              </c:numCache>
            </c:numRef>
          </c:val>
        </c:ser>
        <c:ser>
          <c:idx val="2"/>
          <c:order val="2"/>
          <c:tx>
            <c:strRef>
              <c:f>'Chart 4'!$N$6</c:f>
              <c:strCache>
                <c:ptCount val="1"/>
                <c:pt idx="0">
                  <c:v>Satisfactory</c:v>
                </c:pt>
              </c:strCache>
            </c:strRef>
          </c:tx>
          <c:spPr>
            <a:solidFill>
              <a:srgbClr val="F9B44D"/>
            </a:solidFill>
            <a:ln w="3175">
              <a:solidFill>
                <a:srgbClr val="FFFFFF"/>
              </a:solidFill>
              <a:prstDash val="solid"/>
            </a:ln>
          </c:spPr>
          <c:dLbls>
            <c:spPr>
              <a:noFill/>
              <a:ln w="25400">
                <a:noFill/>
              </a:ln>
            </c:spPr>
            <c:txPr>
              <a:bodyPr/>
              <a:lstStyle/>
              <a:p>
                <a:pPr>
                  <a:defRPr sz="1000" b="1" i="0" u="none" strike="noStrike" baseline="0">
                    <a:solidFill>
                      <a:srgbClr val="FFFFFF"/>
                    </a:solidFill>
                    <a:latin typeface="Tahoma"/>
                    <a:ea typeface="Tahoma"/>
                    <a:cs typeface="Tahoma"/>
                  </a:defRPr>
                </a:pPr>
                <a:endParaRPr lang="en-US"/>
              </a:p>
            </c:txPr>
            <c:showVal val="1"/>
          </c:dLbls>
          <c:cat>
            <c:strRef>
              <c:f>'Chart 4'!$K$7:$K$12</c:f>
              <c:strCache>
                <c:ptCount val="6"/>
                <c:pt idx="0">
                  <c:v>Nursery (420)</c:v>
                </c:pt>
                <c:pt idx="1">
                  <c:v>Primary (16,643)</c:v>
                </c:pt>
                <c:pt idx="2">
                  <c:v>Secondary (3,075)</c:v>
                </c:pt>
                <c:pt idx="3">
                  <c:v>Special (1,031)</c:v>
                </c:pt>
                <c:pt idx="4">
                  <c:v>Pupil referral unit (379)</c:v>
                </c:pt>
                <c:pt idx="5">
                  <c:v>All schools (21,548)</c:v>
                </c:pt>
              </c:strCache>
            </c:strRef>
          </c:cat>
          <c:val>
            <c:numRef>
              <c:f>'Chart 4'!$N$7:$N$12</c:f>
              <c:numCache>
                <c:formatCode>0;;;</c:formatCode>
                <c:ptCount val="6"/>
                <c:pt idx="0">
                  <c:v>5</c:v>
                </c:pt>
                <c:pt idx="1">
                  <c:v>29</c:v>
                </c:pt>
                <c:pt idx="2">
                  <c:v>30</c:v>
                </c:pt>
                <c:pt idx="3">
                  <c:v>17</c:v>
                </c:pt>
                <c:pt idx="4">
                  <c:v>28</c:v>
                </c:pt>
                <c:pt idx="5">
                  <c:v>28</c:v>
                </c:pt>
              </c:numCache>
            </c:numRef>
          </c:val>
        </c:ser>
        <c:ser>
          <c:idx val="3"/>
          <c:order val="3"/>
          <c:tx>
            <c:strRef>
              <c:f>'Chart 4'!$O$6</c:f>
              <c:strCache>
                <c:ptCount val="1"/>
                <c:pt idx="0">
                  <c:v>Inadequate</c:v>
                </c:pt>
              </c:strCache>
            </c:strRef>
          </c:tx>
          <c:spPr>
            <a:solidFill>
              <a:srgbClr val="D13D6A"/>
            </a:solidFill>
            <a:ln w="3175">
              <a:solidFill>
                <a:srgbClr val="FFFFFF"/>
              </a:solidFill>
              <a:prstDash val="solid"/>
            </a:ln>
          </c:spPr>
          <c:dLbls>
            <c:spPr>
              <a:noFill/>
              <a:ln w="25400">
                <a:noFill/>
              </a:ln>
            </c:spPr>
            <c:txPr>
              <a:bodyPr/>
              <a:lstStyle/>
              <a:p>
                <a:pPr>
                  <a:defRPr sz="1000" b="1" i="0" u="none" strike="noStrike" baseline="0">
                    <a:solidFill>
                      <a:srgbClr val="FFFFFF"/>
                    </a:solidFill>
                    <a:latin typeface="Tahoma"/>
                    <a:ea typeface="Tahoma"/>
                    <a:cs typeface="Tahoma"/>
                  </a:defRPr>
                </a:pPr>
                <a:endParaRPr lang="en-US"/>
              </a:p>
            </c:txPr>
            <c:showVal val="1"/>
          </c:dLbls>
          <c:cat>
            <c:strRef>
              <c:f>'Chart 4'!$K$7:$K$12</c:f>
              <c:strCache>
                <c:ptCount val="6"/>
                <c:pt idx="0">
                  <c:v>Nursery (420)</c:v>
                </c:pt>
                <c:pt idx="1">
                  <c:v>Primary (16,643)</c:v>
                </c:pt>
                <c:pt idx="2">
                  <c:v>Secondary (3,075)</c:v>
                </c:pt>
                <c:pt idx="3">
                  <c:v>Special (1,031)</c:v>
                </c:pt>
                <c:pt idx="4">
                  <c:v>Pupil referral unit (379)</c:v>
                </c:pt>
                <c:pt idx="5">
                  <c:v>All schools (21,548)</c:v>
                </c:pt>
              </c:strCache>
            </c:strRef>
          </c:cat>
          <c:val>
            <c:numRef>
              <c:f>'Chart 4'!$O$7:$O$12</c:f>
              <c:numCache>
                <c:formatCode>0;;;</c:formatCode>
                <c:ptCount val="6"/>
                <c:pt idx="1">
                  <c:v>2</c:v>
                </c:pt>
                <c:pt idx="2">
                  <c:v>3</c:v>
                </c:pt>
                <c:pt idx="3">
                  <c:v>2</c:v>
                </c:pt>
                <c:pt idx="4">
                  <c:v>4</c:v>
                </c:pt>
                <c:pt idx="5">
                  <c:v>3</c:v>
                </c:pt>
              </c:numCache>
            </c:numRef>
          </c:val>
        </c:ser>
        <c:gapWidth val="50"/>
        <c:overlap val="100"/>
        <c:axId val="49337472"/>
        <c:axId val="49339008"/>
      </c:barChart>
      <c:catAx>
        <c:axId val="49337472"/>
        <c:scaling>
          <c:orientation val="maxMin"/>
        </c:scaling>
        <c:axPos val="l"/>
        <c:numFmt formatCode="General" sourceLinked="1"/>
        <c:maj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en-US"/>
          </a:p>
        </c:txPr>
        <c:crossAx val="49339008"/>
        <c:crossesAt val="0"/>
        <c:auto val="1"/>
        <c:lblAlgn val="ctr"/>
        <c:lblOffset val="100"/>
        <c:tickLblSkip val="1"/>
        <c:tickMarkSkip val="1"/>
      </c:catAx>
      <c:valAx>
        <c:axId val="49339008"/>
        <c:scaling>
          <c:orientation val="minMax"/>
          <c:max val="1"/>
          <c:min val="0"/>
        </c:scaling>
        <c:delete val="1"/>
        <c:axPos val="t"/>
        <c:numFmt formatCode="0%" sourceLinked="1"/>
        <c:tickLblPos val="none"/>
        <c:crossAx val="49337472"/>
        <c:crosses val="autoZero"/>
        <c:crossBetween val="between"/>
        <c:majorUnit val="1"/>
        <c:minorUnit val="1"/>
      </c:valAx>
      <c:spPr>
        <a:noFill/>
        <a:ln w="25400">
          <a:noFill/>
        </a:ln>
      </c:spPr>
    </c:plotArea>
    <c:legend>
      <c:legendPos val="r"/>
      <c:layout>
        <c:manualLayout>
          <c:xMode val="edge"/>
          <c:yMode val="edge"/>
          <c:wMode val="edge"/>
          <c:hMode val="edge"/>
          <c:x val="0.31858425661394096"/>
          <c:y val="0.92628507974964669"/>
          <c:w val="0.9327441061017816"/>
          <c:h val="0.98077259573322562"/>
        </c:manualLayout>
      </c:layout>
      <c:spPr>
        <a:solidFill>
          <a:srgbClr val="FFFFFF"/>
        </a:solidFill>
        <a:ln w="25400">
          <a:noFill/>
        </a:ln>
      </c:spPr>
      <c:txPr>
        <a:bodyPr/>
        <a:lstStyle/>
        <a:p>
          <a:pPr>
            <a:defRPr sz="800" b="0" i="0" u="none" strike="noStrike" baseline="0">
              <a:solidFill>
                <a:srgbClr val="000000"/>
              </a:solidFill>
              <a:latin typeface="Tahoma"/>
              <a:ea typeface="Tahoma"/>
              <a:cs typeface="Tahoma"/>
            </a:defRPr>
          </a:pPr>
          <a:endParaRPr lang="en-US"/>
        </a:p>
      </c:txPr>
    </c:legend>
    <c:plotVisOnly val="1"/>
    <c:dispBlanksAs val="gap"/>
  </c:chart>
  <c:spPr>
    <a:solidFill>
      <a:srgbClr val="FFFFFF"/>
    </a:solidFill>
    <a:ln w="9525">
      <a:noFill/>
    </a:ln>
  </c:spPr>
  <c:txPr>
    <a:bodyPr/>
    <a:lstStyle/>
    <a:p>
      <a:pPr>
        <a:defRPr sz="450"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sz="1000" b="1" i="0" u="none" strike="noStrike" baseline="0">
                <a:solidFill>
                  <a:srgbClr val="000000"/>
                </a:solidFill>
                <a:latin typeface="Tahoma"/>
                <a:ea typeface="Tahoma"/>
                <a:cs typeface="Tahoma"/>
              </a:defRPr>
            </a:pPr>
            <a:r>
              <a:t>Most recent overall effectiveness of schools inspected  at 31 August 2012 compared to the most recent overall effectiveness at 31 August 2011, 31 August 2010 and 31 August 2009 (percentage)</a:t>
            </a:r>
          </a:p>
        </c:rich>
      </c:tx>
      <c:layout>
        <c:manualLayout>
          <c:xMode val="edge"/>
          <c:yMode val="edge"/>
          <c:x val="0.14299816219071179"/>
          <c:y val="1.5225997302823337E-4"/>
        </c:manualLayout>
      </c:layout>
      <c:spPr>
        <a:noFill/>
        <a:ln w="25400">
          <a:noFill/>
        </a:ln>
      </c:spPr>
    </c:title>
    <c:plotArea>
      <c:layout>
        <c:manualLayout>
          <c:layoutTarget val="inner"/>
          <c:xMode val="edge"/>
          <c:yMode val="edge"/>
          <c:x val="0.23161224754903834"/>
          <c:y val="0.18412494018358203"/>
          <c:w val="0.72770064263718126"/>
          <c:h val="0.73119850350197935"/>
        </c:manualLayout>
      </c:layout>
      <c:barChart>
        <c:barDir val="bar"/>
        <c:grouping val="percentStacked"/>
        <c:ser>
          <c:idx val="0"/>
          <c:order val="0"/>
          <c:tx>
            <c:strRef>
              <c:f>'Chart 5'!$O$7</c:f>
              <c:strCache>
                <c:ptCount val="1"/>
                <c:pt idx="0">
                  <c:v>Outstanding</c:v>
                </c:pt>
              </c:strCache>
            </c:strRef>
          </c:tx>
          <c:spPr>
            <a:solidFill>
              <a:srgbClr val="8AB23E"/>
            </a:solidFill>
            <a:ln w="12700">
              <a:solidFill>
                <a:schemeClr val="bg1"/>
              </a:solidFill>
              <a:prstDash val="solid"/>
            </a:ln>
          </c:spPr>
          <c:dLbls>
            <c:numFmt formatCode="#,##0" sourceLinked="0"/>
            <c:spPr>
              <a:noFill/>
              <a:ln w="25400">
                <a:noFill/>
              </a:ln>
            </c:spPr>
            <c:txPr>
              <a:bodyPr/>
              <a:lstStyle/>
              <a:p>
                <a:pPr>
                  <a:defRPr sz="1000" b="1" i="0" u="none" strike="noStrike" baseline="0">
                    <a:solidFill>
                      <a:srgbClr val="FFFFFF"/>
                    </a:solidFill>
                    <a:latin typeface="Tahoma"/>
                    <a:ea typeface="Tahoma"/>
                    <a:cs typeface="Tahoma"/>
                  </a:defRPr>
                </a:pPr>
                <a:endParaRPr lang="en-US"/>
              </a:p>
            </c:txPr>
            <c:showVal val="1"/>
          </c:dLbls>
          <c:cat>
            <c:strRef>
              <c:f>'Chart 5'!$N$8:$N$11</c:f>
              <c:strCache>
                <c:ptCount val="4"/>
                <c:pt idx="0">
                  <c:v>at 31 Aug 2009 (22,171)</c:v>
                </c:pt>
                <c:pt idx="1">
                  <c:v>at 31 Aug 2010 (22,008)</c:v>
                </c:pt>
                <c:pt idx="2">
                  <c:v>at 31 Aug 2011 (21,845)</c:v>
                </c:pt>
                <c:pt idx="3">
                  <c:v>at 31 Aug 2012 (21,548)</c:v>
                </c:pt>
              </c:strCache>
            </c:strRef>
          </c:cat>
          <c:val>
            <c:numRef>
              <c:f>'Chart 5'!$O$8:$O$11</c:f>
              <c:numCache>
                <c:formatCode>0;;;</c:formatCode>
                <c:ptCount val="4"/>
                <c:pt idx="0">
                  <c:v>16</c:v>
                </c:pt>
                <c:pt idx="1">
                  <c:v>18</c:v>
                </c:pt>
                <c:pt idx="2">
                  <c:v>20</c:v>
                </c:pt>
                <c:pt idx="3">
                  <c:v>21</c:v>
                </c:pt>
              </c:numCache>
            </c:numRef>
          </c:val>
        </c:ser>
        <c:ser>
          <c:idx val="1"/>
          <c:order val="1"/>
          <c:tx>
            <c:strRef>
              <c:f>'Chart 5'!$P$7</c:f>
              <c:strCache>
                <c:ptCount val="1"/>
                <c:pt idx="0">
                  <c:v>Good</c:v>
                </c:pt>
              </c:strCache>
            </c:strRef>
          </c:tx>
          <c:spPr>
            <a:solidFill>
              <a:srgbClr val="9B5BA5"/>
            </a:solidFill>
            <a:ln w="12700">
              <a:solidFill>
                <a:schemeClr val="bg1"/>
              </a:solidFill>
              <a:prstDash val="solid"/>
            </a:ln>
          </c:spPr>
          <c:dLbls>
            <c:numFmt formatCode="#,##0" sourceLinked="0"/>
            <c:spPr>
              <a:noFill/>
              <a:ln w="25400">
                <a:noFill/>
              </a:ln>
            </c:spPr>
            <c:txPr>
              <a:bodyPr/>
              <a:lstStyle/>
              <a:p>
                <a:pPr>
                  <a:defRPr sz="1000" b="1" i="0" u="none" strike="noStrike" baseline="0">
                    <a:solidFill>
                      <a:srgbClr val="FFFFFF"/>
                    </a:solidFill>
                    <a:latin typeface="Tahoma"/>
                    <a:ea typeface="Tahoma"/>
                    <a:cs typeface="Tahoma"/>
                  </a:defRPr>
                </a:pPr>
                <a:endParaRPr lang="en-US"/>
              </a:p>
            </c:txPr>
            <c:showVal val="1"/>
          </c:dLbls>
          <c:cat>
            <c:strRef>
              <c:f>'Chart 5'!$N$8:$N$11</c:f>
              <c:strCache>
                <c:ptCount val="4"/>
                <c:pt idx="0">
                  <c:v>at 31 Aug 2009 (22,171)</c:v>
                </c:pt>
                <c:pt idx="1">
                  <c:v>at 31 Aug 2010 (22,008)</c:v>
                </c:pt>
                <c:pt idx="2">
                  <c:v>at 31 Aug 2011 (21,845)</c:v>
                </c:pt>
                <c:pt idx="3">
                  <c:v>at 31 Aug 2012 (21,548)</c:v>
                </c:pt>
              </c:strCache>
            </c:strRef>
          </c:cat>
          <c:val>
            <c:numRef>
              <c:f>'Chart 5'!$P$8:$P$11</c:f>
              <c:numCache>
                <c:formatCode>0;;;</c:formatCode>
                <c:ptCount val="4"/>
                <c:pt idx="0">
                  <c:v>50</c:v>
                </c:pt>
                <c:pt idx="1">
                  <c:v>50</c:v>
                </c:pt>
                <c:pt idx="2">
                  <c:v>50</c:v>
                </c:pt>
                <c:pt idx="3">
                  <c:v>49</c:v>
                </c:pt>
              </c:numCache>
            </c:numRef>
          </c:val>
        </c:ser>
        <c:ser>
          <c:idx val="2"/>
          <c:order val="2"/>
          <c:tx>
            <c:strRef>
              <c:f>'Chart 5'!$Q$7</c:f>
              <c:strCache>
                <c:ptCount val="1"/>
                <c:pt idx="0">
                  <c:v>Satisfactory</c:v>
                </c:pt>
              </c:strCache>
            </c:strRef>
          </c:tx>
          <c:spPr>
            <a:solidFill>
              <a:srgbClr val="F9B44D"/>
            </a:solidFill>
            <a:ln w="12700">
              <a:solidFill>
                <a:schemeClr val="bg1"/>
              </a:solidFill>
              <a:prstDash val="solid"/>
            </a:ln>
          </c:spPr>
          <c:dLbls>
            <c:numFmt formatCode="#,##0" sourceLinked="0"/>
            <c:spPr>
              <a:noFill/>
              <a:ln w="25400">
                <a:noFill/>
              </a:ln>
            </c:spPr>
            <c:txPr>
              <a:bodyPr/>
              <a:lstStyle/>
              <a:p>
                <a:pPr>
                  <a:defRPr sz="1000" b="1" i="0" u="none" strike="noStrike" baseline="0">
                    <a:solidFill>
                      <a:srgbClr val="FFFFFF"/>
                    </a:solidFill>
                    <a:latin typeface="Tahoma"/>
                    <a:ea typeface="Tahoma"/>
                    <a:cs typeface="Tahoma"/>
                  </a:defRPr>
                </a:pPr>
                <a:endParaRPr lang="en-US"/>
              </a:p>
            </c:txPr>
            <c:showVal val="1"/>
          </c:dLbls>
          <c:cat>
            <c:strRef>
              <c:f>'Chart 5'!$N$8:$N$11</c:f>
              <c:strCache>
                <c:ptCount val="4"/>
                <c:pt idx="0">
                  <c:v>at 31 Aug 2009 (22,171)</c:v>
                </c:pt>
                <c:pt idx="1">
                  <c:v>at 31 Aug 2010 (22,008)</c:v>
                </c:pt>
                <c:pt idx="2">
                  <c:v>at 31 Aug 2011 (21,845)</c:v>
                </c:pt>
                <c:pt idx="3">
                  <c:v>at 31 Aug 2012 (21,548)</c:v>
                </c:pt>
              </c:strCache>
            </c:strRef>
          </c:cat>
          <c:val>
            <c:numRef>
              <c:f>'Chart 5'!$Q$8:$Q$11</c:f>
              <c:numCache>
                <c:formatCode>0;;;</c:formatCode>
                <c:ptCount val="4"/>
                <c:pt idx="0">
                  <c:v>32</c:v>
                </c:pt>
                <c:pt idx="1">
                  <c:v>30</c:v>
                </c:pt>
                <c:pt idx="2">
                  <c:v>28</c:v>
                </c:pt>
                <c:pt idx="3">
                  <c:v>28</c:v>
                </c:pt>
              </c:numCache>
            </c:numRef>
          </c:val>
        </c:ser>
        <c:ser>
          <c:idx val="3"/>
          <c:order val="3"/>
          <c:tx>
            <c:strRef>
              <c:f>'Chart 5'!$R$7</c:f>
              <c:strCache>
                <c:ptCount val="1"/>
                <c:pt idx="0">
                  <c:v>Inadequate</c:v>
                </c:pt>
              </c:strCache>
            </c:strRef>
          </c:tx>
          <c:spPr>
            <a:solidFill>
              <a:srgbClr val="D13D6A"/>
            </a:solidFill>
            <a:ln w="12700">
              <a:solidFill>
                <a:schemeClr val="bg1"/>
              </a:solidFill>
              <a:prstDash val="solid"/>
            </a:ln>
          </c:spPr>
          <c:dLbls>
            <c:numFmt formatCode="#,##0" sourceLinked="0"/>
            <c:spPr>
              <a:noFill/>
              <a:ln w="25400">
                <a:noFill/>
              </a:ln>
            </c:spPr>
            <c:txPr>
              <a:bodyPr/>
              <a:lstStyle/>
              <a:p>
                <a:pPr>
                  <a:defRPr sz="1000" b="1" i="0" u="none" strike="noStrike" baseline="0">
                    <a:solidFill>
                      <a:srgbClr val="FFFFFF"/>
                    </a:solidFill>
                    <a:latin typeface="Tahoma"/>
                    <a:ea typeface="Tahoma"/>
                    <a:cs typeface="Tahoma"/>
                  </a:defRPr>
                </a:pPr>
                <a:endParaRPr lang="en-US"/>
              </a:p>
            </c:txPr>
            <c:showVal val="1"/>
          </c:dLbls>
          <c:cat>
            <c:strRef>
              <c:f>'Chart 5'!$N$8:$N$11</c:f>
              <c:strCache>
                <c:ptCount val="4"/>
                <c:pt idx="0">
                  <c:v>at 31 Aug 2009 (22,171)</c:v>
                </c:pt>
                <c:pt idx="1">
                  <c:v>at 31 Aug 2010 (22,008)</c:v>
                </c:pt>
                <c:pt idx="2">
                  <c:v>at 31 Aug 2011 (21,845)</c:v>
                </c:pt>
                <c:pt idx="3">
                  <c:v>at 31 Aug 2012 (21,548)</c:v>
                </c:pt>
              </c:strCache>
            </c:strRef>
          </c:cat>
          <c:val>
            <c:numRef>
              <c:f>'Chart 5'!$R$8:$R$11</c:f>
              <c:numCache>
                <c:formatCode>0;;;</c:formatCode>
                <c:ptCount val="4"/>
                <c:pt idx="0">
                  <c:v>2</c:v>
                </c:pt>
                <c:pt idx="1">
                  <c:v>3</c:v>
                </c:pt>
                <c:pt idx="2">
                  <c:v>2</c:v>
                </c:pt>
                <c:pt idx="3">
                  <c:v>3</c:v>
                </c:pt>
              </c:numCache>
            </c:numRef>
          </c:val>
        </c:ser>
        <c:overlap val="100"/>
        <c:axId val="98531968"/>
        <c:axId val="98554240"/>
      </c:barChart>
      <c:catAx>
        <c:axId val="98531968"/>
        <c:scaling>
          <c:orientation val="minMax"/>
        </c:scaling>
        <c:axPos val="l"/>
        <c:numFmt formatCode="General" sourceLinked="1"/>
        <c:maj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en-US"/>
          </a:p>
        </c:txPr>
        <c:crossAx val="98554240"/>
        <c:crosses val="autoZero"/>
        <c:auto val="1"/>
        <c:lblAlgn val="ctr"/>
        <c:lblOffset val="100"/>
        <c:tickLblSkip val="1"/>
        <c:tickMarkSkip val="1"/>
      </c:catAx>
      <c:valAx>
        <c:axId val="98554240"/>
        <c:scaling>
          <c:orientation val="minMax"/>
        </c:scaling>
        <c:delete val="1"/>
        <c:axPos val="b"/>
        <c:numFmt formatCode="0%" sourceLinked="1"/>
        <c:tickLblPos val="none"/>
        <c:crossAx val="98531968"/>
        <c:crosses val="autoZero"/>
        <c:crossBetween val="between"/>
      </c:valAx>
      <c:spPr>
        <a:noFill/>
        <a:ln w="25400">
          <a:noFill/>
        </a:ln>
      </c:spPr>
    </c:plotArea>
    <c:legend>
      <c:legendPos val="r"/>
      <c:layout>
        <c:manualLayout>
          <c:xMode val="edge"/>
          <c:yMode val="edge"/>
          <c:wMode val="edge"/>
          <c:hMode val="edge"/>
          <c:x val="0.23819323405929493"/>
          <c:y val="0.92265193370165743"/>
          <c:w val="0.95277293623717985"/>
          <c:h val="0.96961325966850831"/>
        </c:manualLayout>
      </c:layout>
      <c:spPr>
        <a:solidFill>
          <a:srgbClr val="FFFFFF"/>
        </a:solidFill>
        <a:ln w="3175">
          <a:solidFill>
            <a:srgbClr val="FFFFFF"/>
          </a:solidFill>
          <a:prstDash val="solid"/>
        </a:ln>
      </c:spPr>
      <c:txPr>
        <a:bodyPr/>
        <a:lstStyle/>
        <a:p>
          <a:pPr>
            <a:defRPr sz="800" b="0" i="0" u="none" strike="noStrike" baseline="0">
              <a:solidFill>
                <a:srgbClr val="000000"/>
              </a:solidFill>
              <a:latin typeface="Tahoma"/>
              <a:ea typeface="Tahoma"/>
              <a:cs typeface="Tahoma"/>
            </a:defRPr>
          </a:pPr>
          <a:endParaRPr lang="en-US"/>
        </a:p>
      </c:txPr>
    </c:legend>
    <c:plotVisOnly val="1"/>
    <c:dispBlanksAs val="gap"/>
  </c:chart>
  <c:spPr>
    <a:solidFill>
      <a:srgbClr val="FFFFFF"/>
    </a:solidFill>
    <a:ln w="9525">
      <a:noFill/>
    </a:ln>
  </c:spPr>
  <c:txPr>
    <a:bodyPr/>
    <a:lstStyle/>
    <a:p>
      <a:pPr>
        <a:defRPr sz="1200" b="0" i="0" u="none" strike="noStrike" baseline="0">
          <a:solidFill>
            <a:srgbClr val="808080"/>
          </a:solidFill>
          <a:latin typeface="Tahoma"/>
          <a:ea typeface="Tahoma"/>
          <a:cs typeface="Tahoma"/>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xdr:col>
      <xdr:colOff>3667125</xdr:colOff>
      <xdr:row>1</xdr:row>
      <xdr:rowOff>28575</xdr:rowOff>
    </xdr:from>
    <xdr:to>
      <xdr:col>2</xdr:col>
      <xdr:colOff>4867275</xdr:colOff>
      <xdr:row>4</xdr:row>
      <xdr:rowOff>304800</xdr:rowOff>
    </xdr:to>
    <xdr:pic>
      <xdr:nvPicPr>
        <xdr:cNvPr id="459464" name="Picture 1" descr="ofsted_logo"/>
        <xdr:cNvPicPr>
          <a:picLocks noChangeAspect="1" noChangeArrowheads="1"/>
        </xdr:cNvPicPr>
      </xdr:nvPicPr>
      <xdr:blipFill>
        <a:blip xmlns:r="http://schemas.openxmlformats.org/officeDocument/2006/relationships" r:embed="rId1" cstate="print"/>
        <a:srcRect/>
        <a:stretch>
          <a:fillRect/>
        </a:stretch>
      </xdr:blipFill>
      <xdr:spPr bwMode="auto">
        <a:xfrm>
          <a:off x="6619875" y="190500"/>
          <a:ext cx="1190625" cy="10668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15</xdr:row>
      <xdr:rowOff>38100</xdr:rowOff>
    </xdr:from>
    <xdr:to>
      <xdr:col>7</xdr:col>
      <xdr:colOff>38100</xdr:colOff>
      <xdr:row>33</xdr:row>
      <xdr:rowOff>95250</xdr:rowOff>
    </xdr:to>
    <xdr:graphicFrame macro="">
      <xdr:nvGraphicFramePr>
        <xdr:cNvPr id="234738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38100</xdr:colOff>
      <xdr:row>15</xdr:row>
      <xdr:rowOff>19050</xdr:rowOff>
    </xdr:from>
    <xdr:to>
      <xdr:col>7</xdr:col>
      <xdr:colOff>47625</xdr:colOff>
      <xdr:row>33</xdr:row>
      <xdr:rowOff>95250</xdr:rowOff>
    </xdr:to>
    <xdr:graphicFrame macro="">
      <xdr:nvGraphicFramePr>
        <xdr:cNvPr id="77582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14</xdr:row>
      <xdr:rowOff>0</xdr:rowOff>
    </xdr:from>
    <xdr:to>
      <xdr:col>8</xdr:col>
      <xdr:colOff>295275</xdr:colOff>
      <xdr:row>32</xdr:row>
      <xdr:rowOff>142875</xdr:rowOff>
    </xdr:to>
    <xdr:graphicFrame macro="">
      <xdr:nvGraphicFramePr>
        <xdr:cNvPr id="776848" name="Chart 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38100</xdr:colOff>
      <xdr:row>13</xdr:row>
      <xdr:rowOff>38100</xdr:rowOff>
    </xdr:from>
    <xdr:to>
      <xdr:col>7</xdr:col>
      <xdr:colOff>38100</xdr:colOff>
      <xdr:row>31</xdr:row>
      <xdr:rowOff>95250</xdr:rowOff>
    </xdr:to>
    <xdr:graphicFrame macro="">
      <xdr:nvGraphicFramePr>
        <xdr:cNvPr id="77785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66675</xdr:colOff>
      <xdr:row>11</xdr:row>
      <xdr:rowOff>57150</xdr:rowOff>
    </xdr:from>
    <xdr:to>
      <xdr:col>7</xdr:col>
      <xdr:colOff>9525</xdr:colOff>
      <xdr:row>36</xdr:row>
      <xdr:rowOff>85725</xdr:rowOff>
    </xdr:to>
    <xdr:graphicFrame macro="">
      <xdr:nvGraphicFramePr>
        <xdr:cNvPr id="157235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psi@nationalarchives.gsi.gov.uk" TargetMode="External"/><Relationship Id="rId7" Type="http://schemas.openxmlformats.org/officeDocument/2006/relationships/hyperlink" Target="mailto:pressenquiries@ofsted.gov.uk" TargetMode="External"/><Relationship Id="rId2" Type="http://schemas.openxmlformats.org/officeDocument/2006/relationships/hyperlink" Target="http://www.nationalarchives.gov.uk/doc/open-government-licence/" TargetMode="External"/><Relationship Id="rId1" Type="http://schemas.openxmlformats.org/officeDocument/2006/relationships/hyperlink" Target="http://www.nationalarchives.gov.uk/doc/open-government-licence" TargetMode="External"/><Relationship Id="rId6" Type="http://schemas.openxmlformats.org/officeDocument/2006/relationships/hyperlink" Target="mailto:enquiries@ofsted.gov.uk" TargetMode="External"/><Relationship Id="rId5" Type="http://schemas.openxmlformats.org/officeDocument/2006/relationships/hyperlink" Target="http://www.ofsted.gov.uk/resources/official-statistics-maintained-school-inspections-and-outcomes" TargetMode="External"/><Relationship Id="rId4" Type="http://schemas.openxmlformats.org/officeDocument/2006/relationships/hyperlink" Target="mailto:psi@nationalarchives.gsi.gov.uk"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Sheet3" enableFormatConditionsCalculation="0">
    <tabColor indexed="62"/>
  </sheetPr>
  <dimension ref="B1:N38"/>
  <sheetViews>
    <sheetView showRowColHeaders="0" tabSelected="1" zoomScale="85" zoomScaleNormal="85" workbookViewId="0">
      <selection activeCell="B6" sqref="B6:C6"/>
    </sheetView>
  </sheetViews>
  <sheetFormatPr defaultRowHeight="12.75"/>
  <cols>
    <col min="1" max="1" width="2.85546875" style="85" customWidth="1"/>
    <col min="2" max="2" width="41.42578125" style="85" customWidth="1"/>
    <col min="3" max="3" width="72.85546875" style="85" customWidth="1"/>
    <col min="4" max="16384" width="9.140625" style="85"/>
  </cols>
  <sheetData>
    <row r="1" spans="2:3">
      <c r="B1" s="205"/>
      <c r="C1" s="149"/>
    </row>
    <row r="2" spans="2:3">
      <c r="B2" s="154"/>
      <c r="C2" s="155"/>
    </row>
    <row r="3" spans="2:3" ht="24.75" customHeight="1">
      <c r="B3" s="154"/>
      <c r="C3" s="155"/>
    </row>
    <row r="4" spans="2:3" ht="24.75" customHeight="1">
      <c r="B4" s="154"/>
      <c r="C4" s="155"/>
    </row>
    <row r="5" spans="2:3" ht="24.75" customHeight="1">
      <c r="B5" s="156"/>
      <c r="C5" s="157"/>
    </row>
    <row r="6" spans="2:3" ht="61.5" customHeight="1">
      <c r="B6" s="376" t="s">
        <v>158</v>
      </c>
      <c r="C6" s="376"/>
    </row>
    <row r="7" spans="2:3" ht="30" customHeight="1">
      <c r="B7" s="158" t="s">
        <v>159</v>
      </c>
      <c r="C7" s="158" t="s">
        <v>265</v>
      </c>
    </row>
    <row r="8" spans="2:3" ht="30" customHeight="1">
      <c r="B8" s="158" t="s">
        <v>160</v>
      </c>
      <c r="C8" s="158" t="s">
        <v>26</v>
      </c>
    </row>
    <row r="9" spans="2:3" ht="30" customHeight="1">
      <c r="B9" s="158" t="s">
        <v>161</v>
      </c>
      <c r="C9" s="257" t="s">
        <v>1341</v>
      </c>
    </row>
    <row r="10" spans="2:3" ht="30" customHeight="1">
      <c r="B10" s="158" t="s">
        <v>162</v>
      </c>
      <c r="C10" s="158" t="s">
        <v>163</v>
      </c>
    </row>
    <row r="11" spans="2:3" ht="30" customHeight="1">
      <c r="B11" s="158" t="s">
        <v>164</v>
      </c>
      <c r="C11" s="158" t="s">
        <v>1030</v>
      </c>
    </row>
    <row r="12" spans="2:3" ht="30" customHeight="1">
      <c r="B12" s="158" t="s">
        <v>165</v>
      </c>
      <c r="C12" s="159" t="s">
        <v>1319</v>
      </c>
    </row>
    <row r="13" spans="2:3" ht="19.5" customHeight="1">
      <c r="B13" s="375" t="s">
        <v>187</v>
      </c>
      <c r="C13" s="375" t="s">
        <v>266</v>
      </c>
    </row>
    <row r="14" spans="2:3" ht="19.5" customHeight="1">
      <c r="B14" s="375"/>
      <c r="C14" s="375"/>
    </row>
    <row r="15" spans="2:3" ht="19.5" customHeight="1">
      <c r="B15" s="375"/>
      <c r="C15" s="375"/>
    </row>
    <row r="16" spans="2:3" ht="19.5" customHeight="1">
      <c r="B16" s="375"/>
      <c r="C16" s="375"/>
    </row>
    <row r="17" spans="2:14" ht="30" customHeight="1">
      <c r="B17" s="160" t="s">
        <v>166</v>
      </c>
      <c r="C17" s="160" t="s">
        <v>885</v>
      </c>
    </row>
    <row r="18" spans="2:14" ht="30" customHeight="1">
      <c r="B18" s="160" t="s">
        <v>194</v>
      </c>
      <c r="C18" s="160" t="s">
        <v>267</v>
      </c>
    </row>
    <row r="19" spans="2:14" ht="30" customHeight="1">
      <c r="B19" s="160" t="s">
        <v>188</v>
      </c>
      <c r="C19" s="183" t="s">
        <v>167</v>
      </c>
    </row>
    <row r="20" spans="2:14" ht="30" customHeight="1">
      <c r="B20" s="160" t="s">
        <v>189</v>
      </c>
      <c r="C20" s="183" t="s">
        <v>268</v>
      </c>
    </row>
    <row r="21" spans="2:14" ht="42.75" customHeight="1">
      <c r="B21" s="160" t="s">
        <v>190</v>
      </c>
      <c r="C21" s="183" t="s">
        <v>1</v>
      </c>
    </row>
    <row r="22" spans="2:14" ht="30" customHeight="1">
      <c r="B22" s="160" t="s">
        <v>191</v>
      </c>
      <c r="C22" s="160" t="s">
        <v>553</v>
      </c>
    </row>
    <row r="23" spans="2:14" ht="30" customHeight="1">
      <c r="B23" s="160" t="s">
        <v>192</v>
      </c>
      <c r="C23" s="160" t="s">
        <v>27</v>
      </c>
    </row>
    <row r="24" spans="2:14" ht="30" hidden="1" customHeight="1">
      <c r="B24" s="160" t="s">
        <v>193</v>
      </c>
      <c r="C24" s="330" t="s">
        <v>894</v>
      </c>
    </row>
    <row r="25" spans="2:14">
      <c r="B25" s="154"/>
      <c r="C25" s="155"/>
    </row>
    <row r="26" spans="2:14">
      <c r="B26" s="161"/>
      <c r="C26" s="162"/>
      <c r="D26" s="150"/>
      <c r="E26" s="150"/>
      <c r="F26" s="150"/>
      <c r="G26" s="150"/>
      <c r="H26" s="150"/>
      <c r="I26" s="150"/>
      <c r="J26" s="150"/>
      <c r="K26" s="150"/>
      <c r="L26" s="150"/>
      <c r="M26" s="150"/>
      <c r="N26" s="89"/>
    </row>
    <row r="27" spans="2:14" ht="15">
      <c r="B27" s="163" t="s">
        <v>705</v>
      </c>
      <c r="C27" s="164"/>
      <c r="D27" s="151"/>
      <c r="E27" s="151"/>
      <c r="F27" s="151"/>
      <c r="G27" s="151"/>
      <c r="H27" s="151"/>
      <c r="I27" s="151"/>
      <c r="J27" s="151"/>
      <c r="K27" s="151"/>
      <c r="L27" s="151"/>
      <c r="M27" s="151"/>
      <c r="N27" s="89"/>
    </row>
    <row r="28" spans="2:14" ht="15">
      <c r="B28" s="165"/>
      <c r="C28" s="166"/>
      <c r="D28" s="151"/>
      <c r="E28" s="151"/>
      <c r="F28" s="151"/>
      <c r="G28" s="151"/>
      <c r="H28" s="151"/>
      <c r="I28" s="151"/>
      <c r="J28" s="151"/>
      <c r="K28" s="151"/>
      <c r="L28" s="151"/>
      <c r="M28" s="151"/>
      <c r="N28" s="89"/>
    </row>
    <row r="29" spans="2:14" ht="15" customHeight="1">
      <c r="B29" s="165" t="s">
        <v>555</v>
      </c>
      <c r="C29" s="168"/>
      <c r="D29" s="152"/>
      <c r="E29" s="152"/>
      <c r="F29" s="152"/>
      <c r="G29" s="152"/>
      <c r="H29" s="152"/>
      <c r="I29" s="152"/>
      <c r="J29" s="152"/>
      <c r="K29" s="152"/>
      <c r="L29" s="152"/>
      <c r="M29" s="152"/>
      <c r="N29" s="89"/>
    </row>
    <row r="30" spans="2:14" ht="15" customHeight="1">
      <c r="B30" s="165" t="s">
        <v>556</v>
      </c>
      <c r="C30" s="168"/>
      <c r="D30" s="152"/>
      <c r="E30" s="152"/>
      <c r="F30" s="152"/>
      <c r="G30" s="152"/>
      <c r="H30" s="152"/>
      <c r="I30" s="152"/>
      <c r="J30" s="152"/>
      <c r="K30" s="152"/>
      <c r="L30" s="152"/>
      <c r="M30" s="152"/>
      <c r="N30" s="89"/>
    </row>
    <row r="31" spans="2:14" ht="15">
      <c r="B31" s="167" t="s">
        <v>253</v>
      </c>
      <c r="C31" s="168"/>
      <c r="D31" s="152"/>
      <c r="E31" s="152"/>
      <c r="F31" s="152"/>
      <c r="G31" s="152"/>
      <c r="H31" s="152"/>
      <c r="I31" s="152"/>
      <c r="J31" s="152"/>
      <c r="K31" s="152"/>
      <c r="L31" s="152"/>
      <c r="M31" s="152"/>
      <c r="N31" s="89"/>
    </row>
    <row r="32" spans="2:14" ht="15">
      <c r="B32" s="196" t="s">
        <v>252</v>
      </c>
      <c r="C32" s="169"/>
      <c r="D32" s="153"/>
      <c r="E32" s="153"/>
      <c r="F32" s="153"/>
      <c r="G32" s="153"/>
      <c r="H32" s="153"/>
      <c r="I32" s="153"/>
      <c r="J32" s="151"/>
      <c r="K32" s="151"/>
      <c r="L32" s="151"/>
      <c r="M32" s="151"/>
      <c r="N32" s="89"/>
    </row>
    <row r="33" spans="2:14" ht="15">
      <c r="B33" s="165" t="s">
        <v>35</v>
      </c>
      <c r="C33" s="164"/>
      <c r="D33" s="151"/>
      <c r="E33" s="151"/>
      <c r="F33" s="151"/>
      <c r="G33" s="151"/>
      <c r="H33" s="151"/>
      <c r="I33" s="151"/>
      <c r="J33" s="151"/>
      <c r="K33" s="151"/>
      <c r="L33" s="151"/>
      <c r="M33" s="151"/>
      <c r="N33" s="89"/>
    </row>
    <row r="34" spans="2:14" ht="15">
      <c r="B34" s="165" t="s">
        <v>36</v>
      </c>
      <c r="C34" s="164"/>
      <c r="D34" s="151"/>
      <c r="E34" s="151"/>
      <c r="F34" s="151"/>
      <c r="G34" s="151"/>
      <c r="H34" s="151"/>
      <c r="I34" s="151"/>
      <c r="J34" s="151"/>
      <c r="K34" s="151"/>
      <c r="L34" s="151"/>
      <c r="M34" s="151"/>
      <c r="N34" s="89"/>
    </row>
    <row r="35" spans="2:14" ht="15">
      <c r="B35" s="196" t="s">
        <v>37</v>
      </c>
      <c r="C35" s="169"/>
      <c r="D35" s="153"/>
      <c r="E35" s="153"/>
      <c r="F35" s="151"/>
      <c r="G35" s="151"/>
      <c r="H35" s="151"/>
      <c r="I35" s="151"/>
      <c r="J35" s="151"/>
      <c r="K35" s="151"/>
      <c r="L35" s="151"/>
      <c r="M35" s="151"/>
      <c r="N35" s="89"/>
    </row>
    <row r="36" spans="2:14">
      <c r="B36" s="170"/>
      <c r="C36" s="171"/>
      <c r="D36" s="150"/>
      <c r="E36" s="150"/>
      <c r="F36" s="150"/>
      <c r="G36" s="150"/>
      <c r="H36" s="150"/>
      <c r="I36" s="150"/>
      <c r="J36" s="150"/>
      <c r="K36" s="150"/>
      <c r="L36" s="150"/>
      <c r="M36" s="150"/>
      <c r="N36" s="89"/>
    </row>
    <row r="37" spans="2:14">
      <c r="D37" s="89"/>
      <c r="E37" s="89"/>
      <c r="F37" s="89"/>
      <c r="G37" s="89"/>
      <c r="H37" s="89"/>
      <c r="I37" s="89"/>
      <c r="J37" s="89"/>
      <c r="K37" s="89"/>
      <c r="L37" s="89"/>
      <c r="M37" s="89"/>
      <c r="N37" s="89"/>
    </row>
    <row r="38" spans="2:14">
      <c r="D38" s="89"/>
      <c r="E38" s="89"/>
      <c r="F38" s="89"/>
      <c r="G38" s="89"/>
      <c r="H38" s="89"/>
      <c r="I38" s="89"/>
      <c r="J38" s="89"/>
      <c r="K38" s="89"/>
      <c r="L38" s="89"/>
      <c r="M38" s="89"/>
      <c r="N38" s="89"/>
    </row>
  </sheetData>
  <sheetProtection selectLockedCells="1"/>
  <mergeCells count="3">
    <mergeCell ref="C13:C16"/>
    <mergeCell ref="B13:B16"/>
    <mergeCell ref="B6:C6"/>
  </mergeCells>
  <phoneticPr fontId="14" type="noConversion"/>
  <hyperlinks>
    <hyperlink ref="B32:I32" r:id="rId1" display="visit http://www.nationalarchives.gov.uk/doc/open-government-licence/"/>
    <hyperlink ref="B32" r:id="rId2"/>
    <hyperlink ref="B35:E35" r:id="rId3" display="psi@nationalarchives.gsi.gov.uk"/>
    <hyperlink ref="B35" r:id="rId4"/>
    <hyperlink ref="C21" r:id="rId5"/>
    <hyperlink ref="C19" r:id="rId6"/>
    <hyperlink ref="C20" r:id="rId7"/>
  </hyperlinks>
  <pageMargins left="0.74803149606299213" right="0.74803149606299213" top="0.98425196850393704" bottom="0.98425196850393704" header="0.51181102362204722" footer="0.51181102362204722"/>
  <pageSetup paperSize="9" scale="75" orientation="portrait" r:id="rId8"/>
  <headerFooter alignWithMargins="0"/>
  <drawing r:id="rId9"/>
</worksheet>
</file>

<file path=xl/worksheets/sheet10.xml><?xml version="1.0" encoding="utf-8"?>
<worksheet xmlns="http://schemas.openxmlformats.org/spreadsheetml/2006/main" xmlns:r="http://schemas.openxmlformats.org/officeDocument/2006/relationships">
  <sheetPr codeName="Sheet17">
    <tabColor indexed="42"/>
  </sheetPr>
  <dimension ref="B1:M24"/>
  <sheetViews>
    <sheetView showGridLines="0" showRowColHeaders="0" zoomScale="85" zoomScaleNormal="85" workbookViewId="0">
      <selection activeCell="B6" sqref="B6"/>
    </sheetView>
  </sheetViews>
  <sheetFormatPr defaultRowHeight="12.75"/>
  <cols>
    <col min="1" max="1" width="2.7109375" style="85" customWidth="1"/>
    <col min="2" max="2" width="59.140625" style="214" customWidth="1"/>
    <col min="3" max="3" width="1.5703125" style="89" customWidth="1"/>
    <col min="4" max="4" width="14.5703125" style="85" customWidth="1"/>
    <col min="5" max="10" width="12" style="85" customWidth="1"/>
    <col min="11" max="11" width="12" style="87" customWidth="1"/>
    <col min="12" max="12" width="12" style="88" customWidth="1"/>
    <col min="13" max="16384" width="9.140625" style="85"/>
  </cols>
  <sheetData>
    <row r="1" spans="2:13">
      <c r="B1" s="212"/>
    </row>
    <row r="2" spans="2:13" ht="14.25" customHeight="1">
      <c r="B2" s="217" t="str">
        <f>"Table 2d: Inspection outcomes of special schools inspected " &amp; IF('Table 2d'!B6=Dates!$E$3, "between " &amp; Dates!$E$3, IF('Table 2d'!B6 = Dates!E4, "in " &amp; Dates!E4, IF('Table 2d'!B6=Dates!E5, "in " &amp; Dates!E5, IF('Table 2d'!B6=Dates!E6, "in " &amp; Dates!E6, IF('Table 2d'!B6=Dates!E7, "in " &amp; Dates!E7)))))  &amp; " (final) " &amp; CHAR(185) &amp; " " &amp; CHAR(178)</f>
        <v>Table 2d: Inspection outcomes of special schools inspected between 1 September 2011 and 31 August 2012 (final) ¹ ²</v>
      </c>
      <c r="C2" s="44"/>
      <c r="D2" s="44"/>
      <c r="E2" s="44"/>
      <c r="F2" s="44"/>
      <c r="G2" s="44"/>
      <c r="H2" s="44"/>
      <c r="I2" s="44"/>
      <c r="J2" s="44"/>
      <c r="K2" s="44"/>
      <c r="L2" s="44"/>
      <c r="M2" s="5"/>
    </row>
    <row r="3" spans="2:13" ht="14.25" customHeight="1">
      <c r="B3" s="41"/>
      <c r="C3" s="44"/>
      <c r="D3" s="44"/>
      <c r="E3" s="44"/>
      <c r="F3" s="44"/>
      <c r="G3" s="44"/>
      <c r="H3" s="44"/>
      <c r="I3" s="44"/>
      <c r="J3" s="44"/>
      <c r="K3" s="44"/>
      <c r="L3" s="44"/>
      <c r="M3" s="5"/>
    </row>
    <row r="4" spans="2:13" ht="12.75" customHeight="1">
      <c r="B4" s="220" t="s">
        <v>48</v>
      </c>
      <c r="C4" s="30"/>
      <c r="D4" s="30"/>
      <c r="E4" s="30"/>
      <c r="F4" s="30"/>
      <c r="G4" s="30"/>
      <c r="H4" s="30"/>
      <c r="I4" s="30"/>
      <c r="J4" s="30"/>
      <c r="K4" s="31"/>
      <c r="L4" s="27"/>
      <c r="M4" s="5"/>
    </row>
    <row r="5" spans="2:13" ht="4.5" customHeight="1">
      <c r="B5" s="225"/>
      <c r="C5" s="30"/>
      <c r="D5" s="30"/>
      <c r="E5" s="30"/>
      <c r="F5" s="30"/>
      <c r="G5" s="31"/>
      <c r="H5" s="27"/>
      <c r="I5" s="5"/>
      <c r="J5" s="5"/>
      <c r="K5" s="5"/>
      <c r="L5" s="5"/>
      <c r="M5" s="5"/>
    </row>
    <row r="6" spans="2:13" ht="15" customHeight="1">
      <c r="B6" s="226" t="s">
        <v>1031</v>
      </c>
      <c r="C6" s="11"/>
      <c r="D6" s="397" t="s">
        <v>550</v>
      </c>
      <c r="E6" s="399" t="s">
        <v>54</v>
      </c>
      <c r="F6" s="399"/>
      <c r="G6" s="399" t="s">
        <v>55</v>
      </c>
      <c r="H6" s="399"/>
      <c r="I6" s="399" t="s">
        <v>56</v>
      </c>
      <c r="J6" s="399"/>
      <c r="K6" s="399" t="s">
        <v>57</v>
      </c>
      <c r="L6" s="399"/>
      <c r="M6" s="5"/>
    </row>
    <row r="7" spans="2:13" ht="14.25" customHeight="1">
      <c r="B7" s="227"/>
      <c r="C7" s="12"/>
      <c r="D7" s="398"/>
      <c r="E7" s="21" t="s">
        <v>111</v>
      </c>
      <c r="F7" s="21" t="s">
        <v>168</v>
      </c>
      <c r="G7" s="21" t="s">
        <v>111</v>
      </c>
      <c r="H7" s="21" t="s">
        <v>168</v>
      </c>
      <c r="I7" s="21" t="s">
        <v>111</v>
      </c>
      <c r="J7" s="21" t="s">
        <v>168</v>
      </c>
      <c r="K7" s="9" t="s">
        <v>111</v>
      </c>
      <c r="L7" s="32" t="s">
        <v>168</v>
      </c>
      <c r="M7" s="5"/>
    </row>
    <row r="8" spans="2:13" ht="4.5" customHeight="1">
      <c r="B8" s="221"/>
      <c r="C8" s="11"/>
      <c r="D8" s="27"/>
      <c r="E8" s="25"/>
      <c r="F8" s="25"/>
      <c r="G8" s="25"/>
      <c r="H8" s="25"/>
      <c r="I8" s="25"/>
      <c r="J8" s="25"/>
      <c r="K8" s="11"/>
      <c r="L8" s="31"/>
      <c r="M8" s="5"/>
    </row>
    <row r="9" spans="2:13" ht="30" customHeight="1">
      <c r="B9" s="331" t="s">
        <v>895</v>
      </c>
      <c r="C9" s="48"/>
      <c r="D9" s="21">
        <f>IF($B$6=Dates!$E$3,DataPack!B63,IF($B$6=Dates!$E$4,DataPack!L63,IF($B$6=Dates!$E$5,DataPack!V63,IF($B$6=Dates!$E$6,DataPack!AF63,IF($B$6=Dates!$E$7,DataPack!U63)))))</f>
        <v>282</v>
      </c>
      <c r="E9" s="28">
        <f>IF($B$6=Dates!$E$3,DataPack!C63,IF($B$6=Dates!$E$4,DataPack!M63,IF($B$6=Dates!$E$5,DataPack!W63,IF($B$6=Dates!$E$6,DataPack!AG63,IF($B$6=Dates!$E$7,DataPack!V63)))))</f>
        <v>78</v>
      </c>
      <c r="F9" s="28">
        <f>IF($B$6=Dates!$E$3,DataPack!D63,IF($B$6=Dates!$E$4,DataPack!N63,IF($B$6=Dates!$E$5,DataPack!X63,IF($B$6=Dates!$E$6,DataPack!AH63,IF($B$6=Dates!$E$7,DataPack!W63)))))</f>
        <v>28</v>
      </c>
      <c r="G9" s="28">
        <f>IF($B$6=Dates!$E$3,DataPack!E63,IF($B$6=Dates!$E$4,DataPack!O63,IF($B$6=Dates!$E$5,DataPack!Y63,IF($B$6=Dates!$E$6,DataPack!AI63,IF($B$6=Dates!$E$7,DataPack!X63)))))</f>
        <v>141</v>
      </c>
      <c r="H9" s="28">
        <f>IF($B$6=Dates!$E$3,DataPack!F63,IF($B$6=Dates!$E$4,DataPack!P63,IF($B$6=Dates!$E$5,DataPack!Z63,IF($B$6=Dates!$E$6,DataPack!AJ63,IF($B$6=Dates!$E$7,DataPack!Y63)))))</f>
        <v>50</v>
      </c>
      <c r="I9" s="28">
        <f>IF($B$6=Dates!$E$3,DataPack!G63,IF($B$6=Dates!$E$4,DataPack!Q63,IF($B$6=Dates!$E$5,DataPack!AA63,IF($B$6=Dates!$E$6,DataPack!AK63,IF($B$6=Dates!$E$7,DataPack!Z63)))))</f>
        <v>47</v>
      </c>
      <c r="J9" s="28">
        <f>IF($B$6=Dates!$E$3,DataPack!H63,IF($B$6=Dates!$E$4,DataPack!R63,IF($B$6=Dates!$E$5,DataPack!AB63,IF($B$6=Dates!$E$6,DataPack!AL63,IF($B$6=Dates!$E$7,DataPack!AA63)))))</f>
        <v>17</v>
      </c>
      <c r="K9" s="28">
        <f>IF($B$6=Dates!$E$3,DataPack!I63,IF($B$6=Dates!$E$4,DataPack!S63,IF($B$6=Dates!$E$5,DataPack!AC63,IF($B$6=Dates!$E$6,DataPack!AM63,IF($B$6=Dates!$E$7,DataPack!AB63)))))</f>
        <v>16</v>
      </c>
      <c r="L9" s="28">
        <f>IF($B$6=Dates!$E$3,DataPack!J63,IF($B$6=Dates!$E$4,DataPack!T63,IF($B$6=Dates!$E$5,DataPack!AD63,IF($B$6=Dates!$E$6,DataPack!AN63,IF($B$6=Dates!$E$7,DataPack!AC63)))))</f>
        <v>6</v>
      </c>
      <c r="M9" s="5"/>
    </row>
    <row r="10" spans="2:13" ht="30" customHeight="1">
      <c r="B10" s="331" t="s">
        <v>897</v>
      </c>
      <c r="C10" s="48"/>
      <c r="D10" s="21">
        <f>IF($B$6=Dates!$E$3,DataPack!B64,IF($B$6=Dates!$E$4,DataPack!L64,IF($B$6=Dates!$E$5,DataPack!V64,IF($B$6=Dates!$E$6,DataPack!AF64,IF($B$6=Dates!$E$7,DataPack!U64)))))</f>
        <v>282</v>
      </c>
      <c r="E10" s="28">
        <f>IF($B$6=Dates!$E$3,DataPack!C64,IF($B$6=Dates!$E$4,DataPack!M64,IF($B$6=Dates!$E$5,DataPack!W64,IF($B$6=Dates!$E$6,DataPack!AG64,IF($B$6=Dates!$E$7,DataPack!V64)))))</f>
        <v>67</v>
      </c>
      <c r="F10" s="28">
        <f>IF($B$6=Dates!$E$3,DataPack!D64,IF($B$6=Dates!$E$4,DataPack!N64,IF($B$6=Dates!$E$5,DataPack!X64,IF($B$6=Dates!$E$6,DataPack!AH64,IF($B$6=Dates!$E$7,DataPack!W64)))))</f>
        <v>24</v>
      </c>
      <c r="G10" s="28">
        <f>IF($B$6=Dates!$E$3,DataPack!E64,IF($B$6=Dates!$E$4,DataPack!O64,IF($B$6=Dates!$E$5,DataPack!Y64,IF($B$6=Dates!$E$6,DataPack!AI64,IF($B$6=Dates!$E$7,DataPack!X64)))))</f>
        <v>154</v>
      </c>
      <c r="H10" s="28">
        <f>IF($B$6=Dates!$E$3,DataPack!F64,IF($B$6=Dates!$E$4,DataPack!P64,IF($B$6=Dates!$E$5,DataPack!Z64,IF($B$6=Dates!$E$6,DataPack!AJ64,IF($B$6=Dates!$E$7,DataPack!Y64)))))</f>
        <v>55</v>
      </c>
      <c r="I10" s="28">
        <f>IF($B$6=Dates!$E$3,DataPack!G64,IF($B$6=Dates!$E$4,DataPack!Q64,IF($B$6=Dates!$E$5,DataPack!AA64,IF($B$6=Dates!$E$6,DataPack!AK64,IF($B$6=Dates!$E$7,DataPack!Z64)))))</f>
        <v>46</v>
      </c>
      <c r="J10" s="28">
        <f>IF($B$6=Dates!$E$3,DataPack!H64,IF($B$6=Dates!$E$4,DataPack!R64,IF($B$6=Dates!$E$5,DataPack!AB64,IF($B$6=Dates!$E$6,DataPack!AL64,IF($B$6=Dates!$E$7,DataPack!AA64)))))</f>
        <v>16</v>
      </c>
      <c r="K10" s="28">
        <f>IF($B$6=Dates!$E$3,DataPack!I64,IF($B$6=Dates!$E$4,DataPack!S64,IF($B$6=Dates!$E$5,DataPack!AC64,IF($B$6=Dates!$E$6,DataPack!AM64,IF($B$6=Dates!$E$7,DataPack!AB64)))))</f>
        <v>15</v>
      </c>
      <c r="L10" s="28">
        <f>IF($B$6=Dates!$E$3,DataPack!J64,IF($B$6=Dates!$E$4,DataPack!T64,IF($B$6=Dates!$E$5,DataPack!AD64,IF($B$6=Dates!$E$6,DataPack!AN64,IF($B$6=Dates!$E$7,DataPack!AC64)))))</f>
        <v>5</v>
      </c>
      <c r="M10" s="5"/>
    </row>
    <row r="11" spans="2:13" ht="30" customHeight="1">
      <c r="B11" s="331" t="s">
        <v>898</v>
      </c>
      <c r="C11" s="48"/>
      <c r="D11" s="21">
        <f>IF($B$6=Dates!$E$3,DataPack!B65,IF($B$6=Dates!$E$4,DataPack!L65,IF($B$6=Dates!$E$5,DataPack!V65,IF($B$6=Dates!$E$6,DataPack!AF65,IF($B$6=Dates!$E$7,DataPack!U65)))))</f>
        <v>282</v>
      </c>
      <c r="E11" s="28">
        <f>IF($B$6=Dates!$E$3,DataPack!C65,IF($B$6=Dates!$E$4,DataPack!M65,IF($B$6=Dates!$E$5,DataPack!W65,IF($B$6=Dates!$E$6,DataPack!AG65,IF($B$6=Dates!$E$7,DataPack!V65)))))</f>
        <v>121</v>
      </c>
      <c r="F11" s="28">
        <f>IF($B$6=Dates!$E$3,DataPack!D65,IF($B$6=Dates!$E$4,DataPack!N65,IF($B$6=Dates!$E$5,DataPack!X65,IF($B$6=Dates!$E$6,DataPack!AH65,IF($B$6=Dates!$E$7,DataPack!W65)))))</f>
        <v>43</v>
      </c>
      <c r="G11" s="28">
        <f>IF($B$6=Dates!$E$3,DataPack!E65,IF($B$6=Dates!$E$4,DataPack!O65,IF($B$6=Dates!$E$5,DataPack!Y65,IF($B$6=Dates!$E$6,DataPack!AI65,IF($B$6=Dates!$E$7,DataPack!X65)))))</f>
        <v>125</v>
      </c>
      <c r="H11" s="28">
        <f>IF($B$6=Dates!$E$3,DataPack!F65,IF($B$6=Dates!$E$4,DataPack!P65,IF($B$6=Dates!$E$5,DataPack!Z65,IF($B$6=Dates!$E$6,DataPack!AJ65,IF($B$6=Dates!$E$7,DataPack!Y65)))))</f>
        <v>44</v>
      </c>
      <c r="I11" s="28">
        <f>IF($B$6=Dates!$E$3,DataPack!G65,IF($B$6=Dates!$E$4,DataPack!Q65,IF($B$6=Dates!$E$5,DataPack!AA65,IF($B$6=Dates!$E$6,DataPack!AK65,IF($B$6=Dates!$E$7,DataPack!Z65)))))</f>
        <v>28</v>
      </c>
      <c r="J11" s="28">
        <f>IF($B$6=Dates!$E$3,DataPack!H65,IF($B$6=Dates!$E$4,DataPack!R65,IF($B$6=Dates!$E$5,DataPack!AB65,IF($B$6=Dates!$E$6,DataPack!AL65,IF($B$6=Dates!$E$7,DataPack!AA65)))))</f>
        <v>10</v>
      </c>
      <c r="K11" s="28">
        <f>IF($B$6=Dates!$E$3,DataPack!I65,IF($B$6=Dates!$E$4,DataPack!S65,IF($B$6=Dates!$E$5,DataPack!AC65,IF($B$6=Dates!$E$6,DataPack!AM65,IF($B$6=Dates!$E$7,DataPack!AB65)))))</f>
        <v>8</v>
      </c>
      <c r="L11" s="28">
        <f>IF($B$6=Dates!$E$3,DataPack!J65,IF($B$6=Dates!$E$4,DataPack!T65,IF($B$6=Dates!$E$5,DataPack!AD65,IF($B$6=Dates!$E$6,DataPack!AN65,IF($B$6=Dates!$E$7,DataPack!AC65)))))</f>
        <v>3</v>
      </c>
      <c r="M11" s="5"/>
    </row>
    <row r="12" spans="2:13" ht="30" customHeight="1">
      <c r="B12" s="331" t="s">
        <v>530</v>
      </c>
      <c r="C12" s="48"/>
      <c r="D12" s="21">
        <f>IF($B$6=Dates!$E$3,DataPack!B66,IF($B$6=Dates!$E$4,DataPack!L66,IF($B$6=Dates!$E$5,DataPack!V66,IF($B$6=Dates!$E$6,DataPack!AF66,IF($B$6=Dates!$E$7,DataPack!U66)))))</f>
        <v>282</v>
      </c>
      <c r="E12" s="28">
        <f>IF($B$6=Dates!$E$3,DataPack!C66,IF($B$6=Dates!$E$4,DataPack!M66,IF($B$6=Dates!$E$5,DataPack!W66,IF($B$6=Dates!$E$6,DataPack!AG66,IF($B$6=Dates!$E$7,DataPack!V66)))))</f>
        <v>68</v>
      </c>
      <c r="F12" s="28">
        <f>IF($B$6=Dates!$E$3,DataPack!D66,IF($B$6=Dates!$E$4,DataPack!N66,IF($B$6=Dates!$E$5,DataPack!X66,IF($B$6=Dates!$E$6,DataPack!AH66,IF($B$6=Dates!$E$7,DataPack!W66)))))</f>
        <v>24</v>
      </c>
      <c r="G12" s="28">
        <f>IF($B$6=Dates!$E$3,DataPack!E66,IF($B$6=Dates!$E$4,DataPack!O66,IF($B$6=Dates!$E$5,DataPack!Y66,IF($B$6=Dates!$E$6,DataPack!AI66,IF($B$6=Dates!$E$7,DataPack!X66)))))</f>
        <v>154</v>
      </c>
      <c r="H12" s="28">
        <f>IF($B$6=Dates!$E$3,DataPack!F66,IF($B$6=Dates!$E$4,DataPack!P66,IF($B$6=Dates!$E$5,DataPack!Z66,IF($B$6=Dates!$E$6,DataPack!AJ66,IF($B$6=Dates!$E$7,DataPack!Y66)))))</f>
        <v>55</v>
      </c>
      <c r="I12" s="28">
        <f>IF($B$6=Dates!$E$3,DataPack!G66,IF($B$6=Dates!$E$4,DataPack!Q66,IF($B$6=Dates!$E$5,DataPack!AA66,IF($B$6=Dates!$E$6,DataPack!AK66,IF($B$6=Dates!$E$7,DataPack!Z66)))))</f>
        <v>46</v>
      </c>
      <c r="J12" s="28">
        <f>IF($B$6=Dates!$E$3,DataPack!H66,IF($B$6=Dates!$E$4,DataPack!R66,IF($B$6=Dates!$E$5,DataPack!AB66,IF($B$6=Dates!$E$6,DataPack!AL66,IF($B$6=Dates!$E$7,DataPack!AA66)))))</f>
        <v>16</v>
      </c>
      <c r="K12" s="28">
        <f>IF($B$6=Dates!$E$3,DataPack!I66,IF($B$6=Dates!$E$4,DataPack!S66,IF($B$6=Dates!$E$5,DataPack!AC66,IF($B$6=Dates!$E$6,DataPack!AM66,IF($B$6=Dates!$E$7,DataPack!AB66)))))</f>
        <v>14</v>
      </c>
      <c r="L12" s="28">
        <f>IF($B$6=Dates!$E$3,DataPack!J66,IF($B$6=Dates!$E$4,DataPack!T66,IF($B$6=Dates!$E$5,DataPack!AD66,IF($B$6=Dates!$E$6,DataPack!AN66,IF($B$6=Dates!$E$7,DataPack!AC66)))))</f>
        <v>5</v>
      </c>
      <c r="M12" s="5"/>
    </row>
    <row r="13" spans="2:13" ht="30" customHeight="1">
      <c r="B13" s="331" t="s">
        <v>896</v>
      </c>
      <c r="C13" s="48"/>
      <c r="D13" s="21">
        <f>IF($B$6=Dates!$E$3,DataPack!B67,IF($B$6=Dates!$E$4,DataPack!L67,IF($B$6=Dates!$E$5,DataPack!V67,IF($B$6=Dates!$E$6,DataPack!AF67,IF($B$6=Dates!$E$7,DataPack!U67)))))</f>
        <v>282</v>
      </c>
      <c r="E13" s="28">
        <f>IF($B$6=Dates!$E$3,DataPack!C67,IF($B$6=Dates!$E$4,DataPack!M67,IF($B$6=Dates!$E$5,DataPack!W67,IF($B$6=Dates!$E$6,DataPack!AG67,IF($B$6=Dates!$E$7,DataPack!V67)))))</f>
        <v>85</v>
      </c>
      <c r="F13" s="28">
        <f>IF($B$6=Dates!$E$3,DataPack!D67,IF($B$6=Dates!$E$4,DataPack!N67,IF($B$6=Dates!$E$5,DataPack!X67,IF($B$6=Dates!$E$6,DataPack!AH67,IF($B$6=Dates!$E$7,DataPack!W67)))))</f>
        <v>30</v>
      </c>
      <c r="G13" s="28">
        <f>IF($B$6=Dates!$E$3,DataPack!E67,IF($B$6=Dates!$E$4,DataPack!O67,IF($B$6=Dates!$E$5,DataPack!Y67,IF($B$6=Dates!$E$6,DataPack!AI67,IF($B$6=Dates!$E$7,DataPack!X67)))))</f>
        <v>143</v>
      </c>
      <c r="H13" s="28">
        <f>IF($B$6=Dates!$E$3,DataPack!F67,IF($B$6=Dates!$E$4,DataPack!P67,IF($B$6=Dates!$E$5,DataPack!Z67,IF($B$6=Dates!$E$6,DataPack!AJ67,IF($B$6=Dates!$E$7,DataPack!Y67)))))</f>
        <v>51</v>
      </c>
      <c r="I13" s="28">
        <f>IF($B$6=Dates!$E$3,DataPack!G67,IF($B$6=Dates!$E$4,DataPack!Q67,IF($B$6=Dates!$E$5,DataPack!AA67,IF($B$6=Dates!$E$6,DataPack!AK67,IF($B$6=Dates!$E$7,DataPack!Z67)))))</f>
        <v>43</v>
      </c>
      <c r="J13" s="28">
        <f>IF($B$6=Dates!$E$3,DataPack!H67,IF($B$6=Dates!$E$4,DataPack!R67,IF($B$6=Dates!$E$5,DataPack!AB67,IF($B$6=Dates!$E$6,DataPack!AL67,IF($B$6=Dates!$E$7,DataPack!AA67)))))</f>
        <v>15</v>
      </c>
      <c r="K13" s="28">
        <f>IF($B$6=Dates!$E$3,DataPack!I67,IF($B$6=Dates!$E$4,DataPack!S67,IF($B$6=Dates!$E$5,DataPack!AC67,IF($B$6=Dates!$E$6,DataPack!AM67,IF($B$6=Dates!$E$7,DataPack!AB67)))))</f>
        <v>11</v>
      </c>
      <c r="L13" s="28">
        <f>IF($B$6=Dates!$E$3,DataPack!J67,IF($B$6=Dates!$E$4,DataPack!T67,IF($B$6=Dates!$E$5,DataPack!AD67,IF($B$6=Dates!$E$6,DataPack!AN67,IF($B$6=Dates!$E$7,DataPack!AC67)))))</f>
        <v>4</v>
      </c>
      <c r="M13" s="5"/>
    </row>
    <row r="14" spans="2:13" ht="30" customHeight="1">
      <c r="B14" s="239" t="s">
        <v>680</v>
      </c>
      <c r="C14" s="16"/>
      <c r="D14" s="21">
        <f>IF($B$6=Dates!$E$3,DataPack!B68,IF($B$6=Dates!$E$4,DataPack!L68,IF($B$6=Dates!$E$5,DataPack!V68,IF($B$6=Dates!$E$6,DataPack!AF68,IF($B$6=Dates!$E$7,DataPack!U68)))))</f>
        <v>16</v>
      </c>
      <c r="E14" s="28">
        <f>IF($B$6=Dates!$E$3,DataPack!C68,IF($B$6=Dates!$E$4,DataPack!M68,IF($B$6=Dates!$E$5,DataPack!W68,IF($B$6=Dates!$E$6,DataPack!AG68,IF($B$6=Dates!$E$7,DataPack!V68)))))</f>
        <v>8</v>
      </c>
      <c r="F14" s="28">
        <f>IF($B$6=Dates!$E$3,DataPack!D68,IF($B$6=Dates!$E$4,DataPack!N68,IF($B$6=Dates!$E$5,DataPack!X68,IF($B$6=Dates!$E$6,DataPack!AH68,IF($B$6=Dates!$E$7,DataPack!W68)))))</f>
        <v>50</v>
      </c>
      <c r="G14" s="28">
        <f>IF($B$6=Dates!$E$3,DataPack!E68,IF($B$6=Dates!$E$4,DataPack!O68,IF($B$6=Dates!$E$5,DataPack!Y68,IF($B$6=Dates!$E$6,DataPack!AI68,IF($B$6=Dates!$E$7,DataPack!X68)))))</f>
        <v>3</v>
      </c>
      <c r="H14" s="373">
        <f>IF($B$6=Dates!$E$3,DataPack!F68,IF($B$6=Dates!$E$4,DataPack!P68,IF($B$6=Dates!$E$5,DataPack!Z68,IF($B$6=Dates!$E$6,DataPack!AJ68,IF($B$6=Dates!$E$7,DataPack!Y68)))))</f>
        <v>18.75</v>
      </c>
      <c r="I14" s="28">
        <f>IF($B$6=Dates!$E$3,DataPack!G68,IF($B$6=Dates!$E$4,DataPack!Q68,IF($B$6=Dates!$E$5,DataPack!AA68,IF($B$6=Dates!$E$6,DataPack!AK68,IF($B$6=Dates!$E$7,DataPack!Z68)))))</f>
        <v>3</v>
      </c>
      <c r="J14" s="373">
        <f>IF($B$6=Dates!$E$3,DataPack!H68,IF($B$6=Dates!$E$4,DataPack!R68,IF($B$6=Dates!$E$5,DataPack!AB68,IF($B$6=Dates!$E$6,DataPack!AL68,IF($B$6=Dates!$E$7,DataPack!AA68)))))</f>
        <v>18.75</v>
      </c>
      <c r="K14" s="28">
        <f>IF($B$6=Dates!$E$3,DataPack!I68,IF($B$6=Dates!$E$4,DataPack!S68,IF($B$6=Dates!$E$5,DataPack!AC68,IF($B$6=Dates!$E$6,DataPack!AM68,IF($B$6=Dates!$E$7,DataPack!AB68)))))</f>
        <v>2</v>
      </c>
      <c r="L14" s="373">
        <f>IF($B$6=Dates!$E$3,DataPack!J68,IF($B$6=Dates!$E$4,DataPack!T68,IF($B$6=Dates!$E$5,DataPack!AD68,IF($B$6=Dates!$E$6,DataPack!AN68,IF($B$6=Dates!$E$7,DataPack!AC68)))))</f>
        <v>12.5</v>
      </c>
      <c r="M14" s="5"/>
    </row>
    <row r="15" spans="2:13" ht="30" customHeight="1">
      <c r="B15" s="239" t="s">
        <v>672</v>
      </c>
      <c r="C15" s="16"/>
      <c r="D15" s="21">
        <f>IF($B$6=Dates!$E$3,DataPack!B69,IF($B$6=Dates!$E$4,DataPack!L69,IF($B$6=Dates!$E$5,DataPack!V69,IF($B$6=Dates!$E$6,DataPack!AF69,IF($B$6=Dates!$E$7,DataPack!U69)))))</f>
        <v>16</v>
      </c>
      <c r="E15" s="28">
        <f>IF($B$6=Dates!$E$3,DataPack!C69,IF($B$6=Dates!$E$4,DataPack!M69,IF($B$6=Dates!$E$5,DataPack!W69,IF($B$6=Dates!$E$6,DataPack!AG69,IF($B$6=Dates!$E$7,DataPack!V69)))))</f>
        <v>10</v>
      </c>
      <c r="F15" s="373">
        <f>IF($B$6=Dates!$E$3,DataPack!D69,IF($B$6=Dates!$E$4,DataPack!N69,IF($B$6=Dates!$E$5,DataPack!X69,IF($B$6=Dates!$E$6,DataPack!AH69,IF($B$6=Dates!$E$7,DataPack!W69)))))</f>
        <v>62.5</v>
      </c>
      <c r="G15" s="28">
        <f>IF($B$6=Dates!$E$3,DataPack!E69,IF($B$6=Dates!$E$4,DataPack!O69,IF($B$6=Dates!$E$5,DataPack!Y69,IF($B$6=Dates!$E$6,DataPack!AI69,IF($B$6=Dates!$E$7,DataPack!X69)))))</f>
        <v>6</v>
      </c>
      <c r="H15" s="373">
        <f>IF($B$6=Dates!$E$3,DataPack!F69,IF($B$6=Dates!$E$4,DataPack!P69,IF($B$6=Dates!$E$5,DataPack!Z69,IF($B$6=Dates!$E$6,DataPack!AJ69,IF($B$6=Dates!$E$7,DataPack!Y69)))))</f>
        <v>37.5</v>
      </c>
      <c r="I15" s="28">
        <f>IF($B$6=Dates!$E$3,DataPack!G69,IF($B$6=Dates!$E$4,DataPack!Q69,IF($B$6=Dates!$E$5,DataPack!AA69,IF($B$6=Dates!$E$6,DataPack!AK69,IF($B$6=Dates!$E$7,DataPack!Z69)))))</f>
        <v>0</v>
      </c>
      <c r="J15" s="373">
        <f>IF($B$6=Dates!$E$3,DataPack!H69,IF($B$6=Dates!$E$4,DataPack!R69,IF($B$6=Dates!$E$5,DataPack!AB69,IF($B$6=Dates!$E$6,DataPack!AL69,IF($B$6=Dates!$E$7,DataPack!AA69)))))</f>
        <v>0</v>
      </c>
      <c r="K15" s="28">
        <f>IF($B$6=Dates!$E$3,DataPack!I69,IF($B$6=Dates!$E$4,DataPack!S69,IF($B$6=Dates!$E$5,DataPack!AC69,IF($B$6=Dates!$E$6,DataPack!AM69,IF($B$6=Dates!$E$7,DataPack!AB69)))))</f>
        <v>0</v>
      </c>
      <c r="L15" s="373">
        <f>IF($B$6=Dates!$E$3,DataPack!J69,IF($B$6=Dates!$E$4,DataPack!T69,IF($B$6=Dates!$E$5,DataPack!AD69,IF($B$6=Dates!$E$6,DataPack!AN69,IF($B$6=Dates!$E$7,DataPack!AC69)))))</f>
        <v>0</v>
      </c>
      <c r="M15" s="5"/>
    </row>
    <row r="16" spans="2:13" ht="30" customHeight="1">
      <c r="B16" s="236" t="s">
        <v>671</v>
      </c>
      <c r="C16" s="16"/>
      <c r="D16" s="21">
        <f>IF($B$6=Dates!$E$3,DataPack!B70,IF($B$6=Dates!$E$4,DataPack!L70,IF($B$6=Dates!$E$5,DataPack!V70,IF($B$6=Dates!$E$6,DataPack!AF70,IF($B$6=Dates!$E$7,DataPack!U70)))))</f>
        <v>16</v>
      </c>
      <c r="E16" s="28">
        <f>IF($B$6=Dates!$E$3,DataPack!C70,IF($B$6=Dates!$E$4,DataPack!M70,IF($B$6=Dates!$E$5,DataPack!W70,IF($B$6=Dates!$E$6,DataPack!AG70,IF($B$6=Dates!$E$7,DataPack!V70)))))</f>
        <v>8</v>
      </c>
      <c r="F16" s="28">
        <f>IF($B$6=Dates!$E$3,DataPack!D70,IF($B$6=Dates!$E$4,DataPack!N70,IF($B$6=Dates!$E$5,DataPack!X70,IF($B$6=Dates!$E$6,DataPack!AH70,IF($B$6=Dates!$E$7,DataPack!W70)))))</f>
        <v>50</v>
      </c>
      <c r="G16" s="28">
        <f>IF($B$6=Dates!$E$3,DataPack!E70,IF($B$6=Dates!$E$4,DataPack!O70,IF($B$6=Dates!$E$5,DataPack!Y70,IF($B$6=Dates!$E$6,DataPack!AI70,IF($B$6=Dates!$E$7,DataPack!X70)))))</f>
        <v>6</v>
      </c>
      <c r="H16" s="373">
        <f>IF($B$6=Dates!$E$3,DataPack!F70,IF($B$6=Dates!$E$4,DataPack!P70,IF($B$6=Dates!$E$5,DataPack!Z70,IF($B$6=Dates!$E$6,DataPack!AJ70,IF($B$6=Dates!$E$7,DataPack!Y70)))))</f>
        <v>37.5</v>
      </c>
      <c r="I16" s="28">
        <f>IF($B$6=Dates!$E$3,DataPack!G70,IF($B$6=Dates!$E$4,DataPack!Q70,IF($B$6=Dates!$E$5,DataPack!AA70,IF($B$6=Dates!$E$6,DataPack!AK70,IF($B$6=Dates!$E$7,DataPack!Z70)))))</f>
        <v>2</v>
      </c>
      <c r="J16" s="373">
        <f>IF($B$6=Dates!$E$3,DataPack!H70,IF($B$6=Dates!$E$4,DataPack!R70,IF($B$6=Dates!$E$5,DataPack!AB70,IF($B$6=Dates!$E$6,DataPack!AL70,IF($B$6=Dates!$E$7,DataPack!AA70)))))</f>
        <v>12.5</v>
      </c>
      <c r="K16" s="28">
        <f>IF($B$6=Dates!$E$3,DataPack!I70,IF($B$6=Dates!$E$4,DataPack!S70,IF($B$6=Dates!$E$5,DataPack!AC70,IF($B$6=Dates!$E$6,DataPack!AM70,IF($B$6=Dates!$E$7,DataPack!AB70)))))</f>
        <v>0</v>
      </c>
      <c r="L16" s="373">
        <f>IF($B$6=Dates!$E$3,DataPack!J70,IF($B$6=Dates!$E$4,DataPack!T70,IF($B$6=Dates!$E$5,DataPack!AD70,IF($B$6=Dates!$E$6,DataPack!AN70,IF($B$6=Dates!$E$7,DataPack!AC70)))))</f>
        <v>0</v>
      </c>
      <c r="M16" s="5"/>
    </row>
    <row r="17" spans="2:13" ht="30" customHeight="1">
      <c r="B17" s="236" t="s">
        <v>673</v>
      </c>
      <c r="C17" s="16"/>
      <c r="D17" s="21">
        <f>IF($B$6=Dates!$E$3,DataPack!B71,IF($B$6=Dates!$E$4,DataPack!L71,IF($B$6=Dates!$E$5,DataPack!V71,IF($B$6=Dates!$E$6,DataPack!AF71,IF($B$6=Dates!$E$7,DataPack!U71)))))</f>
        <v>16</v>
      </c>
      <c r="E17" s="28">
        <f>IF($B$6=Dates!$E$3,DataPack!C71,IF($B$6=Dates!$E$4,DataPack!M71,IF($B$6=Dates!$E$5,DataPack!W71,IF($B$6=Dates!$E$6,DataPack!AG71,IF($B$6=Dates!$E$7,DataPack!V71)))))</f>
        <v>9</v>
      </c>
      <c r="F17" s="373">
        <f>IF($B$6=Dates!$E$3,DataPack!D71,IF($B$6=Dates!$E$4,DataPack!N71,IF($B$6=Dates!$E$5,DataPack!X71,IF($B$6=Dates!$E$6,DataPack!AH71,IF($B$6=Dates!$E$7,DataPack!W71)))))</f>
        <v>56.25</v>
      </c>
      <c r="G17" s="28">
        <f>IF($B$6=Dates!$E$3,DataPack!E71,IF($B$6=Dates!$E$4,DataPack!O71,IF($B$6=Dates!$E$5,DataPack!Y71,IF($B$6=Dates!$E$6,DataPack!AI71,IF($B$6=Dates!$E$7,DataPack!X71)))))</f>
        <v>2</v>
      </c>
      <c r="H17" s="373">
        <f>IF($B$6=Dates!$E$3,DataPack!F71,IF($B$6=Dates!$E$4,DataPack!P71,IF($B$6=Dates!$E$5,DataPack!Z71,IF($B$6=Dates!$E$6,DataPack!AJ71,IF($B$6=Dates!$E$7,DataPack!Y71)))))</f>
        <v>12.5</v>
      </c>
      <c r="I17" s="28">
        <f>IF($B$6=Dates!$E$3,DataPack!G71,IF($B$6=Dates!$E$4,DataPack!Q71,IF($B$6=Dates!$E$5,DataPack!AA71,IF($B$6=Dates!$E$6,DataPack!AK71,IF($B$6=Dates!$E$7,DataPack!Z71)))))</f>
        <v>4</v>
      </c>
      <c r="J17" s="373">
        <f>IF($B$6=Dates!$E$3,DataPack!H71,IF($B$6=Dates!$E$4,DataPack!R71,IF($B$6=Dates!$E$5,DataPack!AB71,IF($B$6=Dates!$E$6,DataPack!AL71,IF($B$6=Dates!$E$7,DataPack!AA71)))))</f>
        <v>25</v>
      </c>
      <c r="K17" s="28">
        <f>IF($B$6=Dates!$E$3,DataPack!I71,IF($B$6=Dates!$E$4,DataPack!S71,IF($B$6=Dates!$E$5,DataPack!AC71,IF($B$6=Dates!$E$6,DataPack!AM71,IF($B$6=Dates!$E$7,DataPack!AB71)))))</f>
        <v>1</v>
      </c>
      <c r="L17" s="373">
        <f>IF($B$6=Dates!$E$3,DataPack!J71,IF($B$6=Dates!$E$4,DataPack!T71,IF($B$6=Dates!$E$5,DataPack!AD71,IF($B$6=Dates!$E$6,DataPack!AN71,IF($B$6=Dates!$E$7,DataPack!AC71)))))</f>
        <v>6.25</v>
      </c>
      <c r="M17" s="5"/>
    </row>
    <row r="18" spans="2:13" ht="30" customHeight="1">
      <c r="B18" s="236" t="s">
        <v>674</v>
      </c>
      <c r="C18" s="16"/>
      <c r="D18" s="21">
        <f>IF($B$6=Dates!$E$3,DataPack!B72,IF($B$6=Dates!$E$4,DataPack!L72,IF($B$6=Dates!$E$5,DataPack!V72,IF($B$6=Dates!$E$6,DataPack!AF72,IF($B$6=Dates!$E$7,DataPack!U72)))))</f>
        <v>16</v>
      </c>
      <c r="E18" s="28">
        <f>IF($B$6=Dates!$E$3,DataPack!C72,IF($B$6=Dates!$E$4,DataPack!M72,IF($B$6=Dates!$E$5,DataPack!W72,IF($B$6=Dates!$E$6,DataPack!AG72,IF($B$6=Dates!$E$7,DataPack!V72)))))</f>
        <v>7</v>
      </c>
      <c r="F18" s="373">
        <f>IF($B$6=Dates!$E$3,DataPack!D72,IF($B$6=Dates!$E$4,DataPack!N72,IF($B$6=Dates!$E$5,DataPack!X72,IF($B$6=Dates!$E$6,DataPack!AH72,IF($B$6=Dates!$E$7,DataPack!W72)))))</f>
        <v>43.75</v>
      </c>
      <c r="G18" s="28">
        <f>IF($B$6=Dates!$E$3,DataPack!E72,IF($B$6=Dates!$E$4,DataPack!O72,IF($B$6=Dates!$E$5,DataPack!Y72,IF($B$6=Dates!$E$6,DataPack!AI72,IF($B$6=Dates!$E$7,DataPack!X72)))))</f>
        <v>4</v>
      </c>
      <c r="H18" s="28">
        <f>IF($B$6=Dates!$E$3,DataPack!F72,IF($B$6=Dates!$E$4,DataPack!P72,IF($B$6=Dates!$E$5,DataPack!Z72,IF($B$6=Dates!$E$6,DataPack!AJ72,IF($B$6=Dates!$E$7,DataPack!Y72)))))</f>
        <v>25</v>
      </c>
      <c r="I18" s="28">
        <f>IF($B$6=Dates!$E$3,DataPack!G72,IF($B$6=Dates!$E$4,DataPack!Q72,IF($B$6=Dates!$E$5,DataPack!AA72,IF($B$6=Dates!$E$6,DataPack!AK72,IF($B$6=Dates!$E$7,DataPack!Z72)))))</f>
        <v>3</v>
      </c>
      <c r="J18" s="373">
        <f>IF($B$6=Dates!$E$3,DataPack!H72,IF($B$6=Dates!$E$4,DataPack!R72,IF($B$6=Dates!$E$5,DataPack!AB72,IF($B$6=Dates!$E$6,DataPack!AL72,IF($B$6=Dates!$E$7,DataPack!AA72)))))</f>
        <v>18.75</v>
      </c>
      <c r="K18" s="28">
        <f>IF($B$6=Dates!$E$3,DataPack!I72,IF($B$6=Dates!$E$4,DataPack!S72,IF($B$6=Dates!$E$5,DataPack!AC72,IF($B$6=Dates!$E$6,DataPack!AM72,IF($B$6=Dates!$E$7,DataPack!AB72)))))</f>
        <v>2</v>
      </c>
      <c r="L18" s="373">
        <f>IF($B$6=Dates!$E$3,DataPack!J72,IF($B$6=Dates!$E$4,DataPack!T72,IF($B$6=Dates!$E$5,DataPack!AD72,IF($B$6=Dates!$E$6,DataPack!AN72,IF($B$6=Dates!$E$7,DataPack!AC72)))))</f>
        <v>12.5</v>
      </c>
      <c r="M18" s="5"/>
    </row>
    <row r="19" spans="2:13">
      <c r="B19" s="240"/>
      <c r="C19" s="49"/>
      <c r="D19" s="49"/>
      <c r="E19" s="49"/>
      <c r="F19" s="49"/>
      <c r="G19" s="49"/>
      <c r="H19" s="49"/>
      <c r="I19" s="49"/>
      <c r="J19" s="49"/>
      <c r="K19" s="367"/>
      <c r="L19" s="26" t="s">
        <v>22</v>
      </c>
      <c r="M19" s="119"/>
    </row>
    <row r="20" spans="2:13" hidden="1">
      <c r="B20" s="225" t="s">
        <v>540</v>
      </c>
      <c r="C20" s="16"/>
      <c r="D20" s="13"/>
      <c r="E20" s="13"/>
      <c r="F20" s="13"/>
      <c r="G20" s="13"/>
      <c r="H20" s="13"/>
      <c r="I20" s="13"/>
      <c r="J20" s="13"/>
      <c r="K20" s="50"/>
      <c r="L20" s="29"/>
      <c r="M20" s="5"/>
    </row>
    <row r="21" spans="2:13">
      <c r="B21" s="225" t="s">
        <v>892</v>
      </c>
      <c r="C21" s="16"/>
      <c r="D21" s="13"/>
      <c r="E21" s="13"/>
      <c r="F21" s="13"/>
      <c r="G21" s="13"/>
      <c r="H21" s="13"/>
      <c r="I21" s="13"/>
      <c r="J21" s="13"/>
      <c r="K21" s="50"/>
      <c r="L21" s="29"/>
      <c r="M21" s="5"/>
    </row>
    <row r="22" spans="2:13" hidden="1">
      <c r="B22" s="225" t="s">
        <v>541</v>
      </c>
      <c r="C22" s="11"/>
      <c r="D22" s="5"/>
      <c r="E22" s="5"/>
      <c r="F22" s="5"/>
      <c r="G22" s="5"/>
      <c r="H22" s="5"/>
      <c r="I22" s="5"/>
      <c r="J22" s="5"/>
      <c r="K22" s="31"/>
      <c r="L22" s="27"/>
      <c r="M22" s="5"/>
    </row>
    <row r="23" spans="2:13" hidden="1">
      <c r="B23" s="225" t="s">
        <v>0</v>
      </c>
      <c r="C23" s="11"/>
      <c r="D23" s="5"/>
      <c r="E23" s="5"/>
      <c r="F23" s="5"/>
      <c r="G23" s="5"/>
      <c r="H23" s="5"/>
      <c r="I23" s="5"/>
      <c r="J23" s="5"/>
      <c r="K23" s="31"/>
      <c r="L23" s="27"/>
      <c r="M23" s="5"/>
    </row>
    <row r="24" spans="2:13">
      <c r="B24" s="225" t="s">
        <v>1354</v>
      </c>
      <c r="C24" s="11"/>
      <c r="D24" s="5"/>
      <c r="E24" s="5"/>
      <c r="F24" s="5"/>
      <c r="G24" s="5"/>
      <c r="H24" s="5"/>
      <c r="I24" s="5"/>
      <c r="J24" s="5"/>
      <c r="K24" s="31"/>
      <c r="L24" s="27"/>
      <c r="M24" s="5"/>
    </row>
  </sheetData>
  <sheetProtection sheet="1" selectLockedCells="1"/>
  <mergeCells count="5">
    <mergeCell ref="D6:D7"/>
    <mergeCell ref="E6:F6"/>
    <mergeCell ref="G6:H6"/>
    <mergeCell ref="I6:J6"/>
    <mergeCell ref="K6:L6"/>
  </mergeCells>
  <phoneticPr fontId="0" type="noConversion"/>
  <dataValidations count="1">
    <dataValidation type="list" allowBlank="1" showInputMessage="1" showErrorMessage="1" sqref="B6">
      <formula1>Date</formula1>
    </dataValidation>
  </dataValidations>
  <pageMargins left="0.74803149606299213" right="0.74803149606299213" top="0.98425196850393704" bottom="0.98425196850393704" header="0.51181102362204722" footer="0.51181102362204722"/>
  <pageSetup paperSize="9" scale="73" orientation="landscape" r:id="rId1"/>
  <headerFooter alignWithMargins="0"/>
</worksheet>
</file>

<file path=xl/worksheets/sheet11.xml><?xml version="1.0" encoding="utf-8"?>
<worksheet xmlns="http://schemas.openxmlformats.org/spreadsheetml/2006/main" xmlns:r="http://schemas.openxmlformats.org/officeDocument/2006/relationships">
  <sheetPr codeName="Sheet18">
    <tabColor indexed="42"/>
  </sheetPr>
  <dimension ref="B1:M21"/>
  <sheetViews>
    <sheetView showGridLines="0" showRowColHeaders="0" zoomScale="85" zoomScaleNormal="85" workbookViewId="0">
      <selection activeCell="B6" sqref="B6"/>
    </sheetView>
  </sheetViews>
  <sheetFormatPr defaultRowHeight="12.75"/>
  <cols>
    <col min="1" max="1" width="2.7109375" style="214" customWidth="1"/>
    <col min="2" max="2" width="59.140625" style="214" customWidth="1"/>
    <col min="3" max="3" width="1.5703125" style="213" customWidth="1"/>
    <col min="4" max="4" width="14.5703125" style="214" customWidth="1"/>
    <col min="5" max="10" width="13" style="214" customWidth="1"/>
    <col min="11" max="11" width="13" style="215" customWidth="1"/>
    <col min="12" max="12" width="13" style="216" customWidth="1"/>
    <col min="13" max="13" width="12.140625" style="214" customWidth="1"/>
    <col min="14" max="16384" width="9.140625" style="214"/>
  </cols>
  <sheetData>
    <row r="1" spans="2:13">
      <c r="B1" s="212"/>
    </row>
    <row r="2" spans="2:13" ht="14.25" customHeight="1">
      <c r="B2" s="217" t="str">
        <f>"Table 2e: Inspection outcomes of pupil referral units inspected " &amp; IF('Table 2e'!B6=Dates!$E$3, "between " &amp; Dates!$E$3, IF('Table 2e'!B6 = Dates!E4, "in " &amp; Dates!E4, IF('Table 2e'!B6=Dates!E5, "in " &amp; Dates!E5, IF('Table 2e'!B6=Dates!E6, "in " &amp; Dates!E6, IF('Table 2e'!B6=Dates!E7, "in " &amp; Dates!E7)))))  &amp; " (final) " &amp; CHAR(185)</f>
        <v>Table 2e: Inspection outcomes of pupil referral units inspected between 1 September 2011 and 31 August 2012 (final) ¹</v>
      </c>
      <c r="C2" s="218"/>
      <c r="D2" s="218"/>
      <c r="E2" s="218"/>
      <c r="F2" s="218"/>
      <c r="G2" s="218"/>
      <c r="H2" s="218"/>
      <c r="I2" s="218"/>
      <c r="J2" s="218"/>
      <c r="K2" s="218"/>
      <c r="L2" s="218"/>
      <c r="M2" s="219"/>
    </row>
    <row r="3" spans="2:13" ht="14.25" customHeight="1">
      <c r="B3" s="41"/>
      <c r="C3" s="218"/>
      <c r="D3" s="218"/>
      <c r="E3" s="218"/>
      <c r="F3" s="218"/>
      <c r="G3" s="218"/>
      <c r="H3" s="218"/>
      <c r="I3" s="218"/>
      <c r="J3" s="218"/>
      <c r="K3" s="218"/>
      <c r="L3" s="218"/>
      <c r="M3" s="219"/>
    </row>
    <row r="4" spans="2:13" ht="12.75" customHeight="1">
      <c r="B4" s="220" t="s">
        <v>48</v>
      </c>
      <c r="C4" s="222"/>
      <c r="D4" s="222"/>
      <c r="E4" s="222"/>
      <c r="F4" s="222"/>
      <c r="G4" s="222"/>
      <c r="H4" s="222"/>
      <c r="I4" s="222"/>
      <c r="J4" s="222"/>
      <c r="K4" s="223"/>
      <c r="L4" s="224"/>
      <c r="M4" s="219"/>
    </row>
    <row r="5" spans="2:13" ht="4.5" customHeight="1">
      <c r="B5" s="225"/>
      <c r="C5" s="222"/>
      <c r="D5" s="222"/>
      <c r="E5" s="222"/>
      <c r="F5" s="222"/>
      <c r="G5" s="223"/>
      <c r="H5" s="224"/>
      <c r="I5" s="219"/>
      <c r="J5" s="219"/>
      <c r="K5" s="219"/>
      <c r="L5" s="219"/>
      <c r="M5" s="219"/>
    </row>
    <row r="6" spans="2:13" ht="15" customHeight="1">
      <c r="B6" s="226" t="s">
        <v>1031</v>
      </c>
      <c r="C6" s="221"/>
      <c r="D6" s="397" t="s">
        <v>550</v>
      </c>
      <c r="E6" s="399" t="s">
        <v>54</v>
      </c>
      <c r="F6" s="399"/>
      <c r="G6" s="399" t="s">
        <v>55</v>
      </c>
      <c r="H6" s="399"/>
      <c r="I6" s="399" t="s">
        <v>56</v>
      </c>
      <c r="J6" s="399"/>
      <c r="K6" s="399" t="s">
        <v>57</v>
      </c>
      <c r="L6" s="399"/>
      <c r="M6" s="219"/>
    </row>
    <row r="7" spans="2:13" ht="14.25" customHeight="1">
      <c r="B7" s="227"/>
      <c r="C7" s="227"/>
      <c r="D7" s="398"/>
      <c r="E7" s="228" t="s">
        <v>111</v>
      </c>
      <c r="F7" s="228" t="s">
        <v>168</v>
      </c>
      <c r="G7" s="228" t="s">
        <v>111</v>
      </c>
      <c r="H7" s="228" t="s">
        <v>168</v>
      </c>
      <c r="I7" s="228" t="s">
        <v>111</v>
      </c>
      <c r="J7" s="228" t="s">
        <v>168</v>
      </c>
      <c r="K7" s="229" t="s">
        <v>111</v>
      </c>
      <c r="L7" s="230" t="s">
        <v>168</v>
      </c>
      <c r="M7" s="219"/>
    </row>
    <row r="8" spans="2:13" ht="4.5" customHeight="1">
      <c r="B8" s="221"/>
      <c r="C8" s="221"/>
      <c r="D8" s="224"/>
      <c r="E8" s="231"/>
      <c r="F8" s="231"/>
      <c r="G8" s="231"/>
      <c r="H8" s="231"/>
      <c r="I8" s="231"/>
      <c r="J8" s="231"/>
      <c r="K8" s="221"/>
      <c r="L8" s="223"/>
      <c r="M8" s="219"/>
    </row>
    <row r="9" spans="2:13" ht="30" customHeight="1">
      <c r="B9" s="331" t="s">
        <v>895</v>
      </c>
      <c r="C9" s="233"/>
      <c r="D9" s="228">
        <f>IF($B$6=Dates!$E$3,DataPack!B75,IF($B$6=Dates!$E$4,DataPack!L75,IF($B$6=Dates!$E$5,DataPack!V75,IF($B$6=Dates!$E$6,DataPack!AF75,IF($B$6=Dates!$E$7,DataPack!U75)))))</f>
        <v>152</v>
      </c>
      <c r="E9" s="234">
        <f>IF($B$6=Dates!$E$3,DataPack!C75,IF($B$6=Dates!$E$4,DataPack!M75,IF($B$6=Dates!$E$5,DataPack!W75,IF($B$6=Dates!$E$6,DataPack!AG75,IF($B$6=Dates!$E$7,DataPack!V75)))))</f>
        <v>8</v>
      </c>
      <c r="F9" s="234">
        <f>IF($B$6=Dates!$E$3,DataPack!D75,IF($B$6=Dates!$E$4,DataPack!N75,IF($B$6=Dates!$E$5,DataPack!X75,IF($B$6=Dates!$E$6,DataPack!AH75,IF($B$6=Dates!$E$7,DataPack!W75)))))</f>
        <v>5</v>
      </c>
      <c r="G9" s="234">
        <f>IF($B$6=Dates!$E$3,DataPack!E75,IF($B$6=Dates!$E$4,DataPack!O75,IF($B$6=Dates!$E$5,DataPack!Y75,IF($B$6=Dates!$E$6,DataPack!AI75,IF($B$6=Dates!$E$7,DataPack!X75)))))</f>
        <v>88</v>
      </c>
      <c r="H9" s="234">
        <f>IF($B$6=Dates!$E$3,DataPack!F75,IF($B$6=Dates!$E$4,DataPack!P75,IF($B$6=Dates!$E$5,DataPack!Z75,IF($B$6=Dates!$E$6,DataPack!AJ75,IF($B$6=Dates!$E$7,DataPack!Y75)))))</f>
        <v>58</v>
      </c>
      <c r="I9" s="234">
        <f>IF($B$6=Dates!$E$3,DataPack!G75,IF($B$6=Dates!$E$4,DataPack!Q75,IF($B$6=Dates!$E$5,DataPack!AA75,IF($B$6=Dates!$E$6,DataPack!AK75,IF($B$6=Dates!$E$7,DataPack!Z75)))))</f>
        <v>43</v>
      </c>
      <c r="J9" s="234">
        <f>IF($B$6=Dates!$E$3,DataPack!H75,IF($B$6=Dates!$E$4,DataPack!R75,IF($B$6=Dates!$E$5,DataPack!AB75,IF($B$6=Dates!$E$6,DataPack!AL75,IF($B$6=Dates!$E$7,DataPack!AA75)))))</f>
        <v>28</v>
      </c>
      <c r="K9" s="234">
        <f>IF($B$6=Dates!$E$3,DataPack!I75,IF($B$6=Dates!$E$4,DataPack!S75,IF($B$6=Dates!$E$5,DataPack!AC75,IF($B$6=Dates!$E$6,DataPack!AM75,IF($B$6=Dates!$E$7,DataPack!AB75)))))</f>
        <v>13</v>
      </c>
      <c r="L9" s="234">
        <f>IF($B$6=Dates!$E$3,DataPack!J75,IF($B$6=Dates!$E$4,DataPack!T75,IF($B$6=Dates!$E$5,DataPack!AD75,IF($B$6=Dates!$E$6,DataPack!AN75,IF($B$6=Dates!$E$7,DataPack!AC75)))))</f>
        <v>9</v>
      </c>
      <c r="M9" s="219"/>
    </row>
    <row r="10" spans="2:13" ht="30" customHeight="1">
      <c r="B10" s="331" t="s">
        <v>897</v>
      </c>
      <c r="C10" s="233"/>
      <c r="D10" s="228">
        <f>IF($B$6=Dates!$E$3,DataPack!B76,IF($B$6=Dates!$E$4,DataPack!L76,IF($B$6=Dates!$E$5,DataPack!V76,IF($B$6=Dates!$E$6,DataPack!AF76,IF($B$6=Dates!$E$7,DataPack!U76)))))</f>
        <v>152</v>
      </c>
      <c r="E10" s="234">
        <f>IF($B$6=Dates!$E$3,DataPack!C76,IF($B$6=Dates!$E$4,DataPack!M76,IF($B$6=Dates!$E$5,DataPack!W76,IF($B$6=Dates!$E$6,DataPack!AG76,IF($B$6=Dates!$E$7,DataPack!V76)))))</f>
        <v>5</v>
      </c>
      <c r="F10" s="234">
        <f>IF($B$6=Dates!$E$3,DataPack!D76,IF($B$6=Dates!$E$4,DataPack!N76,IF($B$6=Dates!$E$5,DataPack!X76,IF($B$6=Dates!$E$6,DataPack!AH76,IF($B$6=Dates!$E$7,DataPack!W76)))))</f>
        <v>3</v>
      </c>
      <c r="G10" s="234">
        <f>IF($B$6=Dates!$E$3,DataPack!E76,IF($B$6=Dates!$E$4,DataPack!O76,IF($B$6=Dates!$E$5,DataPack!Y76,IF($B$6=Dates!$E$6,DataPack!AI76,IF($B$6=Dates!$E$7,DataPack!X76)))))</f>
        <v>91</v>
      </c>
      <c r="H10" s="234">
        <f>IF($B$6=Dates!$E$3,DataPack!F76,IF($B$6=Dates!$E$4,DataPack!P76,IF($B$6=Dates!$E$5,DataPack!Z76,IF($B$6=Dates!$E$6,DataPack!AJ76,IF($B$6=Dates!$E$7,DataPack!Y76)))))</f>
        <v>60</v>
      </c>
      <c r="I10" s="234">
        <f>IF($B$6=Dates!$E$3,DataPack!G76,IF($B$6=Dates!$E$4,DataPack!Q76,IF($B$6=Dates!$E$5,DataPack!AA76,IF($B$6=Dates!$E$6,DataPack!AK76,IF($B$6=Dates!$E$7,DataPack!Z76)))))</f>
        <v>46</v>
      </c>
      <c r="J10" s="234">
        <f>IF($B$6=Dates!$E$3,DataPack!H76,IF($B$6=Dates!$E$4,DataPack!R76,IF($B$6=Dates!$E$5,DataPack!AB76,IF($B$6=Dates!$E$6,DataPack!AL76,IF($B$6=Dates!$E$7,DataPack!AA76)))))</f>
        <v>30</v>
      </c>
      <c r="K10" s="234">
        <f>IF($B$6=Dates!$E$3,DataPack!I76,IF($B$6=Dates!$E$4,DataPack!S76,IF($B$6=Dates!$E$5,DataPack!AC76,IF($B$6=Dates!$E$6,DataPack!AM76,IF($B$6=Dates!$E$7,DataPack!AB76)))))</f>
        <v>10</v>
      </c>
      <c r="L10" s="234">
        <f>IF($B$6=Dates!$E$3,DataPack!J76,IF($B$6=Dates!$E$4,DataPack!T76,IF($B$6=Dates!$E$5,DataPack!AD76,IF($B$6=Dates!$E$6,DataPack!AN76,IF($B$6=Dates!$E$7,DataPack!AC76)))))</f>
        <v>7</v>
      </c>
      <c r="M10" s="219"/>
    </row>
    <row r="11" spans="2:13" ht="30" customHeight="1">
      <c r="B11" s="331" t="s">
        <v>898</v>
      </c>
      <c r="C11" s="233"/>
      <c r="D11" s="228">
        <f>IF($B$6=Dates!$E$3,DataPack!B77,IF($B$6=Dates!$E$4,DataPack!L77,IF($B$6=Dates!$E$5,DataPack!V77,IF($B$6=Dates!$E$6,DataPack!AF77,IF($B$6=Dates!$E$7,DataPack!U77)))))</f>
        <v>152</v>
      </c>
      <c r="E11" s="234">
        <f>IF($B$6=Dates!$E$3,DataPack!C77,IF($B$6=Dates!$E$4,DataPack!M77,IF($B$6=Dates!$E$5,DataPack!W77,IF($B$6=Dates!$E$6,DataPack!AG77,IF($B$6=Dates!$E$7,DataPack!V77)))))</f>
        <v>25</v>
      </c>
      <c r="F11" s="234">
        <f>IF($B$6=Dates!$E$3,DataPack!D77,IF($B$6=Dates!$E$4,DataPack!N77,IF($B$6=Dates!$E$5,DataPack!X77,IF($B$6=Dates!$E$6,DataPack!AH77,IF($B$6=Dates!$E$7,DataPack!W77)))))</f>
        <v>16</v>
      </c>
      <c r="G11" s="234">
        <f>IF($B$6=Dates!$E$3,DataPack!E77,IF($B$6=Dates!$E$4,DataPack!O77,IF($B$6=Dates!$E$5,DataPack!Y77,IF($B$6=Dates!$E$6,DataPack!AI77,IF($B$6=Dates!$E$7,DataPack!X77)))))</f>
        <v>87</v>
      </c>
      <c r="H11" s="234">
        <f>IF($B$6=Dates!$E$3,DataPack!F77,IF($B$6=Dates!$E$4,DataPack!P77,IF($B$6=Dates!$E$5,DataPack!Z77,IF($B$6=Dates!$E$6,DataPack!AJ77,IF($B$6=Dates!$E$7,DataPack!Y77)))))</f>
        <v>57</v>
      </c>
      <c r="I11" s="234">
        <f>IF($B$6=Dates!$E$3,DataPack!G77,IF($B$6=Dates!$E$4,DataPack!Q77,IF($B$6=Dates!$E$5,DataPack!AA77,IF($B$6=Dates!$E$6,DataPack!AK77,IF($B$6=Dates!$E$7,DataPack!Z77)))))</f>
        <v>31</v>
      </c>
      <c r="J11" s="234">
        <f>IF($B$6=Dates!$E$3,DataPack!H77,IF($B$6=Dates!$E$4,DataPack!R77,IF($B$6=Dates!$E$5,DataPack!AB77,IF($B$6=Dates!$E$6,DataPack!AL77,IF($B$6=Dates!$E$7,DataPack!AA77)))))</f>
        <v>20</v>
      </c>
      <c r="K11" s="234">
        <f>IF($B$6=Dates!$E$3,DataPack!I77,IF($B$6=Dates!$E$4,DataPack!S77,IF($B$6=Dates!$E$5,DataPack!AC77,IF($B$6=Dates!$E$6,DataPack!AM77,IF($B$6=Dates!$E$7,DataPack!AB77)))))</f>
        <v>9</v>
      </c>
      <c r="L11" s="234">
        <f>IF($B$6=Dates!$E$3,DataPack!J77,IF($B$6=Dates!$E$4,DataPack!T77,IF($B$6=Dates!$E$5,DataPack!AD77,IF($B$6=Dates!$E$6,DataPack!AN77,IF($B$6=Dates!$E$7,DataPack!AC77)))))</f>
        <v>6</v>
      </c>
      <c r="M11" s="219"/>
    </row>
    <row r="12" spans="2:13" ht="30" customHeight="1">
      <c r="B12" s="331" t="s">
        <v>530</v>
      </c>
      <c r="C12" s="233"/>
      <c r="D12" s="228">
        <f>IF($B$6=Dates!$E$3,DataPack!B78,IF($B$6=Dates!$E$4,DataPack!L78,IF($B$6=Dates!$E$5,DataPack!V78,IF($B$6=Dates!$E$6,DataPack!AF78,IF($B$6=Dates!$E$7,DataPack!U78)))))</f>
        <v>152</v>
      </c>
      <c r="E12" s="234">
        <f>IF($B$6=Dates!$E$3,DataPack!C78,IF($B$6=Dates!$E$4,DataPack!M78,IF($B$6=Dates!$E$5,DataPack!W78,IF($B$6=Dates!$E$6,DataPack!AG78,IF($B$6=Dates!$E$7,DataPack!V78)))))</f>
        <v>5</v>
      </c>
      <c r="F12" s="234">
        <f>IF($B$6=Dates!$E$3,DataPack!D78,IF($B$6=Dates!$E$4,DataPack!N78,IF($B$6=Dates!$E$5,DataPack!X78,IF($B$6=Dates!$E$6,DataPack!AH78,IF($B$6=Dates!$E$7,DataPack!W78)))))</f>
        <v>3</v>
      </c>
      <c r="G12" s="234">
        <f>IF($B$6=Dates!$E$3,DataPack!E78,IF($B$6=Dates!$E$4,DataPack!O78,IF($B$6=Dates!$E$5,DataPack!Y78,IF($B$6=Dates!$E$6,DataPack!AI78,IF($B$6=Dates!$E$7,DataPack!X78)))))</f>
        <v>90</v>
      </c>
      <c r="H12" s="234">
        <f>IF($B$6=Dates!$E$3,DataPack!F78,IF($B$6=Dates!$E$4,DataPack!P78,IF($B$6=Dates!$E$5,DataPack!Z78,IF($B$6=Dates!$E$6,DataPack!AJ78,IF($B$6=Dates!$E$7,DataPack!Y78)))))</f>
        <v>59</v>
      </c>
      <c r="I12" s="234">
        <f>IF($B$6=Dates!$E$3,DataPack!G78,IF($B$6=Dates!$E$4,DataPack!Q78,IF($B$6=Dates!$E$5,DataPack!AA78,IF($B$6=Dates!$E$6,DataPack!AK78,IF($B$6=Dates!$E$7,DataPack!Z78)))))</f>
        <v>49</v>
      </c>
      <c r="J12" s="234">
        <f>IF($B$6=Dates!$E$3,DataPack!H78,IF($B$6=Dates!$E$4,DataPack!R78,IF($B$6=Dates!$E$5,DataPack!AB78,IF($B$6=Dates!$E$6,DataPack!AL78,IF($B$6=Dates!$E$7,DataPack!AA78)))))</f>
        <v>32</v>
      </c>
      <c r="K12" s="234">
        <f>IF($B$6=Dates!$E$3,DataPack!I78,IF($B$6=Dates!$E$4,DataPack!S78,IF($B$6=Dates!$E$5,DataPack!AC78,IF($B$6=Dates!$E$6,DataPack!AM78,IF($B$6=Dates!$E$7,DataPack!AB78)))))</f>
        <v>8</v>
      </c>
      <c r="L12" s="234">
        <f>IF($B$6=Dates!$E$3,DataPack!J78,IF($B$6=Dates!$E$4,DataPack!T78,IF($B$6=Dates!$E$5,DataPack!AD78,IF($B$6=Dates!$E$6,DataPack!AN78,IF($B$6=Dates!$E$7,DataPack!AC78)))))</f>
        <v>5</v>
      </c>
      <c r="M12" s="219"/>
    </row>
    <row r="13" spans="2:13" ht="30" customHeight="1">
      <c r="B13" s="331" t="s">
        <v>896</v>
      </c>
      <c r="C13" s="233"/>
      <c r="D13" s="228">
        <f>IF($B$6=Dates!$E$3,DataPack!B79,IF($B$6=Dates!$E$4,DataPack!L79,IF($B$6=Dates!$E$5,DataPack!V79,IF($B$6=Dates!$E$6,DataPack!AF79,IF($B$6=Dates!$E$7,DataPack!U79)))))</f>
        <v>152</v>
      </c>
      <c r="E13" s="234">
        <f>IF($B$6=Dates!$E$3,DataPack!C79,IF($B$6=Dates!$E$4,DataPack!M79,IF($B$6=Dates!$E$5,DataPack!W79,IF($B$6=Dates!$E$6,DataPack!AG79,IF($B$6=Dates!$E$7,DataPack!V79)))))</f>
        <v>12</v>
      </c>
      <c r="F13" s="234">
        <f>IF($B$6=Dates!$E$3,DataPack!D79,IF($B$6=Dates!$E$4,DataPack!N79,IF($B$6=Dates!$E$5,DataPack!X79,IF($B$6=Dates!$E$6,DataPack!AH79,IF($B$6=Dates!$E$7,DataPack!W79)))))</f>
        <v>8</v>
      </c>
      <c r="G13" s="234">
        <f>IF($B$6=Dates!$E$3,DataPack!E79,IF($B$6=Dates!$E$4,DataPack!O79,IF($B$6=Dates!$E$5,DataPack!Y79,IF($B$6=Dates!$E$6,DataPack!AI79,IF($B$6=Dates!$E$7,DataPack!X79)))))</f>
        <v>91</v>
      </c>
      <c r="H13" s="234">
        <f>IF($B$6=Dates!$E$3,DataPack!F79,IF($B$6=Dates!$E$4,DataPack!P79,IF($B$6=Dates!$E$5,DataPack!Z79,IF($B$6=Dates!$E$6,DataPack!AJ79,IF($B$6=Dates!$E$7,DataPack!Y79)))))</f>
        <v>60</v>
      </c>
      <c r="I13" s="234">
        <f>IF($B$6=Dates!$E$3,DataPack!G79,IF($B$6=Dates!$E$4,DataPack!Q79,IF($B$6=Dates!$E$5,DataPack!AA79,IF($B$6=Dates!$E$6,DataPack!AK79,IF($B$6=Dates!$E$7,DataPack!Z79)))))</f>
        <v>38</v>
      </c>
      <c r="J13" s="234">
        <f>IF($B$6=Dates!$E$3,DataPack!H79,IF($B$6=Dates!$E$4,DataPack!R79,IF($B$6=Dates!$E$5,DataPack!AB79,IF($B$6=Dates!$E$6,DataPack!AL79,IF($B$6=Dates!$E$7,DataPack!AA79)))))</f>
        <v>25</v>
      </c>
      <c r="K13" s="234">
        <f>IF($B$6=Dates!$E$3,DataPack!I79,IF($B$6=Dates!$E$4,DataPack!S79,IF($B$6=Dates!$E$5,DataPack!AC79,IF($B$6=Dates!$E$6,DataPack!AM79,IF($B$6=Dates!$E$7,DataPack!AB79)))))</f>
        <v>11</v>
      </c>
      <c r="L13" s="234">
        <f>IF($B$6=Dates!$E$3,DataPack!J79,IF($B$6=Dates!$E$4,DataPack!T79,IF($B$6=Dates!$E$5,DataPack!AD79,IF($B$6=Dates!$E$6,DataPack!AN79,IF($B$6=Dates!$E$7,DataPack!AC79)))))</f>
        <v>7</v>
      </c>
      <c r="M13" s="219"/>
    </row>
    <row r="14" spans="2:13" ht="30" hidden="1" customHeight="1">
      <c r="B14" s="239" t="s">
        <v>680</v>
      </c>
      <c r="C14" s="237"/>
      <c r="D14" s="234">
        <f>IF($B$6=Dates!$E$3,DataPack!B80,IF($B$6=Dates!$E$4,DataPack!L80,IF($B$6=Dates!$E$5,DataPack!V80,IF($B$6=Dates!$E$6,DataPack!AF80,IF($B$6=Dates!$E$7,DataPack!U80)))))</f>
        <v>0</v>
      </c>
      <c r="E14" s="234">
        <f>IF($B$6=Dates!$E$3,DataPack!C80,IF($B$6=Dates!$E$4,DataPack!M80,IF($B$6=Dates!$E$5,DataPack!W80,IF($B$6=Dates!$E$6,DataPack!AG80,IF($B$6=Dates!$E$7,DataPack!V80)))))</f>
        <v>0</v>
      </c>
      <c r="F14" s="234">
        <f>IF($B$6=Dates!$E$3,DataPack!D80,IF($B$6=Dates!$E$4,DataPack!N80,IF($B$6=Dates!$E$5,DataPack!X80,IF($B$6=Dates!$E$6,DataPack!AH80,IF($B$6=Dates!$E$7,DataPack!W80)))))</f>
        <v>0</v>
      </c>
      <c r="G14" s="234">
        <f>IF($B$6=Dates!$E$3,DataPack!E80,IF($B$6=Dates!$E$4,DataPack!O80,IF($B$6=Dates!$E$5,DataPack!Y80,IF($B$6=Dates!$E$6,DataPack!AI80,IF($B$6=Dates!$E$7,DataPack!X80)))))</f>
        <v>0</v>
      </c>
      <c r="H14" s="234">
        <f>IF($B$6=Dates!$E$3,DataPack!F80,IF($B$6=Dates!$E$4,DataPack!P80,IF($B$6=Dates!$E$5,DataPack!Z80,IF($B$6=Dates!$E$6,DataPack!AJ80,IF($B$6=Dates!$E$7,DataPack!Y80)))))</f>
        <v>0</v>
      </c>
      <c r="I14" s="234">
        <f>IF($B$6=Dates!$E$3,DataPack!G80,IF($B$6=Dates!$E$4,DataPack!Q80,IF($B$6=Dates!$E$5,DataPack!AA80,IF($B$6=Dates!$E$6,DataPack!AK80,IF($B$6=Dates!$E$7,DataPack!Z80)))))</f>
        <v>0</v>
      </c>
      <c r="J14" s="234">
        <f>IF($B$6=Dates!$E$3,DataPack!H80,IF($B$6=Dates!$E$4,DataPack!R80,IF($B$6=Dates!$E$5,DataPack!AB80,IF($B$6=Dates!$E$6,DataPack!AL80,IF($B$6=Dates!$E$7,DataPack!AA80)))))</f>
        <v>0</v>
      </c>
      <c r="K14" s="234">
        <f>IF($B$6=Dates!$E$3,DataPack!I80,IF($B$6=Dates!$E$4,DataPack!S80,IF($B$6=Dates!$E$5,DataPack!AC80,IF($B$6=Dates!$E$6,DataPack!AM80,IF($B$6=Dates!$E$7,DataPack!AB80)))))</f>
        <v>0</v>
      </c>
      <c r="L14" s="234">
        <f>IF($B$6=Dates!$E$3,DataPack!J80,IF($B$6=Dates!$E$4,DataPack!T80,IF($B$6=Dates!$E$5,DataPack!AD80,IF($B$6=Dates!$E$6,DataPack!AN80,IF($B$6=Dates!$E$7,DataPack!AC80)))))</f>
        <v>0</v>
      </c>
      <c r="M14" s="219"/>
    </row>
    <row r="15" spans="2:13" ht="30" hidden="1" customHeight="1">
      <c r="B15" s="236" t="s">
        <v>672</v>
      </c>
      <c r="C15" s="237"/>
      <c r="D15" s="234">
        <f>IF($B$6=Dates!$E$3,DataPack!B81,IF($B$6=Dates!$E$4,DataPack!L81,IF($B$6=Dates!$E$5,DataPack!V81,IF($B$6=Dates!$E$6,DataPack!AF81,IF($B$6=Dates!$E$7,DataPack!U81)))))</f>
        <v>0</v>
      </c>
      <c r="E15" s="234">
        <f>IF($B$6=Dates!$E$3,DataPack!C81,IF($B$6=Dates!$E$4,DataPack!M81,IF($B$6=Dates!$E$5,DataPack!W81,IF($B$6=Dates!$E$6,DataPack!AG81,IF($B$6=Dates!$E$7,DataPack!V81)))))</f>
        <v>0</v>
      </c>
      <c r="F15" s="234">
        <f>IF($B$6=Dates!$E$3,DataPack!D81,IF($B$6=Dates!$E$4,DataPack!N81,IF($B$6=Dates!$E$5,DataPack!X81,IF($B$6=Dates!$E$6,DataPack!AH81,IF($B$6=Dates!$E$7,DataPack!W81)))))</f>
        <v>0</v>
      </c>
      <c r="G15" s="234">
        <f>IF($B$6=Dates!$E$3,DataPack!E81,IF($B$6=Dates!$E$4,DataPack!O81,IF($B$6=Dates!$E$5,DataPack!Y81,IF($B$6=Dates!$E$6,DataPack!AI81,IF($B$6=Dates!$E$7,DataPack!X81)))))</f>
        <v>0</v>
      </c>
      <c r="H15" s="234">
        <f>IF($B$6=Dates!$E$3,DataPack!F81,IF($B$6=Dates!$E$4,DataPack!P81,IF($B$6=Dates!$E$5,DataPack!Z81,IF($B$6=Dates!$E$6,DataPack!AJ81,IF($B$6=Dates!$E$7,DataPack!Y81)))))</f>
        <v>0</v>
      </c>
      <c r="I15" s="234">
        <f>IF($B$6=Dates!$E$3,DataPack!G81,IF($B$6=Dates!$E$4,DataPack!Q81,IF($B$6=Dates!$E$5,DataPack!AA81,IF($B$6=Dates!$E$6,DataPack!AK81,IF($B$6=Dates!$E$7,DataPack!Z81)))))</f>
        <v>0</v>
      </c>
      <c r="J15" s="234">
        <f>IF($B$6=Dates!$E$3,DataPack!H81,IF($B$6=Dates!$E$4,DataPack!R81,IF($B$6=Dates!$E$5,DataPack!AB81,IF($B$6=Dates!$E$6,DataPack!AL81,IF($B$6=Dates!$E$7,DataPack!AA81)))))</f>
        <v>0</v>
      </c>
      <c r="K15" s="234">
        <f>IF($B$6=Dates!$E$3,DataPack!I81,IF($B$6=Dates!$E$4,DataPack!S81,IF($B$6=Dates!$E$5,DataPack!AC81,IF($B$6=Dates!$E$6,DataPack!AM81,IF($B$6=Dates!$E$7,DataPack!AB81)))))</f>
        <v>0</v>
      </c>
      <c r="L15" s="234">
        <f>IF($B$6=Dates!$E$3,DataPack!J81,IF($B$6=Dates!$E$4,DataPack!T81,IF($B$6=Dates!$E$5,DataPack!AD81,IF($B$6=Dates!$E$6,DataPack!AN81,IF($B$6=Dates!$E$7,DataPack!AC81)))))</f>
        <v>0</v>
      </c>
      <c r="M15" s="219"/>
    </row>
    <row r="16" spans="2:13" ht="30" hidden="1" customHeight="1">
      <c r="B16" s="236" t="s">
        <v>671</v>
      </c>
      <c r="C16" s="237"/>
      <c r="D16" s="234">
        <f>IF($B$6=Dates!$E$3,DataPack!B82,IF($B$6=Dates!$E$4,DataPack!L82,IF($B$6=Dates!$E$5,DataPack!V82,IF($B$6=Dates!$E$6,DataPack!AF82,IF($B$6=Dates!$E$7,DataPack!U82)))))</f>
        <v>0</v>
      </c>
      <c r="E16" s="234">
        <f>IF($B$6=Dates!$E$3,DataPack!C82,IF($B$6=Dates!$E$4,DataPack!M82,IF($B$6=Dates!$E$5,DataPack!W82,IF($B$6=Dates!$E$6,DataPack!AG82,IF($B$6=Dates!$E$7,DataPack!V82)))))</f>
        <v>0</v>
      </c>
      <c r="F16" s="234">
        <f>IF($B$6=Dates!$E$3,DataPack!D82,IF($B$6=Dates!$E$4,DataPack!N82,IF($B$6=Dates!$E$5,DataPack!X82,IF($B$6=Dates!$E$6,DataPack!AH82,IF($B$6=Dates!$E$7,DataPack!W82)))))</f>
        <v>0</v>
      </c>
      <c r="G16" s="234">
        <f>IF($B$6=Dates!$E$3,DataPack!E82,IF($B$6=Dates!$E$4,DataPack!O82,IF($B$6=Dates!$E$5,DataPack!Y82,IF($B$6=Dates!$E$6,DataPack!AI82,IF($B$6=Dates!$E$7,DataPack!X82)))))</f>
        <v>0</v>
      </c>
      <c r="H16" s="234">
        <f>IF($B$6=Dates!$E$3,DataPack!F82,IF($B$6=Dates!$E$4,DataPack!P82,IF($B$6=Dates!$E$5,DataPack!Z82,IF($B$6=Dates!$E$6,DataPack!AJ82,IF($B$6=Dates!$E$7,DataPack!Y82)))))</f>
        <v>0</v>
      </c>
      <c r="I16" s="234">
        <f>IF($B$6=Dates!$E$3,DataPack!G82,IF($B$6=Dates!$E$4,DataPack!Q82,IF($B$6=Dates!$E$5,DataPack!AA82,IF($B$6=Dates!$E$6,DataPack!AK82,IF($B$6=Dates!$E$7,DataPack!Z82)))))</f>
        <v>0</v>
      </c>
      <c r="J16" s="234">
        <f>IF($B$6=Dates!$E$3,DataPack!H82,IF($B$6=Dates!$E$4,DataPack!R82,IF($B$6=Dates!$E$5,DataPack!AB82,IF($B$6=Dates!$E$6,DataPack!AL82,IF($B$6=Dates!$E$7,DataPack!AA82)))))</f>
        <v>0</v>
      </c>
      <c r="K16" s="234">
        <f>IF($B$6=Dates!$E$3,DataPack!I82,IF($B$6=Dates!$E$4,DataPack!S82,IF($B$6=Dates!$E$5,DataPack!AC82,IF($B$6=Dates!$E$6,DataPack!AM82,IF($B$6=Dates!$E$7,DataPack!AB82)))))</f>
        <v>0</v>
      </c>
      <c r="L16" s="234">
        <f>IF($B$6=Dates!$E$3,DataPack!J82,IF($B$6=Dates!$E$4,DataPack!T82,IF($B$6=Dates!$E$5,DataPack!AD82,IF($B$6=Dates!$E$6,DataPack!AN82,IF($B$6=Dates!$E$7,DataPack!AC82)))))</f>
        <v>0</v>
      </c>
      <c r="M16" s="219"/>
    </row>
    <row r="17" spans="2:13" ht="30" hidden="1" customHeight="1">
      <c r="B17" s="236" t="s">
        <v>673</v>
      </c>
      <c r="C17" s="237"/>
      <c r="D17" s="234">
        <f>IF($B$6=Dates!$E$3,DataPack!B83,IF($B$6=Dates!$E$4,DataPack!L83,IF($B$6=Dates!$E$5,DataPack!V83,IF($B$6=Dates!$E$6,DataPack!AF83,IF($B$6=Dates!$E$7,DataPack!U83)))))</f>
        <v>0</v>
      </c>
      <c r="E17" s="234">
        <f>IF($B$6=Dates!$E$3,DataPack!C83,IF($B$6=Dates!$E$4,DataPack!M83,IF($B$6=Dates!$E$5,DataPack!W83,IF($B$6=Dates!$E$6,DataPack!AG83,IF($B$6=Dates!$E$7,DataPack!V83)))))</f>
        <v>0</v>
      </c>
      <c r="F17" s="234">
        <f>IF($B$6=Dates!$E$3,DataPack!D83,IF($B$6=Dates!$E$4,DataPack!N83,IF($B$6=Dates!$E$5,DataPack!X83,IF($B$6=Dates!$E$6,DataPack!AH83,IF($B$6=Dates!$E$7,DataPack!W83)))))</f>
        <v>0</v>
      </c>
      <c r="G17" s="234">
        <f>IF($B$6=Dates!$E$3,DataPack!E83,IF($B$6=Dates!$E$4,DataPack!O83,IF($B$6=Dates!$E$5,DataPack!Y83,IF($B$6=Dates!$E$6,DataPack!AI83,IF($B$6=Dates!$E$7,DataPack!X83)))))</f>
        <v>0</v>
      </c>
      <c r="H17" s="234">
        <f>IF($B$6=Dates!$E$3,DataPack!F83,IF($B$6=Dates!$E$4,DataPack!P83,IF($B$6=Dates!$E$5,DataPack!Z83,IF($B$6=Dates!$E$6,DataPack!AJ83,IF($B$6=Dates!$E$7,DataPack!Y83)))))</f>
        <v>0</v>
      </c>
      <c r="I17" s="234">
        <f>IF($B$6=Dates!$E$3,DataPack!G83,IF($B$6=Dates!$E$4,DataPack!Q83,IF($B$6=Dates!$E$5,DataPack!AA83,IF($B$6=Dates!$E$6,DataPack!AK83,IF($B$6=Dates!$E$7,DataPack!Z83)))))</f>
        <v>0</v>
      </c>
      <c r="J17" s="234">
        <f>IF($B$6=Dates!$E$3,DataPack!H83,IF($B$6=Dates!$E$4,DataPack!R83,IF($B$6=Dates!$E$5,DataPack!AB83,IF($B$6=Dates!$E$6,DataPack!AL83,IF($B$6=Dates!$E$7,DataPack!AA83)))))</f>
        <v>0</v>
      </c>
      <c r="K17" s="234">
        <f>IF($B$6=Dates!$E$3,DataPack!I83,IF($B$6=Dates!$E$4,DataPack!S83,IF($B$6=Dates!$E$5,DataPack!AC83,IF($B$6=Dates!$E$6,DataPack!AM83,IF($B$6=Dates!$E$7,DataPack!AB83)))))</f>
        <v>0</v>
      </c>
      <c r="L17" s="234">
        <f>IF($B$6=Dates!$E$3,DataPack!J83,IF($B$6=Dates!$E$4,DataPack!T83,IF($B$6=Dates!$E$5,DataPack!AD83,IF($B$6=Dates!$E$6,DataPack!AN83,IF($B$6=Dates!$E$7,DataPack!AC83)))))</f>
        <v>0</v>
      </c>
      <c r="M17" s="219"/>
    </row>
    <row r="18" spans="2:13" ht="30" hidden="1" customHeight="1">
      <c r="B18" s="236" t="s">
        <v>674</v>
      </c>
      <c r="C18" s="237"/>
      <c r="D18" s="234">
        <f>IF($B$6=Dates!$E$3,DataPack!B84,IF($B$6=Dates!$E$4,DataPack!L84,IF($B$6=Dates!$E$5,DataPack!V84,IF($B$6=Dates!$E$6,DataPack!AF84,IF($B$6=Dates!$E$7,DataPack!U84)))))</f>
        <v>0</v>
      </c>
      <c r="E18" s="234">
        <f>IF($B$6=Dates!$E$3,DataPack!C84,IF($B$6=Dates!$E$4,DataPack!M84,IF($B$6=Dates!$E$5,DataPack!W84,IF($B$6=Dates!$E$6,DataPack!AG84,IF($B$6=Dates!$E$7,DataPack!V84)))))</f>
        <v>0</v>
      </c>
      <c r="F18" s="234">
        <f>IF($B$6=Dates!$E$3,DataPack!D84,IF($B$6=Dates!$E$4,DataPack!N84,IF($B$6=Dates!$E$5,DataPack!X84,IF($B$6=Dates!$E$6,DataPack!AH84,IF($B$6=Dates!$E$7,DataPack!W84)))))</f>
        <v>0</v>
      </c>
      <c r="G18" s="234">
        <f>IF($B$6=Dates!$E$3,DataPack!E84,IF($B$6=Dates!$E$4,DataPack!O84,IF($B$6=Dates!$E$5,DataPack!Y84,IF($B$6=Dates!$E$6,DataPack!AI84,IF($B$6=Dates!$E$7,DataPack!X84)))))</f>
        <v>0</v>
      </c>
      <c r="H18" s="234">
        <f>IF($B$6=Dates!$E$3,DataPack!F84,IF($B$6=Dates!$E$4,DataPack!P84,IF($B$6=Dates!$E$5,DataPack!Z84,IF($B$6=Dates!$E$6,DataPack!AJ84,IF($B$6=Dates!$E$7,DataPack!Y84)))))</f>
        <v>0</v>
      </c>
      <c r="I18" s="234">
        <f>IF($B$6=Dates!$E$3,DataPack!G84,IF($B$6=Dates!$E$4,DataPack!Q84,IF($B$6=Dates!$E$5,DataPack!AA84,IF($B$6=Dates!$E$6,DataPack!AK84,IF($B$6=Dates!$E$7,DataPack!Z84)))))</f>
        <v>0</v>
      </c>
      <c r="J18" s="234">
        <f>IF($B$6=Dates!$E$3,DataPack!H84,IF($B$6=Dates!$E$4,DataPack!R84,IF($B$6=Dates!$E$5,DataPack!AB84,IF($B$6=Dates!$E$6,DataPack!AL84,IF($B$6=Dates!$E$7,DataPack!AA84)))))</f>
        <v>0</v>
      </c>
      <c r="K18" s="234">
        <f>IF($B$6=Dates!$E$3,DataPack!I84,IF($B$6=Dates!$E$4,DataPack!S84,IF($B$6=Dates!$E$5,DataPack!AC84,IF($B$6=Dates!$E$6,DataPack!AM84,IF($B$6=Dates!$E$7,DataPack!AB84)))))</f>
        <v>0</v>
      </c>
      <c r="L18" s="234">
        <f>IF($B$6=Dates!$E$3,DataPack!J84,IF($B$6=Dates!$E$4,DataPack!T84,IF($B$6=Dates!$E$5,DataPack!AD84,IF($B$6=Dates!$E$6,DataPack!AN84,IF($B$6=Dates!$E$7,DataPack!AC84)))))</f>
        <v>0</v>
      </c>
      <c r="M18" s="219"/>
    </row>
    <row r="19" spans="2:13">
      <c r="B19" s="240"/>
      <c r="C19" s="240"/>
      <c r="D19" s="240"/>
      <c r="E19" s="240"/>
      <c r="F19" s="240"/>
      <c r="G19" s="240"/>
      <c r="H19" s="240"/>
      <c r="I19" s="240"/>
      <c r="J19" s="240"/>
      <c r="K19" s="244"/>
      <c r="L19" s="244" t="s">
        <v>22</v>
      </c>
      <c r="M19" s="219"/>
    </row>
    <row r="20" spans="2:13" hidden="1">
      <c r="B20" s="225" t="s">
        <v>543</v>
      </c>
      <c r="C20" s="237"/>
      <c r="D20" s="225"/>
      <c r="E20" s="225"/>
      <c r="F20" s="225"/>
      <c r="G20" s="225"/>
      <c r="H20" s="225"/>
      <c r="I20" s="225"/>
      <c r="J20" s="225"/>
      <c r="K20" s="241"/>
      <c r="L20" s="235"/>
      <c r="M20" s="219"/>
    </row>
    <row r="21" spans="2:13">
      <c r="B21" s="225" t="s">
        <v>1355</v>
      </c>
      <c r="C21" s="221"/>
      <c r="D21" s="219"/>
      <c r="E21" s="219"/>
      <c r="F21" s="219"/>
      <c r="G21" s="219"/>
      <c r="H21" s="219"/>
      <c r="I21" s="219"/>
      <c r="J21" s="219"/>
      <c r="K21" s="223"/>
      <c r="L21" s="224"/>
      <c r="M21" s="219"/>
    </row>
  </sheetData>
  <sheetProtection sheet="1" selectLockedCells="1"/>
  <mergeCells count="5">
    <mergeCell ref="D6:D7"/>
    <mergeCell ref="E6:F6"/>
    <mergeCell ref="G6:H6"/>
    <mergeCell ref="I6:J6"/>
    <mergeCell ref="K6:L6"/>
  </mergeCells>
  <phoneticPr fontId="0" type="noConversion"/>
  <dataValidations count="1">
    <dataValidation type="list" allowBlank="1" showInputMessage="1" showErrorMessage="1" sqref="B6">
      <formula1>Date</formula1>
    </dataValidation>
  </dataValidations>
  <pageMargins left="0.74803149606299213" right="0.74803149606299213" top="0.98425196850393704" bottom="0.98425196850393704" header="0.51181102362204722" footer="0.51181102362204722"/>
  <pageSetup paperSize="9" scale="85" orientation="landscape" r:id="rId1"/>
  <headerFooter alignWithMargins="0"/>
</worksheet>
</file>

<file path=xl/worksheets/sheet12.xml><?xml version="1.0" encoding="utf-8"?>
<worksheet xmlns="http://schemas.openxmlformats.org/spreadsheetml/2006/main" xmlns:r="http://schemas.openxmlformats.org/officeDocument/2006/relationships">
  <sheetPr codeName="Sheet15" enableFormatConditionsCalculation="0">
    <tabColor indexed="42"/>
  </sheetPr>
  <dimension ref="A1:V61"/>
  <sheetViews>
    <sheetView showGridLines="0" showRowColHeaders="0" zoomScale="85" zoomScaleNormal="85" workbookViewId="0">
      <selection activeCell="K7" sqref="K7"/>
    </sheetView>
  </sheetViews>
  <sheetFormatPr defaultRowHeight="12.75"/>
  <cols>
    <col min="1" max="1" width="2.7109375" style="85" customWidth="1"/>
    <col min="2" max="2" width="31" style="85" customWidth="1"/>
    <col min="3" max="3" width="11" style="85" customWidth="1"/>
    <col min="4" max="4" width="1" style="85" customWidth="1"/>
    <col min="5" max="5" width="13.7109375" style="85" customWidth="1"/>
    <col min="6" max="17" width="12.28515625" style="85" customWidth="1"/>
    <col min="18" max="31" width="9.140625" style="85"/>
    <col min="32" max="32" width="0" style="85" hidden="1" customWidth="1"/>
    <col min="33" max="16384" width="9.140625" style="85"/>
  </cols>
  <sheetData>
    <row r="1" spans="1:22">
      <c r="B1" s="208"/>
    </row>
    <row r="2" spans="1:22" ht="14.25" customHeight="1">
      <c r="B2" s="41" t="s">
        <v>1034</v>
      </c>
      <c r="C2" s="41"/>
      <c r="D2" s="41"/>
      <c r="E2" s="41"/>
      <c r="F2" s="41"/>
      <c r="G2" s="41"/>
      <c r="H2" s="41"/>
      <c r="I2" s="41"/>
      <c r="J2" s="41"/>
      <c r="K2" s="41"/>
      <c r="L2" s="41"/>
      <c r="M2" s="5"/>
      <c r="N2" s="5"/>
      <c r="O2" s="41"/>
      <c r="P2" s="41"/>
      <c r="Q2" s="41"/>
      <c r="R2" s="178"/>
      <c r="S2" s="400"/>
      <c r="T2" s="400"/>
      <c r="U2" s="400"/>
      <c r="V2" s="400"/>
    </row>
    <row r="3" spans="1:22" s="86" customFormat="1" ht="13.5" customHeight="1">
      <c r="B3" s="35"/>
      <c r="C3" s="16"/>
      <c r="D3" s="13"/>
      <c r="E3" s="13"/>
      <c r="F3" s="19"/>
      <c r="G3" s="19"/>
      <c r="H3" s="19"/>
      <c r="I3" s="19"/>
      <c r="J3" s="19"/>
      <c r="K3" s="19"/>
      <c r="L3" s="20"/>
      <c r="M3" s="20"/>
      <c r="N3" s="19"/>
      <c r="O3" s="19"/>
      <c r="P3" s="19"/>
      <c r="Q3" s="19"/>
      <c r="R3" s="179"/>
    </row>
    <row r="4" spans="1:22" s="86" customFormat="1" ht="14.25" customHeight="1">
      <c r="B4" s="13"/>
      <c r="C4" s="13"/>
      <c r="D4" s="52"/>
      <c r="E4" s="16"/>
      <c r="F4" s="399" t="s">
        <v>275</v>
      </c>
      <c r="G4" s="399"/>
      <c r="H4" s="399" t="s">
        <v>228</v>
      </c>
      <c r="I4" s="399"/>
      <c r="J4" s="399" t="s">
        <v>229</v>
      </c>
      <c r="K4" s="399"/>
      <c r="L4" s="399" t="s">
        <v>230</v>
      </c>
      <c r="M4" s="399"/>
      <c r="N4" s="399" t="s">
        <v>231</v>
      </c>
      <c r="O4" s="399"/>
      <c r="P4" s="399" t="s">
        <v>276</v>
      </c>
      <c r="Q4" s="399"/>
      <c r="R4" s="179"/>
    </row>
    <row r="5" spans="1:22" s="86" customFormat="1" ht="15" customHeight="1">
      <c r="B5" s="47"/>
      <c r="C5" s="47"/>
      <c r="D5" s="47"/>
      <c r="E5" s="47" t="s">
        <v>217</v>
      </c>
      <c r="F5" s="9" t="s">
        <v>111</v>
      </c>
      <c r="G5" s="9" t="s">
        <v>168</v>
      </c>
      <c r="H5" s="9" t="s">
        <v>58</v>
      </c>
      <c r="I5" s="45" t="s">
        <v>168</v>
      </c>
      <c r="J5" s="9" t="s">
        <v>58</v>
      </c>
      <c r="K5" s="9" t="s">
        <v>168</v>
      </c>
      <c r="L5" s="9" t="s">
        <v>58</v>
      </c>
      <c r="M5" s="9" t="s">
        <v>168</v>
      </c>
      <c r="N5" s="9" t="s">
        <v>58</v>
      </c>
      <c r="O5" s="9" t="s">
        <v>168</v>
      </c>
      <c r="P5" s="9" t="s">
        <v>58</v>
      </c>
      <c r="Q5" s="9" t="s">
        <v>168</v>
      </c>
      <c r="R5" s="21"/>
    </row>
    <row r="6" spans="1:22" s="86" customFormat="1" ht="15" customHeight="1">
      <c r="B6" s="53"/>
      <c r="C6" s="53"/>
      <c r="D6" s="16"/>
      <c r="E6" s="16"/>
      <c r="F6" s="16"/>
      <c r="G6" s="16"/>
      <c r="H6" s="16"/>
      <c r="I6" s="16"/>
      <c r="J6" s="16"/>
      <c r="K6" s="16"/>
      <c r="L6" s="16"/>
      <c r="M6" s="16"/>
      <c r="N6" s="16"/>
      <c r="O6" s="16"/>
      <c r="P6" s="16"/>
      <c r="Q6" s="16"/>
      <c r="R6" s="16"/>
    </row>
    <row r="7" spans="1:22" s="86" customFormat="1" ht="15" customHeight="1">
      <c r="B7" s="275" t="s">
        <v>904</v>
      </c>
      <c r="C7" s="53"/>
      <c r="D7" s="10"/>
      <c r="E7" s="117" t="s">
        <v>54</v>
      </c>
      <c r="F7" s="54">
        <f>IF(B4&lt;&gt;Dates!$G$5,DataPack!C87,)</f>
        <v>4442</v>
      </c>
      <c r="G7" s="54">
        <f>IF(C4&lt;&gt;Dates!$G$5,DataPack!D87,)</f>
        <v>21</v>
      </c>
      <c r="H7" s="54">
        <f>IF(D4&lt;&gt;Dates!$G$5,DataPack!E87,)</f>
        <v>229</v>
      </c>
      <c r="I7" s="54">
        <f>IF(E4&lt;&gt;Dates!$G$5,DataPack!F87,)</f>
        <v>55</v>
      </c>
      <c r="J7" s="54">
        <f>IF(F4&lt;&gt;Dates!$G$5,DataPack!G87,)</f>
        <v>2964</v>
      </c>
      <c r="K7" s="54">
        <f>IF(G4&lt;&gt;Dates!$G$5,DataPack!H87,)</f>
        <v>18</v>
      </c>
      <c r="L7" s="54">
        <f>IF(H4&lt;&gt;Dates!$G$5,DataPack!I87,)</f>
        <v>798</v>
      </c>
      <c r="M7" s="54">
        <f>IF(I4&lt;&gt;Dates!$G$5,DataPack!J87,)</f>
        <v>26</v>
      </c>
      <c r="N7" s="54">
        <f>IF(J4&lt;&gt;Dates!$G$5,DataPack!K87,)</f>
        <v>385</v>
      </c>
      <c r="O7" s="54">
        <f>IF(K4&lt;&gt;Dates!$G$5,DataPack!L87,)</f>
        <v>37</v>
      </c>
      <c r="P7" s="54">
        <f>IF(L4&lt;&gt;Dates!$G$5,DataPack!M87,)</f>
        <v>66</v>
      </c>
      <c r="Q7" s="54">
        <f>IF(M4&lt;&gt;Dates!$G$5,DataPack!N87,)</f>
        <v>17</v>
      </c>
      <c r="R7" s="23"/>
    </row>
    <row r="8" spans="1:22" s="86" customFormat="1" ht="15" customHeight="1">
      <c r="B8" s="114"/>
      <c r="C8" s="114"/>
      <c r="D8" s="24"/>
      <c r="E8" s="117" t="s">
        <v>55</v>
      </c>
      <c r="F8" s="54">
        <f>IF(B5&lt;&gt;Dates!$G$5,DataPack!C88,)</f>
        <v>10534</v>
      </c>
      <c r="G8" s="54">
        <f>IF(C5&lt;&gt;Dates!$G$5,DataPack!D88,)</f>
        <v>49</v>
      </c>
      <c r="H8" s="54">
        <f>IF(D5&lt;&gt;Dates!$G$5,DataPack!E88,)</f>
        <v>171</v>
      </c>
      <c r="I8" s="54">
        <f>IF(E5&lt;&gt;Dates!$G$5,DataPack!F88,)</f>
        <v>41</v>
      </c>
      <c r="J8" s="54">
        <f>IF(F5&lt;&gt;Dates!$G$5,DataPack!G88,)</f>
        <v>8478</v>
      </c>
      <c r="K8" s="54">
        <f>IF(G5&lt;&gt;Dates!$G$5,DataPack!H88,)</f>
        <v>51</v>
      </c>
      <c r="L8" s="54">
        <f>IF(H5&lt;&gt;Dates!$G$5,DataPack!I88,)</f>
        <v>1237</v>
      </c>
      <c r="M8" s="54">
        <f>IF(I5&lt;&gt;Dates!$G$5,DataPack!J88,)</f>
        <v>40</v>
      </c>
      <c r="N8" s="54">
        <f>IF(J5&lt;&gt;Dates!$G$5,DataPack!K88,)</f>
        <v>456</v>
      </c>
      <c r="O8" s="54">
        <f>IF(K5&lt;&gt;Dates!$G$5,DataPack!L88,)</f>
        <v>44</v>
      </c>
      <c r="P8" s="54">
        <f>IF(L5&lt;&gt;Dates!$G$5,DataPack!M88,)</f>
        <v>192</v>
      </c>
      <c r="Q8" s="54">
        <f>IF(M5&lt;&gt;Dates!$G$5,DataPack!N88,)</f>
        <v>51</v>
      </c>
      <c r="R8" s="23"/>
    </row>
    <row r="9" spans="1:22" s="86" customFormat="1" ht="15" customHeight="1">
      <c r="B9" s="114"/>
      <c r="C9" s="114"/>
      <c r="D9" s="24"/>
      <c r="E9" s="117" t="s">
        <v>56</v>
      </c>
      <c r="F9" s="54">
        <f>IF(B6&lt;&gt;Dates!$G$5,DataPack!C89,)</f>
        <v>6024</v>
      </c>
      <c r="G9" s="54">
        <f>IF(C6&lt;&gt;Dates!$G$5,DataPack!D89,)</f>
        <v>28</v>
      </c>
      <c r="H9" s="54">
        <f>IF(D6&lt;&gt;Dates!$G$5,DataPack!E89,)</f>
        <v>19</v>
      </c>
      <c r="I9" s="54">
        <f>IF(E6&lt;&gt;Dates!$G$5,DataPack!F89,)</f>
        <v>5</v>
      </c>
      <c r="J9" s="54">
        <f>IF(F6&lt;&gt;Dates!$G$5,DataPack!G89,)</f>
        <v>4795</v>
      </c>
      <c r="K9" s="54">
        <f>IF(G6&lt;&gt;Dates!$G$5,DataPack!H89,)</f>
        <v>29</v>
      </c>
      <c r="L9" s="54">
        <f>IF(H6&lt;&gt;Dates!$G$5,DataPack!I89,)</f>
        <v>933</v>
      </c>
      <c r="M9" s="54">
        <f>IF(I6&lt;&gt;Dates!$G$5,DataPack!J89,)</f>
        <v>30</v>
      </c>
      <c r="N9" s="54">
        <f>IF(J6&lt;&gt;Dates!$G$5,DataPack!K89,)</f>
        <v>171</v>
      </c>
      <c r="O9" s="54">
        <f>IF(K6&lt;&gt;Dates!$G$5,DataPack!L89,)</f>
        <v>17</v>
      </c>
      <c r="P9" s="54">
        <f>IF(L6&lt;&gt;Dates!$G$5,DataPack!M89,)</f>
        <v>106</v>
      </c>
      <c r="Q9" s="54">
        <f>IF(M6&lt;&gt;Dates!$G$5,DataPack!N89,)</f>
        <v>28</v>
      </c>
      <c r="R9" s="23"/>
    </row>
    <row r="10" spans="1:22" s="86" customFormat="1" ht="15" customHeight="1">
      <c r="B10" s="114"/>
      <c r="C10" s="114"/>
      <c r="D10" s="24"/>
      <c r="E10" s="117" t="s">
        <v>57</v>
      </c>
      <c r="F10" s="54">
        <f>IF(B7&lt;&gt;Dates!$G$5,DataPack!C90,)</f>
        <v>548</v>
      </c>
      <c r="G10" s="54">
        <f>IF(C7&lt;&gt;Dates!$G$5,DataPack!D90,)</f>
        <v>3</v>
      </c>
      <c r="H10" s="54">
        <f>IF(D7&lt;&gt;Dates!$G$5,DataPack!E90,)</f>
        <v>1</v>
      </c>
      <c r="I10" s="54">
        <f>IF(E7&lt;&gt;Dates!$G$5,DataPack!F90,)</f>
        <v>0</v>
      </c>
      <c r="J10" s="54">
        <f>IF(F7&lt;&gt;Dates!$G$5,DataPack!G90,)</f>
        <v>406</v>
      </c>
      <c r="K10" s="54">
        <f>IF(G7&lt;&gt;Dates!$G$5,DataPack!H90,)</f>
        <v>2</v>
      </c>
      <c r="L10" s="54">
        <f>IF(H7&lt;&gt;Dates!$G$5,DataPack!I90,)</f>
        <v>107</v>
      </c>
      <c r="M10" s="54">
        <f>IF(I7&lt;&gt;Dates!$G$5,DataPack!J90,)</f>
        <v>3</v>
      </c>
      <c r="N10" s="54">
        <f>IF(J7&lt;&gt;Dates!$G$5,DataPack!K90,)</f>
        <v>19</v>
      </c>
      <c r="O10" s="54">
        <f>IF(K7&lt;&gt;Dates!$G$5,DataPack!L90,)</f>
        <v>2</v>
      </c>
      <c r="P10" s="54">
        <f>IF(L7&lt;&gt;Dates!$G$5,DataPack!M90,)</f>
        <v>15</v>
      </c>
      <c r="Q10" s="54">
        <f>IF(M7&lt;&gt;Dates!$G$5,DataPack!N90,)</f>
        <v>4</v>
      </c>
      <c r="R10" s="23"/>
    </row>
    <row r="11" spans="1:22" s="86" customFormat="1" ht="15" customHeight="1">
      <c r="B11" s="114"/>
      <c r="C11" s="114"/>
      <c r="D11" s="24"/>
      <c r="E11" s="116" t="s">
        <v>59</v>
      </c>
      <c r="F11" s="54">
        <f>IF(B8&lt;&gt;Dates!$G$5,DataPack!C91,)</f>
        <v>21548</v>
      </c>
      <c r="G11" s="54">
        <f>IF(C8&lt;&gt;Dates!$G$5,DataPack!D91,)</f>
        <v>100</v>
      </c>
      <c r="H11" s="54">
        <f>IF(D8&lt;&gt;Dates!$G$5,DataPack!E91,)</f>
        <v>420</v>
      </c>
      <c r="I11" s="54">
        <f>IF(E8&lt;&gt;Dates!$G$5,DataPack!F91,)</f>
        <v>100</v>
      </c>
      <c r="J11" s="54">
        <f>IF(F8&lt;&gt;Dates!$G$5,DataPack!G91,)</f>
        <v>16643</v>
      </c>
      <c r="K11" s="54">
        <f>IF(G8&lt;&gt;Dates!$G$5,DataPack!H91,)</f>
        <v>100</v>
      </c>
      <c r="L11" s="54">
        <f>IF(H8&lt;&gt;Dates!$G$5,DataPack!I91,)</f>
        <v>3075</v>
      </c>
      <c r="M11" s="54">
        <f>IF(I8&lt;&gt;Dates!$G$5,DataPack!J91,)</f>
        <v>100</v>
      </c>
      <c r="N11" s="54">
        <f>IF(J8&lt;&gt;Dates!$G$5,DataPack!K91,)</f>
        <v>1031</v>
      </c>
      <c r="O11" s="54">
        <f>IF(K8&lt;&gt;Dates!$G$5,DataPack!L91,)</f>
        <v>100</v>
      </c>
      <c r="P11" s="54">
        <f>IF(L8&lt;&gt;Dates!$G$5,DataPack!M91,)</f>
        <v>379</v>
      </c>
      <c r="Q11" s="54">
        <f>IF(M8&lt;&gt;Dates!$G$5,DataPack!N91,)</f>
        <v>100</v>
      </c>
      <c r="R11" s="23"/>
    </row>
    <row r="12" spans="1:22" s="86" customFormat="1" ht="15" customHeight="1">
      <c r="B12" s="114"/>
      <c r="C12" s="114"/>
      <c r="D12" s="24"/>
      <c r="E12" s="117"/>
      <c r="F12" s="54" t="str">
        <f>IF(B9&lt;&gt;Dates!$G$5,DataPack!C92,)</f>
        <v/>
      </c>
      <c r="G12" s="54" t="str">
        <f>IF(C9&lt;&gt;Dates!$G$5,DataPack!D92,)</f>
        <v/>
      </c>
      <c r="H12" s="54" t="str">
        <f>IF(D9&lt;&gt;Dates!$G$5,DataPack!E92,)</f>
        <v/>
      </c>
      <c r="I12" s="54" t="str">
        <f>IF(E9&lt;&gt;Dates!$G$5,DataPack!F92,)</f>
        <v/>
      </c>
      <c r="J12" s="54" t="str">
        <f>IF(F9&lt;&gt;Dates!$G$5,DataPack!G92,)</f>
        <v/>
      </c>
      <c r="K12" s="54" t="str">
        <f>IF(G9&lt;&gt;Dates!$G$5,DataPack!H92,)</f>
        <v/>
      </c>
      <c r="L12" s="54" t="str">
        <f>IF(H9&lt;&gt;Dates!$G$5,DataPack!I92,)</f>
        <v/>
      </c>
      <c r="M12" s="54" t="str">
        <f>IF(I9&lt;&gt;Dates!$G$5,DataPack!J92,)</f>
        <v/>
      </c>
      <c r="N12" s="54" t="str">
        <f>IF(J9&lt;&gt;Dates!$G$5,DataPack!K92,)</f>
        <v/>
      </c>
      <c r="O12" s="54" t="str">
        <f>IF(K9&lt;&gt;Dates!$G$5,DataPack!L92,)</f>
        <v/>
      </c>
      <c r="P12" s="54" t="str">
        <f>IF(L9&lt;&gt;Dates!$G$5,DataPack!M92,)</f>
        <v/>
      </c>
      <c r="Q12" s="54" t="str">
        <f>IF(M9&lt;&gt;Dates!$G$5,DataPack!N92,)</f>
        <v/>
      </c>
      <c r="R12" s="23"/>
    </row>
    <row r="13" spans="1:22" s="86" customFormat="1" ht="15" customHeight="1">
      <c r="A13" s="307"/>
      <c r="B13" s="407" t="s">
        <v>905</v>
      </c>
      <c r="C13" s="199"/>
      <c r="D13" s="200"/>
      <c r="E13" s="197" t="s">
        <v>54</v>
      </c>
      <c r="F13" s="54">
        <f>IF(B10&lt;&gt;Dates!$G$5,DataPack!C93,)</f>
        <v>1887</v>
      </c>
      <c r="G13" s="54">
        <f>IF(C10&lt;&gt;Dates!$G$5,DataPack!D93,)</f>
        <v>11</v>
      </c>
      <c r="H13" s="54">
        <f>IF(D10&lt;&gt;Dates!$G$5,DataPack!E93,)</f>
        <v>192</v>
      </c>
      <c r="I13" s="54">
        <f>IF(E10&lt;&gt;Dates!$G$5,DataPack!F93,)</f>
        <v>46</v>
      </c>
      <c r="J13" s="54">
        <f>IF(F10&lt;&gt;Dates!$G$5,DataPack!G93,)</f>
        <v>1121</v>
      </c>
      <c r="K13" s="54">
        <f>IF(G10&lt;&gt;Dates!$G$5,DataPack!H93,)</f>
        <v>9</v>
      </c>
      <c r="L13" s="54">
        <f>IF(H10&lt;&gt;Dates!$G$5,DataPack!I93,)</f>
        <v>345</v>
      </c>
      <c r="M13" s="54">
        <f>IF(I10&lt;&gt;Dates!$G$5,DataPack!J93,)</f>
        <v>14</v>
      </c>
      <c r="N13" s="54">
        <f>IF(J10&lt;&gt;Dates!$G$5,DataPack!K93,)</f>
        <v>217</v>
      </c>
      <c r="O13" s="54">
        <f>IF(K10&lt;&gt;Dates!$G$5,DataPack!L93,)</f>
        <v>23</v>
      </c>
      <c r="P13" s="54">
        <f>IF(L10&lt;&gt;Dates!$G$5,DataPack!M93,)</f>
        <v>12</v>
      </c>
      <c r="Q13" s="54">
        <f>IF(M10&lt;&gt;Dates!$G$5,DataPack!N93,)</f>
        <v>3</v>
      </c>
      <c r="R13" s="23"/>
    </row>
    <row r="14" spans="1:22" s="86" customFormat="1" ht="15" customHeight="1">
      <c r="A14" s="307"/>
      <c r="B14" s="407"/>
      <c r="C14" s="199"/>
      <c r="D14" s="200"/>
      <c r="E14" s="197" t="s">
        <v>55</v>
      </c>
      <c r="F14" s="54">
        <f>IF(B11&lt;&gt;Dates!$G$5,DataPack!C94,)</f>
        <v>8618</v>
      </c>
      <c r="G14" s="54">
        <f>IF(C11&lt;&gt;Dates!$G$5,DataPack!D94,)</f>
        <v>51</v>
      </c>
      <c r="H14" s="54">
        <f>IF(D11&lt;&gt;Dates!$G$5,DataPack!E94,)</f>
        <v>210</v>
      </c>
      <c r="I14" s="54">
        <f>IF(E11&lt;&gt;Dates!$G$5,DataPack!F94,)</f>
        <v>50</v>
      </c>
      <c r="J14" s="54">
        <f>IF(F11&lt;&gt;Dates!$G$5,DataPack!G94,)</f>
        <v>6552</v>
      </c>
      <c r="K14" s="54">
        <f>IF(G11&lt;&gt;Dates!$G$5,DataPack!H94,)</f>
        <v>51</v>
      </c>
      <c r="L14" s="54">
        <f>IF(H11&lt;&gt;Dates!$G$5,DataPack!I94,)</f>
        <v>1082</v>
      </c>
      <c r="M14" s="54">
        <f>IF(I11&lt;&gt;Dates!$G$5,DataPack!J94,)</f>
        <v>44</v>
      </c>
      <c r="N14" s="54">
        <f>IF(J11&lt;&gt;Dates!$G$5,DataPack!K94,)</f>
        <v>540</v>
      </c>
      <c r="O14" s="54">
        <f>IF(K11&lt;&gt;Dates!$G$5,DataPack!L94,)</f>
        <v>58</v>
      </c>
      <c r="P14" s="54">
        <f>IF(L11&lt;&gt;Dates!$G$5,DataPack!M94,)</f>
        <v>234</v>
      </c>
      <c r="Q14" s="54">
        <f>IF(M11&lt;&gt;Dates!$G$5,DataPack!N94,)</f>
        <v>64</v>
      </c>
      <c r="R14" s="23"/>
    </row>
    <row r="15" spans="1:22" s="86" customFormat="1" ht="15" customHeight="1">
      <c r="A15" s="307"/>
      <c r="B15" s="201"/>
      <c r="C15" s="201"/>
      <c r="D15" s="200"/>
      <c r="E15" s="197" t="s">
        <v>56</v>
      </c>
      <c r="F15" s="54">
        <f>IF(B12&lt;&gt;Dates!$G$5,DataPack!C95,)</f>
        <v>6017</v>
      </c>
      <c r="G15" s="54">
        <f>IF(C12&lt;&gt;Dates!$G$5,DataPack!D95,)</f>
        <v>35</v>
      </c>
      <c r="H15" s="54">
        <f>IF(D12&lt;&gt;Dates!$G$5,DataPack!E95,)</f>
        <v>18</v>
      </c>
      <c r="I15" s="54">
        <f>IF(E12&lt;&gt;Dates!$G$5,DataPack!F95,)</f>
        <v>4</v>
      </c>
      <c r="J15" s="54">
        <f>IF(F12&lt;&gt;Dates!$G$5,DataPack!G95,)</f>
        <v>4803</v>
      </c>
      <c r="K15" s="54">
        <f>IF(G12&lt;&gt;Dates!$G$5,DataPack!H95,)</f>
        <v>37</v>
      </c>
      <c r="L15" s="54">
        <f>IF(H12&lt;&gt;Dates!$G$5,DataPack!I95,)</f>
        <v>922</v>
      </c>
      <c r="M15" s="54">
        <f>IF(I12&lt;&gt;Dates!$G$5,DataPack!J95,)</f>
        <v>38</v>
      </c>
      <c r="N15" s="54">
        <f>IF(J12&lt;&gt;Dates!$G$5,DataPack!K95,)</f>
        <v>165</v>
      </c>
      <c r="O15" s="54">
        <f>IF(K12&lt;&gt;Dates!$G$5,DataPack!L95,)</f>
        <v>18</v>
      </c>
      <c r="P15" s="54">
        <f>IF(L12&lt;&gt;Dates!$G$5,DataPack!M95,)</f>
        <v>109</v>
      </c>
      <c r="Q15" s="54">
        <f>IF(M12&lt;&gt;Dates!$G$5,DataPack!N95,)</f>
        <v>30</v>
      </c>
      <c r="R15" s="23"/>
    </row>
    <row r="16" spans="1:22" s="86" customFormat="1" ht="15" customHeight="1">
      <c r="A16" s="307"/>
      <c r="B16" s="202"/>
      <c r="C16" s="202"/>
      <c r="D16" s="200"/>
      <c r="E16" s="197" t="s">
        <v>57</v>
      </c>
      <c r="F16" s="54">
        <f>IF(B13&lt;&gt;Dates!$G$5,DataPack!C96,)</f>
        <v>485</v>
      </c>
      <c r="G16" s="54">
        <f>IF(C13&lt;&gt;Dates!$G$5,DataPack!D96,)</f>
        <v>3</v>
      </c>
      <c r="H16" s="54">
        <f>IF(D13&lt;&gt;Dates!$G$5,DataPack!E96,)</f>
        <v>0</v>
      </c>
      <c r="I16" s="54">
        <f>IF(E13&lt;&gt;Dates!$G$5,DataPack!F96,)</f>
        <v>0</v>
      </c>
      <c r="J16" s="54">
        <f>IF(F13&lt;&gt;Dates!$G$5,DataPack!G96,)</f>
        <v>360</v>
      </c>
      <c r="K16" s="54">
        <f>IF(G13&lt;&gt;Dates!$G$5,DataPack!H96,)</f>
        <v>3</v>
      </c>
      <c r="L16" s="54">
        <f>IF(H13&lt;&gt;Dates!$G$5,DataPack!I96,)</f>
        <v>97</v>
      </c>
      <c r="M16" s="54">
        <f>IF(I13&lt;&gt;Dates!$G$5,DataPack!J96,)</f>
        <v>4</v>
      </c>
      <c r="N16" s="54">
        <f>IF(J13&lt;&gt;Dates!$G$5,DataPack!K96,)</f>
        <v>16</v>
      </c>
      <c r="O16" s="54">
        <f>IF(K13&lt;&gt;Dates!$G$5,DataPack!L96,)</f>
        <v>2</v>
      </c>
      <c r="P16" s="54">
        <f>IF(L13&lt;&gt;Dates!$G$5,DataPack!M96,)</f>
        <v>12</v>
      </c>
      <c r="Q16" s="54">
        <f>IF(M13&lt;&gt;Dates!$G$5,DataPack!N96,)</f>
        <v>3</v>
      </c>
      <c r="R16" s="23"/>
    </row>
    <row r="17" spans="1:18" s="86" customFormat="1" ht="15" customHeight="1">
      <c r="A17" s="307"/>
      <c r="B17" s="202"/>
      <c r="C17" s="202"/>
      <c r="D17" s="203"/>
      <c r="E17" s="198" t="s">
        <v>59</v>
      </c>
      <c r="F17" s="54">
        <f>IF(B14&lt;&gt;Dates!$G$5,DataPack!C97,)</f>
        <v>17007</v>
      </c>
      <c r="G17" s="54">
        <f>IF(C14&lt;&gt;Dates!$G$5,DataPack!D97,)</f>
        <v>100</v>
      </c>
      <c r="H17" s="54">
        <f>IF(D14&lt;&gt;Dates!$G$5,DataPack!E97,)</f>
        <v>420</v>
      </c>
      <c r="I17" s="54">
        <f>IF(E14&lt;&gt;Dates!$G$5,DataPack!F97,)</f>
        <v>100</v>
      </c>
      <c r="J17" s="54">
        <f>IF(F14&lt;&gt;Dates!$G$5,DataPack!G97,)</f>
        <v>12836</v>
      </c>
      <c r="K17" s="54">
        <f>IF(G14&lt;&gt;Dates!$G$5,DataPack!H97,)</f>
        <v>100</v>
      </c>
      <c r="L17" s="54">
        <f>IF(H14&lt;&gt;Dates!$G$5,DataPack!I97,)</f>
        <v>2446</v>
      </c>
      <c r="M17" s="54">
        <f>IF(I14&lt;&gt;Dates!$G$5,DataPack!J97,)</f>
        <v>100</v>
      </c>
      <c r="N17" s="54">
        <f>IF(J14&lt;&gt;Dates!$G$5,DataPack!K97,)</f>
        <v>938</v>
      </c>
      <c r="O17" s="54">
        <f>IF(K14&lt;&gt;Dates!$G$5,DataPack!L97,)</f>
        <v>100</v>
      </c>
      <c r="P17" s="54">
        <f>IF(L14&lt;&gt;Dates!$G$5,DataPack!M97,)</f>
        <v>367</v>
      </c>
      <c r="Q17" s="54">
        <f>IF(M14&lt;&gt;Dates!$G$5,DataPack!N97,)</f>
        <v>100</v>
      </c>
      <c r="R17" s="23"/>
    </row>
    <row r="18" spans="1:18" s="86" customFormat="1" ht="15" customHeight="1">
      <c r="A18" s="307"/>
      <c r="B18" s="202"/>
      <c r="C18" s="202"/>
      <c r="D18" s="203"/>
      <c r="E18" s="198"/>
      <c r="F18" s="54"/>
      <c r="G18" s="54"/>
      <c r="H18" s="54"/>
      <c r="I18" s="54"/>
      <c r="J18" s="54"/>
      <c r="K18" s="54"/>
      <c r="L18" s="54"/>
      <c r="M18" s="54"/>
      <c r="N18" s="54"/>
      <c r="O18" s="54"/>
      <c r="P18" s="54"/>
      <c r="Q18" s="54"/>
      <c r="R18" s="23"/>
    </row>
    <row r="19" spans="1:18" s="86" customFormat="1" ht="15" customHeight="1">
      <c r="A19" s="307"/>
      <c r="B19" s="204" t="s">
        <v>899</v>
      </c>
      <c r="C19" s="202"/>
      <c r="D19" s="203"/>
      <c r="E19" s="197" t="s">
        <v>54</v>
      </c>
      <c r="F19" s="54">
        <f>IF(B16&lt;&gt;Dates!$G$5,DataPack!C99,)</f>
        <v>2187</v>
      </c>
      <c r="G19" s="54">
        <f>IF(C16&lt;&gt;Dates!$G$5,DataPack!D99,)</f>
        <v>48</v>
      </c>
      <c r="H19" s="54">
        <f>IF(D16&lt;&gt;Dates!$G$5,DataPack!E99,)</f>
        <v>0</v>
      </c>
      <c r="I19" s="54">
        <f>IF(E16&lt;&gt;Dates!$G$5,DataPack!F99,)</f>
        <v>0</v>
      </c>
      <c r="J19" s="54">
        <f>IF(F16&lt;&gt;Dates!$G$5,DataPack!G99,)</f>
        <v>1703</v>
      </c>
      <c r="K19" s="54">
        <f>IF(G16&lt;&gt;Dates!$G$5,DataPack!H99,)</f>
        <v>45</v>
      </c>
      <c r="L19" s="54">
        <f>IF(H16&lt;&gt;Dates!$G$5,DataPack!I99,)</f>
        <v>387</v>
      </c>
      <c r="M19" s="54">
        <f>IF(I16&lt;&gt;Dates!$G$5,DataPack!J99,)</f>
        <v>62</v>
      </c>
      <c r="N19" s="54">
        <f>IF(J16&lt;&gt;Dates!$G$5,DataPack!K99,)</f>
        <v>86</v>
      </c>
      <c r="O19" s="54">
        <f>IF(K16&lt;&gt;Dates!$G$5,DataPack!L99,)</f>
        <v>92</v>
      </c>
      <c r="P19" s="54">
        <f>IF(L16&lt;&gt;Dates!$G$5,DataPack!M99,)</f>
        <v>11</v>
      </c>
      <c r="Q19" s="54">
        <f>IF(M16&lt;&gt;Dates!$G$5,DataPack!N99,)</f>
        <v>92</v>
      </c>
      <c r="R19" s="23"/>
    </row>
    <row r="20" spans="1:18" s="86" customFormat="1" ht="15" customHeight="1">
      <c r="A20" s="307"/>
      <c r="B20" s="202"/>
      <c r="C20" s="202"/>
      <c r="D20" s="203"/>
      <c r="E20" s="197" t="s">
        <v>55</v>
      </c>
      <c r="F20" s="54">
        <f>IF(B17&lt;&gt;Dates!$G$5,DataPack!C100,)</f>
        <v>2341</v>
      </c>
      <c r="G20" s="54">
        <f>IF(C17&lt;&gt;Dates!$G$5,DataPack!D100,)</f>
        <v>52</v>
      </c>
      <c r="H20" s="54">
        <f>IF(D17&lt;&gt;Dates!$G$5,DataPack!E100,)</f>
        <v>0</v>
      </c>
      <c r="I20" s="54">
        <f>IF(E17&lt;&gt;Dates!$G$5,DataPack!F100,)</f>
        <v>0</v>
      </c>
      <c r="J20" s="54">
        <f>IF(F17&lt;&gt;Dates!$G$5,DataPack!G100,)</f>
        <v>2101</v>
      </c>
      <c r="K20" s="54">
        <f>IF(G17&lt;&gt;Dates!$G$5,DataPack!H100,)</f>
        <v>55</v>
      </c>
      <c r="L20" s="54">
        <f>IF(H17&lt;&gt;Dates!$G$5,DataPack!I100,)</f>
        <v>235</v>
      </c>
      <c r="M20" s="54">
        <f>IF(I17&lt;&gt;Dates!$G$5,DataPack!J100,)</f>
        <v>37</v>
      </c>
      <c r="N20" s="54">
        <f>IF(J17&lt;&gt;Dates!$G$5,DataPack!K100,)</f>
        <v>5</v>
      </c>
      <c r="O20" s="54">
        <f>IF(K17&lt;&gt;Dates!$G$5,DataPack!L100,)</f>
        <v>5</v>
      </c>
      <c r="P20" s="54">
        <f>IF(L17&lt;&gt;Dates!$G$5,DataPack!M100,)</f>
        <v>0</v>
      </c>
      <c r="Q20" s="54">
        <f>IF(M17&lt;&gt;Dates!$G$5,DataPack!N100,)</f>
        <v>0</v>
      </c>
      <c r="R20" s="23"/>
    </row>
    <row r="21" spans="1:18" s="86" customFormat="1" ht="15" customHeight="1">
      <c r="A21" s="307"/>
      <c r="B21" s="202"/>
      <c r="C21" s="202"/>
      <c r="D21" s="203"/>
      <c r="E21" s="197" t="s">
        <v>56</v>
      </c>
      <c r="F21" s="54">
        <f>IF(B18&lt;&gt;Dates!$G$5,DataPack!C101,)</f>
        <v>13</v>
      </c>
      <c r="G21" s="54">
        <f>IF(C18&lt;&gt;Dates!$G$5,DataPack!D101,)</f>
        <v>0</v>
      </c>
      <c r="H21" s="54">
        <f>IF(D18&lt;&gt;Dates!$G$5,DataPack!E101,)</f>
        <v>0</v>
      </c>
      <c r="I21" s="54">
        <f>IF(E18&lt;&gt;Dates!$G$5,DataPack!F101,)</f>
        <v>0</v>
      </c>
      <c r="J21" s="54">
        <f>IF(F18&lt;&gt;Dates!$G$5,DataPack!G101,)</f>
        <v>3</v>
      </c>
      <c r="K21" s="54">
        <f>IF(G18&lt;&gt;Dates!$G$5,DataPack!H101,)</f>
        <v>0</v>
      </c>
      <c r="L21" s="54">
        <f>IF(H18&lt;&gt;Dates!$G$5,DataPack!I101,)</f>
        <v>7</v>
      </c>
      <c r="M21" s="54">
        <f>IF(I18&lt;&gt;Dates!$G$5,DataPack!J101,)</f>
        <v>1</v>
      </c>
      <c r="N21" s="54">
        <f>IF(J18&lt;&gt;Dates!$G$5,DataPack!K101,)</f>
        <v>2</v>
      </c>
      <c r="O21" s="54">
        <f>IF(K18&lt;&gt;Dates!$G$5,DataPack!L101,)</f>
        <v>2</v>
      </c>
      <c r="P21" s="54">
        <f>IF(L18&lt;&gt;Dates!$G$5,DataPack!M101,)</f>
        <v>1</v>
      </c>
      <c r="Q21" s="54">
        <f>IF(M18&lt;&gt;Dates!$G$5,DataPack!N101,)</f>
        <v>8</v>
      </c>
      <c r="R21" s="23"/>
    </row>
    <row r="22" spans="1:18" s="86" customFormat="1" ht="15" customHeight="1">
      <c r="A22" s="307"/>
      <c r="B22" s="202"/>
      <c r="C22" s="202"/>
      <c r="D22" s="203"/>
      <c r="E22" s="197" t="s">
        <v>57</v>
      </c>
      <c r="F22" s="54">
        <f>IF(B19&lt;&gt;Dates!$G$5,DataPack!C102,)</f>
        <v>0</v>
      </c>
      <c r="G22" s="54">
        <f>IF(C19&lt;&gt;Dates!$G$5,DataPack!D102,)</f>
        <v>0</v>
      </c>
      <c r="H22" s="54">
        <f>IF(D19&lt;&gt;Dates!$G$5,DataPack!E102,)</f>
        <v>0</v>
      </c>
      <c r="I22" s="54">
        <f>IF(E19&lt;&gt;Dates!$G$5,DataPack!F102,)</f>
        <v>0</v>
      </c>
      <c r="J22" s="54">
        <f>IF(F19&lt;&gt;Dates!$G$5,DataPack!G102,)</f>
        <v>0</v>
      </c>
      <c r="K22" s="54">
        <f>IF(G19&lt;&gt;Dates!$G$5,DataPack!H102,)</f>
        <v>0</v>
      </c>
      <c r="L22" s="54">
        <f>IF(H19&lt;&gt;Dates!$G$5,DataPack!I102,)</f>
        <v>0</v>
      </c>
      <c r="M22" s="54">
        <f>IF(I19&lt;&gt;Dates!$G$5,DataPack!J102,)</f>
        <v>0</v>
      </c>
      <c r="N22" s="54">
        <f>IF(J19&lt;&gt;Dates!$G$5,DataPack!K102,)</f>
        <v>0</v>
      </c>
      <c r="O22" s="54">
        <f>IF(K19&lt;&gt;Dates!$G$5,DataPack!L102,)</f>
        <v>0</v>
      </c>
      <c r="P22" s="54">
        <f>IF(L19&lt;&gt;Dates!$G$5,DataPack!M102,)</f>
        <v>0</v>
      </c>
      <c r="Q22" s="54">
        <f>IF(M19&lt;&gt;Dates!$G$5,DataPack!N102,)</f>
        <v>0</v>
      </c>
      <c r="R22" s="23"/>
    </row>
    <row r="23" spans="1:18" s="86" customFormat="1" ht="15" customHeight="1">
      <c r="A23" s="307"/>
      <c r="B23" s="202"/>
      <c r="C23" s="202"/>
      <c r="D23" s="203"/>
      <c r="E23" s="198" t="s">
        <v>59</v>
      </c>
      <c r="F23" s="54">
        <f>IF(B20&lt;&gt;Dates!$G$5,DataPack!C103,)</f>
        <v>4541</v>
      </c>
      <c r="G23" s="54">
        <f>IF(C20&lt;&gt;Dates!$G$5,DataPack!D103,)</f>
        <v>100</v>
      </c>
      <c r="H23" s="54">
        <f>IF(D20&lt;&gt;Dates!$G$5,DataPack!E103,)</f>
        <v>0</v>
      </c>
      <c r="I23" s="54">
        <f>IF(E20&lt;&gt;Dates!$G$5,DataPack!F103,)</f>
        <v>0</v>
      </c>
      <c r="J23" s="54">
        <f>IF(F20&lt;&gt;Dates!$G$5,DataPack!G103,)</f>
        <v>3807</v>
      </c>
      <c r="K23" s="54">
        <f>IF(G20&lt;&gt;Dates!$G$5,DataPack!H103,)</f>
        <v>100</v>
      </c>
      <c r="L23" s="54">
        <f>IF(H20&lt;&gt;Dates!$G$5,DataPack!I103,)</f>
        <v>629</v>
      </c>
      <c r="M23" s="54">
        <f>IF(I20&lt;&gt;Dates!$G$5,DataPack!J103,)</f>
        <v>100</v>
      </c>
      <c r="N23" s="54">
        <f>IF(J20&lt;&gt;Dates!$G$5,DataPack!K103,)</f>
        <v>93</v>
      </c>
      <c r="O23" s="54">
        <f>IF(K20&lt;&gt;Dates!$G$5,DataPack!L103,)</f>
        <v>100</v>
      </c>
      <c r="P23" s="54">
        <f>IF(L20&lt;&gt;Dates!$G$5,DataPack!M103,)</f>
        <v>12</v>
      </c>
      <c r="Q23" s="54">
        <f>IF(M20&lt;&gt;Dates!$G$5,DataPack!N103,)</f>
        <v>100</v>
      </c>
      <c r="R23" s="23"/>
    </row>
    <row r="24" spans="1:18" s="86" customFormat="1" ht="15" customHeight="1">
      <c r="B24" s="114"/>
      <c r="C24" s="114"/>
      <c r="D24" s="24"/>
      <c r="E24" s="116"/>
      <c r="F24" s="54"/>
      <c r="G24" s="54"/>
      <c r="H24" s="54"/>
      <c r="I24" s="54"/>
      <c r="J24" s="54"/>
      <c r="K24" s="54"/>
      <c r="L24" s="54"/>
      <c r="M24" s="54"/>
      <c r="N24" s="54"/>
      <c r="O24" s="54"/>
      <c r="P24" s="54"/>
      <c r="Q24" s="54"/>
      <c r="R24" s="23"/>
    </row>
    <row r="25" spans="1:18" s="86" customFormat="1" ht="15" customHeight="1">
      <c r="B25" s="53" t="s">
        <v>900</v>
      </c>
      <c r="C25" s="114"/>
      <c r="D25" s="24"/>
      <c r="E25" s="117" t="s">
        <v>54</v>
      </c>
      <c r="F25" s="54">
        <f>IF(B22&lt;&gt;Dates!$G$5,DataPack!C105,)</f>
        <v>4074</v>
      </c>
      <c r="G25" s="54">
        <f>IF(C22&lt;&gt;Dates!$G$5,DataPack!D105,)</f>
        <v>19</v>
      </c>
      <c r="H25" s="54">
        <f>IF(D22&lt;&gt;Dates!$G$5,DataPack!E105,)</f>
        <v>192</v>
      </c>
      <c r="I25" s="54">
        <f>IF(E22&lt;&gt;Dates!$G$5,DataPack!F105,)</f>
        <v>46</v>
      </c>
      <c r="J25" s="54">
        <f>IF(F22&lt;&gt;Dates!$G$5,DataPack!G105,)</f>
        <v>2824</v>
      </c>
      <c r="K25" s="54">
        <f>IF(G22&lt;&gt;Dates!$G$5,DataPack!H105,)</f>
        <v>17</v>
      </c>
      <c r="L25" s="54">
        <f>IF(H22&lt;&gt;Dates!$G$5,DataPack!I105,)</f>
        <v>732</v>
      </c>
      <c r="M25" s="54">
        <f>IF(I22&lt;&gt;Dates!$G$5,DataPack!J105,)</f>
        <v>24</v>
      </c>
      <c r="N25" s="54">
        <f>IF(J22&lt;&gt;Dates!$G$5,DataPack!K105,)</f>
        <v>303</v>
      </c>
      <c r="O25" s="54">
        <f>IF(K22&lt;&gt;Dates!$G$5,DataPack!L105,)</f>
        <v>29</v>
      </c>
      <c r="P25" s="54">
        <f>IF(L22&lt;&gt;Dates!$G$5,DataPack!M105,)</f>
        <v>23</v>
      </c>
      <c r="Q25" s="54">
        <f>IF(M22&lt;&gt;Dates!$G$5,DataPack!N105,)</f>
        <v>6</v>
      </c>
      <c r="R25" s="23"/>
    </row>
    <row r="26" spans="1:18" s="86" customFormat="1" ht="15" customHeight="1">
      <c r="B26" s="114"/>
      <c r="C26" s="114"/>
      <c r="D26" s="24"/>
      <c r="E26" s="117" t="s">
        <v>55</v>
      </c>
      <c r="F26" s="54">
        <f>IF(B23&lt;&gt;Dates!$G$5,DataPack!C106,)</f>
        <v>10959</v>
      </c>
      <c r="G26" s="54">
        <f>IF(C23&lt;&gt;Dates!$G$5,DataPack!D106,)</f>
        <v>51</v>
      </c>
      <c r="H26" s="54">
        <f>IF(D23&lt;&gt;Dates!$G$5,DataPack!E106,)</f>
        <v>210</v>
      </c>
      <c r="I26" s="54">
        <f>IF(E23&lt;&gt;Dates!$G$5,DataPack!F106,)</f>
        <v>50</v>
      </c>
      <c r="J26" s="54">
        <f>IF(F23&lt;&gt;Dates!$G$5,DataPack!G106,)</f>
        <v>8653</v>
      </c>
      <c r="K26" s="54">
        <f>IF(G23&lt;&gt;Dates!$G$5,DataPack!H106,)</f>
        <v>52</v>
      </c>
      <c r="L26" s="54">
        <f>IF(H23&lt;&gt;Dates!$G$5,DataPack!I106,)</f>
        <v>1317</v>
      </c>
      <c r="M26" s="54">
        <f>IF(I23&lt;&gt;Dates!$G$5,DataPack!J106,)</f>
        <v>43</v>
      </c>
      <c r="N26" s="54">
        <f>IF(J23&lt;&gt;Dates!$G$5,DataPack!K106,)</f>
        <v>545</v>
      </c>
      <c r="O26" s="54">
        <f>IF(K23&lt;&gt;Dates!$G$5,DataPack!L106,)</f>
        <v>53</v>
      </c>
      <c r="P26" s="54">
        <f>IF(L23&lt;&gt;Dates!$G$5,DataPack!M106,)</f>
        <v>234</v>
      </c>
      <c r="Q26" s="54">
        <f>IF(M23&lt;&gt;Dates!$G$5,DataPack!N106,)</f>
        <v>62</v>
      </c>
      <c r="R26" s="23"/>
    </row>
    <row r="27" spans="1:18" s="86" customFormat="1" ht="15" customHeight="1">
      <c r="B27" s="114"/>
      <c r="C27" s="114"/>
      <c r="D27" s="24"/>
      <c r="E27" s="117" t="s">
        <v>56</v>
      </c>
      <c r="F27" s="54">
        <f>IF(B24&lt;&gt;Dates!$G$5,DataPack!C107,)</f>
        <v>6030</v>
      </c>
      <c r="G27" s="54">
        <f>IF(C24&lt;&gt;Dates!$G$5,DataPack!D107,)</f>
        <v>28</v>
      </c>
      <c r="H27" s="54">
        <f>IF(D24&lt;&gt;Dates!$G$5,DataPack!E107,)</f>
        <v>18</v>
      </c>
      <c r="I27" s="54">
        <f>IF(E24&lt;&gt;Dates!$G$5,DataPack!F107,)</f>
        <v>4</v>
      </c>
      <c r="J27" s="54">
        <f>IF(F24&lt;&gt;Dates!$G$5,DataPack!G107,)</f>
        <v>4806</v>
      </c>
      <c r="K27" s="54">
        <f>IF(G24&lt;&gt;Dates!$G$5,DataPack!H107,)</f>
        <v>29</v>
      </c>
      <c r="L27" s="54">
        <f>IF(H24&lt;&gt;Dates!$G$5,DataPack!I107,)</f>
        <v>929</v>
      </c>
      <c r="M27" s="54">
        <f>IF(I24&lt;&gt;Dates!$G$5,DataPack!J107,)</f>
        <v>30</v>
      </c>
      <c r="N27" s="54">
        <f>IF(J24&lt;&gt;Dates!$G$5,DataPack!K107,)</f>
        <v>167</v>
      </c>
      <c r="O27" s="54">
        <f>IF(K24&lt;&gt;Dates!$G$5,DataPack!L107,)</f>
        <v>16</v>
      </c>
      <c r="P27" s="54">
        <f>IF(L24&lt;&gt;Dates!$G$5,DataPack!M107,)</f>
        <v>110</v>
      </c>
      <c r="Q27" s="54">
        <f>IF(M24&lt;&gt;Dates!$G$5,DataPack!N107,)</f>
        <v>29</v>
      </c>
      <c r="R27" s="23"/>
    </row>
    <row r="28" spans="1:18" s="86" customFormat="1" ht="15" customHeight="1">
      <c r="B28" s="114"/>
      <c r="C28" s="114"/>
      <c r="D28" s="24"/>
      <c r="E28" s="117" t="s">
        <v>57</v>
      </c>
      <c r="F28" s="54">
        <f>IF(B25&lt;&gt;Dates!$G$5,DataPack!C108,)</f>
        <v>485</v>
      </c>
      <c r="G28" s="54">
        <f>IF(C25&lt;&gt;Dates!$G$5,DataPack!D108,)</f>
        <v>2</v>
      </c>
      <c r="H28" s="54">
        <f>IF(D25&lt;&gt;Dates!$G$5,DataPack!E108,)</f>
        <v>0</v>
      </c>
      <c r="I28" s="54">
        <f>IF(E25&lt;&gt;Dates!$G$5,DataPack!F108,)</f>
        <v>0</v>
      </c>
      <c r="J28" s="54">
        <f>IF(F25&lt;&gt;Dates!$G$5,DataPack!G108,)</f>
        <v>360</v>
      </c>
      <c r="K28" s="54">
        <f>IF(G25&lt;&gt;Dates!$G$5,DataPack!H108,)</f>
        <v>2</v>
      </c>
      <c r="L28" s="54">
        <f>IF(H25&lt;&gt;Dates!$G$5,DataPack!I108,)</f>
        <v>97</v>
      </c>
      <c r="M28" s="54">
        <f>IF(I25&lt;&gt;Dates!$G$5,DataPack!J108,)</f>
        <v>3</v>
      </c>
      <c r="N28" s="54">
        <f>IF(J25&lt;&gt;Dates!$G$5,DataPack!K108,)</f>
        <v>16</v>
      </c>
      <c r="O28" s="54">
        <f>IF(K25&lt;&gt;Dates!$G$5,DataPack!L108,)</f>
        <v>2</v>
      </c>
      <c r="P28" s="54">
        <f>IF(L25&lt;&gt;Dates!$G$5,DataPack!M108,)</f>
        <v>12</v>
      </c>
      <c r="Q28" s="54">
        <f>IF(M25&lt;&gt;Dates!$G$5,DataPack!N108,)</f>
        <v>3</v>
      </c>
      <c r="R28" s="23"/>
    </row>
    <row r="29" spans="1:18" s="86" customFormat="1" ht="15" customHeight="1">
      <c r="B29" s="114"/>
      <c r="C29" s="114"/>
      <c r="D29" s="24"/>
      <c r="E29" s="116" t="s">
        <v>59</v>
      </c>
      <c r="F29" s="54">
        <f>IF(B26&lt;&gt;Dates!$G$5,DataPack!C109,)</f>
        <v>21548</v>
      </c>
      <c r="G29" s="54">
        <f>IF(C26&lt;&gt;Dates!$G$5,DataPack!D109,)</f>
        <v>100</v>
      </c>
      <c r="H29" s="54">
        <f>IF(D26&lt;&gt;Dates!$G$5,DataPack!E109,)</f>
        <v>420</v>
      </c>
      <c r="I29" s="54">
        <f>IF(E26&lt;&gt;Dates!$G$5,DataPack!F109,)</f>
        <v>100</v>
      </c>
      <c r="J29" s="54">
        <f>IF(F26&lt;&gt;Dates!$G$5,DataPack!G109,)</f>
        <v>16643</v>
      </c>
      <c r="K29" s="54">
        <f>IF(G26&lt;&gt;Dates!$G$5,DataPack!H109,)</f>
        <v>100</v>
      </c>
      <c r="L29" s="54">
        <f>IF(H26&lt;&gt;Dates!$G$5,DataPack!I109,)</f>
        <v>3075</v>
      </c>
      <c r="M29" s="54">
        <f>IF(I26&lt;&gt;Dates!$G$5,DataPack!J109,)</f>
        <v>100</v>
      </c>
      <c r="N29" s="54">
        <f>IF(J26&lt;&gt;Dates!$G$5,DataPack!K109,)</f>
        <v>1031</v>
      </c>
      <c r="O29" s="54">
        <f>IF(K26&lt;&gt;Dates!$G$5,DataPack!L109,)</f>
        <v>100</v>
      </c>
      <c r="P29" s="54">
        <f>IF(L26&lt;&gt;Dates!$G$5,DataPack!M109,)</f>
        <v>379</v>
      </c>
      <c r="Q29" s="54">
        <f>IF(M26&lt;&gt;Dates!$G$5,DataPack!N109,)</f>
        <v>100</v>
      </c>
      <c r="R29" s="23"/>
    </row>
    <row r="30" spans="1:18" s="86" customFormat="1" ht="15" customHeight="1">
      <c r="B30" s="114"/>
      <c r="C30" s="114"/>
      <c r="D30" s="24"/>
      <c r="E30" s="117"/>
      <c r="F30" s="54" t="str">
        <f>IF(B27&lt;&gt;Dates!$G$5,DataPack!C110,)</f>
        <v/>
      </c>
      <c r="G30" s="54" t="str">
        <f>IF(C27&lt;&gt;Dates!$G$5,DataPack!D110,)</f>
        <v/>
      </c>
      <c r="H30" s="54" t="str">
        <f>IF(D27&lt;&gt;Dates!$G$5,DataPack!E110,)</f>
        <v/>
      </c>
      <c r="I30" s="54" t="str">
        <f>IF(E27&lt;&gt;Dates!$G$5,DataPack!F110,)</f>
        <v/>
      </c>
      <c r="J30" s="54" t="str">
        <f>IF(F27&lt;&gt;Dates!$G$5,DataPack!G110,)</f>
        <v/>
      </c>
      <c r="K30" s="54" t="str">
        <f>IF(G27&lt;&gt;Dates!$G$5,DataPack!H110,)</f>
        <v/>
      </c>
      <c r="L30" s="54" t="str">
        <f>IF(H27&lt;&gt;Dates!$G$5,DataPack!I110,)</f>
        <v/>
      </c>
      <c r="M30" s="54" t="str">
        <f>IF(I27&lt;&gt;Dates!$G$5,DataPack!J110,)</f>
        <v/>
      </c>
      <c r="N30" s="54" t="str">
        <f>IF(J27&lt;&gt;Dates!$G$5,DataPack!K110,)</f>
        <v/>
      </c>
      <c r="O30" s="54" t="str">
        <f>IF(K27&lt;&gt;Dates!$G$5,DataPack!L110,)</f>
        <v/>
      </c>
      <c r="P30" s="54" t="str">
        <f>IF(L27&lt;&gt;Dates!$G$5,DataPack!M110,)</f>
        <v/>
      </c>
      <c r="Q30" s="54" t="str">
        <f>IF(M27&lt;&gt;Dates!$G$5,DataPack!N110,)</f>
        <v/>
      </c>
      <c r="R30" s="23"/>
    </row>
    <row r="31" spans="1:18" s="86" customFormat="1" ht="15" customHeight="1">
      <c r="B31" s="275" t="s">
        <v>906</v>
      </c>
      <c r="C31" s="81"/>
      <c r="D31" s="13"/>
      <c r="E31" s="117" t="s">
        <v>54</v>
      </c>
      <c r="F31" s="54">
        <f>IF(B28&lt;&gt;Dates!$G$5,DataPack!C111,)</f>
        <v>3400</v>
      </c>
      <c r="G31" s="54">
        <f>IF(C28&lt;&gt;Dates!$G$5,DataPack!D111,)</f>
        <v>16</v>
      </c>
      <c r="H31" s="54">
        <f>IF(D28&lt;&gt;Dates!$G$5,DataPack!E111,)</f>
        <v>216</v>
      </c>
      <c r="I31" s="54">
        <f>IF(E28&lt;&gt;Dates!$G$5,DataPack!F111,)</f>
        <v>51</v>
      </c>
      <c r="J31" s="54">
        <f>IF(F28&lt;&gt;Dates!$G$5,DataPack!G111,)</f>
        <v>2408</v>
      </c>
      <c r="K31" s="54">
        <f>IF(G28&lt;&gt;Dates!$G$5,DataPack!H111,)</f>
        <v>14</v>
      </c>
      <c r="L31" s="54">
        <f>IF(H28&lt;&gt;Dates!$G$5,DataPack!I111,)</f>
        <v>434</v>
      </c>
      <c r="M31" s="54">
        <f>IF(I28&lt;&gt;Dates!$G$5,DataPack!J111,)</f>
        <v>14</v>
      </c>
      <c r="N31" s="54">
        <f>IF(J28&lt;&gt;Dates!$G$5,DataPack!K111,)</f>
        <v>297</v>
      </c>
      <c r="O31" s="54">
        <f>IF(K28&lt;&gt;Dates!$G$5,DataPack!L111,)</f>
        <v>29</v>
      </c>
      <c r="P31" s="54">
        <f>IF(L28&lt;&gt;Dates!$G$5,DataPack!M111,)</f>
        <v>45</v>
      </c>
      <c r="Q31" s="54">
        <f>IF(M28&lt;&gt;Dates!$G$5,DataPack!N111,)</f>
        <v>12</v>
      </c>
      <c r="R31" s="23"/>
    </row>
    <row r="32" spans="1:18" s="86" customFormat="1" ht="15" customHeight="1">
      <c r="B32" s="81"/>
      <c r="C32" s="81"/>
      <c r="D32" s="13"/>
      <c r="E32" s="117" t="s">
        <v>55</v>
      </c>
      <c r="F32" s="54">
        <f>IF(B29&lt;&gt;Dates!$G$5,DataPack!C112,)</f>
        <v>11956</v>
      </c>
      <c r="G32" s="54">
        <f>IF(C29&lt;&gt;Dates!$G$5,DataPack!D112,)</f>
        <v>55</v>
      </c>
      <c r="H32" s="54">
        <f>IF(D29&lt;&gt;Dates!$G$5,DataPack!E112,)</f>
        <v>185</v>
      </c>
      <c r="I32" s="54">
        <f>IF(E29&lt;&gt;Dates!$G$5,DataPack!F112,)</f>
        <v>44</v>
      </c>
      <c r="J32" s="54">
        <f>IF(F29&lt;&gt;Dates!$G$5,DataPack!G112,)</f>
        <v>9348</v>
      </c>
      <c r="K32" s="54">
        <f>IF(G29&lt;&gt;Dates!$G$5,DataPack!H112,)</f>
        <v>56</v>
      </c>
      <c r="L32" s="54">
        <f>IF(H29&lt;&gt;Dates!$G$5,DataPack!I112,)</f>
        <v>1644</v>
      </c>
      <c r="M32" s="54">
        <f>IF(I29&lt;&gt;Dates!$G$5,DataPack!J112,)</f>
        <v>53</v>
      </c>
      <c r="N32" s="54">
        <f>IF(J29&lt;&gt;Dates!$G$5,DataPack!K112,)</f>
        <v>548</v>
      </c>
      <c r="O32" s="54">
        <f>IF(K29&lt;&gt;Dates!$G$5,DataPack!L112,)</f>
        <v>53</v>
      </c>
      <c r="P32" s="54">
        <f>IF(L29&lt;&gt;Dates!$G$5,DataPack!M112,)</f>
        <v>231</v>
      </c>
      <c r="Q32" s="54">
        <f>IF(M29&lt;&gt;Dates!$G$5,DataPack!N112,)</f>
        <v>61</v>
      </c>
      <c r="R32" s="23"/>
    </row>
    <row r="33" spans="2:18" s="86" customFormat="1" ht="15" customHeight="1">
      <c r="B33" s="114"/>
      <c r="C33" s="114"/>
      <c r="D33" s="13"/>
      <c r="E33" s="117" t="s">
        <v>56</v>
      </c>
      <c r="F33" s="54">
        <f>IF(B30&lt;&gt;Dates!$G$5,DataPack!C113,)</f>
        <v>5828</v>
      </c>
      <c r="G33" s="54">
        <f>IF(C30&lt;&gt;Dates!$G$5,DataPack!D113,)</f>
        <v>27</v>
      </c>
      <c r="H33" s="54">
        <f>IF(D30&lt;&gt;Dates!$G$5,DataPack!E113,)</f>
        <v>19</v>
      </c>
      <c r="I33" s="54">
        <f>IF(E30&lt;&gt;Dates!$G$5,DataPack!F113,)</f>
        <v>5</v>
      </c>
      <c r="J33" s="54">
        <f>IF(F30&lt;&gt;Dates!$G$5,DataPack!G113,)</f>
        <v>4605</v>
      </c>
      <c r="K33" s="54">
        <f>IF(G30&lt;&gt;Dates!$G$5,DataPack!H113,)</f>
        <v>28</v>
      </c>
      <c r="L33" s="54">
        <f>IF(H30&lt;&gt;Dates!$G$5,DataPack!I113,)</f>
        <v>939</v>
      </c>
      <c r="M33" s="54">
        <f>IF(I30&lt;&gt;Dates!$G$5,DataPack!J113,)</f>
        <v>31</v>
      </c>
      <c r="N33" s="54">
        <f>IF(J30&lt;&gt;Dates!$G$5,DataPack!K113,)</f>
        <v>171</v>
      </c>
      <c r="O33" s="54">
        <f>IF(K30&lt;&gt;Dates!$G$5,DataPack!L113,)</f>
        <v>17</v>
      </c>
      <c r="P33" s="54">
        <f>IF(L30&lt;&gt;Dates!$G$5,DataPack!M113,)</f>
        <v>94</v>
      </c>
      <c r="Q33" s="54">
        <f>IF(M30&lt;&gt;Dates!$G$5,DataPack!N113,)</f>
        <v>25</v>
      </c>
      <c r="R33" s="23"/>
    </row>
    <row r="34" spans="2:18" s="86" customFormat="1" ht="15" customHeight="1">
      <c r="B34" s="114"/>
      <c r="C34" s="114"/>
      <c r="D34" s="13"/>
      <c r="E34" s="117" t="s">
        <v>57</v>
      </c>
      <c r="F34" s="54">
        <f>IF(B31&lt;&gt;Dates!$G$5,DataPack!C114,)</f>
        <v>364</v>
      </c>
      <c r="G34" s="54">
        <f>IF(C31&lt;&gt;Dates!$G$5,DataPack!D114,)</f>
        <v>2</v>
      </c>
      <c r="H34" s="54">
        <f>IF(D31&lt;&gt;Dates!$G$5,DataPack!E114,)</f>
        <v>0</v>
      </c>
      <c r="I34" s="54">
        <f>IF(E31&lt;&gt;Dates!$G$5,DataPack!F114,)</f>
        <v>0</v>
      </c>
      <c r="J34" s="54">
        <f>IF(F31&lt;&gt;Dates!$G$5,DataPack!G114,)</f>
        <v>282</v>
      </c>
      <c r="K34" s="54">
        <f>IF(G31&lt;&gt;Dates!$G$5,DataPack!H114,)</f>
        <v>2</v>
      </c>
      <c r="L34" s="54">
        <f>IF(H31&lt;&gt;Dates!$G$5,DataPack!I114,)</f>
        <v>58</v>
      </c>
      <c r="M34" s="54">
        <f>IF(I31&lt;&gt;Dates!$G$5,DataPack!J114,)</f>
        <v>2</v>
      </c>
      <c r="N34" s="54">
        <f>IF(J31&lt;&gt;Dates!$G$5,DataPack!K114,)</f>
        <v>15</v>
      </c>
      <c r="O34" s="54">
        <f>IF(K31&lt;&gt;Dates!$G$5,DataPack!L114,)</f>
        <v>1</v>
      </c>
      <c r="P34" s="54">
        <f>IF(L31&lt;&gt;Dates!$G$5,DataPack!M114,)</f>
        <v>9</v>
      </c>
      <c r="Q34" s="54">
        <f>IF(M31&lt;&gt;Dates!$G$5,DataPack!N114,)</f>
        <v>2</v>
      </c>
      <c r="R34" s="23"/>
    </row>
    <row r="35" spans="2:18" s="86" customFormat="1" ht="15" customHeight="1">
      <c r="B35" s="114"/>
      <c r="C35" s="114"/>
      <c r="D35" s="24"/>
      <c r="E35" s="116" t="s">
        <v>59</v>
      </c>
      <c r="F35" s="54">
        <f>IF(B32&lt;&gt;Dates!$G$5,DataPack!C115,)</f>
        <v>21548</v>
      </c>
      <c r="G35" s="54">
        <f>IF(C32&lt;&gt;Dates!$G$5,DataPack!D115,)</f>
        <v>100</v>
      </c>
      <c r="H35" s="54">
        <f>IF(D32&lt;&gt;Dates!$G$5,DataPack!E115,)</f>
        <v>420</v>
      </c>
      <c r="I35" s="54">
        <f>IF(E32&lt;&gt;Dates!$G$5,DataPack!F115,)</f>
        <v>100</v>
      </c>
      <c r="J35" s="54">
        <f>IF(F32&lt;&gt;Dates!$G$5,DataPack!G115,)</f>
        <v>16643</v>
      </c>
      <c r="K35" s="54">
        <f>IF(G32&lt;&gt;Dates!$G$5,DataPack!H115,)</f>
        <v>100</v>
      </c>
      <c r="L35" s="54">
        <f>IF(H32&lt;&gt;Dates!$G$5,DataPack!I115,)</f>
        <v>3075</v>
      </c>
      <c r="M35" s="54">
        <f>IF(I32&lt;&gt;Dates!$G$5,DataPack!J115,)</f>
        <v>100</v>
      </c>
      <c r="N35" s="54">
        <f>IF(J32&lt;&gt;Dates!$G$5,DataPack!K115,)</f>
        <v>1031</v>
      </c>
      <c r="O35" s="54">
        <f>IF(K32&lt;&gt;Dates!$G$5,DataPack!L115,)</f>
        <v>100</v>
      </c>
      <c r="P35" s="54">
        <f>IF(L32&lt;&gt;Dates!$G$5,DataPack!M115,)</f>
        <v>379</v>
      </c>
      <c r="Q35" s="54">
        <f>IF(M32&lt;&gt;Dates!$G$5,DataPack!N115,)</f>
        <v>100</v>
      </c>
      <c r="R35" s="23"/>
    </row>
    <row r="36" spans="2:18" s="86" customFormat="1" ht="15" customHeight="1">
      <c r="B36" s="114"/>
      <c r="C36" s="114"/>
      <c r="D36" s="24"/>
      <c r="E36" s="117"/>
      <c r="F36" s="54" t="str">
        <f>IF(B33&lt;&gt;Dates!$G$5,DataPack!C116,)</f>
        <v/>
      </c>
      <c r="G36" s="54" t="str">
        <f>IF(C33&lt;&gt;Dates!$G$5,DataPack!D116,)</f>
        <v/>
      </c>
      <c r="H36" s="54" t="str">
        <f>IF(D33&lt;&gt;Dates!$G$5,DataPack!E116,)</f>
        <v/>
      </c>
      <c r="I36" s="54" t="str">
        <f>IF(E33&lt;&gt;Dates!$G$5,DataPack!F116,)</f>
        <v/>
      </c>
      <c r="J36" s="54" t="str">
        <f>IF(F33&lt;&gt;Dates!$G$5,DataPack!G116,)</f>
        <v/>
      </c>
      <c r="K36" s="54" t="str">
        <f>IF(G33&lt;&gt;Dates!$G$5,DataPack!H116,)</f>
        <v/>
      </c>
      <c r="L36" s="54" t="str">
        <f>IF(H33&lt;&gt;Dates!$G$5,DataPack!I116,)</f>
        <v/>
      </c>
      <c r="M36" s="54" t="str">
        <f>IF(I33&lt;&gt;Dates!$G$5,DataPack!J116,)</f>
        <v/>
      </c>
      <c r="N36" s="54" t="str">
        <f>IF(J33&lt;&gt;Dates!$G$5,DataPack!K116,)</f>
        <v/>
      </c>
      <c r="O36" s="54" t="str">
        <f>IF(K33&lt;&gt;Dates!$G$5,DataPack!L116,)</f>
        <v/>
      </c>
      <c r="P36" s="54" t="str">
        <f>IF(L33&lt;&gt;Dates!$G$5,DataPack!M116,)</f>
        <v/>
      </c>
      <c r="Q36" s="54" t="str">
        <f>IF(M33&lt;&gt;Dates!$G$5,DataPack!N116,)</f>
        <v/>
      </c>
      <c r="R36" s="23"/>
    </row>
    <row r="37" spans="2:18" s="86" customFormat="1" ht="15" customHeight="1">
      <c r="B37" s="275" t="s">
        <v>907</v>
      </c>
      <c r="C37" s="53"/>
      <c r="D37" s="13"/>
      <c r="E37" s="117" t="s">
        <v>54</v>
      </c>
      <c r="F37" s="54">
        <f>IF(B34&lt;&gt;Dates!$G$5,DataPack!C117,)</f>
        <v>7412</v>
      </c>
      <c r="G37" s="54">
        <f>IF(C34&lt;&gt;Dates!$G$5,DataPack!D117,)</f>
        <v>34</v>
      </c>
      <c r="H37" s="54">
        <f>IF(D34&lt;&gt;Dates!$G$5,DataPack!E117,)</f>
        <v>291</v>
      </c>
      <c r="I37" s="54">
        <f>IF(E34&lt;&gt;Dates!$G$5,DataPack!F117,)</f>
        <v>69</v>
      </c>
      <c r="J37" s="54">
        <f>IF(F34&lt;&gt;Dates!$G$5,DataPack!G117,)</f>
        <v>5687</v>
      </c>
      <c r="K37" s="54">
        <f>IF(G34&lt;&gt;Dates!$G$5,DataPack!H117,)</f>
        <v>34</v>
      </c>
      <c r="L37" s="54">
        <f>IF(H34&lt;&gt;Dates!$G$5,DataPack!I117,)</f>
        <v>839</v>
      </c>
      <c r="M37" s="54">
        <f>IF(I34&lt;&gt;Dates!$G$5,DataPack!J117,)</f>
        <v>27</v>
      </c>
      <c r="N37" s="54">
        <f>IF(J34&lt;&gt;Dates!$G$5,DataPack!K117,)</f>
        <v>510</v>
      </c>
      <c r="O37" s="54">
        <f>IF(K34&lt;&gt;Dates!$G$5,DataPack!L117,)</f>
        <v>49</v>
      </c>
      <c r="P37" s="54">
        <f>IF(L34&lt;&gt;Dates!$G$5,DataPack!M117,)</f>
        <v>85</v>
      </c>
      <c r="Q37" s="54">
        <f>IF(M34&lt;&gt;Dates!$G$5,DataPack!N117,)</f>
        <v>22</v>
      </c>
      <c r="R37" s="23"/>
    </row>
    <row r="38" spans="2:18" s="86" customFormat="1" ht="15" customHeight="1">
      <c r="B38" s="114"/>
      <c r="C38" s="114"/>
      <c r="D38" s="13"/>
      <c r="E38" s="117" t="s">
        <v>55</v>
      </c>
      <c r="F38" s="54">
        <f>IF(B35&lt;&gt;Dates!$G$5,DataPack!C118,)</f>
        <v>12116</v>
      </c>
      <c r="G38" s="54">
        <f>IF(C35&lt;&gt;Dates!$G$5,DataPack!D118,)</f>
        <v>56</v>
      </c>
      <c r="H38" s="54">
        <f>IF(D35&lt;&gt;Dates!$G$5,DataPack!E118,)</f>
        <v>127</v>
      </c>
      <c r="I38" s="54">
        <f>IF(E35&lt;&gt;Dates!$G$5,DataPack!F118,)</f>
        <v>30</v>
      </c>
      <c r="J38" s="54">
        <f>IF(F35&lt;&gt;Dates!$G$5,DataPack!G118,)</f>
        <v>9639</v>
      </c>
      <c r="K38" s="54">
        <f>IF(G35&lt;&gt;Dates!$G$5,DataPack!H118,)</f>
        <v>58</v>
      </c>
      <c r="L38" s="54">
        <f>IF(H35&lt;&gt;Dates!$G$5,DataPack!I118,)</f>
        <v>1690</v>
      </c>
      <c r="M38" s="54">
        <f>IF(I35&lt;&gt;Dates!$G$5,DataPack!J118,)</f>
        <v>55</v>
      </c>
      <c r="N38" s="54">
        <f>IF(J35&lt;&gt;Dates!$G$5,DataPack!K118,)</f>
        <v>439</v>
      </c>
      <c r="O38" s="54">
        <f>IF(K35&lt;&gt;Dates!$G$5,DataPack!L118,)</f>
        <v>43</v>
      </c>
      <c r="P38" s="54">
        <f>IF(L35&lt;&gt;Dates!$G$5,DataPack!M118,)</f>
        <v>221</v>
      </c>
      <c r="Q38" s="54">
        <f>IF(M35&lt;&gt;Dates!$G$5,DataPack!N118,)</f>
        <v>58</v>
      </c>
      <c r="R38" s="23"/>
    </row>
    <row r="39" spans="2:18" s="86" customFormat="1" ht="15" customHeight="1">
      <c r="B39" s="114"/>
      <c r="C39" s="114"/>
      <c r="D39" s="13"/>
      <c r="E39" s="117" t="s">
        <v>56</v>
      </c>
      <c r="F39" s="54">
        <f>IF(B36&lt;&gt;Dates!$G$5,DataPack!C119,)</f>
        <v>1897</v>
      </c>
      <c r="G39" s="54">
        <f>IF(C36&lt;&gt;Dates!$G$5,DataPack!D119,)</f>
        <v>9</v>
      </c>
      <c r="H39" s="54">
        <f>IF(D36&lt;&gt;Dates!$G$5,DataPack!E119,)</f>
        <v>2</v>
      </c>
      <c r="I39" s="54">
        <f>IF(E36&lt;&gt;Dates!$G$5,DataPack!F119,)</f>
        <v>0</v>
      </c>
      <c r="J39" s="54">
        <f>IF(F36&lt;&gt;Dates!$G$5,DataPack!G119,)</f>
        <v>1257</v>
      </c>
      <c r="K39" s="54">
        <f>IF(G36&lt;&gt;Dates!$G$5,DataPack!H119,)</f>
        <v>8</v>
      </c>
      <c r="L39" s="54">
        <f>IF(H36&lt;&gt;Dates!$G$5,DataPack!I119,)</f>
        <v>501</v>
      </c>
      <c r="M39" s="54">
        <f>IF(I36&lt;&gt;Dates!$G$5,DataPack!J119,)</f>
        <v>16</v>
      </c>
      <c r="N39" s="54">
        <f>IF(J36&lt;&gt;Dates!$G$5,DataPack!K119,)</f>
        <v>74</v>
      </c>
      <c r="O39" s="54">
        <f>IF(K36&lt;&gt;Dates!$G$5,DataPack!L119,)</f>
        <v>7</v>
      </c>
      <c r="P39" s="54">
        <f>IF(L36&lt;&gt;Dates!$G$5,DataPack!M119,)</f>
        <v>63</v>
      </c>
      <c r="Q39" s="54">
        <f>IF(M36&lt;&gt;Dates!$G$5,DataPack!N119,)</f>
        <v>17</v>
      </c>
      <c r="R39" s="23"/>
    </row>
    <row r="40" spans="2:18" s="86" customFormat="1" ht="15" customHeight="1">
      <c r="B40" s="114"/>
      <c r="C40" s="114"/>
      <c r="D40" s="13"/>
      <c r="E40" s="117" t="s">
        <v>57</v>
      </c>
      <c r="F40" s="54">
        <f>IF(B37&lt;&gt;Dates!$G$5,DataPack!C120,)</f>
        <v>111</v>
      </c>
      <c r="G40" s="54">
        <f>IF(C37&lt;&gt;Dates!$G$5,DataPack!D120,)</f>
        <v>1</v>
      </c>
      <c r="H40" s="54">
        <f>IF(D37&lt;&gt;Dates!$G$5,DataPack!E120,)</f>
        <v>0</v>
      </c>
      <c r="I40" s="54">
        <f>IF(E37&lt;&gt;Dates!$G$5,DataPack!F120,)</f>
        <v>0</v>
      </c>
      <c r="J40" s="54">
        <f>IF(F37&lt;&gt;Dates!$G$5,DataPack!G120,)</f>
        <v>50</v>
      </c>
      <c r="K40" s="54">
        <f>IF(G37&lt;&gt;Dates!$G$5,DataPack!H120,)</f>
        <v>0</v>
      </c>
      <c r="L40" s="54">
        <f>IF(H37&lt;&gt;Dates!$G$5,DataPack!I120,)</f>
        <v>43</v>
      </c>
      <c r="M40" s="54">
        <f>IF(I37&lt;&gt;Dates!$G$5,DataPack!J120,)</f>
        <v>1</v>
      </c>
      <c r="N40" s="54">
        <f>IF(J37&lt;&gt;Dates!$G$5,DataPack!K120,)</f>
        <v>8</v>
      </c>
      <c r="O40" s="54">
        <f>IF(K37&lt;&gt;Dates!$G$5,DataPack!L120,)</f>
        <v>1</v>
      </c>
      <c r="P40" s="54">
        <f>IF(L37&lt;&gt;Dates!$G$5,DataPack!M120,)</f>
        <v>10</v>
      </c>
      <c r="Q40" s="54">
        <f>IF(M37&lt;&gt;Dates!$G$5,DataPack!N120,)</f>
        <v>3</v>
      </c>
      <c r="R40" s="23"/>
    </row>
    <row r="41" spans="2:18" s="86" customFormat="1" ht="15" customHeight="1">
      <c r="B41" s="114"/>
      <c r="C41" s="114"/>
      <c r="D41" s="24"/>
      <c r="E41" s="116" t="s">
        <v>59</v>
      </c>
      <c r="F41" s="54">
        <f>IF(B38&lt;&gt;Dates!$G$5,DataPack!C121,)</f>
        <v>21536</v>
      </c>
      <c r="G41" s="54">
        <f>IF(C38&lt;&gt;Dates!$G$5,DataPack!D121,)</f>
        <v>100</v>
      </c>
      <c r="H41" s="54">
        <f>IF(D38&lt;&gt;Dates!$G$5,DataPack!E121,)</f>
        <v>420</v>
      </c>
      <c r="I41" s="54">
        <f>IF(E38&lt;&gt;Dates!$G$5,DataPack!F121,)</f>
        <v>100</v>
      </c>
      <c r="J41" s="54">
        <f>IF(F38&lt;&gt;Dates!$G$5,DataPack!G121,)</f>
        <v>16633</v>
      </c>
      <c r="K41" s="54">
        <f>IF(G38&lt;&gt;Dates!$G$5,DataPack!H121,)</f>
        <v>100</v>
      </c>
      <c r="L41" s="54">
        <f>IF(H38&lt;&gt;Dates!$G$5,DataPack!I121,)</f>
        <v>3073</v>
      </c>
      <c r="M41" s="54">
        <f>IF(I38&lt;&gt;Dates!$G$5,DataPack!J121,)</f>
        <v>100</v>
      </c>
      <c r="N41" s="54">
        <f>IF(J38&lt;&gt;Dates!$G$5,DataPack!K121,)</f>
        <v>1031</v>
      </c>
      <c r="O41" s="54">
        <f>IF(K38&lt;&gt;Dates!$G$5,DataPack!L121,)</f>
        <v>100</v>
      </c>
      <c r="P41" s="54">
        <f>IF(L38&lt;&gt;Dates!$G$5,DataPack!M121,)</f>
        <v>379</v>
      </c>
      <c r="Q41" s="54">
        <f>IF(M38&lt;&gt;Dates!$G$5,DataPack!N121,)</f>
        <v>100</v>
      </c>
      <c r="R41" s="23"/>
    </row>
    <row r="42" spans="2:18" s="86" customFormat="1" ht="15" customHeight="1">
      <c r="B42" s="114"/>
      <c r="C42" s="114"/>
      <c r="D42" s="24"/>
      <c r="E42" s="117"/>
      <c r="F42" s="54" t="str">
        <f>IF(B39&lt;&gt;Dates!$G$5,DataPack!C122,)</f>
        <v/>
      </c>
      <c r="G42" s="54" t="str">
        <f>IF(C39&lt;&gt;Dates!$G$5,DataPack!D122,)</f>
        <v/>
      </c>
      <c r="H42" s="54" t="str">
        <f>IF(D39&lt;&gt;Dates!$G$5,DataPack!E122,)</f>
        <v/>
      </c>
      <c r="I42" s="54" t="str">
        <f>IF(E39&lt;&gt;Dates!$G$5,DataPack!F122,)</f>
        <v/>
      </c>
      <c r="J42" s="54" t="str">
        <f>IF(F39&lt;&gt;Dates!$G$5,DataPack!G122,)</f>
        <v/>
      </c>
      <c r="K42" s="54" t="str">
        <f>IF(G39&lt;&gt;Dates!$G$5,DataPack!H122,)</f>
        <v/>
      </c>
      <c r="L42" s="54" t="str">
        <f>IF(H39&lt;&gt;Dates!$G$5,DataPack!I122,)</f>
        <v/>
      </c>
      <c r="M42" s="54" t="str">
        <f>IF(I39&lt;&gt;Dates!$G$5,DataPack!J122,)</f>
        <v/>
      </c>
      <c r="N42" s="54" t="str">
        <f>IF(J39&lt;&gt;Dates!$G$5,DataPack!K122,)</f>
        <v/>
      </c>
      <c r="O42" s="54" t="str">
        <f>IF(K39&lt;&gt;Dates!$G$5,DataPack!L122,)</f>
        <v/>
      </c>
      <c r="P42" s="54" t="str">
        <f>IF(L39&lt;&gt;Dates!$G$5,DataPack!M122,)</f>
        <v/>
      </c>
      <c r="Q42" s="54" t="str">
        <f>IF(M39&lt;&gt;Dates!$G$5,DataPack!N122,)</f>
        <v/>
      </c>
      <c r="R42" s="23"/>
    </row>
    <row r="43" spans="2:18" s="86" customFormat="1" ht="15" customHeight="1">
      <c r="B43" s="403" t="s">
        <v>908</v>
      </c>
      <c r="C43" s="404"/>
      <c r="D43" s="13"/>
      <c r="E43" s="117" t="s">
        <v>54</v>
      </c>
      <c r="F43" s="54">
        <f>IF(B40&lt;&gt;Dates!$G$5,DataPack!C123,)</f>
        <v>4971</v>
      </c>
      <c r="G43" s="54">
        <f>IF(C40&lt;&gt;Dates!$G$5,DataPack!D123,)</f>
        <v>23</v>
      </c>
      <c r="H43" s="54">
        <f>IF(D40&lt;&gt;Dates!$G$5,DataPack!E123,)</f>
        <v>236</v>
      </c>
      <c r="I43" s="54">
        <f>IF(E40&lt;&gt;Dates!$G$5,DataPack!F123,)</f>
        <v>56</v>
      </c>
      <c r="J43" s="54">
        <f>IF(F40&lt;&gt;Dates!$G$5,DataPack!G123,)</f>
        <v>3310</v>
      </c>
      <c r="K43" s="54">
        <f>IF(G40&lt;&gt;Dates!$G$5,DataPack!H123,)</f>
        <v>20</v>
      </c>
      <c r="L43" s="54">
        <f>IF(H40&lt;&gt;Dates!$G$5,DataPack!I123,)</f>
        <v>931</v>
      </c>
      <c r="M43" s="54">
        <f>IF(I40&lt;&gt;Dates!$G$5,DataPack!J123,)</f>
        <v>30</v>
      </c>
      <c r="N43" s="54">
        <f>IF(J40&lt;&gt;Dates!$G$5,DataPack!K123,)</f>
        <v>416</v>
      </c>
      <c r="O43" s="54">
        <f>IF(K40&lt;&gt;Dates!$G$5,DataPack!L123,)</f>
        <v>40</v>
      </c>
      <c r="P43" s="54">
        <f>IF(L40&lt;&gt;Dates!$G$5,DataPack!M123,)</f>
        <v>78</v>
      </c>
      <c r="Q43" s="54">
        <f>IF(M40&lt;&gt;Dates!$G$5,DataPack!N123,)</f>
        <v>21</v>
      </c>
      <c r="R43" s="23"/>
    </row>
    <row r="44" spans="2:18" s="86" customFormat="1" ht="15" customHeight="1">
      <c r="B44" s="404"/>
      <c r="C44" s="404"/>
      <c r="D44" s="13"/>
      <c r="E44" s="117" t="s">
        <v>55</v>
      </c>
      <c r="F44" s="54">
        <f>IF(B41&lt;&gt;Dates!$G$5,DataPack!C124,)</f>
        <v>11422</v>
      </c>
      <c r="G44" s="54">
        <f>IF(C41&lt;&gt;Dates!$G$5,DataPack!D124,)</f>
        <v>53</v>
      </c>
      <c r="H44" s="54">
        <f>IF(D41&lt;&gt;Dates!$G$5,DataPack!E124,)</f>
        <v>165</v>
      </c>
      <c r="I44" s="54">
        <f>IF(E41&lt;&gt;Dates!$G$5,DataPack!F124,)</f>
        <v>39</v>
      </c>
      <c r="J44" s="54">
        <f>IF(F41&lt;&gt;Dates!$G$5,DataPack!G124,)</f>
        <v>9091</v>
      </c>
      <c r="K44" s="54">
        <f>IF(G41&lt;&gt;Dates!$G$5,DataPack!H124,)</f>
        <v>55</v>
      </c>
      <c r="L44" s="54">
        <f>IF(H41&lt;&gt;Dates!$G$5,DataPack!I124,)</f>
        <v>1493</v>
      </c>
      <c r="M44" s="54">
        <f>IF(I41&lt;&gt;Dates!$G$5,DataPack!J124,)</f>
        <v>49</v>
      </c>
      <c r="N44" s="54">
        <f>IF(J41&lt;&gt;Dates!$G$5,DataPack!K124,)</f>
        <v>463</v>
      </c>
      <c r="O44" s="54">
        <f>IF(K41&lt;&gt;Dates!$G$5,DataPack!L124,)</f>
        <v>45</v>
      </c>
      <c r="P44" s="54">
        <f>IF(L41&lt;&gt;Dates!$G$5,DataPack!M124,)</f>
        <v>210</v>
      </c>
      <c r="Q44" s="54">
        <f>IF(M41&lt;&gt;Dates!$G$5,DataPack!N124,)</f>
        <v>55</v>
      </c>
      <c r="R44" s="23"/>
    </row>
    <row r="45" spans="2:18" s="86" customFormat="1" ht="15" customHeight="1">
      <c r="B45" s="404"/>
      <c r="C45" s="404"/>
      <c r="D45" s="13"/>
      <c r="E45" s="117" t="s">
        <v>56</v>
      </c>
      <c r="F45" s="54">
        <f>IF(B42&lt;&gt;Dates!$G$5,DataPack!C125,)</f>
        <v>4770</v>
      </c>
      <c r="G45" s="54">
        <f>IF(C42&lt;&gt;Dates!$G$5,DataPack!D125,)</f>
        <v>22</v>
      </c>
      <c r="H45" s="54">
        <f>IF(D42&lt;&gt;Dates!$G$5,DataPack!E125,)</f>
        <v>18</v>
      </c>
      <c r="I45" s="54">
        <f>IF(E42&lt;&gt;Dates!$G$5,DataPack!F125,)</f>
        <v>4</v>
      </c>
      <c r="J45" s="54">
        <f>IF(F42&lt;&gt;Dates!$G$5,DataPack!G125,)</f>
        <v>3937</v>
      </c>
      <c r="K45" s="54">
        <f>IF(G42&lt;&gt;Dates!$G$5,DataPack!H125,)</f>
        <v>24</v>
      </c>
      <c r="L45" s="54">
        <f>IF(H42&lt;&gt;Dates!$G$5,DataPack!I125,)</f>
        <v>598</v>
      </c>
      <c r="M45" s="54">
        <f>IF(I42&lt;&gt;Dates!$G$5,DataPack!J125,)</f>
        <v>19</v>
      </c>
      <c r="N45" s="54">
        <f>IF(J42&lt;&gt;Dates!$G$5,DataPack!K125,)</f>
        <v>139</v>
      </c>
      <c r="O45" s="54">
        <f>IF(K42&lt;&gt;Dates!$G$5,DataPack!L125,)</f>
        <v>13</v>
      </c>
      <c r="P45" s="54">
        <f>IF(L42&lt;&gt;Dates!$G$5,DataPack!M125,)</f>
        <v>78</v>
      </c>
      <c r="Q45" s="54">
        <f>IF(M42&lt;&gt;Dates!$G$5,DataPack!N125,)</f>
        <v>21</v>
      </c>
      <c r="R45" s="23"/>
    </row>
    <row r="46" spans="2:18" s="86" customFormat="1" ht="15" customHeight="1">
      <c r="B46" s="24"/>
      <c r="C46" s="24"/>
      <c r="D46" s="13"/>
      <c r="E46" s="117" t="s">
        <v>57</v>
      </c>
      <c r="F46" s="54">
        <f>IF(B43&lt;&gt;Dates!$G$5,DataPack!C126,)</f>
        <v>385</v>
      </c>
      <c r="G46" s="54">
        <f>IF(C43&lt;&gt;Dates!$G$5,DataPack!D126,)</f>
        <v>2</v>
      </c>
      <c r="H46" s="54">
        <f>IF(D43&lt;&gt;Dates!$G$5,DataPack!E126,)</f>
        <v>1</v>
      </c>
      <c r="I46" s="54">
        <f>IF(E43&lt;&gt;Dates!$G$5,DataPack!F126,)</f>
        <v>0</v>
      </c>
      <c r="J46" s="54">
        <f>IF(F43&lt;&gt;Dates!$G$5,DataPack!G126,)</f>
        <v>305</v>
      </c>
      <c r="K46" s="54">
        <f>IF(G43&lt;&gt;Dates!$G$5,DataPack!H126,)</f>
        <v>2</v>
      </c>
      <c r="L46" s="54">
        <f>IF(H43&lt;&gt;Dates!$G$5,DataPack!I126,)</f>
        <v>53</v>
      </c>
      <c r="M46" s="54">
        <f>IF(I43&lt;&gt;Dates!$G$5,DataPack!J126,)</f>
        <v>2</v>
      </c>
      <c r="N46" s="54">
        <f>IF(J43&lt;&gt;Dates!$G$5,DataPack!K126,)</f>
        <v>13</v>
      </c>
      <c r="O46" s="54">
        <f>IF(K43&lt;&gt;Dates!$G$5,DataPack!L126,)</f>
        <v>1</v>
      </c>
      <c r="P46" s="54">
        <f>IF(L43&lt;&gt;Dates!$G$5,DataPack!M126,)</f>
        <v>13</v>
      </c>
      <c r="Q46" s="54">
        <f>IF(M43&lt;&gt;Dates!$G$5,DataPack!N126,)</f>
        <v>3</v>
      </c>
      <c r="R46" s="23"/>
    </row>
    <row r="47" spans="2:18" s="86" customFormat="1" ht="15" customHeight="1">
      <c r="B47" s="24"/>
      <c r="C47" s="24"/>
      <c r="D47" s="24"/>
      <c r="E47" s="116" t="s">
        <v>59</v>
      </c>
      <c r="F47" s="54">
        <f>IF(B44&lt;&gt;Dates!$G$5,DataPack!C127,)</f>
        <v>21548</v>
      </c>
      <c r="G47" s="54">
        <f>IF(C44&lt;&gt;Dates!$G$5,DataPack!D127,)</f>
        <v>100</v>
      </c>
      <c r="H47" s="54">
        <f>IF(D44&lt;&gt;Dates!$G$5,DataPack!E127,)</f>
        <v>420</v>
      </c>
      <c r="I47" s="54">
        <f>IF(E44&lt;&gt;Dates!$G$5,DataPack!F127,)</f>
        <v>100</v>
      </c>
      <c r="J47" s="54">
        <f>IF(F44&lt;&gt;Dates!$G$5,DataPack!G127,)</f>
        <v>16643</v>
      </c>
      <c r="K47" s="54">
        <f>IF(G44&lt;&gt;Dates!$G$5,DataPack!H127,)</f>
        <v>100</v>
      </c>
      <c r="L47" s="54">
        <f>IF(H44&lt;&gt;Dates!$G$5,DataPack!I127,)</f>
        <v>3075</v>
      </c>
      <c r="M47" s="54">
        <f>IF(I44&lt;&gt;Dates!$G$5,DataPack!J127,)</f>
        <v>100</v>
      </c>
      <c r="N47" s="54">
        <f>IF(J44&lt;&gt;Dates!$G$5,DataPack!K127,)</f>
        <v>1031</v>
      </c>
      <c r="O47" s="54">
        <f>IF(K44&lt;&gt;Dates!$G$5,DataPack!L127,)</f>
        <v>100</v>
      </c>
      <c r="P47" s="54">
        <f>IF(L44&lt;&gt;Dates!$G$5,DataPack!M127,)</f>
        <v>379</v>
      </c>
      <c r="Q47" s="54">
        <f>IF(M44&lt;&gt;Dates!$G$5,DataPack!N127,)</f>
        <v>100</v>
      </c>
      <c r="R47" s="23"/>
    </row>
    <row r="48" spans="2:18" s="86" customFormat="1" ht="6.75" customHeight="1">
      <c r="B48" s="24"/>
      <c r="C48" s="24"/>
      <c r="D48" s="24"/>
      <c r="E48" s="16"/>
      <c r="F48" s="22"/>
      <c r="G48" s="23"/>
      <c r="H48" s="22"/>
      <c r="I48" s="23"/>
      <c r="J48" s="22"/>
      <c r="K48" s="23"/>
      <c r="L48" s="22"/>
      <c r="M48" s="23"/>
      <c r="N48" s="22"/>
      <c r="O48" s="23"/>
      <c r="P48" s="22"/>
      <c r="Q48" s="23"/>
      <c r="R48" s="23"/>
    </row>
    <row r="49" spans="2:18" s="86" customFormat="1" ht="10.5">
      <c r="B49" s="49"/>
      <c r="C49" s="49"/>
      <c r="D49" s="49"/>
      <c r="E49" s="49"/>
      <c r="F49" s="49"/>
      <c r="G49" s="49"/>
      <c r="H49" s="49"/>
      <c r="I49" s="49"/>
      <c r="J49" s="49"/>
      <c r="K49" s="49"/>
      <c r="L49" s="49"/>
      <c r="M49" s="49"/>
      <c r="N49" s="49"/>
      <c r="O49" s="49"/>
      <c r="P49" s="401" t="s">
        <v>22</v>
      </c>
      <c r="Q49" s="401"/>
      <c r="R49" s="13"/>
    </row>
    <row r="50" spans="2:18" s="329" customFormat="1" ht="10.5">
      <c r="B50" s="37" t="s">
        <v>537</v>
      </c>
      <c r="C50" s="308"/>
      <c r="D50" s="308"/>
      <c r="E50" s="308"/>
      <c r="F50" s="308"/>
      <c r="G50" s="308"/>
      <c r="H50" s="308"/>
      <c r="I50" s="308"/>
      <c r="J50" s="308"/>
      <c r="K50" s="308"/>
      <c r="L50" s="308"/>
      <c r="M50" s="308"/>
      <c r="N50" s="308"/>
      <c r="O50" s="308"/>
      <c r="P50" s="308"/>
      <c r="Q50" s="308"/>
      <c r="R50" s="37"/>
    </row>
    <row r="51" spans="2:18" s="329" customFormat="1" ht="10.5" customHeight="1">
      <c r="B51" s="34" t="s">
        <v>1347</v>
      </c>
      <c r="C51" s="37"/>
      <c r="D51" s="37"/>
      <c r="E51" s="37"/>
      <c r="F51" s="37"/>
      <c r="G51" s="37"/>
      <c r="H51" s="37"/>
      <c r="I51" s="37"/>
      <c r="J51" s="37"/>
      <c r="K51" s="37"/>
      <c r="L51" s="37"/>
      <c r="M51" s="37"/>
      <c r="N51" s="37"/>
      <c r="O51" s="37"/>
      <c r="P51" s="37"/>
      <c r="Q51" s="37"/>
      <c r="R51" s="37"/>
    </row>
    <row r="52" spans="2:18" s="329" customFormat="1" ht="10.5" customHeight="1">
      <c r="B52" s="34" t="s">
        <v>1348</v>
      </c>
      <c r="C52" s="37"/>
      <c r="D52" s="37"/>
      <c r="E52" s="37"/>
      <c r="F52" s="37"/>
      <c r="G52" s="37"/>
      <c r="H52" s="37"/>
      <c r="I52" s="37"/>
      <c r="J52" s="37"/>
      <c r="K52" s="37"/>
      <c r="L52" s="37"/>
      <c r="M52" s="37"/>
      <c r="N52" s="37"/>
      <c r="O52" s="37"/>
      <c r="P52" s="37"/>
      <c r="Q52" s="37"/>
      <c r="R52" s="37"/>
    </row>
    <row r="53" spans="2:18" s="329" customFormat="1" ht="10.5">
      <c r="B53" s="332" t="s">
        <v>912</v>
      </c>
      <c r="C53" s="308"/>
      <c r="D53" s="308"/>
      <c r="E53" s="308"/>
      <c r="F53" s="308"/>
      <c r="G53" s="308"/>
      <c r="H53" s="308"/>
      <c r="I53" s="308"/>
      <c r="J53" s="308"/>
      <c r="K53" s="308"/>
      <c r="L53" s="308"/>
      <c r="M53" s="308"/>
      <c r="N53" s="308"/>
      <c r="O53" s="308"/>
      <c r="P53" s="308"/>
      <c r="Q53" s="308"/>
      <c r="R53" s="37"/>
    </row>
    <row r="54" spans="2:18" s="329" customFormat="1" ht="10.5" customHeight="1">
      <c r="B54" s="37" t="s">
        <v>914</v>
      </c>
      <c r="C54" s="310"/>
      <c r="D54" s="310"/>
      <c r="E54" s="310"/>
      <c r="F54" s="310"/>
      <c r="G54" s="310"/>
      <c r="H54" s="310"/>
      <c r="I54" s="310"/>
      <c r="J54" s="310"/>
      <c r="K54" s="310"/>
      <c r="L54" s="310"/>
      <c r="M54" s="310"/>
      <c r="N54" s="310"/>
      <c r="O54" s="310"/>
      <c r="P54" s="310"/>
      <c r="Q54" s="310"/>
      <c r="R54" s="37"/>
    </row>
    <row r="55" spans="2:18" s="329" customFormat="1" ht="23.25" customHeight="1">
      <c r="B55" s="405" t="s">
        <v>901</v>
      </c>
      <c r="C55" s="406"/>
      <c r="D55" s="406"/>
      <c r="E55" s="406"/>
      <c r="F55" s="406"/>
      <c r="G55" s="406"/>
      <c r="H55" s="406"/>
      <c r="I55" s="406"/>
      <c r="J55" s="406"/>
      <c r="K55" s="406"/>
      <c r="L55" s="406"/>
      <c r="M55" s="406"/>
      <c r="N55" s="406"/>
      <c r="O55" s="406"/>
      <c r="P55" s="406"/>
      <c r="Q55" s="406"/>
      <c r="R55" s="37"/>
    </row>
    <row r="56" spans="2:18" s="329" customFormat="1" ht="10.5">
      <c r="B56" s="402" t="s">
        <v>902</v>
      </c>
      <c r="C56" s="402"/>
      <c r="D56" s="402"/>
      <c r="E56" s="402"/>
      <c r="F56" s="402"/>
      <c r="G56" s="402"/>
      <c r="H56" s="402"/>
      <c r="I56" s="402"/>
      <c r="J56" s="402"/>
      <c r="K56" s="402"/>
      <c r="L56" s="402"/>
      <c r="M56" s="402"/>
      <c r="N56" s="402"/>
      <c r="O56" s="402"/>
      <c r="P56" s="402"/>
      <c r="Q56" s="402"/>
      <c r="R56" s="37"/>
    </row>
    <row r="57" spans="2:18" s="329" customFormat="1" ht="10.5">
      <c r="B57" s="402"/>
      <c r="C57" s="402"/>
      <c r="D57" s="402"/>
      <c r="E57" s="402"/>
      <c r="F57" s="402"/>
      <c r="G57" s="402"/>
      <c r="H57" s="402"/>
      <c r="I57" s="402"/>
      <c r="J57" s="402"/>
      <c r="K57" s="402"/>
      <c r="L57" s="402"/>
      <c r="M57" s="402"/>
      <c r="N57" s="402"/>
      <c r="O57" s="402"/>
      <c r="P57" s="402"/>
      <c r="Q57" s="402"/>
      <c r="R57" s="37"/>
    </row>
    <row r="58" spans="2:18" s="329" customFormat="1" ht="10.5">
      <c r="B58" s="37" t="s">
        <v>903</v>
      </c>
      <c r="C58" s="37"/>
      <c r="D58" s="37"/>
      <c r="E58" s="37"/>
      <c r="F58" s="37"/>
      <c r="G58" s="37"/>
      <c r="H58" s="37"/>
      <c r="I58" s="37"/>
      <c r="J58" s="37"/>
      <c r="K58" s="37"/>
      <c r="L58" s="37"/>
      <c r="M58" s="37"/>
      <c r="N58" s="37"/>
      <c r="O58" s="37"/>
      <c r="P58" s="37"/>
      <c r="Q58" s="37"/>
      <c r="R58" s="37"/>
    </row>
    <row r="59" spans="2:18">
      <c r="B59" s="5"/>
      <c r="C59" s="5"/>
      <c r="D59" s="5"/>
      <c r="E59" s="5"/>
      <c r="F59" s="5"/>
      <c r="G59" s="5"/>
      <c r="H59" s="5"/>
      <c r="I59" s="5"/>
      <c r="J59" s="5"/>
      <c r="K59" s="5"/>
      <c r="L59" s="5"/>
      <c r="M59" s="5"/>
      <c r="N59" s="5"/>
      <c r="O59" s="5"/>
      <c r="P59" s="5"/>
      <c r="Q59" s="5"/>
      <c r="R59" s="5"/>
    </row>
    <row r="60" spans="2:18">
      <c r="B60" s="5"/>
      <c r="C60" s="5"/>
      <c r="D60" s="5"/>
      <c r="E60" s="5"/>
      <c r="F60" s="5"/>
      <c r="G60" s="5"/>
      <c r="H60" s="5"/>
      <c r="I60" s="5"/>
      <c r="J60" s="5"/>
      <c r="K60" s="5"/>
      <c r="L60" s="5"/>
      <c r="M60" s="5"/>
      <c r="N60" s="5"/>
      <c r="O60" s="5"/>
      <c r="P60" s="5"/>
      <c r="Q60" s="5"/>
      <c r="R60" s="5"/>
    </row>
    <row r="61" spans="2:18">
      <c r="B61" s="5"/>
      <c r="C61" s="5"/>
    </row>
  </sheetData>
  <sheetProtection sheet="1" selectLockedCells="1"/>
  <mergeCells count="12">
    <mergeCell ref="P4:Q4"/>
    <mergeCell ref="B13:B14"/>
    <mergeCell ref="S2:V2"/>
    <mergeCell ref="P49:Q49"/>
    <mergeCell ref="L4:M4"/>
    <mergeCell ref="F4:G4"/>
    <mergeCell ref="H4:I4"/>
    <mergeCell ref="B56:Q57"/>
    <mergeCell ref="J4:K4"/>
    <mergeCell ref="N4:O4"/>
    <mergeCell ref="B43:C45"/>
    <mergeCell ref="B55:Q55"/>
  </mergeCells>
  <phoneticPr fontId="1" type="noConversion"/>
  <pageMargins left="0.74803149606299213" right="0.74803149606299213" top="0.98425196850393704" bottom="0.98425196850393704" header="0.51181102362204722" footer="0.51181102362204722"/>
  <pageSetup paperSize="8" scale="83" orientation="landscape" r:id="rId1"/>
  <headerFooter alignWithMargins="0"/>
</worksheet>
</file>

<file path=xl/worksheets/sheet13.xml><?xml version="1.0" encoding="utf-8"?>
<worksheet xmlns="http://schemas.openxmlformats.org/spreadsheetml/2006/main" xmlns:r="http://schemas.openxmlformats.org/officeDocument/2006/relationships">
  <sheetPr codeName="Sheet16" enableFormatConditionsCalculation="0">
    <tabColor rgb="FFFF0000"/>
  </sheetPr>
  <dimension ref="B1:N18"/>
  <sheetViews>
    <sheetView showGridLines="0" showRowColHeaders="0" zoomScaleNormal="100" workbookViewId="0">
      <selection activeCell="L17" sqref="B5:L17"/>
    </sheetView>
  </sheetViews>
  <sheetFormatPr defaultRowHeight="12.75"/>
  <cols>
    <col min="1" max="1" width="2.7109375" style="85" customWidth="1"/>
    <col min="2" max="2" width="11" style="85" customWidth="1"/>
    <col min="3" max="3" width="10.42578125" style="85" customWidth="1"/>
    <col min="4" max="4" width="9.42578125" style="85" customWidth="1"/>
    <col min="5" max="5" width="12.140625" style="85" customWidth="1"/>
    <col min="6" max="6" width="1.85546875" style="85" customWidth="1"/>
    <col min="7" max="9" width="15.7109375" style="85" customWidth="1"/>
    <col min="10" max="10" width="15.7109375" style="89" customWidth="1"/>
    <col min="11" max="11" width="13" style="89" customWidth="1"/>
    <col min="12" max="12" width="15.7109375" style="89" customWidth="1"/>
    <col min="13" max="14" width="11.7109375" style="85" customWidth="1"/>
    <col min="15" max="16384" width="9.140625" style="85"/>
  </cols>
  <sheetData>
    <row r="1" spans="2:14">
      <c r="B1" s="208"/>
    </row>
    <row r="2" spans="2:14" ht="12.75" customHeight="1">
      <c r="B2" s="412" t="str">
        <f>"Table 4: Most recent overall effectiveness outcome of maintained schools that closed "&amp;IF('Table   4'!$C$4=Dates!$E$3,"between "&amp;Dates!$E$3,IF('Table   4'!$C$4=Dates!E4,"in "&amp;Dates!E4,IF('Table   4'!$C$4=Dates!E5,"in "&amp;Dates!E5,IF('Table   4'!$C$4=Dates!E6,"in "&amp;Dates!E6,IF('Table   4'!$C$4=Dates!E7,"in "&amp;Dates!E7)))))&amp;" (final) " &amp; CHAR(185) &amp;" " &amp; CHAR(178) &amp; " " &amp; CHAR(179)</f>
        <v>Table 4: Most recent overall effectiveness outcome of maintained schools that closed between 1 September 2011 and 31 August 2012 (final) ¹ ² ³</v>
      </c>
      <c r="C2" s="412"/>
      <c r="D2" s="412"/>
      <c r="E2" s="412"/>
      <c r="F2" s="412"/>
      <c r="G2" s="412"/>
      <c r="H2" s="412"/>
      <c r="I2" s="412"/>
      <c r="J2" s="412"/>
      <c r="K2" s="412"/>
      <c r="L2" s="412"/>
      <c r="M2" s="412"/>
      <c r="N2" s="278"/>
    </row>
    <row r="3" spans="2:14" ht="3.75" customHeight="1">
      <c r="B3" s="44"/>
      <c r="C3" s="173"/>
      <c r="D3" s="173"/>
      <c r="E3" s="173"/>
      <c r="F3" s="173"/>
      <c r="G3" s="173"/>
      <c r="H3" s="173"/>
      <c r="I3" s="173"/>
      <c r="J3" s="173"/>
      <c r="K3" s="173"/>
      <c r="L3" s="173"/>
      <c r="M3" s="41"/>
      <c r="N3" s="84"/>
    </row>
    <row r="4" spans="2:14">
      <c r="B4" s="35" t="s">
        <v>48</v>
      </c>
      <c r="C4" s="408" t="s">
        <v>1031</v>
      </c>
      <c r="D4" s="409"/>
      <c r="E4" s="410"/>
      <c r="F4" s="5"/>
      <c r="G4" s="41"/>
      <c r="H4" s="5"/>
      <c r="I4" s="5"/>
      <c r="J4" s="11"/>
      <c r="K4" s="11"/>
      <c r="L4" s="11"/>
      <c r="M4" s="5"/>
    </row>
    <row r="5" spans="2:14">
      <c r="B5" s="5"/>
      <c r="C5" s="5"/>
      <c r="D5" s="5"/>
      <c r="E5" s="5"/>
      <c r="F5" s="16"/>
      <c r="G5" s="397" t="s">
        <v>551</v>
      </c>
      <c r="H5" s="17" t="s">
        <v>228</v>
      </c>
      <c r="I5" s="132" t="s">
        <v>229</v>
      </c>
      <c r="J5" s="132" t="s">
        <v>230</v>
      </c>
      <c r="K5" s="132" t="s">
        <v>46</v>
      </c>
      <c r="L5" s="132" t="s">
        <v>276</v>
      </c>
      <c r="M5" s="5"/>
    </row>
    <row r="6" spans="2:14">
      <c r="B6" s="47"/>
      <c r="C6" s="47"/>
      <c r="D6" s="47"/>
      <c r="E6" s="47"/>
      <c r="F6" s="47"/>
      <c r="G6" s="398"/>
      <c r="H6" s="17" t="s">
        <v>111</v>
      </c>
      <c r="I6" s="17" t="s">
        <v>111</v>
      </c>
      <c r="J6" s="17" t="s">
        <v>111</v>
      </c>
      <c r="K6" s="17" t="s">
        <v>111</v>
      </c>
      <c r="L6" s="17" t="s">
        <v>111</v>
      </c>
      <c r="M6" s="5"/>
    </row>
    <row r="7" spans="2:14" ht="4.5" customHeight="1">
      <c r="B7" s="13"/>
      <c r="C7" s="13"/>
      <c r="D7" s="13"/>
      <c r="E7" s="13"/>
      <c r="F7" s="13"/>
      <c r="G7" s="13"/>
      <c r="H7" s="13"/>
      <c r="I7" s="13"/>
      <c r="J7" s="13"/>
      <c r="K7" s="13"/>
      <c r="L7" s="13"/>
      <c r="M7" s="5"/>
    </row>
    <row r="8" spans="2:14">
      <c r="B8" s="411" t="s">
        <v>297</v>
      </c>
      <c r="C8" s="411"/>
      <c r="D8" s="411"/>
      <c r="E8" s="13" t="s">
        <v>54</v>
      </c>
      <c r="F8" s="7"/>
      <c r="G8" s="7">
        <f>IF($C$4=Dates!$E$3, DataPack!C131,IF($C$4=Dates!D3, DataPack!V131, IF($C$4=Dates!$E$4, DataPack!I131, IF($C$4=Dates!$E$5, DataPack!O131,IF($C$4=Dates!$E$6, DataPack!U131)))))</f>
        <v>7</v>
      </c>
      <c r="H8" s="7">
        <f>IF($C$4=Dates!$E$3, DataPack!D131,IF($C$4=Dates!$E$3, DataPack!W131, IF($C$4=Dates!$E$4, DataPack!J131, IF($C$4=Dates!$E$5, DataPack!P131,IF($C$4=Dates!$E$6, DataPack!V131)))))</f>
        <v>1</v>
      </c>
      <c r="I8" s="7">
        <f>IF($C$4=Dates!$E$3, DataPack!E131,IF($C$4=Dates!$E$3, DataPack!X131, IF($C$4=Dates!$E$4, DataPack!K131, IF($C$4=Dates!$E$5, DataPack!Q131,IF($C$4=Dates!$E$6, DataPack!W131)))))</f>
        <v>4</v>
      </c>
      <c r="J8" s="7">
        <f>IF($C$4=Dates!$E$3, DataPack!F131,IF($C$4=Dates!$E$3, DataPack!Y131, IF($C$4=Dates!$E$4, DataPack!L131, IF($C$4=Dates!$E$5, DataPack!R131,IF($C$4=Dates!$E$6, DataPack!X131)))))</f>
        <v>0</v>
      </c>
      <c r="K8" s="7">
        <f>IF($C$4=Dates!$E$3, DataPack!G131,IF($C$4=Dates!$E$3, DataPack!Z131, IF($C$4=Dates!$E$4, DataPack!M131, IF($C$4=Dates!$E$5, DataPack!S131,IF($C$4=Dates!$E$6, DataPack!Y131)))))</f>
        <v>1</v>
      </c>
      <c r="L8" s="7">
        <f>IF($C$4=Dates!$E$3, DataPack!H131,IF($C$4=Dates!$E$3, DataPack!AA131, IF($C$4=Dates!$E$4, DataPack!N131, IF($C$4=Dates!$E$5, DataPack!T131,IF($C$4=Dates!$E$6, DataPack!Z131)))))</f>
        <v>1</v>
      </c>
      <c r="M8" s="5"/>
    </row>
    <row r="9" spans="2:14">
      <c r="B9" s="14"/>
      <c r="C9" s="14"/>
      <c r="D9" s="14"/>
      <c r="E9" s="13" t="s">
        <v>55</v>
      </c>
      <c r="F9" s="13"/>
      <c r="G9" s="7">
        <f>IF($C$4=Dates!$E$3, DataPack!C132,IF($C$4=Dates!D4, DataPack!V132, IF($C$4=Dates!$E$4, DataPack!I132, IF($C$4=Dates!$E$5, DataPack!O132,IF($C$4=Dates!$E$6, DataPack!U132)))))</f>
        <v>48</v>
      </c>
      <c r="H9" s="7">
        <f>IF($C$4=Dates!$E$3, DataPack!D132,IF($C$4=Dates!$E$3, DataPack!W132, IF($C$4=Dates!$E$4, DataPack!J132, IF($C$4=Dates!$E$5, DataPack!P132,IF($C$4=Dates!$E$6, DataPack!V132)))))</f>
        <v>3</v>
      </c>
      <c r="I9" s="7">
        <f>IF($C$4=Dates!$E$3, DataPack!E132,IF($C$4=Dates!$E$3, DataPack!X132, IF($C$4=Dates!$E$4, DataPack!K132, IF($C$4=Dates!$E$5, DataPack!Q132,IF($C$4=Dates!$E$6, DataPack!W132)))))</f>
        <v>22</v>
      </c>
      <c r="J9" s="7">
        <f>IF($C$4=Dates!$E$3, DataPack!F132,IF($C$4=Dates!$E$3, DataPack!Y132, IF($C$4=Dates!$E$4, DataPack!L132, IF($C$4=Dates!$E$5, DataPack!R132,IF($C$4=Dates!$E$6, DataPack!X132)))))</f>
        <v>9</v>
      </c>
      <c r="K9" s="7">
        <f>IF($C$4=Dates!$E$3, DataPack!G132,IF($C$4=Dates!$E$3, DataPack!Z132, IF($C$4=Dates!$E$4, DataPack!M132, IF($C$4=Dates!$E$5, DataPack!S132,IF($C$4=Dates!$E$6, DataPack!Y132)))))</f>
        <v>2</v>
      </c>
      <c r="L9" s="7">
        <f>IF($C$4=Dates!$E$3, DataPack!H132,IF($C$4=Dates!$E$3, DataPack!AA132, IF($C$4=Dates!$E$4, DataPack!N132, IF($C$4=Dates!$E$5, DataPack!T132,IF($C$4=Dates!$E$6, DataPack!Z132)))))</f>
        <v>12</v>
      </c>
      <c r="M9" s="5"/>
    </row>
    <row r="10" spans="2:14">
      <c r="B10" s="14"/>
      <c r="C10" s="14"/>
      <c r="D10" s="14"/>
      <c r="E10" s="13" t="s">
        <v>56</v>
      </c>
      <c r="F10" s="13"/>
      <c r="G10" s="7">
        <f>IF($C$4=Dates!$E$3, DataPack!C133,IF($C$4=Dates!D5, DataPack!V133, IF($C$4=Dates!$E$4, DataPack!I133, IF($C$4=Dates!$E$5, DataPack!O133,IF($C$4=Dates!$E$6, DataPack!U133)))))</f>
        <v>120</v>
      </c>
      <c r="H10" s="7">
        <f>IF($C$4=Dates!$E$3, DataPack!D133,IF($C$4=Dates!$E$3, DataPack!W133, IF($C$4=Dates!$E$4, DataPack!J133, IF($C$4=Dates!$E$5, DataPack!P133,IF($C$4=Dates!$E$6, DataPack!V133)))))</f>
        <v>0</v>
      </c>
      <c r="I10" s="7">
        <f>IF($C$4=Dates!$E$3, DataPack!E133,IF($C$4=Dates!$E$3, DataPack!X133, IF($C$4=Dates!$E$4, DataPack!K133, IF($C$4=Dates!$E$5, DataPack!Q133,IF($C$4=Dates!$E$6, DataPack!W133)))))</f>
        <v>68</v>
      </c>
      <c r="J10" s="7">
        <f>IF($C$4=Dates!$E$3, DataPack!F133,IF($C$4=Dates!$E$3, DataPack!Y133, IF($C$4=Dates!$E$4, DataPack!L133, IF($C$4=Dates!$E$5, DataPack!R133,IF($C$4=Dates!$E$6, DataPack!X133)))))</f>
        <v>44</v>
      </c>
      <c r="K10" s="7">
        <f>IF($C$4=Dates!$E$3, DataPack!G133,IF($C$4=Dates!$E$3, DataPack!Z133, IF($C$4=Dates!$E$4, DataPack!M133, IF($C$4=Dates!$E$5, DataPack!S133,IF($C$4=Dates!$E$6, DataPack!Y133)))))</f>
        <v>1</v>
      </c>
      <c r="L10" s="7">
        <f>IF($C$4=Dates!$E$3, DataPack!H133,IF($C$4=Dates!$E$3, DataPack!AA133, IF($C$4=Dates!$E$4, DataPack!N133, IF($C$4=Dates!$E$5, DataPack!T133,IF($C$4=Dates!$E$6, DataPack!Z133)))))</f>
        <v>7</v>
      </c>
      <c r="M10" s="5"/>
    </row>
    <row r="11" spans="2:14">
      <c r="B11" s="14"/>
      <c r="C11" s="14"/>
      <c r="D11" s="14"/>
      <c r="E11" s="13" t="s">
        <v>57</v>
      </c>
      <c r="F11" s="13"/>
      <c r="G11" s="7">
        <f>IF($C$4=Dates!$E$3, DataPack!C134,IF($C$4=Dates!D6, DataPack!V134, IF($C$4=Dates!$E$4, DataPack!I134, IF($C$4=Dates!$E$5, DataPack!O134,IF($C$4=Dates!$E$6, DataPack!U134)))))</f>
        <v>48</v>
      </c>
      <c r="H11" s="7">
        <f>IF($C$4=Dates!$E$3, DataPack!D134,IF($C$4=Dates!$E$3, DataPack!W134, IF($C$4=Dates!$E$4, DataPack!J134, IF($C$4=Dates!$E$5, DataPack!P134,IF($C$4=Dates!$E$6, DataPack!V134)))))</f>
        <v>0</v>
      </c>
      <c r="I11" s="7">
        <f>IF($C$4=Dates!$E$3, DataPack!E134,IF($C$4=Dates!$E$3, DataPack!X134, IF($C$4=Dates!$E$4, DataPack!K134, IF($C$4=Dates!$E$5, DataPack!Q134,IF($C$4=Dates!$E$6, DataPack!W134)))))</f>
        <v>29</v>
      </c>
      <c r="J11" s="7">
        <f>IF($C$4=Dates!$E$3, DataPack!F134,IF($C$4=Dates!$E$3, DataPack!Y134, IF($C$4=Dates!$E$4, DataPack!L134, IF($C$4=Dates!$E$5, DataPack!R134,IF($C$4=Dates!$E$6, DataPack!X134)))))</f>
        <v>15</v>
      </c>
      <c r="K11" s="7">
        <f>IF($C$4=Dates!$E$3, DataPack!G134,IF($C$4=Dates!$E$3, DataPack!Z134, IF($C$4=Dates!$E$4, DataPack!M134, IF($C$4=Dates!$E$5, DataPack!S134,IF($C$4=Dates!$E$6, DataPack!Y134)))))</f>
        <v>3</v>
      </c>
      <c r="L11" s="7">
        <f>IF($C$4=Dates!$E$3, DataPack!H134,IF($C$4=Dates!$E$3, DataPack!AA134, IF($C$4=Dates!$E$4, DataPack!N134, IF($C$4=Dates!$E$5, DataPack!T134,IF($C$4=Dates!$E$6, DataPack!Z134)))))</f>
        <v>1</v>
      </c>
      <c r="M11" s="5"/>
    </row>
    <row r="12" spans="2:14">
      <c r="B12" s="14"/>
      <c r="C12" s="14"/>
      <c r="D12" s="14"/>
      <c r="E12" s="14" t="s">
        <v>59</v>
      </c>
      <c r="F12" s="13"/>
      <c r="G12" s="4">
        <f>IF($C$4=Dates!$E$3, DataPack!C135,IF($C$4=Dates!D7, DataPack!V135, IF($C$4=Dates!$E$4, DataPack!I135, IF($C$4=Dates!$E$5, DataPack!O135,IF($C$4=Dates!$E$6, DataPack!U135)))))</f>
        <v>223</v>
      </c>
      <c r="H12" s="4">
        <f>IF($C$4=Dates!$E$3, DataPack!D135,IF($C$4=Dates!$E$3, DataPack!W135, IF($C$4=Dates!$E$4, DataPack!J135, IF($C$4=Dates!$E$5, DataPack!P135,IF($C$4=Dates!$E$6, DataPack!V135)))))</f>
        <v>4</v>
      </c>
      <c r="I12" s="4">
        <f>IF($C$4=Dates!$E$3, DataPack!E135,IF($C$4=Dates!$E$3, DataPack!X135, IF($C$4=Dates!$E$4, DataPack!K135, IF($C$4=Dates!$E$5, DataPack!Q135,IF($C$4=Dates!$E$6, DataPack!W135)))))</f>
        <v>123</v>
      </c>
      <c r="J12" s="4">
        <f>IF($C$4=Dates!$E$3, DataPack!F135,IF($C$4=Dates!$E$3, DataPack!Y135, IF($C$4=Dates!$E$4, DataPack!L135, IF($C$4=Dates!$E$5, DataPack!R135,IF($C$4=Dates!$E$6, DataPack!X135)))))</f>
        <v>68</v>
      </c>
      <c r="K12" s="4">
        <f>IF($C$4=Dates!$E$3, DataPack!G135,IF($C$4=Dates!$E$3, DataPack!Z135, IF($C$4=Dates!$E$4, DataPack!M135, IF($C$4=Dates!$E$5, DataPack!S135,IF($C$4=Dates!$E$6, DataPack!Y135)))))</f>
        <v>7</v>
      </c>
      <c r="L12" s="4">
        <f>IF($C$4=Dates!$E$3, DataPack!H135,IF($C$4=Dates!$E$3, DataPack!AA135, IF($C$4=Dates!$E$4, DataPack!N135, IF($C$4=Dates!$E$5, DataPack!T135,IF($C$4=Dates!$E$6, DataPack!Z135)))))</f>
        <v>21</v>
      </c>
      <c r="M12" s="5"/>
    </row>
    <row r="13" spans="2:14" ht="4.5" customHeight="1">
      <c r="B13" s="15"/>
      <c r="C13" s="15"/>
      <c r="D13" s="15"/>
      <c r="E13" s="15"/>
      <c r="F13" s="15"/>
      <c r="G13" s="15"/>
      <c r="H13" s="15"/>
      <c r="I13" s="15"/>
      <c r="J13" s="16"/>
      <c r="K13" s="16"/>
      <c r="L13" s="16"/>
      <c r="M13" s="5"/>
    </row>
    <row r="14" spans="2:14">
      <c r="B14" s="13"/>
      <c r="C14" s="13"/>
      <c r="D14" s="13"/>
      <c r="E14" s="13"/>
      <c r="F14" s="13"/>
      <c r="G14" s="13"/>
      <c r="H14" s="13"/>
      <c r="I14" s="13"/>
      <c r="J14" s="18"/>
      <c r="K14" s="18"/>
      <c r="L14" s="18" t="s">
        <v>22</v>
      </c>
      <c r="M14" s="5"/>
    </row>
    <row r="15" spans="2:14">
      <c r="B15" s="37" t="s">
        <v>1317</v>
      </c>
      <c r="C15" s="13"/>
      <c r="D15" s="13"/>
      <c r="E15" s="13"/>
      <c r="F15" s="13"/>
      <c r="G15" s="13"/>
      <c r="H15" s="13"/>
      <c r="I15" s="13"/>
      <c r="J15" s="16"/>
      <c r="K15" s="16"/>
      <c r="L15" s="16"/>
      <c r="M15" s="5"/>
    </row>
    <row r="16" spans="2:14">
      <c r="B16" s="37" t="s">
        <v>706</v>
      </c>
      <c r="C16" s="13"/>
      <c r="D16" s="13"/>
      <c r="E16" s="13"/>
      <c r="F16" s="13"/>
      <c r="G16" s="13"/>
      <c r="H16" s="13"/>
      <c r="I16" s="13"/>
      <c r="J16" s="16"/>
      <c r="K16" s="16"/>
      <c r="L16" s="16"/>
      <c r="M16" s="5"/>
    </row>
    <row r="17" spans="2:13">
      <c r="B17" s="345" t="s">
        <v>1026</v>
      </c>
      <c r="C17" s="219"/>
      <c r="D17" s="219"/>
      <c r="E17" s="219"/>
      <c r="F17" s="219"/>
      <c r="G17" s="219"/>
      <c r="H17" s="219"/>
      <c r="I17" s="219"/>
      <c r="J17" s="221"/>
      <c r="K17" s="221"/>
      <c r="L17" s="221"/>
      <c r="M17" s="5"/>
    </row>
    <row r="18" spans="2:13">
      <c r="B18" s="5"/>
      <c r="C18" s="5"/>
      <c r="D18" s="5"/>
      <c r="E18" s="5"/>
      <c r="F18" s="5"/>
      <c r="G18" s="5"/>
      <c r="H18" s="5"/>
      <c r="I18" s="5"/>
      <c r="J18" s="11"/>
      <c r="K18" s="11"/>
      <c r="L18" s="11"/>
      <c r="M18" s="5"/>
    </row>
  </sheetData>
  <sheetProtection sheet="1" selectLockedCells="1"/>
  <mergeCells count="4">
    <mergeCell ref="C4:E4"/>
    <mergeCell ref="B8:D8"/>
    <mergeCell ref="G5:G6"/>
    <mergeCell ref="B2:M2"/>
  </mergeCells>
  <phoneticPr fontId="1" type="noConversion"/>
  <dataValidations count="1">
    <dataValidation type="list" allowBlank="1" showInputMessage="1" showErrorMessage="1" sqref="C4">
      <formula1>Date</formula1>
    </dataValidation>
  </dataValidations>
  <pageMargins left="0.74803149606299213" right="0.74803149606299213" top="0.98425196850393704" bottom="0.98425196850393704" header="0.51181102362204722" footer="0.51181102362204722"/>
  <pageSetup paperSize="9" scale="89" orientation="landscape" r:id="rId1"/>
  <headerFooter alignWithMargins="0"/>
  <colBreaks count="1" manualBreakCount="1">
    <brk id="13" max="1048575" man="1"/>
  </colBreaks>
</worksheet>
</file>

<file path=xl/worksheets/sheet14.xml><?xml version="1.0" encoding="utf-8"?>
<worksheet xmlns="http://schemas.openxmlformats.org/spreadsheetml/2006/main" xmlns:r="http://schemas.openxmlformats.org/officeDocument/2006/relationships">
  <sheetPr codeName="Sheet1">
    <tabColor indexed="42"/>
  </sheetPr>
  <dimension ref="B1:K37"/>
  <sheetViews>
    <sheetView showGridLines="0" showRowColHeaders="0" zoomScale="85" zoomScaleNormal="85" workbookViewId="0">
      <selection activeCell="C4" sqref="C4:E4"/>
    </sheetView>
  </sheetViews>
  <sheetFormatPr defaultRowHeight="12.75"/>
  <cols>
    <col min="1" max="1" width="2.7109375" style="97" customWidth="1"/>
    <col min="2" max="2" width="15" style="97" customWidth="1"/>
    <col min="3" max="3" width="1.7109375" style="97" customWidth="1"/>
    <col min="4" max="8" width="22.7109375" style="97" customWidth="1"/>
    <col min="9" max="16384" width="9.140625" style="97"/>
  </cols>
  <sheetData>
    <row r="1" spans="2:11">
      <c r="B1" s="209"/>
      <c r="C1" s="63"/>
      <c r="D1" s="63"/>
      <c r="E1" s="63"/>
      <c r="F1" s="63"/>
      <c r="G1" s="63"/>
      <c r="H1" s="63"/>
      <c r="I1" s="63"/>
      <c r="J1" s="63"/>
    </row>
    <row r="2" spans="2:11" s="94" customFormat="1" ht="14.25" customHeight="1">
      <c r="B2" s="80" t="str">
        <f>"Table 5: Number of maintained schools placed into, coming out of and closing while in a category of concern "&amp;IF('Table 4'!$C$4=Dates!E3,"between "&amp;Dates!E3,IF('Table 4'!$C$4=Dates!E3,"in "&amp;Dates!E3,IF('Table 4'!$C$4=Dates!E4,"in "&amp;Dates!E4,IF('Table 4'!$C$4=Dates!E5,"in "&amp;Dates!E5,IF('Table 4'!$C$4=Dates!E6,"in "&amp;Dates!E6,IF('Table 4'!$C$4=Dates!E7,"in "&amp;Dates!E7))))))&amp;" (provisional) " &amp; CHAR(185)</f>
        <v>Table 5: Number of maintained schools placed into, coming out of and closing while in a category of concern between 1 September 2011 and 31 August 2012 (provisional) ¹</v>
      </c>
      <c r="C2" s="80"/>
      <c r="D2" s="80"/>
      <c r="E2" s="80"/>
      <c r="F2" s="80"/>
      <c r="G2" s="80"/>
      <c r="H2" s="80"/>
      <c r="I2" s="57"/>
      <c r="J2" s="180"/>
    </row>
    <row r="3" spans="2:11" s="94" customFormat="1" ht="14.25">
      <c r="B3" s="41"/>
      <c r="C3" s="56"/>
      <c r="D3" s="57"/>
      <c r="E3" s="57"/>
      <c r="F3" s="57"/>
      <c r="G3" s="57"/>
      <c r="H3" s="57"/>
      <c r="I3" s="57"/>
      <c r="J3" s="57"/>
    </row>
    <row r="4" spans="2:11" s="94" customFormat="1" ht="12.75" customHeight="1">
      <c r="B4" s="121" t="s">
        <v>48</v>
      </c>
      <c r="C4" s="416" t="s">
        <v>1031</v>
      </c>
      <c r="D4" s="417"/>
      <c r="E4" s="418"/>
      <c r="F4" s="57"/>
      <c r="G4" s="57"/>
      <c r="H4" s="57"/>
      <c r="I4" s="57"/>
      <c r="J4" s="57"/>
    </row>
    <row r="5" spans="2:11" s="94" customFormat="1" ht="12" customHeight="1">
      <c r="B5" s="58"/>
      <c r="C5" s="57"/>
      <c r="D5" s="57"/>
      <c r="E5" s="57"/>
      <c r="F5" s="57"/>
      <c r="G5" s="57"/>
      <c r="H5" s="57"/>
      <c r="I5" s="57"/>
      <c r="J5" s="57"/>
    </row>
    <row r="6" spans="2:11" s="94" customFormat="1" ht="12.75" customHeight="1">
      <c r="B6" s="59" t="str">
        <f>"Maintained schools placed in, removed from and closing while in special measures " &amp; IF($C$4 = Dates!E3, "between " &amp; $C$4, "in " &amp; $C$4)</f>
        <v>Maintained schools placed in, removed from and closing while in special measures between 1 September 2011 and 31 August 2012</v>
      </c>
      <c r="C6" s="60"/>
      <c r="D6" s="60"/>
      <c r="E6" s="60"/>
      <c r="F6" s="57"/>
      <c r="G6" s="57"/>
      <c r="H6" s="57"/>
      <c r="I6" s="57"/>
      <c r="J6" s="57"/>
    </row>
    <row r="7" spans="2:11" s="94" customFormat="1" ht="12" customHeight="1">
      <c r="B7" s="61"/>
      <c r="C7" s="61"/>
      <c r="D7" s="62"/>
      <c r="E7" s="62"/>
      <c r="F7" s="62"/>
      <c r="G7" s="62"/>
      <c r="H7" s="62"/>
      <c r="I7" s="57"/>
      <c r="J7" s="57"/>
    </row>
    <row r="8" spans="2:11" s="95" customFormat="1" ht="44.25" customHeight="1">
      <c r="B8" s="176" t="s">
        <v>293</v>
      </c>
      <c r="C8" s="176"/>
      <c r="D8" s="176" t="str">
        <f>"Total subject to special measures at "&amp; IF($C$4=Dates!E3, Dates!F4, IF($C$4=Dates!E4, Dates!F4,IF($C$4=Dates!E5, Dates!F5,IF($C$4=Dates!E6, Dates!F6)))) &amp; " " &amp;CHAR(178)</f>
        <v>Total subject to special measures at 1 September 2011 ²</v>
      </c>
      <c r="E8" s="177" t="s">
        <v>703</v>
      </c>
      <c r="F8" s="177" t="str">
        <f>"Number removed from special measures"</f>
        <v>Number removed from special measures</v>
      </c>
      <c r="G8" s="177" t="s">
        <v>702</v>
      </c>
      <c r="H8" s="177" t="str">
        <f>"Total subject to special measures at "&amp; IF($C$4=Dates!E3, Dates!G6, IF($C$4=Dates!E4, Dates!G4,IF($C$4=Dates!E5, Dates!G5,IF($C$4=Dates!E6, Dates!G6))))</f>
        <v>Total subject to special measures at 31 August 2012</v>
      </c>
      <c r="I8" s="181"/>
      <c r="J8" s="181"/>
      <c r="K8" s="96"/>
    </row>
    <row r="9" spans="2:11">
      <c r="B9" s="64" t="s">
        <v>228</v>
      </c>
      <c r="C9" s="65"/>
      <c r="D9" s="28">
        <f>IF($C$4=Dates!$E$3,DataPack!B140,IF($C$4=Dates!$E$4,DataPack!H140,IF($C$4=Dates!$E$5,DataPack!N140,IF($C$4=Dates!$E$6,DataPack!T140))))</f>
        <v>2</v>
      </c>
      <c r="E9" s="28">
        <f>IF($C$4=Dates!$E$3,DataPack!C140,IF($C$4=Dates!$E$4,DataPack!I140,IF($C$4=Dates!$E$5,DataPack!O140,IF($C$4=Dates!$E$6,DataPack!U140))))</f>
        <v>1</v>
      </c>
      <c r="F9" s="28">
        <f>IF($C$4=Dates!$E$3,DataPack!D140,IF($C$4=Dates!$E$4,DataPack!J140,IF($C$4=Dates!$E$5,DataPack!P140,IF($C$4=Dates!$E$6,DataPack!V140))))</f>
        <v>2</v>
      </c>
      <c r="G9" s="28">
        <f>IF($C$4=Dates!$E$3,DataPack!E140,IF($C$4=Dates!$E$4,DataPack!K140,IF($C$4=Dates!$E$5,DataPack!Q140,IF($C$4=Dates!$E$6,DataPack!W140))))</f>
        <v>0</v>
      </c>
      <c r="H9" s="28">
        <f>IF($C$4=Dates!$E$3,DataPack!F140,IF($C$4=Dates!$E$4,DataPack!L140,IF($C$4=Dates!$E$5,DataPack!R140,IF($C$4=Dates!$E$6,DataPack!X140))))</f>
        <v>1</v>
      </c>
      <c r="I9" s="63"/>
      <c r="J9" s="63"/>
      <c r="K9" s="96"/>
    </row>
    <row r="10" spans="2:11">
      <c r="B10" s="64" t="s">
        <v>229</v>
      </c>
      <c r="C10" s="65"/>
      <c r="D10" s="28">
        <f>IF($C$4=Dates!$E$3,DataPack!B141,IF($C$4=Dates!$E$4,DataPack!H141,IF($C$4=Dates!$E$5,DataPack!N141,IF($C$4=Dates!$E$6,DataPack!T141))))</f>
        <v>205</v>
      </c>
      <c r="E10" s="28">
        <f>IF($C$4=Dates!$E$3,DataPack!C141,IF($C$4=Dates!$E$4,DataPack!I141,IF($C$4=Dates!$E$5,DataPack!O141,IF($C$4=Dates!$E$6,DataPack!U141))))</f>
        <v>224</v>
      </c>
      <c r="F10" s="28">
        <f>IF($C$4=Dates!$E$3,DataPack!D141,IF($C$4=Dates!$E$4,DataPack!J141,IF($C$4=Dates!$E$5,DataPack!P141,IF($C$4=Dates!$E$6,DataPack!V141))))</f>
        <v>163</v>
      </c>
      <c r="G10" s="28">
        <f>IF($C$4=Dates!$E$3,DataPack!E141,IF($C$4=Dates!$E$4,DataPack!K141,IF($C$4=Dates!$E$5,DataPack!Q141,IF($C$4=Dates!$E$6,DataPack!W141))))</f>
        <v>18</v>
      </c>
      <c r="H10" s="28">
        <f>IF($C$4=Dates!$E$3,DataPack!F141,IF($C$4=Dates!$E$4,DataPack!L141,IF($C$4=Dates!$E$5,DataPack!R141,IF($C$4=Dates!$E$6,DataPack!X141))))</f>
        <v>259</v>
      </c>
      <c r="I10" s="63"/>
      <c r="J10" s="63"/>
      <c r="K10" s="96"/>
    </row>
    <row r="11" spans="2:11">
      <c r="B11" s="64" t="s">
        <v>230</v>
      </c>
      <c r="C11" s="65"/>
      <c r="D11" s="28">
        <f>IF($C$4=Dates!$E$3,DataPack!B142,IF($C$4=Dates!$E$4,DataPack!H142,IF($C$4=Dates!$E$5,DataPack!N142,IF($C$4=Dates!$E$6,DataPack!T142))))</f>
        <v>39</v>
      </c>
      <c r="E11" s="28">
        <f>IF($C$4=Dates!$E$3,DataPack!C142,IF($C$4=Dates!$E$4,DataPack!I142,IF($C$4=Dates!$E$5,DataPack!O142,IF($C$4=Dates!$E$6,DataPack!U142))))</f>
        <v>48</v>
      </c>
      <c r="F11" s="28">
        <f>IF($C$4=Dates!$E$3,DataPack!D142,IF($C$4=Dates!$E$4,DataPack!J142,IF($C$4=Dates!$E$5,DataPack!P142,IF($C$4=Dates!$E$6,DataPack!V142))))</f>
        <v>32</v>
      </c>
      <c r="G11" s="28">
        <f>IF($C$4=Dates!$E$3,DataPack!E142,IF($C$4=Dates!$E$4,DataPack!K142,IF($C$4=Dates!$E$5,DataPack!Q142,IF($C$4=Dates!$E$6,DataPack!W142))))</f>
        <v>10</v>
      </c>
      <c r="H11" s="28">
        <f>IF($C$4=Dates!$E$3,DataPack!F142,IF($C$4=Dates!$E$4,DataPack!L142,IF($C$4=Dates!$E$5,DataPack!R142,IF($C$4=Dates!$E$6,DataPack!X142))))</f>
        <v>50</v>
      </c>
      <c r="I11" s="63"/>
      <c r="J11" s="63"/>
      <c r="K11" s="96"/>
    </row>
    <row r="12" spans="2:11">
      <c r="B12" s="64" t="s">
        <v>231</v>
      </c>
      <c r="C12" s="65"/>
      <c r="D12" s="28">
        <f>IF($C$4=Dates!$E$3,DataPack!B143,IF($C$4=Dates!$E$4,DataPack!H143,IF($C$4=Dates!$E$5,DataPack!N143,IF($C$4=Dates!$E$6,DataPack!T143))))</f>
        <v>10</v>
      </c>
      <c r="E12" s="28">
        <f>IF($C$4=Dates!$E$3,DataPack!C143,IF($C$4=Dates!$E$4,DataPack!I143,IF($C$4=Dates!$E$5,DataPack!O143,IF($C$4=Dates!$E$6,DataPack!U143))))</f>
        <v>11</v>
      </c>
      <c r="F12" s="28">
        <f>IF($C$4=Dates!$E$3,DataPack!D143,IF($C$4=Dates!$E$4,DataPack!J143,IF($C$4=Dates!$E$5,DataPack!P143,IF($C$4=Dates!$E$6,DataPack!V143))))</f>
        <v>6</v>
      </c>
      <c r="G12" s="28">
        <f>IF($C$4=Dates!$E$3,DataPack!E143,IF($C$4=Dates!$E$4,DataPack!K143,IF($C$4=Dates!$E$5,DataPack!Q143,IF($C$4=Dates!$E$6,DataPack!W143))))</f>
        <v>3</v>
      </c>
      <c r="H12" s="28">
        <f>IF($C$4=Dates!$E$3,DataPack!F143,IF($C$4=Dates!$E$4,DataPack!L143,IF($C$4=Dates!$E$5,DataPack!R143,IF($C$4=Dates!$E$6,DataPack!X143))))</f>
        <v>12</v>
      </c>
      <c r="I12" s="63"/>
      <c r="J12" s="63"/>
    </row>
    <row r="13" spans="2:11">
      <c r="B13" s="64" t="s">
        <v>209</v>
      </c>
      <c r="C13" s="65"/>
      <c r="D13" s="28">
        <f>IF($C$4=Dates!$E$3,DataPack!B144,IF($C$4=Dates!$E$4,DataPack!H144,IF($C$4=Dates!$E$5,DataPack!N144,IF($C$4=Dates!$E$6,DataPack!T144))))</f>
        <v>5</v>
      </c>
      <c r="E13" s="28">
        <f>IF($C$4=Dates!$E$3,DataPack!C144,IF($C$4=Dates!$E$4,DataPack!I144,IF($C$4=Dates!$E$5,DataPack!O144,IF($C$4=Dates!$E$6,DataPack!U144))))</f>
        <v>8</v>
      </c>
      <c r="F13" s="28">
        <f>IF($C$4=Dates!$E$3,DataPack!D144,IF($C$4=Dates!$E$4,DataPack!J144,IF($C$4=Dates!$E$5,DataPack!P144,IF($C$4=Dates!$E$6,DataPack!V144))))</f>
        <v>2</v>
      </c>
      <c r="G13" s="28">
        <f>IF($C$4=Dates!$E$3,DataPack!E144,IF($C$4=Dates!$E$4,DataPack!K144,IF($C$4=Dates!$E$5,DataPack!Q144,IF($C$4=Dates!$E$6,DataPack!W144))))</f>
        <v>1</v>
      </c>
      <c r="H13" s="28">
        <f>IF($C$4=Dates!$E$3,DataPack!F144,IF($C$4=Dates!$E$4,DataPack!L144,IF($C$4=Dates!$E$5,DataPack!R144,IF($C$4=Dates!$E$6,DataPack!X144))))</f>
        <v>10</v>
      </c>
      <c r="I13" s="63"/>
      <c r="J13" s="63"/>
    </row>
    <row r="14" spans="2:11">
      <c r="B14" s="175" t="s">
        <v>59</v>
      </c>
      <c r="C14" s="175"/>
      <c r="D14" s="9">
        <f>IF($C$4=Dates!$E$3,DataPack!B145,IF($C$4=Dates!$E$4,DataPack!H145,IF($C$4=Dates!$E$5,DataPack!N145,IF($C$4=Dates!$E$6,DataPack!T145))))</f>
        <v>261</v>
      </c>
      <c r="E14" s="9">
        <f>IF($C$4=Dates!$E$3,DataPack!C145,IF($C$4=Dates!$E$4,DataPack!I145,IF($C$4=Dates!$E$5,DataPack!O145,IF($C$4=Dates!$E$6,DataPack!U145))))</f>
        <v>292</v>
      </c>
      <c r="F14" s="9">
        <f>IF($C$4=Dates!$E$3,DataPack!D145,IF($C$4=Dates!$E$4,DataPack!J145,IF($C$4=Dates!$E$5,DataPack!P145,IF($C$4=Dates!$E$6,DataPack!V145))))</f>
        <v>205</v>
      </c>
      <c r="G14" s="9">
        <f>IF($C$4=Dates!$E$3,DataPack!E145,IF($C$4=Dates!$E$4,DataPack!K145,IF($C$4=Dates!$E$5,DataPack!Q145,IF($C$4=Dates!$E$6,DataPack!W145))))</f>
        <v>32</v>
      </c>
      <c r="H14" s="9">
        <f>IF($C$4=Dates!$E$3,DataPack!F145,IF($C$4=Dates!$E$4,DataPack!L145,IF($C$4=Dates!$E$5,DataPack!R145,IF($C$4=Dates!$E$6,DataPack!X145))))</f>
        <v>332</v>
      </c>
      <c r="I14" s="63"/>
      <c r="J14" s="63"/>
    </row>
    <row r="15" spans="2:11" ht="11.25" customHeight="1">
      <c r="B15" s="63"/>
      <c r="C15" s="63"/>
      <c r="D15" s="63"/>
      <c r="E15" s="63"/>
      <c r="F15" s="63"/>
      <c r="G15" s="63"/>
      <c r="H15" s="63"/>
      <c r="I15" s="63"/>
      <c r="J15" s="63"/>
    </row>
    <row r="16" spans="2:11">
      <c r="B16" s="59" t="str">
        <f>"Maintained schools placed in, removed from and closing while in notice to improve " &amp; IF($C$4 = Dates!E3, "between " &amp; $C$4, "in " &amp; $C$4)</f>
        <v>Maintained schools placed in, removed from and closing while in notice to improve between 1 September 2011 and 31 August 2012</v>
      </c>
      <c r="C16" s="63"/>
      <c r="D16" s="63"/>
      <c r="E16" s="63"/>
      <c r="F16" s="63"/>
      <c r="G16" s="63"/>
      <c r="H16" s="63"/>
      <c r="I16" s="63"/>
      <c r="J16" s="63"/>
    </row>
    <row r="17" spans="2:10" s="94" customFormat="1" ht="12" customHeight="1">
      <c r="B17" s="61"/>
      <c r="C17" s="61"/>
      <c r="D17" s="62"/>
      <c r="E17" s="62"/>
      <c r="F17" s="62"/>
      <c r="G17" s="62"/>
      <c r="H17" s="62"/>
      <c r="I17" s="57"/>
      <c r="J17" s="57"/>
    </row>
    <row r="18" spans="2:10" s="95" customFormat="1" ht="40.5" customHeight="1">
      <c r="B18" s="176" t="s">
        <v>293</v>
      </c>
      <c r="C18" s="176"/>
      <c r="D18" s="177" t="str">
        <f>"Total requiring significant improvement "&amp; IF($C$4=Dates!E3, Dates!F4, IF($C$4=Dates!E4, Dates!F4,IF($C$4=Dates!E5, Dates!F5,IF($C$4=Dates!E6, Dates!F6)))) &amp; " " &amp; CHAR(179)</f>
        <v>Total requiring significant improvement 1 September 2011 ³</v>
      </c>
      <c r="E18" s="177" t="s">
        <v>704</v>
      </c>
      <c r="F18" s="177" t="str">
        <f>"Number removed from notice to improve"</f>
        <v>Number removed from notice to improve</v>
      </c>
      <c r="G18" s="177" t="s">
        <v>701</v>
      </c>
      <c r="H18" s="177" t="str">
        <f>"Total requiring significant improvement at "&amp; IF($C$4=Dates!E3, Dates!G6, IF($C$4=Dates!E4, Dates!G4,IF($C$4=Dates!E5, Dates!G5,IF($C$4=Dates!E6, Dates!G6))))</f>
        <v>Total requiring significant improvement at 31 August 2012</v>
      </c>
      <c r="I18" s="181"/>
      <c r="J18" s="181"/>
    </row>
    <row r="19" spans="2:10">
      <c r="B19" s="64" t="s">
        <v>228</v>
      </c>
      <c r="C19" s="65"/>
      <c r="D19" s="28">
        <f>IF($C$4=Dates!$E$3,DataPack!B149,IF($C$4=Dates!$E$4,DataPack!H149,IF($C$4=Dates!$E$5,DataPack!N149,IF($C$4=Dates!$E$6,DataPack!T149))))</f>
        <v>0</v>
      </c>
      <c r="E19" s="28">
        <f>IF($C$4=Dates!$E$3,DataPack!C149,IF($C$4=Dates!$E$4,DataPack!I149,IF($C$4=Dates!$E$5,DataPack!O149,IF($C$4=Dates!$E$6,DataPack!U149))))</f>
        <v>0</v>
      </c>
      <c r="F19" s="28">
        <f>IF($C$4=Dates!$E$3,DataPack!D149,IF($C$4=Dates!$E$4,DataPack!J149,IF($C$4=Dates!$E$5,DataPack!P149,IF($C$4=Dates!$E$6,DataPack!V149))))</f>
        <v>0</v>
      </c>
      <c r="G19" s="28">
        <f>IF($C$4=Dates!$E$3,DataPack!E149,IF($C$4=Dates!$E$4,DataPack!K149,IF($C$4=Dates!$E$5,DataPack!Q149,IF($C$4=Dates!$E$6,DataPack!W149))))</f>
        <v>0</v>
      </c>
      <c r="H19" s="28">
        <f>IF($C$4=Dates!$E$3,DataPack!F149,IF($C$4=Dates!$E$4,DataPack!L149,IF($C$4=Dates!$E$5,DataPack!R149,IF($C$4=Dates!$E$6,DataPack!X149))))</f>
        <v>0</v>
      </c>
      <c r="I19" s="63"/>
      <c r="J19" s="63"/>
    </row>
    <row r="20" spans="2:10">
      <c r="B20" s="64" t="s">
        <v>229</v>
      </c>
      <c r="C20" s="65"/>
      <c r="D20" s="28">
        <f>IF($C$4=Dates!$E$3,DataPack!B150,IF($C$4=Dates!$E$4,DataPack!H150,IF($C$4=Dates!$E$5,DataPack!N150,IF($C$4=Dates!$E$6,DataPack!T150))))</f>
        <v>112</v>
      </c>
      <c r="E20" s="28">
        <f>IF($C$4=Dates!$E$3,DataPack!C150,IF($C$4=Dates!$E$4,DataPack!I150,IF($C$4=Dates!$E$5,DataPack!O150,IF($C$4=Dates!$E$6,DataPack!U150))))</f>
        <v>142</v>
      </c>
      <c r="F20" s="28">
        <f>IF($C$4=Dates!$E$3,DataPack!D150,IF($C$4=Dates!$E$4,DataPack!J150,IF($C$4=Dates!$E$5,DataPack!P150,IF($C$4=Dates!$E$6,DataPack!V150))))</f>
        <v>99</v>
      </c>
      <c r="G20" s="28">
        <f>IF($C$4=Dates!$E$3,DataPack!E150,IF($C$4=Dates!$E$4,DataPack!K150,IF($C$4=Dates!$E$5,DataPack!Q150,IF($C$4=Dates!$E$6,DataPack!W150))))</f>
        <v>11</v>
      </c>
      <c r="H20" s="28">
        <f>IF($C$4=Dates!$E$3,DataPack!F150,IF($C$4=Dates!$E$4,DataPack!L150,IF($C$4=Dates!$E$5,DataPack!R150,IF($C$4=Dates!$E$6,DataPack!X150))))</f>
        <v>147</v>
      </c>
      <c r="I20" s="63"/>
      <c r="J20" s="63"/>
    </row>
    <row r="21" spans="2:10">
      <c r="B21" s="64" t="s">
        <v>230</v>
      </c>
      <c r="C21" s="65"/>
      <c r="D21" s="28">
        <f>IF($C$4=Dates!$E$3,DataPack!B151,IF($C$4=Dates!$E$4,DataPack!H151,IF($C$4=Dates!$E$5,DataPack!N151,IF($C$4=Dates!$E$6,DataPack!T151))))</f>
        <v>42</v>
      </c>
      <c r="E21" s="28">
        <f>IF($C$4=Dates!$E$3,DataPack!C151,IF($C$4=Dates!$E$4,DataPack!I151,IF($C$4=Dates!$E$5,DataPack!O151,IF($C$4=Dates!$E$6,DataPack!U151))))</f>
        <v>55</v>
      </c>
      <c r="F21" s="28">
        <f>IF($C$4=Dates!$E$3,DataPack!D151,IF($C$4=Dates!$E$4,DataPack!J151,IF($C$4=Dates!$E$5,DataPack!P151,IF($C$4=Dates!$E$6,DataPack!V151))))</f>
        <v>37</v>
      </c>
      <c r="G21" s="28">
        <f>IF($C$4=Dates!$E$3,DataPack!E151,IF($C$4=Dates!$E$4,DataPack!K151,IF($C$4=Dates!$E$5,DataPack!Q151,IF($C$4=Dates!$E$6,DataPack!W151))))</f>
        <v>5</v>
      </c>
      <c r="H21" s="28">
        <f>IF($C$4=Dates!$E$3,DataPack!F151,IF($C$4=Dates!$E$4,DataPack!L151,IF($C$4=Dates!$E$5,DataPack!R151,IF($C$4=Dates!$E$6,DataPack!X151))))</f>
        <v>57</v>
      </c>
      <c r="I21" s="63"/>
      <c r="J21" s="63"/>
    </row>
    <row r="22" spans="2:10">
      <c r="B22" s="64" t="s">
        <v>231</v>
      </c>
      <c r="C22" s="65"/>
      <c r="D22" s="28">
        <f>IF($C$4=Dates!$E$3,DataPack!B152,IF($C$4=Dates!$E$4,DataPack!H152,IF($C$4=Dates!$E$5,DataPack!N152,IF($C$4=Dates!$E$6,DataPack!T152))))</f>
        <v>7</v>
      </c>
      <c r="E22" s="28">
        <f>IF($C$4=Dates!$E$3,DataPack!C152,IF($C$4=Dates!$E$4,DataPack!I152,IF($C$4=Dates!$E$5,DataPack!O152,IF($C$4=Dates!$E$6,DataPack!U152))))</f>
        <v>5</v>
      </c>
      <c r="F22" s="28">
        <f>IF($C$4=Dates!$E$3,DataPack!D152,IF($C$4=Dates!$E$4,DataPack!J152,IF($C$4=Dates!$E$5,DataPack!P152,IF($C$4=Dates!$E$6,DataPack!V152))))</f>
        <v>5</v>
      </c>
      <c r="G22" s="28">
        <f>IF($C$4=Dates!$E$3,DataPack!E152,IF($C$4=Dates!$E$4,DataPack!K152,IF($C$4=Dates!$E$5,DataPack!Q152,IF($C$4=Dates!$E$6,DataPack!W152))))</f>
        <v>0</v>
      </c>
      <c r="H22" s="28">
        <f>IF($C$4=Dates!$E$3,DataPack!F152,IF($C$4=Dates!$E$4,DataPack!L152,IF($C$4=Dates!$E$5,DataPack!R152,IF($C$4=Dates!$E$6,DataPack!X152))))</f>
        <v>7</v>
      </c>
      <c r="I22" s="63"/>
      <c r="J22" s="63"/>
    </row>
    <row r="23" spans="2:10">
      <c r="B23" s="64" t="s">
        <v>209</v>
      </c>
      <c r="C23" s="65"/>
      <c r="D23" s="28">
        <f>IF($C$4=Dates!$E$3,DataPack!B153,IF($C$4=Dates!$E$4,DataPack!H153,IF($C$4=Dates!$E$5,DataPack!N153,IF($C$4=Dates!$E$6,DataPack!T153))))</f>
        <v>4</v>
      </c>
      <c r="E23" s="28">
        <f>IF($C$4=Dates!$E$3,DataPack!C153,IF($C$4=Dates!$E$4,DataPack!I153,IF($C$4=Dates!$E$5,DataPack!O153,IF($C$4=Dates!$E$6,DataPack!U153))))</f>
        <v>5</v>
      </c>
      <c r="F23" s="28">
        <f>IF($C$4=Dates!$E$3,DataPack!D153,IF($C$4=Dates!$E$4,DataPack!J153,IF($C$4=Dates!$E$5,DataPack!P153,IF($C$4=Dates!$E$6,DataPack!V153))))</f>
        <v>4</v>
      </c>
      <c r="G23" s="28">
        <f>IF($C$4=Dates!$E$3,DataPack!E153,IF($C$4=Dates!$E$4,DataPack!K153,IF($C$4=Dates!$E$5,DataPack!Q153,IF($C$4=Dates!$E$6,DataPack!W153))))</f>
        <v>0</v>
      </c>
      <c r="H23" s="28">
        <f>IF($C$4=Dates!$E$3,DataPack!F153,IF($C$4=Dates!$E$4,DataPack!L153,IF($C$4=Dates!$E$5,DataPack!R153,IF($C$4=Dates!$E$6,DataPack!X153))))</f>
        <v>5</v>
      </c>
      <c r="I23" s="63"/>
      <c r="J23" s="63"/>
    </row>
    <row r="24" spans="2:10">
      <c r="B24" s="175" t="s">
        <v>59</v>
      </c>
      <c r="C24" s="175"/>
      <c r="D24" s="9">
        <f>IF($C$4=Dates!$E$3,DataPack!B154,IF($C$4=Dates!$E$4,DataPack!H154,IF($C$4=Dates!$E$5,DataPack!N154,IF($C$4=Dates!$E$6,DataPack!T154))))</f>
        <v>165</v>
      </c>
      <c r="E24" s="9">
        <f>IF($C$4=Dates!$E$3,DataPack!C154,IF($C$4=Dates!$E$4,DataPack!I154,IF($C$4=Dates!$E$5,DataPack!O154,IF($C$4=Dates!$E$6,DataPack!U154))))</f>
        <v>207</v>
      </c>
      <c r="F24" s="9">
        <f>IF($C$4=Dates!$E$3,DataPack!D154,IF($C$4=Dates!$E$4,DataPack!J154,IF($C$4=Dates!$E$5,DataPack!P154,IF($C$4=Dates!$E$6,DataPack!V154))))</f>
        <v>145</v>
      </c>
      <c r="G24" s="9">
        <f>IF($C$4=Dates!$E$3,DataPack!E154,IF($C$4=Dates!$E$4,DataPack!K154,IF($C$4=Dates!$E$5,DataPack!Q154,IF($C$4=Dates!$E$6,DataPack!W154))))</f>
        <v>16</v>
      </c>
      <c r="H24" s="9">
        <f>IF($C$4=Dates!$E$3,DataPack!F154,IF($C$4=Dates!$E$4,DataPack!L154,IF($C$4=Dates!$E$5,DataPack!R154,IF($C$4=Dates!$E$6,DataPack!X154))))</f>
        <v>216</v>
      </c>
      <c r="I24" s="63"/>
      <c r="J24" s="63"/>
    </row>
    <row r="25" spans="2:10">
      <c r="B25" s="65"/>
      <c r="C25" s="65"/>
      <c r="D25" s="65"/>
      <c r="E25" s="65"/>
      <c r="F25" s="65"/>
      <c r="G25" s="65"/>
      <c r="H25" s="333" t="s">
        <v>22</v>
      </c>
      <c r="I25" s="63"/>
      <c r="J25" s="63"/>
    </row>
    <row r="26" spans="2:10">
      <c r="B26" s="413" t="s">
        <v>1029</v>
      </c>
      <c r="C26" s="414"/>
      <c r="D26" s="414"/>
      <c r="E26" s="414"/>
      <c r="F26" s="414"/>
      <c r="G26" s="414"/>
      <c r="H26" s="414"/>
      <c r="I26" s="63"/>
      <c r="J26" s="63"/>
    </row>
    <row r="27" spans="2:10" ht="4.5" customHeight="1">
      <c r="B27" s="327"/>
      <c r="C27" s="327"/>
      <c r="D27" s="327"/>
      <c r="E27" s="327"/>
      <c r="F27" s="327"/>
      <c r="G27" s="327"/>
      <c r="H27" s="327"/>
      <c r="I27" s="63"/>
      <c r="J27" s="63"/>
    </row>
    <row r="28" spans="2:10" ht="24" customHeight="1">
      <c r="B28" s="413" t="s">
        <v>294</v>
      </c>
      <c r="C28" s="415"/>
      <c r="D28" s="415"/>
      <c r="E28" s="415"/>
      <c r="F28" s="415"/>
      <c r="G28" s="415"/>
      <c r="H28" s="415"/>
      <c r="I28" s="63"/>
      <c r="J28" s="63"/>
    </row>
    <row r="29" spans="2:10" ht="7.5" customHeight="1">
      <c r="B29" s="328"/>
      <c r="C29" s="328"/>
      <c r="D29" s="328"/>
      <c r="E29" s="328"/>
      <c r="F29" s="328"/>
      <c r="G29" s="328"/>
      <c r="H29" s="328"/>
      <c r="I29" s="63"/>
      <c r="J29" s="63"/>
    </row>
    <row r="30" spans="2:10" ht="18.75" customHeight="1">
      <c r="B30" s="413" t="s">
        <v>295</v>
      </c>
      <c r="C30" s="415"/>
      <c r="D30" s="415"/>
      <c r="E30" s="415"/>
      <c r="F30" s="415"/>
      <c r="G30" s="415"/>
      <c r="H30" s="415"/>
      <c r="I30" s="63"/>
      <c r="J30" s="63"/>
    </row>
    <row r="31" spans="2:10" ht="7.5" customHeight="1">
      <c r="B31" s="413"/>
      <c r="C31" s="415"/>
      <c r="D31" s="415"/>
      <c r="E31" s="415"/>
      <c r="F31" s="415"/>
      <c r="G31" s="415"/>
      <c r="H31" s="415"/>
      <c r="I31" s="63"/>
      <c r="J31" s="63"/>
    </row>
    <row r="32" spans="2:10" ht="18.75" customHeight="1">
      <c r="B32" s="413" t="s">
        <v>1342</v>
      </c>
      <c r="C32" s="414"/>
      <c r="D32" s="414"/>
      <c r="E32" s="414"/>
      <c r="F32" s="414"/>
      <c r="G32" s="414"/>
      <c r="H32" s="414"/>
      <c r="I32" s="63"/>
      <c r="J32" s="63"/>
    </row>
    <row r="33" spans="2:10" ht="6" customHeight="1">
      <c r="B33" s="413"/>
      <c r="C33" s="415"/>
      <c r="D33" s="415"/>
      <c r="E33" s="415"/>
      <c r="F33" s="415"/>
      <c r="G33" s="415"/>
      <c r="H33" s="415"/>
      <c r="I33" s="63"/>
      <c r="J33" s="63"/>
    </row>
    <row r="34" spans="2:10" ht="9.75" customHeight="1">
      <c r="B34" s="413" t="s">
        <v>1318</v>
      </c>
      <c r="C34" s="415"/>
      <c r="D34" s="415"/>
      <c r="E34" s="415"/>
      <c r="F34" s="415"/>
      <c r="G34" s="415"/>
      <c r="H34" s="415"/>
      <c r="I34" s="63"/>
      <c r="J34" s="63"/>
    </row>
    <row r="35" spans="2:10" ht="7.5" customHeight="1">
      <c r="B35" s="346"/>
      <c r="C35" s="347"/>
      <c r="D35" s="347"/>
      <c r="E35" s="347"/>
      <c r="F35" s="347"/>
      <c r="G35" s="347"/>
      <c r="H35" s="347"/>
      <c r="I35" s="63"/>
      <c r="J35" s="63"/>
    </row>
    <row r="36" spans="2:10" ht="9.75" customHeight="1">
      <c r="B36" s="413" t="str">
        <f>IF(C4="1 April 2012 and 30 June 2012","6. These statistics exclude around 30 schools which were inspected during the quarter but where the inspection report had not been published by 31 July"," ")</f>
        <v xml:space="preserve"> </v>
      </c>
      <c r="C36" s="415"/>
      <c r="D36" s="415"/>
      <c r="E36" s="415"/>
      <c r="F36" s="415"/>
      <c r="G36" s="415"/>
      <c r="H36" s="415"/>
      <c r="I36" s="63"/>
      <c r="J36" s="63"/>
    </row>
    <row r="37" spans="2:10">
      <c r="B37" s="63"/>
      <c r="C37" s="63"/>
      <c r="D37" s="63"/>
      <c r="E37" s="63"/>
      <c r="F37" s="63"/>
      <c r="G37" s="63"/>
      <c r="H37" s="63"/>
    </row>
  </sheetData>
  <sheetProtection sheet="1" selectLockedCells="1"/>
  <mergeCells count="9">
    <mergeCell ref="B32:H32"/>
    <mergeCell ref="B33:H33"/>
    <mergeCell ref="B34:H34"/>
    <mergeCell ref="B36:H36"/>
    <mergeCell ref="C4:E4"/>
    <mergeCell ref="B28:H28"/>
    <mergeCell ref="B26:H26"/>
    <mergeCell ref="B30:H30"/>
    <mergeCell ref="B31:H31"/>
  </mergeCells>
  <phoneticPr fontId="0" type="noConversion"/>
  <dataValidations count="1">
    <dataValidation type="list" allowBlank="1" showInputMessage="1" showErrorMessage="1" sqref="C4:E4">
      <formula1>Date</formula1>
    </dataValidation>
  </dataValidations>
  <pageMargins left="0.74803149606299213" right="0.74803149606299213" top="0.98425196850393704" bottom="0.98425196850393704" header="0.51181102362204722" footer="0.51181102362204722"/>
  <pageSetup paperSize="9" scale="79" fitToHeight="0" orientation="landscape" r:id="rId1"/>
  <headerFooter alignWithMargins="0"/>
</worksheet>
</file>

<file path=xl/worksheets/sheet15.xml><?xml version="1.0" encoding="utf-8"?>
<worksheet xmlns="http://schemas.openxmlformats.org/spreadsheetml/2006/main" xmlns:r="http://schemas.openxmlformats.org/officeDocument/2006/relationships">
  <sheetPr codeName="Sheet2">
    <tabColor indexed="42"/>
  </sheetPr>
  <dimension ref="B1:H552"/>
  <sheetViews>
    <sheetView showGridLines="0" showRowColHeaders="0" zoomScale="85" zoomScaleNormal="85" workbookViewId="0">
      <selection activeCell="C4" sqref="C4"/>
    </sheetView>
  </sheetViews>
  <sheetFormatPr defaultRowHeight="12.75"/>
  <cols>
    <col min="1" max="1" width="2.7109375" style="85" customWidth="1"/>
    <col min="2" max="2" width="15.140625" style="85" customWidth="1"/>
    <col min="3" max="3" width="62.28515625" style="89" customWidth="1"/>
    <col min="4" max="4" width="22.140625" style="98" bestFit="1" customWidth="1"/>
    <col min="5" max="5" width="17.85546875" style="98" customWidth="1"/>
    <col min="6" max="6" width="24.42578125" style="98" customWidth="1"/>
    <col min="7" max="7" width="21.140625" style="99" bestFit="1" customWidth="1"/>
    <col min="8" max="16384" width="9.140625" style="85"/>
  </cols>
  <sheetData>
    <row r="1" spans="2:8" ht="12.75" customHeight="1">
      <c r="B1" s="208"/>
      <c r="C1" s="85"/>
    </row>
    <row r="2" spans="2:8" ht="12.75" customHeight="1">
      <c r="B2" s="386" t="str">
        <f>"Table 5a: Maintained schools in special measures at " &amp; IF($C$4=Dates!G4, Dates!G4, IF($C$4=Dates!G5, Dates!G5, IF($C$4=Dates!G6, Dates!G6))) &amp; " (final)"</f>
        <v>Table 5a: Maintained schools in special measures at 31 August 2012 (final)</v>
      </c>
      <c r="C2" s="386" t="e">
        <f>"Table 3: Number of maintained schools inspection outcomes for select judgements at their most recent inspection as at " &amp; IF('Table 3'!#REF!=Dates!H4, Dates!H4, IF('Table 3'!#REF!=Dates!H5, Dates!H5, IF('Table 3'!#REF!=Dates!H6, Dates!H6))) &amp; " (provisional)"</f>
        <v>#REF!</v>
      </c>
      <c r="D2" s="386" t="e">
        <f>"Table 3: Number of maintained schools inspection outcomes for select judgements at their most recent inspection as at " &amp; IF('Table 3'!#REF!=Dates!L4, Dates!L4, IF('Table 3'!#REF!=Dates!L5, Dates!L5, IF('Table 3'!#REF!=Dates!L6, Dates!L6))) &amp; " (provisional)"</f>
        <v>#REF!</v>
      </c>
      <c r="E2" s="386" t="e">
        <f>"Table 3: Number of maintained schools inspection outcomes for select judgements at their most recent inspection as at " &amp; IF('Table 3'!#REF!=Dates!M4, Dates!M4, IF('Table 3'!#REF!=Dates!M5, Dates!M5, IF('Table 3'!#REF!=Dates!M6, Dates!M6))) &amp; " (provisional)"</f>
        <v>#REF!</v>
      </c>
      <c r="F2" s="386"/>
      <c r="G2" s="386" t="e">
        <f>"Table 3: Number of maintained schools inspection outcomes for select judgements at their most recent inspection as at " &amp; IF('Table 3'!#REF!=Dates!N4, Dates!N4, IF('Table 3'!#REF!=Dates!N5, Dates!N5, IF('Table 3'!#REF!=Dates!N6, Dates!N6))) &amp; " (provisional)"</f>
        <v>#REF!</v>
      </c>
      <c r="H2" s="5"/>
    </row>
    <row r="3" spans="2:8" ht="12.75" customHeight="1">
      <c r="B3" s="41"/>
      <c r="C3" s="5"/>
      <c r="D3" s="67"/>
      <c r="E3" s="67"/>
      <c r="F3" s="67"/>
      <c r="G3" s="42"/>
      <c r="H3" s="5"/>
    </row>
    <row r="4" spans="2:8" ht="12.75" customHeight="1">
      <c r="B4" s="37" t="s">
        <v>708</v>
      </c>
      <c r="C4" s="51" t="s">
        <v>95</v>
      </c>
      <c r="D4" s="67"/>
      <c r="E4" s="67"/>
      <c r="F4" s="67"/>
      <c r="G4" s="42"/>
      <c r="H4" s="5"/>
    </row>
    <row r="5" spans="2:8" ht="12.75" customHeight="1">
      <c r="B5" s="5"/>
      <c r="C5" s="5"/>
      <c r="D5" s="67"/>
      <c r="E5" s="67"/>
      <c r="F5" s="67"/>
      <c r="G5" s="42"/>
      <c r="H5" s="5"/>
    </row>
    <row r="6" spans="2:8">
      <c r="B6" s="419" t="s">
        <v>222</v>
      </c>
      <c r="C6" s="419" t="s">
        <v>430</v>
      </c>
      <c r="D6" s="421" t="s">
        <v>539</v>
      </c>
      <c r="E6" s="423" t="s">
        <v>431</v>
      </c>
      <c r="F6" s="423" t="s">
        <v>681</v>
      </c>
      <c r="G6" s="425" t="s">
        <v>432</v>
      </c>
      <c r="H6" s="5"/>
    </row>
    <row r="7" spans="2:8">
      <c r="B7" s="420"/>
      <c r="C7" s="420"/>
      <c r="D7" s="422"/>
      <c r="E7" s="424"/>
      <c r="F7" s="424"/>
      <c r="G7" s="426"/>
      <c r="H7" s="5"/>
    </row>
    <row r="8" spans="2:8">
      <c r="B8" s="29">
        <f>IF(IF($C$4=Dates!$G$4,DataPack!A159,IF($C$4=Dates!$G$5,DataPack!G159))=0,"",IF($C$4=Dates!$G$4,DataPack!A159,IF($C$4=Dates!$G$5,DataPack!G159)))</f>
        <v>110195</v>
      </c>
      <c r="C8" s="34" t="str">
        <f>IF(IF($C$4=Dates!$G$4,DataPack!B159,IF($C$4=Dates!$G$5,DataPack!H159))=0,"",IF($C$4=Dates!$G$4,DataPack!B159,IF($C$4=Dates!$G$5,DataPack!H159)))</f>
        <v>Henry Allen Nursery School</v>
      </c>
      <c r="D8" s="34" t="str">
        <f>IF(IF($C$4=Dates!$G$4,DataPack!C159,IF($C$4=Dates!$G$5,DataPack!I159))=0,"",IF($C$4=Dates!$G$4,DataPack!C159,IF($C$4=Dates!$G$5,DataPack!I159)))</f>
        <v>Buckinghamshire</v>
      </c>
      <c r="E8" s="34" t="str">
        <f>IF(IF($C$4=Dates!$G$4,DataPack!D159,IF($C$4=Dates!$G$5,DataPack!J159))=0,"",IF($C$4=Dates!$G$4,DataPack!D159,IF($C$4=Dates!$G$5,DataPack!J159)))</f>
        <v>Nursery</v>
      </c>
      <c r="F8" s="34" t="str">
        <f>IF(IF($C$4=Dates!$G$4,DataPack!E159,IF($C$4=Dates!$G$5,DataPack!K159))=0,"",IF($C$4=Dates!$G$4,DataPack!E159,IF($C$4=Dates!$G$5,DataPack!K159)))</f>
        <v>LA Nursery School</v>
      </c>
      <c r="G8" s="258">
        <f>IF(IF($C$4=Dates!$G$4,DataPack!F159,IF($C$4=Dates!$G$5,DataPack!L159))=0,"",IF($C$4=Dates!$G$4,DataPack!F159,IF($C$4=Dates!$G$5,DataPack!L159)))</f>
        <v>40806</v>
      </c>
      <c r="H8" s="5"/>
    </row>
    <row r="9" spans="2:8">
      <c r="B9" s="29">
        <f>IF(IF($C$4=Dates!$G$4,DataPack!A160,IF($C$4=Dates!$G$5,DataPack!G160))=0,"",IF($C$4=Dates!$G$4,DataPack!A160,IF($C$4=Dates!$G$5,DataPack!G160)))</f>
        <v>136478</v>
      </c>
      <c r="C9" s="34" t="str">
        <f>IF(IF($C$4=Dates!$G$4,DataPack!B160,IF($C$4=Dates!$G$5,DataPack!H160))=0,"",IF($C$4=Dates!$G$4,DataPack!B160,IF($C$4=Dates!$G$5,DataPack!H160)))</f>
        <v>West Grantham Academy Spitalgate</v>
      </c>
      <c r="D9" s="34" t="str">
        <f>IF(IF($C$4=Dates!$G$4,DataPack!C160,IF($C$4=Dates!$G$5,DataPack!I160))=0,"",IF($C$4=Dates!$G$4,DataPack!C160,IF($C$4=Dates!$G$5,DataPack!I160)))</f>
        <v>Lincolnshire</v>
      </c>
      <c r="E9" s="34" t="str">
        <f>IF(IF($C$4=Dates!$G$4,DataPack!D160,IF($C$4=Dates!$G$5,DataPack!J160))=0,"",IF($C$4=Dates!$G$4,DataPack!D160,IF($C$4=Dates!$G$5,DataPack!J160)))</f>
        <v>Primary</v>
      </c>
      <c r="F9" s="34" t="str">
        <f>IF(IF($C$4=Dates!$G$4,DataPack!E160,IF($C$4=Dates!$G$5,DataPack!K160))=0,"",IF($C$4=Dates!$G$4,DataPack!E160,IF($C$4=Dates!$G$5,DataPack!K160)))</f>
        <v>Academy Converters</v>
      </c>
      <c r="G9" s="258">
        <f>IF(IF($C$4=Dates!$G$4,DataPack!F160,IF($C$4=Dates!$G$5,DataPack!L160))=0,"",IF($C$4=Dates!$G$4,DataPack!F160,IF($C$4=Dates!$G$5,DataPack!L160)))</f>
        <v>41046</v>
      </c>
      <c r="H9" s="5"/>
    </row>
    <row r="10" spans="2:8">
      <c r="B10" s="29">
        <f>IF(IF($C$4=Dates!$G$4,DataPack!A161,IF($C$4=Dates!$G$5,DataPack!G161))=0,"",IF($C$4=Dates!$G$4,DataPack!A161,IF($C$4=Dates!$G$5,DataPack!G161)))</f>
        <v>136179</v>
      </c>
      <c r="C10" s="34" t="str">
        <f>IF(IF($C$4=Dates!$G$4,DataPack!B161,IF($C$4=Dates!$G$5,DataPack!H161))=0,"",IF($C$4=Dates!$G$4,DataPack!B161,IF($C$4=Dates!$G$5,DataPack!H161)))</f>
        <v>Willow Primary School</v>
      </c>
      <c r="D10" s="34" t="str">
        <f>IF(IF($C$4=Dates!$G$4,DataPack!C161,IF($C$4=Dates!$G$5,DataPack!I161))=0,"",IF($C$4=Dates!$G$4,DataPack!C161,IF($C$4=Dates!$G$5,DataPack!I161)))</f>
        <v>Slough</v>
      </c>
      <c r="E10" s="34" t="str">
        <f>IF(IF($C$4=Dates!$G$4,DataPack!D161,IF($C$4=Dates!$G$5,DataPack!J161))=0,"",IF($C$4=Dates!$G$4,DataPack!D161,IF($C$4=Dates!$G$5,DataPack!J161)))</f>
        <v>Primary</v>
      </c>
      <c r="F10" s="34" t="str">
        <f>IF(IF($C$4=Dates!$G$4,DataPack!E161,IF($C$4=Dates!$G$5,DataPack!K161))=0,"",IF($C$4=Dates!$G$4,DataPack!E161,IF($C$4=Dates!$G$5,DataPack!K161)))</f>
        <v>Community School</v>
      </c>
      <c r="G10" s="258">
        <f>IF(IF($C$4=Dates!$G$4,DataPack!F161,IF($C$4=Dates!$G$5,DataPack!L161))=0,"",IF($C$4=Dates!$G$4,DataPack!F161,IF($C$4=Dates!$G$5,DataPack!L161)))</f>
        <v>41040</v>
      </c>
      <c r="H10" s="5"/>
    </row>
    <row r="11" spans="2:8">
      <c r="B11" s="29">
        <f>IF(IF($C$4=Dates!$G$4,DataPack!A162,IF($C$4=Dates!$G$5,DataPack!G162))=0,"",IF($C$4=Dates!$G$4,DataPack!A162,IF($C$4=Dates!$G$5,DataPack!G162)))</f>
        <v>136073</v>
      </c>
      <c r="C11" s="34" t="str">
        <f>IF(IF($C$4=Dates!$G$4,DataPack!B162,IF($C$4=Dates!$G$5,DataPack!H162))=0,"",IF($C$4=Dates!$G$4,DataPack!B162,IF($C$4=Dates!$G$5,DataPack!H162)))</f>
        <v>Churchfield CofE VC Primary School</v>
      </c>
      <c r="D11" s="34" t="str">
        <f>IF(IF($C$4=Dates!$G$4,DataPack!C162,IF($C$4=Dates!$G$5,DataPack!I162))=0,"",IF($C$4=Dates!$G$4,DataPack!C162,IF($C$4=Dates!$G$5,DataPack!I162)))</f>
        <v>Somerset</v>
      </c>
      <c r="E11" s="34" t="str">
        <f>IF(IF($C$4=Dates!$G$4,DataPack!D162,IF($C$4=Dates!$G$5,DataPack!J162))=0,"",IF($C$4=Dates!$G$4,DataPack!D162,IF($C$4=Dates!$G$5,DataPack!J162)))</f>
        <v>Primary</v>
      </c>
      <c r="F11" s="34" t="str">
        <f>IF(IF($C$4=Dates!$G$4,DataPack!E162,IF($C$4=Dates!$G$5,DataPack!K162))=0,"",IF($C$4=Dates!$G$4,DataPack!E162,IF($C$4=Dates!$G$5,DataPack!K162)))</f>
        <v>Voluntary Controlled School</v>
      </c>
      <c r="G11" s="258">
        <f>IF(IF($C$4=Dates!$G$4,DataPack!F162,IF($C$4=Dates!$G$5,DataPack!L162))=0,"",IF($C$4=Dates!$G$4,DataPack!F162,IF($C$4=Dates!$G$5,DataPack!L162)))</f>
        <v>40934</v>
      </c>
      <c r="H11" s="5"/>
    </row>
    <row r="12" spans="2:8">
      <c r="B12" s="29">
        <f>IF(IF($C$4=Dates!$G$4,DataPack!A163,IF($C$4=Dates!$G$5,DataPack!G163))=0,"",IF($C$4=Dates!$G$4,DataPack!A163,IF($C$4=Dates!$G$5,DataPack!G163)))</f>
        <v>136049</v>
      </c>
      <c r="C12" s="34" t="str">
        <f>IF(IF($C$4=Dates!$G$4,DataPack!B163,IF($C$4=Dates!$G$5,DataPack!H163))=0,"",IF($C$4=Dates!$G$4,DataPack!B163,IF($C$4=Dates!$G$5,DataPack!H163)))</f>
        <v>Pontefract De Lacy Primary School</v>
      </c>
      <c r="D12" s="34" t="str">
        <f>IF(IF($C$4=Dates!$G$4,DataPack!C163,IF($C$4=Dates!$G$5,DataPack!I163))=0,"",IF($C$4=Dates!$G$4,DataPack!C163,IF($C$4=Dates!$G$5,DataPack!I163)))</f>
        <v>Wakefield</v>
      </c>
      <c r="E12" s="34" t="str">
        <f>IF(IF($C$4=Dates!$G$4,DataPack!D163,IF($C$4=Dates!$G$5,DataPack!J163))=0,"",IF($C$4=Dates!$G$4,DataPack!D163,IF($C$4=Dates!$G$5,DataPack!J163)))</f>
        <v>Primary</v>
      </c>
      <c r="F12" s="34" t="str">
        <f>IF(IF($C$4=Dates!$G$4,DataPack!E163,IF($C$4=Dates!$G$5,DataPack!K163))=0,"",IF($C$4=Dates!$G$4,DataPack!E163,IF($C$4=Dates!$G$5,DataPack!K163)))</f>
        <v>Community School</v>
      </c>
      <c r="G12" s="258">
        <f>IF(IF($C$4=Dates!$G$4,DataPack!F163,IF($C$4=Dates!$G$5,DataPack!L163))=0,"",IF($C$4=Dates!$G$4,DataPack!F163,IF($C$4=Dates!$G$5,DataPack!L163)))</f>
        <v>40947</v>
      </c>
      <c r="H12" s="5"/>
    </row>
    <row r="13" spans="2:8">
      <c r="B13" s="29">
        <f>IF(IF($C$4=Dates!$G$4,DataPack!A164,IF($C$4=Dates!$G$5,DataPack!G164))=0,"",IF($C$4=Dates!$G$4,DataPack!A164,IF($C$4=Dates!$G$5,DataPack!G164)))</f>
        <v>135903</v>
      </c>
      <c r="C13" s="34" t="str">
        <f>IF(IF($C$4=Dates!$G$4,DataPack!B164,IF($C$4=Dates!$G$5,DataPack!H164))=0,"",IF($C$4=Dates!$G$4,DataPack!B164,IF($C$4=Dates!$G$5,DataPack!H164)))</f>
        <v>Riverside Primary School</v>
      </c>
      <c r="D13" s="34" t="str">
        <f>IF(IF($C$4=Dates!$G$4,DataPack!C164,IF($C$4=Dates!$G$5,DataPack!I164))=0,"",IF($C$4=Dates!$G$4,DataPack!C164,IF($C$4=Dates!$G$5,DataPack!I164)))</f>
        <v>Essex</v>
      </c>
      <c r="E13" s="34" t="str">
        <f>IF(IF($C$4=Dates!$G$4,DataPack!D164,IF($C$4=Dates!$G$5,DataPack!J164))=0,"",IF($C$4=Dates!$G$4,DataPack!D164,IF($C$4=Dates!$G$5,DataPack!J164)))</f>
        <v>Primary</v>
      </c>
      <c r="F13" s="34" t="str">
        <f>IF(IF($C$4=Dates!$G$4,DataPack!E164,IF($C$4=Dates!$G$5,DataPack!K164))=0,"",IF($C$4=Dates!$G$4,DataPack!E164,IF($C$4=Dates!$G$5,DataPack!K164)))</f>
        <v>Community School</v>
      </c>
      <c r="G13" s="258">
        <f>IF(IF($C$4=Dates!$G$4,DataPack!F164,IF($C$4=Dates!$G$5,DataPack!L164))=0,"",IF($C$4=Dates!$G$4,DataPack!F164,IF($C$4=Dates!$G$5,DataPack!L164)))</f>
        <v>40850</v>
      </c>
      <c r="H13" s="5"/>
    </row>
    <row r="14" spans="2:8">
      <c r="B14" s="29">
        <f>IF(IF($C$4=Dates!$G$4,DataPack!A165,IF($C$4=Dates!$G$5,DataPack!G165))=0,"",IF($C$4=Dates!$G$4,DataPack!A165,IF($C$4=Dates!$G$5,DataPack!G165)))</f>
        <v>135812</v>
      </c>
      <c r="C14" s="34" t="str">
        <f>IF(IF($C$4=Dates!$G$4,DataPack!B165,IF($C$4=Dates!$G$5,DataPack!H165))=0,"",IF($C$4=Dates!$G$4,DataPack!B165,IF($C$4=Dates!$G$5,DataPack!H165)))</f>
        <v>Crowlands Primary School</v>
      </c>
      <c r="D14" s="34" t="str">
        <f>IF(IF($C$4=Dates!$G$4,DataPack!C165,IF($C$4=Dates!$G$5,DataPack!I165))=0,"",IF($C$4=Dates!$G$4,DataPack!C165,IF($C$4=Dates!$G$5,DataPack!I165)))</f>
        <v>Havering</v>
      </c>
      <c r="E14" s="34" t="str">
        <f>IF(IF($C$4=Dates!$G$4,DataPack!D165,IF($C$4=Dates!$G$5,DataPack!J165))=0,"",IF($C$4=Dates!$G$4,DataPack!D165,IF($C$4=Dates!$G$5,DataPack!J165)))</f>
        <v>Primary</v>
      </c>
      <c r="F14" s="34" t="str">
        <f>IF(IF($C$4=Dates!$G$4,DataPack!E165,IF($C$4=Dates!$G$5,DataPack!K165))=0,"",IF($C$4=Dates!$G$4,DataPack!E165,IF($C$4=Dates!$G$5,DataPack!K165)))</f>
        <v>Community School</v>
      </c>
      <c r="G14" s="258">
        <f>IF(IF($C$4=Dates!$G$4,DataPack!F165,IF($C$4=Dates!$G$5,DataPack!L165))=0,"",IF($C$4=Dates!$G$4,DataPack!F165,IF($C$4=Dates!$G$5,DataPack!L165)))</f>
        <v>40326</v>
      </c>
      <c r="H14" s="5"/>
    </row>
    <row r="15" spans="2:8">
      <c r="B15" s="29">
        <f>IF(IF($C$4=Dates!$G$4,DataPack!A166,IF($C$4=Dates!$G$5,DataPack!G166))=0,"",IF($C$4=Dates!$G$4,DataPack!A166,IF($C$4=Dates!$G$5,DataPack!G166)))</f>
        <v>135781</v>
      </c>
      <c r="C15" s="34" t="str">
        <f>IF(IF($C$4=Dates!$G$4,DataPack!B166,IF($C$4=Dates!$G$5,DataPack!H166))=0,"",IF($C$4=Dates!$G$4,DataPack!B166,IF($C$4=Dates!$G$5,DataPack!H166)))</f>
        <v>Long Cross Primary and Nursery School</v>
      </c>
      <c r="D15" s="34" t="str">
        <f>IF(IF($C$4=Dates!$G$4,DataPack!C166,IF($C$4=Dates!$G$5,DataPack!I166))=0,"",IF($C$4=Dates!$G$4,DataPack!C166,IF($C$4=Dates!$G$5,DataPack!I166)))</f>
        <v>Bristol City of</v>
      </c>
      <c r="E15" s="34" t="str">
        <f>IF(IF($C$4=Dates!$G$4,DataPack!D166,IF($C$4=Dates!$G$5,DataPack!J166))=0,"",IF($C$4=Dates!$G$4,DataPack!D166,IF($C$4=Dates!$G$5,DataPack!J166)))</f>
        <v>Primary</v>
      </c>
      <c r="F15" s="34" t="str">
        <f>IF(IF($C$4=Dates!$G$4,DataPack!E166,IF($C$4=Dates!$G$5,DataPack!K166))=0,"",IF($C$4=Dates!$G$4,DataPack!E166,IF($C$4=Dates!$G$5,DataPack!K166)))</f>
        <v>Community School</v>
      </c>
      <c r="G15" s="258">
        <f>IF(IF($C$4=Dates!$G$4,DataPack!F166,IF($C$4=Dates!$G$5,DataPack!L166))=0,"",IF($C$4=Dates!$G$4,DataPack!F166,IF($C$4=Dates!$G$5,DataPack!L166)))</f>
        <v>41060</v>
      </c>
      <c r="H15" s="5"/>
    </row>
    <row r="16" spans="2:8">
      <c r="B16" s="29">
        <f>IF(IF($C$4=Dates!$G$4,DataPack!A167,IF($C$4=Dates!$G$5,DataPack!G167))=0,"",IF($C$4=Dates!$G$4,DataPack!A167,IF($C$4=Dates!$G$5,DataPack!G167)))</f>
        <v>135700</v>
      </c>
      <c r="C16" s="34" t="str">
        <f>IF(IF($C$4=Dates!$G$4,DataPack!B167,IF($C$4=Dates!$G$5,DataPack!H167))=0,"",IF($C$4=Dates!$G$4,DataPack!B167,IF($C$4=Dates!$G$5,DataPack!H167)))</f>
        <v>Hilderthorpe Primary School</v>
      </c>
      <c r="D16" s="34" t="str">
        <f>IF(IF($C$4=Dates!$G$4,DataPack!C167,IF($C$4=Dates!$G$5,DataPack!I167))=0,"",IF($C$4=Dates!$G$4,DataPack!C167,IF($C$4=Dates!$G$5,DataPack!I167)))</f>
        <v>East Riding of Yorkshire</v>
      </c>
      <c r="E16" s="34" t="str">
        <f>IF(IF($C$4=Dates!$G$4,DataPack!D167,IF($C$4=Dates!$G$5,DataPack!J167))=0,"",IF($C$4=Dates!$G$4,DataPack!D167,IF($C$4=Dates!$G$5,DataPack!J167)))</f>
        <v>Primary</v>
      </c>
      <c r="F16" s="34" t="str">
        <f>IF(IF($C$4=Dates!$G$4,DataPack!E167,IF($C$4=Dates!$G$5,DataPack!K167))=0,"",IF($C$4=Dates!$G$4,DataPack!E167,IF($C$4=Dates!$G$5,DataPack!K167)))</f>
        <v>Community School</v>
      </c>
      <c r="G16" s="258">
        <f>IF(IF($C$4=Dates!$G$4,DataPack!F167,IF($C$4=Dates!$G$5,DataPack!L167))=0,"",IF($C$4=Dates!$G$4,DataPack!F167,IF($C$4=Dates!$G$5,DataPack!L167)))</f>
        <v>40673</v>
      </c>
      <c r="H16" s="5"/>
    </row>
    <row r="17" spans="2:8">
      <c r="B17" s="29">
        <f>IF(IF($C$4=Dates!$G$4,DataPack!A168,IF($C$4=Dates!$G$5,DataPack!G168))=0,"",IF($C$4=Dates!$G$4,DataPack!A168,IF($C$4=Dates!$G$5,DataPack!G168)))</f>
        <v>135529</v>
      </c>
      <c r="C17" s="34" t="str">
        <f>IF(IF($C$4=Dates!$G$4,DataPack!B168,IF($C$4=Dates!$G$5,DataPack!H168))=0,"",IF($C$4=Dates!$G$4,DataPack!B168,IF($C$4=Dates!$G$5,DataPack!H168)))</f>
        <v>Woodcroft Primary</v>
      </c>
      <c r="D17" s="34" t="str">
        <f>IF(IF($C$4=Dates!$G$4,DataPack!C168,IF($C$4=Dates!$G$5,DataPack!I168))=0,"",IF($C$4=Dates!$G$4,DataPack!C168,IF($C$4=Dates!$G$5,DataPack!I168)))</f>
        <v>Hampshire</v>
      </c>
      <c r="E17" s="34" t="str">
        <f>IF(IF($C$4=Dates!$G$4,DataPack!D168,IF($C$4=Dates!$G$5,DataPack!J168))=0,"",IF($C$4=Dates!$G$4,DataPack!D168,IF($C$4=Dates!$G$5,DataPack!J168)))</f>
        <v>Primary</v>
      </c>
      <c r="F17" s="34" t="str">
        <f>IF(IF($C$4=Dates!$G$4,DataPack!E168,IF($C$4=Dates!$G$5,DataPack!K168))=0,"",IF($C$4=Dates!$G$4,DataPack!E168,IF($C$4=Dates!$G$5,DataPack!K168)))</f>
        <v>Community School</v>
      </c>
      <c r="G17" s="258">
        <f>IF(IF($C$4=Dates!$G$4,DataPack!F168,IF($C$4=Dates!$G$5,DataPack!L168))=0,"",IF($C$4=Dates!$G$4,DataPack!F168,IF($C$4=Dates!$G$5,DataPack!L168)))</f>
        <v>40731</v>
      </c>
      <c r="H17" s="5"/>
    </row>
    <row r="18" spans="2:8">
      <c r="B18" s="29">
        <f>IF(IF($C$4=Dates!$G$4,DataPack!A169,IF($C$4=Dates!$G$5,DataPack!G169))=0,"",IF($C$4=Dates!$G$4,DataPack!A169,IF($C$4=Dates!$G$5,DataPack!G169)))</f>
        <v>135455</v>
      </c>
      <c r="C18" s="34" t="str">
        <f>IF(IF($C$4=Dates!$G$4,DataPack!B169,IF($C$4=Dates!$G$5,DataPack!H169))=0,"",IF($C$4=Dates!$G$4,DataPack!B169,IF($C$4=Dates!$G$5,DataPack!H169)))</f>
        <v xml:space="preserve">Cranberry Primary School </v>
      </c>
      <c r="D18" s="34" t="str">
        <f>IF(IF($C$4=Dates!$G$4,DataPack!C169,IF($C$4=Dates!$G$5,DataPack!I169))=0,"",IF($C$4=Dates!$G$4,DataPack!C169,IF($C$4=Dates!$G$5,DataPack!I169)))</f>
        <v>Cheshire East</v>
      </c>
      <c r="E18" s="34" t="str">
        <f>IF(IF($C$4=Dates!$G$4,DataPack!D169,IF($C$4=Dates!$G$5,DataPack!J169))=0,"",IF($C$4=Dates!$G$4,DataPack!D169,IF($C$4=Dates!$G$5,DataPack!J169)))</f>
        <v>Primary</v>
      </c>
      <c r="F18" s="34" t="str">
        <f>IF(IF($C$4=Dates!$G$4,DataPack!E169,IF($C$4=Dates!$G$5,DataPack!K169))=0,"",IF($C$4=Dates!$G$4,DataPack!E169,IF($C$4=Dates!$G$5,DataPack!K169)))</f>
        <v>Foundation School</v>
      </c>
      <c r="G18" s="258">
        <f>IF(IF($C$4=Dates!$G$4,DataPack!F169,IF($C$4=Dates!$G$5,DataPack!L169))=0,"",IF($C$4=Dates!$G$4,DataPack!F169,IF($C$4=Dates!$G$5,DataPack!L169)))</f>
        <v>40876</v>
      </c>
      <c r="H18" s="5"/>
    </row>
    <row r="19" spans="2:8">
      <c r="B19" s="29">
        <f>IF(IF($C$4=Dates!$G$4,DataPack!A170,IF($C$4=Dates!$G$5,DataPack!G170))=0,"",IF($C$4=Dates!$G$4,DataPack!A170,IF($C$4=Dates!$G$5,DataPack!G170)))</f>
        <v>135304</v>
      </c>
      <c r="C19" s="34" t="str">
        <f>IF(IF($C$4=Dates!$G$4,DataPack!B170,IF($C$4=Dates!$G$5,DataPack!H170))=0,"",IF($C$4=Dates!$G$4,DataPack!B170,IF($C$4=Dates!$G$5,DataPack!H170)))</f>
        <v>Eastbrook Primary School</v>
      </c>
      <c r="D19" s="34" t="str">
        <f>IF(IF($C$4=Dates!$G$4,DataPack!C170,IF($C$4=Dates!$G$5,DataPack!I170))=0,"",IF($C$4=Dates!$G$4,DataPack!C170,IF($C$4=Dates!$G$5,DataPack!I170)))</f>
        <v>West Sussex</v>
      </c>
      <c r="E19" s="34" t="str">
        <f>IF(IF($C$4=Dates!$G$4,DataPack!D170,IF($C$4=Dates!$G$5,DataPack!J170))=0,"",IF($C$4=Dates!$G$4,DataPack!D170,IF($C$4=Dates!$G$5,DataPack!J170)))</f>
        <v>Primary</v>
      </c>
      <c r="F19" s="34" t="str">
        <f>IF(IF($C$4=Dates!$G$4,DataPack!E170,IF($C$4=Dates!$G$5,DataPack!K170))=0,"",IF($C$4=Dates!$G$4,DataPack!E170,IF($C$4=Dates!$G$5,DataPack!K170)))</f>
        <v>Community School</v>
      </c>
      <c r="G19" s="258">
        <f>IF(IF($C$4=Dates!$G$4,DataPack!F170,IF($C$4=Dates!$G$5,DataPack!L170))=0,"",IF($C$4=Dates!$G$4,DataPack!F170,IF($C$4=Dates!$G$5,DataPack!L170)))</f>
        <v>40990</v>
      </c>
      <c r="H19" s="5"/>
    </row>
    <row r="20" spans="2:8">
      <c r="B20" s="29">
        <f>IF(IF($C$4=Dates!$G$4,DataPack!A171,IF($C$4=Dates!$G$5,DataPack!G171))=0,"",IF($C$4=Dates!$G$4,DataPack!A171,IF($C$4=Dates!$G$5,DataPack!G171)))</f>
        <v>135288</v>
      </c>
      <c r="C20" s="34" t="str">
        <f>IF(IF($C$4=Dates!$G$4,DataPack!B171,IF($C$4=Dates!$G$5,DataPack!H171))=0,"",IF($C$4=Dates!$G$4,DataPack!B171,IF($C$4=Dates!$G$5,DataPack!H171)))</f>
        <v>Galton Valley Primary School</v>
      </c>
      <c r="D20" s="34" t="str">
        <f>IF(IF($C$4=Dates!$G$4,DataPack!C171,IF($C$4=Dates!$G$5,DataPack!I171))=0,"",IF($C$4=Dates!$G$4,DataPack!C171,IF($C$4=Dates!$G$5,DataPack!I171)))</f>
        <v>Sandwell</v>
      </c>
      <c r="E20" s="34" t="str">
        <f>IF(IF($C$4=Dates!$G$4,DataPack!D171,IF($C$4=Dates!$G$5,DataPack!J171))=0,"",IF($C$4=Dates!$G$4,DataPack!D171,IF($C$4=Dates!$G$5,DataPack!J171)))</f>
        <v>Primary</v>
      </c>
      <c r="F20" s="34" t="str">
        <f>IF(IF($C$4=Dates!$G$4,DataPack!E171,IF($C$4=Dates!$G$5,DataPack!K171))=0,"",IF($C$4=Dates!$G$4,DataPack!E171,IF($C$4=Dates!$G$5,DataPack!K171)))</f>
        <v>Community School</v>
      </c>
      <c r="G20" s="258">
        <f>IF(IF($C$4=Dates!$G$4,DataPack!F171,IF($C$4=Dates!$G$5,DataPack!L171))=0,"",IF($C$4=Dates!$G$4,DataPack!F171,IF($C$4=Dates!$G$5,DataPack!L171)))</f>
        <v>40969</v>
      </c>
      <c r="H20" s="5"/>
    </row>
    <row r="21" spans="2:8">
      <c r="B21" s="29">
        <f>IF(IF($C$4=Dates!$G$4,DataPack!A172,IF($C$4=Dates!$G$5,DataPack!G172))=0,"",IF($C$4=Dates!$G$4,DataPack!A172,IF($C$4=Dates!$G$5,DataPack!G172)))</f>
        <v>135268</v>
      </c>
      <c r="C21" s="34" t="str">
        <f>IF(IF($C$4=Dates!$G$4,DataPack!B172,IF($C$4=Dates!$G$5,DataPack!H172))=0,"",IF($C$4=Dates!$G$4,DataPack!B172,IF($C$4=Dates!$G$5,DataPack!H172)))</f>
        <v>Southminster Church of England (Controlled) Primary School</v>
      </c>
      <c r="D21" s="34" t="str">
        <f>IF(IF($C$4=Dates!$G$4,DataPack!C172,IF($C$4=Dates!$G$5,DataPack!I172))=0,"",IF($C$4=Dates!$G$4,DataPack!C172,IF($C$4=Dates!$G$5,DataPack!I172)))</f>
        <v>Essex</v>
      </c>
      <c r="E21" s="34" t="str">
        <f>IF(IF($C$4=Dates!$G$4,DataPack!D172,IF($C$4=Dates!$G$5,DataPack!J172))=0,"",IF($C$4=Dates!$G$4,DataPack!D172,IF($C$4=Dates!$G$5,DataPack!J172)))</f>
        <v>Primary</v>
      </c>
      <c r="F21" s="34" t="str">
        <f>IF(IF($C$4=Dates!$G$4,DataPack!E172,IF($C$4=Dates!$G$5,DataPack!K172))=0,"",IF($C$4=Dates!$G$4,DataPack!E172,IF($C$4=Dates!$G$5,DataPack!K172)))</f>
        <v>Voluntary Controlled School</v>
      </c>
      <c r="G21" s="258">
        <f>IF(IF($C$4=Dates!$G$4,DataPack!F172,IF($C$4=Dates!$G$5,DataPack!L172))=0,"",IF($C$4=Dates!$G$4,DataPack!F172,IF($C$4=Dates!$G$5,DataPack!L172)))</f>
        <v>41047</v>
      </c>
      <c r="H21" s="5"/>
    </row>
    <row r="22" spans="2:8">
      <c r="B22" s="29">
        <f>IF(IF($C$4=Dates!$G$4,DataPack!A173,IF($C$4=Dates!$G$5,DataPack!G173))=0,"",IF($C$4=Dates!$G$4,DataPack!A173,IF($C$4=Dates!$G$5,DataPack!G173)))</f>
        <v>135165</v>
      </c>
      <c r="C22" s="34" t="str">
        <f>IF(IF($C$4=Dates!$G$4,DataPack!B173,IF($C$4=Dates!$G$5,DataPack!H173))=0,"",IF($C$4=Dates!$G$4,DataPack!B173,IF($C$4=Dates!$G$5,DataPack!H173)))</f>
        <v>Rosebrook Primary School</v>
      </c>
      <c r="D22" s="34" t="str">
        <f>IF(IF($C$4=Dates!$G$4,DataPack!C173,IF($C$4=Dates!$G$5,DataPack!I173))=0,"",IF($C$4=Dates!$G$4,DataPack!C173,IF($C$4=Dates!$G$5,DataPack!I173)))</f>
        <v>Nottinghamshire</v>
      </c>
      <c r="E22" s="34" t="str">
        <f>IF(IF($C$4=Dates!$G$4,DataPack!D173,IF($C$4=Dates!$G$5,DataPack!J173))=0,"",IF($C$4=Dates!$G$4,DataPack!D173,IF($C$4=Dates!$G$5,DataPack!J173)))</f>
        <v>Primary</v>
      </c>
      <c r="F22" s="34" t="str">
        <f>IF(IF($C$4=Dates!$G$4,DataPack!E173,IF($C$4=Dates!$G$5,DataPack!K173))=0,"",IF($C$4=Dates!$G$4,DataPack!E173,IF($C$4=Dates!$G$5,DataPack!K173)))</f>
        <v>Community School</v>
      </c>
      <c r="G22" s="258">
        <f>IF(IF($C$4=Dates!$G$4,DataPack!F173,IF($C$4=Dates!$G$5,DataPack!L173))=0,"",IF($C$4=Dates!$G$4,DataPack!F173,IF($C$4=Dates!$G$5,DataPack!L173)))</f>
        <v>41088</v>
      </c>
      <c r="H22" s="5"/>
    </row>
    <row r="23" spans="2:8">
      <c r="B23" s="29">
        <f>IF(IF($C$4=Dates!$G$4,DataPack!A174,IF($C$4=Dates!$G$5,DataPack!G174))=0,"",IF($C$4=Dates!$G$4,DataPack!A174,IF($C$4=Dates!$G$5,DataPack!G174)))</f>
        <v>135075</v>
      </c>
      <c r="C23" s="34" t="str">
        <f>IF(IF($C$4=Dates!$G$4,DataPack!B174,IF($C$4=Dates!$G$5,DataPack!H174))=0,"",IF($C$4=Dates!$G$4,DataPack!B174,IF($C$4=Dates!$G$5,DataPack!H174)))</f>
        <v>Sutton Park Community Primary School</v>
      </c>
      <c r="D23" s="34" t="str">
        <f>IF(IF($C$4=Dates!$G$4,DataPack!C174,IF($C$4=Dates!$G$5,DataPack!I174))=0,"",IF($C$4=Dates!$G$4,DataPack!C174,IF($C$4=Dates!$G$5,DataPack!I174)))</f>
        <v>Worcestershire</v>
      </c>
      <c r="E23" s="34" t="str">
        <f>IF(IF($C$4=Dates!$G$4,DataPack!D174,IF($C$4=Dates!$G$5,DataPack!J174))=0,"",IF($C$4=Dates!$G$4,DataPack!D174,IF($C$4=Dates!$G$5,DataPack!J174)))</f>
        <v>Primary</v>
      </c>
      <c r="F23" s="34" t="str">
        <f>IF(IF($C$4=Dates!$G$4,DataPack!E174,IF($C$4=Dates!$G$5,DataPack!K174))=0,"",IF($C$4=Dates!$G$4,DataPack!E174,IF($C$4=Dates!$G$5,DataPack!K174)))</f>
        <v>Community School</v>
      </c>
      <c r="G23" s="258">
        <f>IF(IF($C$4=Dates!$G$4,DataPack!F174,IF($C$4=Dates!$G$5,DataPack!L174))=0,"",IF($C$4=Dates!$G$4,DataPack!F174,IF($C$4=Dates!$G$5,DataPack!L174)))</f>
        <v>40633</v>
      </c>
      <c r="H23" s="5"/>
    </row>
    <row r="24" spans="2:8">
      <c r="B24" s="29">
        <f>IF(IF($C$4=Dates!$G$4,DataPack!A175,IF($C$4=Dates!$G$5,DataPack!G175))=0,"",IF($C$4=Dates!$G$4,DataPack!A175,IF($C$4=Dates!$G$5,DataPack!G175)))</f>
        <v>135017</v>
      </c>
      <c r="C24" s="34" t="str">
        <f>IF(IF($C$4=Dates!$G$4,DataPack!B175,IF($C$4=Dates!$G$5,DataPack!H175))=0,"",IF($C$4=Dates!$G$4,DataPack!B175,IF($C$4=Dates!$G$5,DataPack!H175)))</f>
        <v>Woodland Community Primary School</v>
      </c>
      <c r="D24" s="34" t="str">
        <f>IF(IF($C$4=Dates!$G$4,DataPack!C175,IF($C$4=Dates!$G$5,DataPack!I175))=0,"",IF($C$4=Dates!$G$4,DataPack!C175,IF($C$4=Dates!$G$5,DataPack!I175)))</f>
        <v>Rochdale</v>
      </c>
      <c r="E24" s="34" t="str">
        <f>IF(IF($C$4=Dates!$G$4,DataPack!D175,IF($C$4=Dates!$G$5,DataPack!J175))=0,"",IF($C$4=Dates!$G$4,DataPack!D175,IF($C$4=Dates!$G$5,DataPack!J175)))</f>
        <v>Primary</v>
      </c>
      <c r="F24" s="34" t="str">
        <f>IF(IF($C$4=Dates!$G$4,DataPack!E175,IF($C$4=Dates!$G$5,DataPack!K175))=0,"",IF($C$4=Dates!$G$4,DataPack!E175,IF($C$4=Dates!$G$5,DataPack!K175)))</f>
        <v>Community School</v>
      </c>
      <c r="G24" s="258">
        <f>IF(IF($C$4=Dates!$G$4,DataPack!F175,IF($C$4=Dates!$G$5,DataPack!L175))=0,"",IF($C$4=Dates!$G$4,DataPack!F175,IF($C$4=Dates!$G$5,DataPack!L175)))</f>
        <v>40633</v>
      </c>
      <c r="H24" s="5"/>
    </row>
    <row r="25" spans="2:8">
      <c r="B25" s="29">
        <f>IF(IF($C$4=Dates!$G$4,DataPack!A176,IF($C$4=Dates!$G$5,DataPack!G176))=0,"",IF($C$4=Dates!$G$4,DataPack!A176,IF($C$4=Dates!$G$5,DataPack!G176)))</f>
        <v>134629</v>
      </c>
      <c r="C25" s="34" t="str">
        <f>IF(IF($C$4=Dates!$G$4,DataPack!B176,IF($C$4=Dates!$G$5,DataPack!H176))=0,"",IF($C$4=Dates!$G$4,DataPack!B176,IF($C$4=Dates!$G$5,DataPack!H176)))</f>
        <v>Hardwick Primary School</v>
      </c>
      <c r="D25" s="34" t="str">
        <f>IF(IF($C$4=Dates!$G$4,DataPack!C176,IF($C$4=Dates!$G$5,DataPack!I176))=0,"",IF($C$4=Dates!$G$4,DataPack!C176,IF($C$4=Dates!$G$5,DataPack!I176)))</f>
        <v>Derby</v>
      </c>
      <c r="E25" s="34" t="str">
        <f>IF(IF($C$4=Dates!$G$4,DataPack!D176,IF($C$4=Dates!$G$5,DataPack!J176))=0,"",IF($C$4=Dates!$G$4,DataPack!D176,IF($C$4=Dates!$G$5,DataPack!J176)))</f>
        <v>Primary</v>
      </c>
      <c r="F25" s="34" t="str">
        <f>IF(IF($C$4=Dates!$G$4,DataPack!E176,IF($C$4=Dates!$G$5,DataPack!K176))=0,"",IF($C$4=Dates!$G$4,DataPack!E176,IF($C$4=Dates!$G$5,DataPack!K176)))</f>
        <v>Community School</v>
      </c>
      <c r="G25" s="258">
        <f>IF(IF($C$4=Dates!$G$4,DataPack!F176,IF($C$4=Dates!$G$5,DataPack!L176))=0,"",IF($C$4=Dates!$G$4,DataPack!F176,IF($C$4=Dates!$G$5,DataPack!L176)))</f>
        <v>40857</v>
      </c>
      <c r="H25" s="5"/>
    </row>
    <row r="26" spans="2:8">
      <c r="B26" s="29">
        <f>IF(IF($C$4=Dates!$G$4,DataPack!A177,IF($C$4=Dates!$G$5,DataPack!G177))=0,"",IF($C$4=Dates!$G$4,DataPack!A177,IF($C$4=Dates!$G$5,DataPack!G177)))</f>
        <v>134303</v>
      </c>
      <c r="C26" s="34" t="str">
        <f>IF(IF($C$4=Dates!$G$4,DataPack!B177,IF($C$4=Dates!$G$5,DataPack!H177))=0,"",IF($C$4=Dates!$G$4,DataPack!B177,IF($C$4=Dates!$G$5,DataPack!H177)))</f>
        <v>Kingsmoor Primary School</v>
      </c>
      <c r="D26" s="34" t="str">
        <f>IF(IF($C$4=Dates!$G$4,DataPack!C177,IF($C$4=Dates!$G$5,DataPack!I177))=0,"",IF($C$4=Dates!$G$4,DataPack!C177,IF($C$4=Dates!$G$5,DataPack!I177)))</f>
        <v>Essex</v>
      </c>
      <c r="E26" s="34" t="str">
        <f>IF(IF($C$4=Dates!$G$4,DataPack!D177,IF($C$4=Dates!$G$5,DataPack!J177))=0,"",IF($C$4=Dates!$G$4,DataPack!D177,IF($C$4=Dates!$G$5,DataPack!J177)))</f>
        <v>Primary</v>
      </c>
      <c r="F26" s="34" t="str">
        <f>IF(IF($C$4=Dates!$G$4,DataPack!E177,IF($C$4=Dates!$G$5,DataPack!K177))=0,"",IF($C$4=Dates!$G$4,DataPack!E177,IF($C$4=Dates!$G$5,DataPack!K177)))</f>
        <v>Foundation School</v>
      </c>
      <c r="G26" s="258">
        <f>IF(IF($C$4=Dates!$G$4,DataPack!F177,IF($C$4=Dates!$G$5,DataPack!L177))=0,"",IF($C$4=Dates!$G$4,DataPack!F177,IF($C$4=Dates!$G$5,DataPack!L177)))</f>
        <v>40799</v>
      </c>
      <c r="H26" s="5"/>
    </row>
    <row r="27" spans="2:8">
      <c r="B27" s="29">
        <f>IF(IF($C$4=Dates!$G$4,DataPack!A178,IF($C$4=Dates!$G$5,DataPack!G178))=0,"",IF($C$4=Dates!$G$4,DataPack!A178,IF($C$4=Dates!$G$5,DataPack!G178)))</f>
        <v>134278</v>
      </c>
      <c r="C27" s="34" t="str">
        <f>IF(IF($C$4=Dates!$G$4,DataPack!B178,IF($C$4=Dates!$G$5,DataPack!H178))=0,"",IF($C$4=Dates!$G$4,DataPack!B178,IF($C$4=Dates!$G$5,DataPack!H178)))</f>
        <v>Cobblers Lane Primary School</v>
      </c>
      <c r="D27" s="34" t="str">
        <f>IF(IF($C$4=Dates!$G$4,DataPack!C178,IF($C$4=Dates!$G$5,DataPack!I178))=0,"",IF($C$4=Dates!$G$4,DataPack!C178,IF($C$4=Dates!$G$5,DataPack!I178)))</f>
        <v>Wakefield</v>
      </c>
      <c r="E27" s="34" t="str">
        <f>IF(IF($C$4=Dates!$G$4,DataPack!D178,IF($C$4=Dates!$G$5,DataPack!J178))=0,"",IF($C$4=Dates!$G$4,DataPack!D178,IF($C$4=Dates!$G$5,DataPack!J178)))</f>
        <v>Primary</v>
      </c>
      <c r="F27" s="34" t="str">
        <f>IF(IF($C$4=Dates!$G$4,DataPack!E178,IF($C$4=Dates!$G$5,DataPack!K178))=0,"",IF($C$4=Dates!$G$4,DataPack!E178,IF($C$4=Dates!$G$5,DataPack!K178)))</f>
        <v>Foundation School</v>
      </c>
      <c r="G27" s="258">
        <f>IF(IF($C$4=Dates!$G$4,DataPack!F178,IF($C$4=Dates!$G$5,DataPack!L178))=0,"",IF($C$4=Dates!$G$4,DataPack!F178,IF($C$4=Dates!$G$5,DataPack!L178)))</f>
        <v>40311</v>
      </c>
      <c r="H27" s="5"/>
    </row>
    <row r="28" spans="2:8">
      <c r="B28" s="29">
        <f>IF(IF($C$4=Dates!$G$4,DataPack!A179,IF($C$4=Dates!$G$5,DataPack!G179))=0,"",IF($C$4=Dates!$G$4,DataPack!A179,IF($C$4=Dates!$G$5,DataPack!G179)))</f>
        <v>134246</v>
      </c>
      <c r="C28" s="34" t="str">
        <f>IF(IF($C$4=Dates!$G$4,DataPack!B179,IF($C$4=Dates!$G$5,DataPack!H179))=0,"",IF($C$4=Dates!$G$4,DataPack!B179,IF($C$4=Dates!$G$5,DataPack!H179)))</f>
        <v>Richmond Primary School</v>
      </c>
      <c r="D28" s="34" t="str">
        <f>IF(IF($C$4=Dates!$G$4,DataPack!C179,IF($C$4=Dates!$G$5,DataPack!I179))=0,"",IF($C$4=Dates!$G$4,DataPack!C179,IF($C$4=Dates!$G$5,DataPack!I179)))</f>
        <v>Oldham</v>
      </c>
      <c r="E28" s="34" t="str">
        <f>IF(IF($C$4=Dates!$G$4,DataPack!D179,IF($C$4=Dates!$G$5,DataPack!J179))=0,"",IF($C$4=Dates!$G$4,DataPack!D179,IF($C$4=Dates!$G$5,DataPack!J179)))</f>
        <v>Primary</v>
      </c>
      <c r="F28" s="34" t="str">
        <f>IF(IF($C$4=Dates!$G$4,DataPack!E179,IF($C$4=Dates!$G$5,DataPack!K179))=0,"",IF($C$4=Dates!$G$4,DataPack!E179,IF($C$4=Dates!$G$5,DataPack!K179)))</f>
        <v>Community School</v>
      </c>
      <c r="G28" s="258">
        <f>IF(IF($C$4=Dates!$G$4,DataPack!F179,IF($C$4=Dates!$G$5,DataPack!L179))=0,"",IF($C$4=Dates!$G$4,DataPack!F179,IF($C$4=Dates!$G$5,DataPack!L179)))</f>
        <v>41074</v>
      </c>
      <c r="H28" s="5"/>
    </row>
    <row r="29" spans="2:8">
      <c r="B29" s="29">
        <f>IF(IF($C$4=Dates!$G$4,DataPack!A180,IF($C$4=Dates!$G$5,DataPack!G180))=0,"",IF($C$4=Dates!$G$4,DataPack!A180,IF($C$4=Dates!$G$5,DataPack!G180)))</f>
        <v>134218</v>
      </c>
      <c r="C29" s="34" t="str">
        <f>IF(IF($C$4=Dates!$G$4,DataPack!B180,IF($C$4=Dates!$G$5,DataPack!H180))=0,"",IF($C$4=Dates!$G$4,DataPack!B180,IF($C$4=Dates!$G$5,DataPack!H180)))</f>
        <v>Carsic Primary School</v>
      </c>
      <c r="D29" s="34" t="str">
        <f>IF(IF($C$4=Dates!$G$4,DataPack!C180,IF($C$4=Dates!$G$5,DataPack!I180))=0,"",IF($C$4=Dates!$G$4,DataPack!C180,IF($C$4=Dates!$G$5,DataPack!I180)))</f>
        <v>Nottinghamshire</v>
      </c>
      <c r="E29" s="34" t="str">
        <f>IF(IF($C$4=Dates!$G$4,DataPack!D180,IF($C$4=Dates!$G$5,DataPack!J180))=0,"",IF($C$4=Dates!$G$4,DataPack!D180,IF($C$4=Dates!$G$5,DataPack!J180)))</f>
        <v>Primary</v>
      </c>
      <c r="F29" s="34" t="str">
        <f>IF(IF($C$4=Dates!$G$4,DataPack!E180,IF($C$4=Dates!$G$5,DataPack!K180))=0,"",IF($C$4=Dates!$G$4,DataPack!E180,IF($C$4=Dates!$G$5,DataPack!K180)))</f>
        <v>Community School</v>
      </c>
      <c r="G29" s="258">
        <f>IF(IF($C$4=Dates!$G$4,DataPack!F180,IF($C$4=Dates!$G$5,DataPack!L180))=0,"",IF($C$4=Dates!$G$4,DataPack!F180,IF($C$4=Dates!$G$5,DataPack!L180)))</f>
        <v>40984</v>
      </c>
      <c r="H29" s="5"/>
    </row>
    <row r="30" spans="2:8">
      <c r="B30" s="29">
        <f>IF(IF($C$4=Dates!$G$4,DataPack!A181,IF($C$4=Dates!$G$5,DataPack!G181))=0,"",IF($C$4=Dates!$G$4,DataPack!A181,IF($C$4=Dates!$G$5,DataPack!G181)))</f>
        <v>134213</v>
      </c>
      <c r="C30" s="34" t="str">
        <f>IF(IF($C$4=Dates!$G$4,DataPack!B181,IF($C$4=Dates!$G$5,DataPack!H181))=0,"",IF($C$4=Dates!$G$4,DataPack!B181,IF($C$4=Dates!$G$5,DataPack!H181)))</f>
        <v>Woodside School</v>
      </c>
      <c r="D30" s="34" t="str">
        <f>IF(IF($C$4=Dates!$G$4,DataPack!C181,IF($C$4=Dates!$G$5,DataPack!I181))=0,"",IF($C$4=Dates!$G$4,DataPack!C181,IF($C$4=Dates!$G$5,DataPack!I181)))</f>
        <v>Waltham Forest</v>
      </c>
      <c r="E30" s="34" t="str">
        <f>IF(IF($C$4=Dates!$G$4,DataPack!D181,IF($C$4=Dates!$G$5,DataPack!J181))=0,"",IF($C$4=Dates!$G$4,DataPack!D181,IF($C$4=Dates!$G$5,DataPack!J181)))</f>
        <v>Primary</v>
      </c>
      <c r="F30" s="34" t="str">
        <f>IF(IF($C$4=Dates!$G$4,DataPack!E181,IF($C$4=Dates!$G$5,DataPack!K181))=0,"",IF($C$4=Dates!$G$4,DataPack!E181,IF($C$4=Dates!$G$5,DataPack!K181)))</f>
        <v>Community School</v>
      </c>
      <c r="G30" s="258">
        <f>IF(IF($C$4=Dates!$G$4,DataPack!F181,IF($C$4=Dates!$G$5,DataPack!L181))=0,"",IF($C$4=Dates!$G$4,DataPack!F181,IF($C$4=Dates!$G$5,DataPack!L181)))</f>
        <v>40975</v>
      </c>
      <c r="H30" s="5"/>
    </row>
    <row r="31" spans="2:8">
      <c r="B31" s="29">
        <f>IF(IF($C$4=Dates!$G$4,DataPack!A182,IF($C$4=Dates!$G$5,DataPack!G182))=0,"",IF($C$4=Dates!$G$4,DataPack!A182,IF($C$4=Dates!$G$5,DataPack!G182)))</f>
        <v>134178</v>
      </c>
      <c r="C31" s="34" t="str">
        <f>IF(IF($C$4=Dates!$G$4,DataPack!B182,IF($C$4=Dates!$G$5,DataPack!H182))=0,"",IF($C$4=Dates!$G$4,DataPack!B182,IF($C$4=Dates!$G$5,DataPack!H182)))</f>
        <v>Larkswood Primary School</v>
      </c>
      <c r="D31" s="34" t="str">
        <f>IF(IF($C$4=Dates!$G$4,DataPack!C182,IF($C$4=Dates!$G$5,DataPack!I182))=0,"",IF($C$4=Dates!$G$4,DataPack!C182,IF($C$4=Dates!$G$5,DataPack!I182)))</f>
        <v>Waltham Forest</v>
      </c>
      <c r="E31" s="34" t="str">
        <f>IF(IF($C$4=Dates!$G$4,DataPack!D182,IF($C$4=Dates!$G$5,DataPack!J182))=0,"",IF($C$4=Dates!$G$4,DataPack!D182,IF($C$4=Dates!$G$5,DataPack!J182)))</f>
        <v>Primary</v>
      </c>
      <c r="F31" s="34" t="str">
        <f>IF(IF($C$4=Dates!$G$4,DataPack!E182,IF($C$4=Dates!$G$5,DataPack!K182))=0,"",IF($C$4=Dates!$G$4,DataPack!E182,IF($C$4=Dates!$G$5,DataPack!K182)))</f>
        <v>Community School</v>
      </c>
      <c r="G31" s="258">
        <f>IF(IF($C$4=Dates!$G$4,DataPack!F182,IF($C$4=Dates!$G$5,DataPack!L182))=0,"",IF($C$4=Dates!$G$4,DataPack!F182,IF($C$4=Dates!$G$5,DataPack!L182)))</f>
        <v>40829</v>
      </c>
      <c r="H31" s="5"/>
    </row>
    <row r="32" spans="2:8">
      <c r="B32" s="29">
        <f>IF(IF($C$4=Dates!$G$4,DataPack!A183,IF($C$4=Dates!$G$5,DataPack!G183))=0,"",IF($C$4=Dates!$G$4,DataPack!A183,IF($C$4=Dates!$G$5,DataPack!G183)))</f>
        <v>134160</v>
      </c>
      <c r="C32" s="34" t="str">
        <f>IF(IF($C$4=Dates!$G$4,DataPack!B183,IF($C$4=Dates!$G$5,DataPack!H183))=0,"",IF($C$4=Dates!$G$4,DataPack!B183,IF($C$4=Dates!$G$5,DataPack!H183)))</f>
        <v>Malmesbury Primary School</v>
      </c>
      <c r="D32" s="34" t="str">
        <f>IF(IF($C$4=Dates!$G$4,DataPack!C183,IF($C$4=Dates!$G$5,DataPack!I183))=0,"",IF($C$4=Dates!$G$4,DataPack!C183,IF($C$4=Dates!$G$5,DataPack!I183)))</f>
        <v>Tower Hamlets</v>
      </c>
      <c r="E32" s="34" t="str">
        <f>IF(IF($C$4=Dates!$G$4,DataPack!D183,IF($C$4=Dates!$G$5,DataPack!J183))=0,"",IF($C$4=Dates!$G$4,DataPack!D183,IF($C$4=Dates!$G$5,DataPack!J183)))</f>
        <v>Primary</v>
      </c>
      <c r="F32" s="34" t="str">
        <f>IF(IF($C$4=Dates!$G$4,DataPack!E183,IF($C$4=Dates!$G$5,DataPack!K183))=0,"",IF($C$4=Dates!$G$4,DataPack!E183,IF($C$4=Dates!$G$5,DataPack!K183)))</f>
        <v>Community School</v>
      </c>
      <c r="G32" s="258">
        <f>IF(IF($C$4=Dates!$G$4,DataPack!F183,IF($C$4=Dates!$G$5,DataPack!L183))=0,"",IF($C$4=Dates!$G$4,DataPack!F183,IF($C$4=Dates!$G$5,DataPack!L183)))</f>
        <v>40974</v>
      </c>
      <c r="H32" s="5"/>
    </row>
    <row r="33" spans="2:8">
      <c r="B33" s="29">
        <f>IF(IF($C$4=Dates!$G$4,DataPack!A184,IF($C$4=Dates!$G$5,DataPack!G184))=0,"",IF($C$4=Dates!$G$4,DataPack!A184,IF($C$4=Dates!$G$5,DataPack!G184)))</f>
        <v>134133</v>
      </c>
      <c r="C33" s="34" t="str">
        <f>IF(IF($C$4=Dates!$G$4,DataPack!B184,IF($C$4=Dates!$G$5,DataPack!H184))=0,"",IF($C$4=Dates!$G$4,DataPack!B184,IF($C$4=Dates!$G$5,DataPack!H184)))</f>
        <v>Whitesheet CofE VA Primary School</v>
      </c>
      <c r="D33" s="34" t="str">
        <f>IF(IF($C$4=Dates!$G$4,DataPack!C184,IF($C$4=Dates!$G$5,DataPack!I184))=0,"",IF($C$4=Dates!$G$4,DataPack!C184,IF($C$4=Dates!$G$5,DataPack!I184)))</f>
        <v>Wiltshire</v>
      </c>
      <c r="E33" s="34" t="str">
        <f>IF(IF($C$4=Dates!$G$4,DataPack!D184,IF($C$4=Dates!$G$5,DataPack!J184))=0,"",IF($C$4=Dates!$G$4,DataPack!D184,IF($C$4=Dates!$G$5,DataPack!J184)))</f>
        <v>Primary</v>
      </c>
      <c r="F33" s="34" t="str">
        <f>IF(IF($C$4=Dates!$G$4,DataPack!E184,IF($C$4=Dates!$G$5,DataPack!K184))=0,"",IF($C$4=Dates!$G$4,DataPack!E184,IF($C$4=Dates!$G$5,DataPack!K184)))</f>
        <v>Voluntary Aided School</v>
      </c>
      <c r="G33" s="258">
        <f>IF(IF($C$4=Dates!$G$4,DataPack!F184,IF($C$4=Dates!$G$5,DataPack!L184))=0,"",IF($C$4=Dates!$G$4,DataPack!F184,IF($C$4=Dates!$G$5,DataPack!L184)))</f>
        <v>40879</v>
      </c>
      <c r="H33" s="5"/>
    </row>
    <row r="34" spans="2:8">
      <c r="B34" s="29">
        <f>IF(IF($C$4=Dates!$G$4,DataPack!A185,IF($C$4=Dates!$G$5,DataPack!G185))=0,"",IF($C$4=Dates!$G$4,DataPack!A185,IF($C$4=Dates!$G$5,DataPack!G185)))</f>
        <v>134132</v>
      </c>
      <c r="C34" s="34" t="str">
        <f>IF(IF($C$4=Dates!$G$4,DataPack!B185,IF($C$4=Dates!$G$5,DataPack!H185))=0,"",IF($C$4=Dates!$G$4,DataPack!B185,IF($C$4=Dates!$G$5,DataPack!H185)))</f>
        <v>Arnbrook Primary School</v>
      </c>
      <c r="D34" s="34" t="str">
        <f>IF(IF($C$4=Dates!$G$4,DataPack!C185,IF($C$4=Dates!$G$5,DataPack!I185))=0,"",IF($C$4=Dates!$G$4,DataPack!C185,IF($C$4=Dates!$G$5,DataPack!I185)))</f>
        <v>Nottinghamshire</v>
      </c>
      <c r="E34" s="34" t="str">
        <f>IF(IF($C$4=Dates!$G$4,DataPack!D185,IF($C$4=Dates!$G$5,DataPack!J185))=0,"",IF($C$4=Dates!$G$4,DataPack!D185,IF($C$4=Dates!$G$5,DataPack!J185)))</f>
        <v>Primary</v>
      </c>
      <c r="F34" s="34" t="str">
        <f>IF(IF($C$4=Dates!$G$4,DataPack!E185,IF($C$4=Dates!$G$5,DataPack!K185))=0,"",IF($C$4=Dates!$G$4,DataPack!E185,IF($C$4=Dates!$G$5,DataPack!K185)))</f>
        <v>Community School</v>
      </c>
      <c r="G34" s="258">
        <f>IF(IF($C$4=Dates!$G$4,DataPack!F185,IF($C$4=Dates!$G$5,DataPack!L185))=0,"",IF($C$4=Dates!$G$4,DataPack!F185,IF($C$4=Dates!$G$5,DataPack!L185)))</f>
        <v>40975</v>
      </c>
      <c r="H34" s="5"/>
    </row>
    <row r="35" spans="2:8">
      <c r="B35" s="29">
        <f>IF(IF($C$4=Dates!$G$4,DataPack!A186,IF($C$4=Dates!$G$5,DataPack!G186))=0,"",IF($C$4=Dates!$G$4,DataPack!A186,IF($C$4=Dates!$G$5,DataPack!G186)))</f>
        <v>134021</v>
      </c>
      <c r="C35" s="34" t="str">
        <f>IF(IF($C$4=Dates!$G$4,DataPack!B186,IF($C$4=Dates!$G$5,DataPack!H186))=0,"",IF($C$4=Dates!$G$4,DataPack!B186,IF($C$4=Dates!$G$5,DataPack!H186)))</f>
        <v>The Phoenix Primary School</v>
      </c>
      <c r="D35" s="34" t="str">
        <f>IF(IF($C$4=Dates!$G$4,DataPack!C186,IF($C$4=Dates!$G$5,DataPack!I186))=0,"",IF($C$4=Dates!$G$4,DataPack!C186,IF($C$4=Dates!$G$5,DataPack!I186)))</f>
        <v>Essex</v>
      </c>
      <c r="E35" s="34" t="str">
        <f>IF(IF($C$4=Dates!$G$4,DataPack!D186,IF($C$4=Dates!$G$5,DataPack!J186))=0,"",IF($C$4=Dates!$G$4,DataPack!D186,IF($C$4=Dates!$G$5,DataPack!J186)))</f>
        <v>Primary</v>
      </c>
      <c r="F35" s="34" t="str">
        <f>IF(IF($C$4=Dates!$G$4,DataPack!E186,IF($C$4=Dates!$G$5,DataPack!K186))=0,"",IF($C$4=Dates!$G$4,DataPack!E186,IF($C$4=Dates!$G$5,DataPack!K186)))</f>
        <v>Community School</v>
      </c>
      <c r="G35" s="258">
        <f>IF(IF($C$4=Dates!$G$4,DataPack!F186,IF($C$4=Dates!$G$5,DataPack!L186))=0,"",IF($C$4=Dates!$G$4,DataPack!F186,IF($C$4=Dates!$G$5,DataPack!L186)))</f>
        <v>41074</v>
      </c>
      <c r="H35" s="5"/>
    </row>
    <row r="36" spans="2:8">
      <c r="B36" s="29">
        <f>IF(IF($C$4=Dates!$G$4,DataPack!A187,IF($C$4=Dates!$G$5,DataPack!G187))=0,"",IF($C$4=Dates!$G$4,DataPack!A187,IF($C$4=Dates!$G$5,DataPack!G187)))</f>
        <v>133995</v>
      </c>
      <c r="C36" s="34" t="str">
        <f>IF(IF($C$4=Dates!$G$4,DataPack!B187,IF($C$4=Dates!$G$5,DataPack!H187))=0,"",IF($C$4=Dates!$G$4,DataPack!B187,IF($C$4=Dates!$G$5,DataPack!H187)))</f>
        <v>Four Dwellings Primary School</v>
      </c>
      <c r="D36" s="34" t="str">
        <f>IF(IF($C$4=Dates!$G$4,DataPack!C187,IF($C$4=Dates!$G$5,DataPack!I187))=0,"",IF($C$4=Dates!$G$4,DataPack!C187,IF($C$4=Dates!$G$5,DataPack!I187)))</f>
        <v>Birmingham</v>
      </c>
      <c r="E36" s="34" t="str">
        <f>IF(IF($C$4=Dates!$G$4,DataPack!D187,IF($C$4=Dates!$G$5,DataPack!J187))=0,"",IF($C$4=Dates!$G$4,DataPack!D187,IF($C$4=Dates!$G$5,DataPack!J187)))</f>
        <v>Primary</v>
      </c>
      <c r="F36" s="34" t="str">
        <f>IF(IF($C$4=Dates!$G$4,DataPack!E187,IF($C$4=Dates!$G$5,DataPack!K187))=0,"",IF($C$4=Dates!$G$4,DataPack!E187,IF($C$4=Dates!$G$5,DataPack!K187)))</f>
        <v>Community School</v>
      </c>
      <c r="G36" s="258">
        <f>IF(IF($C$4=Dates!$G$4,DataPack!F187,IF($C$4=Dates!$G$5,DataPack!L187))=0,"",IF($C$4=Dates!$G$4,DataPack!F187,IF($C$4=Dates!$G$5,DataPack!L187)))</f>
        <v>40925</v>
      </c>
      <c r="H36" s="5"/>
    </row>
    <row r="37" spans="2:8">
      <c r="B37" s="29">
        <f>IF(IF($C$4=Dates!$G$4,DataPack!A188,IF($C$4=Dates!$G$5,DataPack!G188))=0,"",IF($C$4=Dates!$G$4,DataPack!A188,IF($C$4=Dates!$G$5,DataPack!G188)))</f>
        <v>133723</v>
      </c>
      <c r="C37" s="34" t="str">
        <f>IF(IF($C$4=Dates!$G$4,DataPack!B188,IF($C$4=Dates!$G$5,DataPack!H188))=0,"",IF($C$4=Dates!$G$4,DataPack!B188,IF($C$4=Dates!$G$5,DataPack!H188)))</f>
        <v>Radcliffe Primary School</v>
      </c>
      <c r="D37" s="34" t="str">
        <f>IF(IF($C$4=Dates!$G$4,DataPack!C188,IF($C$4=Dates!$G$5,DataPack!I188))=0,"",IF($C$4=Dates!$G$4,DataPack!C188,IF($C$4=Dates!$G$5,DataPack!I188)))</f>
        <v>Bury</v>
      </c>
      <c r="E37" s="34" t="str">
        <f>IF(IF($C$4=Dates!$G$4,DataPack!D188,IF($C$4=Dates!$G$5,DataPack!J188))=0,"",IF($C$4=Dates!$G$4,DataPack!D188,IF($C$4=Dates!$G$5,DataPack!J188)))</f>
        <v>Primary</v>
      </c>
      <c r="F37" s="34" t="str">
        <f>IF(IF($C$4=Dates!$G$4,DataPack!E188,IF($C$4=Dates!$G$5,DataPack!K188))=0,"",IF($C$4=Dates!$G$4,DataPack!E188,IF($C$4=Dates!$G$5,DataPack!K188)))</f>
        <v>Community School</v>
      </c>
      <c r="G37" s="258">
        <f>IF(IF($C$4=Dates!$G$4,DataPack!F188,IF($C$4=Dates!$G$5,DataPack!L188))=0,"",IF($C$4=Dates!$G$4,DataPack!F188,IF($C$4=Dates!$G$5,DataPack!L188)))</f>
        <v>40990</v>
      </c>
      <c r="H37" s="5"/>
    </row>
    <row r="38" spans="2:8">
      <c r="B38" s="29">
        <f>IF(IF($C$4=Dates!$G$4,DataPack!A189,IF($C$4=Dates!$G$5,DataPack!G189))=0,"",IF($C$4=Dates!$G$4,DataPack!A189,IF($C$4=Dates!$G$5,DataPack!G189)))</f>
        <v>133671</v>
      </c>
      <c r="C38" s="34" t="str">
        <f>IF(IF($C$4=Dates!$G$4,DataPack!B189,IF($C$4=Dates!$G$5,DataPack!H189))=0,"",IF($C$4=Dates!$G$4,DataPack!B189,IF($C$4=Dates!$G$5,DataPack!H189)))</f>
        <v>Sowerby Village CofE VC Primary School</v>
      </c>
      <c r="D38" s="34" t="str">
        <f>IF(IF($C$4=Dates!$G$4,DataPack!C189,IF($C$4=Dates!$G$5,DataPack!I189))=0,"",IF($C$4=Dates!$G$4,DataPack!C189,IF($C$4=Dates!$G$5,DataPack!I189)))</f>
        <v>Calderdale</v>
      </c>
      <c r="E38" s="34" t="str">
        <f>IF(IF($C$4=Dates!$G$4,DataPack!D189,IF($C$4=Dates!$G$5,DataPack!J189))=0,"",IF($C$4=Dates!$G$4,DataPack!D189,IF($C$4=Dates!$G$5,DataPack!J189)))</f>
        <v>Primary</v>
      </c>
      <c r="F38" s="34" t="str">
        <f>IF(IF($C$4=Dates!$G$4,DataPack!E189,IF($C$4=Dates!$G$5,DataPack!K189))=0,"",IF($C$4=Dates!$G$4,DataPack!E189,IF($C$4=Dates!$G$5,DataPack!K189)))</f>
        <v>Voluntary Controlled School</v>
      </c>
      <c r="G38" s="258">
        <f>IF(IF($C$4=Dates!$G$4,DataPack!F189,IF($C$4=Dates!$G$5,DataPack!L189))=0,"",IF($C$4=Dates!$G$4,DataPack!F189,IF($C$4=Dates!$G$5,DataPack!L189)))</f>
        <v>40711</v>
      </c>
      <c r="H38" s="5"/>
    </row>
    <row r="39" spans="2:8">
      <c r="B39" s="29">
        <f>IF(IF($C$4=Dates!$G$4,DataPack!A190,IF($C$4=Dates!$G$5,DataPack!G190))=0,"",IF($C$4=Dates!$G$4,DataPack!A190,IF($C$4=Dates!$G$5,DataPack!G190)))</f>
        <v>133632</v>
      </c>
      <c r="C39" s="34" t="str">
        <f>IF(IF($C$4=Dates!$G$4,DataPack!B190,IF($C$4=Dates!$G$5,DataPack!H190))=0,"",IF($C$4=Dates!$G$4,DataPack!B190,IF($C$4=Dates!$G$5,DataPack!H190)))</f>
        <v>Saxon Way Primary School</v>
      </c>
      <c r="D39" s="34" t="str">
        <f>IF(IF($C$4=Dates!$G$4,DataPack!C190,IF($C$4=Dates!$G$5,DataPack!I190))=0,"",IF($C$4=Dates!$G$4,DataPack!C190,IF($C$4=Dates!$G$5,DataPack!I190)))</f>
        <v>Medway</v>
      </c>
      <c r="E39" s="34" t="str">
        <f>IF(IF($C$4=Dates!$G$4,DataPack!D190,IF($C$4=Dates!$G$5,DataPack!J190))=0,"",IF($C$4=Dates!$G$4,DataPack!D190,IF($C$4=Dates!$G$5,DataPack!J190)))</f>
        <v>Primary</v>
      </c>
      <c r="F39" s="34" t="str">
        <f>IF(IF($C$4=Dates!$G$4,DataPack!E190,IF($C$4=Dates!$G$5,DataPack!K190))=0,"",IF($C$4=Dates!$G$4,DataPack!E190,IF($C$4=Dates!$G$5,DataPack!K190)))</f>
        <v>Community School</v>
      </c>
      <c r="G39" s="258">
        <f>IF(IF($C$4=Dates!$G$4,DataPack!F190,IF($C$4=Dates!$G$5,DataPack!L190))=0,"",IF($C$4=Dates!$G$4,DataPack!F190,IF($C$4=Dates!$G$5,DataPack!L190)))</f>
        <v>41059</v>
      </c>
      <c r="H39" s="5"/>
    </row>
    <row r="40" spans="2:8">
      <c r="B40" s="29">
        <f>IF(IF($C$4=Dates!$G$4,DataPack!A191,IF($C$4=Dates!$G$5,DataPack!G191))=0,"",IF($C$4=Dates!$G$4,DataPack!A191,IF($C$4=Dates!$G$5,DataPack!G191)))</f>
        <v>133604</v>
      </c>
      <c r="C40" s="34" t="str">
        <f>IF(IF($C$4=Dates!$G$4,DataPack!B191,IF($C$4=Dates!$G$5,DataPack!H191))=0,"",IF($C$4=Dates!$G$4,DataPack!B191,IF($C$4=Dates!$G$5,DataPack!H191)))</f>
        <v>Strand Community School</v>
      </c>
      <c r="D40" s="34" t="str">
        <f>IF(IF($C$4=Dates!$G$4,DataPack!C191,IF($C$4=Dates!$G$5,DataPack!I191))=0,"",IF($C$4=Dates!$G$4,DataPack!C191,IF($C$4=Dates!$G$5,DataPack!I191)))</f>
        <v>North East Lincolnshire</v>
      </c>
      <c r="E40" s="34" t="str">
        <f>IF(IF($C$4=Dates!$G$4,DataPack!D191,IF($C$4=Dates!$G$5,DataPack!J191))=0,"",IF($C$4=Dates!$G$4,DataPack!D191,IF($C$4=Dates!$G$5,DataPack!J191)))</f>
        <v>Primary</v>
      </c>
      <c r="F40" s="34" t="str">
        <f>IF(IF($C$4=Dates!$G$4,DataPack!E191,IF($C$4=Dates!$G$5,DataPack!K191))=0,"",IF($C$4=Dates!$G$4,DataPack!E191,IF($C$4=Dates!$G$5,DataPack!K191)))</f>
        <v>Community School</v>
      </c>
      <c r="G40" s="258">
        <f>IF(IF($C$4=Dates!$G$4,DataPack!F191,IF($C$4=Dates!$G$5,DataPack!L191))=0,"",IF($C$4=Dates!$G$4,DataPack!F191,IF($C$4=Dates!$G$5,DataPack!L191)))</f>
        <v>40891</v>
      </c>
      <c r="H40" s="5"/>
    </row>
    <row r="41" spans="2:8">
      <c r="B41" s="29">
        <f>IF(IF($C$4=Dates!$G$4,DataPack!A192,IF($C$4=Dates!$G$5,DataPack!G192))=0,"",IF($C$4=Dates!$G$4,DataPack!A192,IF($C$4=Dates!$G$5,DataPack!G192)))</f>
        <v>132833</v>
      </c>
      <c r="C41" s="34" t="str">
        <f>IF(IF($C$4=Dates!$G$4,DataPack!B192,IF($C$4=Dates!$G$5,DataPack!H192))=0,"",IF($C$4=Dates!$G$4,DataPack!B192,IF($C$4=Dates!$G$5,DataPack!H192)))</f>
        <v>Cherry Tree Primary School, Basildon</v>
      </c>
      <c r="D41" s="34" t="str">
        <f>IF(IF($C$4=Dates!$G$4,DataPack!C192,IF($C$4=Dates!$G$5,DataPack!I192))=0,"",IF($C$4=Dates!$G$4,DataPack!C192,IF($C$4=Dates!$G$5,DataPack!I192)))</f>
        <v>Essex</v>
      </c>
      <c r="E41" s="34" t="str">
        <f>IF(IF($C$4=Dates!$G$4,DataPack!D192,IF($C$4=Dates!$G$5,DataPack!J192))=0,"",IF($C$4=Dates!$G$4,DataPack!D192,IF($C$4=Dates!$G$5,DataPack!J192)))</f>
        <v>Primary</v>
      </c>
      <c r="F41" s="34" t="str">
        <f>IF(IF($C$4=Dates!$G$4,DataPack!E192,IF($C$4=Dates!$G$5,DataPack!K192))=0,"",IF($C$4=Dates!$G$4,DataPack!E192,IF($C$4=Dates!$G$5,DataPack!K192)))</f>
        <v>Community School</v>
      </c>
      <c r="G41" s="258">
        <f>IF(IF($C$4=Dates!$G$4,DataPack!F192,IF($C$4=Dates!$G$5,DataPack!L192))=0,"",IF($C$4=Dates!$G$4,DataPack!F192,IF($C$4=Dates!$G$5,DataPack!L192)))</f>
        <v>40988</v>
      </c>
      <c r="H41" s="5"/>
    </row>
    <row r="42" spans="2:8">
      <c r="B42" s="29">
        <f>IF(IF($C$4=Dates!$G$4,DataPack!A193,IF($C$4=Dates!$G$5,DataPack!G193))=0,"",IF($C$4=Dates!$G$4,DataPack!A193,IF($C$4=Dates!$G$5,DataPack!G193)))</f>
        <v>132084</v>
      </c>
      <c r="C42" s="34" t="str">
        <f>IF(IF($C$4=Dates!$G$4,DataPack!B193,IF($C$4=Dates!$G$5,DataPack!H193))=0,"",IF($C$4=Dates!$G$4,DataPack!B193,IF($C$4=Dates!$G$5,DataPack!H193)))</f>
        <v>The Willows Primary School</v>
      </c>
      <c r="D42" s="34" t="str">
        <f>IF(IF($C$4=Dates!$G$4,DataPack!C193,IF($C$4=Dates!$G$5,DataPack!I193))=0,"",IF($C$4=Dates!$G$4,DataPack!C193,IF($C$4=Dates!$G$5,DataPack!I193)))</f>
        <v>Essex</v>
      </c>
      <c r="E42" s="34" t="str">
        <f>IF(IF($C$4=Dates!$G$4,DataPack!D193,IF($C$4=Dates!$G$5,DataPack!J193))=0,"",IF($C$4=Dates!$G$4,DataPack!D193,IF($C$4=Dates!$G$5,DataPack!J193)))</f>
        <v>Primary</v>
      </c>
      <c r="F42" s="34" t="str">
        <f>IF(IF($C$4=Dates!$G$4,DataPack!E193,IF($C$4=Dates!$G$5,DataPack!K193))=0,"",IF($C$4=Dates!$G$4,DataPack!E193,IF($C$4=Dates!$G$5,DataPack!K193)))</f>
        <v>Community School</v>
      </c>
      <c r="G42" s="258">
        <f>IF(IF($C$4=Dates!$G$4,DataPack!F193,IF($C$4=Dates!$G$5,DataPack!L193))=0,"",IF($C$4=Dates!$G$4,DataPack!F193,IF($C$4=Dates!$G$5,DataPack!L193)))</f>
        <v>40632</v>
      </c>
      <c r="H42" s="5"/>
    </row>
    <row r="43" spans="2:8">
      <c r="B43" s="29">
        <f>IF(IF($C$4=Dates!$G$4,DataPack!A194,IF($C$4=Dates!$G$5,DataPack!G194))=0,"",IF($C$4=Dates!$G$4,DataPack!A194,IF($C$4=Dates!$G$5,DataPack!G194)))</f>
        <v>132029</v>
      </c>
      <c r="C43" s="34" t="str">
        <f>IF(IF($C$4=Dates!$G$4,DataPack!B194,IF($C$4=Dates!$G$5,DataPack!H194))=0,"",IF($C$4=Dates!$G$4,DataPack!B194,IF($C$4=Dates!$G$5,DataPack!H194)))</f>
        <v>Whitehawk Primary School</v>
      </c>
      <c r="D43" s="34" t="str">
        <f>IF(IF($C$4=Dates!$G$4,DataPack!C194,IF($C$4=Dates!$G$5,DataPack!I194))=0,"",IF($C$4=Dates!$G$4,DataPack!C194,IF($C$4=Dates!$G$5,DataPack!I194)))</f>
        <v>Brighton and Hove</v>
      </c>
      <c r="E43" s="34" t="str">
        <f>IF(IF($C$4=Dates!$G$4,DataPack!D194,IF($C$4=Dates!$G$5,DataPack!J194))=0,"",IF($C$4=Dates!$G$4,DataPack!D194,IF($C$4=Dates!$G$5,DataPack!J194)))</f>
        <v>Primary</v>
      </c>
      <c r="F43" s="34" t="str">
        <f>IF(IF($C$4=Dates!$G$4,DataPack!E194,IF($C$4=Dates!$G$5,DataPack!K194))=0,"",IF($C$4=Dates!$G$4,DataPack!E194,IF($C$4=Dates!$G$5,DataPack!K194)))</f>
        <v>Community School</v>
      </c>
      <c r="G43" s="258">
        <f>IF(IF($C$4=Dates!$G$4,DataPack!F194,IF($C$4=Dates!$G$5,DataPack!L194))=0,"",IF($C$4=Dates!$G$4,DataPack!F194,IF($C$4=Dates!$G$5,DataPack!L194)))</f>
        <v>40807</v>
      </c>
      <c r="H43" s="5"/>
    </row>
    <row r="44" spans="2:8">
      <c r="B44" s="29">
        <f>IF(IF($C$4=Dates!$G$4,DataPack!A195,IF($C$4=Dates!$G$5,DataPack!G195))=0,"",IF($C$4=Dates!$G$4,DataPack!A195,IF($C$4=Dates!$G$5,DataPack!G195)))</f>
        <v>131954</v>
      </c>
      <c r="C44" s="34" t="str">
        <f>IF(IF($C$4=Dates!$G$4,DataPack!B195,IF($C$4=Dates!$G$5,DataPack!H195))=0,"",IF($C$4=Dates!$G$4,DataPack!B195,IF($C$4=Dates!$G$5,DataPack!H195)))</f>
        <v>Anston Brook Primary School</v>
      </c>
      <c r="D44" s="34" t="str">
        <f>IF(IF($C$4=Dates!$G$4,DataPack!C195,IF($C$4=Dates!$G$5,DataPack!I195))=0,"",IF($C$4=Dates!$G$4,DataPack!C195,IF($C$4=Dates!$G$5,DataPack!I195)))</f>
        <v>Rotherham</v>
      </c>
      <c r="E44" s="34" t="str">
        <f>IF(IF($C$4=Dates!$G$4,DataPack!D195,IF($C$4=Dates!$G$5,DataPack!J195))=0,"",IF($C$4=Dates!$G$4,DataPack!D195,IF($C$4=Dates!$G$5,DataPack!J195)))</f>
        <v>Primary</v>
      </c>
      <c r="F44" s="34" t="str">
        <f>IF(IF($C$4=Dates!$G$4,DataPack!E195,IF($C$4=Dates!$G$5,DataPack!K195))=0,"",IF($C$4=Dates!$G$4,DataPack!E195,IF($C$4=Dates!$G$5,DataPack!K195)))</f>
        <v>Community School</v>
      </c>
      <c r="G44" s="258">
        <f>IF(IF($C$4=Dates!$G$4,DataPack!F195,IF($C$4=Dates!$G$5,DataPack!L195))=0,"",IF($C$4=Dates!$G$4,DataPack!F195,IF($C$4=Dates!$G$5,DataPack!L195)))</f>
        <v>40975</v>
      </c>
      <c r="H44" s="5"/>
    </row>
    <row r="45" spans="2:8">
      <c r="B45" s="29">
        <f>IF(IF($C$4=Dates!$G$4,DataPack!A196,IF($C$4=Dates!$G$5,DataPack!G196))=0,"",IF($C$4=Dates!$G$4,DataPack!A196,IF($C$4=Dates!$G$5,DataPack!G196)))</f>
        <v>131793</v>
      </c>
      <c r="C45" s="34" t="str">
        <f>IF(IF($C$4=Dates!$G$4,DataPack!B196,IF($C$4=Dates!$G$5,DataPack!H196))=0,"",IF($C$4=Dates!$G$4,DataPack!B196,IF($C$4=Dates!$G$5,DataPack!H196)))</f>
        <v>John Baskeyfield VC CofE Primary School</v>
      </c>
      <c r="D45" s="34" t="str">
        <f>IF(IF($C$4=Dates!$G$4,DataPack!C196,IF($C$4=Dates!$G$5,DataPack!I196))=0,"",IF($C$4=Dates!$G$4,DataPack!C196,IF($C$4=Dates!$G$5,DataPack!I196)))</f>
        <v>Stoke-on-Trent</v>
      </c>
      <c r="E45" s="34" t="str">
        <f>IF(IF($C$4=Dates!$G$4,DataPack!D196,IF($C$4=Dates!$G$5,DataPack!J196))=0,"",IF($C$4=Dates!$G$4,DataPack!D196,IF($C$4=Dates!$G$5,DataPack!J196)))</f>
        <v>Primary</v>
      </c>
      <c r="F45" s="34" t="str">
        <f>IF(IF($C$4=Dates!$G$4,DataPack!E196,IF($C$4=Dates!$G$5,DataPack!K196))=0,"",IF($C$4=Dates!$G$4,DataPack!E196,IF($C$4=Dates!$G$5,DataPack!K196)))</f>
        <v>Voluntary Controlled School</v>
      </c>
      <c r="G45" s="258">
        <f>IF(IF($C$4=Dates!$G$4,DataPack!F196,IF($C$4=Dates!$G$5,DataPack!L196))=0,"",IF($C$4=Dates!$G$4,DataPack!F196,IF($C$4=Dates!$G$5,DataPack!L196)))</f>
        <v>41032</v>
      </c>
      <c r="H45" s="5"/>
    </row>
    <row r="46" spans="2:8">
      <c r="B46" s="29">
        <f>IF(IF($C$4=Dates!$G$4,DataPack!A197,IF($C$4=Dates!$G$5,DataPack!G197))=0,"",IF($C$4=Dates!$G$4,DataPack!A197,IF($C$4=Dates!$G$5,DataPack!G197)))</f>
        <v>131497</v>
      </c>
      <c r="C46" s="34" t="str">
        <f>IF(IF($C$4=Dates!$G$4,DataPack!B197,IF($C$4=Dates!$G$5,DataPack!H197))=0,"",IF($C$4=Dates!$G$4,DataPack!B197,IF($C$4=Dates!$G$5,DataPack!H197)))</f>
        <v>Henbury Court Primary School</v>
      </c>
      <c r="D46" s="34" t="str">
        <f>IF(IF($C$4=Dates!$G$4,DataPack!C197,IF($C$4=Dates!$G$5,DataPack!I197))=0,"",IF($C$4=Dates!$G$4,DataPack!C197,IF($C$4=Dates!$G$5,DataPack!I197)))</f>
        <v>Bristol City of</v>
      </c>
      <c r="E46" s="34" t="str">
        <f>IF(IF($C$4=Dates!$G$4,DataPack!D197,IF($C$4=Dates!$G$5,DataPack!J197))=0,"",IF($C$4=Dates!$G$4,DataPack!D197,IF($C$4=Dates!$G$5,DataPack!J197)))</f>
        <v>Primary</v>
      </c>
      <c r="F46" s="34" t="str">
        <f>IF(IF($C$4=Dates!$G$4,DataPack!E197,IF($C$4=Dates!$G$5,DataPack!K197))=0,"",IF($C$4=Dates!$G$4,DataPack!E197,IF($C$4=Dates!$G$5,DataPack!K197)))</f>
        <v>Community School</v>
      </c>
      <c r="G46" s="258">
        <f>IF(IF($C$4=Dates!$G$4,DataPack!F197,IF($C$4=Dates!$G$5,DataPack!L197))=0,"",IF($C$4=Dates!$G$4,DataPack!F197,IF($C$4=Dates!$G$5,DataPack!L197)))</f>
        <v>40962</v>
      </c>
      <c r="H46" s="5"/>
    </row>
    <row r="47" spans="2:8">
      <c r="B47" s="29">
        <f>IF(IF($C$4=Dates!$G$4,DataPack!A198,IF($C$4=Dates!$G$5,DataPack!G198))=0,"",IF($C$4=Dates!$G$4,DataPack!A198,IF($C$4=Dates!$G$5,DataPack!G198)))</f>
        <v>131423</v>
      </c>
      <c r="C47" s="34" t="str">
        <f>IF(IF($C$4=Dates!$G$4,DataPack!B198,IF($C$4=Dates!$G$5,DataPack!H198))=0,"",IF($C$4=Dates!$G$4,DataPack!B198,IF($C$4=Dates!$G$5,DataPack!H198)))</f>
        <v>Seymour Road Primary School</v>
      </c>
      <c r="D47" s="34" t="str">
        <f>IF(IF($C$4=Dates!$G$4,DataPack!C198,IF($C$4=Dates!$G$5,DataPack!I198))=0,"",IF($C$4=Dates!$G$4,DataPack!C198,IF($C$4=Dates!$G$5,DataPack!I198)))</f>
        <v>Manchester</v>
      </c>
      <c r="E47" s="34" t="str">
        <f>IF(IF($C$4=Dates!$G$4,DataPack!D198,IF($C$4=Dates!$G$5,DataPack!J198))=0,"",IF($C$4=Dates!$G$4,DataPack!D198,IF($C$4=Dates!$G$5,DataPack!J198)))</f>
        <v>Primary</v>
      </c>
      <c r="F47" s="34" t="str">
        <f>IF(IF($C$4=Dates!$G$4,DataPack!E198,IF($C$4=Dates!$G$5,DataPack!K198))=0,"",IF($C$4=Dates!$G$4,DataPack!E198,IF($C$4=Dates!$G$5,DataPack!K198)))</f>
        <v>Community School</v>
      </c>
      <c r="G47" s="258">
        <f>IF(IF($C$4=Dates!$G$4,DataPack!F198,IF($C$4=Dates!$G$5,DataPack!L198))=0,"",IF($C$4=Dates!$G$4,DataPack!F198,IF($C$4=Dates!$G$5,DataPack!L198)))</f>
        <v>40927</v>
      </c>
      <c r="H47" s="5"/>
    </row>
    <row r="48" spans="2:8">
      <c r="B48" s="29">
        <f>IF(IF($C$4=Dates!$G$4,DataPack!A199,IF($C$4=Dates!$G$5,DataPack!G199))=0,"",IF($C$4=Dates!$G$4,DataPack!A199,IF($C$4=Dates!$G$5,DataPack!G199)))</f>
        <v>131375</v>
      </c>
      <c r="C48" s="34" t="str">
        <f>IF(IF($C$4=Dates!$G$4,DataPack!B199,IF($C$4=Dates!$G$5,DataPack!H199))=0,"",IF($C$4=Dates!$G$4,DataPack!B199,IF($C$4=Dates!$G$5,DataPack!H199)))</f>
        <v>Warndon Primary School</v>
      </c>
      <c r="D48" s="34" t="str">
        <f>IF(IF($C$4=Dates!$G$4,DataPack!C199,IF($C$4=Dates!$G$5,DataPack!I199))=0,"",IF($C$4=Dates!$G$4,DataPack!C199,IF($C$4=Dates!$G$5,DataPack!I199)))</f>
        <v>Worcestershire</v>
      </c>
      <c r="E48" s="34" t="str">
        <f>IF(IF($C$4=Dates!$G$4,DataPack!D199,IF($C$4=Dates!$G$5,DataPack!J199))=0,"",IF($C$4=Dates!$G$4,DataPack!D199,IF($C$4=Dates!$G$5,DataPack!J199)))</f>
        <v>Primary</v>
      </c>
      <c r="F48" s="34" t="str">
        <f>IF(IF($C$4=Dates!$G$4,DataPack!E199,IF($C$4=Dates!$G$5,DataPack!K199))=0,"",IF($C$4=Dates!$G$4,DataPack!E199,IF($C$4=Dates!$G$5,DataPack!K199)))</f>
        <v>Community School</v>
      </c>
      <c r="G48" s="258">
        <f>IF(IF($C$4=Dates!$G$4,DataPack!F199,IF($C$4=Dates!$G$5,DataPack!L199))=0,"",IF($C$4=Dates!$G$4,DataPack!F199,IF($C$4=Dates!$G$5,DataPack!L199)))</f>
        <v>40716</v>
      </c>
      <c r="H48" s="5"/>
    </row>
    <row r="49" spans="2:8">
      <c r="B49" s="29">
        <f>IF(IF($C$4=Dates!$G$4,DataPack!A200,IF($C$4=Dates!$G$5,DataPack!G200))=0,"",IF($C$4=Dates!$G$4,DataPack!A200,IF($C$4=Dates!$G$5,DataPack!G200)))</f>
        <v>131345</v>
      </c>
      <c r="C49" s="34" t="str">
        <f>IF(IF($C$4=Dates!$G$4,DataPack!B200,IF($C$4=Dates!$G$5,DataPack!H200))=0,"",IF($C$4=Dates!$G$4,DataPack!B200,IF($C$4=Dates!$G$5,DataPack!H200)))</f>
        <v>Wybers Wood Primary School</v>
      </c>
      <c r="D49" s="34" t="str">
        <f>IF(IF($C$4=Dates!$G$4,DataPack!C200,IF($C$4=Dates!$G$5,DataPack!I200))=0,"",IF($C$4=Dates!$G$4,DataPack!C200,IF($C$4=Dates!$G$5,DataPack!I200)))</f>
        <v>North East Lincolnshire</v>
      </c>
      <c r="E49" s="34" t="str">
        <f>IF(IF($C$4=Dates!$G$4,DataPack!D200,IF($C$4=Dates!$G$5,DataPack!J200))=0,"",IF($C$4=Dates!$G$4,DataPack!D200,IF($C$4=Dates!$G$5,DataPack!J200)))</f>
        <v>Primary</v>
      </c>
      <c r="F49" s="34" t="str">
        <f>IF(IF($C$4=Dates!$G$4,DataPack!E200,IF($C$4=Dates!$G$5,DataPack!K200))=0,"",IF($C$4=Dates!$G$4,DataPack!E200,IF($C$4=Dates!$G$5,DataPack!K200)))</f>
        <v>Community School</v>
      </c>
      <c r="G49" s="258">
        <f>IF(IF($C$4=Dates!$G$4,DataPack!F200,IF($C$4=Dates!$G$5,DataPack!L200))=0,"",IF($C$4=Dates!$G$4,DataPack!F200,IF($C$4=Dates!$G$5,DataPack!L200)))</f>
        <v>40947</v>
      </c>
      <c r="H49" s="5"/>
    </row>
    <row r="50" spans="2:8">
      <c r="B50" s="29">
        <f>IF(IF($C$4=Dates!$G$4,DataPack!A201,IF($C$4=Dates!$G$5,DataPack!G201))=0,"",IF($C$4=Dates!$G$4,DataPack!A201,IF($C$4=Dates!$G$5,DataPack!G201)))</f>
        <v>131287</v>
      </c>
      <c r="C50" s="34" t="str">
        <f>IF(IF($C$4=Dates!$G$4,DataPack!B201,IF($C$4=Dates!$G$5,DataPack!H201))=0,"",IF($C$4=Dates!$G$4,DataPack!B201,IF($C$4=Dates!$G$5,DataPack!H201)))</f>
        <v>Drayton CofE Junior School</v>
      </c>
      <c r="D50" s="34" t="str">
        <f>IF(IF($C$4=Dates!$G$4,DataPack!C201,IF($C$4=Dates!$G$5,DataPack!I201))=0,"",IF($C$4=Dates!$G$4,DataPack!C201,IF($C$4=Dates!$G$5,DataPack!I201)))</f>
        <v>Norfolk</v>
      </c>
      <c r="E50" s="34" t="str">
        <f>IF(IF($C$4=Dates!$G$4,DataPack!D201,IF($C$4=Dates!$G$5,DataPack!J201))=0,"",IF($C$4=Dates!$G$4,DataPack!D201,IF($C$4=Dates!$G$5,DataPack!J201)))</f>
        <v>Primary</v>
      </c>
      <c r="F50" s="34" t="str">
        <f>IF(IF($C$4=Dates!$G$4,DataPack!E201,IF($C$4=Dates!$G$5,DataPack!K201))=0,"",IF($C$4=Dates!$G$4,DataPack!E201,IF($C$4=Dates!$G$5,DataPack!K201)))</f>
        <v>Voluntary Controlled School</v>
      </c>
      <c r="G50" s="258">
        <f>IF(IF($C$4=Dates!$G$4,DataPack!F201,IF($C$4=Dates!$G$5,DataPack!L201))=0,"",IF($C$4=Dates!$G$4,DataPack!F201,IF($C$4=Dates!$G$5,DataPack!L201)))</f>
        <v>41053</v>
      </c>
      <c r="H50" s="5"/>
    </row>
    <row r="51" spans="2:8">
      <c r="B51" s="29">
        <f>IF(IF($C$4=Dates!$G$4,DataPack!A202,IF($C$4=Dates!$G$5,DataPack!G202))=0,"",IF($C$4=Dates!$G$4,DataPack!A202,IF($C$4=Dates!$G$5,DataPack!G202)))</f>
        <v>131265</v>
      </c>
      <c r="C51" s="34" t="str">
        <f>IF(IF($C$4=Dates!$G$4,DataPack!B202,IF($C$4=Dates!$G$5,DataPack!H202))=0,"",IF($C$4=Dates!$G$4,DataPack!B202,IF($C$4=Dates!$G$5,DataPack!H202)))</f>
        <v>Plover Primary School</v>
      </c>
      <c r="D51" s="34" t="str">
        <f>IF(IF($C$4=Dates!$G$4,DataPack!C202,IF($C$4=Dates!$G$5,DataPack!I202))=0,"",IF($C$4=Dates!$G$4,DataPack!C202,IF($C$4=Dates!$G$5,DataPack!I202)))</f>
        <v>Doncaster</v>
      </c>
      <c r="E51" s="34" t="str">
        <f>IF(IF($C$4=Dates!$G$4,DataPack!D202,IF($C$4=Dates!$G$5,DataPack!J202))=0,"",IF($C$4=Dates!$G$4,DataPack!D202,IF($C$4=Dates!$G$5,DataPack!J202)))</f>
        <v>Primary</v>
      </c>
      <c r="F51" s="34" t="str">
        <f>IF(IF($C$4=Dates!$G$4,DataPack!E202,IF($C$4=Dates!$G$5,DataPack!K202))=0,"",IF($C$4=Dates!$G$4,DataPack!E202,IF($C$4=Dates!$G$5,DataPack!K202)))</f>
        <v>Community School</v>
      </c>
      <c r="G51" s="258">
        <f>IF(IF($C$4=Dates!$G$4,DataPack!F202,IF($C$4=Dates!$G$5,DataPack!L202))=0,"",IF($C$4=Dates!$G$4,DataPack!F202,IF($C$4=Dates!$G$5,DataPack!L202)))</f>
        <v>40864</v>
      </c>
      <c r="H51" s="5"/>
    </row>
    <row r="52" spans="2:8">
      <c r="B52" s="29">
        <f>IF(IF($C$4=Dates!$G$4,DataPack!A203,IF($C$4=Dates!$G$5,DataPack!G203))=0,"",IF($C$4=Dates!$G$4,DataPack!A203,IF($C$4=Dates!$G$5,DataPack!G203)))</f>
        <v>131002</v>
      </c>
      <c r="C52" s="34" t="str">
        <f>IF(IF($C$4=Dates!$G$4,DataPack!B203,IF($C$4=Dates!$G$5,DataPack!H203))=0,"",IF($C$4=Dates!$G$4,DataPack!B203,IF($C$4=Dates!$G$5,DataPack!H203)))</f>
        <v xml:space="preserve">Avenue Primary School </v>
      </c>
      <c r="D52" s="34" t="str">
        <f>IF(IF($C$4=Dates!$G$4,DataPack!C203,IF($C$4=Dates!$G$5,DataPack!I203))=0,"",IF($C$4=Dates!$G$4,DataPack!C203,IF($C$4=Dates!$G$5,DataPack!I203)))</f>
        <v>Leicester</v>
      </c>
      <c r="E52" s="34" t="str">
        <f>IF(IF($C$4=Dates!$G$4,DataPack!D203,IF($C$4=Dates!$G$5,DataPack!J203))=0,"",IF($C$4=Dates!$G$4,DataPack!D203,IF($C$4=Dates!$G$5,DataPack!J203)))</f>
        <v>Primary</v>
      </c>
      <c r="F52" s="34" t="str">
        <f>IF(IF($C$4=Dates!$G$4,DataPack!E203,IF($C$4=Dates!$G$5,DataPack!K203))=0,"",IF($C$4=Dates!$G$4,DataPack!E203,IF($C$4=Dates!$G$5,DataPack!K203)))</f>
        <v>Community School</v>
      </c>
      <c r="G52" s="258">
        <f>IF(IF($C$4=Dates!$G$4,DataPack!F203,IF($C$4=Dates!$G$5,DataPack!L203))=0,"",IF($C$4=Dates!$G$4,DataPack!F203,IF($C$4=Dates!$G$5,DataPack!L203)))</f>
        <v>40982</v>
      </c>
      <c r="H52" s="5"/>
    </row>
    <row r="53" spans="2:8">
      <c r="B53" s="29">
        <f>IF(IF($C$4=Dates!$G$4,DataPack!A204,IF($C$4=Dates!$G$5,DataPack!G204))=0,"",IF($C$4=Dates!$G$4,DataPack!A204,IF($C$4=Dates!$G$5,DataPack!G204)))</f>
        <v>130967</v>
      </c>
      <c r="C53" s="34" t="str">
        <f>IF(IF($C$4=Dates!$G$4,DataPack!B204,IF($C$4=Dates!$G$5,DataPack!H204))=0,"",IF($C$4=Dates!$G$4,DataPack!B204,IF($C$4=Dates!$G$5,DataPack!H204)))</f>
        <v>Hemsworth West End Primary School</v>
      </c>
      <c r="D53" s="34" t="str">
        <f>IF(IF($C$4=Dates!$G$4,DataPack!C204,IF($C$4=Dates!$G$5,DataPack!I204))=0,"",IF($C$4=Dates!$G$4,DataPack!C204,IF($C$4=Dates!$G$5,DataPack!I204)))</f>
        <v>Wakefield</v>
      </c>
      <c r="E53" s="34" t="str">
        <f>IF(IF($C$4=Dates!$G$4,DataPack!D204,IF($C$4=Dates!$G$5,DataPack!J204))=0,"",IF($C$4=Dates!$G$4,DataPack!D204,IF($C$4=Dates!$G$5,DataPack!J204)))</f>
        <v>Primary</v>
      </c>
      <c r="F53" s="34" t="str">
        <f>IF(IF($C$4=Dates!$G$4,DataPack!E204,IF($C$4=Dates!$G$5,DataPack!K204))=0,"",IF($C$4=Dates!$G$4,DataPack!E204,IF($C$4=Dates!$G$5,DataPack!K204)))</f>
        <v>Community School</v>
      </c>
      <c r="G53" s="258">
        <f>IF(IF($C$4=Dates!$G$4,DataPack!F204,IF($C$4=Dates!$G$5,DataPack!L204))=0,"",IF($C$4=Dates!$G$4,DataPack!F204,IF($C$4=Dates!$G$5,DataPack!L204)))</f>
        <v>41018</v>
      </c>
      <c r="H53" s="5"/>
    </row>
    <row r="54" spans="2:8">
      <c r="B54" s="29">
        <f>IF(IF($C$4=Dates!$G$4,DataPack!A205,IF($C$4=Dates!$G$5,DataPack!G205))=0,"",IF($C$4=Dates!$G$4,DataPack!A205,IF($C$4=Dates!$G$5,DataPack!G205)))</f>
        <v>130950</v>
      </c>
      <c r="C54" s="34" t="str">
        <f>IF(IF($C$4=Dates!$G$4,DataPack!B205,IF($C$4=Dates!$G$5,DataPack!H205))=0,"",IF($C$4=Dates!$G$4,DataPack!B205,IF($C$4=Dates!$G$5,DataPack!H205)))</f>
        <v>Havercroft Junior Infant and Nursery School</v>
      </c>
      <c r="D54" s="34" t="str">
        <f>IF(IF($C$4=Dates!$G$4,DataPack!C205,IF($C$4=Dates!$G$5,DataPack!I205))=0,"",IF($C$4=Dates!$G$4,DataPack!C205,IF($C$4=Dates!$G$5,DataPack!I205)))</f>
        <v>Wakefield</v>
      </c>
      <c r="E54" s="34" t="str">
        <f>IF(IF($C$4=Dates!$G$4,DataPack!D205,IF($C$4=Dates!$G$5,DataPack!J205))=0,"",IF($C$4=Dates!$G$4,DataPack!D205,IF($C$4=Dates!$G$5,DataPack!J205)))</f>
        <v>Primary</v>
      </c>
      <c r="F54" s="34" t="str">
        <f>IF(IF($C$4=Dates!$G$4,DataPack!E205,IF($C$4=Dates!$G$5,DataPack!K205))=0,"",IF($C$4=Dates!$G$4,DataPack!E205,IF($C$4=Dates!$G$5,DataPack!K205)))</f>
        <v>Community School</v>
      </c>
      <c r="G54" s="258">
        <f>IF(IF($C$4=Dates!$G$4,DataPack!F205,IF($C$4=Dates!$G$5,DataPack!L205))=0,"",IF($C$4=Dates!$G$4,DataPack!F205,IF($C$4=Dates!$G$5,DataPack!L205)))</f>
        <v>40975</v>
      </c>
      <c r="H54" s="5"/>
    </row>
    <row r="55" spans="2:8">
      <c r="B55" s="29">
        <f>IF(IF($C$4=Dates!$G$4,DataPack!A206,IF($C$4=Dates!$G$5,DataPack!G206))=0,"",IF($C$4=Dates!$G$4,DataPack!A206,IF($C$4=Dates!$G$5,DataPack!G206)))</f>
        <v>125907</v>
      </c>
      <c r="C55" s="34" t="str">
        <f>IF(IF($C$4=Dates!$G$4,DataPack!B206,IF($C$4=Dates!$G$5,DataPack!H206))=0,"",IF($C$4=Dates!$G$4,DataPack!B206,IF($C$4=Dates!$G$5,DataPack!H206)))</f>
        <v>Three Bridges Junior School</v>
      </c>
      <c r="D55" s="34" t="str">
        <f>IF(IF($C$4=Dates!$G$4,DataPack!C206,IF($C$4=Dates!$G$5,DataPack!I206))=0,"",IF($C$4=Dates!$G$4,DataPack!C206,IF($C$4=Dates!$G$5,DataPack!I206)))</f>
        <v>West Sussex</v>
      </c>
      <c r="E55" s="34" t="str">
        <f>IF(IF($C$4=Dates!$G$4,DataPack!D206,IF($C$4=Dates!$G$5,DataPack!J206))=0,"",IF($C$4=Dates!$G$4,DataPack!D206,IF($C$4=Dates!$G$5,DataPack!J206)))</f>
        <v>Primary</v>
      </c>
      <c r="F55" s="34" t="str">
        <f>IF(IF($C$4=Dates!$G$4,DataPack!E206,IF($C$4=Dates!$G$5,DataPack!K206))=0,"",IF($C$4=Dates!$G$4,DataPack!E206,IF($C$4=Dates!$G$5,DataPack!K206)))</f>
        <v>Community School</v>
      </c>
      <c r="G55" s="258">
        <f>IF(IF($C$4=Dates!$G$4,DataPack!F206,IF($C$4=Dates!$G$5,DataPack!L206))=0,"",IF($C$4=Dates!$G$4,DataPack!F206,IF($C$4=Dates!$G$5,DataPack!L206)))</f>
        <v>40498</v>
      </c>
      <c r="H55" s="5"/>
    </row>
    <row r="56" spans="2:8">
      <c r="B56" s="29">
        <f>IF(IF($C$4=Dates!$G$4,DataPack!A207,IF($C$4=Dates!$G$5,DataPack!G207))=0,"",IF($C$4=Dates!$G$4,DataPack!A207,IF($C$4=Dates!$G$5,DataPack!G207)))</f>
        <v>125725</v>
      </c>
      <c r="C56" s="34" t="str">
        <f>IF(IF($C$4=Dates!$G$4,DataPack!B207,IF($C$4=Dates!$G$5,DataPack!H207))=0,"",IF($C$4=Dates!$G$4,DataPack!B207,IF($C$4=Dates!$G$5,DataPack!H207)))</f>
        <v>St Anne's Catholic Primary School</v>
      </c>
      <c r="D56" s="34" t="str">
        <f>IF(IF($C$4=Dates!$G$4,DataPack!C207,IF($C$4=Dates!$G$5,DataPack!I207))=0,"",IF($C$4=Dates!$G$4,DataPack!C207,IF($C$4=Dates!$G$5,DataPack!I207)))</f>
        <v>Warwickshire</v>
      </c>
      <c r="E56" s="34" t="str">
        <f>IF(IF($C$4=Dates!$G$4,DataPack!D207,IF($C$4=Dates!$G$5,DataPack!J207))=0,"",IF($C$4=Dates!$G$4,DataPack!D207,IF($C$4=Dates!$G$5,DataPack!J207)))</f>
        <v>Primary</v>
      </c>
      <c r="F56" s="34" t="str">
        <f>IF(IF($C$4=Dates!$G$4,DataPack!E207,IF($C$4=Dates!$G$5,DataPack!K207))=0,"",IF($C$4=Dates!$G$4,DataPack!E207,IF($C$4=Dates!$G$5,DataPack!K207)))</f>
        <v>Voluntary Aided School</v>
      </c>
      <c r="G56" s="258">
        <f>IF(IF($C$4=Dates!$G$4,DataPack!F207,IF($C$4=Dates!$G$5,DataPack!L207))=0,"",IF($C$4=Dates!$G$4,DataPack!F207,IF($C$4=Dates!$G$5,DataPack!L207)))</f>
        <v>41045</v>
      </c>
      <c r="H56" s="5"/>
    </row>
    <row r="57" spans="2:8">
      <c r="B57" s="29">
        <f>IF(IF($C$4=Dates!$G$4,DataPack!A208,IF($C$4=Dates!$G$5,DataPack!G208))=0,"",IF($C$4=Dates!$G$4,DataPack!A208,IF($C$4=Dates!$G$5,DataPack!G208)))</f>
        <v>125141</v>
      </c>
      <c r="C57" s="34" t="str">
        <f>IF(IF($C$4=Dates!$G$4,DataPack!B208,IF($C$4=Dates!$G$5,DataPack!H208))=0,"",IF($C$4=Dates!$G$4,DataPack!B208,IF($C$4=Dates!$G$5,DataPack!H208)))</f>
        <v>St Martin's CofE Controlled Primary School, Dorking</v>
      </c>
      <c r="D57" s="34" t="str">
        <f>IF(IF($C$4=Dates!$G$4,DataPack!C208,IF($C$4=Dates!$G$5,DataPack!I208))=0,"",IF($C$4=Dates!$G$4,DataPack!C208,IF($C$4=Dates!$G$5,DataPack!I208)))</f>
        <v>Surrey</v>
      </c>
      <c r="E57" s="34" t="str">
        <f>IF(IF($C$4=Dates!$G$4,DataPack!D208,IF($C$4=Dates!$G$5,DataPack!J208))=0,"",IF($C$4=Dates!$G$4,DataPack!D208,IF($C$4=Dates!$G$5,DataPack!J208)))</f>
        <v>Primary</v>
      </c>
      <c r="F57" s="34" t="str">
        <f>IF(IF($C$4=Dates!$G$4,DataPack!E208,IF($C$4=Dates!$G$5,DataPack!K208))=0,"",IF($C$4=Dates!$G$4,DataPack!E208,IF($C$4=Dates!$G$5,DataPack!K208)))</f>
        <v>Voluntary Controlled School</v>
      </c>
      <c r="G57" s="258">
        <f>IF(IF($C$4=Dates!$G$4,DataPack!F208,IF($C$4=Dates!$G$5,DataPack!L208))=0,"",IF($C$4=Dates!$G$4,DataPack!F208,IF($C$4=Dates!$G$5,DataPack!L208)))</f>
        <v>40932</v>
      </c>
      <c r="H57" s="5"/>
    </row>
    <row r="58" spans="2:8">
      <c r="B58" s="29">
        <f>IF(IF($C$4=Dates!$G$4,DataPack!A209,IF($C$4=Dates!$G$5,DataPack!G209))=0,"",IF($C$4=Dates!$G$4,DataPack!A209,IF($C$4=Dates!$G$5,DataPack!G209)))</f>
        <v>125109</v>
      </c>
      <c r="C58" s="34" t="str">
        <f>IF(IF($C$4=Dates!$G$4,DataPack!B209,IF($C$4=Dates!$G$5,DataPack!H209))=0,"",IF($C$4=Dates!$G$4,DataPack!B209,IF($C$4=Dates!$G$5,DataPack!H209)))</f>
        <v>Springfield Primary School</v>
      </c>
      <c r="D58" s="34" t="str">
        <f>IF(IF($C$4=Dates!$G$4,DataPack!C209,IF($C$4=Dates!$G$5,DataPack!I209))=0,"",IF($C$4=Dates!$G$4,DataPack!C209,IF($C$4=Dates!$G$5,DataPack!I209)))</f>
        <v>Surrey</v>
      </c>
      <c r="E58" s="34" t="str">
        <f>IF(IF($C$4=Dates!$G$4,DataPack!D209,IF($C$4=Dates!$G$5,DataPack!J209))=0,"",IF($C$4=Dates!$G$4,DataPack!D209,IF($C$4=Dates!$G$5,DataPack!J209)))</f>
        <v>Primary</v>
      </c>
      <c r="F58" s="34" t="str">
        <f>IF(IF($C$4=Dates!$G$4,DataPack!E209,IF($C$4=Dates!$G$5,DataPack!K209))=0,"",IF($C$4=Dates!$G$4,DataPack!E209,IF($C$4=Dates!$G$5,DataPack!K209)))</f>
        <v>Community School</v>
      </c>
      <c r="G58" s="258">
        <f>IF(IF($C$4=Dates!$G$4,DataPack!F209,IF($C$4=Dates!$G$5,DataPack!L209))=0,"",IF($C$4=Dates!$G$4,DataPack!F209,IF($C$4=Dates!$G$5,DataPack!L209)))</f>
        <v>41059</v>
      </c>
      <c r="H58" s="5"/>
    </row>
    <row r="59" spans="2:8">
      <c r="B59" s="29">
        <f>IF(IF($C$4=Dates!$G$4,DataPack!A210,IF($C$4=Dates!$G$5,DataPack!G210))=0,"",IF($C$4=Dates!$G$4,DataPack!A210,IF($C$4=Dates!$G$5,DataPack!G210)))</f>
        <v>125044</v>
      </c>
      <c r="C59" s="34" t="str">
        <f>IF(IF($C$4=Dates!$G$4,DataPack!B210,IF($C$4=Dates!$G$5,DataPack!H210))=0,"",IF($C$4=Dates!$G$4,DataPack!B210,IF($C$4=Dates!$G$5,DataPack!H210)))</f>
        <v>Godalming Junior School</v>
      </c>
      <c r="D59" s="34" t="str">
        <f>IF(IF($C$4=Dates!$G$4,DataPack!C210,IF($C$4=Dates!$G$5,DataPack!I210))=0,"",IF($C$4=Dates!$G$4,DataPack!C210,IF($C$4=Dates!$G$5,DataPack!I210)))</f>
        <v>Surrey</v>
      </c>
      <c r="E59" s="34" t="str">
        <f>IF(IF($C$4=Dates!$G$4,DataPack!D210,IF($C$4=Dates!$G$5,DataPack!J210))=0,"",IF($C$4=Dates!$G$4,DataPack!D210,IF($C$4=Dates!$G$5,DataPack!J210)))</f>
        <v>Primary</v>
      </c>
      <c r="F59" s="34" t="str">
        <f>IF(IF($C$4=Dates!$G$4,DataPack!E210,IF($C$4=Dates!$G$5,DataPack!K210))=0,"",IF($C$4=Dates!$G$4,DataPack!E210,IF($C$4=Dates!$G$5,DataPack!K210)))</f>
        <v>Community School</v>
      </c>
      <c r="G59" s="258">
        <f>IF(IF($C$4=Dates!$G$4,DataPack!F210,IF($C$4=Dates!$G$5,DataPack!L210))=0,"",IF($C$4=Dates!$G$4,DataPack!F210,IF($C$4=Dates!$G$5,DataPack!L210)))</f>
        <v>40815</v>
      </c>
      <c r="H59" s="5"/>
    </row>
    <row r="60" spans="2:8">
      <c r="B60" s="29">
        <f>IF(IF($C$4=Dates!$G$4,DataPack!A211,IF($C$4=Dates!$G$5,DataPack!G211))=0,"",IF($C$4=Dates!$G$4,DataPack!A211,IF($C$4=Dates!$G$5,DataPack!G211)))</f>
        <v>125002</v>
      </c>
      <c r="C60" s="34" t="str">
        <f>IF(IF($C$4=Dates!$G$4,DataPack!B211,IF($C$4=Dates!$G$5,DataPack!H211))=0,"",IF($C$4=Dates!$G$4,DataPack!B211,IF($C$4=Dates!$G$5,DataPack!H211)))</f>
        <v>St John's Primary School</v>
      </c>
      <c r="D60" s="34" t="str">
        <f>IF(IF($C$4=Dates!$G$4,DataPack!C211,IF($C$4=Dates!$G$5,DataPack!I211))=0,"",IF($C$4=Dates!$G$4,DataPack!C211,IF($C$4=Dates!$G$5,DataPack!I211)))</f>
        <v>Surrey</v>
      </c>
      <c r="E60" s="34" t="str">
        <f>IF(IF($C$4=Dates!$G$4,DataPack!D211,IF($C$4=Dates!$G$5,DataPack!J211))=0,"",IF($C$4=Dates!$G$4,DataPack!D211,IF($C$4=Dates!$G$5,DataPack!J211)))</f>
        <v>Primary</v>
      </c>
      <c r="F60" s="34" t="str">
        <f>IF(IF($C$4=Dates!$G$4,DataPack!E211,IF($C$4=Dates!$G$5,DataPack!K211))=0,"",IF($C$4=Dates!$G$4,DataPack!E211,IF($C$4=Dates!$G$5,DataPack!K211)))</f>
        <v>Community School</v>
      </c>
      <c r="G60" s="258">
        <f>IF(IF($C$4=Dates!$G$4,DataPack!F211,IF($C$4=Dates!$G$5,DataPack!L211))=0,"",IF($C$4=Dates!$G$4,DataPack!F211,IF($C$4=Dates!$G$5,DataPack!L211)))</f>
        <v>41023</v>
      </c>
      <c r="H60" s="5"/>
    </row>
    <row r="61" spans="2:8">
      <c r="B61" s="29">
        <f>IF(IF($C$4=Dates!$G$4,DataPack!A212,IF($C$4=Dates!$G$5,DataPack!G212))=0,"",IF($C$4=Dates!$G$4,DataPack!A212,IF($C$4=Dates!$G$5,DataPack!G212)))</f>
        <v>124944</v>
      </c>
      <c r="C61" s="34" t="str">
        <f>IF(IF($C$4=Dates!$G$4,DataPack!B212,IF($C$4=Dates!$G$5,DataPack!H212))=0,"",IF($C$4=Dates!$G$4,DataPack!B212,IF($C$4=Dates!$G$5,DataPack!H212)))</f>
        <v>Warlingham Village Primary School</v>
      </c>
      <c r="D61" s="34" t="str">
        <f>IF(IF($C$4=Dates!$G$4,DataPack!C212,IF($C$4=Dates!$G$5,DataPack!I212))=0,"",IF($C$4=Dates!$G$4,DataPack!C212,IF($C$4=Dates!$G$5,DataPack!I212)))</f>
        <v>Surrey</v>
      </c>
      <c r="E61" s="34" t="str">
        <f>IF(IF($C$4=Dates!$G$4,DataPack!D212,IF($C$4=Dates!$G$5,DataPack!J212))=0,"",IF($C$4=Dates!$G$4,DataPack!D212,IF($C$4=Dates!$G$5,DataPack!J212)))</f>
        <v>Primary</v>
      </c>
      <c r="F61" s="34" t="str">
        <f>IF(IF($C$4=Dates!$G$4,DataPack!E212,IF($C$4=Dates!$G$5,DataPack!K212))=0,"",IF($C$4=Dates!$G$4,DataPack!E212,IF($C$4=Dates!$G$5,DataPack!K212)))</f>
        <v>Community School</v>
      </c>
      <c r="G61" s="258">
        <f>IF(IF($C$4=Dates!$G$4,DataPack!F212,IF($C$4=Dates!$G$5,DataPack!L212))=0,"",IF($C$4=Dates!$G$4,DataPack!F212,IF($C$4=Dates!$G$5,DataPack!L212)))</f>
        <v>40977</v>
      </c>
      <c r="H61" s="5"/>
    </row>
    <row r="62" spans="2:8">
      <c r="B62" s="29">
        <f>IF(IF($C$4=Dates!$G$4,DataPack!A213,IF($C$4=Dates!$G$5,DataPack!G213))=0,"",IF($C$4=Dates!$G$4,DataPack!A213,IF($C$4=Dates!$G$5,DataPack!G213)))</f>
        <v>124750</v>
      </c>
      <c r="C62" s="34" t="str">
        <f>IF(IF($C$4=Dates!$G$4,DataPack!B213,IF($C$4=Dates!$G$5,DataPack!H213))=0,"",IF($C$4=Dates!$G$4,DataPack!B213,IF($C$4=Dates!$G$5,DataPack!H213)))</f>
        <v>Worlingworth Church of England Voluntary Controlled Primary School</v>
      </c>
      <c r="D62" s="34" t="str">
        <f>IF(IF($C$4=Dates!$G$4,DataPack!C213,IF($C$4=Dates!$G$5,DataPack!I213))=0,"",IF($C$4=Dates!$G$4,DataPack!C213,IF($C$4=Dates!$G$5,DataPack!I213)))</f>
        <v>Suffolk</v>
      </c>
      <c r="E62" s="34" t="str">
        <f>IF(IF($C$4=Dates!$G$4,DataPack!D213,IF($C$4=Dates!$G$5,DataPack!J213))=0,"",IF($C$4=Dates!$G$4,DataPack!D213,IF($C$4=Dates!$G$5,DataPack!J213)))</f>
        <v>Primary</v>
      </c>
      <c r="F62" s="34" t="str">
        <f>IF(IF($C$4=Dates!$G$4,DataPack!E213,IF($C$4=Dates!$G$5,DataPack!K213))=0,"",IF($C$4=Dates!$G$4,DataPack!E213,IF($C$4=Dates!$G$5,DataPack!K213)))</f>
        <v>Voluntary Controlled School</v>
      </c>
      <c r="G62" s="258">
        <f>IF(IF($C$4=Dates!$G$4,DataPack!F213,IF($C$4=Dates!$G$5,DataPack!L213))=0,"",IF($C$4=Dates!$G$4,DataPack!F213,IF($C$4=Dates!$G$5,DataPack!L213)))</f>
        <v>41082</v>
      </c>
      <c r="H62" s="5"/>
    </row>
    <row r="63" spans="2:8">
      <c r="B63" s="29">
        <f>IF(IF($C$4=Dates!$G$4,DataPack!A214,IF($C$4=Dates!$G$5,DataPack!G214))=0,"",IF($C$4=Dates!$G$4,DataPack!A214,IF($C$4=Dates!$G$5,DataPack!G214)))</f>
        <v>124654</v>
      </c>
      <c r="C63" s="34" t="str">
        <f>IF(IF($C$4=Dates!$G$4,DataPack!B214,IF($C$4=Dates!$G$5,DataPack!H214))=0,"",IF($C$4=Dates!$G$4,DataPack!B214,IF($C$4=Dates!$G$5,DataPack!H214)))</f>
        <v>Clifford Road Primary School</v>
      </c>
      <c r="D63" s="34" t="str">
        <f>IF(IF($C$4=Dates!$G$4,DataPack!C214,IF($C$4=Dates!$G$5,DataPack!I214))=0,"",IF($C$4=Dates!$G$4,DataPack!C214,IF($C$4=Dates!$G$5,DataPack!I214)))</f>
        <v>Suffolk</v>
      </c>
      <c r="E63" s="34" t="str">
        <f>IF(IF($C$4=Dates!$G$4,DataPack!D214,IF($C$4=Dates!$G$5,DataPack!J214))=0,"",IF($C$4=Dates!$G$4,DataPack!D214,IF($C$4=Dates!$G$5,DataPack!J214)))</f>
        <v>Primary</v>
      </c>
      <c r="F63" s="34" t="str">
        <f>IF(IF($C$4=Dates!$G$4,DataPack!E214,IF($C$4=Dates!$G$5,DataPack!K214))=0,"",IF($C$4=Dates!$G$4,DataPack!E214,IF($C$4=Dates!$G$5,DataPack!K214)))</f>
        <v>Community School</v>
      </c>
      <c r="G63" s="258">
        <f>IF(IF($C$4=Dates!$G$4,DataPack!F214,IF($C$4=Dates!$G$5,DataPack!L214))=0,"",IF($C$4=Dates!$G$4,DataPack!F214,IF($C$4=Dates!$G$5,DataPack!L214)))</f>
        <v>40970</v>
      </c>
      <c r="H63" s="5"/>
    </row>
    <row r="64" spans="2:8">
      <c r="B64" s="29">
        <f>IF(IF($C$4=Dates!$G$4,DataPack!A215,IF($C$4=Dates!$G$5,DataPack!G215))=0,"",IF($C$4=Dates!$G$4,DataPack!A215,IF($C$4=Dates!$G$5,DataPack!G215)))</f>
        <v>124536</v>
      </c>
      <c r="C64" s="34" t="str">
        <f>IF(IF($C$4=Dates!$G$4,DataPack!B215,IF($C$4=Dates!$G$5,DataPack!H215))=0,"",IF($C$4=Dates!$G$4,DataPack!B215,IF($C$4=Dates!$G$5,DataPack!H215)))</f>
        <v>Pot Kiln Primary School</v>
      </c>
      <c r="D64" s="34" t="str">
        <f>IF(IF($C$4=Dates!$G$4,DataPack!C215,IF($C$4=Dates!$G$5,DataPack!I215))=0,"",IF($C$4=Dates!$G$4,DataPack!C215,IF($C$4=Dates!$G$5,DataPack!I215)))</f>
        <v>Suffolk</v>
      </c>
      <c r="E64" s="34" t="str">
        <f>IF(IF($C$4=Dates!$G$4,DataPack!D215,IF($C$4=Dates!$G$5,DataPack!J215))=0,"",IF($C$4=Dates!$G$4,DataPack!D215,IF($C$4=Dates!$G$5,DataPack!J215)))</f>
        <v>Primary</v>
      </c>
      <c r="F64" s="34" t="str">
        <f>IF(IF($C$4=Dates!$G$4,DataPack!E215,IF($C$4=Dates!$G$5,DataPack!K215))=0,"",IF($C$4=Dates!$G$4,DataPack!E215,IF($C$4=Dates!$G$5,DataPack!K215)))</f>
        <v>Community School</v>
      </c>
      <c r="G64" s="258">
        <f>IF(IF($C$4=Dates!$G$4,DataPack!F215,IF($C$4=Dates!$G$5,DataPack!L215))=0,"",IF($C$4=Dates!$G$4,DataPack!F215,IF($C$4=Dates!$G$5,DataPack!L215)))</f>
        <v>40828</v>
      </c>
      <c r="H64" s="5"/>
    </row>
    <row r="65" spans="2:8">
      <c r="B65" s="29">
        <f>IF(IF($C$4=Dates!$G$4,DataPack!A216,IF($C$4=Dates!$G$5,DataPack!G216))=0,"",IF($C$4=Dates!$G$4,DataPack!A216,IF($C$4=Dates!$G$5,DataPack!G216)))</f>
        <v>124252</v>
      </c>
      <c r="C65" s="34" t="str">
        <f>IF(IF($C$4=Dates!$G$4,DataPack!B216,IF($C$4=Dates!$G$5,DataPack!H216))=0,"",IF($C$4=Dates!$G$4,DataPack!B216,IF($C$4=Dates!$G$5,DataPack!H216)))</f>
        <v>St Peter's CofE (C) Primary School</v>
      </c>
      <c r="D65" s="34" t="str">
        <f>IF(IF($C$4=Dates!$G$4,DataPack!C216,IF($C$4=Dates!$G$5,DataPack!I216))=0,"",IF($C$4=Dates!$G$4,DataPack!C216,IF($C$4=Dates!$G$5,DataPack!I216)))</f>
        <v>Staffordshire</v>
      </c>
      <c r="E65" s="34" t="str">
        <f>IF(IF($C$4=Dates!$G$4,DataPack!D216,IF($C$4=Dates!$G$5,DataPack!J216))=0,"",IF($C$4=Dates!$G$4,DataPack!D216,IF($C$4=Dates!$G$5,DataPack!J216)))</f>
        <v>Primary</v>
      </c>
      <c r="F65" s="34" t="str">
        <f>IF(IF($C$4=Dates!$G$4,DataPack!E216,IF($C$4=Dates!$G$5,DataPack!K216))=0,"",IF($C$4=Dates!$G$4,DataPack!E216,IF($C$4=Dates!$G$5,DataPack!K216)))</f>
        <v>Voluntary Controlled School</v>
      </c>
      <c r="G65" s="258">
        <f>IF(IF($C$4=Dates!$G$4,DataPack!F216,IF($C$4=Dates!$G$5,DataPack!L216))=0,"",IF($C$4=Dates!$G$4,DataPack!F216,IF($C$4=Dates!$G$5,DataPack!L216)))</f>
        <v>41047</v>
      </c>
      <c r="H65" s="5"/>
    </row>
    <row r="66" spans="2:8">
      <c r="B66" s="29">
        <f>IF(IF($C$4=Dates!$G$4,DataPack!A217,IF($C$4=Dates!$G$5,DataPack!G217))=0,"",IF($C$4=Dates!$G$4,DataPack!A217,IF($C$4=Dates!$G$5,DataPack!G217)))</f>
        <v>124232</v>
      </c>
      <c r="C66" s="34" t="str">
        <f>IF(IF($C$4=Dates!$G$4,DataPack!B217,IF($C$4=Dates!$G$5,DataPack!H217))=0,"",IF($C$4=Dates!$G$4,DataPack!B217,IF($C$4=Dates!$G$5,DataPack!H217)))</f>
        <v>Hugo Meynell CofE (VC) Primary School</v>
      </c>
      <c r="D66" s="34" t="str">
        <f>IF(IF($C$4=Dates!$G$4,DataPack!C217,IF($C$4=Dates!$G$5,DataPack!I217))=0,"",IF($C$4=Dates!$G$4,DataPack!C217,IF($C$4=Dates!$G$5,DataPack!I217)))</f>
        <v>Staffordshire</v>
      </c>
      <c r="E66" s="34" t="str">
        <f>IF(IF($C$4=Dates!$G$4,DataPack!D217,IF($C$4=Dates!$G$5,DataPack!J217))=0,"",IF($C$4=Dates!$G$4,DataPack!D217,IF($C$4=Dates!$G$5,DataPack!J217)))</f>
        <v>Primary</v>
      </c>
      <c r="F66" s="34" t="str">
        <f>IF(IF($C$4=Dates!$G$4,DataPack!E217,IF($C$4=Dates!$G$5,DataPack!K217))=0,"",IF($C$4=Dates!$G$4,DataPack!E217,IF($C$4=Dates!$G$5,DataPack!K217)))</f>
        <v>Voluntary Controlled School</v>
      </c>
      <c r="G66" s="258">
        <f>IF(IF($C$4=Dates!$G$4,DataPack!F217,IF($C$4=Dates!$G$5,DataPack!L217))=0,"",IF($C$4=Dates!$G$4,DataPack!F217,IF($C$4=Dates!$G$5,DataPack!L217)))</f>
        <v>40948</v>
      </c>
      <c r="H66" s="5"/>
    </row>
    <row r="67" spans="2:8">
      <c r="B67" s="29">
        <f>IF(IF($C$4=Dates!$G$4,DataPack!A218,IF($C$4=Dates!$G$5,DataPack!G218))=0,"",IF($C$4=Dates!$G$4,DataPack!A218,IF($C$4=Dates!$G$5,DataPack!G218)))</f>
        <v>124218</v>
      </c>
      <c r="C67" s="34" t="str">
        <f>IF(IF($C$4=Dates!$G$4,DataPack!B218,IF($C$4=Dates!$G$5,DataPack!H218))=0,"",IF($C$4=Dates!$G$4,DataPack!B218,IF($C$4=Dates!$G$5,DataPack!H218)))</f>
        <v>John of Rolleston Primary School</v>
      </c>
      <c r="D67" s="34" t="str">
        <f>IF(IF($C$4=Dates!$G$4,DataPack!C218,IF($C$4=Dates!$G$5,DataPack!I218))=0,"",IF($C$4=Dates!$G$4,DataPack!C218,IF($C$4=Dates!$G$5,DataPack!I218)))</f>
        <v>Staffordshire</v>
      </c>
      <c r="E67" s="34" t="str">
        <f>IF(IF($C$4=Dates!$G$4,DataPack!D218,IF($C$4=Dates!$G$5,DataPack!J218))=0,"",IF($C$4=Dates!$G$4,DataPack!D218,IF($C$4=Dates!$G$5,DataPack!J218)))</f>
        <v>Primary</v>
      </c>
      <c r="F67" s="34" t="str">
        <f>IF(IF($C$4=Dates!$G$4,DataPack!E218,IF($C$4=Dates!$G$5,DataPack!K218))=0,"",IF($C$4=Dates!$G$4,DataPack!E218,IF($C$4=Dates!$G$5,DataPack!K218)))</f>
        <v>Foundation School</v>
      </c>
      <c r="G67" s="258">
        <f>IF(IF($C$4=Dates!$G$4,DataPack!F218,IF($C$4=Dates!$G$5,DataPack!L218))=0,"",IF($C$4=Dates!$G$4,DataPack!F218,IF($C$4=Dates!$G$5,DataPack!L218)))</f>
        <v>40974</v>
      </c>
      <c r="H67" s="5"/>
    </row>
    <row r="68" spans="2:8">
      <c r="B68" s="29">
        <f>IF(IF($C$4=Dates!$G$4,DataPack!A219,IF($C$4=Dates!$G$5,DataPack!G219))=0,"",IF($C$4=Dates!$G$4,DataPack!A219,IF($C$4=Dates!$G$5,DataPack!G219)))</f>
        <v>124200</v>
      </c>
      <c r="C68" s="34" t="str">
        <f>IF(IF($C$4=Dates!$G$4,DataPack!B219,IF($C$4=Dates!$G$5,DataPack!H219))=0,"",IF($C$4=Dates!$G$4,DataPack!B219,IF($C$4=Dates!$G$5,DataPack!H219)))</f>
        <v>Doxey Primary and Nursery School</v>
      </c>
      <c r="D68" s="34" t="str">
        <f>IF(IF($C$4=Dates!$G$4,DataPack!C219,IF($C$4=Dates!$G$5,DataPack!I219))=0,"",IF($C$4=Dates!$G$4,DataPack!C219,IF($C$4=Dates!$G$5,DataPack!I219)))</f>
        <v>Staffordshire</v>
      </c>
      <c r="E68" s="34" t="str">
        <f>IF(IF($C$4=Dates!$G$4,DataPack!D219,IF($C$4=Dates!$G$5,DataPack!J219))=0,"",IF($C$4=Dates!$G$4,DataPack!D219,IF($C$4=Dates!$G$5,DataPack!J219)))</f>
        <v>Primary</v>
      </c>
      <c r="F68" s="34" t="str">
        <f>IF(IF($C$4=Dates!$G$4,DataPack!E219,IF($C$4=Dates!$G$5,DataPack!K219))=0,"",IF($C$4=Dates!$G$4,DataPack!E219,IF($C$4=Dates!$G$5,DataPack!K219)))</f>
        <v>Community School</v>
      </c>
      <c r="G68" s="258">
        <f>IF(IF($C$4=Dates!$G$4,DataPack!F219,IF($C$4=Dates!$G$5,DataPack!L219))=0,"",IF($C$4=Dates!$G$4,DataPack!F219,IF($C$4=Dates!$G$5,DataPack!L219)))</f>
        <v>40606</v>
      </c>
      <c r="H68" s="5"/>
    </row>
    <row r="69" spans="2:8">
      <c r="B69" s="29">
        <f>IF(IF($C$4=Dates!$G$4,DataPack!A220,IF($C$4=Dates!$G$5,DataPack!G220))=0,"",IF($C$4=Dates!$G$4,DataPack!A220,IF($C$4=Dates!$G$5,DataPack!G220)))</f>
        <v>124191</v>
      </c>
      <c r="C69" s="34" t="str">
        <f>IF(IF($C$4=Dates!$G$4,DataPack!B220,IF($C$4=Dates!$G$5,DataPack!H220))=0,"",IF($C$4=Dates!$G$4,DataPack!B220,IF($C$4=Dates!$G$5,DataPack!H220)))</f>
        <v>Moat Hall Primary School</v>
      </c>
      <c r="D69" s="34" t="str">
        <f>IF(IF($C$4=Dates!$G$4,DataPack!C220,IF($C$4=Dates!$G$5,DataPack!I220))=0,"",IF($C$4=Dates!$G$4,DataPack!C220,IF($C$4=Dates!$G$5,DataPack!I220)))</f>
        <v>Staffordshire</v>
      </c>
      <c r="E69" s="34" t="str">
        <f>IF(IF($C$4=Dates!$G$4,DataPack!D220,IF($C$4=Dates!$G$5,DataPack!J220))=0,"",IF($C$4=Dates!$G$4,DataPack!D220,IF($C$4=Dates!$G$5,DataPack!J220)))</f>
        <v>Primary</v>
      </c>
      <c r="F69" s="34" t="str">
        <f>IF(IF($C$4=Dates!$G$4,DataPack!E220,IF($C$4=Dates!$G$5,DataPack!K220))=0,"",IF($C$4=Dates!$G$4,DataPack!E220,IF($C$4=Dates!$G$5,DataPack!K220)))</f>
        <v>Community School</v>
      </c>
      <c r="G69" s="258">
        <f>IF(IF($C$4=Dates!$G$4,DataPack!F220,IF($C$4=Dates!$G$5,DataPack!L220))=0,"",IF($C$4=Dates!$G$4,DataPack!F220,IF($C$4=Dates!$G$5,DataPack!L220)))</f>
        <v>40949</v>
      </c>
      <c r="H69" s="5"/>
    </row>
    <row r="70" spans="2:8">
      <c r="B70" s="29">
        <f>IF(IF($C$4=Dates!$G$4,DataPack!A221,IF($C$4=Dates!$G$5,DataPack!G221))=0,"",IF($C$4=Dates!$G$4,DataPack!A221,IF($C$4=Dates!$G$5,DataPack!G221)))</f>
        <v>124188</v>
      </c>
      <c r="C70" s="34" t="str">
        <f>IF(IF($C$4=Dates!$G$4,DataPack!B221,IF($C$4=Dates!$G$5,DataPack!H221))=0,"",IF($C$4=Dates!$G$4,DataPack!B221,IF($C$4=Dates!$G$5,DataPack!H221)))</f>
        <v>Ellison Primary School</v>
      </c>
      <c r="D70" s="34" t="str">
        <f>IF(IF($C$4=Dates!$G$4,DataPack!C221,IF($C$4=Dates!$G$5,DataPack!I221))=0,"",IF($C$4=Dates!$G$4,DataPack!C221,IF($C$4=Dates!$G$5,DataPack!I221)))</f>
        <v>Staffordshire</v>
      </c>
      <c r="E70" s="34" t="str">
        <f>IF(IF($C$4=Dates!$G$4,DataPack!D221,IF($C$4=Dates!$G$5,DataPack!J221))=0,"",IF($C$4=Dates!$G$4,DataPack!D221,IF($C$4=Dates!$G$5,DataPack!J221)))</f>
        <v>Primary</v>
      </c>
      <c r="F70" s="34" t="str">
        <f>IF(IF($C$4=Dates!$G$4,DataPack!E221,IF($C$4=Dates!$G$5,DataPack!K221))=0,"",IF($C$4=Dates!$G$4,DataPack!E221,IF($C$4=Dates!$G$5,DataPack!K221)))</f>
        <v>Community School</v>
      </c>
      <c r="G70" s="258">
        <f>IF(IF($C$4=Dates!$G$4,DataPack!F221,IF($C$4=Dates!$G$5,DataPack!L221))=0,"",IF($C$4=Dates!$G$4,DataPack!F221,IF($C$4=Dates!$G$5,DataPack!L221)))</f>
        <v>40982</v>
      </c>
      <c r="H70" s="5"/>
    </row>
    <row r="71" spans="2:8">
      <c r="B71" s="29">
        <f>IF(IF($C$4=Dates!$G$4,DataPack!A222,IF($C$4=Dates!$G$5,DataPack!G222))=0,"",IF($C$4=Dates!$G$4,DataPack!A222,IF($C$4=Dates!$G$5,DataPack!G222)))</f>
        <v>124181</v>
      </c>
      <c r="C71" s="34" t="str">
        <f>IF(IF($C$4=Dates!$G$4,DataPack!B222,IF($C$4=Dates!$G$5,DataPack!H222))=0,"",IF($C$4=Dates!$G$4,DataPack!B222,IF($C$4=Dates!$G$5,DataPack!H222)))</f>
        <v>Churchfields Primary School</v>
      </c>
      <c r="D71" s="34" t="str">
        <f>IF(IF($C$4=Dates!$G$4,DataPack!C222,IF($C$4=Dates!$G$5,DataPack!I222))=0,"",IF($C$4=Dates!$G$4,DataPack!C222,IF($C$4=Dates!$G$5,DataPack!I222)))</f>
        <v>Staffordshire</v>
      </c>
      <c r="E71" s="34" t="str">
        <f>IF(IF($C$4=Dates!$G$4,DataPack!D222,IF($C$4=Dates!$G$5,DataPack!J222))=0,"",IF($C$4=Dates!$G$4,DataPack!D222,IF($C$4=Dates!$G$5,DataPack!J222)))</f>
        <v>Primary</v>
      </c>
      <c r="F71" s="34" t="str">
        <f>IF(IF($C$4=Dates!$G$4,DataPack!E222,IF($C$4=Dates!$G$5,DataPack!K222))=0,"",IF($C$4=Dates!$G$4,DataPack!E222,IF($C$4=Dates!$G$5,DataPack!K222)))</f>
        <v>Community School</v>
      </c>
      <c r="G71" s="258">
        <f>IF(IF($C$4=Dates!$G$4,DataPack!F222,IF($C$4=Dates!$G$5,DataPack!L222))=0,"",IF($C$4=Dates!$G$4,DataPack!F222,IF($C$4=Dates!$G$5,DataPack!L222)))</f>
        <v>40919</v>
      </c>
      <c r="H71" s="5"/>
    </row>
    <row r="72" spans="2:8">
      <c r="B72" s="29">
        <f>IF(IF($C$4=Dates!$G$4,DataPack!A223,IF($C$4=Dates!$G$5,DataPack!G223))=0,"",IF($C$4=Dates!$G$4,DataPack!A223,IF($C$4=Dates!$G$5,DataPack!G223)))</f>
        <v>124166</v>
      </c>
      <c r="C72" s="34" t="str">
        <f>IF(IF($C$4=Dates!$G$4,DataPack!B223,IF($C$4=Dates!$G$5,DataPack!H223))=0,"",IF($C$4=Dates!$G$4,DataPack!B223,IF($C$4=Dates!$G$5,DataPack!H223)))</f>
        <v>Oakhill Primary School</v>
      </c>
      <c r="D72" s="34" t="str">
        <f>IF(IF($C$4=Dates!$G$4,DataPack!C223,IF($C$4=Dates!$G$5,DataPack!I223))=0,"",IF($C$4=Dates!$G$4,DataPack!C223,IF($C$4=Dates!$G$5,DataPack!I223)))</f>
        <v>Staffordshire</v>
      </c>
      <c r="E72" s="34" t="str">
        <f>IF(IF($C$4=Dates!$G$4,DataPack!D223,IF($C$4=Dates!$G$5,DataPack!J223))=0,"",IF($C$4=Dates!$G$4,DataPack!D223,IF($C$4=Dates!$G$5,DataPack!J223)))</f>
        <v>Primary</v>
      </c>
      <c r="F72" s="34" t="str">
        <f>IF(IF($C$4=Dates!$G$4,DataPack!E223,IF($C$4=Dates!$G$5,DataPack!K223))=0,"",IF($C$4=Dates!$G$4,DataPack!E223,IF($C$4=Dates!$G$5,DataPack!K223)))</f>
        <v>Community School</v>
      </c>
      <c r="G72" s="258">
        <f>IF(IF($C$4=Dates!$G$4,DataPack!F223,IF($C$4=Dates!$G$5,DataPack!L223))=0,"",IF($C$4=Dates!$G$4,DataPack!F223,IF($C$4=Dates!$G$5,DataPack!L223)))</f>
        <v>40974</v>
      </c>
      <c r="H72" s="5"/>
    </row>
    <row r="73" spans="2:8">
      <c r="B73" s="29">
        <f>IF(IF($C$4=Dates!$G$4,DataPack!A224,IF($C$4=Dates!$G$5,DataPack!G224))=0,"",IF($C$4=Dates!$G$4,DataPack!A224,IF($C$4=Dates!$G$5,DataPack!G224)))</f>
        <v>124158</v>
      </c>
      <c r="C73" s="34" t="str">
        <f>IF(IF($C$4=Dates!$G$4,DataPack!B224,IF($C$4=Dates!$G$5,DataPack!H224))=0,"",IF($C$4=Dates!$G$4,DataPack!B224,IF($C$4=Dates!$G$5,DataPack!H224)))</f>
        <v>Heathfields Infant School</v>
      </c>
      <c r="D73" s="34" t="str">
        <f>IF(IF($C$4=Dates!$G$4,DataPack!C224,IF($C$4=Dates!$G$5,DataPack!I224))=0,"",IF($C$4=Dates!$G$4,DataPack!C224,IF($C$4=Dates!$G$5,DataPack!I224)))</f>
        <v>Staffordshire</v>
      </c>
      <c r="E73" s="34" t="str">
        <f>IF(IF($C$4=Dates!$G$4,DataPack!D224,IF($C$4=Dates!$G$5,DataPack!J224))=0,"",IF($C$4=Dates!$G$4,DataPack!D224,IF($C$4=Dates!$G$5,DataPack!J224)))</f>
        <v>Primary</v>
      </c>
      <c r="F73" s="34" t="str">
        <f>IF(IF($C$4=Dates!$G$4,DataPack!E224,IF($C$4=Dates!$G$5,DataPack!K224))=0,"",IF($C$4=Dates!$G$4,DataPack!E224,IF($C$4=Dates!$G$5,DataPack!K224)))</f>
        <v>Community School</v>
      </c>
      <c r="G73" s="258">
        <f>IF(IF($C$4=Dates!$G$4,DataPack!F224,IF($C$4=Dates!$G$5,DataPack!L224))=0,"",IF($C$4=Dates!$G$4,DataPack!F224,IF($C$4=Dates!$G$5,DataPack!L224)))</f>
        <v>40723</v>
      </c>
      <c r="H73" s="5"/>
    </row>
    <row r="74" spans="2:8">
      <c r="B74" s="29">
        <f>IF(IF($C$4=Dates!$G$4,DataPack!A225,IF($C$4=Dates!$G$5,DataPack!G225))=0,"",IF($C$4=Dates!$G$4,DataPack!A225,IF($C$4=Dates!$G$5,DataPack!G225)))</f>
        <v>124153</v>
      </c>
      <c r="C74" s="34" t="str">
        <f>IF(IF($C$4=Dates!$G$4,DataPack!B225,IF($C$4=Dates!$G$5,DataPack!H225))=0,"",IF($C$4=Dates!$G$4,DataPack!B225,IF($C$4=Dates!$G$5,DataPack!H225)))</f>
        <v>Greenacres Primary School</v>
      </c>
      <c r="D74" s="34" t="str">
        <f>IF(IF($C$4=Dates!$G$4,DataPack!C225,IF($C$4=Dates!$G$5,DataPack!I225))=0,"",IF($C$4=Dates!$G$4,DataPack!C225,IF($C$4=Dates!$G$5,DataPack!I225)))</f>
        <v>Staffordshire</v>
      </c>
      <c r="E74" s="34" t="str">
        <f>IF(IF($C$4=Dates!$G$4,DataPack!D225,IF($C$4=Dates!$G$5,DataPack!J225))=0,"",IF($C$4=Dates!$G$4,DataPack!D225,IF($C$4=Dates!$G$5,DataPack!J225)))</f>
        <v>Primary</v>
      </c>
      <c r="F74" s="34" t="str">
        <f>IF(IF($C$4=Dates!$G$4,DataPack!E225,IF($C$4=Dates!$G$5,DataPack!K225))=0,"",IF($C$4=Dates!$G$4,DataPack!E225,IF($C$4=Dates!$G$5,DataPack!K225)))</f>
        <v>Community School</v>
      </c>
      <c r="G74" s="258">
        <f>IF(IF($C$4=Dates!$G$4,DataPack!F225,IF($C$4=Dates!$G$5,DataPack!L225))=0,"",IF($C$4=Dates!$G$4,DataPack!F225,IF($C$4=Dates!$G$5,DataPack!L225)))</f>
        <v>40947</v>
      </c>
      <c r="H74" s="5"/>
    </row>
    <row r="75" spans="2:8">
      <c r="B75" s="29">
        <f>IF(IF($C$4=Dates!$G$4,DataPack!A226,IF($C$4=Dates!$G$5,DataPack!G226))=0,"",IF($C$4=Dates!$G$4,DataPack!A226,IF($C$4=Dates!$G$5,DataPack!G226)))</f>
        <v>124096</v>
      </c>
      <c r="C75" s="34" t="str">
        <f>IF(IF($C$4=Dates!$G$4,DataPack!B226,IF($C$4=Dates!$G$5,DataPack!H226))=0,"",IF($C$4=Dates!$G$4,DataPack!B226,IF($C$4=Dates!$G$5,DataPack!H226)))</f>
        <v>Maryhill Primary School</v>
      </c>
      <c r="D75" s="34" t="str">
        <f>IF(IF($C$4=Dates!$G$4,DataPack!C226,IF($C$4=Dates!$G$5,DataPack!I226))=0,"",IF($C$4=Dates!$G$4,DataPack!C226,IF($C$4=Dates!$G$5,DataPack!I226)))</f>
        <v>Staffordshire</v>
      </c>
      <c r="E75" s="34" t="str">
        <f>IF(IF($C$4=Dates!$G$4,DataPack!D226,IF($C$4=Dates!$G$5,DataPack!J226))=0,"",IF($C$4=Dates!$G$4,DataPack!D226,IF($C$4=Dates!$G$5,DataPack!J226)))</f>
        <v>Primary</v>
      </c>
      <c r="F75" s="34" t="str">
        <f>IF(IF($C$4=Dates!$G$4,DataPack!E226,IF($C$4=Dates!$G$5,DataPack!K226))=0,"",IF($C$4=Dates!$G$4,DataPack!E226,IF($C$4=Dates!$G$5,DataPack!K226)))</f>
        <v>Community School</v>
      </c>
      <c r="G75" s="258">
        <f>IF(IF($C$4=Dates!$G$4,DataPack!F226,IF($C$4=Dates!$G$5,DataPack!L226))=0,"",IF($C$4=Dates!$G$4,DataPack!F226,IF($C$4=Dates!$G$5,DataPack!L226)))</f>
        <v>41089</v>
      </c>
      <c r="H75" s="5"/>
    </row>
    <row r="76" spans="2:8">
      <c r="B76" s="29">
        <f>IF(IF($C$4=Dates!$G$4,DataPack!A227,IF($C$4=Dates!$G$5,DataPack!G227))=0,"",IF($C$4=Dates!$G$4,DataPack!A227,IF($C$4=Dates!$G$5,DataPack!G227)))</f>
        <v>124088</v>
      </c>
      <c r="C76" s="34" t="str">
        <f>IF(IF($C$4=Dates!$G$4,DataPack!B227,IF($C$4=Dates!$G$5,DataPack!H227))=0,"",IF($C$4=Dates!$G$4,DataPack!B227,IF($C$4=Dates!$G$5,DataPack!H227)))</f>
        <v>Littleton Green Community School</v>
      </c>
      <c r="D76" s="34" t="str">
        <f>IF(IF($C$4=Dates!$G$4,DataPack!C227,IF($C$4=Dates!$G$5,DataPack!I227))=0,"",IF($C$4=Dates!$G$4,DataPack!C227,IF($C$4=Dates!$G$5,DataPack!I227)))</f>
        <v>Staffordshire</v>
      </c>
      <c r="E76" s="34" t="str">
        <f>IF(IF($C$4=Dates!$G$4,DataPack!D227,IF($C$4=Dates!$G$5,DataPack!J227))=0,"",IF($C$4=Dates!$G$4,DataPack!D227,IF($C$4=Dates!$G$5,DataPack!J227)))</f>
        <v>Primary</v>
      </c>
      <c r="F76" s="34" t="str">
        <f>IF(IF($C$4=Dates!$G$4,DataPack!E227,IF($C$4=Dates!$G$5,DataPack!K227))=0,"",IF($C$4=Dates!$G$4,DataPack!E227,IF($C$4=Dates!$G$5,DataPack!K227)))</f>
        <v>Community School</v>
      </c>
      <c r="G76" s="258">
        <f>IF(IF($C$4=Dates!$G$4,DataPack!F227,IF($C$4=Dates!$G$5,DataPack!L227))=0,"",IF($C$4=Dates!$G$4,DataPack!F227,IF($C$4=Dates!$G$5,DataPack!L227)))</f>
        <v>40947</v>
      </c>
      <c r="H76" s="5"/>
    </row>
    <row r="77" spans="2:8">
      <c r="B77" s="29">
        <f>IF(IF($C$4=Dates!$G$4,DataPack!A228,IF($C$4=Dates!$G$5,DataPack!G228))=0,"",IF($C$4=Dates!$G$4,DataPack!A228,IF($C$4=Dates!$G$5,DataPack!G228)))</f>
        <v>124067</v>
      </c>
      <c r="C77" s="34" t="str">
        <f>IF(IF($C$4=Dates!$G$4,DataPack!B228,IF($C$4=Dates!$G$5,DataPack!H228))=0,"",IF($C$4=Dates!$G$4,DataPack!B228,IF($C$4=Dates!$G$5,DataPack!H228)))</f>
        <v>Bridgtown Primary School</v>
      </c>
      <c r="D77" s="34" t="str">
        <f>IF(IF($C$4=Dates!$G$4,DataPack!C228,IF($C$4=Dates!$G$5,DataPack!I228))=0,"",IF($C$4=Dates!$G$4,DataPack!C228,IF($C$4=Dates!$G$5,DataPack!I228)))</f>
        <v>Staffordshire</v>
      </c>
      <c r="E77" s="34" t="str">
        <f>IF(IF($C$4=Dates!$G$4,DataPack!D228,IF($C$4=Dates!$G$5,DataPack!J228))=0,"",IF($C$4=Dates!$G$4,DataPack!D228,IF($C$4=Dates!$G$5,DataPack!J228)))</f>
        <v>Primary</v>
      </c>
      <c r="F77" s="34" t="str">
        <f>IF(IF($C$4=Dates!$G$4,DataPack!E228,IF($C$4=Dates!$G$5,DataPack!K228))=0,"",IF($C$4=Dates!$G$4,DataPack!E228,IF($C$4=Dates!$G$5,DataPack!K228)))</f>
        <v>Community School</v>
      </c>
      <c r="G77" s="258">
        <f>IF(IF($C$4=Dates!$G$4,DataPack!F228,IF($C$4=Dates!$G$5,DataPack!L228))=0,"",IF($C$4=Dates!$G$4,DataPack!F228,IF($C$4=Dates!$G$5,DataPack!L228)))</f>
        <v>40934</v>
      </c>
      <c r="H77" s="5"/>
    </row>
    <row r="78" spans="2:8">
      <c r="B78" s="29">
        <f>IF(IF($C$4=Dates!$G$4,DataPack!A229,IF($C$4=Dates!$G$5,DataPack!G229))=0,"",IF($C$4=Dates!$G$4,DataPack!A229,IF($C$4=Dates!$G$5,DataPack!G229)))</f>
        <v>124050</v>
      </c>
      <c r="C78" s="34" t="str">
        <f>IF(IF($C$4=Dates!$G$4,DataPack!B229,IF($C$4=Dates!$G$5,DataPack!H229))=0,"",IF($C$4=Dates!$G$4,DataPack!B229,IF($C$4=Dates!$G$5,DataPack!H229)))</f>
        <v>Belvedere Junior School</v>
      </c>
      <c r="D78" s="34" t="str">
        <f>IF(IF($C$4=Dates!$G$4,DataPack!C229,IF($C$4=Dates!$G$5,DataPack!I229))=0,"",IF($C$4=Dates!$G$4,DataPack!C229,IF($C$4=Dates!$G$5,DataPack!I229)))</f>
        <v>Staffordshire</v>
      </c>
      <c r="E78" s="34" t="str">
        <f>IF(IF($C$4=Dates!$G$4,DataPack!D229,IF($C$4=Dates!$G$5,DataPack!J229))=0,"",IF($C$4=Dates!$G$4,DataPack!D229,IF($C$4=Dates!$G$5,DataPack!J229)))</f>
        <v>Primary</v>
      </c>
      <c r="F78" s="34" t="str">
        <f>IF(IF($C$4=Dates!$G$4,DataPack!E229,IF($C$4=Dates!$G$5,DataPack!K229))=0,"",IF($C$4=Dates!$G$4,DataPack!E229,IF($C$4=Dates!$G$5,DataPack!K229)))</f>
        <v>Community School</v>
      </c>
      <c r="G78" s="258">
        <f>IF(IF($C$4=Dates!$G$4,DataPack!F229,IF($C$4=Dates!$G$5,DataPack!L229))=0,"",IF($C$4=Dates!$G$4,DataPack!F229,IF($C$4=Dates!$G$5,DataPack!L229)))</f>
        <v>40948</v>
      </c>
      <c r="H78" s="5"/>
    </row>
    <row r="79" spans="2:8">
      <c r="B79" s="29">
        <f>IF(IF($C$4=Dates!$G$4,DataPack!A230,IF($C$4=Dates!$G$5,DataPack!G230))=0,"",IF($C$4=Dates!$G$4,DataPack!A230,IF($C$4=Dates!$G$5,DataPack!G230)))</f>
        <v>124046</v>
      </c>
      <c r="C79" s="34" t="str">
        <f>IF(IF($C$4=Dates!$G$4,DataPack!B230,IF($C$4=Dates!$G$5,DataPack!H230))=0,"",IF($C$4=Dates!$G$4,DataPack!B230,IF($C$4=Dates!$G$5,DataPack!H230)))</f>
        <v>Tower View Primary School</v>
      </c>
      <c r="D79" s="34" t="str">
        <f>IF(IF($C$4=Dates!$G$4,DataPack!C230,IF($C$4=Dates!$G$5,DataPack!I230))=0,"",IF($C$4=Dates!$G$4,DataPack!C230,IF($C$4=Dates!$G$5,DataPack!I230)))</f>
        <v>Staffordshire</v>
      </c>
      <c r="E79" s="34" t="str">
        <f>IF(IF($C$4=Dates!$G$4,DataPack!D230,IF($C$4=Dates!$G$5,DataPack!J230))=0,"",IF($C$4=Dates!$G$4,DataPack!D230,IF($C$4=Dates!$G$5,DataPack!J230)))</f>
        <v>Primary</v>
      </c>
      <c r="F79" s="34" t="str">
        <f>IF(IF($C$4=Dates!$G$4,DataPack!E230,IF($C$4=Dates!$G$5,DataPack!K230))=0,"",IF($C$4=Dates!$G$4,DataPack!E230,IF($C$4=Dates!$G$5,DataPack!K230)))</f>
        <v>Community School</v>
      </c>
      <c r="G79" s="258">
        <f>IF(IF($C$4=Dates!$G$4,DataPack!F230,IF($C$4=Dates!$G$5,DataPack!L230))=0,"",IF($C$4=Dates!$G$4,DataPack!F230,IF($C$4=Dates!$G$5,DataPack!L230)))</f>
        <v>40855</v>
      </c>
      <c r="H79" s="5"/>
    </row>
    <row r="80" spans="2:8">
      <c r="B80" s="29">
        <f>IF(IF($C$4=Dates!$G$4,DataPack!A231,IF($C$4=Dates!$G$5,DataPack!G231))=0,"",IF($C$4=Dates!$G$4,DataPack!A231,IF($C$4=Dates!$G$5,DataPack!G231)))</f>
        <v>123845</v>
      </c>
      <c r="C80" s="34" t="str">
        <f>IF(IF($C$4=Dates!$G$4,DataPack!B231,IF($C$4=Dates!$G$5,DataPack!H231))=0,"",IF($C$4=Dates!$G$4,DataPack!B231,IF($C$4=Dates!$G$5,DataPack!H231)))</f>
        <v>St John and St Francis CofE VA Primary School</v>
      </c>
      <c r="D80" s="34" t="str">
        <f>IF(IF($C$4=Dates!$G$4,DataPack!C231,IF($C$4=Dates!$G$5,DataPack!I231))=0,"",IF($C$4=Dates!$G$4,DataPack!C231,IF($C$4=Dates!$G$5,DataPack!I231)))</f>
        <v>Somerset</v>
      </c>
      <c r="E80" s="34" t="str">
        <f>IF(IF($C$4=Dates!$G$4,DataPack!D231,IF($C$4=Dates!$G$5,DataPack!J231))=0,"",IF($C$4=Dates!$G$4,DataPack!D231,IF($C$4=Dates!$G$5,DataPack!J231)))</f>
        <v>Primary</v>
      </c>
      <c r="F80" s="34" t="str">
        <f>IF(IF($C$4=Dates!$G$4,DataPack!E231,IF($C$4=Dates!$G$5,DataPack!K231))=0,"",IF($C$4=Dates!$G$4,DataPack!E231,IF($C$4=Dates!$G$5,DataPack!K231)))</f>
        <v>Voluntary Aided School</v>
      </c>
      <c r="G80" s="258">
        <f>IF(IF($C$4=Dates!$G$4,DataPack!F231,IF($C$4=Dates!$G$5,DataPack!L231))=0,"",IF($C$4=Dates!$G$4,DataPack!F231,IF($C$4=Dates!$G$5,DataPack!L231)))</f>
        <v>40947</v>
      </c>
      <c r="H80" s="5"/>
    </row>
    <row r="81" spans="2:8">
      <c r="B81" s="29">
        <f>IF(IF($C$4=Dates!$G$4,DataPack!A232,IF($C$4=Dates!$G$5,DataPack!G232))=0,"",IF($C$4=Dates!$G$4,DataPack!A232,IF($C$4=Dates!$G$5,DataPack!G232)))</f>
        <v>123824</v>
      </c>
      <c r="C81" s="34" t="str">
        <f>IF(IF($C$4=Dates!$G$4,DataPack!B232,IF($C$4=Dates!$G$5,DataPack!H232))=0,"",IF($C$4=Dates!$G$4,DataPack!B232,IF($C$4=Dates!$G$5,DataPack!H232)))</f>
        <v>Archbishop Cranmer Church of England Community Primary School</v>
      </c>
      <c r="D81" s="34" t="str">
        <f>IF(IF($C$4=Dates!$G$4,DataPack!C232,IF($C$4=Dates!$G$5,DataPack!I232))=0,"",IF($C$4=Dates!$G$4,DataPack!C232,IF($C$4=Dates!$G$5,DataPack!I232)))</f>
        <v>Somerset</v>
      </c>
      <c r="E81" s="34" t="str">
        <f>IF(IF($C$4=Dates!$G$4,DataPack!D232,IF($C$4=Dates!$G$5,DataPack!J232))=0,"",IF($C$4=Dates!$G$4,DataPack!D232,IF($C$4=Dates!$G$5,DataPack!J232)))</f>
        <v>Primary</v>
      </c>
      <c r="F81" s="34" t="str">
        <f>IF(IF($C$4=Dates!$G$4,DataPack!E232,IF($C$4=Dates!$G$5,DataPack!K232))=0,"",IF($C$4=Dates!$G$4,DataPack!E232,IF($C$4=Dates!$G$5,DataPack!K232)))</f>
        <v>Voluntary Controlled School</v>
      </c>
      <c r="G81" s="258">
        <f>IF(IF($C$4=Dates!$G$4,DataPack!F232,IF($C$4=Dates!$G$5,DataPack!L232))=0,"",IF($C$4=Dates!$G$4,DataPack!F232,IF($C$4=Dates!$G$5,DataPack!L232)))</f>
        <v>40981</v>
      </c>
      <c r="H81" s="5"/>
    </row>
    <row r="82" spans="2:8">
      <c r="B82" s="29">
        <f>IF(IF($C$4=Dates!$G$4,DataPack!A233,IF($C$4=Dates!$G$5,DataPack!G233))=0,"",IF($C$4=Dates!$G$4,DataPack!A233,IF($C$4=Dates!$G$5,DataPack!G233)))</f>
        <v>123709</v>
      </c>
      <c r="C82" s="34" t="str">
        <f>IF(IF($C$4=Dates!$G$4,DataPack!B233,IF($C$4=Dates!$G$5,DataPack!H233))=0,"",IF($C$4=Dates!$G$4,DataPack!B233,IF($C$4=Dates!$G$5,DataPack!H233)))</f>
        <v>Priorswood Primary School</v>
      </c>
      <c r="D82" s="34" t="str">
        <f>IF(IF($C$4=Dates!$G$4,DataPack!C233,IF($C$4=Dates!$G$5,DataPack!I233))=0,"",IF($C$4=Dates!$G$4,DataPack!C233,IF($C$4=Dates!$G$5,DataPack!I233)))</f>
        <v>Somerset</v>
      </c>
      <c r="E82" s="34" t="str">
        <f>IF(IF($C$4=Dates!$G$4,DataPack!D233,IF($C$4=Dates!$G$5,DataPack!J233))=0,"",IF($C$4=Dates!$G$4,DataPack!D233,IF($C$4=Dates!$G$5,DataPack!J233)))</f>
        <v>Primary</v>
      </c>
      <c r="F82" s="34" t="str">
        <f>IF(IF($C$4=Dates!$G$4,DataPack!E233,IF($C$4=Dates!$G$5,DataPack!K233))=0,"",IF($C$4=Dates!$G$4,DataPack!E233,IF($C$4=Dates!$G$5,DataPack!K233)))</f>
        <v>Community School</v>
      </c>
      <c r="G82" s="258">
        <f>IF(IF($C$4=Dates!$G$4,DataPack!F233,IF($C$4=Dates!$G$5,DataPack!L233))=0,"",IF($C$4=Dates!$G$4,DataPack!F233,IF($C$4=Dates!$G$5,DataPack!L233)))</f>
        <v>40809</v>
      </c>
      <c r="H82" s="5"/>
    </row>
    <row r="83" spans="2:8">
      <c r="B83" s="29">
        <f>IF(IF($C$4=Dates!$G$4,DataPack!A234,IF($C$4=Dates!$G$5,DataPack!G234))=0,"",IF($C$4=Dates!$G$4,DataPack!A234,IF($C$4=Dates!$G$5,DataPack!G234)))</f>
        <v>123486</v>
      </c>
      <c r="C83" s="34" t="str">
        <f>IF(IF($C$4=Dates!$G$4,DataPack!B234,IF($C$4=Dates!$G$5,DataPack!H234))=0,"",IF($C$4=Dates!$G$4,DataPack!B234,IF($C$4=Dates!$G$5,DataPack!H234)))</f>
        <v>Morville CofE (Controlled) Primary School</v>
      </c>
      <c r="D83" s="34" t="str">
        <f>IF(IF($C$4=Dates!$G$4,DataPack!C234,IF($C$4=Dates!$G$5,DataPack!I234))=0,"",IF($C$4=Dates!$G$4,DataPack!C234,IF($C$4=Dates!$G$5,DataPack!I234)))</f>
        <v>Shropshire</v>
      </c>
      <c r="E83" s="34" t="str">
        <f>IF(IF($C$4=Dates!$G$4,DataPack!D234,IF($C$4=Dates!$G$5,DataPack!J234))=0,"",IF($C$4=Dates!$G$4,DataPack!D234,IF($C$4=Dates!$G$5,DataPack!J234)))</f>
        <v>Primary</v>
      </c>
      <c r="F83" s="34" t="str">
        <f>IF(IF($C$4=Dates!$G$4,DataPack!E234,IF($C$4=Dates!$G$5,DataPack!K234))=0,"",IF($C$4=Dates!$G$4,DataPack!E234,IF($C$4=Dates!$G$5,DataPack!K234)))</f>
        <v>Voluntary Controlled School</v>
      </c>
      <c r="G83" s="258">
        <f>IF(IF($C$4=Dates!$G$4,DataPack!F234,IF($C$4=Dates!$G$5,DataPack!L234))=0,"",IF($C$4=Dates!$G$4,DataPack!F234,IF($C$4=Dates!$G$5,DataPack!L234)))</f>
        <v>41052</v>
      </c>
      <c r="H83" s="5"/>
    </row>
    <row r="84" spans="2:8">
      <c r="B84" s="29">
        <f>IF(IF($C$4=Dates!$G$4,DataPack!A235,IF($C$4=Dates!$G$5,DataPack!G235))=0,"",IF($C$4=Dates!$G$4,DataPack!A235,IF($C$4=Dates!$G$5,DataPack!G235)))</f>
        <v>123479</v>
      </c>
      <c r="C84" s="34" t="str">
        <f>IF(IF($C$4=Dates!$G$4,DataPack!B235,IF($C$4=Dates!$G$5,DataPack!H235))=0,"",IF($C$4=Dates!$G$4,DataPack!B235,IF($C$4=Dates!$G$5,DataPack!H235)))</f>
        <v>Hope CofE Primary School</v>
      </c>
      <c r="D84" s="34" t="str">
        <f>IF(IF($C$4=Dates!$G$4,DataPack!C235,IF($C$4=Dates!$G$5,DataPack!I235))=0,"",IF($C$4=Dates!$G$4,DataPack!C235,IF($C$4=Dates!$G$5,DataPack!I235)))</f>
        <v>Shropshire</v>
      </c>
      <c r="E84" s="34" t="str">
        <f>IF(IF($C$4=Dates!$G$4,DataPack!D235,IF($C$4=Dates!$G$5,DataPack!J235))=0,"",IF($C$4=Dates!$G$4,DataPack!D235,IF($C$4=Dates!$G$5,DataPack!J235)))</f>
        <v>Primary</v>
      </c>
      <c r="F84" s="34" t="str">
        <f>IF(IF($C$4=Dates!$G$4,DataPack!E235,IF($C$4=Dates!$G$5,DataPack!K235))=0,"",IF($C$4=Dates!$G$4,DataPack!E235,IF($C$4=Dates!$G$5,DataPack!K235)))</f>
        <v>Voluntary Controlled School</v>
      </c>
      <c r="G84" s="258">
        <f>IF(IF($C$4=Dates!$G$4,DataPack!F235,IF($C$4=Dates!$G$5,DataPack!L235))=0,"",IF($C$4=Dates!$G$4,DataPack!F235,IF($C$4=Dates!$G$5,DataPack!L235)))</f>
        <v>40932</v>
      </c>
      <c r="H84" s="5"/>
    </row>
    <row r="85" spans="2:8">
      <c r="B85" s="29">
        <f>IF(IF($C$4=Dates!$G$4,DataPack!A236,IF($C$4=Dates!$G$5,DataPack!G236))=0,"",IF($C$4=Dates!$G$4,DataPack!A236,IF($C$4=Dates!$G$5,DataPack!G236)))</f>
        <v>123398</v>
      </c>
      <c r="C85" s="34" t="str">
        <f>IF(IF($C$4=Dates!$G$4,DataPack!B236,IF($C$4=Dates!$G$5,DataPack!H236))=0,"",IF($C$4=Dates!$G$4,DataPack!B236,IF($C$4=Dates!$G$5,DataPack!H236)))</f>
        <v>Stokesay Primary School</v>
      </c>
      <c r="D85" s="34" t="str">
        <f>IF(IF($C$4=Dates!$G$4,DataPack!C236,IF($C$4=Dates!$G$5,DataPack!I236))=0,"",IF($C$4=Dates!$G$4,DataPack!C236,IF($C$4=Dates!$G$5,DataPack!I236)))</f>
        <v>Shropshire</v>
      </c>
      <c r="E85" s="34" t="str">
        <f>IF(IF($C$4=Dates!$G$4,DataPack!D236,IF($C$4=Dates!$G$5,DataPack!J236))=0,"",IF($C$4=Dates!$G$4,DataPack!D236,IF($C$4=Dates!$G$5,DataPack!J236)))</f>
        <v>Primary</v>
      </c>
      <c r="F85" s="34" t="str">
        <f>IF(IF($C$4=Dates!$G$4,DataPack!E236,IF($C$4=Dates!$G$5,DataPack!K236))=0,"",IF($C$4=Dates!$G$4,DataPack!E236,IF($C$4=Dates!$G$5,DataPack!K236)))</f>
        <v>Community School</v>
      </c>
      <c r="G85" s="258">
        <f>IF(IF($C$4=Dates!$G$4,DataPack!F236,IF($C$4=Dates!$G$5,DataPack!L236))=0,"",IF($C$4=Dates!$G$4,DataPack!F236,IF($C$4=Dates!$G$5,DataPack!L236)))</f>
        <v>40870</v>
      </c>
      <c r="H85" s="5"/>
    </row>
    <row r="86" spans="2:8">
      <c r="B86" s="29">
        <f>IF(IF($C$4=Dates!$G$4,DataPack!A237,IF($C$4=Dates!$G$5,DataPack!G237))=0,"",IF($C$4=Dates!$G$4,DataPack!A237,IF($C$4=Dates!$G$5,DataPack!G237)))</f>
        <v>123393</v>
      </c>
      <c r="C86" s="34" t="str">
        <f>IF(IF($C$4=Dates!$G$4,DataPack!B237,IF($C$4=Dates!$G$5,DataPack!H237))=0,"",IF($C$4=Dates!$G$4,DataPack!B237,IF($C$4=Dates!$G$5,DataPack!H237)))</f>
        <v>Harlescott Junior School</v>
      </c>
      <c r="D86" s="34" t="str">
        <f>IF(IF($C$4=Dates!$G$4,DataPack!C237,IF($C$4=Dates!$G$5,DataPack!I237))=0,"",IF($C$4=Dates!$G$4,DataPack!C237,IF($C$4=Dates!$G$5,DataPack!I237)))</f>
        <v>Shropshire</v>
      </c>
      <c r="E86" s="34" t="str">
        <f>IF(IF($C$4=Dates!$G$4,DataPack!D237,IF($C$4=Dates!$G$5,DataPack!J237))=0,"",IF($C$4=Dates!$G$4,DataPack!D237,IF($C$4=Dates!$G$5,DataPack!J237)))</f>
        <v>Primary</v>
      </c>
      <c r="F86" s="34" t="str">
        <f>IF(IF($C$4=Dates!$G$4,DataPack!E237,IF($C$4=Dates!$G$5,DataPack!K237))=0,"",IF($C$4=Dates!$G$4,DataPack!E237,IF($C$4=Dates!$G$5,DataPack!K237)))</f>
        <v>Community School</v>
      </c>
      <c r="G86" s="258">
        <f>IF(IF($C$4=Dates!$G$4,DataPack!F237,IF($C$4=Dates!$G$5,DataPack!L237))=0,"",IF($C$4=Dates!$G$4,DataPack!F237,IF($C$4=Dates!$G$5,DataPack!L237)))</f>
        <v>40813</v>
      </c>
      <c r="H86" s="5"/>
    </row>
    <row r="87" spans="2:8">
      <c r="B87" s="29">
        <f>IF(IF($C$4=Dates!$G$4,DataPack!A238,IF($C$4=Dates!$G$5,DataPack!G238))=0,"",IF($C$4=Dates!$G$4,DataPack!A238,IF($C$4=Dates!$G$5,DataPack!G238)))</f>
        <v>123147</v>
      </c>
      <c r="C87" s="34" t="str">
        <f>IF(IF($C$4=Dates!$G$4,DataPack!B238,IF($C$4=Dates!$G$5,DataPack!H238))=0,"",IF($C$4=Dates!$G$4,DataPack!B238,IF($C$4=Dates!$G$5,DataPack!H238)))</f>
        <v>St Nicholas CofE Primary School</v>
      </c>
      <c r="D87" s="34" t="str">
        <f>IF(IF($C$4=Dates!$G$4,DataPack!C238,IF($C$4=Dates!$G$5,DataPack!I238))=0,"",IF($C$4=Dates!$G$4,DataPack!C238,IF($C$4=Dates!$G$5,DataPack!I238)))</f>
        <v>Oxfordshire</v>
      </c>
      <c r="E87" s="34" t="str">
        <f>IF(IF($C$4=Dates!$G$4,DataPack!D238,IF($C$4=Dates!$G$5,DataPack!J238))=0,"",IF($C$4=Dates!$G$4,DataPack!D238,IF($C$4=Dates!$G$5,DataPack!J238)))</f>
        <v>Primary</v>
      </c>
      <c r="F87" s="34" t="str">
        <f>IF(IF($C$4=Dates!$G$4,DataPack!E238,IF($C$4=Dates!$G$5,DataPack!K238))=0,"",IF($C$4=Dates!$G$4,DataPack!E238,IF($C$4=Dates!$G$5,DataPack!K238)))</f>
        <v>Voluntary Controlled School</v>
      </c>
      <c r="G87" s="258">
        <f>IF(IF($C$4=Dates!$G$4,DataPack!F238,IF($C$4=Dates!$G$5,DataPack!L238))=0,"",IF($C$4=Dates!$G$4,DataPack!F238,IF($C$4=Dates!$G$5,DataPack!L238)))</f>
        <v>41023</v>
      </c>
      <c r="H87" s="5"/>
    </row>
    <row r="88" spans="2:8">
      <c r="B88" s="29">
        <f>IF(IF($C$4=Dates!$G$4,DataPack!A239,IF($C$4=Dates!$G$5,DataPack!G239))=0,"",IF($C$4=Dates!$G$4,DataPack!A239,IF($C$4=Dates!$G$5,DataPack!G239)))</f>
        <v>123146</v>
      </c>
      <c r="C88" s="34" t="str">
        <f>IF(IF($C$4=Dates!$G$4,DataPack!B239,IF($C$4=Dates!$G$5,DataPack!H239))=0,"",IF($C$4=Dates!$G$4,DataPack!B239,IF($C$4=Dates!$G$5,DataPack!H239)))</f>
        <v>Cumnor Church of England School (Voluntary Controlled)</v>
      </c>
      <c r="D88" s="34" t="str">
        <f>IF(IF($C$4=Dates!$G$4,DataPack!C239,IF($C$4=Dates!$G$5,DataPack!I239))=0,"",IF($C$4=Dates!$G$4,DataPack!C239,IF($C$4=Dates!$G$5,DataPack!I239)))</f>
        <v>Oxfordshire</v>
      </c>
      <c r="E88" s="34" t="str">
        <f>IF(IF($C$4=Dates!$G$4,DataPack!D239,IF($C$4=Dates!$G$5,DataPack!J239))=0,"",IF($C$4=Dates!$G$4,DataPack!D239,IF($C$4=Dates!$G$5,DataPack!J239)))</f>
        <v>Primary</v>
      </c>
      <c r="F88" s="34" t="str">
        <f>IF(IF($C$4=Dates!$G$4,DataPack!E239,IF($C$4=Dates!$G$5,DataPack!K239))=0,"",IF($C$4=Dates!$G$4,DataPack!E239,IF($C$4=Dates!$G$5,DataPack!K239)))</f>
        <v>Voluntary Controlled School</v>
      </c>
      <c r="G88" s="258">
        <f>IF(IF($C$4=Dates!$G$4,DataPack!F239,IF($C$4=Dates!$G$5,DataPack!L239))=0,"",IF($C$4=Dates!$G$4,DataPack!F239,IF($C$4=Dates!$G$5,DataPack!L239)))</f>
        <v>40962</v>
      </c>
      <c r="H88" s="5"/>
    </row>
    <row r="89" spans="2:8">
      <c r="B89" s="29">
        <f>IF(IF($C$4=Dates!$G$4,DataPack!A240,IF($C$4=Dates!$G$5,DataPack!G240))=0,"",IF($C$4=Dates!$G$4,DataPack!A240,IF($C$4=Dates!$G$5,DataPack!G240)))</f>
        <v>123052</v>
      </c>
      <c r="C89" s="34" t="str">
        <f>IF(IF($C$4=Dates!$G$4,DataPack!B240,IF($C$4=Dates!$G$5,DataPack!H240))=0,"",IF($C$4=Dates!$G$4,DataPack!B240,IF($C$4=Dates!$G$5,DataPack!H240)))</f>
        <v>Orchard Meadow Primary School</v>
      </c>
      <c r="D89" s="34" t="str">
        <f>IF(IF($C$4=Dates!$G$4,DataPack!C240,IF($C$4=Dates!$G$5,DataPack!I240))=0,"",IF($C$4=Dates!$G$4,DataPack!C240,IF($C$4=Dates!$G$5,DataPack!I240)))</f>
        <v>Oxfordshire</v>
      </c>
      <c r="E89" s="34" t="str">
        <f>IF(IF($C$4=Dates!$G$4,DataPack!D240,IF($C$4=Dates!$G$5,DataPack!J240))=0,"",IF($C$4=Dates!$G$4,DataPack!D240,IF($C$4=Dates!$G$5,DataPack!J240)))</f>
        <v>Primary</v>
      </c>
      <c r="F89" s="34" t="str">
        <f>IF(IF($C$4=Dates!$G$4,DataPack!E240,IF($C$4=Dates!$G$5,DataPack!K240))=0,"",IF($C$4=Dates!$G$4,DataPack!E240,IF($C$4=Dates!$G$5,DataPack!K240)))</f>
        <v>Community School</v>
      </c>
      <c r="G89" s="258">
        <f>IF(IF($C$4=Dates!$G$4,DataPack!F240,IF($C$4=Dates!$G$5,DataPack!L240))=0,"",IF($C$4=Dates!$G$4,DataPack!F240,IF($C$4=Dates!$G$5,DataPack!L240)))</f>
        <v>41082</v>
      </c>
      <c r="H89" s="5"/>
    </row>
    <row r="90" spans="2:8">
      <c r="B90" s="29">
        <f>IF(IF($C$4=Dates!$G$4,DataPack!A241,IF($C$4=Dates!$G$5,DataPack!G241))=0,"",IF($C$4=Dates!$G$4,DataPack!A241,IF($C$4=Dates!$G$5,DataPack!G241)))</f>
        <v>123045</v>
      </c>
      <c r="C90" s="34" t="str">
        <f>IF(IF($C$4=Dates!$G$4,DataPack!B241,IF($C$4=Dates!$G$5,DataPack!H241))=0,"",IF($C$4=Dates!$G$4,DataPack!B241,IF($C$4=Dates!$G$5,DataPack!H241)))</f>
        <v>Cutteslowe Primary School</v>
      </c>
      <c r="D90" s="34" t="str">
        <f>IF(IF($C$4=Dates!$G$4,DataPack!C241,IF($C$4=Dates!$G$5,DataPack!I241))=0,"",IF($C$4=Dates!$G$4,DataPack!C241,IF($C$4=Dates!$G$5,DataPack!I241)))</f>
        <v>Oxfordshire</v>
      </c>
      <c r="E90" s="34" t="str">
        <f>IF(IF($C$4=Dates!$G$4,DataPack!D241,IF($C$4=Dates!$G$5,DataPack!J241))=0,"",IF($C$4=Dates!$G$4,DataPack!D241,IF($C$4=Dates!$G$5,DataPack!J241)))</f>
        <v>Primary</v>
      </c>
      <c r="F90" s="34" t="str">
        <f>IF(IF($C$4=Dates!$G$4,DataPack!E241,IF($C$4=Dates!$G$5,DataPack!K241))=0,"",IF($C$4=Dates!$G$4,DataPack!E241,IF($C$4=Dates!$G$5,DataPack!K241)))</f>
        <v>Community School</v>
      </c>
      <c r="G90" s="258">
        <f>IF(IF($C$4=Dates!$G$4,DataPack!F241,IF($C$4=Dates!$G$5,DataPack!L241))=0,"",IF($C$4=Dates!$G$4,DataPack!F241,IF($C$4=Dates!$G$5,DataPack!L241)))</f>
        <v>40870</v>
      </c>
      <c r="H90" s="5"/>
    </row>
    <row r="91" spans="2:8">
      <c r="B91" s="29">
        <f>IF(IF($C$4=Dates!$G$4,DataPack!A242,IF($C$4=Dates!$G$5,DataPack!G242))=0,"",IF($C$4=Dates!$G$4,DataPack!A242,IF($C$4=Dates!$G$5,DataPack!G242)))</f>
        <v>123033</v>
      </c>
      <c r="C91" s="34" t="str">
        <f>IF(IF($C$4=Dates!$G$4,DataPack!B242,IF($C$4=Dates!$G$5,DataPack!H242))=0,"",IF($C$4=Dates!$G$4,DataPack!B242,IF($C$4=Dates!$G$5,DataPack!H242)))</f>
        <v>Berinsfield Community Primary School</v>
      </c>
      <c r="D91" s="34" t="str">
        <f>IF(IF($C$4=Dates!$G$4,DataPack!C242,IF($C$4=Dates!$G$5,DataPack!I242))=0,"",IF($C$4=Dates!$G$4,DataPack!C242,IF($C$4=Dates!$G$5,DataPack!I242)))</f>
        <v>Oxfordshire</v>
      </c>
      <c r="E91" s="34" t="str">
        <f>IF(IF($C$4=Dates!$G$4,DataPack!D242,IF($C$4=Dates!$G$5,DataPack!J242))=0,"",IF($C$4=Dates!$G$4,DataPack!D242,IF($C$4=Dates!$G$5,DataPack!J242)))</f>
        <v>Primary</v>
      </c>
      <c r="F91" s="34" t="str">
        <f>IF(IF($C$4=Dates!$G$4,DataPack!E242,IF($C$4=Dates!$G$5,DataPack!K242))=0,"",IF($C$4=Dates!$G$4,DataPack!E242,IF($C$4=Dates!$G$5,DataPack!K242)))</f>
        <v>Community School</v>
      </c>
      <c r="G91" s="258">
        <f>IF(IF($C$4=Dates!$G$4,DataPack!F242,IF($C$4=Dates!$G$5,DataPack!L242))=0,"",IF($C$4=Dates!$G$4,DataPack!F242,IF($C$4=Dates!$G$5,DataPack!L242)))</f>
        <v>41045</v>
      </c>
      <c r="H91" s="5"/>
    </row>
    <row r="92" spans="2:8">
      <c r="B92" s="29">
        <f>IF(IF($C$4=Dates!$G$4,DataPack!A243,IF($C$4=Dates!$G$5,DataPack!G243))=0,"",IF($C$4=Dates!$G$4,DataPack!A243,IF($C$4=Dates!$G$5,DataPack!G243)))</f>
        <v>123010</v>
      </c>
      <c r="C92" s="34" t="str">
        <f>IF(IF($C$4=Dates!$G$4,DataPack!B243,IF($C$4=Dates!$G$5,DataPack!H243))=0,"",IF($C$4=Dates!$G$4,DataPack!B243,IF($C$4=Dates!$G$5,DataPack!H243)))</f>
        <v>Eynsham Community Primary School</v>
      </c>
      <c r="D92" s="34" t="str">
        <f>IF(IF($C$4=Dates!$G$4,DataPack!C243,IF($C$4=Dates!$G$5,DataPack!I243))=0,"",IF($C$4=Dates!$G$4,DataPack!C243,IF($C$4=Dates!$G$5,DataPack!I243)))</f>
        <v>Oxfordshire</v>
      </c>
      <c r="E92" s="34" t="str">
        <f>IF(IF($C$4=Dates!$G$4,DataPack!D243,IF($C$4=Dates!$G$5,DataPack!J243))=0,"",IF($C$4=Dates!$G$4,DataPack!D243,IF($C$4=Dates!$G$5,DataPack!J243)))</f>
        <v>Primary</v>
      </c>
      <c r="F92" s="34" t="str">
        <f>IF(IF($C$4=Dates!$G$4,DataPack!E243,IF($C$4=Dates!$G$5,DataPack!K243))=0,"",IF($C$4=Dates!$G$4,DataPack!E243,IF($C$4=Dates!$G$5,DataPack!K243)))</f>
        <v>Community School</v>
      </c>
      <c r="G92" s="258">
        <f>IF(IF($C$4=Dates!$G$4,DataPack!F243,IF($C$4=Dates!$G$5,DataPack!L243))=0,"",IF($C$4=Dates!$G$4,DataPack!F243,IF($C$4=Dates!$G$5,DataPack!L243)))</f>
        <v>40947</v>
      </c>
      <c r="H92" s="5"/>
    </row>
    <row r="93" spans="2:8">
      <c r="B93" s="29">
        <f>IF(IF($C$4=Dates!$G$4,DataPack!A244,IF($C$4=Dates!$G$5,DataPack!G244))=0,"",IF($C$4=Dates!$G$4,DataPack!A244,IF($C$4=Dates!$G$5,DataPack!G244)))</f>
        <v>123005</v>
      </c>
      <c r="C93" s="34" t="str">
        <f>IF(IF($C$4=Dates!$G$4,DataPack!B244,IF($C$4=Dates!$G$5,DataPack!H244))=0,"",IF($C$4=Dates!$G$4,DataPack!B244,IF($C$4=Dates!$G$5,DataPack!H244)))</f>
        <v>Middle Barton School</v>
      </c>
      <c r="D93" s="34" t="str">
        <f>IF(IF($C$4=Dates!$G$4,DataPack!C244,IF($C$4=Dates!$G$5,DataPack!I244))=0,"",IF($C$4=Dates!$G$4,DataPack!C244,IF($C$4=Dates!$G$5,DataPack!I244)))</f>
        <v>Oxfordshire</v>
      </c>
      <c r="E93" s="34" t="str">
        <f>IF(IF($C$4=Dates!$G$4,DataPack!D244,IF($C$4=Dates!$G$5,DataPack!J244))=0,"",IF($C$4=Dates!$G$4,DataPack!D244,IF($C$4=Dates!$G$5,DataPack!J244)))</f>
        <v>Primary</v>
      </c>
      <c r="F93" s="34" t="str">
        <f>IF(IF($C$4=Dates!$G$4,DataPack!E244,IF($C$4=Dates!$G$5,DataPack!K244))=0,"",IF($C$4=Dates!$G$4,DataPack!E244,IF($C$4=Dates!$G$5,DataPack!K244)))</f>
        <v>Community School</v>
      </c>
      <c r="G93" s="258">
        <f>IF(IF($C$4=Dates!$G$4,DataPack!F244,IF($C$4=Dates!$G$5,DataPack!L244))=0,"",IF($C$4=Dates!$G$4,DataPack!F244,IF($C$4=Dates!$G$5,DataPack!L244)))</f>
        <v>40850</v>
      </c>
      <c r="H93" s="5"/>
    </row>
    <row r="94" spans="2:8">
      <c r="B94" s="29">
        <f>IF(IF($C$4=Dates!$G$4,DataPack!A245,IF($C$4=Dates!$G$5,DataPack!G245))=0,"",IF($C$4=Dates!$G$4,DataPack!A245,IF($C$4=Dates!$G$5,DataPack!G245)))</f>
        <v>122997</v>
      </c>
      <c r="C94" s="34" t="str">
        <f>IF(IF($C$4=Dates!$G$4,DataPack!B245,IF($C$4=Dates!$G$5,DataPack!H245))=0,"",IF($C$4=Dates!$G$4,DataPack!B245,IF($C$4=Dates!$G$5,DataPack!H245)))</f>
        <v>The Grange School</v>
      </c>
      <c r="D94" s="34" t="str">
        <f>IF(IF($C$4=Dates!$G$4,DataPack!C245,IF($C$4=Dates!$G$5,DataPack!I245))=0,"",IF($C$4=Dates!$G$4,DataPack!C245,IF($C$4=Dates!$G$5,DataPack!I245)))</f>
        <v>Oxfordshire</v>
      </c>
      <c r="E94" s="34" t="str">
        <f>IF(IF($C$4=Dates!$G$4,DataPack!D245,IF($C$4=Dates!$G$5,DataPack!J245))=0,"",IF($C$4=Dates!$G$4,DataPack!D245,IF($C$4=Dates!$G$5,DataPack!J245)))</f>
        <v>Primary</v>
      </c>
      <c r="F94" s="34" t="str">
        <f>IF(IF($C$4=Dates!$G$4,DataPack!E245,IF($C$4=Dates!$G$5,DataPack!K245))=0,"",IF($C$4=Dates!$G$4,DataPack!E245,IF($C$4=Dates!$G$5,DataPack!K245)))</f>
        <v>Community School</v>
      </c>
      <c r="G94" s="258">
        <f>IF(IF($C$4=Dates!$G$4,DataPack!F245,IF($C$4=Dates!$G$5,DataPack!L245))=0,"",IF($C$4=Dates!$G$4,DataPack!F245,IF($C$4=Dates!$G$5,DataPack!L245)))</f>
        <v>40991</v>
      </c>
      <c r="H94" s="5"/>
    </row>
    <row r="95" spans="2:8">
      <c r="B95" s="29">
        <f>IF(IF($C$4=Dates!$G$4,DataPack!A246,IF($C$4=Dates!$G$5,DataPack!G246))=0,"",IF($C$4=Dates!$G$4,DataPack!A246,IF($C$4=Dates!$G$5,DataPack!G246)))</f>
        <v>122736</v>
      </c>
      <c r="C95" s="34" t="str">
        <f>IF(IF($C$4=Dates!$G$4,DataPack!B246,IF($C$4=Dates!$G$5,DataPack!H246))=0,"",IF($C$4=Dates!$G$4,DataPack!B246,IF($C$4=Dates!$G$5,DataPack!H246)))</f>
        <v>Glenbrook Primary and Nursery School</v>
      </c>
      <c r="D95" s="34" t="str">
        <f>IF(IF($C$4=Dates!$G$4,DataPack!C246,IF($C$4=Dates!$G$5,DataPack!I246))=0,"",IF($C$4=Dates!$G$4,DataPack!C246,IF($C$4=Dates!$G$5,DataPack!I246)))</f>
        <v>Nottingham</v>
      </c>
      <c r="E95" s="34" t="str">
        <f>IF(IF($C$4=Dates!$G$4,DataPack!D246,IF($C$4=Dates!$G$5,DataPack!J246))=0,"",IF($C$4=Dates!$G$4,DataPack!D246,IF($C$4=Dates!$G$5,DataPack!J246)))</f>
        <v>Primary</v>
      </c>
      <c r="F95" s="34" t="str">
        <f>IF(IF($C$4=Dates!$G$4,DataPack!E246,IF($C$4=Dates!$G$5,DataPack!K246))=0,"",IF($C$4=Dates!$G$4,DataPack!E246,IF($C$4=Dates!$G$5,DataPack!K246)))</f>
        <v>Community School</v>
      </c>
      <c r="G95" s="258">
        <f>IF(IF($C$4=Dates!$G$4,DataPack!F246,IF($C$4=Dates!$G$5,DataPack!L246))=0,"",IF($C$4=Dates!$G$4,DataPack!F246,IF($C$4=Dates!$G$5,DataPack!L246)))</f>
        <v>40864</v>
      </c>
      <c r="H95" s="5"/>
    </row>
    <row r="96" spans="2:8">
      <c r="B96" s="29">
        <f>IF(IF($C$4=Dates!$G$4,DataPack!A247,IF($C$4=Dates!$G$5,DataPack!G247))=0,"",IF($C$4=Dates!$G$4,DataPack!A247,IF($C$4=Dates!$G$5,DataPack!G247)))</f>
        <v>122630</v>
      </c>
      <c r="C96" s="34" t="str">
        <f>IF(IF($C$4=Dates!$G$4,DataPack!B247,IF($C$4=Dates!$G$5,DataPack!H247))=0,"",IF($C$4=Dates!$G$4,DataPack!B247,IF($C$4=Dates!$G$5,DataPack!H247)))</f>
        <v>Samuel Barlow Primary and Nursery School</v>
      </c>
      <c r="D96" s="34" t="str">
        <f>IF(IF($C$4=Dates!$G$4,DataPack!C247,IF($C$4=Dates!$G$5,DataPack!I247))=0,"",IF($C$4=Dates!$G$4,DataPack!C247,IF($C$4=Dates!$G$5,DataPack!I247)))</f>
        <v>Nottinghamshire</v>
      </c>
      <c r="E96" s="34" t="str">
        <f>IF(IF($C$4=Dates!$G$4,DataPack!D247,IF($C$4=Dates!$G$5,DataPack!J247))=0,"",IF($C$4=Dates!$G$4,DataPack!D247,IF($C$4=Dates!$G$5,DataPack!J247)))</f>
        <v>Primary</v>
      </c>
      <c r="F96" s="34" t="str">
        <f>IF(IF($C$4=Dates!$G$4,DataPack!E247,IF($C$4=Dates!$G$5,DataPack!K247))=0,"",IF($C$4=Dates!$G$4,DataPack!E247,IF($C$4=Dates!$G$5,DataPack!K247)))</f>
        <v>Community School</v>
      </c>
      <c r="G96" s="258">
        <f>IF(IF($C$4=Dates!$G$4,DataPack!F247,IF($C$4=Dates!$G$5,DataPack!L247))=0,"",IF($C$4=Dates!$G$4,DataPack!F247,IF($C$4=Dates!$G$5,DataPack!L247)))</f>
        <v>40632</v>
      </c>
      <c r="H96" s="5"/>
    </row>
    <row r="97" spans="2:8">
      <c r="B97" s="29">
        <f>IF(IF($C$4=Dates!$G$4,DataPack!A248,IF($C$4=Dates!$G$5,DataPack!G248))=0,"",IF($C$4=Dates!$G$4,DataPack!A248,IF($C$4=Dates!$G$5,DataPack!G248)))</f>
        <v>122463</v>
      </c>
      <c r="C97" s="34" t="str">
        <f>IF(IF($C$4=Dates!$G$4,DataPack!B248,IF($C$4=Dates!$G$5,DataPack!H248))=0,"",IF($C$4=Dates!$G$4,DataPack!B248,IF($C$4=Dates!$G$5,DataPack!H248)))</f>
        <v>Croft Primary School</v>
      </c>
      <c r="D97" s="34" t="str">
        <f>IF(IF($C$4=Dates!$G$4,DataPack!C248,IF($C$4=Dates!$G$5,DataPack!I248))=0,"",IF($C$4=Dates!$G$4,DataPack!C248,IF($C$4=Dates!$G$5,DataPack!I248)))</f>
        <v>Nottinghamshire</v>
      </c>
      <c r="E97" s="34" t="str">
        <f>IF(IF($C$4=Dates!$G$4,DataPack!D248,IF($C$4=Dates!$G$5,DataPack!J248))=0,"",IF($C$4=Dates!$G$4,DataPack!D248,IF($C$4=Dates!$G$5,DataPack!J248)))</f>
        <v>Primary</v>
      </c>
      <c r="F97" s="34" t="str">
        <f>IF(IF($C$4=Dates!$G$4,DataPack!E248,IF($C$4=Dates!$G$5,DataPack!K248))=0,"",IF($C$4=Dates!$G$4,DataPack!E248,IF($C$4=Dates!$G$5,DataPack!K248)))</f>
        <v>Community School</v>
      </c>
      <c r="G97" s="258">
        <f>IF(IF($C$4=Dates!$G$4,DataPack!F248,IF($C$4=Dates!$G$5,DataPack!L248))=0,"",IF($C$4=Dates!$G$4,DataPack!F248,IF($C$4=Dates!$G$5,DataPack!L248)))</f>
        <v>40856</v>
      </c>
      <c r="H97" s="5"/>
    </row>
    <row r="98" spans="2:8">
      <c r="B98" s="29">
        <f>IF(IF($C$4=Dates!$G$4,DataPack!A249,IF($C$4=Dates!$G$5,DataPack!G249))=0,"",IF($C$4=Dates!$G$4,DataPack!A249,IF($C$4=Dates!$G$5,DataPack!G249)))</f>
        <v>122445</v>
      </c>
      <c r="C98" s="34" t="str">
        <f>IF(IF($C$4=Dates!$G$4,DataPack!B249,IF($C$4=Dates!$G$5,DataPack!H249))=0,"",IF($C$4=Dates!$G$4,DataPack!B249,IF($C$4=Dates!$G$5,DataPack!H249)))</f>
        <v>Windmill Primary &amp; Nursery School</v>
      </c>
      <c r="D98" s="34" t="str">
        <f>IF(IF($C$4=Dates!$G$4,DataPack!C249,IF($C$4=Dates!$G$5,DataPack!I249))=0,"",IF($C$4=Dates!$G$4,DataPack!C249,IF($C$4=Dates!$G$5,DataPack!I249)))</f>
        <v>Nottingham</v>
      </c>
      <c r="E98" s="34" t="str">
        <f>IF(IF($C$4=Dates!$G$4,DataPack!D249,IF($C$4=Dates!$G$5,DataPack!J249))=0,"",IF($C$4=Dates!$G$4,DataPack!D249,IF($C$4=Dates!$G$5,DataPack!J249)))</f>
        <v>Primary</v>
      </c>
      <c r="F98" s="34" t="str">
        <f>IF(IF($C$4=Dates!$G$4,DataPack!E249,IF($C$4=Dates!$G$5,DataPack!K249))=0,"",IF($C$4=Dates!$G$4,DataPack!E249,IF($C$4=Dates!$G$5,DataPack!K249)))</f>
        <v>Community School</v>
      </c>
      <c r="G98" s="258">
        <f>IF(IF($C$4=Dates!$G$4,DataPack!F249,IF($C$4=Dates!$G$5,DataPack!L249))=0,"",IF($C$4=Dates!$G$4,DataPack!F249,IF($C$4=Dates!$G$5,DataPack!L249)))</f>
        <v>40884</v>
      </c>
      <c r="H98" s="5"/>
    </row>
    <row r="99" spans="2:8">
      <c r="B99" s="29">
        <f>IF(IF($C$4=Dates!$G$4,DataPack!A250,IF($C$4=Dates!$G$5,DataPack!G250))=0,"",IF($C$4=Dates!$G$4,DataPack!A250,IF($C$4=Dates!$G$5,DataPack!G250)))</f>
        <v>121968</v>
      </c>
      <c r="C99" s="34" t="str">
        <f>IF(IF($C$4=Dates!$G$4,DataPack!B250,IF($C$4=Dates!$G$5,DataPack!H250))=0,"",IF($C$4=Dates!$G$4,DataPack!B250,IF($C$4=Dates!$G$5,DataPack!H250)))</f>
        <v>Daventry Abbey Junior School</v>
      </c>
      <c r="D99" s="34" t="str">
        <f>IF(IF($C$4=Dates!$G$4,DataPack!C250,IF($C$4=Dates!$G$5,DataPack!I250))=0,"",IF($C$4=Dates!$G$4,DataPack!C250,IF($C$4=Dates!$G$5,DataPack!I250)))</f>
        <v>Northamptonshire</v>
      </c>
      <c r="E99" s="34" t="str">
        <f>IF(IF($C$4=Dates!$G$4,DataPack!D250,IF($C$4=Dates!$G$5,DataPack!J250))=0,"",IF($C$4=Dates!$G$4,DataPack!D250,IF($C$4=Dates!$G$5,DataPack!J250)))</f>
        <v>Primary</v>
      </c>
      <c r="F99" s="34" t="str">
        <f>IF(IF($C$4=Dates!$G$4,DataPack!E250,IF($C$4=Dates!$G$5,DataPack!K250))=0,"",IF($C$4=Dates!$G$4,DataPack!E250,IF($C$4=Dates!$G$5,DataPack!K250)))</f>
        <v>Voluntary Controlled School</v>
      </c>
      <c r="G99" s="258">
        <f>IF(IF($C$4=Dates!$G$4,DataPack!F250,IF($C$4=Dates!$G$5,DataPack!L250))=0,"",IF($C$4=Dates!$G$4,DataPack!F250,IF($C$4=Dates!$G$5,DataPack!L250)))</f>
        <v>41040</v>
      </c>
      <c r="H99" s="5"/>
    </row>
    <row r="100" spans="2:8">
      <c r="B100" s="29">
        <f>IF(IF($C$4=Dates!$G$4,DataPack!A251,IF($C$4=Dates!$G$5,DataPack!G251))=0,"",IF($C$4=Dates!$G$4,DataPack!A251,IF($C$4=Dates!$G$5,DataPack!G251)))</f>
        <v>121943</v>
      </c>
      <c r="C100" s="34" t="str">
        <f>IF(IF($C$4=Dates!$G$4,DataPack!B251,IF($C$4=Dates!$G$5,DataPack!H251))=0,"",IF($C$4=Dates!$G$4,DataPack!B251,IF($C$4=Dates!$G$5,DataPack!H251)))</f>
        <v>Kingsthorpe Grove Primary School</v>
      </c>
      <c r="D100" s="34" t="str">
        <f>IF(IF($C$4=Dates!$G$4,DataPack!C251,IF($C$4=Dates!$G$5,DataPack!I251))=0,"",IF($C$4=Dates!$G$4,DataPack!C251,IF($C$4=Dates!$G$5,DataPack!I251)))</f>
        <v>Northamptonshire</v>
      </c>
      <c r="E100" s="34" t="str">
        <f>IF(IF($C$4=Dates!$G$4,DataPack!D251,IF($C$4=Dates!$G$5,DataPack!J251))=0,"",IF($C$4=Dates!$G$4,DataPack!D251,IF($C$4=Dates!$G$5,DataPack!J251)))</f>
        <v>Primary</v>
      </c>
      <c r="F100" s="34" t="str">
        <f>IF(IF($C$4=Dates!$G$4,DataPack!E251,IF($C$4=Dates!$G$5,DataPack!K251))=0,"",IF($C$4=Dates!$G$4,DataPack!E251,IF($C$4=Dates!$G$5,DataPack!K251)))</f>
        <v>Community School</v>
      </c>
      <c r="G100" s="258">
        <f>IF(IF($C$4=Dates!$G$4,DataPack!F251,IF($C$4=Dates!$G$5,DataPack!L251))=0,"",IF($C$4=Dates!$G$4,DataPack!F251,IF($C$4=Dates!$G$5,DataPack!L251)))</f>
        <v>40968</v>
      </c>
      <c r="H100" s="5"/>
    </row>
    <row r="101" spans="2:8">
      <c r="B101" s="29">
        <f>IF(IF($C$4=Dates!$G$4,DataPack!A252,IF($C$4=Dates!$G$5,DataPack!G252))=0,"",IF($C$4=Dates!$G$4,DataPack!A252,IF($C$4=Dates!$G$5,DataPack!G252)))</f>
        <v>121932</v>
      </c>
      <c r="C101" s="34" t="str">
        <f>IF(IF($C$4=Dates!$G$4,DataPack!B252,IF($C$4=Dates!$G$5,DataPack!H252))=0,"",IF($C$4=Dates!$G$4,DataPack!B252,IF($C$4=Dates!$G$5,DataPack!H252)))</f>
        <v>Thorplands Primary School</v>
      </c>
      <c r="D101" s="34" t="str">
        <f>IF(IF($C$4=Dates!$G$4,DataPack!C252,IF($C$4=Dates!$G$5,DataPack!I252))=0,"",IF($C$4=Dates!$G$4,DataPack!C252,IF($C$4=Dates!$G$5,DataPack!I252)))</f>
        <v>Northamptonshire</v>
      </c>
      <c r="E101" s="34" t="str">
        <f>IF(IF($C$4=Dates!$G$4,DataPack!D252,IF($C$4=Dates!$G$5,DataPack!J252))=0,"",IF($C$4=Dates!$G$4,DataPack!D252,IF($C$4=Dates!$G$5,DataPack!J252)))</f>
        <v>Primary</v>
      </c>
      <c r="F101" s="34" t="str">
        <f>IF(IF($C$4=Dates!$G$4,DataPack!E252,IF($C$4=Dates!$G$5,DataPack!K252))=0,"",IF($C$4=Dates!$G$4,DataPack!E252,IF($C$4=Dates!$G$5,DataPack!K252)))</f>
        <v>Community School</v>
      </c>
      <c r="G101" s="258">
        <f>IF(IF($C$4=Dates!$G$4,DataPack!F252,IF($C$4=Dates!$G$5,DataPack!L252))=0,"",IF($C$4=Dates!$G$4,DataPack!F252,IF($C$4=Dates!$G$5,DataPack!L252)))</f>
        <v>40989</v>
      </c>
      <c r="H101" s="5"/>
    </row>
    <row r="102" spans="2:8">
      <c r="B102" s="29">
        <f>IF(IF($C$4=Dates!$G$4,DataPack!A253,IF($C$4=Dates!$G$5,DataPack!G253))=0,"",IF($C$4=Dates!$G$4,DataPack!A253,IF($C$4=Dates!$G$5,DataPack!G253)))</f>
        <v>121930</v>
      </c>
      <c r="C102" s="34" t="str">
        <f>IF(IF($C$4=Dates!$G$4,DataPack!B253,IF($C$4=Dates!$G$5,DataPack!H253))=0,"",IF($C$4=Dates!$G$4,DataPack!B253,IF($C$4=Dates!$G$5,DataPack!H253)))</f>
        <v>The Arbours Primary School</v>
      </c>
      <c r="D102" s="34" t="str">
        <f>IF(IF($C$4=Dates!$G$4,DataPack!C253,IF($C$4=Dates!$G$5,DataPack!I253))=0,"",IF($C$4=Dates!$G$4,DataPack!C253,IF($C$4=Dates!$G$5,DataPack!I253)))</f>
        <v>Northamptonshire</v>
      </c>
      <c r="E102" s="34" t="str">
        <f>IF(IF($C$4=Dates!$G$4,DataPack!D253,IF($C$4=Dates!$G$5,DataPack!J253))=0,"",IF($C$4=Dates!$G$4,DataPack!D253,IF($C$4=Dates!$G$5,DataPack!J253)))</f>
        <v>Primary</v>
      </c>
      <c r="F102" s="34" t="str">
        <f>IF(IF($C$4=Dates!$G$4,DataPack!E253,IF($C$4=Dates!$G$5,DataPack!K253))=0,"",IF($C$4=Dates!$G$4,DataPack!E253,IF($C$4=Dates!$G$5,DataPack!K253)))</f>
        <v>Community School</v>
      </c>
      <c r="G102" s="258">
        <f>IF(IF($C$4=Dates!$G$4,DataPack!F253,IF($C$4=Dates!$G$5,DataPack!L253))=0,"",IF($C$4=Dates!$G$4,DataPack!F253,IF($C$4=Dates!$G$5,DataPack!L253)))</f>
        <v>40962</v>
      </c>
      <c r="H102" s="5"/>
    </row>
    <row r="103" spans="2:8">
      <c r="B103" s="29">
        <f>IF(IF($C$4=Dates!$G$4,DataPack!A254,IF($C$4=Dates!$G$5,DataPack!G254))=0,"",IF($C$4=Dates!$G$4,DataPack!A254,IF($C$4=Dates!$G$5,DataPack!G254)))</f>
        <v>121917</v>
      </c>
      <c r="C103" s="34" t="str">
        <f>IF(IF($C$4=Dates!$G$4,DataPack!B254,IF($C$4=Dates!$G$5,DataPack!H254))=0,"",IF($C$4=Dates!$G$4,DataPack!B254,IF($C$4=Dates!$G$5,DataPack!H254)))</f>
        <v>Queen Eleanor Primary School</v>
      </c>
      <c r="D103" s="34" t="str">
        <f>IF(IF($C$4=Dates!$G$4,DataPack!C254,IF($C$4=Dates!$G$5,DataPack!I254))=0,"",IF($C$4=Dates!$G$4,DataPack!C254,IF($C$4=Dates!$G$5,DataPack!I254)))</f>
        <v>Northamptonshire</v>
      </c>
      <c r="E103" s="34" t="str">
        <f>IF(IF($C$4=Dates!$G$4,DataPack!D254,IF($C$4=Dates!$G$5,DataPack!J254))=0,"",IF($C$4=Dates!$G$4,DataPack!D254,IF($C$4=Dates!$G$5,DataPack!J254)))</f>
        <v>Primary</v>
      </c>
      <c r="F103" s="34" t="str">
        <f>IF(IF($C$4=Dates!$G$4,DataPack!E254,IF($C$4=Dates!$G$5,DataPack!K254))=0,"",IF($C$4=Dates!$G$4,DataPack!E254,IF($C$4=Dates!$G$5,DataPack!K254)))</f>
        <v>Community School</v>
      </c>
      <c r="G103" s="258">
        <f>IF(IF($C$4=Dates!$G$4,DataPack!F254,IF($C$4=Dates!$G$5,DataPack!L254))=0,"",IF($C$4=Dates!$G$4,DataPack!F254,IF($C$4=Dates!$G$5,DataPack!L254)))</f>
        <v>40935</v>
      </c>
      <c r="H103" s="5"/>
    </row>
    <row r="104" spans="2:8">
      <c r="B104" s="29">
        <f>IF(IF($C$4=Dates!$G$4,DataPack!A255,IF($C$4=Dates!$G$5,DataPack!G255))=0,"",IF($C$4=Dates!$G$4,DataPack!A255,IF($C$4=Dates!$G$5,DataPack!G255)))</f>
        <v>121908</v>
      </c>
      <c r="C104" s="34" t="str">
        <f>IF(IF($C$4=Dates!$G$4,DataPack!B255,IF($C$4=Dates!$G$5,DataPack!H255))=0,"",IF($C$4=Dates!$G$4,DataPack!B255,IF($C$4=Dates!$G$5,DataPack!H255)))</f>
        <v>Olympic Primary School</v>
      </c>
      <c r="D104" s="34" t="str">
        <f>IF(IF($C$4=Dates!$G$4,DataPack!C255,IF($C$4=Dates!$G$5,DataPack!I255))=0,"",IF($C$4=Dates!$G$4,DataPack!C255,IF($C$4=Dates!$G$5,DataPack!I255)))</f>
        <v>Northamptonshire</v>
      </c>
      <c r="E104" s="34" t="str">
        <f>IF(IF($C$4=Dates!$G$4,DataPack!D255,IF($C$4=Dates!$G$5,DataPack!J255))=0,"",IF($C$4=Dates!$G$4,DataPack!D255,IF($C$4=Dates!$G$5,DataPack!J255)))</f>
        <v>Primary</v>
      </c>
      <c r="F104" s="34" t="str">
        <f>IF(IF($C$4=Dates!$G$4,DataPack!E255,IF($C$4=Dates!$G$5,DataPack!K255))=0,"",IF($C$4=Dates!$G$4,DataPack!E255,IF($C$4=Dates!$G$5,DataPack!K255)))</f>
        <v>Community School</v>
      </c>
      <c r="G104" s="258">
        <f>IF(IF($C$4=Dates!$G$4,DataPack!F255,IF($C$4=Dates!$G$5,DataPack!L255))=0,"",IF($C$4=Dates!$G$4,DataPack!F255,IF($C$4=Dates!$G$5,DataPack!L255)))</f>
        <v>41054</v>
      </c>
      <c r="H104" s="5"/>
    </row>
    <row r="105" spans="2:8">
      <c r="B105" s="29">
        <f>IF(IF($C$4=Dates!$G$4,DataPack!A256,IF($C$4=Dates!$G$5,DataPack!G256))=0,"",IF($C$4=Dates!$G$4,DataPack!A256,IF($C$4=Dates!$G$5,DataPack!G256)))</f>
        <v>121878</v>
      </c>
      <c r="C105" s="34" t="str">
        <f>IF(IF($C$4=Dates!$G$4,DataPack!B256,IF($C$4=Dates!$G$5,DataPack!H256))=0,"",IF($C$4=Dates!$G$4,DataPack!B256,IF($C$4=Dates!$G$5,DataPack!H256)))</f>
        <v>Exeter Primary School</v>
      </c>
      <c r="D105" s="34" t="str">
        <f>IF(IF($C$4=Dates!$G$4,DataPack!C256,IF($C$4=Dates!$G$5,DataPack!I256))=0,"",IF($C$4=Dates!$G$4,DataPack!C256,IF($C$4=Dates!$G$5,DataPack!I256)))</f>
        <v>Northamptonshire</v>
      </c>
      <c r="E105" s="34" t="str">
        <f>IF(IF($C$4=Dates!$G$4,DataPack!D256,IF($C$4=Dates!$G$5,DataPack!J256))=0,"",IF($C$4=Dates!$G$4,DataPack!D256,IF($C$4=Dates!$G$5,DataPack!J256)))</f>
        <v>Primary</v>
      </c>
      <c r="F105" s="34" t="str">
        <f>IF(IF($C$4=Dates!$G$4,DataPack!E256,IF($C$4=Dates!$G$5,DataPack!K256))=0,"",IF($C$4=Dates!$G$4,DataPack!E256,IF($C$4=Dates!$G$5,DataPack!K256)))</f>
        <v>Community School</v>
      </c>
      <c r="G105" s="258">
        <f>IF(IF($C$4=Dates!$G$4,DataPack!F256,IF($C$4=Dates!$G$5,DataPack!L256))=0,"",IF($C$4=Dates!$G$4,DataPack!F256,IF($C$4=Dates!$G$5,DataPack!L256)))</f>
        <v>40962</v>
      </c>
      <c r="H105" s="5"/>
    </row>
    <row r="106" spans="2:8">
      <c r="B106" s="29">
        <f>IF(IF($C$4=Dates!$G$4,DataPack!A257,IF($C$4=Dates!$G$5,DataPack!G257))=0,"",IF($C$4=Dates!$G$4,DataPack!A257,IF($C$4=Dates!$G$5,DataPack!G257)))</f>
        <v>121659</v>
      </c>
      <c r="C106" s="34" t="str">
        <f>IF(IF($C$4=Dates!$G$4,DataPack!B257,IF($C$4=Dates!$G$5,DataPack!H257))=0,"",IF($C$4=Dates!$G$4,DataPack!B257,IF($C$4=Dates!$G$5,DataPack!H257)))</f>
        <v>St George's Roman Catholic Primary School</v>
      </c>
      <c r="D106" s="34" t="str">
        <f>IF(IF($C$4=Dates!$G$4,DataPack!C257,IF($C$4=Dates!$G$5,DataPack!I257))=0,"",IF($C$4=Dates!$G$4,DataPack!C257,IF($C$4=Dates!$G$5,DataPack!I257)))</f>
        <v>North Yorkshire</v>
      </c>
      <c r="E106" s="34" t="str">
        <f>IF(IF($C$4=Dates!$G$4,DataPack!D257,IF($C$4=Dates!$G$5,DataPack!J257))=0,"",IF($C$4=Dates!$G$4,DataPack!D257,IF($C$4=Dates!$G$5,DataPack!J257)))</f>
        <v>Primary</v>
      </c>
      <c r="F106" s="34" t="str">
        <f>IF(IF($C$4=Dates!$G$4,DataPack!E257,IF($C$4=Dates!$G$5,DataPack!K257))=0,"",IF($C$4=Dates!$G$4,DataPack!E257,IF($C$4=Dates!$G$5,DataPack!K257)))</f>
        <v>Voluntary Aided School</v>
      </c>
      <c r="G106" s="258">
        <f>IF(IF($C$4=Dates!$G$4,DataPack!F257,IF($C$4=Dates!$G$5,DataPack!L257))=0,"",IF($C$4=Dates!$G$4,DataPack!F257,IF($C$4=Dates!$G$5,DataPack!L257)))</f>
        <v>40962</v>
      </c>
      <c r="H106" s="5"/>
    </row>
    <row r="107" spans="2:8">
      <c r="B107" s="29">
        <f>IF(IF($C$4=Dates!$G$4,DataPack!A258,IF($C$4=Dates!$G$5,DataPack!G258))=0,"",IF($C$4=Dates!$G$4,DataPack!A258,IF($C$4=Dates!$G$5,DataPack!G258)))</f>
        <v>121510</v>
      </c>
      <c r="C107" s="34" t="str">
        <f>IF(IF($C$4=Dates!$G$4,DataPack!B258,IF($C$4=Dates!$G$5,DataPack!H258))=0,"",IF($C$4=Dates!$G$4,DataPack!B258,IF($C$4=Dates!$G$5,DataPack!H258)))</f>
        <v>Pickhill Church of England Primary School</v>
      </c>
      <c r="D107" s="34" t="str">
        <f>IF(IF($C$4=Dates!$G$4,DataPack!C258,IF($C$4=Dates!$G$5,DataPack!I258))=0,"",IF($C$4=Dates!$G$4,DataPack!C258,IF($C$4=Dates!$G$5,DataPack!I258)))</f>
        <v>North Yorkshire</v>
      </c>
      <c r="E107" s="34" t="str">
        <f>IF(IF($C$4=Dates!$G$4,DataPack!D258,IF($C$4=Dates!$G$5,DataPack!J258))=0,"",IF($C$4=Dates!$G$4,DataPack!D258,IF($C$4=Dates!$G$5,DataPack!J258)))</f>
        <v>Primary</v>
      </c>
      <c r="F107" s="34" t="str">
        <f>IF(IF($C$4=Dates!$G$4,DataPack!E258,IF($C$4=Dates!$G$5,DataPack!K258))=0,"",IF($C$4=Dates!$G$4,DataPack!E258,IF($C$4=Dates!$G$5,DataPack!K258)))</f>
        <v>Voluntary Controlled School</v>
      </c>
      <c r="G107" s="258">
        <f>IF(IF($C$4=Dates!$G$4,DataPack!F258,IF($C$4=Dates!$G$5,DataPack!L258))=0,"",IF($C$4=Dates!$G$4,DataPack!F258,IF($C$4=Dates!$G$5,DataPack!L258)))</f>
        <v>40715</v>
      </c>
      <c r="H107" s="5"/>
    </row>
    <row r="108" spans="2:8">
      <c r="B108" s="29">
        <f>IF(IF($C$4=Dates!$G$4,DataPack!A259,IF($C$4=Dates!$G$5,DataPack!G259))=0,"",IF($C$4=Dates!$G$4,DataPack!A259,IF($C$4=Dates!$G$5,DataPack!G259)))</f>
        <v>121505</v>
      </c>
      <c r="C108" s="34" t="str">
        <f>IF(IF($C$4=Dates!$G$4,DataPack!B259,IF($C$4=Dates!$G$5,DataPack!H259))=0,"",IF($C$4=Dates!$G$4,DataPack!B259,IF($C$4=Dates!$G$5,DataPack!H259)))</f>
        <v>Kirkby Fleetham Church of England Primary School</v>
      </c>
      <c r="D108" s="34" t="str">
        <f>IF(IF($C$4=Dates!$G$4,DataPack!C259,IF($C$4=Dates!$G$5,DataPack!I259))=0,"",IF($C$4=Dates!$G$4,DataPack!C259,IF($C$4=Dates!$G$5,DataPack!I259)))</f>
        <v>North Yorkshire</v>
      </c>
      <c r="E108" s="34" t="str">
        <f>IF(IF($C$4=Dates!$G$4,DataPack!D259,IF($C$4=Dates!$G$5,DataPack!J259))=0,"",IF($C$4=Dates!$G$4,DataPack!D259,IF($C$4=Dates!$G$5,DataPack!J259)))</f>
        <v>Primary</v>
      </c>
      <c r="F108" s="34" t="str">
        <f>IF(IF($C$4=Dates!$G$4,DataPack!E259,IF($C$4=Dates!$G$5,DataPack!K259))=0,"",IF($C$4=Dates!$G$4,DataPack!E259,IF($C$4=Dates!$G$5,DataPack!K259)))</f>
        <v>Voluntary Controlled School</v>
      </c>
      <c r="G108" s="258">
        <f>IF(IF($C$4=Dates!$G$4,DataPack!F259,IF($C$4=Dates!$G$5,DataPack!L259))=0,"",IF($C$4=Dates!$G$4,DataPack!F259,IF($C$4=Dates!$G$5,DataPack!L259)))</f>
        <v>41089</v>
      </c>
      <c r="H108" s="5"/>
    </row>
    <row r="109" spans="2:8">
      <c r="B109" s="29">
        <f>IF(IF($C$4=Dates!$G$4,DataPack!A260,IF($C$4=Dates!$G$5,DataPack!G260))=0,"",IF($C$4=Dates!$G$4,DataPack!A260,IF($C$4=Dates!$G$5,DataPack!G260)))</f>
        <v>121434</v>
      </c>
      <c r="C109" s="34" t="str">
        <f>IF(IF($C$4=Dates!$G$4,DataPack!B260,IF($C$4=Dates!$G$5,DataPack!H260))=0,"",IF($C$4=Dates!$G$4,DataPack!B260,IF($C$4=Dates!$G$5,DataPack!H260)))</f>
        <v>Brayton Community Junior School</v>
      </c>
      <c r="D109" s="34" t="str">
        <f>IF(IF($C$4=Dates!$G$4,DataPack!C260,IF($C$4=Dates!$G$5,DataPack!I260))=0,"",IF($C$4=Dates!$G$4,DataPack!C260,IF($C$4=Dates!$G$5,DataPack!I260)))</f>
        <v>North Yorkshire</v>
      </c>
      <c r="E109" s="34" t="str">
        <f>IF(IF($C$4=Dates!$G$4,DataPack!D260,IF($C$4=Dates!$G$5,DataPack!J260))=0,"",IF($C$4=Dates!$G$4,DataPack!D260,IF($C$4=Dates!$G$5,DataPack!J260)))</f>
        <v>Primary</v>
      </c>
      <c r="F109" s="34" t="str">
        <f>IF(IF($C$4=Dates!$G$4,DataPack!E260,IF($C$4=Dates!$G$5,DataPack!K260))=0,"",IF($C$4=Dates!$G$4,DataPack!E260,IF($C$4=Dates!$G$5,DataPack!K260)))</f>
        <v>Community School</v>
      </c>
      <c r="G109" s="258">
        <f>IF(IF($C$4=Dates!$G$4,DataPack!F260,IF($C$4=Dates!$G$5,DataPack!L260))=0,"",IF($C$4=Dates!$G$4,DataPack!F260,IF($C$4=Dates!$G$5,DataPack!L260)))</f>
        <v>40858</v>
      </c>
      <c r="H109" s="5"/>
    </row>
    <row r="110" spans="2:8">
      <c r="B110" s="29">
        <f>IF(IF($C$4=Dates!$G$4,DataPack!A261,IF($C$4=Dates!$G$5,DataPack!G261))=0,"",IF($C$4=Dates!$G$4,DataPack!A261,IF($C$4=Dates!$G$5,DataPack!G261)))</f>
        <v>121356</v>
      </c>
      <c r="C110" s="34" t="str">
        <f>IF(IF($C$4=Dates!$G$4,DataPack!B261,IF($C$4=Dates!$G$5,DataPack!H261))=0,"",IF($C$4=Dates!$G$4,DataPack!B261,IF($C$4=Dates!$G$5,DataPack!H261)))</f>
        <v>Pickering Community Junior School</v>
      </c>
      <c r="D110" s="34" t="str">
        <f>IF(IF($C$4=Dates!$G$4,DataPack!C261,IF($C$4=Dates!$G$5,DataPack!I261))=0,"",IF($C$4=Dates!$G$4,DataPack!C261,IF($C$4=Dates!$G$5,DataPack!I261)))</f>
        <v>North Yorkshire</v>
      </c>
      <c r="E110" s="34" t="str">
        <f>IF(IF($C$4=Dates!$G$4,DataPack!D261,IF($C$4=Dates!$G$5,DataPack!J261))=0,"",IF($C$4=Dates!$G$4,DataPack!D261,IF($C$4=Dates!$G$5,DataPack!J261)))</f>
        <v>Primary</v>
      </c>
      <c r="F110" s="34" t="str">
        <f>IF(IF($C$4=Dates!$G$4,DataPack!E261,IF($C$4=Dates!$G$5,DataPack!K261))=0,"",IF($C$4=Dates!$G$4,DataPack!E261,IF($C$4=Dates!$G$5,DataPack!K261)))</f>
        <v>Community School</v>
      </c>
      <c r="G110" s="258">
        <f>IF(IF($C$4=Dates!$G$4,DataPack!F261,IF($C$4=Dates!$G$5,DataPack!L261))=0,"",IF($C$4=Dates!$G$4,DataPack!F261,IF($C$4=Dates!$G$5,DataPack!L261)))</f>
        <v>40942</v>
      </c>
      <c r="H110" s="5"/>
    </row>
    <row r="111" spans="2:8">
      <c r="B111" s="29">
        <f>IF(IF($C$4=Dates!$G$4,DataPack!A262,IF($C$4=Dates!$G$5,DataPack!G262))=0,"",IF($C$4=Dates!$G$4,DataPack!A262,IF($C$4=Dates!$G$5,DataPack!G262)))</f>
        <v>121354</v>
      </c>
      <c r="C111" s="34" t="str">
        <f>IF(IF($C$4=Dates!$G$4,DataPack!B262,IF($C$4=Dates!$G$5,DataPack!H262))=0,"",IF($C$4=Dates!$G$4,DataPack!B262,IF($C$4=Dates!$G$5,DataPack!H262)))</f>
        <v>Bullamoor Junior School</v>
      </c>
      <c r="D111" s="34" t="str">
        <f>IF(IF($C$4=Dates!$G$4,DataPack!C262,IF($C$4=Dates!$G$5,DataPack!I262))=0,"",IF($C$4=Dates!$G$4,DataPack!C262,IF($C$4=Dates!$G$5,DataPack!I262)))</f>
        <v>North Yorkshire</v>
      </c>
      <c r="E111" s="34" t="str">
        <f>IF(IF($C$4=Dates!$G$4,DataPack!D262,IF($C$4=Dates!$G$5,DataPack!J262))=0,"",IF($C$4=Dates!$G$4,DataPack!D262,IF($C$4=Dates!$G$5,DataPack!J262)))</f>
        <v>Primary</v>
      </c>
      <c r="F111" s="34" t="str">
        <f>IF(IF($C$4=Dates!$G$4,DataPack!E262,IF($C$4=Dates!$G$5,DataPack!K262))=0,"",IF($C$4=Dates!$G$4,DataPack!E262,IF($C$4=Dates!$G$5,DataPack!K262)))</f>
        <v>Community School</v>
      </c>
      <c r="G111" s="258">
        <f>IF(IF($C$4=Dates!$G$4,DataPack!F262,IF($C$4=Dates!$G$5,DataPack!L262))=0,"",IF($C$4=Dates!$G$4,DataPack!F262,IF($C$4=Dates!$G$5,DataPack!L262)))</f>
        <v>40933</v>
      </c>
      <c r="H111" s="5"/>
    </row>
    <row r="112" spans="2:8">
      <c r="B112" s="29">
        <f>IF(IF($C$4=Dates!$G$4,DataPack!A263,IF($C$4=Dates!$G$5,DataPack!G263))=0,"",IF($C$4=Dates!$G$4,DataPack!A263,IF($C$4=Dates!$G$5,DataPack!G263)))</f>
        <v>121281</v>
      </c>
      <c r="C112" s="34" t="str">
        <f>IF(IF($C$4=Dates!$G$4,DataPack!B263,IF($C$4=Dates!$G$5,DataPack!H263))=0,"",IF($C$4=Dates!$G$4,DataPack!B263,IF($C$4=Dates!$G$5,DataPack!H263)))</f>
        <v>Poppleton Road Primary School</v>
      </c>
      <c r="D112" s="34" t="str">
        <f>IF(IF($C$4=Dates!$G$4,DataPack!C263,IF($C$4=Dates!$G$5,DataPack!I263))=0,"",IF($C$4=Dates!$G$4,DataPack!C263,IF($C$4=Dates!$G$5,DataPack!I263)))</f>
        <v>York</v>
      </c>
      <c r="E112" s="34" t="str">
        <f>IF(IF($C$4=Dates!$G$4,DataPack!D263,IF($C$4=Dates!$G$5,DataPack!J263))=0,"",IF($C$4=Dates!$G$4,DataPack!D263,IF($C$4=Dates!$G$5,DataPack!J263)))</f>
        <v>Primary</v>
      </c>
      <c r="F112" s="34" t="str">
        <f>IF(IF($C$4=Dates!$G$4,DataPack!E263,IF($C$4=Dates!$G$5,DataPack!K263))=0,"",IF($C$4=Dates!$G$4,DataPack!E263,IF($C$4=Dates!$G$5,DataPack!K263)))</f>
        <v>Community School</v>
      </c>
      <c r="G112" s="258">
        <f>IF(IF($C$4=Dates!$G$4,DataPack!F263,IF($C$4=Dates!$G$5,DataPack!L263))=0,"",IF($C$4=Dates!$G$4,DataPack!F263,IF($C$4=Dates!$G$5,DataPack!L263)))</f>
        <v>41040</v>
      </c>
      <c r="H112" s="5"/>
    </row>
    <row r="113" spans="2:8">
      <c r="B113" s="29">
        <f>IF(IF($C$4=Dates!$G$4,DataPack!A264,IF($C$4=Dates!$G$5,DataPack!G264))=0,"",IF($C$4=Dates!$G$4,DataPack!A264,IF($C$4=Dates!$G$5,DataPack!G264)))</f>
        <v>100232</v>
      </c>
      <c r="C113" s="34" t="str">
        <f>IF(IF($C$4=Dates!$G$4,DataPack!B264,IF($C$4=Dates!$G$5,DataPack!H264))=0,"",IF($C$4=Dates!$G$4,DataPack!B264,IF($C$4=Dates!$G$5,DataPack!H264)))</f>
        <v>Morningside Primary School</v>
      </c>
      <c r="D113" s="34" t="str">
        <f>IF(IF($C$4=Dates!$G$4,DataPack!C264,IF($C$4=Dates!$G$5,DataPack!I264))=0,"",IF($C$4=Dates!$G$4,DataPack!C264,IF($C$4=Dates!$G$5,DataPack!I264)))</f>
        <v>Hackney</v>
      </c>
      <c r="E113" s="34" t="str">
        <f>IF(IF($C$4=Dates!$G$4,DataPack!D264,IF($C$4=Dates!$G$5,DataPack!J264))=0,"",IF($C$4=Dates!$G$4,DataPack!D264,IF($C$4=Dates!$G$5,DataPack!J264)))</f>
        <v>Primary</v>
      </c>
      <c r="F113" s="34" t="str">
        <f>IF(IF($C$4=Dates!$G$4,DataPack!E264,IF($C$4=Dates!$G$5,DataPack!K264))=0,"",IF($C$4=Dates!$G$4,DataPack!E264,IF($C$4=Dates!$G$5,DataPack!K264)))</f>
        <v>Community School</v>
      </c>
      <c r="G113" s="258">
        <f>IF(IF($C$4=Dates!$G$4,DataPack!F264,IF($C$4=Dates!$G$5,DataPack!L264))=0,"",IF($C$4=Dates!$G$4,DataPack!F264,IF($C$4=Dates!$G$5,DataPack!L264)))</f>
        <v>41030</v>
      </c>
      <c r="H113" s="5"/>
    </row>
    <row r="114" spans="2:8">
      <c r="B114" s="29">
        <f>IF(IF($C$4=Dates!$G$4,DataPack!A265,IF($C$4=Dates!$G$5,DataPack!G265))=0,"",IF($C$4=Dates!$G$4,DataPack!A265,IF($C$4=Dates!$G$5,DataPack!G265)))</f>
        <v>121093</v>
      </c>
      <c r="C114" s="34" t="str">
        <f>IF(IF($C$4=Dates!$G$4,DataPack!B265,IF($C$4=Dates!$G$5,DataPack!H265))=0,"",IF($C$4=Dates!$G$4,DataPack!B265,IF($C$4=Dates!$G$5,DataPack!H265)))</f>
        <v>St Nicholas Priory CofE VC Junior School</v>
      </c>
      <c r="D114" s="34" t="str">
        <f>IF(IF($C$4=Dates!$G$4,DataPack!C265,IF($C$4=Dates!$G$5,DataPack!I265))=0,"",IF($C$4=Dates!$G$4,DataPack!C265,IF($C$4=Dates!$G$5,DataPack!I265)))</f>
        <v>Norfolk</v>
      </c>
      <c r="E114" s="34" t="str">
        <f>IF(IF($C$4=Dates!$G$4,DataPack!D265,IF($C$4=Dates!$G$5,DataPack!J265))=0,"",IF($C$4=Dates!$G$4,DataPack!D265,IF($C$4=Dates!$G$5,DataPack!J265)))</f>
        <v>Primary</v>
      </c>
      <c r="F114" s="34" t="str">
        <f>IF(IF($C$4=Dates!$G$4,DataPack!E265,IF($C$4=Dates!$G$5,DataPack!K265))=0,"",IF($C$4=Dates!$G$4,DataPack!E265,IF($C$4=Dates!$G$5,DataPack!K265)))</f>
        <v>Voluntary Aided School</v>
      </c>
      <c r="G114" s="258">
        <f>IF(IF($C$4=Dates!$G$4,DataPack!F265,IF($C$4=Dates!$G$5,DataPack!L265))=0,"",IF($C$4=Dates!$G$4,DataPack!F265,IF($C$4=Dates!$G$5,DataPack!L265)))</f>
        <v>40739</v>
      </c>
      <c r="H114" s="5"/>
    </row>
    <row r="115" spans="2:8">
      <c r="B115" s="29">
        <f>IF(IF($C$4=Dates!$G$4,DataPack!A266,IF($C$4=Dates!$G$5,DataPack!G266))=0,"",IF($C$4=Dates!$G$4,DataPack!A266,IF($C$4=Dates!$G$5,DataPack!G266)))</f>
        <v>121033</v>
      </c>
      <c r="C115" s="34" t="str">
        <f>IF(IF($C$4=Dates!$G$4,DataPack!B266,IF($C$4=Dates!$G$5,DataPack!H266))=0,"",IF($C$4=Dates!$G$4,DataPack!B266,IF($C$4=Dates!$G$5,DataPack!H266)))</f>
        <v>Ditchingham Church of England Primary School</v>
      </c>
      <c r="D115" s="34" t="str">
        <f>IF(IF($C$4=Dates!$G$4,DataPack!C266,IF($C$4=Dates!$G$5,DataPack!I266))=0,"",IF($C$4=Dates!$G$4,DataPack!C266,IF($C$4=Dates!$G$5,DataPack!I266)))</f>
        <v>Norfolk</v>
      </c>
      <c r="E115" s="34" t="str">
        <f>IF(IF($C$4=Dates!$G$4,DataPack!D266,IF($C$4=Dates!$G$5,DataPack!J266))=0,"",IF($C$4=Dates!$G$4,DataPack!D266,IF($C$4=Dates!$G$5,DataPack!J266)))</f>
        <v>Primary</v>
      </c>
      <c r="F115" s="34" t="str">
        <f>IF(IF($C$4=Dates!$G$4,DataPack!E266,IF($C$4=Dates!$G$5,DataPack!K266))=0,"",IF($C$4=Dates!$G$4,DataPack!E266,IF($C$4=Dates!$G$5,DataPack!K266)))</f>
        <v>Voluntary Controlled School</v>
      </c>
      <c r="G115" s="258">
        <f>IF(IF($C$4=Dates!$G$4,DataPack!F266,IF($C$4=Dates!$G$5,DataPack!L266))=0,"",IF($C$4=Dates!$G$4,DataPack!F266,IF($C$4=Dates!$G$5,DataPack!L266)))</f>
        <v>40942</v>
      </c>
      <c r="H115" s="5"/>
    </row>
    <row r="116" spans="2:8">
      <c r="B116" s="29">
        <f>IF(IF($C$4=Dates!$G$4,DataPack!A267,IF($C$4=Dates!$G$5,DataPack!G267))=0,"",IF($C$4=Dates!$G$4,DataPack!A267,IF($C$4=Dates!$G$5,DataPack!G267)))</f>
        <v>121009</v>
      </c>
      <c r="C116" s="34" t="str">
        <f>IF(IF($C$4=Dates!$G$4,DataPack!B267,IF($C$4=Dates!$G$5,DataPack!H267))=0,"",IF($C$4=Dates!$G$4,DataPack!B267,IF($C$4=Dates!$G$5,DataPack!H267)))</f>
        <v>North Walsham Junior School</v>
      </c>
      <c r="D116" s="34" t="str">
        <f>IF(IF($C$4=Dates!$G$4,DataPack!C267,IF($C$4=Dates!$G$5,DataPack!I267))=0,"",IF($C$4=Dates!$G$4,DataPack!C267,IF($C$4=Dates!$G$5,DataPack!I267)))</f>
        <v>Norfolk</v>
      </c>
      <c r="E116" s="34" t="str">
        <f>IF(IF($C$4=Dates!$G$4,DataPack!D267,IF($C$4=Dates!$G$5,DataPack!J267))=0,"",IF($C$4=Dates!$G$4,DataPack!D267,IF($C$4=Dates!$G$5,DataPack!J267)))</f>
        <v>Primary</v>
      </c>
      <c r="F116" s="34" t="str">
        <f>IF(IF($C$4=Dates!$G$4,DataPack!E267,IF($C$4=Dates!$G$5,DataPack!K267))=0,"",IF($C$4=Dates!$G$4,DataPack!E267,IF($C$4=Dates!$G$5,DataPack!K267)))</f>
        <v>Community School</v>
      </c>
      <c r="G116" s="258">
        <f>IF(IF($C$4=Dates!$G$4,DataPack!F267,IF($C$4=Dates!$G$5,DataPack!L267))=0,"",IF($C$4=Dates!$G$4,DataPack!F267,IF($C$4=Dates!$G$5,DataPack!L267)))</f>
        <v>41087</v>
      </c>
      <c r="H116" s="5"/>
    </row>
    <row r="117" spans="2:8">
      <c r="B117" s="29">
        <f>IF(IF($C$4=Dates!$G$4,DataPack!A268,IF($C$4=Dates!$G$5,DataPack!G268))=0,"",IF($C$4=Dates!$G$4,DataPack!A268,IF($C$4=Dates!$G$5,DataPack!G268)))</f>
        <v>120997</v>
      </c>
      <c r="C117" s="34" t="str">
        <f>IF(IF($C$4=Dates!$G$4,DataPack!B268,IF($C$4=Dates!$G$5,DataPack!H268))=0,"",IF($C$4=Dates!$G$4,DataPack!B268,IF($C$4=Dates!$G$5,DataPack!H268)))</f>
        <v>Woodlands School, Bradwell</v>
      </c>
      <c r="D117" s="34" t="str">
        <f>IF(IF($C$4=Dates!$G$4,DataPack!C268,IF($C$4=Dates!$G$5,DataPack!I268))=0,"",IF($C$4=Dates!$G$4,DataPack!C268,IF($C$4=Dates!$G$5,DataPack!I268)))</f>
        <v>Norfolk</v>
      </c>
      <c r="E117" s="34" t="str">
        <f>IF(IF($C$4=Dates!$G$4,DataPack!D268,IF($C$4=Dates!$G$5,DataPack!J268))=0,"",IF($C$4=Dates!$G$4,DataPack!D268,IF($C$4=Dates!$G$5,DataPack!J268)))</f>
        <v>Primary</v>
      </c>
      <c r="F117" s="34" t="str">
        <f>IF(IF($C$4=Dates!$G$4,DataPack!E268,IF($C$4=Dates!$G$5,DataPack!K268))=0,"",IF($C$4=Dates!$G$4,DataPack!E268,IF($C$4=Dates!$G$5,DataPack!K268)))</f>
        <v>Community School</v>
      </c>
      <c r="G117" s="258">
        <f>IF(IF($C$4=Dates!$G$4,DataPack!F268,IF($C$4=Dates!$G$5,DataPack!L268))=0,"",IF($C$4=Dates!$G$4,DataPack!F268,IF($C$4=Dates!$G$5,DataPack!L268)))</f>
        <v>40830</v>
      </c>
      <c r="H117" s="5"/>
    </row>
    <row r="118" spans="2:8">
      <c r="B118" s="29">
        <f>IF(IF($C$4=Dates!$G$4,DataPack!A269,IF($C$4=Dates!$G$5,DataPack!G269))=0,"",IF($C$4=Dates!$G$4,DataPack!A269,IF($C$4=Dates!$G$5,DataPack!G269)))</f>
        <v>120979</v>
      </c>
      <c r="C118" s="34" t="str">
        <f>IF(IF($C$4=Dates!$G$4,DataPack!B269,IF($C$4=Dates!$G$5,DataPack!H269))=0,"",IF($C$4=Dates!$G$4,DataPack!B269,IF($C$4=Dates!$G$5,DataPack!H269)))</f>
        <v>Cliff Park Junior School</v>
      </c>
      <c r="D118" s="34" t="str">
        <f>IF(IF($C$4=Dates!$G$4,DataPack!C269,IF($C$4=Dates!$G$5,DataPack!I269))=0,"",IF($C$4=Dates!$G$4,DataPack!C269,IF($C$4=Dates!$G$5,DataPack!I269)))</f>
        <v>Norfolk</v>
      </c>
      <c r="E118" s="34" t="str">
        <f>IF(IF($C$4=Dates!$G$4,DataPack!D269,IF($C$4=Dates!$G$5,DataPack!J269))=0,"",IF($C$4=Dates!$G$4,DataPack!D269,IF($C$4=Dates!$G$5,DataPack!J269)))</f>
        <v>Primary</v>
      </c>
      <c r="F118" s="34" t="str">
        <f>IF(IF($C$4=Dates!$G$4,DataPack!E269,IF($C$4=Dates!$G$5,DataPack!K269))=0,"",IF($C$4=Dates!$G$4,DataPack!E269,IF($C$4=Dates!$G$5,DataPack!K269)))</f>
        <v>Community School</v>
      </c>
      <c r="G118" s="258">
        <f>IF(IF($C$4=Dates!$G$4,DataPack!F269,IF($C$4=Dates!$G$5,DataPack!L269))=0,"",IF($C$4=Dates!$G$4,DataPack!F269,IF($C$4=Dates!$G$5,DataPack!L269)))</f>
        <v>41026</v>
      </c>
      <c r="H118" s="5"/>
    </row>
    <row r="119" spans="2:8">
      <c r="B119" s="29">
        <f>IF(IF($C$4=Dates!$G$4,DataPack!A270,IF($C$4=Dates!$G$5,DataPack!G270))=0,"",IF($C$4=Dates!$G$4,DataPack!A270,IF($C$4=Dates!$G$5,DataPack!G270)))</f>
        <v>120448</v>
      </c>
      <c r="C119" s="34" t="str">
        <f>IF(IF($C$4=Dates!$G$4,DataPack!B270,IF($C$4=Dates!$G$5,DataPack!H270))=0,"",IF($C$4=Dates!$G$4,DataPack!B270,IF($C$4=Dates!$G$5,DataPack!H270)))</f>
        <v>The North-County Primary School, Gainsborough</v>
      </c>
      <c r="D119" s="34" t="str">
        <f>IF(IF($C$4=Dates!$G$4,DataPack!C270,IF($C$4=Dates!$G$5,DataPack!I270))=0,"",IF($C$4=Dates!$G$4,DataPack!C270,IF($C$4=Dates!$G$5,DataPack!I270)))</f>
        <v>Lincolnshire</v>
      </c>
      <c r="E119" s="34" t="str">
        <f>IF(IF($C$4=Dates!$G$4,DataPack!D270,IF($C$4=Dates!$G$5,DataPack!J270))=0,"",IF($C$4=Dates!$G$4,DataPack!D270,IF($C$4=Dates!$G$5,DataPack!J270)))</f>
        <v>Primary</v>
      </c>
      <c r="F119" s="34" t="str">
        <f>IF(IF($C$4=Dates!$G$4,DataPack!E270,IF($C$4=Dates!$G$5,DataPack!K270))=0,"",IF($C$4=Dates!$G$4,DataPack!E270,IF($C$4=Dates!$G$5,DataPack!K270)))</f>
        <v>Community School</v>
      </c>
      <c r="G119" s="258">
        <f>IF(IF($C$4=Dates!$G$4,DataPack!F270,IF($C$4=Dates!$G$5,DataPack!L270))=0,"",IF($C$4=Dates!$G$4,DataPack!F270,IF($C$4=Dates!$G$5,DataPack!L270)))</f>
        <v>40883</v>
      </c>
      <c r="H119" s="5"/>
    </row>
    <row r="120" spans="2:8">
      <c r="B120" s="29">
        <f>IF(IF($C$4=Dates!$G$4,DataPack!A271,IF($C$4=Dates!$G$5,DataPack!G271))=0,"",IF($C$4=Dates!$G$4,DataPack!A271,IF($C$4=Dates!$G$5,DataPack!G271)))</f>
        <v>120147</v>
      </c>
      <c r="C120" s="34" t="str">
        <f>IF(IF($C$4=Dates!$G$4,DataPack!B271,IF($C$4=Dates!$G$5,DataPack!H271))=0,"",IF($C$4=Dates!$G$4,DataPack!B271,IF($C$4=Dates!$G$5,DataPack!H271)))</f>
        <v>St Mary's (Melton Mowbray) Church of England Primary School</v>
      </c>
      <c r="D120" s="34" t="str">
        <f>IF(IF($C$4=Dates!$G$4,DataPack!C271,IF($C$4=Dates!$G$5,DataPack!I271))=0,"",IF($C$4=Dates!$G$4,DataPack!C271,IF($C$4=Dates!$G$5,DataPack!I271)))</f>
        <v>Leicestershire</v>
      </c>
      <c r="E120" s="34" t="str">
        <f>IF(IF($C$4=Dates!$G$4,DataPack!D271,IF($C$4=Dates!$G$5,DataPack!J271))=0,"",IF($C$4=Dates!$G$4,DataPack!D271,IF($C$4=Dates!$G$5,DataPack!J271)))</f>
        <v>Primary</v>
      </c>
      <c r="F120" s="34" t="str">
        <f>IF(IF($C$4=Dates!$G$4,DataPack!E271,IF($C$4=Dates!$G$5,DataPack!K271))=0,"",IF($C$4=Dates!$G$4,DataPack!E271,IF($C$4=Dates!$G$5,DataPack!K271)))</f>
        <v>Voluntary Controlled School</v>
      </c>
      <c r="G120" s="258">
        <f>IF(IF($C$4=Dates!$G$4,DataPack!F271,IF($C$4=Dates!$G$5,DataPack!L271))=0,"",IF($C$4=Dates!$G$4,DataPack!F271,IF($C$4=Dates!$G$5,DataPack!L271)))</f>
        <v>40969</v>
      </c>
      <c r="H120" s="5"/>
    </row>
    <row r="121" spans="2:8">
      <c r="B121" s="29">
        <f>IF(IF($C$4=Dates!$G$4,DataPack!A272,IF($C$4=Dates!$G$5,DataPack!G272))=0,"",IF($C$4=Dates!$G$4,DataPack!A272,IF($C$4=Dates!$G$5,DataPack!G272)))</f>
        <v>120030</v>
      </c>
      <c r="C121" s="34" t="str">
        <f>IF(IF($C$4=Dates!$G$4,DataPack!B272,IF($C$4=Dates!$G$5,DataPack!H272))=0,"",IF($C$4=Dates!$G$4,DataPack!B272,IF($C$4=Dates!$G$5,DataPack!H272)))</f>
        <v>Braunstone Frith Junior School</v>
      </c>
      <c r="D121" s="34" t="str">
        <f>IF(IF($C$4=Dates!$G$4,DataPack!C272,IF($C$4=Dates!$G$5,DataPack!I272))=0,"",IF($C$4=Dates!$G$4,DataPack!C272,IF($C$4=Dates!$G$5,DataPack!I272)))</f>
        <v>Leicester</v>
      </c>
      <c r="E121" s="34" t="str">
        <f>IF(IF($C$4=Dates!$G$4,DataPack!D272,IF($C$4=Dates!$G$5,DataPack!J272))=0,"",IF($C$4=Dates!$G$4,DataPack!D272,IF($C$4=Dates!$G$5,DataPack!J272)))</f>
        <v>Primary</v>
      </c>
      <c r="F121" s="34" t="str">
        <f>IF(IF($C$4=Dates!$G$4,DataPack!E272,IF($C$4=Dates!$G$5,DataPack!K272))=0,"",IF($C$4=Dates!$G$4,DataPack!E272,IF($C$4=Dates!$G$5,DataPack!K272)))</f>
        <v>Community School</v>
      </c>
      <c r="G121" s="258">
        <f>IF(IF($C$4=Dates!$G$4,DataPack!F272,IF($C$4=Dates!$G$5,DataPack!L272))=0,"",IF($C$4=Dates!$G$4,DataPack!F272,IF($C$4=Dates!$G$5,DataPack!L272)))</f>
        <v>40941</v>
      </c>
      <c r="H121" s="5"/>
    </row>
    <row r="122" spans="2:8">
      <c r="B122" s="29">
        <f>IF(IF($C$4=Dates!$G$4,DataPack!A273,IF($C$4=Dates!$G$5,DataPack!G273))=0,"",IF($C$4=Dates!$G$4,DataPack!A273,IF($C$4=Dates!$G$5,DataPack!G273)))</f>
        <v>119960</v>
      </c>
      <c r="C122" s="34" t="str">
        <f>IF(IF($C$4=Dates!$G$4,DataPack!B273,IF($C$4=Dates!$G$5,DataPack!H273))=0,"",IF($C$4=Dates!$G$4,DataPack!B273,IF($C$4=Dates!$G$5,DataPack!H273)))</f>
        <v>Millfield Community School and Centre</v>
      </c>
      <c r="D122" s="34" t="str">
        <f>IF(IF($C$4=Dates!$G$4,DataPack!C273,IF($C$4=Dates!$G$5,DataPack!I273))=0,"",IF($C$4=Dates!$G$4,DataPack!C273,IF($C$4=Dates!$G$5,DataPack!I273)))</f>
        <v>Leicestershire</v>
      </c>
      <c r="E122" s="34" t="str">
        <f>IF(IF($C$4=Dates!$G$4,DataPack!D273,IF($C$4=Dates!$G$5,DataPack!J273))=0,"",IF($C$4=Dates!$G$4,DataPack!D273,IF($C$4=Dates!$G$5,DataPack!J273)))</f>
        <v>Primary</v>
      </c>
      <c r="F122" s="34" t="str">
        <f>IF(IF($C$4=Dates!$G$4,DataPack!E273,IF($C$4=Dates!$G$5,DataPack!K273))=0,"",IF($C$4=Dates!$G$4,DataPack!E273,IF($C$4=Dates!$G$5,DataPack!K273)))</f>
        <v>Community School</v>
      </c>
      <c r="G122" s="258">
        <f>IF(IF($C$4=Dates!$G$4,DataPack!F273,IF($C$4=Dates!$G$5,DataPack!L273))=0,"",IF($C$4=Dates!$G$4,DataPack!F273,IF($C$4=Dates!$G$5,DataPack!L273)))</f>
        <v>40851</v>
      </c>
      <c r="H122" s="5"/>
    </row>
    <row r="123" spans="2:8">
      <c r="B123" s="29">
        <f>IF(IF($C$4=Dates!$G$4,DataPack!A274,IF($C$4=Dates!$G$5,DataPack!G274))=0,"",IF($C$4=Dates!$G$4,DataPack!A274,IF($C$4=Dates!$G$5,DataPack!G274)))</f>
        <v>119557</v>
      </c>
      <c r="C123" s="34" t="str">
        <f>IF(IF($C$4=Dates!$G$4,DataPack!B274,IF($C$4=Dates!$G$5,DataPack!H274))=0,"",IF($C$4=Dates!$G$4,DataPack!B274,IF($C$4=Dates!$G$5,DataPack!H274)))</f>
        <v>Carleton St Hilda's Church of England Primary School</v>
      </c>
      <c r="D123" s="34" t="str">
        <f>IF(IF($C$4=Dates!$G$4,DataPack!C274,IF($C$4=Dates!$G$5,DataPack!I274))=0,"",IF($C$4=Dates!$G$4,DataPack!C274,IF($C$4=Dates!$G$5,DataPack!I274)))</f>
        <v>Lancashire</v>
      </c>
      <c r="E123" s="34" t="str">
        <f>IF(IF($C$4=Dates!$G$4,DataPack!D274,IF($C$4=Dates!$G$5,DataPack!J274))=0,"",IF($C$4=Dates!$G$4,DataPack!D274,IF($C$4=Dates!$G$5,DataPack!J274)))</f>
        <v>Primary</v>
      </c>
      <c r="F123" s="34" t="str">
        <f>IF(IF($C$4=Dates!$G$4,DataPack!E274,IF($C$4=Dates!$G$5,DataPack!K274))=0,"",IF($C$4=Dates!$G$4,DataPack!E274,IF($C$4=Dates!$G$5,DataPack!K274)))</f>
        <v>Voluntary Aided School</v>
      </c>
      <c r="G123" s="258">
        <f>IF(IF($C$4=Dates!$G$4,DataPack!F274,IF($C$4=Dates!$G$5,DataPack!L274))=0,"",IF($C$4=Dates!$G$4,DataPack!F274,IF($C$4=Dates!$G$5,DataPack!L274)))</f>
        <v>40983</v>
      </c>
      <c r="H123" s="5"/>
    </row>
    <row r="124" spans="2:8">
      <c r="B124" s="29">
        <f>IF(IF($C$4=Dates!$G$4,DataPack!A275,IF($C$4=Dates!$G$5,DataPack!G275))=0,"",IF($C$4=Dates!$G$4,DataPack!A275,IF($C$4=Dates!$G$5,DataPack!G275)))</f>
        <v>119445</v>
      </c>
      <c r="C124" s="34" t="str">
        <f>IF(IF($C$4=Dates!$G$4,DataPack!B275,IF($C$4=Dates!$G$5,DataPack!H275))=0,"",IF($C$4=Dates!$G$4,DataPack!B275,IF($C$4=Dates!$G$5,DataPack!H275)))</f>
        <v>Accrington St John with St Augustine Church of England Primary School</v>
      </c>
      <c r="D124" s="34" t="str">
        <f>IF(IF($C$4=Dates!$G$4,DataPack!C275,IF($C$4=Dates!$G$5,DataPack!I275))=0,"",IF($C$4=Dates!$G$4,DataPack!C275,IF($C$4=Dates!$G$5,DataPack!I275)))</f>
        <v>Lancashire</v>
      </c>
      <c r="E124" s="34" t="str">
        <f>IF(IF($C$4=Dates!$G$4,DataPack!D275,IF($C$4=Dates!$G$5,DataPack!J275))=0,"",IF($C$4=Dates!$G$4,DataPack!D275,IF($C$4=Dates!$G$5,DataPack!J275)))</f>
        <v>Primary</v>
      </c>
      <c r="F124" s="34" t="str">
        <f>IF(IF($C$4=Dates!$G$4,DataPack!E275,IF($C$4=Dates!$G$5,DataPack!K275))=0,"",IF($C$4=Dates!$G$4,DataPack!E275,IF($C$4=Dates!$G$5,DataPack!K275)))</f>
        <v>Voluntary Aided School</v>
      </c>
      <c r="G124" s="258">
        <f>IF(IF($C$4=Dates!$G$4,DataPack!F275,IF($C$4=Dates!$G$5,DataPack!L275))=0,"",IF($C$4=Dates!$G$4,DataPack!F275,IF($C$4=Dates!$G$5,DataPack!L275)))</f>
        <v>41074</v>
      </c>
      <c r="H124" s="5"/>
    </row>
    <row r="125" spans="2:8">
      <c r="B125" s="29">
        <f>IF(IF($C$4=Dates!$G$4,DataPack!A276,IF($C$4=Dates!$G$5,DataPack!G276))=0,"",IF($C$4=Dates!$G$4,DataPack!A276,IF($C$4=Dates!$G$5,DataPack!G276)))</f>
        <v>119439</v>
      </c>
      <c r="C125" s="34" t="str">
        <f>IF(IF($C$4=Dates!$G$4,DataPack!B276,IF($C$4=Dates!$G$5,DataPack!H276))=0,"",IF($C$4=Dates!$G$4,DataPack!B276,IF($C$4=Dates!$G$5,DataPack!H276)))</f>
        <v>St Stephen's Church of England Primary School</v>
      </c>
      <c r="D125" s="34" t="str">
        <f>IF(IF($C$4=Dates!$G$4,DataPack!C276,IF($C$4=Dates!$G$5,DataPack!I276))=0,"",IF($C$4=Dates!$G$4,DataPack!C276,IF($C$4=Dates!$G$5,DataPack!I276)))</f>
        <v>Blackburn with Darwen</v>
      </c>
      <c r="E125" s="34" t="str">
        <f>IF(IF($C$4=Dates!$G$4,DataPack!D276,IF($C$4=Dates!$G$5,DataPack!J276))=0,"",IF($C$4=Dates!$G$4,DataPack!D276,IF($C$4=Dates!$G$5,DataPack!J276)))</f>
        <v>Primary</v>
      </c>
      <c r="F125" s="34" t="str">
        <f>IF(IF($C$4=Dates!$G$4,DataPack!E276,IF($C$4=Dates!$G$5,DataPack!K276))=0,"",IF($C$4=Dates!$G$4,DataPack!E276,IF($C$4=Dates!$G$5,DataPack!K276)))</f>
        <v>Voluntary Aided School</v>
      </c>
      <c r="G125" s="258">
        <f>IF(IF($C$4=Dates!$G$4,DataPack!F276,IF($C$4=Dates!$G$5,DataPack!L276))=0,"",IF($C$4=Dates!$G$4,DataPack!F276,IF($C$4=Dates!$G$5,DataPack!L276)))</f>
        <v>40512</v>
      </c>
      <c r="H125" s="5"/>
    </row>
    <row r="126" spans="2:8">
      <c r="B126" s="29">
        <f>IF(IF($C$4=Dates!$G$4,DataPack!A277,IF($C$4=Dates!$G$5,DataPack!G277))=0,"",IF($C$4=Dates!$G$4,DataPack!A277,IF($C$4=Dates!$G$5,DataPack!G277)))</f>
        <v>119400</v>
      </c>
      <c r="C126" s="34" t="str">
        <f>IF(IF($C$4=Dates!$G$4,DataPack!B277,IF($C$4=Dates!$G$5,DataPack!H277))=0,"",IF($C$4=Dates!$G$4,DataPack!B277,IF($C$4=Dates!$G$5,DataPack!H277)))</f>
        <v>Leyland Methodist Junior School</v>
      </c>
      <c r="D126" s="34" t="str">
        <f>IF(IF($C$4=Dates!$G$4,DataPack!C277,IF($C$4=Dates!$G$5,DataPack!I277))=0,"",IF($C$4=Dates!$G$4,DataPack!C277,IF($C$4=Dates!$G$5,DataPack!I277)))</f>
        <v>Lancashire</v>
      </c>
      <c r="E126" s="34" t="str">
        <f>IF(IF($C$4=Dates!$G$4,DataPack!D277,IF($C$4=Dates!$G$5,DataPack!J277))=0,"",IF($C$4=Dates!$G$4,DataPack!D277,IF($C$4=Dates!$G$5,DataPack!J277)))</f>
        <v>Primary</v>
      </c>
      <c r="F126" s="34" t="str">
        <f>IF(IF($C$4=Dates!$G$4,DataPack!E277,IF($C$4=Dates!$G$5,DataPack!K277))=0,"",IF($C$4=Dates!$G$4,DataPack!E277,IF($C$4=Dates!$G$5,DataPack!K277)))</f>
        <v>Voluntary Controlled School</v>
      </c>
      <c r="G126" s="258">
        <f>IF(IF($C$4=Dates!$G$4,DataPack!F277,IF($C$4=Dates!$G$5,DataPack!L277))=0,"",IF($C$4=Dates!$G$4,DataPack!F277,IF($C$4=Dates!$G$5,DataPack!L277)))</f>
        <v>41018</v>
      </c>
      <c r="H126" s="5"/>
    </row>
    <row r="127" spans="2:8">
      <c r="B127" s="29">
        <f>IF(IF($C$4=Dates!$G$4,DataPack!A278,IF($C$4=Dates!$G$5,DataPack!G278))=0,"",IF($C$4=Dates!$G$4,DataPack!A278,IF($C$4=Dates!$G$5,DataPack!G278)))</f>
        <v>119204</v>
      </c>
      <c r="C127" s="34" t="str">
        <f>IF(IF($C$4=Dates!$G$4,DataPack!B278,IF($C$4=Dates!$G$5,DataPack!H278))=0,"",IF($C$4=Dates!$G$4,DataPack!B278,IF($C$4=Dates!$G$5,DataPack!H278)))</f>
        <v>Highfield Primary School</v>
      </c>
      <c r="D127" s="34" t="str">
        <f>IF(IF($C$4=Dates!$G$4,DataPack!C278,IF($C$4=Dates!$G$5,DataPack!I278))=0,"",IF($C$4=Dates!$G$4,DataPack!C278,IF($C$4=Dates!$G$5,DataPack!I278)))</f>
        <v>Lancashire</v>
      </c>
      <c r="E127" s="34" t="str">
        <f>IF(IF($C$4=Dates!$G$4,DataPack!D278,IF($C$4=Dates!$G$5,DataPack!J278))=0,"",IF($C$4=Dates!$G$4,DataPack!D278,IF($C$4=Dates!$G$5,DataPack!J278)))</f>
        <v>Primary</v>
      </c>
      <c r="F127" s="34" t="str">
        <f>IF(IF($C$4=Dates!$G$4,DataPack!E278,IF($C$4=Dates!$G$5,DataPack!K278))=0,"",IF($C$4=Dates!$G$4,DataPack!E278,IF($C$4=Dates!$G$5,DataPack!K278)))</f>
        <v>Community School</v>
      </c>
      <c r="G127" s="258">
        <f>IF(IF($C$4=Dates!$G$4,DataPack!F278,IF($C$4=Dates!$G$5,DataPack!L278))=0,"",IF($C$4=Dates!$G$4,DataPack!F278,IF($C$4=Dates!$G$5,DataPack!L278)))</f>
        <v>40850</v>
      </c>
      <c r="H127" s="5"/>
    </row>
    <row r="128" spans="2:8">
      <c r="B128" s="29">
        <f>IF(IF($C$4=Dates!$G$4,DataPack!A279,IF($C$4=Dates!$G$5,DataPack!G279))=0,"",IF($C$4=Dates!$G$4,DataPack!A279,IF($C$4=Dates!$G$5,DataPack!G279)))</f>
        <v>119169</v>
      </c>
      <c r="C128" s="34" t="str">
        <f>IF(IF($C$4=Dates!$G$4,DataPack!B279,IF($C$4=Dates!$G$5,DataPack!H279))=0,"",IF($C$4=Dates!$G$4,DataPack!B279,IF($C$4=Dates!$G$5,DataPack!H279)))</f>
        <v>Brierfield Walter Street Primary School</v>
      </c>
      <c r="D128" s="34" t="str">
        <f>IF(IF($C$4=Dates!$G$4,DataPack!C279,IF($C$4=Dates!$G$5,DataPack!I279))=0,"",IF($C$4=Dates!$G$4,DataPack!C279,IF($C$4=Dates!$G$5,DataPack!I279)))</f>
        <v>Lancashire</v>
      </c>
      <c r="E128" s="34" t="str">
        <f>IF(IF($C$4=Dates!$G$4,DataPack!D279,IF($C$4=Dates!$G$5,DataPack!J279))=0,"",IF($C$4=Dates!$G$4,DataPack!D279,IF($C$4=Dates!$G$5,DataPack!J279)))</f>
        <v>Primary</v>
      </c>
      <c r="F128" s="34" t="str">
        <f>IF(IF($C$4=Dates!$G$4,DataPack!E279,IF($C$4=Dates!$G$5,DataPack!K279))=0,"",IF($C$4=Dates!$G$4,DataPack!E279,IF($C$4=Dates!$G$5,DataPack!K279)))</f>
        <v>Community School</v>
      </c>
      <c r="G128" s="258">
        <f>IF(IF($C$4=Dates!$G$4,DataPack!F279,IF($C$4=Dates!$G$5,DataPack!L279))=0,"",IF($C$4=Dates!$G$4,DataPack!F279,IF($C$4=Dates!$G$5,DataPack!L279)))</f>
        <v>40872</v>
      </c>
      <c r="H128" s="5"/>
    </row>
    <row r="129" spans="2:8">
      <c r="B129" s="29">
        <f>IF(IF($C$4=Dates!$G$4,DataPack!A280,IF($C$4=Dates!$G$5,DataPack!G280))=0,"",IF($C$4=Dates!$G$4,DataPack!A280,IF($C$4=Dates!$G$5,DataPack!G280)))</f>
        <v>118770</v>
      </c>
      <c r="C129" s="34" t="str">
        <f>IF(IF($C$4=Dates!$G$4,DataPack!B280,IF($C$4=Dates!$G$5,DataPack!H280))=0,"",IF($C$4=Dates!$G$4,DataPack!B280,IF($C$4=Dates!$G$5,DataPack!H280)))</f>
        <v>St Philip Howard Catholic Primary School</v>
      </c>
      <c r="D129" s="34" t="str">
        <f>IF(IF($C$4=Dates!$G$4,DataPack!C280,IF($C$4=Dates!$G$5,DataPack!I280))=0,"",IF($C$4=Dates!$G$4,DataPack!C280,IF($C$4=Dates!$G$5,DataPack!I280)))</f>
        <v>Kent</v>
      </c>
      <c r="E129" s="34" t="str">
        <f>IF(IF($C$4=Dates!$G$4,DataPack!D280,IF($C$4=Dates!$G$5,DataPack!J280))=0,"",IF($C$4=Dates!$G$4,DataPack!D280,IF($C$4=Dates!$G$5,DataPack!J280)))</f>
        <v>Primary</v>
      </c>
      <c r="F129" s="34" t="str">
        <f>IF(IF($C$4=Dates!$G$4,DataPack!E280,IF($C$4=Dates!$G$5,DataPack!K280))=0,"",IF($C$4=Dates!$G$4,DataPack!E280,IF($C$4=Dates!$G$5,DataPack!K280)))</f>
        <v>Voluntary Aided School</v>
      </c>
      <c r="G129" s="258">
        <f>IF(IF($C$4=Dates!$G$4,DataPack!F280,IF($C$4=Dates!$G$5,DataPack!L280))=0,"",IF($C$4=Dates!$G$4,DataPack!F280,IF($C$4=Dates!$G$5,DataPack!L280)))</f>
        <v>41040</v>
      </c>
      <c r="H129" s="5"/>
    </row>
    <row r="130" spans="2:8">
      <c r="B130" s="29">
        <f>IF(IF($C$4=Dates!$G$4,DataPack!A281,IF($C$4=Dates!$G$5,DataPack!G281))=0,"",IF($C$4=Dates!$G$4,DataPack!A281,IF($C$4=Dates!$G$5,DataPack!G281)))</f>
        <v>118692</v>
      </c>
      <c r="C130" s="34" t="str">
        <f>IF(IF($C$4=Dates!$G$4,DataPack!B281,IF($C$4=Dates!$G$5,DataPack!H281))=0,"",IF($C$4=Dates!$G$4,DataPack!B281,IF($C$4=Dates!$G$5,DataPack!H281)))</f>
        <v>Temple Ewell Church of England Primary School</v>
      </c>
      <c r="D130" s="34" t="str">
        <f>IF(IF($C$4=Dates!$G$4,DataPack!C281,IF($C$4=Dates!$G$5,DataPack!I281))=0,"",IF($C$4=Dates!$G$4,DataPack!C281,IF($C$4=Dates!$G$5,DataPack!I281)))</f>
        <v>Kent</v>
      </c>
      <c r="E130" s="34" t="str">
        <f>IF(IF($C$4=Dates!$G$4,DataPack!D281,IF($C$4=Dates!$G$5,DataPack!J281))=0,"",IF($C$4=Dates!$G$4,DataPack!D281,IF($C$4=Dates!$G$5,DataPack!J281)))</f>
        <v>Primary</v>
      </c>
      <c r="F130" s="34" t="str">
        <f>IF(IF($C$4=Dates!$G$4,DataPack!E281,IF($C$4=Dates!$G$5,DataPack!K281))=0,"",IF($C$4=Dates!$G$4,DataPack!E281,IF($C$4=Dates!$G$5,DataPack!K281)))</f>
        <v>Voluntary Controlled School</v>
      </c>
      <c r="G130" s="258">
        <f>IF(IF($C$4=Dates!$G$4,DataPack!F281,IF($C$4=Dates!$G$5,DataPack!L281))=0,"",IF($C$4=Dates!$G$4,DataPack!F281,IF($C$4=Dates!$G$5,DataPack!L281)))</f>
        <v>40933</v>
      </c>
      <c r="H130" s="5"/>
    </row>
    <row r="131" spans="2:8">
      <c r="B131" s="29">
        <f>IF(IF($C$4=Dates!$G$4,DataPack!A282,IF($C$4=Dates!$G$5,DataPack!G282))=0,"",IF($C$4=Dates!$G$4,DataPack!A282,IF($C$4=Dates!$G$5,DataPack!G282)))</f>
        <v>118593</v>
      </c>
      <c r="C131" s="34" t="str">
        <f>IF(IF($C$4=Dates!$G$4,DataPack!B282,IF($C$4=Dates!$G$5,DataPack!H282))=0,"",IF($C$4=Dates!$G$4,DataPack!B282,IF($C$4=Dates!$G$5,DataPack!H282)))</f>
        <v>Rosherville Church of England Primary School</v>
      </c>
      <c r="D131" s="34" t="str">
        <f>IF(IF($C$4=Dates!$G$4,DataPack!C282,IF($C$4=Dates!$G$5,DataPack!I282))=0,"",IF($C$4=Dates!$G$4,DataPack!C282,IF($C$4=Dates!$G$5,DataPack!I282)))</f>
        <v>Kent</v>
      </c>
      <c r="E131" s="34" t="str">
        <f>IF(IF($C$4=Dates!$G$4,DataPack!D282,IF($C$4=Dates!$G$5,DataPack!J282))=0,"",IF($C$4=Dates!$G$4,DataPack!D282,IF($C$4=Dates!$G$5,DataPack!J282)))</f>
        <v>Primary</v>
      </c>
      <c r="F131" s="34" t="str">
        <f>IF(IF($C$4=Dates!$G$4,DataPack!E282,IF($C$4=Dates!$G$5,DataPack!K282))=0,"",IF($C$4=Dates!$G$4,DataPack!E282,IF($C$4=Dates!$G$5,DataPack!K282)))</f>
        <v>Voluntary Controlled School</v>
      </c>
      <c r="G131" s="258">
        <f>IF(IF($C$4=Dates!$G$4,DataPack!F282,IF($C$4=Dates!$G$5,DataPack!L282))=0,"",IF($C$4=Dates!$G$4,DataPack!F282,IF($C$4=Dates!$G$5,DataPack!L282)))</f>
        <v>40967</v>
      </c>
      <c r="H131" s="5"/>
    </row>
    <row r="132" spans="2:8">
      <c r="B132" s="29">
        <f>IF(IF($C$4=Dates!$G$4,DataPack!A283,IF($C$4=Dates!$G$5,DataPack!G283))=0,"",IF($C$4=Dates!$G$4,DataPack!A283,IF($C$4=Dates!$G$5,DataPack!G283)))</f>
        <v>118581</v>
      </c>
      <c r="C132" s="34" t="str">
        <f>IF(IF($C$4=Dates!$G$4,DataPack!B283,IF($C$4=Dates!$G$5,DataPack!H283))=0,"",IF($C$4=Dates!$G$4,DataPack!B283,IF($C$4=Dates!$G$5,DataPack!H283)))</f>
        <v>Dover Road Community Primary School</v>
      </c>
      <c r="D132" s="34" t="str">
        <f>IF(IF($C$4=Dates!$G$4,DataPack!C283,IF($C$4=Dates!$G$5,DataPack!I283))=0,"",IF($C$4=Dates!$G$4,DataPack!C283,IF($C$4=Dates!$G$5,DataPack!I283)))</f>
        <v>Kent</v>
      </c>
      <c r="E132" s="34" t="str">
        <f>IF(IF($C$4=Dates!$G$4,DataPack!D283,IF($C$4=Dates!$G$5,DataPack!J283))=0,"",IF($C$4=Dates!$G$4,DataPack!D283,IF($C$4=Dates!$G$5,DataPack!J283)))</f>
        <v>Primary</v>
      </c>
      <c r="F132" s="34" t="str">
        <f>IF(IF($C$4=Dates!$G$4,DataPack!E283,IF($C$4=Dates!$G$5,DataPack!K283))=0,"",IF($C$4=Dates!$G$4,DataPack!E283,IF($C$4=Dates!$G$5,DataPack!K283)))</f>
        <v>Community School</v>
      </c>
      <c r="G132" s="258">
        <f>IF(IF($C$4=Dates!$G$4,DataPack!F283,IF($C$4=Dates!$G$5,DataPack!L283))=0,"",IF($C$4=Dates!$G$4,DataPack!F283,IF($C$4=Dates!$G$5,DataPack!L283)))</f>
        <v>40736</v>
      </c>
      <c r="H132" s="5"/>
    </row>
    <row r="133" spans="2:8">
      <c r="B133" s="29">
        <f>IF(IF($C$4=Dates!$G$4,DataPack!A284,IF($C$4=Dates!$G$5,DataPack!G284))=0,"",IF($C$4=Dates!$G$4,DataPack!A284,IF($C$4=Dates!$G$5,DataPack!G284)))</f>
        <v>118573</v>
      </c>
      <c r="C133" s="34" t="str">
        <f>IF(IF($C$4=Dates!$G$4,DataPack!B284,IF($C$4=Dates!$G$5,DataPack!H284))=0,"",IF($C$4=Dates!$G$4,DataPack!B284,IF($C$4=Dates!$G$5,DataPack!H284)))</f>
        <v>Sandown School</v>
      </c>
      <c r="D133" s="34" t="str">
        <f>IF(IF($C$4=Dates!$G$4,DataPack!C284,IF($C$4=Dates!$G$5,DataPack!I284))=0,"",IF($C$4=Dates!$G$4,DataPack!C284,IF($C$4=Dates!$G$5,DataPack!I284)))</f>
        <v>Kent</v>
      </c>
      <c r="E133" s="34" t="str">
        <f>IF(IF($C$4=Dates!$G$4,DataPack!D284,IF($C$4=Dates!$G$5,DataPack!J284))=0,"",IF($C$4=Dates!$G$4,DataPack!D284,IF($C$4=Dates!$G$5,DataPack!J284)))</f>
        <v>Primary</v>
      </c>
      <c r="F133" s="34" t="str">
        <f>IF(IF($C$4=Dates!$G$4,DataPack!E284,IF($C$4=Dates!$G$5,DataPack!K284))=0,"",IF($C$4=Dates!$G$4,DataPack!E284,IF($C$4=Dates!$G$5,DataPack!K284)))</f>
        <v>Community School</v>
      </c>
      <c r="G133" s="258">
        <f>IF(IF($C$4=Dates!$G$4,DataPack!F284,IF($C$4=Dates!$G$5,DataPack!L284))=0,"",IF($C$4=Dates!$G$4,DataPack!F284,IF($C$4=Dates!$G$5,DataPack!L284)))</f>
        <v>40963</v>
      </c>
      <c r="H133" s="5"/>
    </row>
    <row r="134" spans="2:8">
      <c r="B134" s="29">
        <f>IF(IF($C$4=Dates!$G$4,DataPack!A285,IF($C$4=Dates!$G$5,DataPack!G285))=0,"",IF($C$4=Dates!$G$4,DataPack!A285,IF($C$4=Dates!$G$5,DataPack!G285)))</f>
        <v>118564</v>
      </c>
      <c r="C134" s="34" t="str">
        <f>IF(IF($C$4=Dates!$G$4,DataPack!B285,IF($C$4=Dates!$G$5,DataPack!H285))=0,"",IF($C$4=Dates!$G$4,DataPack!B285,IF($C$4=Dates!$G$5,DataPack!H285)))</f>
        <v>Sherwood Park Community Primary School</v>
      </c>
      <c r="D134" s="34" t="str">
        <f>IF(IF($C$4=Dates!$G$4,DataPack!C285,IF($C$4=Dates!$G$5,DataPack!I285))=0,"",IF($C$4=Dates!$G$4,DataPack!C285,IF($C$4=Dates!$G$5,DataPack!I285)))</f>
        <v>Kent</v>
      </c>
      <c r="E134" s="34" t="str">
        <f>IF(IF($C$4=Dates!$G$4,DataPack!D285,IF($C$4=Dates!$G$5,DataPack!J285))=0,"",IF($C$4=Dates!$G$4,DataPack!D285,IF($C$4=Dates!$G$5,DataPack!J285)))</f>
        <v>Primary</v>
      </c>
      <c r="F134" s="34" t="str">
        <f>IF(IF($C$4=Dates!$G$4,DataPack!E285,IF($C$4=Dates!$G$5,DataPack!K285))=0,"",IF($C$4=Dates!$G$4,DataPack!E285,IF($C$4=Dates!$G$5,DataPack!K285)))</f>
        <v>Community School</v>
      </c>
      <c r="G134" s="258">
        <f>IF(IF($C$4=Dates!$G$4,DataPack!F285,IF($C$4=Dates!$G$5,DataPack!L285))=0,"",IF($C$4=Dates!$G$4,DataPack!F285,IF($C$4=Dates!$G$5,DataPack!L285)))</f>
        <v>41079</v>
      </c>
      <c r="H134" s="5"/>
    </row>
    <row r="135" spans="2:8">
      <c r="B135" s="29">
        <f>IF(IF($C$4=Dates!$G$4,DataPack!A286,IF($C$4=Dates!$G$5,DataPack!G286))=0,"",IF($C$4=Dates!$G$4,DataPack!A286,IF($C$4=Dates!$G$5,DataPack!G286)))</f>
        <v>118535</v>
      </c>
      <c r="C135" s="34" t="str">
        <f>IF(IF($C$4=Dates!$G$4,DataPack!B286,IF($C$4=Dates!$G$5,DataPack!H286))=0,"",IF($C$4=Dates!$G$4,DataPack!B286,IF($C$4=Dates!$G$5,DataPack!H286)))</f>
        <v>Kingsmead Primary School</v>
      </c>
      <c r="D135" s="34" t="str">
        <f>IF(IF($C$4=Dates!$G$4,DataPack!C286,IF($C$4=Dates!$G$5,DataPack!I286))=0,"",IF($C$4=Dates!$G$4,DataPack!C286,IF($C$4=Dates!$G$5,DataPack!I286)))</f>
        <v>Kent</v>
      </c>
      <c r="E135" s="34" t="str">
        <f>IF(IF($C$4=Dates!$G$4,DataPack!D286,IF($C$4=Dates!$G$5,DataPack!J286))=0,"",IF($C$4=Dates!$G$4,DataPack!D286,IF($C$4=Dates!$G$5,DataPack!J286)))</f>
        <v>Primary</v>
      </c>
      <c r="F135" s="34" t="str">
        <f>IF(IF($C$4=Dates!$G$4,DataPack!E286,IF($C$4=Dates!$G$5,DataPack!K286))=0,"",IF($C$4=Dates!$G$4,DataPack!E286,IF($C$4=Dates!$G$5,DataPack!K286)))</f>
        <v>Community School</v>
      </c>
      <c r="G135" s="258">
        <f>IF(IF($C$4=Dates!$G$4,DataPack!F286,IF($C$4=Dates!$G$5,DataPack!L286))=0,"",IF($C$4=Dates!$G$4,DataPack!F286,IF($C$4=Dates!$G$5,DataPack!L286)))</f>
        <v>40981</v>
      </c>
      <c r="H135" s="5"/>
    </row>
    <row r="136" spans="2:8">
      <c r="B136" s="29">
        <f>IF(IF($C$4=Dates!$G$4,DataPack!A287,IF($C$4=Dates!$G$5,DataPack!G287))=0,"",IF($C$4=Dates!$G$4,DataPack!A287,IF($C$4=Dates!$G$5,DataPack!G287)))</f>
        <v>118519</v>
      </c>
      <c r="C136" s="34" t="str">
        <f>IF(IF($C$4=Dates!$G$4,DataPack!B287,IF($C$4=Dates!$G$5,DataPack!H287))=0,"",IF($C$4=Dates!$G$4,DataPack!B287,IF($C$4=Dates!$G$5,DataPack!H287)))</f>
        <v>Morehall Primary School</v>
      </c>
      <c r="D136" s="34" t="str">
        <f>IF(IF($C$4=Dates!$G$4,DataPack!C287,IF($C$4=Dates!$G$5,DataPack!I287))=0,"",IF($C$4=Dates!$G$4,DataPack!C287,IF($C$4=Dates!$G$5,DataPack!I287)))</f>
        <v>Kent</v>
      </c>
      <c r="E136" s="34" t="str">
        <f>IF(IF($C$4=Dates!$G$4,DataPack!D287,IF($C$4=Dates!$G$5,DataPack!J287))=0,"",IF($C$4=Dates!$G$4,DataPack!D287,IF($C$4=Dates!$G$5,DataPack!J287)))</f>
        <v>Primary</v>
      </c>
      <c r="F136" s="34" t="str">
        <f>IF(IF($C$4=Dates!$G$4,DataPack!E287,IF($C$4=Dates!$G$5,DataPack!K287))=0,"",IF($C$4=Dates!$G$4,DataPack!E287,IF($C$4=Dates!$G$5,DataPack!K287)))</f>
        <v>Community School</v>
      </c>
      <c r="G136" s="258">
        <f>IF(IF($C$4=Dates!$G$4,DataPack!F287,IF($C$4=Dates!$G$5,DataPack!L287))=0,"",IF($C$4=Dates!$G$4,DataPack!F287,IF($C$4=Dates!$G$5,DataPack!L287)))</f>
        <v>40618</v>
      </c>
      <c r="H136" s="5"/>
    </row>
    <row r="137" spans="2:8">
      <c r="B137" s="29">
        <f>IF(IF($C$4=Dates!$G$4,DataPack!A288,IF($C$4=Dates!$G$5,DataPack!G288))=0,"",IF($C$4=Dates!$G$4,DataPack!A288,IF($C$4=Dates!$G$5,DataPack!G288)))</f>
        <v>118494</v>
      </c>
      <c r="C137" s="34" t="str">
        <f>IF(IF($C$4=Dates!$G$4,DataPack!B288,IF($C$4=Dates!$G$5,DataPack!H288))=0,"",IF($C$4=Dates!$G$4,DataPack!B288,IF($C$4=Dates!$G$5,DataPack!H288)))</f>
        <v>Vale View Community School</v>
      </c>
      <c r="D137" s="34" t="str">
        <f>IF(IF($C$4=Dates!$G$4,DataPack!C288,IF($C$4=Dates!$G$5,DataPack!I288))=0,"",IF($C$4=Dates!$G$4,DataPack!C288,IF($C$4=Dates!$G$5,DataPack!I288)))</f>
        <v>Kent</v>
      </c>
      <c r="E137" s="34" t="str">
        <f>IF(IF($C$4=Dates!$G$4,DataPack!D288,IF($C$4=Dates!$G$5,DataPack!J288))=0,"",IF($C$4=Dates!$G$4,DataPack!D288,IF($C$4=Dates!$G$5,DataPack!J288)))</f>
        <v>Primary</v>
      </c>
      <c r="F137" s="34" t="str">
        <f>IF(IF($C$4=Dates!$G$4,DataPack!E288,IF($C$4=Dates!$G$5,DataPack!K288))=0,"",IF($C$4=Dates!$G$4,DataPack!E288,IF($C$4=Dates!$G$5,DataPack!K288)))</f>
        <v>Community School</v>
      </c>
      <c r="G137" s="258">
        <f>IF(IF($C$4=Dates!$G$4,DataPack!F288,IF($C$4=Dates!$G$5,DataPack!L288))=0,"",IF($C$4=Dates!$G$4,DataPack!F288,IF($C$4=Dates!$G$5,DataPack!L288)))</f>
        <v>40990</v>
      </c>
      <c r="H137" s="5"/>
    </row>
    <row r="138" spans="2:8">
      <c r="B138" s="29">
        <f>IF(IF($C$4=Dates!$G$4,DataPack!A289,IF($C$4=Dates!$G$5,DataPack!G289))=0,"",IF($C$4=Dates!$G$4,DataPack!A289,IF($C$4=Dates!$G$5,DataPack!G289)))</f>
        <v>118413</v>
      </c>
      <c r="C138" s="34" t="str">
        <f>IF(IF($C$4=Dates!$G$4,DataPack!B289,IF($C$4=Dates!$G$5,DataPack!H289))=0,"",IF($C$4=Dates!$G$4,DataPack!B289,IF($C$4=Dates!$G$5,DataPack!H289)))</f>
        <v>Dame Janet Community Infant School</v>
      </c>
      <c r="D138" s="34" t="str">
        <f>IF(IF($C$4=Dates!$G$4,DataPack!C289,IF($C$4=Dates!$G$5,DataPack!I289))=0,"",IF($C$4=Dates!$G$4,DataPack!C289,IF($C$4=Dates!$G$5,DataPack!I289)))</f>
        <v>Kent</v>
      </c>
      <c r="E138" s="34" t="str">
        <f>IF(IF($C$4=Dates!$G$4,DataPack!D289,IF($C$4=Dates!$G$5,DataPack!J289))=0,"",IF($C$4=Dates!$G$4,DataPack!D289,IF($C$4=Dates!$G$5,DataPack!J289)))</f>
        <v>Primary</v>
      </c>
      <c r="F138" s="34" t="str">
        <f>IF(IF($C$4=Dates!$G$4,DataPack!E289,IF($C$4=Dates!$G$5,DataPack!K289))=0,"",IF($C$4=Dates!$G$4,DataPack!E289,IF($C$4=Dates!$G$5,DataPack!K289)))</f>
        <v>Community School</v>
      </c>
      <c r="G138" s="258">
        <f>IF(IF($C$4=Dates!$G$4,DataPack!F289,IF($C$4=Dates!$G$5,DataPack!L289))=0,"",IF($C$4=Dates!$G$4,DataPack!F289,IF($C$4=Dates!$G$5,DataPack!L289)))</f>
        <v>40928</v>
      </c>
      <c r="H138" s="5"/>
    </row>
    <row r="139" spans="2:8">
      <c r="B139" s="29">
        <f>IF(IF($C$4=Dates!$G$4,DataPack!A290,IF($C$4=Dates!$G$5,DataPack!G290))=0,"",IF($C$4=Dates!$G$4,DataPack!A290,IF($C$4=Dates!$G$5,DataPack!G290)))</f>
        <v>118347</v>
      </c>
      <c r="C139" s="34" t="str">
        <f>IF(IF($C$4=Dates!$G$4,DataPack!B290,IF($C$4=Dates!$G$5,DataPack!H290))=0,"",IF($C$4=Dates!$G$4,DataPack!B290,IF($C$4=Dates!$G$5,DataPack!H290)))</f>
        <v>Richmond Primary School</v>
      </c>
      <c r="D139" s="34" t="str">
        <f>IF(IF($C$4=Dates!$G$4,DataPack!C290,IF($C$4=Dates!$G$5,DataPack!I290))=0,"",IF($C$4=Dates!$G$4,DataPack!C290,IF($C$4=Dates!$G$5,DataPack!I290)))</f>
        <v>Kent</v>
      </c>
      <c r="E139" s="34" t="str">
        <f>IF(IF($C$4=Dates!$G$4,DataPack!D290,IF($C$4=Dates!$G$5,DataPack!J290))=0,"",IF($C$4=Dates!$G$4,DataPack!D290,IF($C$4=Dates!$G$5,DataPack!J290)))</f>
        <v>Primary</v>
      </c>
      <c r="F139" s="34" t="str">
        <f>IF(IF($C$4=Dates!$G$4,DataPack!E290,IF($C$4=Dates!$G$5,DataPack!K290))=0,"",IF($C$4=Dates!$G$4,DataPack!E290,IF($C$4=Dates!$G$5,DataPack!K290)))</f>
        <v>Community School</v>
      </c>
      <c r="G139" s="258">
        <f>IF(IF($C$4=Dates!$G$4,DataPack!F290,IF($C$4=Dates!$G$5,DataPack!L290))=0,"",IF($C$4=Dates!$G$4,DataPack!F290,IF($C$4=Dates!$G$5,DataPack!L290)))</f>
        <v>40822</v>
      </c>
      <c r="H139" s="5"/>
    </row>
    <row r="140" spans="2:8">
      <c r="B140" s="29">
        <f>IF(IF($C$4=Dates!$G$4,DataPack!A291,IF($C$4=Dates!$G$5,DataPack!G291))=0,"",IF($C$4=Dates!$G$4,DataPack!A291,IF($C$4=Dates!$G$5,DataPack!G291)))</f>
        <v>118320</v>
      </c>
      <c r="C140" s="34" t="str">
        <f>IF(IF($C$4=Dates!$G$4,DataPack!B291,IF($C$4=Dates!$G$5,DataPack!H291))=0,"",IF($C$4=Dates!$G$4,DataPack!B291,IF($C$4=Dates!$G$5,DataPack!H291)))</f>
        <v>New Road School and Nursery Unit</v>
      </c>
      <c r="D140" s="34" t="str">
        <f>IF(IF($C$4=Dates!$G$4,DataPack!C291,IF($C$4=Dates!$G$5,DataPack!I291))=0,"",IF($C$4=Dates!$G$4,DataPack!C291,IF($C$4=Dates!$G$5,DataPack!I291)))</f>
        <v>Medway</v>
      </c>
      <c r="E140" s="34" t="str">
        <f>IF(IF($C$4=Dates!$G$4,DataPack!D291,IF($C$4=Dates!$G$5,DataPack!J291))=0,"",IF($C$4=Dates!$G$4,DataPack!D291,IF($C$4=Dates!$G$5,DataPack!J291)))</f>
        <v>Primary</v>
      </c>
      <c r="F140" s="34" t="str">
        <f>IF(IF($C$4=Dates!$G$4,DataPack!E291,IF($C$4=Dates!$G$5,DataPack!K291))=0,"",IF($C$4=Dates!$G$4,DataPack!E291,IF($C$4=Dates!$G$5,DataPack!K291)))</f>
        <v>Community School</v>
      </c>
      <c r="G140" s="258">
        <f>IF(IF($C$4=Dates!$G$4,DataPack!F291,IF($C$4=Dates!$G$5,DataPack!L291))=0,"",IF($C$4=Dates!$G$4,DataPack!F291,IF($C$4=Dates!$G$5,DataPack!L291)))</f>
        <v>40801</v>
      </c>
      <c r="H140" s="5"/>
    </row>
    <row r="141" spans="2:8">
      <c r="B141" s="29">
        <f>IF(IF($C$4=Dates!$G$4,DataPack!A292,IF($C$4=Dates!$G$5,DataPack!G292))=0,"",IF($C$4=Dates!$G$4,DataPack!A292,IF($C$4=Dates!$G$5,DataPack!G292)))</f>
        <v>118189</v>
      </c>
      <c r="C141" s="34" t="str">
        <f>IF(IF($C$4=Dates!$G$4,DataPack!B292,IF($C$4=Dates!$G$5,DataPack!H292))=0,"",IF($C$4=Dates!$G$4,DataPack!B292,IF($C$4=Dates!$G$5,DataPack!H292)))</f>
        <v>Shanklin Church of England Primary School</v>
      </c>
      <c r="D141" s="34" t="str">
        <f>IF(IF($C$4=Dates!$G$4,DataPack!C292,IF($C$4=Dates!$G$5,DataPack!I292))=0,"",IF($C$4=Dates!$G$4,DataPack!C292,IF($C$4=Dates!$G$5,DataPack!I292)))</f>
        <v>Isle of Wight</v>
      </c>
      <c r="E141" s="34" t="str">
        <f>IF(IF($C$4=Dates!$G$4,DataPack!D292,IF($C$4=Dates!$G$5,DataPack!J292))=0,"",IF($C$4=Dates!$G$4,DataPack!D292,IF($C$4=Dates!$G$5,DataPack!J292)))</f>
        <v>Primary</v>
      </c>
      <c r="F141" s="34" t="str">
        <f>IF(IF($C$4=Dates!$G$4,DataPack!E292,IF($C$4=Dates!$G$5,DataPack!K292))=0,"",IF($C$4=Dates!$G$4,DataPack!E292,IF($C$4=Dates!$G$5,DataPack!K292)))</f>
        <v>Voluntary Controlled School</v>
      </c>
      <c r="G141" s="258">
        <f>IF(IF($C$4=Dates!$G$4,DataPack!F292,IF($C$4=Dates!$G$5,DataPack!L292))=0,"",IF($C$4=Dates!$G$4,DataPack!F292,IF($C$4=Dates!$G$5,DataPack!L292)))</f>
        <v>41093</v>
      </c>
      <c r="H141" s="5"/>
    </row>
    <row r="142" spans="2:8">
      <c r="B142" s="29">
        <f>IF(IF($C$4=Dates!$G$4,DataPack!A293,IF($C$4=Dates!$G$5,DataPack!G293))=0,"",IF($C$4=Dates!$G$4,DataPack!A293,IF($C$4=Dates!$G$5,DataPack!G293)))</f>
        <v>118158</v>
      </c>
      <c r="C142" s="34" t="str">
        <f>IF(IF($C$4=Dates!$G$4,DataPack!B293,IF($C$4=Dates!$G$5,DataPack!H293))=0,"",IF($C$4=Dates!$G$4,DataPack!B293,IF($C$4=Dates!$G$5,DataPack!H293)))</f>
        <v>Gatten and Lake Primary School</v>
      </c>
      <c r="D142" s="34" t="str">
        <f>IF(IF($C$4=Dates!$G$4,DataPack!C293,IF($C$4=Dates!$G$5,DataPack!I293))=0,"",IF($C$4=Dates!$G$4,DataPack!C293,IF($C$4=Dates!$G$5,DataPack!I293)))</f>
        <v>Isle of Wight</v>
      </c>
      <c r="E142" s="34" t="str">
        <f>IF(IF($C$4=Dates!$G$4,DataPack!D293,IF($C$4=Dates!$G$5,DataPack!J293))=0,"",IF($C$4=Dates!$G$4,DataPack!D293,IF($C$4=Dates!$G$5,DataPack!J293)))</f>
        <v>Primary</v>
      </c>
      <c r="F142" s="34" t="str">
        <f>IF(IF($C$4=Dates!$G$4,DataPack!E293,IF($C$4=Dates!$G$5,DataPack!K293))=0,"",IF($C$4=Dates!$G$4,DataPack!E293,IF($C$4=Dates!$G$5,DataPack!K293)))</f>
        <v>Community School</v>
      </c>
      <c r="G142" s="258">
        <f>IF(IF($C$4=Dates!$G$4,DataPack!F293,IF($C$4=Dates!$G$5,DataPack!L293))=0,"",IF($C$4=Dates!$G$4,DataPack!F293,IF($C$4=Dates!$G$5,DataPack!L293)))</f>
        <v>40946</v>
      </c>
      <c r="H142" s="5"/>
    </row>
    <row r="143" spans="2:8">
      <c r="B143" s="29">
        <f>IF(IF($C$4=Dates!$G$4,DataPack!A294,IF($C$4=Dates!$G$5,DataPack!G294))=0,"",IF($C$4=Dates!$G$4,DataPack!A294,IF($C$4=Dates!$G$5,DataPack!G294)))</f>
        <v>117927</v>
      </c>
      <c r="C143" s="34" t="str">
        <f>IF(IF($C$4=Dates!$G$4,DataPack!B294,IF($C$4=Dates!$G$5,DataPack!H294))=0,"",IF($C$4=Dates!$G$4,DataPack!B294,IF($C$4=Dates!$G$5,DataPack!H294)))</f>
        <v>Willows Primary School</v>
      </c>
      <c r="D143" s="34" t="str">
        <f>IF(IF($C$4=Dates!$G$4,DataPack!C294,IF($C$4=Dates!$G$5,DataPack!I294))=0,"",IF($C$4=Dates!$G$4,DataPack!C294,IF($C$4=Dates!$G$5,DataPack!I294)))</f>
        <v>North East Lincolnshire</v>
      </c>
      <c r="E143" s="34" t="str">
        <f>IF(IF($C$4=Dates!$G$4,DataPack!D294,IF($C$4=Dates!$G$5,DataPack!J294))=0,"",IF($C$4=Dates!$G$4,DataPack!D294,IF($C$4=Dates!$G$5,DataPack!J294)))</f>
        <v>Primary</v>
      </c>
      <c r="F143" s="34" t="str">
        <f>IF(IF($C$4=Dates!$G$4,DataPack!E294,IF($C$4=Dates!$G$5,DataPack!K294))=0,"",IF($C$4=Dates!$G$4,DataPack!E294,IF($C$4=Dates!$G$5,DataPack!K294)))</f>
        <v>Community School</v>
      </c>
      <c r="G143" s="258">
        <f>IF(IF($C$4=Dates!$G$4,DataPack!F294,IF($C$4=Dates!$G$5,DataPack!L294))=0,"",IF($C$4=Dates!$G$4,DataPack!F294,IF($C$4=Dates!$G$5,DataPack!L294)))</f>
        <v>41101</v>
      </c>
      <c r="H143" s="5"/>
    </row>
    <row r="144" spans="2:8">
      <c r="B144" s="29">
        <f>IF(IF($C$4=Dates!$G$4,DataPack!A295,IF($C$4=Dates!$G$5,DataPack!G295))=0,"",IF($C$4=Dates!$G$4,DataPack!A295,IF($C$4=Dates!$G$5,DataPack!G295)))</f>
        <v>117712</v>
      </c>
      <c r="C144" s="34" t="str">
        <f>IF(IF($C$4=Dates!$G$4,DataPack!B295,IF($C$4=Dates!$G$5,DataPack!H295))=0,"",IF($C$4=Dates!$G$4,DataPack!B295,IF($C$4=Dates!$G$5,DataPack!H295)))</f>
        <v>Ainthorpe Primary School</v>
      </c>
      <c r="D144" s="34" t="str">
        <f>IF(IF($C$4=Dates!$G$4,DataPack!C295,IF($C$4=Dates!$G$5,DataPack!I295))=0,"",IF($C$4=Dates!$G$4,DataPack!C295,IF($C$4=Dates!$G$5,DataPack!I295)))</f>
        <v>Kingston upon Hull City of</v>
      </c>
      <c r="E144" s="34" t="str">
        <f>IF(IF($C$4=Dates!$G$4,DataPack!D295,IF($C$4=Dates!$G$5,DataPack!J295))=0,"",IF($C$4=Dates!$G$4,DataPack!D295,IF($C$4=Dates!$G$5,DataPack!J295)))</f>
        <v>Primary</v>
      </c>
      <c r="F144" s="34" t="str">
        <f>IF(IF($C$4=Dates!$G$4,DataPack!E295,IF($C$4=Dates!$G$5,DataPack!K295))=0,"",IF($C$4=Dates!$G$4,DataPack!E295,IF($C$4=Dates!$G$5,DataPack!K295)))</f>
        <v>Community School</v>
      </c>
      <c r="G144" s="258">
        <f>IF(IF($C$4=Dates!$G$4,DataPack!F295,IF($C$4=Dates!$G$5,DataPack!L295))=0,"",IF($C$4=Dates!$G$4,DataPack!F295,IF($C$4=Dates!$G$5,DataPack!L295)))</f>
        <v>41080</v>
      </c>
      <c r="H144" s="5"/>
    </row>
    <row r="145" spans="2:8">
      <c r="B145" s="29">
        <f>IF(IF($C$4=Dates!$G$4,DataPack!A296,IF($C$4=Dates!$G$5,DataPack!G296))=0,"",IF($C$4=Dates!$G$4,DataPack!A296,IF($C$4=Dates!$G$5,DataPack!G296)))</f>
        <v>117270</v>
      </c>
      <c r="C145" s="34" t="str">
        <f>IF(IF($C$4=Dates!$G$4,DataPack!B296,IF($C$4=Dates!$G$5,DataPack!H296))=0,"",IF($C$4=Dates!$G$4,DataPack!B296,IF($C$4=Dates!$G$5,DataPack!H296)))</f>
        <v>Westfield Community Primary School</v>
      </c>
      <c r="D145" s="34" t="str">
        <f>IF(IF($C$4=Dates!$G$4,DataPack!C296,IF($C$4=Dates!$G$5,DataPack!I296))=0,"",IF($C$4=Dates!$G$4,DataPack!C296,IF($C$4=Dates!$G$5,DataPack!I296)))</f>
        <v>Hertfordshire</v>
      </c>
      <c r="E145" s="34" t="str">
        <f>IF(IF($C$4=Dates!$G$4,DataPack!D296,IF($C$4=Dates!$G$5,DataPack!J296))=0,"",IF($C$4=Dates!$G$4,DataPack!D296,IF($C$4=Dates!$G$5,DataPack!J296)))</f>
        <v>Primary</v>
      </c>
      <c r="F145" s="34" t="str">
        <f>IF(IF($C$4=Dates!$G$4,DataPack!E296,IF($C$4=Dates!$G$5,DataPack!K296))=0,"",IF($C$4=Dates!$G$4,DataPack!E296,IF($C$4=Dates!$G$5,DataPack!K296)))</f>
        <v>Community School</v>
      </c>
      <c r="G145" s="258">
        <f>IF(IF($C$4=Dates!$G$4,DataPack!F296,IF($C$4=Dates!$G$5,DataPack!L296))=0,"",IF($C$4=Dates!$G$4,DataPack!F296,IF($C$4=Dates!$G$5,DataPack!L296)))</f>
        <v>40984</v>
      </c>
      <c r="H145" s="5"/>
    </row>
    <row r="146" spans="2:8">
      <c r="B146" s="29">
        <f>IF(IF($C$4=Dates!$G$4,DataPack!A297,IF($C$4=Dates!$G$5,DataPack!G297))=0,"",IF($C$4=Dates!$G$4,DataPack!A297,IF($C$4=Dates!$G$5,DataPack!G297)))</f>
        <v>116658</v>
      </c>
      <c r="C146" s="34" t="str">
        <f>IF(IF($C$4=Dates!$G$4,DataPack!B297,IF($C$4=Dates!$G$5,DataPack!H297))=0,"",IF($C$4=Dates!$G$4,DataPack!B297,IF($C$4=Dates!$G$5,DataPack!H297)))</f>
        <v>Catshill First School</v>
      </c>
      <c r="D146" s="34" t="str">
        <f>IF(IF($C$4=Dates!$G$4,DataPack!C297,IF($C$4=Dates!$G$5,DataPack!I297))=0,"",IF($C$4=Dates!$G$4,DataPack!C297,IF($C$4=Dates!$G$5,DataPack!I297)))</f>
        <v>Worcestershire</v>
      </c>
      <c r="E146" s="34" t="str">
        <f>IF(IF($C$4=Dates!$G$4,DataPack!D297,IF($C$4=Dates!$G$5,DataPack!J297))=0,"",IF($C$4=Dates!$G$4,DataPack!D297,IF($C$4=Dates!$G$5,DataPack!J297)))</f>
        <v>Primary</v>
      </c>
      <c r="F146" s="34" t="str">
        <f>IF(IF($C$4=Dates!$G$4,DataPack!E297,IF($C$4=Dates!$G$5,DataPack!K297))=0,"",IF($C$4=Dates!$G$4,DataPack!E297,IF($C$4=Dates!$G$5,DataPack!K297)))</f>
        <v>Community School</v>
      </c>
      <c r="G146" s="258">
        <f>IF(IF($C$4=Dates!$G$4,DataPack!F297,IF($C$4=Dates!$G$5,DataPack!L297))=0,"",IF($C$4=Dates!$G$4,DataPack!F297,IF($C$4=Dates!$G$5,DataPack!L297)))</f>
        <v>40828</v>
      </c>
      <c r="H146" s="5"/>
    </row>
    <row r="147" spans="2:8">
      <c r="B147" s="29">
        <f>IF(IF($C$4=Dates!$G$4,DataPack!A298,IF($C$4=Dates!$G$5,DataPack!G298))=0,"",IF($C$4=Dates!$G$4,DataPack!A298,IF($C$4=Dates!$G$5,DataPack!G298)))</f>
        <v>116347</v>
      </c>
      <c r="C147" s="34" t="str">
        <f>IF(IF($C$4=Dates!$G$4,DataPack!B298,IF($C$4=Dates!$G$5,DataPack!H298))=0,"",IF($C$4=Dates!$G$4,DataPack!B298,IF($C$4=Dates!$G$5,DataPack!H298)))</f>
        <v>The Holme Church of England Controlled Primary School</v>
      </c>
      <c r="D147" s="34" t="str">
        <f>IF(IF($C$4=Dates!$G$4,DataPack!C298,IF($C$4=Dates!$G$5,DataPack!I298))=0,"",IF($C$4=Dates!$G$4,DataPack!C298,IF($C$4=Dates!$G$5,DataPack!I298)))</f>
        <v>Hampshire</v>
      </c>
      <c r="E147" s="34" t="str">
        <f>IF(IF($C$4=Dates!$G$4,DataPack!D298,IF($C$4=Dates!$G$5,DataPack!J298))=0,"",IF($C$4=Dates!$G$4,DataPack!D298,IF($C$4=Dates!$G$5,DataPack!J298)))</f>
        <v>Primary</v>
      </c>
      <c r="F147" s="34" t="str">
        <f>IF(IF($C$4=Dates!$G$4,DataPack!E298,IF($C$4=Dates!$G$5,DataPack!K298))=0,"",IF($C$4=Dates!$G$4,DataPack!E298,IF($C$4=Dates!$G$5,DataPack!K298)))</f>
        <v>Voluntary Controlled School</v>
      </c>
      <c r="G147" s="258">
        <f>IF(IF($C$4=Dates!$G$4,DataPack!F298,IF($C$4=Dates!$G$5,DataPack!L298))=0,"",IF($C$4=Dates!$G$4,DataPack!F298,IF($C$4=Dates!$G$5,DataPack!L298)))</f>
        <v>41088</v>
      </c>
      <c r="H147" s="5"/>
    </row>
    <row r="148" spans="2:8">
      <c r="B148" s="29">
        <f>IF(IF($C$4=Dates!$G$4,DataPack!A299,IF($C$4=Dates!$G$5,DataPack!G299))=0,"",IF($C$4=Dates!$G$4,DataPack!A299,IF($C$4=Dates!$G$5,DataPack!G299)))</f>
        <v>116269</v>
      </c>
      <c r="C148" s="34" t="str">
        <f>IF(IF($C$4=Dates!$G$4,DataPack!B299,IF($C$4=Dates!$G$5,DataPack!H299))=0,"",IF($C$4=Dates!$G$4,DataPack!B299,IF($C$4=Dates!$G$5,DataPack!H299)))</f>
        <v>Andover Church of England Primary School</v>
      </c>
      <c r="D148" s="34" t="str">
        <f>IF(IF($C$4=Dates!$G$4,DataPack!C299,IF($C$4=Dates!$G$5,DataPack!I299))=0,"",IF($C$4=Dates!$G$4,DataPack!C299,IF($C$4=Dates!$G$5,DataPack!I299)))</f>
        <v>Hampshire</v>
      </c>
      <c r="E148" s="34" t="str">
        <f>IF(IF($C$4=Dates!$G$4,DataPack!D299,IF($C$4=Dates!$G$5,DataPack!J299))=0,"",IF($C$4=Dates!$G$4,DataPack!D299,IF($C$4=Dates!$G$5,DataPack!J299)))</f>
        <v>Primary</v>
      </c>
      <c r="F148" s="34" t="str">
        <f>IF(IF($C$4=Dates!$G$4,DataPack!E299,IF($C$4=Dates!$G$5,DataPack!K299))=0,"",IF($C$4=Dates!$G$4,DataPack!E299,IF($C$4=Dates!$G$5,DataPack!K299)))</f>
        <v>Voluntary Controlled School</v>
      </c>
      <c r="G148" s="258">
        <f>IF(IF($C$4=Dates!$G$4,DataPack!F299,IF($C$4=Dates!$G$5,DataPack!L299))=0,"",IF($C$4=Dates!$G$4,DataPack!F299,IF($C$4=Dates!$G$5,DataPack!L299)))</f>
        <v>40624</v>
      </c>
      <c r="H148" s="5"/>
    </row>
    <row r="149" spans="2:8">
      <c r="B149" s="29">
        <f>IF(IF($C$4=Dates!$G$4,DataPack!A300,IF($C$4=Dates!$G$5,DataPack!G300))=0,"",IF($C$4=Dates!$G$4,DataPack!A300,IF($C$4=Dates!$G$5,DataPack!G300)))</f>
        <v>116217</v>
      </c>
      <c r="C149" s="34" t="str">
        <f>IF(IF($C$4=Dates!$G$4,DataPack!B300,IF($C$4=Dates!$G$5,DataPack!H300))=0,"",IF($C$4=Dates!$G$4,DataPack!B300,IF($C$4=Dates!$G$5,DataPack!H300)))</f>
        <v>Wimborne Junior School</v>
      </c>
      <c r="D149" s="34" t="str">
        <f>IF(IF($C$4=Dates!$G$4,DataPack!C300,IF($C$4=Dates!$G$5,DataPack!I300))=0,"",IF($C$4=Dates!$G$4,DataPack!C300,IF($C$4=Dates!$G$5,DataPack!I300)))</f>
        <v>Portsmouth</v>
      </c>
      <c r="E149" s="34" t="str">
        <f>IF(IF($C$4=Dates!$G$4,DataPack!D300,IF($C$4=Dates!$G$5,DataPack!J300))=0,"",IF($C$4=Dates!$G$4,DataPack!D300,IF($C$4=Dates!$G$5,DataPack!J300)))</f>
        <v>Primary</v>
      </c>
      <c r="F149" s="34" t="str">
        <f>IF(IF($C$4=Dates!$G$4,DataPack!E300,IF($C$4=Dates!$G$5,DataPack!K300))=0,"",IF($C$4=Dates!$G$4,DataPack!E300,IF($C$4=Dates!$G$5,DataPack!K300)))</f>
        <v>Community School</v>
      </c>
      <c r="G149" s="258">
        <f>IF(IF($C$4=Dates!$G$4,DataPack!F300,IF($C$4=Dates!$G$5,DataPack!L300))=0,"",IF($C$4=Dates!$G$4,DataPack!F300,IF($C$4=Dates!$G$5,DataPack!L300)))</f>
        <v>40935</v>
      </c>
      <c r="H149" s="5"/>
    </row>
    <row r="150" spans="2:8">
      <c r="B150" s="29">
        <f>IF(IF($C$4=Dates!$G$4,DataPack!A301,IF($C$4=Dates!$G$5,DataPack!G301))=0,"",IF($C$4=Dates!$G$4,DataPack!A301,IF($C$4=Dates!$G$5,DataPack!G301)))</f>
        <v>116196</v>
      </c>
      <c r="C150" s="34" t="str">
        <f>IF(IF($C$4=Dates!$G$4,DataPack!B301,IF($C$4=Dates!$G$5,DataPack!H301))=0,"",IF($C$4=Dates!$G$4,DataPack!B301,IF($C$4=Dates!$G$5,DataPack!H301)))</f>
        <v>Highbury Primary School</v>
      </c>
      <c r="D150" s="34" t="str">
        <f>IF(IF($C$4=Dates!$G$4,DataPack!C301,IF($C$4=Dates!$G$5,DataPack!I301))=0,"",IF($C$4=Dates!$G$4,DataPack!C301,IF($C$4=Dates!$G$5,DataPack!I301)))</f>
        <v>Portsmouth</v>
      </c>
      <c r="E150" s="34" t="str">
        <f>IF(IF($C$4=Dates!$G$4,DataPack!D301,IF($C$4=Dates!$G$5,DataPack!J301))=0,"",IF($C$4=Dates!$G$4,DataPack!D301,IF($C$4=Dates!$G$5,DataPack!J301)))</f>
        <v>Primary</v>
      </c>
      <c r="F150" s="34" t="str">
        <f>IF(IF($C$4=Dates!$G$4,DataPack!E301,IF($C$4=Dates!$G$5,DataPack!K301))=0,"",IF($C$4=Dates!$G$4,DataPack!E301,IF($C$4=Dates!$G$5,DataPack!K301)))</f>
        <v>Community School</v>
      </c>
      <c r="G150" s="258">
        <f>IF(IF($C$4=Dates!$G$4,DataPack!F301,IF($C$4=Dates!$G$5,DataPack!L301))=0,"",IF($C$4=Dates!$G$4,DataPack!F301,IF($C$4=Dates!$G$5,DataPack!L301)))</f>
        <v>40464</v>
      </c>
      <c r="H150" s="5"/>
    </row>
    <row r="151" spans="2:8">
      <c r="B151" s="29">
        <f>IF(IF($C$4=Dates!$G$4,DataPack!A302,IF($C$4=Dates!$G$5,DataPack!G302))=0,"",IF($C$4=Dates!$G$4,DataPack!A302,IF($C$4=Dates!$G$5,DataPack!G302)))</f>
        <v>116186</v>
      </c>
      <c r="C151" s="34" t="str">
        <f>IF(IF($C$4=Dates!$G$4,DataPack!B302,IF($C$4=Dates!$G$5,DataPack!H302))=0,"",IF($C$4=Dates!$G$4,DataPack!B302,IF($C$4=Dates!$G$5,DataPack!H302)))</f>
        <v>Meredith Infant School</v>
      </c>
      <c r="D151" s="34" t="str">
        <f>IF(IF($C$4=Dates!$G$4,DataPack!C302,IF($C$4=Dates!$G$5,DataPack!I302))=0,"",IF($C$4=Dates!$G$4,DataPack!C302,IF($C$4=Dates!$G$5,DataPack!I302)))</f>
        <v>Portsmouth</v>
      </c>
      <c r="E151" s="34" t="str">
        <f>IF(IF($C$4=Dates!$G$4,DataPack!D302,IF($C$4=Dates!$G$5,DataPack!J302))=0,"",IF($C$4=Dates!$G$4,DataPack!D302,IF($C$4=Dates!$G$5,DataPack!J302)))</f>
        <v>Primary</v>
      </c>
      <c r="F151" s="34" t="str">
        <f>IF(IF($C$4=Dates!$G$4,DataPack!E302,IF($C$4=Dates!$G$5,DataPack!K302))=0,"",IF($C$4=Dates!$G$4,DataPack!E302,IF($C$4=Dates!$G$5,DataPack!K302)))</f>
        <v>Community School</v>
      </c>
      <c r="G151" s="258">
        <f>IF(IF($C$4=Dates!$G$4,DataPack!F302,IF($C$4=Dates!$G$5,DataPack!L302))=0,"",IF($C$4=Dates!$G$4,DataPack!F302,IF($C$4=Dates!$G$5,DataPack!L302)))</f>
        <v>40808</v>
      </c>
      <c r="H151" s="5"/>
    </row>
    <row r="152" spans="2:8">
      <c r="B152" s="29">
        <f>IF(IF($C$4=Dates!$G$4,DataPack!A303,IF($C$4=Dates!$G$5,DataPack!G303))=0,"",IF($C$4=Dates!$G$4,DataPack!A303,IF($C$4=Dates!$G$5,DataPack!G303)))</f>
        <v>116163</v>
      </c>
      <c r="C152" s="34" t="str">
        <f>IF(IF($C$4=Dates!$G$4,DataPack!B303,IF($C$4=Dates!$G$5,DataPack!H303))=0,"",IF($C$4=Dates!$G$4,DataPack!B303,IF($C$4=Dates!$G$5,DataPack!H303)))</f>
        <v>Elson Infant School</v>
      </c>
      <c r="D152" s="34" t="str">
        <f>IF(IF($C$4=Dates!$G$4,DataPack!C303,IF($C$4=Dates!$G$5,DataPack!I303))=0,"",IF($C$4=Dates!$G$4,DataPack!C303,IF($C$4=Dates!$G$5,DataPack!I303)))</f>
        <v>Hampshire</v>
      </c>
      <c r="E152" s="34" t="str">
        <f>IF(IF($C$4=Dates!$G$4,DataPack!D303,IF($C$4=Dates!$G$5,DataPack!J303))=0,"",IF($C$4=Dates!$G$4,DataPack!D303,IF($C$4=Dates!$G$5,DataPack!J303)))</f>
        <v>Primary</v>
      </c>
      <c r="F152" s="34" t="str">
        <f>IF(IF($C$4=Dates!$G$4,DataPack!E303,IF($C$4=Dates!$G$5,DataPack!K303))=0,"",IF($C$4=Dates!$G$4,DataPack!E303,IF($C$4=Dates!$G$5,DataPack!K303)))</f>
        <v>Community School</v>
      </c>
      <c r="G152" s="258">
        <f>IF(IF($C$4=Dates!$G$4,DataPack!F303,IF($C$4=Dates!$G$5,DataPack!L303))=0,"",IF($C$4=Dates!$G$4,DataPack!F303,IF($C$4=Dates!$G$5,DataPack!L303)))</f>
        <v>41046</v>
      </c>
      <c r="H152" s="5"/>
    </row>
    <row r="153" spans="2:8">
      <c r="B153" s="29">
        <f>IF(IF($C$4=Dates!$G$4,DataPack!A304,IF($C$4=Dates!$G$5,DataPack!G304))=0,"",IF($C$4=Dates!$G$4,DataPack!A304,IF($C$4=Dates!$G$5,DataPack!G304)))</f>
        <v>116151</v>
      </c>
      <c r="C153" s="34" t="str">
        <f>IF(IF($C$4=Dates!$G$4,DataPack!B304,IF($C$4=Dates!$G$5,DataPack!H304))=0,"",IF($C$4=Dates!$G$4,DataPack!B304,IF($C$4=Dates!$G$5,DataPack!H304)))</f>
        <v>Talavera Infant School</v>
      </c>
      <c r="D153" s="34" t="str">
        <f>IF(IF($C$4=Dates!$G$4,DataPack!C304,IF($C$4=Dates!$G$5,DataPack!I304))=0,"",IF($C$4=Dates!$G$4,DataPack!C304,IF($C$4=Dates!$G$5,DataPack!I304)))</f>
        <v>Hampshire</v>
      </c>
      <c r="E153" s="34" t="str">
        <f>IF(IF($C$4=Dates!$G$4,DataPack!D304,IF($C$4=Dates!$G$5,DataPack!J304))=0,"",IF($C$4=Dates!$G$4,DataPack!D304,IF($C$4=Dates!$G$5,DataPack!J304)))</f>
        <v>Primary</v>
      </c>
      <c r="F153" s="34" t="str">
        <f>IF(IF($C$4=Dates!$G$4,DataPack!E304,IF($C$4=Dates!$G$5,DataPack!K304))=0,"",IF($C$4=Dates!$G$4,DataPack!E304,IF($C$4=Dates!$G$5,DataPack!K304)))</f>
        <v>Community School</v>
      </c>
      <c r="G153" s="258">
        <f>IF(IF($C$4=Dates!$G$4,DataPack!F304,IF($C$4=Dates!$G$5,DataPack!L304))=0,"",IF($C$4=Dates!$G$4,DataPack!F304,IF($C$4=Dates!$G$5,DataPack!L304)))</f>
        <v>40731</v>
      </c>
      <c r="H153" s="5"/>
    </row>
    <row r="154" spans="2:8">
      <c r="B154" s="29">
        <f>IF(IF($C$4=Dates!$G$4,DataPack!A305,IF($C$4=Dates!$G$5,DataPack!G305))=0,"",IF($C$4=Dates!$G$4,DataPack!A305,IF($C$4=Dates!$G$5,DataPack!G305)))</f>
        <v>100325</v>
      </c>
      <c r="C154" s="34" t="str">
        <f>IF(IF($C$4=Dates!$G$4,DataPack!B305,IF($C$4=Dates!$G$5,DataPack!H305))=0,"",IF($C$4=Dates!$G$4,DataPack!B305,IF($C$4=Dates!$G$5,DataPack!H305)))</f>
        <v>Canberra Primary School</v>
      </c>
      <c r="D154" s="34" t="str">
        <f>IF(IF($C$4=Dates!$G$4,DataPack!C305,IF($C$4=Dates!$G$5,DataPack!I305))=0,"",IF($C$4=Dates!$G$4,DataPack!C305,IF($C$4=Dates!$G$5,DataPack!I305)))</f>
        <v>Hammersmith and Fulham</v>
      </c>
      <c r="E154" s="34" t="str">
        <f>IF(IF($C$4=Dates!$G$4,DataPack!D305,IF($C$4=Dates!$G$5,DataPack!J305))=0,"",IF($C$4=Dates!$G$4,DataPack!D305,IF($C$4=Dates!$G$5,DataPack!J305)))</f>
        <v>Primary</v>
      </c>
      <c r="F154" s="34" t="str">
        <f>IF(IF($C$4=Dates!$G$4,DataPack!E305,IF($C$4=Dates!$G$5,DataPack!K305))=0,"",IF($C$4=Dates!$G$4,DataPack!E305,IF($C$4=Dates!$G$5,DataPack!K305)))</f>
        <v>Foundation School</v>
      </c>
      <c r="G154" s="258">
        <f>IF(IF($C$4=Dates!$G$4,DataPack!F305,IF($C$4=Dates!$G$5,DataPack!L305))=0,"",IF($C$4=Dates!$G$4,DataPack!F305,IF($C$4=Dates!$G$5,DataPack!L305)))</f>
        <v>40339</v>
      </c>
      <c r="H154" s="5"/>
    </row>
    <row r="155" spans="2:8">
      <c r="B155" s="29">
        <f>IF(IF($C$4=Dates!$G$4,DataPack!A306,IF($C$4=Dates!$G$5,DataPack!G306))=0,"",IF($C$4=Dates!$G$4,DataPack!A306,IF($C$4=Dates!$G$5,DataPack!G306)))</f>
        <v>116134</v>
      </c>
      <c r="C155" s="34" t="str">
        <f>IF(IF($C$4=Dates!$G$4,DataPack!B306,IF($C$4=Dates!$G$5,DataPack!H306))=0,"",IF($C$4=Dates!$G$4,DataPack!B306,IF($C$4=Dates!$G$5,DataPack!H306)))</f>
        <v>Townhill Junior School</v>
      </c>
      <c r="D155" s="34" t="str">
        <f>IF(IF($C$4=Dates!$G$4,DataPack!C306,IF($C$4=Dates!$G$5,DataPack!I306))=0,"",IF($C$4=Dates!$G$4,DataPack!C306,IF($C$4=Dates!$G$5,DataPack!I306)))</f>
        <v>Southampton</v>
      </c>
      <c r="E155" s="34" t="str">
        <f>IF(IF($C$4=Dates!$G$4,DataPack!D306,IF($C$4=Dates!$G$5,DataPack!J306))=0,"",IF($C$4=Dates!$G$4,DataPack!D306,IF($C$4=Dates!$G$5,DataPack!J306)))</f>
        <v>Primary</v>
      </c>
      <c r="F155" s="34" t="str">
        <f>IF(IF($C$4=Dates!$G$4,DataPack!E306,IF($C$4=Dates!$G$5,DataPack!K306))=0,"",IF($C$4=Dates!$G$4,DataPack!E306,IF($C$4=Dates!$G$5,DataPack!K306)))</f>
        <v>Community School</v>
      </c>
      <c r="G155" s="258">
        <f>IF(IF($C$4=Dates!$G$4,DataPack!F306,IF($C$4=Dates!$G$5,DataPack!L306))=0,"",IF($C$4=Dates!$G$4,DataPack!F306,IF($C$4=Dates!$G$5,DataPack!L306)))</f>
        <v>40801</v>
      </c>
      <c r="H155" s="5"/>
    </row>
    <row r="156" spans="2:8">
      <c r="B156" s="29">
        <f>IF(IF($C$4=Dates!$G$4,DataPack!A307,IF($C$4=Dates!$G$5,DataPack!G307))=0,"",IF($C$4=Dates!$G$4,DataPack!A307,IF($C$4=Dates!$G$5,DataPack!G307)))</f>
        <v>116011</v>
      </c>
      <c r="C156" s="34" t="str">
        <f>IF(IF($C$4=Dates!$G$4,DataPack!B307,IF($C$4=Dates!$G$5,DataPack!H307))=0,"",IF($C$4=Dates!$G$4,DataPack!B307,IF($C$4=Dates!$G$5,DataPack!H307)))</f>
        <v>Frogmore Junior School</v>
      </c>
      <c r="D156" s="34" t="str">
        <f>IF(IF($C$4=Dates!$G$4,DataPack!C307,IF($C$4=Dates!$G$5,DataPack!I307))=0,"",IF($C$4=Dates!$G$4,DataPack!C307,IF($C$4=Dates!$G$5,DataPack!I307)))</f>
        <v>Hampshire</v>
      </c>
      <c r="E156" s="34" t="str">
        <f>IF(IF($C$4=Dates!$G$4,DataPack!D307,IF($C$4=Dates!$G$5,DataPack!J307))=0,"",IF($C$4=Dates!$G$4,DataPack!D307,IF($C$4=Dates!$G$5,DataPack!J307)))</f>
        <v>Primary</v>
      </c>
      <c r="F156" s="34" t="str">
        <f>IF(IF($C$4=Dates!$G$4,DataPack!E307,IF($C$4=Dates!$G$5,DataPack!K307))=0,"",IF($C$4=Dates!$G$4,DataPack!E307,IF($C$4=Dates!$G$5,DataPack!K307)))</f>
        <v>Community School</v>
      </c>
      <c r="G156" s="258">
        <f>IF(IF($C$4=Dates!$G$4,DataPack!F307,IF($C$4=Dates!$G$5,DataPack!L307))=0,"",IF($C$4=Dates!$G$4,DataPack!F307,IF($C$4=Dates!$G$5,DataPack!L307)))</f>
        <v>40969</v>
      </c>
      <c r="H156" s="5"/>
    </row>
    <row r="157" spans="2:8">
      <c r="B157" s="29">
        <f>IF(IF($C$4=Dates!$G$4,DataPack!A308,IF($C$4=Dates!$G$5,DataPack!G308))=0,"",IF($C$4=Dates!$G$4,DataPack!A308,IF($C$4=Dates!$G$5,DataPack!G308)))</f>
        <v>115964</v>
      </c>
      <c r="C157" s="34" t="str">
        <f>IF(IF($C$4=Dates!$G$4,DataPack!B308,IF($C$4=Dates!$G$5,DataPack!H308))=0,"",IF($C$4=Dates!$G$4,DataPack!B308,IF($C$4=Dates!$G$5,DataPack!H308)))</f>
        <v>Padnell Junior School</v>
      </c>
      <c r="D157" s="34" t="str">
        <f>IF(IF($C$4=Dates!$G$4,DataPack!C308,IF($C$4=Dates!$G$5,DataPack!I308))=0,"",IF($C$4=Dates!$G$4,DataPack!C308,IF($C$4=Dates!$G$5,DataPack!I308)))</f>
        <v>Hampshire</v>
      </c>
      <c r="E157" s="34" t="str">
        <f>IF(IF($C$4=Dates!$G$4,DataPack!D308,IF($C$4=Dates!$G$5,DataPack!J308))=0,"",IF($C$4=Dates!$G$4,DataPack!D308,IF($C$4=Dates!$G$5,DataPack!J308)))</f>
        <v>Primary</v>
      </c>
      <c r="F157" s="34" t="str">
        <f>IF(IF($C$4=Dates!$G$4,DataPack!E308,IF($C$4=Dates!$G$5,DataPack!K308))=0,"",IF($C$4=Dates!$G$4,DataPack!E308,IF($C$4=Dates!$G$5,DataPack!K308)))</f>
        <v>Community School</v>
      </c>
      <c r="G157" s="258">
        <f>IF(IF($C$4=Dates!$G$4,DataPack!F308,IF($C$4=Dates!$G$5,DataPack!L308))=0,"",IF($C$4=Dates!$G$4,DataPack!F308,IF($C$4=Dates!$G$5,DataPack!L308)))</f>
        <v>40947</v>
      </c>
      <c r="H157" s="5"/>
    </row>
    <row r="158" spans="2:8">
      <c r="B158" s="29">
        <f>IF(IF($C$4=Dates!$G$4,DataPack!A309,IF($C$4=Dates!$G$5,DataPack!G309))=0,"",IF($C$4=Dates!$G$4,DataPack!A309,IF($C$4=Dates!$G$5,DataPack!G309)))</f>
        <v>115907</v>
      </c>
      <c r="C158" s="34" t="str">
        <f>IF(IF($C$4=Dates!$G$4,DataPack!B309,IF($C$4=Dates!$G$5,DataPack!H309))=0,"",IF($C$4=Dates!$G$4,DataPack!B309,IF($C$4=Dates!$G$5,DataPack!H309)))</f>
        <v>Front Lawn Infant School</v>
      </c>
      <c r="D158" s="34" t="str">
        <f>IF(IF($C$4=Dates!$G$4,DataPack!C309,IF($C$4=Dates!$G$5,DataPack!I309))=0,"",IF($C$4=Dates!$G$4,DataPack!C309,IF($C$4=Dates!$G$5,DataPack!I309)))</f>
        <v>Hampshire</v>
      </c>
      <c r="E158" s="34" t="str">
        <f>IF(IF($C$4=Dates!$G$4,DataPack!D309,IF($C$4=Dates!$G$5,DataPack!J309))=0,"",IF($C$4=Dates!$G$4,DataPack!D309,IF($C$4=Dates!$G$5,DataPack!J309)))</f>
        <v>Primary</v>
      </c>
      <c r="F158" s="34" t="str">
        <f>IF(IF($C$4=Dates!$G$4,DataPack!E309,IF($C$4=Dates!$G$5,DataPack!K309))=0,"",IF($C$4=Dates!$G$4,DataPack!E309,IF($C$4=Dates!$G$5,DataPack!K309)))</f>
        <v>Community School</v>
      </c>
      <c r="G158" s="258">
        <f>IF(IF($C$4=Dates!$G$4,DataPack!F309,IF($C$4=Dates!$G$5,DataPack!L309))=0,"",IF($C$4=Dates!$G$4,DataPack!F309,IF($C$4=Dates!$G$5,DataPack!L309)))</f>
        <v>40926</v>
      </c>
      <c r="H158" s="5"/>
    </row>
    <row r="159" spans="2:8">
      <c r="B159" s="29">
        <f>IF(IF($C$4=Dates!$G$4,DataPack!A310,IF($C$4=Dates!$G$5,DataPack!G310))=0,"",IF($C$4=Dates!$G$4,DataPack!A310,IF($C$4=Dates!$G$5,DataPack!G310)))</f>
        <v>115873</v>
      </c>
      <c r="C159" s="34" t="str">
        <f>IF(IF($C$4=Dates!$G$4,DataPack!B310,IF($C$4=Dates!$G$5,DataPack!H310))=0,"",IF($C$4=Dates!$G$4,DataPack!B310,IF($C$4=Dates!$G$5,DataPack!H310)))</f>
        <v>Merdon Junior School</v>
      </c>
      <c r="D159" s="34" t="str">
        <f>IF(IF($C$4=Dates!$G$4,DataPack!C310,IF($C$4=Dates!$G$5,DataPack!I310))=0,"",IF($C$4=Dates!$G$4,DataPack!C310,IF($C$4=Dates!$G$5,DataPack!I310)))</f>
        <v>Hampshire</v>
      </c>
      <c r="E159" s="34" t="str">
        <f>IF(IF($C$4=Dates!$G$4,DataPack!D310,IF($C$4=Dates!$G$5,DataPack!J310))=0,"",IF($C$4=Dates!$G$4,DataPack!D310,IF($C$4=Dates!$G$5,DataPack!J310)))</f>
        <v>Primary</v>
      </c>
      <c r="F159" s="34" t="str">
        <f>IF(IF($C$4=Dates!$G$4,DataPack!E310,IF($C$4=Dates!$G$5,DataPack!K310))=0,"",IF($C$4=Dates!$G$4,DataPack!E310,IF($C$4=Dates!$G$5,DataPack!K310)))</f>
        <v>Community School</v>
      </c>
      <c r="G159" s="258">
        <f>IF(IF($C$4=Dates!$G$4,DataPack!F310,IF($C$4=Dates!$G$5,DataPack!L310))=0,"",IF($C$4=Dates!$G$4,DataPack!F310,IF($C$4=Dates!$G$5,DataPack!L310)))</f>
        <v>40921</v>
      </c>
      <c r="H159" s="5"/>
    </row>
    <row r="160" spans="2:8">
      <c r="B160" s="29">
        <f>IF(IF($C$4=Dates!$G$4,DataPack!A311,IF($C$4=Dates!$G$5,DataPack!G311))=0,"",IF($C$4=Dates!$G$4,DataPack!A311,IF($C$4=Dates!$G$5,DataPack!G311)))</f>
        <v>115542</v>
      </c>
      <c r="C160" s="34" t="str">
        <f>IF(IF($C$4=Dates!$G$4,DataPack!B311,IF($C$4=Dates!$G$5,DataPack!H311))=0,"",IF($C$4=Dates!$G$4,DataPack!B311,IF($C$4=Dates!$G$5,DataPack!H311)))</f>
        <v>Parliament Primary School</v>
      </c>
      <c r="D160" s="34" t="str">
        <f>IF(IF($C$4=Dates!$G$4,DataPack!C311,IF($C$4=Dates!$G$5,DataPack!I311))=0,"",IF($C$4=Dates!$G$4,DataPack!C311,IF($C$4=Dates!$G$5,DataPack!I311)))</f>
        <v>Gloucestershire</v>
      </c>
      <c r="E160" s="34" t="str">
        <f>IF(IF($C$4=Dates!$G$4,DataPack!D311,IF($C$4=Dates!$G$5,DataPack!J311))=0,"",IF($C$4=Dates!$G$4,DataPack!D311,IF($C$4=Dates!$G$5,DataPack!J311)))</f>
        <v>Primary</v>
      </c>
      <c r="F160" s="34" t="str">
        <f>IF(IF($C$4=Dates!$G$4,DataPack!E311,IF($C$4=Dates!$G$5,DataPack!K311))=0,"",IF($C$4=Dates!$G$4,DataPack!E311,IF($C$4=Dates!$G$5,DataPack!K311)))</f>
        <v>Community School</v>
      </c>
      <c r="G160" s="258">
        <f>IF(IF($C$4=Dates!$G$4,DataPack!F311,IF($C$4=Dates!$G$5,DataPack!L311))=0,"",IF($C$4=Dates!$G$4,DataPack!F311,IF($C$4=Dates!$G$5,DataPack!L311)))</f>
        <v>40610</v>
      </c>
      <c r="H160" s="5"/>
    </row>
    <row r="161" spans="2:8">
      <c r="B161" s="29">
        <f>IF(IF($C$4=Dates!$G$4,DataPack!A312,IF($C$4=Dates!$G$5,DataPack!G312))=0,"",IF($C$4=Dates!$G$4,DataPack!A312,IF($C$4=Dates!$G$5,DataPack!G312)))</f>
        <v>115534</v>
      </c>
      <c r="C161" s="34" t="str">
        <f>IF(IF($C$4=Dates!$G$4,DataPack!B312,IF($C$4=Dates!$G$5,DataPack!H312))=0,"",IF($C$4=Dates!$G$4,DataPack!B312,IF($C$4=Dates!$G$5,DataPack!H312)))</f>
        <v>Sheepscombe Primary School</v>
      </c>
      <c r="D161" s="34" t="str">
        <f>IF(IF($C$4=Dates!$G$4,DataPack!C312,IF($C$4=Dates!$G$5,DataPack!I312))=0,"",IF($C$4=Dates!$G$4,DataPack!C312,IF($C$4=Dates!$G$5,DataPack!I312)))</f>
        <v>Gloucestershire</v>
      </c>
      <c r="E161" s="34" t="str">
        <f>IF(IF($C$4=Dates!$G$4,DataPack!D312,IF($C$4=Dates!$G$5,DataPack!J312))=0,"",IF($C$4=Dates!$G$4,DataPack!D312,IF($C$4=Dates!$G$5,DataPack!J312)))</f>
        <v>Primary</v>
      </c>
      <c r="F161" s="34" t="str">
        <f>IF(IF($C$4=Dates!$G$4,DataPack!E312,IF($C$4=Dates!$G$5,DataPack!K312))=0,"",IF($C$4=Dates!$G$4,DataPack!E312,IF($C$4=Dates!$G$5,DataPack!K312)))</f>
        <v>Community School</v>
      </c>
      <c r="G161" s="258">
        <f>IF(IF($C$4=Dates!$G$4,DataPack!F312,IF($C$4=Dates!$G$5,DataPack!L312))=0,"",IF($C$4=Dates!$G$4,DataPack!F312,IF($C$4=Dates!$G$5,DataPack!L312)))</f>
        <v>40939</v>
      </c>
      <c r="H161" s="5"/>
    </row>
    <row r="162" spans="2:8">
      <c r="B162" s="29">
        <f>IF(IF($C$4=Dates!$G$4,DataPack!A313,IF($C$4=Dates!$G$5,DataPack!G313))=0,"",IF($C$4=Dates!$G$4,DataPack!A313,IF($C$4=Dates!$G$5,DataPack!G313)))</f>
        <v>115309</v>
      </c>
      <c r="C162" s="34" t="str">
        <f>IF(IF($C$4=Dates!$G$4,DataPack!B313,IF($C$4=Dates!$G$5,DataPack!H313))=0,"",IF($C$4=Dates!$G$4,DataPack!B313,IF($C$4=Dates!$G$5,DataPack!H313)))</f>
        <v>Thomas Willingale School</v>
      </c>
      <c r="D162" s="34" t="str">
        <f>IF(IF($C$4=Dates!$G$4,DataPack!C313,IF($C$4=Dates!$G$5,DataPack!I313))=0,"",IF($C$4=Dates!$G$4,DataPack!C313,IF($C$4=Dates!$G$5,DataPack!I313)))</f>
        <v>Essex</v>
      </c>
      <c r="E162" s="34" t="str">
        <f>IF(IF($C$4=Dates!$G$4,DataPack!D313,IF($C$4=Dates!$G$5,DataPack!J313))=0,"",IF($C$4=Dates!$G$4,DataPack!D313,IF($C$4=Dates!$G$5,DataPack!J313)))</f>
        <v>Primary</v>
      </c>
      <c r="F162" s="34" t="str">
        <f>IF(IF($C$4=Dates!$G$4,DataPack!E313,IF($C$4=Dates!$G$5,DataPack!K313))=0,"",IF($C$4=Dates!$G$4,DataPack!E313,IF($C$4=Dates!$G$5,DataPack!K313)))</f>
        <v>Foundation School</v>
      </c>
      <c r="G162" s="258">
        <f>IF(IF($C$4=Dates!$G$4,DataPack!F313,IF($C$4=Dates!$G$5,DataPack!L313))=0,"",IF($C$4=Dates!$G$4,DataPack!F313,IF($C$4=Dates!$G$5,DataPack!L313)))</f>
        <v>40808</v>
      </c>
      <c r="H162" s="5"/>
    </row>
    <row r="163" spans="2:8">
      <c r="B163" s="29">
        <f>IF(IF($C$4=Dates!$G$4,DataPack!A314,IF($C$4=Dates!$G$5,DataPack!G314))=0,"",IF($C$4=Dates!$G$4,DataPack!A314,IF($C$4=Dates!$G$5,DataPack!G314)))</f>
        <v>115153</v>
      </c>
      <c r="C163" s="34" t="str">
        <f>IF(IF($C$4=Dates!$G$4,DataPack!B314,IF($C$4=Dates!$G$5,DataPack!H314))=0,"",IF($C$4=Dates!$G$4,DataPack!B314,IF($C$4=Dates!$G$5,DataPack!H314)))</f>
        <v>St Teresa's Catholic Primary School, Basildon</v>
      </c>
      <c r="D163" s="34" t="str">
        <f>IF(IF($C$4=Dates!$G$4,DataPack!C314,IF($C$4=Dates!$G$5,DataPack!I314))=0,"",IF($C$4=Dates!$G$4,DataPack!C314,IF($C$4=Dates!$G$5,DataPack!I314)))</f>
        <v>Essex</v>
      </c>
      <c r="E163" s="34" t="str">
        <f>IF(IF($C$4=Dates!$G$4,DataPack!D314,IF($C$4=Dates!$G$5,DataPack!J314))=0,"",IF($C$4=Dates!$G$4,DataPack!D314,IF($C$4=Dates!$G$5,DataPack!J314)))</f>
        <v>Primary</v>
      </c>
      <c r="F163" s="34" t="str">
        <f>IF(IF($C$4=Dates!$G$4,DataPack!E314,IF($C$4=Dates!$G$5,DataPack!K314))=0,"",IF($C$4=Dates!$G$4,DataPack!E314,IF($C$4=Dates!$G$5,DataPack!K314)))</f>
        <v>Voluntary Aided School</v>
      </c>
      <c r="G163" s="258">
        <f>IF(IF($C$4=Dates!$G$4,DataPack!F314,IF($C$4=Dates!$G$5,DataPack!L314))=0,"",IF($C$4=Dates!$G$4,DataPack!F314,IF($C$4=Dates!$G$5,DataPack!L314)))</f>
        <v>41026</v>
      </c>
      <c r="H163" s="5"/>
    </row>
    <row r="164" spans="2:8">
      <c r="B164" s="29">
        <f>IF(IF($C$4=Dates!$G$4,DataPack!A315,IF($C$4=Dates!$G$5,DataPack!G315))=0,"",IF($C$4=Dates!$G$4,DataPack!A315,IF($C$4=Dates!$G$5,DataPack!G315)))</f>
        <v>115069</v>
      </c>
      <c r="C164" s="34" t="str">
        <f>IF(IF($C$4=Dates!$G$4,DataPack!B315,IF($C$4=Dates!$G$5,DataPack!H315))=0,"",IF($C$4=Dates!$G$4,DataPack!B315,IF($C$4=Dates!$G$5,DataPack!H315)))</f>
        <v>St Andrew's Church of England Voluntary Controlled Primary School, Great Yeldham</v>
      </c>
      <c r="D164" s="34" t="str">
        <f>IF(IF($C$4=Dates!$G$4,DataPack!C315,IF($C$4=Dates!$G$5,DataPack!I315))=0,"",IF($C$4=Dates!$G$4,DataPack!C315,IF($C$4=Dates!$G$5,DataPack!I315)))</f>
        <v>Essex</v>
      </c>
      <c r="E164" s="34" t="str">
        <f>IF(IF($C$4=Dates!$G$4,DataPack!D315,IF($C$4=Dates!$G$5,DataPack!J315))=0,"",IF($C$4=Dates!$G$4,DataPack!D315,IF($C$4=Dates!$G$5,DataPack!J315)))</f>
        <v>Primary</v>
      </c>
      <c r="F164" s="34" t="str">
        <f>IF(IF($C$4=Dates!$G$4,DataPack!E315,IF($C$4=Dates!$G$5,DataPack!K315))=0,"",IF($C$4=Dates!$G$4,DataPack!E315,IF($C$4=Dates!$G$5,DataPack!K315)))</f>
        <v>Voluntary Controlled School</v>
      </c>
      <c r="G164" s="258">
        <f>IF(IF($C$4=Dates!$G$4,DataPack!F315,IF($C$4=Dates!$G$5,DataPack!L315))=0,"",IF($C$4=Dates!$G$4,DataPack!F315,IF($C$4=Dates!$G$5,DataPack!L315)))</f>
        <v>40977</v>
      </c>
      <c r="H164" s="5"/>
    </row>
    <row r="165" spans="2:8">
      <c r="B165" s="29">
        <f>IF(IF($C$4=Dates!$G$4,DataPack!A316,IF($C$4=Dates!$G$5,DataPack!G316))=0,"",IF($C$4=Dates!$G$4,DataPack!A316,IF($C$4=Dates!$G$5,DataPack!G316)))</f>
        <v>114901</v>
      </c>
      <c r="C165" s="34" t="str">
        <f>IF(IF($C$4=Dates!$G$4,DataPack!B316,IF($C$4=Dates!$G$5,DataPack!H316))=0,"",IF($C$4=Dates!$G$4,DataPack!B316,IF($C$4=Dates!$G$5,DataPack!H316)))</f>
        <v>Roydon Primary School</v>
      </c>
      <c r="D165" s="34" t="str">
        <f>IF(IF($C$4=Dates!$G$4,DataPack!C316,IF($C$4=Dates!$G$5,DataPack!I316))=0,"",IF($C$4=Dates!$G$4,DataPack!C316,IF($C$4=Dates!$G$5,DataPack!I316)))</f>
        <v>Essex</v>
      </c>
      <c r="E165" s="34" t="str">
        <f>IF(IF($C$4=Dates!$G$4,DataPack!D316,IF($C$4=Dates!$G$5,DataPack!J316))=0,"",IF($C$4=Dates!$G$4,DataPack!D316,IF($C$4=Dates!$G$5,DataPack!J316)))</f>
        <v>Primary</v>
      </c>
      <c r="F165" s="34" t="str">
        <f>IF(IF($C$4=Dates!$G$4,DataPack!E316,IF($C$4=Dates!$G$5,DataPack!K316))=0,"",IF($C$4=Dates!$G$4,DataPack!E316,IF($C$4=Dates!$G$5,DataPack!K316)))</f>
        <v>Community School</v>
      </c>
      <c r="G165" s="258">
        <f>IF(IF($C$4=Dates!$G$4,DataPack!F316,IF($C$4=Dates!$G$5,DataPack!L316))=0,"",IF($C$4=Dates!$G$4,DataPack!F316,IF($C$4=Dates!$G$5,DataPack!L316)))</f>
        <v>41074</v>
      </c>
      <c r="H165" s="5"/>
    </row>
    <row r="166" spans="2:8">
      <c r="B166" s="29">
        <f>IF(IF($C$4=Dates!$G$4,DataPack!A317,IF($C$4=Dates!$G$5,DataPack!G317))=0,"",IF($C$4=Dates!$G$4,DataPack!A317,IF($C$4=Dates!$G$5,DataPack!G317)))</f>
        <v>114768</v>
      </c>
      <c r="C166" s="34" t="str">
        <f>IF(IF($C$4=Dates!$G$4,DataPack!B317,IF($C$4=Dates!$G$5,DataPack!H317))=0,"",IF($C$4=Dates!$G$4,DataPack!B317,IF($C$4=Dates!$G$5,DataPack!H317)))</f>
        <v>Cann Hall Primary School</v>
      </c>
      <c r="D166" s="34" t="str">
        <f>IF(IF($C$4=Dates!$G$4,DataPack!C317,IF($C$4=Dates!$G$5,DataPack!I317))=0,"",IF($C$4=Dates!$G$4,DataPack!C317,IF($C$4=Dates!$G$5,DataPack!I317)))</f>
        <v>Essex</v>
      </c>
      <c r="E166" s="34" t="str">
        <f>IF(IF($C$4=Dates!$G$4,DataPack!D317,IF($C$4=Dates!$G$5,DataPack!J317))=0,"",IF($C$4=Dates!$G$4,DataPack!D317,IF($C$4=Dates!$G$5,DataPack!J317)))</f>
        <v>Primary</v>
      </c>
      <c r="F166" s="34" t="str">
        <f>IF(IF($C$4=Dates!$G$4,DataPack!E317,IF($C$4=Dates!$G$5,DataPack!K317))=0,"",IF($C$4=Dates!$G$4,DataPack!E317,IF($C$4=Dates!$G$5,DataPack!K317)))</f>
        <v>Community School</v>
      </c>
      <c r="G166" s="258">
        <f>IF(IF($C$4=Dates!$G$4,DataPack!F317,IF($C$4=Dates!$G$5,DataPack!L317))=0,"",IF($C$4=Dates!$G$4,DataPack!F317,IF($C$4=Dates!$G$5,DataPack!L317)))</f>
        <v>40928</v>
      </c>
      <c r="H166" s="5"/>
    </row>
    <row r="167" spans="2:8">
      <c r="B167" s="29">
        <f>IF(IF($C$4=Dates!$G$4,DataPack!A318,IF($C$4=Dates!$G$5,DataPack!G318))=0,"",IF($C$4=Dates!$G$4,DataPack!A318,IF($C$4=Dates!$G$5,DataPack!G318)))</f>
        <v>114766</v>
      </c>
      <c r="C167" s="34" t="str">
        <f>IF(IF($C$4=Dates!$G$4,DataPack!B318,IF($C$4=Dates!$G$5,DataPack!H318))=0,"",IF($C$4=Dates!$G$4,DataPack!B318,IF($C$4=Dates!$G$5,DataPack!H318)))</f>
        <v>Ravenscroft Primary School</v>
      </c>
      <c r="D167" s="34" t="str">
        <f>IF(IF($C$4=Dates!$G$4,DataPack!C318,IF($C$4=Dates!$G$5,DataPack!I318))=0,"",IF($C$4=Dates!$G$4,DataPack!C318,IF($C$4=Dates!$G$5,DataPack!I318)))</f>
        <v>Essex</v>
      </c>
      <c r="E167" s="34" t="str">
        <f>IF(IF($C$4=Dates!$G$4,DataPack!D318,IF($C$4=Dates!$G$5,DataPack!J318))=0,"",IF($C$4=Dates!$G$4,DataPack!D318,IF($C$4=Dates!$G$5,DataPack!J318)))</f>
        <v>Primary</v>
      </c>
      <c r="F167" s="34" t="str">
        <f>IF(IF($C$4=Dates!$G$4,DataPack!E318,IF($C$4=Dates!$G$5,DataPack!K318))=0,"",IF($C$4=Dates!$G$4,DataPack!E318,IF($C$4=Dates!$G$5,DataPack!K318)))</f>
        <v>Community School</v>
      </c>
      <c r="G167" s="258">
        <f>IF(IF($C$4=Dates!$G$4,DataPack!F318,IF($C$4=Dates!$G$5,DataPack!L318))=0,"",IF($C$4=Dates!$G$4,DataPack!F318,IF($C$4=Dates!$G$5,DataPack!L318)))</f>
        <v>40990</v>
      </c>
      <c r="H167" s="5"/>
    </row>
    <row r="168" spans="2:8">
      <c r="B168" s="29">
        <f>IF(IF($C$4=Dates!$G$4,DataPack!A319,IF($C$4=Dates!$G$5,DataPack!G319))=0,"",IF($C$4=Dates!$G$4,DataPack!A319,IF($C$4=Dates!$G$5,DataPack!G319)))</f>
        <v>114754</v>
      </c>
      <c r="C168" s="34" t="str">
        <f>IF(IF($C$4=Dates!$G$4,DataPack!B319,IF($C$4=Dates!$G$5,DataPack!H319))=0,"",IF($C$4=Dates!$G$4,DataPack!B319,IF($C$4=Dates!$G$5,DataPack!H319)))</f>
        <v>Greenstead, St Andrew's Nursery and Infant School</v>
      </c>
      <c r="D168" s="34" t="str">
        <f>IF(IF($C$4=Dates!$G$4,DataPack!C319,IF($C$4=Dates!$G$5,DataPack!I319))=0,"",IF($C$4=Dates!$G$4,DataPack!C319,IF($C$4=Dates!$G$5,DataPack!I319)))</f>
        <v>Essex</v>
      </c>
      <c r="E168" s="34" t="str">
        <f>IF(IF($C$4=Dates!$G$4,DataPack!D319,IF($C$4=Dates!$G$5,DataPack!J319))=0,"",IF($C$4=Dates!$G$4,DataPack!D319,IF($C$4=Dates!$G$5,DataPack!J319)))</f>
        <v>Primary</v>
      </c>
      <c r="F168" s="34" t="str">
        <f>IF(IF($C$4=Dates!$G$4,DataPack!E319,IF($C$4=Dates!$G$5,DataPack!K319))=0,"",IF($C$4=Dates!$G$4,DataPack!E319,IF($C$4=Dates!$G$5,DataPack!K319)))</f>
        <v>Community School</v>
      </c>
      <c r="G168" s="258">
        <f>IF(IF($C$4=Dates!$G$4,DataPack!F319,IF($C$4=Dates!$G$5,DataPack!L319))=0,"",IF($C$4=Dates!$G$4,DataPack!F319,IF($C$4=Dates!$G$5,DataPack!L319)))</f>
        <v>40927</v>
      </c>
      <c r="H168" s="5"/>
    </row>
    <row r="169" spans="2:8">
      <c r="B169" s="29">
        <f>IF(IF($C$4=Dates!$G$4,DataPack!A320,IF($C$4=Dates!$G$5,DataPack!G320))=0,"",IF($C$4=Dates!$G$4,DataPack!A320,IF($C$4=Dates!$G$5,DataPack!G320)))</f>
        <v>114731</v>
      </c>
      <c r="C169" s="34" t="str">
        <f>IF(IF($C$4=Dates!$G$4,DataPack!B320,IF($C$4=Dates!$G$5,DataPack!H320))=0,"",IF($C$4=Dates!$G$4,DataPack!B320,IF($C$4=Dates!$G$5,DataPack!H320)))</f>
        <v>Messing-Cum-Inworth Primary School</v>
      </c>
      <c r="D169" s="34" t="str">
        <f>IF(IF($C$4=Dates!$G$4,DataPack!C320,IF($C$4=Dates!$G$5,DataPack!I320))=0,"",IF($C$4=Dates!$G$4,DataPack!C320,IF($C$4=Dates!$G$5,DataPack!I320)))</f>
        <v>Essex</v>
      </c>
      <c r="E169" s="34" t="str">
        <f>IF(IF($C$4=Dates!$G$4,DataPack!D320,IF($C$4=Dates!$G$5,DataPack!J320))=0,"",IF($C$4=Dates!$G$4,DataPack!D320,IF($C$4=Dates!$G$5,DataPack!J320)))</f>
        <v>Primary</v>
      </c>
      <c r="F169" s="34" t="str">
        <f>IF(IF($C$4=Dates!$G$4,DataPack!E320,IF($C$4=Dates!$G$5,DataPack!K320))=0,"",IF($C$4=Dates!$G$4,DataPack!E320,IF($C$4=Dates!$G$5,DataPack!K320)))</f>
        <v>Community School</v>
      </c>
      <c r="G169" s="258">
        <f>IF(IF($C$4=Dates!$G$4,DataPack!F320,IF($C$4=Dates!$G$5,DataPack!L320))=0,"",IF($C$4=Dates!$G$4,DataPack!F320,IF($C$4=Dates!$G$5,DataPack!L320)))</f>
        <v>40633</v>
      </c>
      <c r="H169" s="5"/>
    </row>
    <row r="170" spans="2:8">
      <c r="B170" s="29">
        <f>IF(IF($C$4=Dates!$G$4,DataPack!A321,IF($C$4=Dates!$G$5,DataPack!G321))=0,"",IF($C$4=Dates!$G$4,DataPack!A321,IF($C$4=Dates!$G$5,DataPack!G321)))</f>
        <v>114573</v>
      </c>
      <c r="C170" s="34" t="str">
        <f>IF(IF($C$4=Dates!$G$4,DataPack!B321,IF($C$4=Dates!$G$5,DataPack!H321))=0,"",IF($C$4=Dates!$G$4,DataPack!B321,IF($C$4=Dates!$G$5,DataPack!H321)))</f>
        <v>All Saints CofE Junior School</v>
      </c>
      <c r="D170" s="34" t="str">
        <f>IF(IF($C$4=Dates!$G$4,DataPack!C321,IF($C$4=Dates!$G$5,DataPack!I321))=0,"",IF($C$4=Dates!$G$4,DataPack!C321,IF($C$4=Dates!$G$5,DataPack!I321)))</f>
        <v>East Sussex</v>
      </c>
      <c r="E170" s="34" t="str">
        <f>IF(IF($C$4=Dates!$G$4,DataPack!D321,IF($C$4=Dates!$G$5,DataPack!J321))=0,"",IF($C$4=Dates!$G$4,DataPack!D321,IF($C$4=Dates!$G$5,DataPack!J321)))</f>
        <v>Primary</v>
      </c>
      <c r="F170" s="34" t="str">
        <f>IF(IF($C$4=Dates!$G$4,DataPack!E321,IF($C$4=Dates!$G$5,DataPack!K321))=0,"",IF($C$4=Dates!$G$4,DataPack!E321,IF($C$4=Dates!$G$5,DataPack!K321)))</f>
        <v>Voluntary Aided School</v>
      </c>
      <c r="G170" s="258">
        <f>IF(IF($C$4=Dates!$G$4,DataPack!F321,IF($C$4=Dates!$G$5,DataPack!L321))=0,"",IF($C$4=Dates!$G$4,DataPack!F321,IF($C$4=Dates!$G$5,DataPack!L321)))</f>
        <v>40990</v>
      </c>
      <c r="H170" s="5"/>
    </row>
    <row r="171" spans="2:8">
      <c r="B171" s="29">
        <f>IF(IF($C$4=Dates!$G$4,DataPack!A322,IF($C$4=Dates!$G$5,DataPack!G322))=0,"",IF($C$4=Dates!$G$4,DataPack!A322,IF($C$4=Dates!$G$5,DataPack!G322)))</f>
        <v>114513</v>
      </c>
      <c r="C171" s="34" t="str">
        <f>IF(IF($C$4=Dates!$G$4,DataPack!B322,IF($C$4=Dates!$G$5,DataPack!H322))=0,"",IF($C$4=Dates!$G$4,DataPack!B322,IF($C$4=Dates!$G$5,DataPack!H322)))</f>
        <v>Mountfield and Whatlington Church of England Primary School</v>
      </c>
      <c r="D171" s="34" t="str">
        <f>IF(IF($C$4=Dates!$G$4,DataPack!C322,IF($C$4=Dates!$G$5,DataPack!I322))=0,"",IF($C$4=Dates!$G$4,DataPack!C322,IF($C$4=Dates!$G$5,DataPack!I322)))</f>
        <v>East Sussex</v>
      </c>
      <c r="E171" s="34" t="str">
        <f>IF(IF($C$4=Dates!$G$4,DataPack!D322,IF($C$4=Dates!$G$5,DataPack!J322))=0,"",IF($C$4=Dates!$G$4,DataPack!D322,IF($C$4=Dates!$G$5,DataPack!J322)))</f>
        <v>Primary</v>
      </c>
      <c r="F171" s="34" t="str">
        <f>IF(IF($C$4=Dates!$G$4,DataPack!E322,IF($C$4=Dates!$G$5,DataPack!K322))=0,"",IF($C$4=Dates!$G$4,DataPack!E322,IF($C$4=Dates!$G$5,DataPack!K322)))</f>
        <v>Voluntary Controlled School</v>
      </c>
      <c r="G171" s="258">
        <f>IF(IF($C$4=Dates!$G$4,DataPack!F322,IF($C$4=Dates!$G$5,DataPack!L322))=0,"",IF($C$4=Dates!$G$4,DataPack!F322,IF($C$4=Dates!$G$5,DataPack!L322)))</f>
        <v>41025</v>
      </c>
      <c r="H171" s="5"/>
    </row>
    <row r="172" spans="2:8">
      <c r="B172" s="29">
        <f>IF(IF($C$4=Dates!$G$4,DataPack!A323,IF($C$4=Dates!$G$5,DataPack!G323))=0,"",IF($C$4=Dates!$G$4,DataPack!A323,IF($C$4=Dates!$G$5,DataPack!G323)))</f>
        <v>114440</v>
      </c>
      <c r="C172" s="34" t="str">
        <f>IF(IF($C$4=Dates!$G$4,DataPack!B323,IF($C$4=Dates!$G$5,DataPack!H323))=0,"",IF($C$4=Dates!$G$4,DataPack!B323,IF($C$4=Dates!$G$5,DataPack!H323)))</f>
        <v>Meeching Valley Primary School</v>
      </c>
      <c r="D172" s="34" t="str">
        <f>IF(IF($C$4=Dates!$G$4,DataPack!C323,IF($C$4=Dates!$G$5,DataPack!I323))=0,"",IF($C$4=Dates!$G$4,DataPack!C323,IF($C$4=Dates!$G$5,DataPack!I323)))</f>
        <v>East Sussex</v>
      </c>
      <c r="E172" s="34" t="str">
        <f>IF(IF($C$4=Dates!$G$4,DataPack!D323,IF($C$4=Dates!$G$5,DataPack!J323))=0,"",IF($C$4=Dates!$G$4,DataPack!D323,IF($C$4=Dates!$G$5,DataPack!J323)))</f>
        <v>Primary</v>
      </c>
      <c r="F172" s="34" t="str">
        <f>IF(IF($C$4=Dates!$G$4,DataPack!E323,IF($C$4=Dates!$G$5,DataPack!K323))=0,"",IF($C$4=Dates!$G$4,DataPack!E323,IF($C$4=Dates!$G$5,DataPack!K323)))</f>
        <v>Community School</v>
      </c>
      <c r="G172" s="258">
        <f>IF(IF($C$4=Dates!$G$4,DataPack!F323,IF($C$4=Dates!$G$5,DataPack!L323))=0,"",IF($C$4=Dates!$G$4,DataPack!F323,IF($C$4=Dates!$G$5,DataPack!L323)))</f>
        <v>40984</v>
      </c>
      <c r="H172" s="5"/>
    </row>
    <row r="173" spans="2:8">
      <c r="B173" s="29">
        <f>IF(IF($C$4=Dates!$G$4,DataPack!A324,IF($C$4=Dates!$G$5,DataPack!G324))=0,"",IF($C$4=Dates!$G$4,DataPack!A324,IF($C$4=Dates!$G$5,DataPack!G324)))</f>
        <v>113444</v>
      </c>
      <c r="C173" s="34" t="str">
        <f>IF(IF($C$4=Dates!$G$4,DataPack!B324,IF($C$4=Dates!$G$5,DataPack!H324))=0,"",IF($C$4=Dates!$G$4,DataPack!B324,IF($C$4=Dates!$G$5,DataPack!H324)))</f>
        <v>St Nicholas Catholic Primary School</v>
      </c>
      <c r="D173" s="34" t="str">
        <f>IF(IF($C$4=Dates!$G$4,DataPack!C324,IF($C$4=Dates!$G$5,DataPack!I324))=0,"",IF($C$4=Dates!$G$4,DataPack!C324,IF($C$4=Dates!$G$5,DataPack!I324)))</f>
        <v>Devon</v>
      </c>
      <c r="E173" s="34" t="str">
        <f>IF(IF($C$4=Dates!$G$4,DataPack!D324,IF($C$4=Dates!$G$5,DataPack!J324))=0,"",IF($C$4=Dates!$G$4,DataPack!D324,IF($C$4=Dates!$G$5,DataPack!J324)))</f>
        <v>Primary</v>
      </c>
      <c r="F173" s="34" t="str">
        <f>IF(IF($C$4=Dates!$G$4,DataPack!E324,IF($C$4=Dates!$G$5,DataPack!K324))=0,"",IF($C$4=Dates!$G$4,DataPack!E324,IF($C$4=Dates!$G$5,DataPack!K324)))</f>
        <v>Voluntary Aided School</v>
      </c>
      <c r="G173" s="258">
        <f>IF(IF($C$4=Dates!$G$4,DataPack!F324,IF($C$4=Dates!$G$5,DataPack!L324))=0,"",IF($C$4=Dates!$G$4,DataPack!F324,IF($C$4=Dates!$G$5,DataPack!L324)))</f>
        <v>40919</v>
      </c>
      <c r="H173" s="5"/>
    </row>
    <row r="174" spans="2:8">
      <c r="B174" s="29">
        <f>IF(IF($C$4=Dates!$G$4,DataPack!A325,IF($C$4=Dates!$G$5,DataPack!G325))=0,"",IF($C$4=Dates!$G$4,DataPack!A325,IF($C$4=Dates!$G$5,DataPack!G325)))</f>
        <v>113091</v>
      </c>
      <c r="C174" s="34" t="str">
        <f>IF(IF($C$4=Dates!$G$4,DataPack!B325,IF($C$4=Dates!$G$5,DataPack!H325))=0,"",IF($C$4=Dates!$G$4,DataPack!B325,IF($C$4=Dates!$G$5,DataPack!H325)))</f>
        <v>Walter Daw Primary School</v>
      </c>
      <c r="D174" s="34" t="str">
        <f>IF(IF($C$4=Dates!$G$4,DataPack!C325,IF($C$4=Dates!$G$5,DataPack!I325))=0,"",IF($C$4=Dates!$G$4,DataPack!C325,IF($C$4=Dates!$G$5,DataPack!I325)))</f>
        <v>Devon</v>
      </c>
      <c r="E174" s="34" t="str">
        <f>IF(IF($C$4=Dates!$G$4,DataPack!D325,IF($C$4=Dates!$G$5,DataPack!J325))=0,"",IF($C$4=Dates!$G$4,DataPack!D325,IF($C$4=Dates!$G$5,DataPack!J325)))</f>
        <v>Primary</v>
      </c>
      <c r="F174" s="34" t="str">
        <f>IF(IF($C$4=Dates!$G$4,DataPack!E325,IF($C$4=Dates!$G$5,DataPack!K325))=0,"",IF($C$4=Dates!$G$4,DataPack!E325,IF($C$4=Dates!$G$5,DataPack!K325)))</f>
        <v>Community School</v>
      </c>
      <c r="G174" s="258">
        <f>IF(IF($C$4=Dates!$G$4,DataPack!F325,IF($C$4=Dates!$G$5,DataPack!L325))=0,"",IF($C$4=Dates!$G$4,DataPack!F325,IF($C$4=Dates!$G$5,DataPack!L325)))</f>
        <v>40625</v>
      </c>
      <c r="H174" s="5"/>
    </row>
    <row r="175" spans="2:8">
      <c r="B175" s="29">
        <f>IF(IF($C$4=Dates!$G$4,DataPack!A326,IF($C$4=Dates!$G$5,DataPack!G326))=0,"",IF($C$4=Dates!$G$4,DataPack!A326,IF($C$4=Dates!$G$5,DataPack!G326)))</f>
        <v>112912</v>
      </c>
      <c r="C175" s="34" t="str">
        <f>IF(IF($C$4=Dates!$G$4,DataPack!B326,IF($C$4=Dates!$G$5,DataPack!H326))=0,"",IF($C$4=Dates!$G$4,DataPack!B326,IF($C$4=Dates!$G$5,DataPack!H326)))</f>
        <v>St Laurence CofE VA Primary School</v>
      </c>
      <c r="D175" s="34" t="str">
        <f>IF(IF($C$4=Dates!$G$4,DataPack!C326,IF($C$4=Dates!$G$5,DataPack!I326))=0,"",IF($C$4=Dates!$G$4,DataPack!C326,IF($C$4=Dates!$G$5,DataPack!I326)))</f>
        <v>Derbyshire</v>
      </c>
      <c r="E175" s="34" t="str">
        <f>IF(IF($C$4=Dates!$G$4,DataPack!D326,IF($C$4=Dates!$G$5,DataPack!J326))=0,"",IF($C$4=Dates!$G$4,DataPack!D326,IF($C$4=Dates!$G$5,DataPack!J326)))</f>
        <v>Primary</v>
      </c>
      <c r="F175" s="34" t="str">
        <f>IF(IF($C$4=Dates!$G$4,DataPack!E326,IF($C$4=Dates!$G$5,DataPack!K326))=0,"",IF($C$4=Dates!$G$4,DataPack!E326,IF($C$4=Dates!$G$5,DataPack!K326)))</f>
        <v>Voluntary Aided School</v>
      </c>
      <c r="G175" s="258">
        <f>IF(IF($C$4=Dates!$G$4,DataPack!F326,IF($C$4=Dates!$G$5,DataPack!L326))=0,"",IF($C$4=Dates!$G$4,DataPack!F326,IF($C$4=Dates!$G$5,DataPack!L326)))</f>
        <v>40940</v>
      </c>
      <c r="H175" s="5"/>
    </row>
    <row r="176" spans="2:8">
      <c r="B176" s="29">
        <f>IF(IF($C$4=Dates!$G$4,DataPack!A327,IF($C$4=Dates!$G$5,DataPack!G327))=0,"",IF($C$4=Dates!$G$4,DataPack!A327,IF($C$4=Dates!$G$5,DataPack!G327)))</f>
        <v>112760</v>
      </c>
      <c r="C176" s="34" t="str">
        <f>IF(IF($C$4=Dates!$G$4,DataPack!B327,IF($C$4=Dates!$G$5,DataPack!H327))=0,"",IF($C$4=Dates!$G$4,DataPack!B327,IF($C$4=Dates!$G$5,DataPack!H327)))</f>
        <v>Ravensdale Junior School</v>
      </c>
      <c r="D176" s="34" t="str">
        <f>IF(IF($C$4=Dates!$G$4,DataPack!C327,IF($C$4=Dates!$G$5,DataPack!I327))=0,"",IF($C$4=Dates!$G$4,DataPack!C327,IF($C$4=Dates!$G$5,DataPack!I327)))</f>
        <v>Derby</v>
      </c>
      <c r="E176" s="34" t="str">
        <f>IF(IF($C$4=Dates!$G$4,DataPack!D327,IF($C$4=Dates!$G$5,DataPack!J327))=0,"",IF($C$4=Dates!$G$4,DataPack!D327,IF($C$4=Dates!$G$5,DataPack!J327)))</f>
        <v>Primary</v>
      </c>
      <c r="F176" s="34" t="str">
        <f>IF(IF($C$4=Dates!$G$4,DataPack!E327,IF($C$4=Dates!$G$5,DataPack!K327))=0,"",IF($C$4=Dates!$G$4,DataPack!E327,IF($C$4=Dates!$G$5,DataPack!K327)))</f>
        <v>Community School</v>
      </c>
      <c r="G176" s="258">
        <f>IF(IF($C$4=Dates!$G$4,DataPack!F327,IF($C$4=Dates!$G$5,DataPack!L327))=0,"",IF($C$4=Dates!$G$4,DataPack!F327,IF($C$4=Dates!$G$5,DataPack!L327)))</f>
        <v>41051</v>
      </c>
      <c r="H176" s="5"/>
    </row>
    <row r="177" spans="2:8">
      <c r="B177" s="29">
        <f>IF(IF($C$4=Dates!$G$4,DataPack!A328,IF($C$4=Dates!$G$5,DataPack!G328))=0,"",IF($C$4=Dates!$G$4,DataPack!A328,IF($C$4=Dates!$G$5,DataPack!G328)))</f>
        <v>112753</v>
      </c>
      <c r="C177" s="34" t="str">
        <f>IF(IF($C$4=Dates!$G$4,DataPack!B328,IF($C$4=Dates!$G$5,DataPack!H328))=0,"",IF($C$4=Dates!$G$4,DataPack!B328,IF($C$4=Dates!$G$5,DataPack!H328)))</f>
        <v>Chaddesden Park Junior School</v>
      </c>
      <c r="D177" s="34" t="str">
        <f>IF(IF($C$4=Dates!$G$4,DataPack!C328,IF($C$4=Dates!$G$5,DataPack!I328))=0,"",IF($C$4=Dates!$G$4,DataPack!C328,IF($C$4=Dates!$G$5,DataPack!I328)))</f>
        <v>Derby</v>
      </c>
      <c r="E177" s="34" t="str">
        <f>IF(IF($C$4=Dates!$G$4,DataPack!D328,IF($C$4=Dates!$G$5,DataPack!J328))=0,"",IF($C$4=Dates!$G$4,DataPack!D328,IF($C$4=Dates!$G$5,DataPack!J328)))</f>
        <v>Primary</v>
      </c>
      <c r="F177" s="34" t="str">
        <f>IF(IF($C$4=Dates!$G$4,DataPack!E328,IF($C$4=Dates!$G$5,DataPack!K328))=0,"",IF($C$4=Dates!$G$4,DataPack!E328,IF($C$4=Dates!$G$5,DataPack!K328)))</f>
        <v>Community School</v>
      </c>
      <c r="G177" s="258">
        <f>IF(IF($C$4=Dates!$G$4,DataPack!F328,IF($C$4=Dates!$G$5,DataPack!L328))=0,"",IF($C$4=Dates!$G$4,DataPack!F328,IF($C$4=Dates!$G$5,DataPack!L328)))</f>
        <v>40858</v>
      </c>
      <c r="H177" s="5"/>
    </row>
    <row r="178" spans="2:8">
      <c r="B178" s="29">
        <f>IF(IF($C$4=Dates!$G$4,DataPack!A329,IF($C$4=Dates!$G$5,DataPack!G329))=0,"",IF($C$4=Dates!$G$4,DataPack!A329,IF($C$4=Dates!$G$5,DataPack!G329)))</f>
        <v>112626</v>
      </c>
      <c r="C178" s="34" t="str">
        <f>IF(IF($C$4=Dates!$G$4,DataPack!B329,IF($C$4=Dates!$G$5,DataPack!H329))=0,"",IF($C$4=Dates!$G$4,DataPack!B329,IF($C$4=Dates!$G$5,DataPack!H329)))</f>
        <v>Barrow Hill Primary School</v>
      </c>
      <c r="D178" s="34" t="str">
        <f>IF(IF($C$4=Dates!$G$4,DataPack!C329,IF($C$4=Dates!$G$5,DataPack!I329))=0,"",IF($C$4=Dates!$G$4,DataPack!C329,IF($C$4=Dates!$G$5,DataPack!I329)))</f>
        <v>Derbyshire</v>
      </c>
      <c r="E178" s="34" t="str">
        <f>IF(IF($C$4=Dates!$G$4,DataPack!D329,IF($C$4=Dates!$G$5,DataPack!J329))=0,"",IF($C$4=Dates!$G$4,DataPack!D329,IF($C$4=Dates!$G$5,DataPack!J329)))</f>
        <v>Primary</v>
      </c>
      <c r="F178" s="34" t="str">
        <f>IF(IF($C$4=Dates!$G$4,DataPack!E329,IF($C$4=Dates!$G$5,DataPack!K329))=0,"",IF($C$4=Dates!$G$4,DataPack!E329,IF($C$4=Dates!$G$5,DataPack!K329)))</f>
        <v>Community School</v>
      </c>
      <c r="G178" s="258">
        <f>IF(IF($C$4=Dates!$G$4,DataPack!F329,IF($C$4=Dates!$G$5,DataPack!L329))=0,"",IF($C$4=Dates!$G$4,DataPack!F329,IF($C$4=Dates!$G$5,DataPack!L329)))</f>
        <v>40837</v>
      </c>
      <c r="H178" s="5"/>
    </row>
    <row r="179" spans="2:8">
      <c r="B179" s="29">
        <f>IF(IF($C$4=Dates!$G$4,DataPack!A330,IF($C$4=Dates!$G$5,DataPack!G330))=0,"",IF($C$4=Dates!$G$4,DataPack!A330,IF($C$4=Dates!$G$5,DataPack!G330)))</f>
        <v>112599</v>
      </c>
      <c r="C179" s="34" t="str">
        <f>IF(IF($C$4=Dates!$G$4,DataPack!B330,IF($C$4=Dates!$G$5,DataPack!H330))=0,"",IF($C$4=Dates!$G$4,DataPack!B330,IF($C$4=Dates!$G$5,DataPack!H330)))</f>
        <v>Newtown Primary School</v>
      </c>
      <c r="D179" s="34" t="str">
        <f>IF(IF($C$4=Dates!$G$4,DataPack!C330,IF($C$4=Dates!$G$5,DataPack!I330))=0,"",IF($C$4=Dates!$G$4,DataPack!C330,IF($C$4=Dates!$G$5,DataPack!I330)))</f>
        <v>Derbyshire</v>
      </c>
      <c r="E179" s="34" t="str">
        <f>IF(IF($C$4=Dates!$G$4,DataPack!D330,IF($C$4=Dates!$G$5,DataPack!J330))=0,"",IF($C$4=Dates!$G$4,DataPack!D330,IF($C$4=Dates!$G$5,DataPack!J330)))</f>
        <v>Primary</v>
      </c>
      <c r="F179" s="34" t="str">
        <f>IF(IF($C$4=Dates!$G$4,DataPack!E330,IF($C$4=Dates!$G$5,DataPack!K330))=0,"",IF($C$4=Dates!$G$4,DataPack!E330,IF($C$4=Dates!$G$5,DataPack!K330)))</f>
        <v>Community School</v>
      </c>
      <c r="G179" s="258">
        <f>IF(IF($C$4=Dates!$G$4,DataPack!F330,IF($C$4=Dates!$G$5,DataPack!L330))=0,"",IF($C$4=Dates!$G$4,DataPack!F330,IF($C$4=Dates!$G$5,DataPack!L330)))</f>
        <v>40977</v>
      </c>
      <c r="H179" s="5"/>
    </row>
    <row r="180" spans="2:8">
      <c r="B180" s="29">
        <f>IF(IF($C$4=Dates!$G$4,DataPack!A331,IF($C$4=Dates!$G$5,DataPack!G331))=0,"",IF($C$4=Dates!$G$4,DataPack!A331,IF($C$4=Dates!$G$5,DataPack!G331)))</f>
        <v>111994</v>
      </c>
      <c r="C180" s="34" t="str">
        <f>IF(IF($C$4=Dates!$G$4,DataPack!B331,IF($C$4=Dates!$G$5,DataPack!H331))=0,"",IF($C$4=Dates!$G$4,DataPack!B331,IF($C$4=Dates!$G$5,DataPack!H331)))</f>
        <v>St Michael's Voluntary Controlled Church of England Primary School</v>
      </c>
      <c r="D180" s="34" t="str">
        <f>IF(IF($C$4=Dates!$G$4,DataPack!C331,IF($C$4=Dates!$G$5,DataPack!I331))=0,"",IF($C$4=Dates!$G$4,DataPack!C331,IF($C$4=Dates!$G$5,DataPack!I331)))</f>
        <v>Cornwall</v>
      </c>
      <c r="E180" s="34" t="str">
        <f>IF(IF($C$4=Dates!$G$4,DataPack!D331,IF($C$4=Dates!$G$5,DataPack!J331))=0,"",IF($C$4=Dates!$G$4,DataPack!D331,IF($C$4=Dates!$G$5,DataPack!J331)))</f>
        <v>Primary</v>
      </c>
      <c r="F180" s="34" t="str">
        <f>IF(IF($C$4=Dates!$G$4,DataPack!E331,IF($C$4=Dates!$G$5,DataPack!K331))=0,"",IF($C$4=Dates!$G$4,DataPack!E331,IF($C$4=Dates!$G$5,DataPack!K331)))</f>
        <v>Voluntary Controlled School</v>
      </c>
      <c r="G180" s="258">
        <f>IF(IF($C$4=Dates!$G$4,DataPack!F331,IF($C$4=Dates!$G$5,DataPack!L331))=0,"",IF($C$4=Dates!$G$4,DataPack!F331,IF($C$4=Dates!$G$5,DataPack!L331)))</f>
        <v>40974</v>
      </c>
      <c r="H180" s="5"/>
    </row>
    <row r="181" spans="2:8">
      <c r="B181" s="29">
        <f>IF(IF($C$4=Dates!$G$4,DataPack!A332,IF($C$4=Dates!$G$5,DataPack!G332))=0,"",IF($C$4=Dates!$G$4,DataPack!A332,IF($C$4=Dates!$G$5,DataPack!G332)))</f>
        <v>111926</v>
      </c>
      <c r="C181" s="34" t="str">
        <f>IF(IF($C$4=Dates!$G$4,DataPack!B332,IF($C$4=Dates!$G$5,DataPack!H332))=0,"",IF($C$4=Dates!$G$4,DataPack!B332,IF($C$4=Dates!$G$5,DataPack!H332)))</f>
        <v>Boyton Community Primary School</v>
      </c>
      <c r="D181" s="34" t="str">
        <f>IF(IF($C$4=Dates!$G$4,DataPack!C332,IF($C$4=Dates!$G$5,DataPack!I332))=0,"",IF($C$4=Dates!$G$4,DataPack!C332,IF($C$4=Dates!$G$5,DataPack!I332)))</f>
        <v>Cornwall</v>
      </c>
      <c r="E181" s="34" t="str">
        <f>IF(IF($C$4=Dates!$G$4,DataPack!D332,IF($C$4=Dates!$G$5,DataPack!J332))=0,"",IF($C$4=Dates!$G$4,DataPack!D332,IF($C$4=Dates!$G$5,DataPack!J332)))</f>
        <v>Primary</v>
      </c>
      <c r="F181" s="34" t="str">
        <f>IF(IF($C$4=Dates!$G$4,DataPack!E332,IF($C$4=Dates!$G$5,DataPack!K332))=0,"",IF($C$4=Dates!$G$4,DataPack!E332,IF($C$4=Dates!$G$5,DataPack!K332)))</f>
        <v>Community School</v>
      </c>
      <c r="G181" s="258">
        <f>IF(IF($C$4=Dates!$G$4,DataPack!F332,IF($C$4=Dates!$G$5,DataPack!L332))=0,"",IF($C$4=Dates!$G$4,DataPack!F332,IF($C$4=Dates!$G$5,DataPack!L332)))</f>
        <v>41025</v>
      </c>
      <c r="H181" s="5"/>
    </row>
    <row r="182" spans="2:8">
      <c r="B182" s="29">
        <f>IF(IF($C$4=Dates!$G$4,DataPack!A333,IF($C$4=Dates!$G$5,DataPack!G333))=0,"",IF($C$4=Dates!$G$4,DataPack!A333,IF($C$4=Dates!$G$5,DataPack!G333)))</f>
        <v>111898</v>
      </c>
      <c r="C182" s="34" t="str">
        <f>IF(IF($C$4=Dates!$G$4,DataPack!B333,IF($C$4=Dates!$G$5,DataPack!H333))=0,"",IF($C$4=Dates!$G$4,DataPack!B333,IF($C$4=Dates!$G$5,DataPack!H333)))</f>
        <v>Foxhole Primary School</v>
      </c>
      <c r="D182" s="34" t="str">
        <f>IF(IF($C$4=Dates!$G$4,DataPack!C333,IF($C$4=Dates!$G$5,DataPack!I333))=0,"",IF($C$4=Dates!$G$4,DataPack!C333,IF($C$4=Dates!$G$5,DataPack!I333)))</f>
        <v>Cornwall</v>
      </c>
      <c r="E182" s="34" t="str">
        <f>IF(IF($C$4=Dates!$G$4,DataPack!D333,IF($C$4=Dates!$G$5,DataPack!J333))=0,"",IF($C$4=Dates!$G$4,DataPack!D333,IF($C$4=Dates!$G$5,DataPack!J333)))</f>
        <v>Primary</v>
      </c>
      <c r="F182" s="34" t="str">
        <f>IF(IF($C$4=Dates!$G$4,DataPack!E333,IF($C$4=Dates!$G$5,DataPack!K333))=0,"",IF($C$4=Dates!$G$4,DataPack!E333,IF($C$4=Dates!$G$5,DataPack!K333)))</f>
        <v>Foundation School</v>
      </c>
      <c r="G182" s="258">
        <f>IF(IF($C$4=Dates!$G$4,DataPack!F333,IF($C$4=Dates!$G$5,DataPack!L333))=0,"",IF($C$4=Dates!$G$4,DataPack!F333,IF($C$4=Dates!$G$5,DataPack!L333)))</f>
        <v>40494</v>
      </c>
      <c r="H182" s="5"/>
    </row>
    <row r="183" spans="2:8">
      <c r="B183" s="29">
        <f>IF(IF($C$4=Dates!$G$4,DataPack!A334,IF($C$4=Dates!$G$5,DataPack!G334))=0,"",IF($C$4=Dates!$G$4,DataPack!A334,IF($C$4=Dates!$G$5,DataPack!G334)))</f>
        <v>111603</v>
      </c>
      <c r="C183" s="34" t="str">
        <f>IF(IF($C$4=Dates!$G$4,DataPack!B334,IF($C$4=Dates!$G$5,DataPack!H334))=0,"",IF($C$4=Dates!$G$4,DataPack!B334,IF($C$4=Dates!$G$5,DataPack!H334)))</f>
        <v>Ravensworth Junior School</v>
      </c>
      <c r="D183" s="34" t="str">
        <f>IF(IF($C$4=Dates!$G$4,DataPack!C334,IF($C$4=Dates!$G$5,DataPack!I334))=0,"",IF($C$4=Dates!$G$4,DataPack!C334,IF($C$4=Dates!$G$5,DataPack!I334)))</f>
        <v>Redcar and Cleveland</v>
      </c>
      <c r="E183" s="34" t="str">
        <f>IF(IF($C$4=Dates!$G$4,DataPack!D334,IF($C$4=Dates!$G$5,DataPack!J334))=0,"",IF($C$4=Dates!$G$4,DataPack!D334,IF($C$4=Dates!$G$5,DataPack!J334)))</f>
        <v>Primary</v>
      </c>
      <c r="F183" s="34" t="str">
        <f>IF(IF($C$4=Dates!$G$4,DataPack!E334,IF($C$4=Dates!$G$5,DataPack!K334))=0,"",IF($C$4=Dates!$G$4,DataPack!E334,IF($C$4=Dates!$G$5,DataPack!K334)))</f>
        <v>Community School</v>
      </c>
      <c r="G183" s="258">
        <f>IF(IF($C$4=Dates!$G$4,DataPack!F334,IF($C$4=Dates!$G$5,DataPack!L334))=0,"",IF($C$4=Dates!$G$4,DataPack!F334,IF($C$4=Dates!$G$5,DataPack!L334)))</f>
        <v>40508</v>
      </c>
      <c r="H183" s="5"/>
    </row>
    <row r="184" spans="2:8">
      <c r="B184" s="29">
        <f>IF(IF($C$4=Dates!$G$4,DataPack!A335,IF($C$4=Dates!$G$5,DataPack!G335))=0,"",IF($C$4=Dates!$G$4,DataPack!A335,IF($C$4=Dates!$G$5,DataPack!G335)))</f>
        <v>111359</v>
      </c>
      <c r="C184" s="34" t="str">
        <f>IF(IF($C$4=Dates!$G$4,DataPack!B335,IF($C$4=Dates!$G$5,DataPack!H335))=0,"",IF($C$4=Dates!$G$4,DataPack!B335,IF($C$4=Dates!$G$5,DataPack!H335)))</f>
        <v>St Augustine's Catholic Primary School</v>
      </c>
      <c r="D184" s="34" t="str">
        <f>IF(IF($C$4=Dates!$G$4,DataPack!C335,IF($C$4=Dates!$G$5,DataPack!I335))=0,"",IF($C$4=Dates!$G$4,DataPack!C335,IF($C$4=Dates!$G$5,DataPack!I335)))</f>
        <v>Halton</v>
      </c>
      <c r="E184" s="34" t="str">
        <f>IF(IF($C$4=Dates!$G$4,DataPack!D335,IF($C$4=Dates!$G$5,DataPack!J335))=0,"",IF($C$4=Dates!$G$4,DataPack!D335,IF($C$4=Dates!$G$5,DataPack!J335)))</f>
        <v>Primary</v>
      </c>
      <c r="F184" s="34" t="str">
        <f>IF(IF($C$4=Dates!$G$4,DataPack!E335,IF($C$4=Dates!$G$5,DataPack!K335))=0,"",IF($C$4=Dates!$G$4,DataPack!E335,IF($C$4=Dates!$G$5,DataPack!K335)))</f>
        <v>Voluntary Aided School</v>
      </c>
      <c r="G184" s="258">
        <f>IF(IF($C$4=Dates!$G$4,DataPack!F335,IF($C$4=Dates!$G$5,DataPack!L335))=0,"",IF($C$4=Dates!$G$4,DataPack!F335,IF($C$4=Dates!$G$5,DataPack!L335)))</f>
        <v>40969</v>
      </c>
      <c r="H184" s="5"/>
    </row>
    <row r="185" spans="2:8">
      <c r="B185" s="29">
        <f>IF(IF($C$4=Dates!$G$4,DataPack!A336,IF($C$4=Dates!$G$5,DataPack!G336))=0,"",IF($C$4=Dates!$G$4,DataPack!A336,IF($C$4=Dates!$G$5,DataPack!G336)))</f>
        <v>111321</v>
      </c>
      <c r="C185" s="34" t="str">
        <f>IF(IF($C$4=Dates!$G$4,DataPack!B336,IF($C$4=Dates!$G$5,DataPack!H336))=0,"",IF($C$4=Dates!$G$4,DataPack!B336,IF($C$4=Dates!$G$5,DataPack!H336)))</f>
        <v>The Holy Spirit Catholic Primary School</v>
      </c>
      <c r="D185" s="34" t="str">
        <f>IF(IF($C$4=Dates!$G$4,DataPack!C336,IF($C$4=Dates!$G$5,DataPack!I336))=0,"",IF($C$4=Dates!$G$4,DataPack!C336,IF($C$4=Dates!$G$5,DataPack!I336)))</f>
        <v>Halton</v>
      </c>
      <c r="E185" s="34" t="str">
        <f>IF(IF($C$4=Dates!$G$4,DataPack!D336,IF($C$4=Dates!$G$5,DataPack!J336))=0,"",IF($C$4=Dates!$G$4,DataPack!D336,IF($C$4=Dates!$G$5,DataPack!J336)))</f>
        <v>Primary</v>
      </c>
      <c r="F185" s="34" t="str">
        <f>IF(IF($C$4=Dates!$G$4,DataPack!E336,IF($C$4=Dates!$G$5,DataPack!K336))=0,"",IF($C$4=Dates!$G$4,DataPack!E336,IF($C$4=Dates!$G$5,DataPack!K336)))</f>
        <v>Voluntary Aided School</v>
      </c>
      <c r="G185" s="258">
        <f>IF(IF($C$4=Dates!$G$4,DataPack!F336,IF($C$4=Dates!$G$5,DataPack!L336))=0,"",IF($C$4=Dates!$G$4,DataPack!F336,IF($C$4=Dates!$G$5,DataPack!L336)))</f>
        <v>40828</v>
      </c>
      <c r="H185" s="5"/>
    </row>
    <row r="186" spans="2:8">
      <c r="B186" s="29">
        <f>IF(IF($C$4=Dates!$G$4,DataPack!A337,IF($C$4=Dates!$G$5,DataPack!G337))=0,"",IF($C$4=Dates!$G$4,DataPack!A337,IF($C$4=Dates!$G$5,DataPack!G337)))</f>
        <v>111058</v>
      </c>
      <c r="C186" s="34" t="str">
        <f>IF(IF($C$4=Dates!$G$4,DataPack!B337,IF($C$4=Dates!$G$5,DataPack!H337))=0,"",IF($C$4=Dates!$G$4,DataPack!B337,IF($C$4=Dates!$G$5,DataPack!H337)))</f>
        <v>Rudheath Community Primary School</v>
      </c>
      <c r="D186" s="34" t="str">
        <f>IF(IF($C$4=Dates!$G$4,DataPack!C337,IF($C$4=Dates!$G$5,DataPack!I337))=0,"",IF($C$4=Dates!$G$4,DataPack!C337,IF($C$4=Dates!$G$5,DataPack!I337)))</f>
        <v>Cheshire West and Chester</v>
      </c>
      <c r="E186" s="34" t="str">
        <f>IF(IF($C$4=Dates!$G$4,DataPack!D337,IF($C$4=Dates!$G$5,DataPack!J337))=0,"",IF($C$4=Dates!$G$4,DataPack!D337,IF($C$4=Dates!$G$5,DataPack!J337)))</f>
        <v>Primary</v>
      </c>
      <c r="F186" s="34" t="str">
        <f>IF(IF($C$4=Dates!$G$4,DataPack!E337,IF($C$4=Dates!$G$5,DataPack!K337))=0,"",IF($C$4=Dates!$G$4,DataPack!E337,IF($C$4=Dates!$G$5,DataPack!K337)))</f>
        <v>Community School</v>
      </c>
      <c r="G186" s="258">
        <f>IF(IF($C$4=Dates!$G$4,DataPack!F337,IF($C$4=Dates!$G$5,DataPack!L337))=0,"",IF($C$4=Dates!$G$4,DataPack!F337,IF($C$4=Dates!$G$5,DataPack!L337)))</f>
        <v>40527</v>
      </c>
      <c r="H186" s="5"/>
    </row>
    <row r="187" spans="2:8">
      <c r="B187" s="29">
        <f>IF(IF($C$4=Dates!$G$4,DataPack!A338,IF($C$4=Dates!$G$5,DataPack!G338))=0,"",IF($C$4=Dates!$G$4,DataPack!A338,IF($C$4=Dates!$G$5,DataPack!G338)))</f>
        <v>110996</v>
      </c>
      <c r="C187" s="34" t="str">
        <f>IF(IF($C$4=Dates!$G$4,DataPack!B338,IF($C$4=Dates!$G$5,DataPack!H338))=0,"",IF($C$4=Dates!$G$4,DataPack!B338,IF($C$4=Dates!$G$5,DataPack!H338)))</f>
        <v>Stockton Heath Primary School</v>
      </c>
      <c r="D187" s="34" t="str">
        <f>IF(IF($C$4=Dates!$G$4,DataPack!C338,IF($C$4=Dates!$G$5,DataPack!I338))=0,"",IF($C$4=Dates!$G$4,DataPack!C338,IF($C$4=Dates!$G$5,DataPack!I338)))</f>
        <v>Warrington</v>
      </c>
      <c r="E187" s="34" t="str">
        <f>IF(IF($C$4=Dates!$G$4,DataPack!D338,IF($C$4=Dates!$G$5,DataPack!J338))=0,"",IF($C$4=Dates!$G$4,DataPack!D338,IF($C$4=Dates!$G$5,DataPack!J338)))</f>
        <v>Primary</v>
      </c>
      <c r="F187" s="34" t="str">
        <f>IF(IF($C$4=Dates!$G$4,DataPack!E338,IF($C$4=Dates!$G$5,DataPack!K338))=0,"",IF($C$4=Dates!$G$4,DataPack!E338,IF($C$4=Dates!$G$5,DataPack!K338)))</f>
        <v>Community School</v>
      </c>
      <c r="G187" s="258">
        <f>IF(IF($C$4=Dates!$G$4,DataPack!F338,IF($C$4=Dates!$G$5,DataPack!L338))=0,"",IF($C$4=Dates!$G$4,DataPack!F338,IF($C$4=Dates!$G$5,DataPack!L338)))</f>
        <v>40715</v>
      </c>
      <c r="H187" s="5"/>
    </row>
    <row r="188" spans="2:8">
      <c r="B188" s="29">
        <f>IF(IF($C$4=Dates!$G$4,DataPack!A339,IF($C$4=Dates!$G$5,DataPack!G339))=0,"",IF($C$4=Dates!$G$4,DataPack!A339,IF($C$4=Dates!$G$5,DataPack!G339)))</f>
        <v>110853</v>
      </c>
      <c r="C188" s="34" t="str">
        <f>IF(IF($C$4=Dates!$G$4,DataPack!B339,IF($C$4=Dates!$G$5,DataPack!H339))=0,"",IF($C$4=Dates!$G$4,DataPack!B339,IF($C$4=Dates!$G$5,DataPack!H339)))</f>
        <v>St Augustine's CofE (Voluntary Aided) Junior School</v>
      </c>
      <c r="D188" s="34" t="str">
        <f>IF(IF($C$4=Dates!$G$4,DataPack!C339,IF($C$4=Dates!$G$5,DataPack!I339))=0,"",IF($C$4=Dates!$G$4,DataPack!C339,IF($C$4=Dates!$G$5,DataPack!I339)))</f>
        <v>Peterborough</v>
      </c>
      <c r="E188" s="34" t="str">
        <f>IF(IF($C$4=Dates!$G$4,DataPack!D339,IF($C$4=Dates!$G$5,DataPack!J339))=0,"",IF($C$4=Dates!$G$4,DataPack!D339,IF($C$4=Dates!$G$5,DataPack!J339)))</f>
        <v>Primary</v>
      </c>
      <c r="F188" s="34" t="str">
        <f>IF(IF($C$4=Dates!$G$4,DataPack!E339,IF($C$4=Dates!$G$5,DataPack!K339))=0,"",IF($C$4=Dates!$G$4,DataPack!E339,IF($C$4=Dates!$G$5,DataPack!K339)))</f>
        <v>Voluntary Aided School</v>
      </c>
      <c r="G188" s="258">
        <f>IF(IF($C$4=Dates!$G$4,DataPack!F339,IF($C$4=Dates!$G$5,DataPack!L339))=0,"",IF($C$4=Dates!$G$4,DataPack!F339,IF($C$4=Dates!$G$5,DataPack!L339)))</f>
        <v>40941</v>
      </c>
      <c r="H188" s="5"/>
    </row>
    <row r="189" spans="2:8">
      <c r="B189" s="29">
        <f>IF(IF($C$4=Dates!$G$4,DataPack!A340,IF($C$4=Dates!$G$5,DataPack!G340))=0,"",IF($C$4=Dates!$G$4,DataPack!A340,IF($C$4=Dates!$G$5,DataPack!G340)))</f>
        <v>110776</v>
      </c>
      <c r="C189" s="34" t="str">
        <f>IF(IF($C$4=Dates!$G$4,DataPack!B340,IF($C$4=Dates!$G$5,DataPack!H340))=0,"",IF($C$4=Dates!$G$4,DataPack!B340,IF($C$4=Dates!$G$5,DataPack!H340)))</f>
        <v>Millfield Primary School</v>
      </c>
      <c r="D189" s="34" t="str">
        <f>IF(IF($C$4=Dates!$G$4,DataPack!C340,IF($C$4=Dates!$G$5,DataPack!I340))=0,"",IF($C$4=Dates!$G$4,DataPack!C340,IF($C$4=Dates!$G$5,DataPack!I340)))</f>
        <v>Cambridgeshire</v>
      </c>
      <c r="E189" s="34" t="str">
        <f>IF(IF($C$4=Dates!$G$4,DataPack!D340,IF($C$4=Dates!$G$5,DataPack!J340))=0,"",IF($C$4=Dates!$G$4,DataPack!D340,IF($C$4=Dates!$G$5,DataPack!J340)))</f>
        <v>Primary</v>
      </c>
      <c r="F189" s="34" t="str">
        <f>IF(IF($C$4=Dates!$G$4,DataPack!E340,IF($C$4=Dates!$G$5,DataPack!K340))=0,"",IF($C$4=Dates!$G$4,DataPack!E340,IF($C$4=Dates!$G$5,DataPack!K340)))</f>
        <v>Community School</v>
      </c>
      <c r="G189" s="258">
        <f>IF(IF($C$4=Dates!$G$4,DataPack!F340,IF($C$4=Dates!$G$5,DataPack!L340))=0,"",IF($C$4=Dates!$G$4,DataPack!F340,IF($C$4=Dates!$G$5,DataPack!L340)))</f>
        <v>40585</v>
      </c>
      <c r="H189" s="5"/>
    </row>
    <row r="190" spans="2:8">
      <c r="B190" s="29">
        <f>IF(IF($C$4=Dates!$G$4,DataPack!A341,IF($C$4=Dates!$G$5,DataPack!G341))=0,"",IF($C$4=Dates!$G$4,DataPack!A341,IF($C$4=Dates!$G$5,DataPack!G341)))</f>
        <v>110685</v>
      </c>
      <c r="C190" s="34" t="str">
        <f>IF(IF($C$4=Dates!$G$4,DataPack!B341,IF($C$4=Dates!$G$5,DataPack!H341))=0,"",IF($C$4=Dates!$G$4,DataPack!B341,IF($C$4=Dates!$G$5,DataPack!H341)))</f>
        <v>The Ashbeach Primary School</v>
      </c>
      <c r="D190" s="34" t="str">
        <f>IF(IF($C$4=Dates!$G$4,DataPack!C341,IF($C$4=Dates!$G$5,DataPack!I341))=0,"",IF($C$4=Dates!$G$4,DataPack!C341,IF($C$4=Dates!$G$5,DataPack!I341)))</f>
        <v>Cambridgeshire</v>
      </c>
      <c r="E190" s="34" t="str">
        <f>IF(IF($C$4=Dates!$G$4,DataPack!D341,IF($C$4=Dates!$G$5,DataPack!J341))=0,"",IF($C$4=Dates!$G$4,DataPack!D341,IF($C$4=Dates!$G$5,DataPack!J341)))</f>
        <v>Primary</v>
      </c>
      <c r="F190" s="34" t="str">
        <f>IF(IF($C$4=Dates!$G$4,DataPack!E341,IF($C$4=Dates!$G$5,DataPack!K341))=0,"",IF($C$4=Dates!$G$4,DataPack!E341,IF($C$4=Dates!$G$5,DataPack!K341)))</f>
        <v>Community School</v>
      </c>
      <c r="G190" s="258">
        <f>IF(IF($C$4=Dates!$G$4,DataPack!F341,IF($C$4=Dates!$G$5,DataPack!L341))=0,"",IF($C$4=Dates!$G$4,DataPack!F341,IF($C$4=Dates!$G$5,DataPack!L341)))</f>
        <v>41082</v>
      </c>
      <c r="H190" s="5"/>
    </row>
    <row r="191" spans="2:8">
      <c r="B191" s="29">
        <f>IF(IF($C$4=Dates!$G$4,DataPack!A342,IF($C$4=Dates!$G$5,DataPack!G342))=0,"",IF($C$4=Dates!$G$4,DataPack!A342,IF($C$4=Dates!$G$5,DataPack!G342)))</f>
        <v>110351</v>
      </c>
      <c r="C191" s="34" t="str">
        <f>IF(IF($C$4=Dates!$G$4,DataPack!B342,IF($C$4=Dates!$G$5,DataPack!H342))=0,"",IF($C$4=Dates!$G$4,DataPack!B342,IF($C$4=Dates!$G$5,DataPack!H342)))</f>
        <v>Turnfurlong Junior School</v>
      </c>
      <c r="D191" s="34" t="str">
        <f>IF(IF($C$4=Dates!$G$4,DataPack!C342,IF($C$4=Dates!$G$5,DataPack!I342))=0,"",IF($C$4=Dates!$G$4,DataPack!C342,IF($C$4=Dates!$G$5,DataPack!I342)))</f>
        <v>Buckinghamshire</v>
      </c>
      <c r="E191" s="34" t="str">
        <f>IF(IF($C$4=Dates!$G$4,DataPack!D342,IF($C$4=Dates!$G$5,DataPack!J342))=0,"",IF($C$4=Dates!$G$4,DataPack!D342,IF($C$4=Dates!$G$5,DataPack!J342)))</f>
        <v>Primary</v>
      </c>
      <c r="F191" s="34" t="str">
        <f>IF(IF($C$4=Dates!$G$4,DataPack!E342,IF($C$4=Dates!$G$5,DataPack!K342))=0,"",IF($C$4=Dates!$G$4,DataPack!E342,IF($C$4=Dates!$G$5,DataPack!K342)))</f>
        <v>Community School</v>
      </c>
      <c r="G191" s="258">
        <f>IF(IF($C$4=Dates!$G$4,DataPack!F342,IF($C$4=Dates!$G$5,DataPack!L342))=0,"",IF($C$4=Dates!$G$4,DataPack!F342,IF($C$4=Dates!$G$5,DataPack!L342)))</f>
        <v>41033</v>
      </c>
      <c r="H191" s="5"/>
    </row>
    <row r="192" spans="2:8">
      <c r="B192" s="29">
        <f>IF(IF($C$4=Dates!$G$4,DataPack!A343,IF($C$4=Dates!$G$5,DataPack!G343))=0,"",IF($C$4=Dates!$G$4,DataPack!A343,IF($C$4=Dates!$G$5,DataPack!G343)))</f>
        <v>110290</v>
      </c>
      <c r="C192" s="34" t="str">
        <f>IF(IF($C$4=Dates!$G$4,DataPack!B343,IF($C$4=Dates!$G$5,DataPack!H343))=0,"",IF($C$4=Dates!$G$4,DataPack!B343,IF($C$4=Dates!$G$5,DataPack!H343)))</f>
        <v>Holne Chase Primary School</v>
      </c>
      <c r="D192" s="34" t="str">
        <f>IF(IF($C$4=Dates!$G$4,DataPack!C343,IF($C$4=Dates!$G$5,DataPack!I343))=0,"",IF($C$4=Dates!$G$4,DataPack!C343,IF($C$4=Dates!$G$5,DataPack!I343)))</f>
        <v>Milton Keynes</v>
      </c>
      <c r="E192" s="34" t="str">
        <f>IF(IF($C$4=Dates!$G$4,DataPack!D343,IF($C$4=Dates!$G$5,DataPack!J343))=0,"",IF($C$4=Dates!$G$4,DataPack!D343,IF($C$4=Dates!$G$5,DataPack!J343)))</f>
        <v>Primary</v>
      </c>
      <c r="F192" s="34" t="str">
        <f>IF(IF($C$4=Dates!$G$4,DataPack!E343,IF($C$4=Dates!$G$5,DataPack!K343))=0,"",IF($C$4=Dates!$G$4,DataPack!E343,IF($C$4=Dates!$G$5,DataPack!K343)))</f>
        <v>Community School</v>
      </c>
      <c r="G192" s="258">
        <f>IF(IF($C$4=Dates!$G$4,DataPack!F343,IF($C$4=Dates!$G$5,DataPack!L343))=0,"",IF($C$4=Dates!$G$4,DataPack!F343,IF($C$4=Dates!$G$5,DataPack!L343)))</f>
        <v>40970</v>
      </c>
      <c r="H192" s="5"/>
    </row>
    <row r="193" spans="2:8">
      <c r="B193" s="29">
        <f>IF(IF($C$4=Dates!$G$4,DataPack!A344,IF($C$4=Dates!$G$5,DataPack!G344))=0,"",IF($C$4=Dates!$G$4,DataPack!A344,IF($C$4=Dates!$G$5,DataPack!G344)))</f>
        <v>110285</v>
      </c>
      <c r="C193" s="34" t="str">
        <f>IF(IF($C$4=Dates!$G$4,DataPack!B344,IF($C$4=Dates!$G$5,DataPack!H344))=0,"",IF($C$4=Dates!$G$4,DataPack!B344,IF($C$4=Dates!$G$5,DataPack!H344)))</f>
        <v>Tilehouse Combined School</v>
      </c>
      <c r="D193" s="34" t="str">
        <f>IF(IF($C$4=Dates!$G$4,DataPack!C344,IF($C$4=Dates!$G$5,DataPack!I344))=0,"",IF($C$4=Dates!$G$4,DataPack!C344,IF($C$4=Dates!$G$5,DataPack!I344)))</f>
        <v>Buckinghamshire</v>
      </c>
      <c r="E193" s="34" t="str">
        <f>IF(IF($C$4=Dates!$G$4,DataPack!D344,IF($C$4=Dates!$G$5,DataPack!J344))=0,"",IF($C$4=Dates!$G$4,DataPack!D344,IF($C$4=Dates!$G$5,DataPack!J344)))</f>
        <v>Primary</v>
      </c>
      <c r="F193" s="34" t="str">
        <f>IF(IF($C$4=Dates!$G$4,DataPack!E344,IF($C$4=Dates!$G$5,DataPack!K344))=0,"",IF($C$4=Dates!$G$4,DataPack!E344,IF($C$4=Dates!$G$5,DataPack!K344)))</f>
        <v>Community School</v>
      </c>
      <c r="G193" s="258">
        <f>IF(IF($C$4=Dates!$G$4,DataPack!F344,IF($C$4=Dates!$G$5,DataPack!L344))=0,"",IF($C$4=Dates!$G$4,DataPack!F344,IF($C$4=Dates!$G$5,DataPack!L344)))</f>
        <v>40925</v>
      </c>
      <c r="H193" s="5"/>
    </row>
    <row r="194" spans="2:8">
      <c r="B194" s="29">
        <f>IF(IF($C$4=Dates!$G$4,DataPack!A345,IF($C$4=Dates!$G$5,DataPack!G345))=0,"",IF($C$4=Dates!$G$4,DataPack!A345,IF($C$4=Dates!$G$5,DataPack!G345)))</f>
        <v>110279</v>
      </c>
      <c r="C194" s="34" t="str">
        <f>IF(IF($C$4=Dates!$G$4,DataPack!B345,IF($C$4=Dates!$G$5,DataPack!H345))=0,"",IF($C$4=Dates!$G$4,DataPack!B345,IF($C$4=Dates!$G$5,DataPack!H345)))</f>
        <v>Iver Heath Junior School</v>
      </c>
      <c r="D194" s="34" t="str">
        <f>IF(IF($C$4=Dates!$G$4,DataPack!C345,IF($C$4=Dates!$G$5,DataPack!I345))=0,"",IF($C$4=Dates!$G$4,DataPack!C345,IF($C$4=Dates!$G$5,DataPack!I345)))</f>
        <v>Buckinghamshire</v>
      </c>
      <c r="E194" s="34" t="str">
        <f>IF(IF($C$4=Dates!$G$4,DataPack!D345,IF($C$4=Dates!$G$5,DataPack!J345))=0,"",IF($C$4=Dates!$G$4,DataPack!D345,IF($C$4=Dates!$G$5,DataPack!J345)))</f>
        <v>Primary</v>
      </c>
      <c r="F194" s="34" t="str">
        <f>IF(IF($C$4=Dates!$G$4,DataPack!E345,IF($C$4=Dates!$G$5,DataPack!K345))=0,"",IF($C$4=Dates!$G$4,DataPack!E345,IF($C$4=Dates!$G$5,DataPack!K345)))</f>
        <v>Community School</v>
      </c>
      <c r="G194" s="258">
        <f>IF(IF($C$4=Dates!$G$4,DataPack!F345,IF($C$4=Dates!$G$5,DataPack!L345))=0,"",IF($C$4=Dates!$G$4,DataPack!F345,IF($C$4=Dates!$G$5,DataPack!L345)))</f>
        <v>40858</v>
      </c>
      <c r="H194" s="5"/>
    </row>
    <row r="195" spans="2:8">
      <c r="B195" s="29">
        <f>IF(IF($C$4=Dates!$G$4,DataPack!A346,IF($C$4=Dates!$G$5,DataPack!G346))=0,"",IF($C$4=Dates!$G$4,DataPack!A346,IF($C$4=Dates!$G$5,DataPack!G346)))</f>
        <v>109970</v>
      </c>
      <c r="C195" s="34" t="str">
        <f>IF(IF($C$4=Dates!$G$4,DataPack!B346,IF($C$4=Dates!$G$5,DataPack!H346))=0,"",IF($C$4=Dates!$G$4,DataPack!B346,IF($C$4=Dates!$G$5,DataPack!H346)))</f>
        <v>St Luke's CofE Primary School</v>
      </c>
      <c r="D195" s="34" t="str">
        <f>IF(IF($C$4=Dates!$G$4,DataPack!C346,IF($C$4=Dates!$G$5,DataPack!I346))=0,"",IF($C$4=Dates!$G$4,DataPack!C346,IF($C$4=Dates!$G$5,DataPack!I346)))</f>
        <v>Windsor and Maidenhead</v>
      </c>
      <c r="E195" s="34" t="str">
        <f>IF(IF($C$4=Dates!$G$4,DataPack!D346,IF($C$4=Dates!$G$5,DataPack!J346))=0,"",IF($C$4=Dates!$G$4,DataPack!D346,IF($C$4=Dates!$G$5,DataPack!J346)))</f>
        <v>Primary</v>
      </c>
      <c r="F195" s="34" t="str">
        <f>IF(IF($C$4=Dates!$G$4,DataPack!E346,IF($C$4=Dates!$G$5,DataPack!K346))=0,"",IF($C$4=Dates!$G$4,DataPack!E346,IF($C$4=Dates!$G$5,DataPack!K346)))</f>
        <v>Voluntary Controlled School</v>
      </c>
      <c r="G195" s="258">
        <f>IF(IF($C$4=Dates!$G$4,DataPack!F346,IF($C$4=Dates!$G$5,DataPack!L346))=0,"",IF($C$4=Dates!$G$4,DataPack!F346,IF($C$4=Dates!$G$5,DataPack!L346)))</f>
        <v>40935</v>
      </c>
      <c r="H195" s="5"/>
    </row>
    <row r="196" spans="2:8">
      <c r="B196" s="29">
        <f>IF(IF($C$4=Dates!$G$4,DataPack!A347,IF($C$4=Dates!$G$5,DataPack!G347))=0,"",IF($C$4=Dates!$G$4,DataPack!A347,IF($C$4=Dates!$G$5,DataPack!G347)))</f>
        <v>109812</v>
      </c>
      <c r="C196" s="34" t="str">
        <f>IF(IF($C$4=Dates!$G$4,DataPack!B347,IF($C$4=Dates!$G$5,DataPack!H347))=0,"",IF($C$4=Dates!$G$4,DataPack!B347,IF($C$4=Dates!$G$5,DataPack!H347)))</f>
        <v>Wildmoor Heath School</v>
      </c>
      <c r="D196" s="34" t="str">
        <f>IF(IF($C$4=Dates!$G$4,DataPack!C347,IF($C$4=Dates!$G$5,DataPack!I347))=0,"",IF($C$4=Dates!$G$4,DataPack!C347,IF($C$4=Dates!$G$5,DataPack!I347)))</f>
        <v>Bracknell Forest</v>
      </c>
      <c r="E196" s="34" t="str">
        <f>IF(IF($C$4=Dates!$G$4,DataPack!D347,IF($C$4=Dates!$G$5,DataPack!J347))=0,"",IF($C$4=Dates!$G$4,DataPack!D347,IF($C$4=Dates!$G$5,DataPack!J347)))</f>
        <v>Primary</v>
      </c>
      <c r="F196" s="34" t="str">
        <f>IF(IF($C$4=Dates!$G$4,DataPack!E347,IF($C$4=Dates!$G$5,DataPack!K347))=0,"",IF($C$4=Dates!$G$4,DataPack!E347,IF($C$4=Dates!$G$5,DataPack!K347)))</f>
        <v>Community School</v>
      </c>
      <c r="G196" s="258">
        <f>IF(IF($C$4=Dates!$G$4,DataPack!F347,IF($C$4=Dates!$G$5,DataPack!L347))=0,"",IF($C$4=Dates!$G$4,DataPack!F347,IF($C$4=Dates!$G$5,DataPack!L347)))</f>
        <v>40885</v>
      </c>
      <c r="H196" s="5"/>
    </row>
    <row r="197" spans="2:8">
      <c r="B197" s="29">
        <f>IF(IF($C$4=Dates!$G$4,DataPack!A348,IF($C$4=Dates!$G$5,DataPack!G348))=0,"",IF($C$4=Dates!$G$4,DataPack!A348,IF($C$4=Dates!$G$5,DataPack!G348)))</f>
        <v>109777</v>
      </c>
      <c r="C197" s="34" t="str">
        <f>IF(IF($C$4=Dates!$G$4,DataPack!B348,IF($C$4=Dates!$G$5,DataPack!H348))=0,"",IF($C$4=Dates!$G$4,DataPack!B348,IF($C$4=Dates!$G$5,DataPack!H348)))</f>
        <v>Battle Primary School</v>
      </c>
      <c r="D197" s="34" t="str">
        <f>IF(IF($C$4=Dates!$G$4,DataPack!C348,IF($C$4=Dates!$G$5,DataPack!I348))=0,"",IF($C$4=Dates!$G$4,DataPack!C348,IF($C$4=Dates!$G$5,DataPack!I348)))</f>
        <v>Reading</v>
      </c>
      <c r="E197" s="34" t="str">
        <f>IF(IF($C$4=Dates!$G$4,DataPack!D348,IF($C$4=Dates!$G$5,DataPack!J348))=0,"",IF($C$4=Dates!$G$4,DataPack!D348,IF($C$4=Dates!$G$5,DataPack!J348)))</f>
        <v>Primary</v>
      </c>
      <c r="F197" s="34" t="str">
        <f>IF(IF($C$4=Dates!$G$4,DataPack!E348,IF($C$4=Dates!$G$5,DataPack!K348))=0,"",IF($C$4=Dates!$G$4,DataPack!E348,IF($C$4=Dates!$G$5,DataPack!K348)))</f>
        <v>Community School</v>
      </c>
      <c r="G197" s="258">
        <f>IF(IF($C$4=Dates!$G$4,DataPack!F348,IF($C$4=Dates!$G$5,DataPack!L348))=0,"",IF($C$4=Dates!$G$4,DataPack!F348,IF($C$4=Dates!$G$5,DataPack!L348)))</f>
        <v>40990</v>
      </c>
      <c r="H197" s="5"/>
    </row>
    <row r="198" spans="2:8">
      <c r="B198" s="29">
        <f>IF(IF($C$4=Dates!$G$4,DataPack!A349,IF($C$4=Dates!$G$5,DataPack!G349))=0,"",IF($C$4=Dates!$G$4,DataPack!A349,IF($C$4=Dates!$G$5,DataPack!G349)))</f>
        <v>109553</v>
      </c>
      <c r="C198" s="34" t="str">
        <f>IF(IF($C$4=Dates!$G$4,DataPack!B349,IF($C$4=Dates!$G$5,DataPack!H349))=0,"",IF($C$4=Dates!$G$4,DataPack!B349,IF($C$4=Dates!$G$5,DataPack!H349)))</f>
        <v>Stopsley Community Primary School</v>
      </c>
      <c r="D198" s="34" t="str">
        <f>IF(IF($C$4=Dates!$G$4,DataPack!C349,IF($C$4=Dates!$G$5,DataPack!I349))=0,"",IF($C$4=Dates!$G$4,DataPack!C349,IF($C$4=Dates!$G$5,DataPack!I349)))</f>
        <v>Luton</v>
      </c>
      <c r="E198" s="34" t="str">
        <f>IF(IF($C$4=Dates!$G$4,DataPack!D349,IF($C$4=Dates!$G$5,DataPack!J349))=0,"",IF($C$4=Dates!$G$4,DataPack!D349,IF($C$4=Dates!$G$5,DataPack!J349)))</f>
        <v>Primary</v>
      </c>
      <c r="F198" s="34" t="str">
        <f>IF(IF($C$4=Dates!$G$4,DataPack!E349,IF($C$4=Dates!$G$5,DataPack!K349))=0,"",IF($C$4=Dates!$G$4,DataPack!E349,IF($C$4=Dates!$G$5,DataPack!K349)))</f>
        <v>Community School</v>
      </c>
      <c r="G198" s="258">
        <f>IF(IF($C$4=Dates!$G$4,DataPack!F349,IF($C$4=Dates!$G$5,DataPack!L349))=0,"",IF($C$4=Dates!$G$4,DataPack!F349,IF($C$4=Dates!$G$5,DataPack!L349)))</f>
        <v>40884</v>
      </c>
      <c r="H198" s="5"/>
    </row>
    <row r="199" spans="2:8">
      <c r="B199" s="29">
        <f>IF(IF($C$4=Dates!$G$4,DataPack!A350,IF($C$4=Dates!$G$5,DataPack!G350))=0,"",IF($C$4=Dates!$G$4,DataPack!A350,IF($C$4=Dates!$G$5,DataPack!G350)))</f>
        <v>109536</v>
      </c>
      <c r="C199" s="34" t="str">
        <f>IF(IF($C$4=Dates!$G$4,DataPack!B350,IF($C$4=Dates!$G$5,DataPack!H350))=0,"",IF($C$4=Dates!$G$4,DataPack!B350,IF($C$4=Dates!$G$5,DataPack!H350)))</f>
        <v>Dallow Primary School</v>
      </c>
      <c r="D199" s="34" t="str">
        <f>IF(IF($C$4=Dates!$G$4,DataPack!C350,IF($C$4=Dates!$G$5,DataPack!I350))=0,"",IF($C$4=Dates!$G$4,DataPack!C350,IF($C$4=Dates!$G$5,DataPack!I350)))</f>
        <v>Luton</v>
      </c>
      <c r="E199" s="34" t="str">
        <f>IF(IF($C$4=Dates!$G$4,DataPack!D350,IF($C$4=Dates!$G$5,DataPack!J350))=0,"",IF($C$4=Dates!$G$4,DataPack!D350,IF($C$4=Dates!$G$5,DataPack!J350)))</f>
        <v>Primary</v>
      </c>
      <c r="F199" s="34" t="str">
        <f>IF(IF($C$4=Dates!$G$4,DataPack!E350,IF($C$4=Dates!$G$5,DataPack!K350))=0,"",IF($C$4=Dates!$G$4,DataPack!E350,IF($C$4=Dates!$G$5,DataPack!K350)))</f>
        <v>Community School</v>
      </c>
      <c r="G199" s="258">
        <f>IF(IF($C$4=Dates!$G$4,DataPack!F350,IF($C$4=Dates!$G$5,DataPack!L350))=0,"",IF($C$4=Dates!$G$4,DataPack!F350,IF($C$4=Dates!$G$5,DataPack!L350)))</f>
        <v>40967</v>
      </c>
      <c r="H199" s="5"/>
    </row>
    <row r="200" spans="2:8">
      <c r="B200" s="29">
        <f>IF(IF($C$4=Dates!$G$4,DataPack!A351,IF($C$4=Dates!$G$5,DataPack!G351))=0,"",IF($C$4=Dates!$G$4,DataPack!A351,IF($C$4=Dates!$G$5,DataPack!G351)))</f>
        <v>109502</v>
      </c>
      <c r="C200" s="34" t="str">
        <f>IF(IF($C$4=Dates!$G$4,DataPack!B351,IF($C$4=Dates!$G$5,DataPack!H351))=0,"",IF($C$4=Dates!$G$4,DataPack!B351,IF($C$4=Dates!$G$5,DataPack!H351)))</f>
        <v>Stephenson Lower School</v>
      </c>
      <c r="D200" s="34" t="str">
        <f>IF(IF($C$4=Dates!$G$4,DataPack!C351,IF($C$4=Dates!$G$5,DataPack!I351))=0,"",IF($C$4=Dates!$G$4,DataPack!C351,IF($C$4=Dates!$G$5,DataPack!I351)))</f>
        <v>Bedford</v>
      </c>
      <c r="E200" s="34" t="str">
        <f>IF(IF($C$4=Dates!$G$4,DataPack!D351,IF($C$4=Dates!$G$5,DataPack!J351))=0,"",IF($C$4=Dates!$G$4,DataPack!D351,IF($C$4=Dates!$G$5,DataPack!J351)))</f>
        <v>Primary</v>
      </c>
      <c r="F200" s="34" t="str">
        <f>IF(IF($C$4=Dates!$G$4,DataPack!E351,IF($C$4=Dates!$G$5,DataPack!K351))=0,"",IF($C$4=Dates!$G$4,DataPack!E351,IF($C$4=Dates!$G$5,DataPack!K351)))</f>
        <v>Community School</v>
      </c>
      <c r="G200" s="258">
        <f>IF(IF($C$4=Dates!$G$4,DataPack!F351,IF($C$4=Dates!$G$5,DataPack!L351))=0,"",IF($C$4=Dates!$G$4,DataPack!F351,IF($C$4=Dates!$G$5,DataPack!L351)))</f>
        <v>40856</v>
      </c>
      <c r="H200" s="5"/>
    </row>
    <row r="201" spans="2:8">
      <c r="B201" s="29">
        <f>IF(IF($C$4=Dates!$G$4,DataPack!A352,IF($C$4=Dates!$G$5,DataPack!G352))=0,"",IF($C$4=Dates!$G$4,DataPack!A352,IF($C$4=Dates!$G$5,DataPack!G352)))</f>
        <v>109134</v>
      </c>
      <c r="C201" s="34" t="str">
        <f>IF(IF($C$4=Dates!$G$4,DataPack!B352,IF($C$4=Dates!$G$5,DataPack!H352))=0,"",IF($C$4=Dates!$G$4,DataPack!B352,IF($C$4=Dates!$G$5,DataPack!H352)))</f>
        <v>Stanbridge Primary School</v>
      </c>
      <c r="D201" s="34" t="str">
        <f>IF(IF($C$4=Dates!$G$4,DataPack!C352,IF($C$4=Dates!$G$5,DataPack!I352))=0,"",IF($C$4=Dates!$G$4,DataPack!C352,IF($C$4=Dates!$G$5,DataPack!I352)))</f>
        <v>South Gloucestershire</v>
      </c>
      <c r="E201" s="34" t="str">
        <f>IF(IF($C$4=Dates!$G$4,DataPack!D352,IF($C$4=Dates!$G$5,DataPack!J352))=0,"",IF($C$4=Dates!$G$4,DataPack!D352,IF($C$4=Dates!$G$5,DataPack!J352)))</f>
        <v>Primary</v>
      </c>
      <c r="F201" s="34" t="str">
        <f>IF(IF($C$4=Dates!$G$4,DataPack!E352,IF($C$4=Dates!$G$5,DataPack!K352))=0,"",IF($C$4=Dates!$G$4,DataPack!E352,IF($C$4=Dates!$G$5,DataPack!K352)))</f>
        <v>Community School</v>
      </c>
      <c r="G201" s="258">
        <f>IF(IF($C$4=Dates!$G$4,DataPack!F352,IF($C$4=Dates!$G$5,DataPack!L352))=0,"",IF($C$4=Dates!$G$4,DataPack!F352,IF($C$4=Dates!$G$5,DataPack!L352)))</f>
        <v>40711</v>
      </c>
      <c r="H201" s="5"/>
    </row>
    <row r="202" spans="2:8">
      <c r="B202" s="29">
        <f>IF(IF($C$4=Dates!$G$4,DataPack!A353,IF($C$4=Dates!$G$5,DataPack!G353))=0,"",IF($C$4=Dates!$G$4,DataPack!A353,IF($C$4=Dates!$G$5,DataPack!G353)))</f>
        <v>109058</v>
      </c>
      <c r="C202" s="34" t="str">
        <f>IF(IF($C$4=Dates!$G$4,DataPack!B353,IF($C$4=Dates!$G$5,DataPack!H353))=0,"",IF($C$4=Dates!$G$4,DataPack!B353,IF($C$4=Dates!$G$5,DataPack!H353)))</f>
        <v>Charfield Primary School</v>
      </c>
      <c r="D202" s="34" t="str">
        <f>IF(IF($C$4=Dates!$G$4,DataPack!C353,IF($C$4=Dates!$G$5,DataPack!I353))=0,"",IF($C$4=Dates!$G$4,DataPack!C353,IF($C$4=Dates!$G$5,DataPack!I353)))</f>
        <v>South Gloucestershire</v>
      </c>
      <c r="E202" s="34" t="str">
        <f>IF(IF($C$4=Dates!$G$4,DataPack!D353,IF($C$4=Dates!$G$5,DataPack!J353))=0,"",IF($C$4=Dates!$G$4,DataPack!D353,IF($C$4=Dates!$G$5,DataPack!J353)))</f>
        <v>Primary</v>
      </c>
      <c r="F202" s="34" t="str">
        <f>IF(IF($C$4=Dates!$G$4,DataPack!E353,IF($C$4=Dates!$G$5,DataPack!K353))=0,"",IF($C$4=Dates!$G$4,DataPack!E353,IF($C$4=Dates!$G$5,DataPack!K353)))</f>
        <v>Community School</v>
      </c>
      <c r="G202" s="258">
        <f>IF(IF($C$4=Dates!$G$4,DataPack!F353,IF($C$4=Dates!$G$5,DataPack!L353))=0,"",IF($C$4=Dates!$G$4,DataPack!F353,IF($C$4=Dates!$G$5,DataPack!L353)))</f>
        <v>40975</v>
      </c>
      <c r="H202" s="5"/>
    </row>
    <row r="203" spans="2:8">
      <c r="B203" s="29">
        <f>IF(IF($C$4=Dates!$G$4,DataPack!A354,IF($C$4=Dates!$G$5,DataPack!G354))=0,"",IF($C$4=Dates!$G$4,DataPack!A354,IF($C$4=Dates!$G$5,DataPack!G354)))</f>
        <v>108915</v>
      </c>
      <c r="C203" s="34" t="str">
        <f>IF(IF($C$4=Dates!$G$4,DataPack!B354,IF($C$4=Dates!$G$5,DataPack!H354))=0,"",IF($C$4=Dates!$G$4,DataPack!B354,IF($C$4=Dates!$G$5,DataPack!H354)))</f>
        <v>Bannerman Road Community School and Children's Centre</v>
      </c>
      <c r="D203" s="34" t="str">
        <f>IF(IF($C$4=Dates!$G$4,DataPack!C354,IF($C$4=Dates!$G$5,DataPack!I354))=0,"",IF($C$4=Dates!$G$4,DataPack!C354,IF($C$4=Dates!$G$5,DataPack!I354)))</f>
        <v>Bristol City of</v>
      </c>
      <c r="E203" s="34" t="str">
        <f>IF(IF($C$4=Dates!$G$4,DataPack!D354,IF($C$4=Dates!$G$5,DataPack!J354))=0,"",IF($C$4=Dates!$G$4,DataPack!D354,IF($C$4=Dates!$G$5,DataPack!J354)))</f>
        <v>Primary</v>
      </c>
      <c r="F203" s="34" t="str">
        <f>IF(IF($C$4=Dates!$G$4,DataPack!E354,IF($C$4=Dates!$G$5,DataPack!K354))=0,"",IF($C$4=Dates!$G$4,DataPack!E354,IF($C$4=Dates!$G$5,DataPack!K354)))</f>
        <v>Community School</v>
      </c>
      <c r="G203" s="258">
        <f>IF(IF($C$4=Dates!$G$4,DataPack!F354,IF($C$4=Dates!$G$5,DataPack!L354))=0,"",IF($C$4=Dates!$G$4,DataPack!F354,IF($C$4=Dates!$G$5,DataPack!L354)))</f>
        <v>40346</v>
      </c>
      <c r="H203" s="5"/>
    </row>
    <row r="204" spans="2:8">
      <c r="B204" s="29">
        <f>IF(IF($C$4=Dates!$G$4,DataPack!A355,IF($C$4=Dates!$G$5,DataPack!G355))=0,"",IF($C$4=Dates!$G$4,DataPack!A355,IF($C$4=Dates!$G$5,DataPack!G355)))</f>
        <v>108822</v>
      </c>
      <c r="C204" s="34" t="str">
        <f>IF(IF($C$4=Dates!$G$4,DataPack!B355,IF($C$4=Dates!$G$5,DataPack!H355))=0,"",IF($C$4=Dates!$G$4,DataPack!B355,IF($C$4=Dates!$G$5,DataPack!H355)))</f>
        <v>Usworth Grange Primary School</v>
      </c>
      <c r="D204" s="34" t="str">
        <f>IF(IF($C$4=Dates!$G$4,DataPack!C355,IF($C$4=Dates!$G$5,DataPack!I355))=0,"",IF($C$4=Dates!$G$4,DataPack!C355,IF($C$4=Dates!$G$5,DataPack!I355)))</f>
        <v>Sunderland</v>
      </c>
      <c r="E204" s="34" t="str">
        <f>IF(IF($C$4=Dates!$G$4,DataPack!D355,IF($C$4=Dates!$G$5,DataPack!J355))=0,"",IF($C$4=Dates!$G$4,DataPack!D355,IF($C$4=Dates!$G$5,DataPack!J355)))</f>
        <v>Primary</v>
      </c>
      <c r="F204" s="34" t="str">
        <f>IF(IF($C$4=Dates!$G$4,DataPack!E355,IF($C$4=Dates!$G$5,DataPack!K355))=0,"",IF($C$4=Dates!$G$4,DataPack!E355,IF($C$4=Dates!$G$5,DataPack!K355)))</f>
        <v>Community School</v>
      </c>
      <c r="G204" s="258">
        <f>IF(IF($C$4=Dates!$G$4,DataPack!F355,IF($C$4=Dates!$G$5,DataPack!L355))=0,"",IF($C$4=Dates!$G$4,DataPack!F355,IF($C$4=Dates!$G$5,DataPack!L355)))</f>
        <v>40450</v>
      </c>
      <c r="H204" s="5"/>
    </row>
    <row r="205" spans="2:8">
      <c r="B205" s="29">
        <f>IF(IF($C$4=Dates!$G$4,DataPack!A356,IF($C$4=Dates!$G$5,DataPack!G356))=0,"",IF($C$4=Dates!$G$4,DataPack!A356,IF($C$4=Dates!$G$5,DataPack!G356)))</f>
        <v>108793</v>
      </c>
      <c r="C205" s="34" t="str">
        <f>IF(IF($C$4=Dates!$G$4,DataPack!B356,IF($C$4=Dates!$G$5,DataPack!H356))=0,"",IF($C$4=Dates!$G$4,DataPack!B356,IF($C$4=Dates!$G$5,DataPack!H356)))</f>
        <v>Plains Farm Primary School</v>
      </c>
      <c r="D205" s="34" t="str">
        <f>IF(IF($C$4=Dates!$G$4,DataPack!C356,IF($C$4=Dates!$G$5,DataPack!I356))=0,"",IF($C$4=Dates!$G$4,DataPack!C356,IF($C$4=Dates!$G$5,DataPack!I356)))</f>
        <v>Sunderland</v>
      </c>
      <c r="E205" s="34" t="str">
        <f>IF(IF($C$4=Dates!$G$4,DataPack!D356,IF($C$4=Dates!$G$5,DataPack!J356))=0,"",IF($C$4=Dates!$G$4,DataPack!D356,IF($C$4=Dates!$G$5,DataPack!J356)))</f>
        <v>Primary</v>
      </c>
      <c r="F205" s="34" t="str">
        <f>IF(IF($C$4=Dates!$G$4,DataPack!E356,IF($C$4=Dates!$G$5,DataPack!K356))=0,"",IF($C$4=Dates!$G$4,DataPack!E356,IF($C$4=Dates!$G$5,DataPack!K356)))</f>
        <v>Community School</v>
      </c>
      <c r="G205" s="258">
        <f>IF(IF($C$4=Dates!$G$4,DataPack!F356,IF($C$4=Dates!$G$5,DataPack!L356))=0,"",IF($C$4=Dates!$G$4,DataPack!F356,IF($C$4=Dates!$G$5,DataPack!L356)))</f>
        <v>41052</v>
      </c>
      <c r="H205" s="5"/>
    </row>
    <row r="206" spans="2:8">
      <c r="B206" s="29">
        <f>IF(IF($C$4=Dates!$G$4,DataPack!A357,IF($C$4=Dates!$G$5,DataPack!G357))=0,"",IF($C$4=Dates!$G$4,DataPack!A357,IF($C$4=Dates!$G$5,DataPack!G357)))</f>
        <v>108767</v>
      </c>
      <c r="C206" s="34" t="str">
        <f>IF(IF($C$4=Dates!$G$4,DataPack!B357,IF($C$4=Dates!$G$5,DataPack!H357))=0,"",IF($C$4=Dates!$G$4,DataPack!B357,IF($C$4=Dates!$G$5,DataPack!H357)))</f>
        <v>Hasting Hill Primary School</v>
      </c>
      <c r="D206" s="34" t="str">
        <f>IF(IF($C$4=Dates!$G$4,DataPack!C357,IF($C$4=Dates!$G$5,DataPack!I357))=0,"",IF($C$4=Dates!$G$4,DataPack!C357,IF($C$4=Dates!$G$5,DataPack!I357)))</f>
        <v>Sunderland</v>
      </c>
      <c r="E206" s="34" t="str">
        <f>IF(IF($C$4=Dates!$G$4,DataPack!D357,IF($C$4=Dates!$G$5,DataPack!J357))=0,"",IF($C$4=Dates!$G$4,DataPack!D357,IF($C$4=Dates!$G$5,DataPack!J357)))</f>
        <v>Primary</v>
      </c>
      <c r="F206" s="34" t="str">
        <f>IF(IF($C$4=Dates!$G$4,DataPack!E357,IF($C$4=Dates!$G$5,DataPack!K357))=0,"",IF($C$4=Dates!$G$4,DataPack!E357,IF($C$4=Dates!$G$5,DataPack!K357)))</f>
        <v>Community School</v>
      </c>
      <c r="G206" s="258">
        <f>IF(IF($C$4=Dates!$G$4,DataPack!F357,IF($C$4=Dates!$G$5,DataPack!L357))=0,"",IF($C$4=Dates!$G$4,DataPack!F357,IF($C$4=Dates!$G$5,DataPack!L357)))</f>
        <v>40612</v>
      </c>
      <c r="H206" s="5"/>
    </row>
    <row r="207" spans="2:8">
      <c r="B207" s="29">
        <f>IF(IF($C$4=Dates!$G$4,DataPack!A358,IF($C$4=Dates!$G$5,DataPack!G358))=0,"",IF($C$4=Dates!$G$4,DataPack!A358,IF($C$4=Dates!$G$5,DataPack!G358)))</f>
        <v>108502</v>
      </c>
      <c r="C207" s="34" t="str">
        <f>IF(IF($C$4=Dates!$G$4,DataPack!B358,IF($C$4=Dates!$G$5,DataPack!H358))=0,"",IF($C$4=Dates!$G$4,DataPack!B358,IF($C$4=Dates!$G$5,DataPack!H358)))</f>
        <v>St Paul's CofE Primary School</v>
      </c>
      <c r="D207" s="34" t="str">
        <f>IF(IF($C$4=Dates!$G$4,DataPack!C358,IF($C$4=Dates!$G$5,DataPack!I358))=0,"",IF($C$4=Dates!$G$4,DataPack!C358,IF($C$4=Dates!$G$5,DataPack!I358)))</f>
        <v>Newcastle upon Tyne</v>
      </c>
      <c r="E207" s="34" t="str">
        <f>IF(IF($C$4=Dates!$G$4,DataPack!D358,IF($C$4=Dates!$G$5,DataPack!J358))=0,"",IF($C$4=Dates!$G$4,DataPack!D358,IF($C$4=Dates!$G$5,DataPack!J358)))</f>
        <v>Primary</v>
      </c>
      <c r="F207" s="34" t="str">
        <f>IF(IF($C$4=Dates!$G$4,DataPack!E358,IF($C$4=Dates!$G$5,DataPack!K358))=0,"",IF($C$4=Dates!$G$4,DataPack!E358,IF($C$4=Dates!$G$5,DataPack!K358)))</f>
        <v>Voluntary Aided School</v>
      </c>
      <c r="G207" s="258">
        <f>IF(IF($C$4=Dates!$G$4,DataPack!F358,IF($C$4=Dates!$G$5,DataPack!L358))=0,"",IF($C$4=Dates!$G$4,DataPack!F358,IF($C$4=Dates!$G$5,DataPack!L358)))</f>
        <v>40836</v>
      </c>
      <c r="H207" s="5"/>
    </row>
    <row r="208" spans="2:8">
      <c r="B208" s="29">
        <f>IF(IF($C$4=Dates!$G$4,DataPack!A359,IF($C$4=Dates!$G$5,DataPack!G359))=0,"",IF($C$4=Dates!$G$4,DataPack!A359,IF($C$4=Dates!$G$5,DataPack!G359)))</f>
        <v>108266</v>
      </c>
      <c r="C208" s="34" t="str">
        <f>IF(IF($C$4=Dates!$G$4,DataPack!B359,IF($C$4=Dates!$G$5,DataPack!H359))=0,"",IF($C$4=Dates!$G$4,DataPack!B359,IF($C$4=Dates!$G$5,DataPack!H359)))</f>
        <v>St Joseph's Catholic Primary School, Moorthorpe</v>
      </c>
      <c r="D208" s="34" t="str">
        <f>IF(IF($C$4=Dates!$G$4,DataPack!C359,IF($C$4=Dates!$G$5,DataPack!I359))=0,"",IF($C$4=Dates!$G$4,DataPack!C359,IF($C$4=Dates!$G$5,DataPack!I359)))</f>
        <v>Wakefield</v>
      </c>
      <c r="E208" s="34" t="str">
        <f>IF(IF($C$4=Dates!$G$4,DataPack!D359,IF($C$4=Dates!$G$5,DataPack!J359))=0,"",IF($C$4=Dates!$G$4,DataPack!D359,IF($C$4=Dates!$G$5,DataPack!J359)))</f>
        <v>Primary</v>
      </c>
      <c r="F208" s="34" t="str">
        <f>IF(IF($C$4=Dates!$G$4,DataPack!E359,IF($C$4=Dates!$G$5,DataPack!K359))=0,"",IF($C$4=Dates!$G$4,DataPack!E359,IF($C$4=Dates!$G$5,DataPack!K359)))</f>
        <v>Voluntary Aided School</v>
      </c>
      <c r="G208" s="258">
        <f>IF(IF($C$4=Dates!$G$4,DataPack!F359,IF($C$4=Dates!$G$5,DataPack!L359))=0,"",IF($C$4=Dates!$G$4,DataPack!F359,IF($C$4=Dates!$G$5,DataPack!L359)))</f>
        <v>40947</v>
      </c>
      <c r="H208" s="5"/>
    </row>
    <row r="209" spans="2:8">
      <c r="B209" s="29">
        <f>IF(IF($C$4=Dates!$G$4,DataPack!A360,IF($C$4=Dates!$G$5,DataPack!G360))=0,"",IF($C$4=Dates!$G$4,DataPack!A360,IF($C$4=Dates!$G$5,DataPack!G360)))</f>
        <v>108251</v>
      </c>
      <c r="C209" s="34" t="str">
        <f>IF(IF($C$4=Dates!$G$4,DataPack!B360,IF($C$4=Dates!$G$5,DataPack!H360))=0,"",IF($C$4=Dates!$G$4,DataPack!B360,IF($C$4=Dates!$G$5,DataPack!H360)))</f>
        <v>Flanshaw St Michaels CofE (Voluntary Controlled) Primary (NIJ) School</v>
      </c>
      <c r="D209" s="34" t="str">
        <f>IF(IF($C$4=Dates!$G$4,DataPack!C360,IF($C$4=Dates!$G$5,DataPack!I360))=0,"",IF($C$4=Dates!$G$4,DataPack!C360,IF($C$4=Dates!$G$5,DataPack!I360)))</f>
        <v>Wakefield</v>
      </c>
      <c r="E209" s="34" t="str">
        <f>IF(IF($C$4=Dates!$G$4,DataPack!D360,IF($C$4=Dates!$G$5,DataPack!J360))=0,"",IF($C$4=Dates!$G$4,DataPack!D360,IF($C$4=Dates!$G$5,DataPack!J360)))</f>
        <v>Primary</v>
      </c>
      <c r="F209" s="34" t="str">
        <f>IF(IF($C$4=Dates!$G$4,DataPack!E360,IF($C$4=Dates!$G$5,DataPack!K360))=0,"",IF($C$4=Dates!$G$4,DataPack!E360,IF($C$4=Dates!$G$5,DataPack!K360)))</f>
        <v>Voluntary Controlled School</v>
      </c>
      <c r="G209" s="258">
        <f>IF(IF($C$4=Dates!$G$4,DataPack!F360,IF($C$4=Dates!$G$5,DataPack!L360))=0,"",IF($C$4=Dates!$G$4,DataPack!F360,IF($C$4=Dates!$G$5,DataPack!L360)))</f>
        <v>40879</v>
      </c>
      <c r="H209" s="5"/>
    </row>
    <row r="210" spans="2:8">
      <c r="B210" s="29">
        <f>IF(IF($C$4=Dates!$G$4,DataPack!A361,IF($C$4=Dates!$G$5,DataPack!G361))=0,"",IF($C$4=Dates!$G$4,DataPack!A361,IF($C$4=Dates!$G$5,DataPack!G361)))</f>
        <v>108232</v>
      </c>
      <c r="C210" s="34" t="str">
        <f>IF(IF($C$4=Dates!$G$4,DataPack!B361,IF($C$4=Dates!$G$5,DataPack!H361))=0,"",IF($C$4=Dates!$G$4,DataPack!B361,IF($C$4=Dates!$G$5,DataPack!H361)))</f>
        <v>Castleford Redhill Junior School</v>
      </c>
      <c r="D210" s="34" t="str">
        <f>IF(IF($C$4=Dates!$G$4,DataPack!C361,IF($C$4=Dates!$G$5,DataPack!I361))=0,"",IF($C$4=Dates!$G$4,DataPack!C361,IF($C$4=Dates!$G$5,DataPack!I361)))</f>
        <v>Wakefield</v>
      </c>
      <c r="E210" s="34" t="str">
        <f>IF(IF($C$4=Dates!$G$4,DataPack!D361,IF($C$4=Dates!$G$5,DataPack!J361))=0,"",IF($C$4=Dates!$G$4,DataPack!D361,IF($C$4=Dates!$G$5,DataPack!J361)))</f>
        <v>Primary</v>
      </c>
      <c r="F210" s="34" t="str">
        <f>IF(IF($C$4=Dates!$G$4,DataPack!E361,IF($C$4=Dates!$G$5,DataPack!K361))=0,"",IF($C$4=Dates!$G$4,DataPack!E361,IF($C$4=Dates!$G$5,DataPack!K361)))</f>
        <v>Community School</v>
      </c>
      <c r="G210" s="258">
        <f>IF(IF($C$4=Dates!$G$4,DataPack!F361,IF($C$4=Dates!$G$5,DataPack!L361))=0,"",IF($C$4=Dates!$G$4,DataPack!F361,IF($C$4=Dates!$G$5,DataPack!L361)))</f>
        <v>40996</v>
      </c>
      <c r="H210" s="5"/>
    </row>
    <row r="211" spans="2:8">
      <c r="B211" s="29">
        <f>IF(IF($C$4=Dates!$G$4,DataPack!A362,IF($C$4=Dates!$G$5,DataPack!G362))=0,"",IF($C$4=Dates!$G$4,DataPack!A362,IF($C$4=Dates!$G$5,DataPack!G362)))</f>
        <v>108193</v>
      </c>
      <c r="C211" s="34" t="str">
        <f>IF(IF($C$4=Dates!$G$4,DataPack!B362,IF($C$4=Dates!$G$5,DataPack!H362))=0,"",IF($C$4=Dates!$G$4,DataPack!B362,IF($C$4=Dates!$G$5,DataPack!H362)))</f>
        <v>Kirkhamgate Primary School</v>
      </c>
      <c r="D211" s="34" t="str">
        <f>IF(IF($C$4=Dates!$G$4,DataPack!C362,IF($C$4=Dates!$G$5,DataPack!I362))=0,"",IF($C$4=Dates!$G$4,DataPack!C362,IF($C$4=Dates!$G$5,DataPack!I362)))</f>
        <v>Wakefield</v>
      </c>
      <c r="E211" s="34" t="str">
        <f>IF(IF($C$4=Dates!$G$4,DataPack!D362,IF($C$4=Dates!$G$5,DataPack!J362))=0,"",IF($C$4=Dates!$G$4,DataPack!D362,IF($C$4=Dates!$G$5,DataPack!J362)))</f>
        <v>Primary</v>
      </c>
      <c r="F211" s="34" t="str">
        <f>IF(IF($C$4=Dates!$G$4,DataPack!E362,IF($C$4=Dates!$G$5,DataPack!K362))=0,"",IF($C$4=Dates!$G$4,DataPack!E362,IF($C$4=Dates!$G$5,DataPack!K362)))</f>
        <v>Community School</v>
      </c>
      <c r="G211" s="258">
        <f>IF(IF($C$4=Dates!$G$4,DataPack!F362,IF($C$4=Dates!$G$5,DataPack!L362))=0,"",IF($C$4=Dates!$G$4,DataPack!F362,IF($C$4=Dates!$G$5,DataPack!L362)))</f>
        <v>40890</v>
      </c>
      <c r="H211" s="5"/>
    </row>
    <row r="212" spans="2:8">
      <c r="B212" s="29">
        <f>IF(IF($C$4=Dates!$G$4,DataPack!A363,IF($C$4=Dates!$G$5,DataPack!G363))=0,"",IF($C$4=Dates!$G$4,DataPack!A363,IF($C$4=Dates!$G$5,DataPack!G363)))</f>
        <v>107532</v>
      </c>
      <c r="C212" s="34" t="str">
        <f>IF(IF($C$4=Dates!$G$4,DataPack!B363,IF($C$4=Dates!$G$5,DataPack!H363))=0,"",IF($C$4=Dates!$G$4,DataPack!B363,IF($C$4=Dates!$G$5,DataPack!H363)))</f>
        <v>Mount Pellon Junior and Infant School</v>
      </c>
      <c r="D212" s="34" t="str">
        <f>IF(IF($C$4=Dates!$G$4,DataPack!C363,IF($C$4=Dates!$G$5,DataPack!I363))=0,"",IF($C$4=Dates!$G$4,DataPack!C363,IF($C$4=Dates!$G$5,DataPack!I363)))</f>
        <v>Calderdale</v>
      </c>
      <c r="E212" s="34" t="str">
        <f>IF(IF($C$4=Dates!$G$4,DataPack!D363,IF($C$4=Dates!$G$5,DataPack!J363))=0,"",IF($C$4=Dates!$G$4,DataPack!D363,IF($C$4=Dates!$G$5,DataPack!J363)))</f>
        <v>Primary</v>
      </c>
      <c r="F212" s="34" t="str">
        <f>IF(IF($C$4=Dates!$G$4,DataPack!E363,IF($C$4=Dates!$G$5,DataPack!K363))=0,"",IF($C$4=Dates!$G$4,DataPack!E363,IF($C$4=Dates!$G$5,DataPack!K363)))</f>
        <v>Community School</v>
      </c>
      <c r="G212" s="258">
        <f>IF(IF($C$4=Dates!$G$4,DataPack!F363,IF($C$4=Dates!$G$5,DataPack!L363))=0,"",IF($C$4=Dates!$G$4,DataPack!F363,IF($C$4=Dates!$G$5,DataPack!L363)))</f>
        <v>40989</v>
      </c>
      <c r="H212" s="5"/>
    </row>
    <row r="213" spans="2:8">
      <c r="B213" s="29">
        <f>IF(IF($C$4=Dates!$G$4,DataPack!A364,IF($C$4=Dates!$G$5,DataPack!G364))=0,"",IF($C$4=Dates!$G$4,DataPack!A364,IF($C$4=Dates!$G$5,DataPack!G364)))</f>
        <v>107529</v>
      </c>
      <c r="C213" s="34" t="str">
        <f>IF(IF($C$4=Dates!$G$4,DataPack!B364,IF($C$4=Dates!$G$5,DataPack!H364))=0,"",IF($C$4=Dates!$G$4,DataPack!B364,IF($C$4=Dates!$G$5,DataPack!H364)))</f>
        <v>Riverside Junior School</v>
      </c>
      <c r="D213" s="34" t="str">
        <f>IF(IF($C$4=Dates!$G$4,DataPack!C364,IF($C$4=Dates!$G$5,DataPack!I364))=0,"",IF($C$4=Dates!$G$4,DataPack!C364,IF($C$4=Dates!$G$5,DataPack!I364)))</f>
        <v>Calderdale</v>
      </c>
      <c r="E213" s="34" t="str">
        <f>IF(IF($C$4=Dates!$G$4,DataPack!D364,IF($C$4=Dates!$G$5,DataPack!J364))=0,"",IF($C$4=Dates!$G$4,DataPack!D364,IF($C$4=Dates!$G$5,DataPack!J364)))</f>
        <v>Primary</v>
      </c>
      <c r="F213" s="34" t="str">
        <f>IF(IF($C$4=Dates!$G$4,DataPack!E364,IF($C$4=Dates!$G$5,DataPack!K364))=0,"",IF($C$4=Dates!$G$4,DataPack!E364,IF($C$4=Dates!$G$5,DataPack!K364)))</f>
        <v>Community School</v>
      </c>
      <c r="G213" s="258">
        <f>IF(IF($C$4=Dates!$G$4,DataPack!F364,IF($C$4=Dates!$G$5,DataPack!L364))=0,"",IF($C$4=Dates!$G$4,DataPack!F364,IF($C$4=Dates!$G$5,DataPack!L364)))</f>
        <v>40925</v>
      </c>
      <c r="H213" s="5"/>
    </row>
    <row r="214" spans="2:8">
      <c r="B214" s="29">
        <f>IF(IF($C$4=Dates!$G$4,DataPack!A365,IF($C$4=Dates!$G$5,DataPack!G365))=0,"",IF($C$4=Dates!$G$4,DataPack!A365,IF($C$4=Dates!$G$5,DataPack!G365)))</f>
        <v>107312</v>
      </c>
      <c r="C214" s="34" t="str">
        <f>IF(IF($C$4=Dates!$G$4,DataPack!B365,IF($C$4=Dates!$G$5,DataPack!H365))=0,"",IF($C$4=Dates!$G$4,DataPack!B365,IF($C$4=Dates!$G$5,DataPack!H365)))</f>
        <v>Windhill CofE Primary School</v>
      </c>
      <c r="D214" s="34" t="str">
        <f>IF(IF($C$4=Dates!$G$4,DataPack!C365,IF($C$4=Dates!$G$5,DataPack!I365))=0,"",IF($C$4=Dates!$G$4,DataPack!C365,IF($C$4=Dates!$G$5,DataPack!I365)))</f>
        <v>Bradford</v>
      </c>
      <c r="E214" s="34" t="str">
        <f>IF(IF($C$4=Dates!$G$4,DataPack!D365,IF($C$4=Dates!$G$5,DataPack!J365))=0,"",IF($C$4=Dates!$G$4,DataPack!D365,IF($C$4=Dates!$G$5,DataPack!J365)))</f>
        <v>Primary</v>
      </c>
      <c r="F214" s="34" t="str">
        <f>IF(IF($C$4=Dates!$G$4,DataPack!E365,IF($C$4=Dates!$G$5,DataPack!K365))=0,"",IF($C$4=Dates!$G$4,DataPack!E365,IF($C$4=Dates!$G$5,DataPack!K365)))</f>
        <v>Voluntary Controlled School</v>
      </c>
      <c r="G214" s="258">
        <f>IF(IF($C$4=Dates!$G$4,DataPack!F365,IF($C$4=Dates!$G$5,DataPack!L365))=0,"",IF($C$4=Dates!$G$4,DataPack!F365,IF($C$4=Dates!$G$5,DataPack!L365)))</f>
        <v>40591</v>
      </c>
      <c r="H214" s="5"/>
    </row>
    <row r="215" spans="2:8">
      <c r="B215" s="29">
        <f>IF(IF($C$4=Dates!$G$4,DataPack!A366,IF($C$4=Dates!$G$5,DataPack!G366))=0,"",IF($C$4=Dates!$G$4,DataPack!A366,IF($C$4=Dates!$G$5,DataPack!G366)))</f>
        <v>107119</v>
      </c>
      <c r="C215" s="34" t="str">
        <f>IF(IF($C$4=Dates!$G$4,DataPack!B366,IF($C$4=Dates!$G$5,DataPack!H366))=0,"",IF($C$4=Dates!$G$4,DataPack!B366,IF($C$4=Dates!$G$5,DataPack!H366)))</f>
        <v>St Thomas More Catholic Primary School</v>
      </c>
      <c r="D215" s="34" t="str">
        <f>IF(IF($C$4=Dates!$G$4,DataPack!C366,IF($C$4=Dates!$G$5,DataPack!I366))=0,"",IF($C$4=Dates!$G$4,DataPack!C366,IF($C$4=Dates!$G$5,DataPack!I366)))</f>
        <v>Sheffield</v>
      </c>
      <c r="E215" s="34" t="str">
        <f>IF(IF($C$4=Dates!$G$4,DataPack!D366,IF($C$4=Dates!$G$5,DataPack!J366))=0,"",IF($C$4=Dates!$G$4,DataPack!D366,IF($C$4=Dates!$G$5,DataPack!J366)))</f>
        <v>Primary</v>
      </c>
      <c r="F215" s="34" t="str">
        <f>IF(IF($C$4=Dates!$G$4,DataPack!E366,IF($C$4=Dates!$G$5,DataPack!K366))=0,"",IF($C$4=Dates!$G$4,DataPack!E366,IF($C$4=Dates!$G$5,DataPack!K366)))</f>
        <v>Voluntary Aided School</v>
      </c>
      <c r="G215" s="258">
        <f>IF(IF($C$4=Dates!$G$4,DataPack!F366,IF($C$4=Dates!$G$5,DataPack!L366))=0,"",IF($C$4=Dates!$G$4,DataPack!F366,IF($C$4=Dates!$G$5,DataPack!L366)))</f>
        <v>40879</v>
      </c>
      <c r="H215" s="5"/>
    </row>
    <row r="216" spans="2:8">
      <c r="B216" s="29">
        <f>IF(IF($C$4=Dates!$G$4,DataPack!A367,IF($C$4=Dates!$G$5,DataPack!G367))=0,"",IF($C$4=Dates!$G$4,DataPack!A367,IF($C$4=Dates!$G$5,DataPack!G367)))</f>
        <v>106887</v>
      </c>
      <c r="C216" s="34" t="str">
        <f>IF(IF($C$4=Dates!$G$4,DataPack!B367,IF($C$4=Dates!$G$5,DataPack!H367))=0,"",IF($C$4=Dates!$G$4,DataPack!B367,IF($C$4=Dates!$G$5,DataPack!H367)))</f>
        <v>Wath Victoria Primary School</v>
      </c>
      <c r="D216" s="34" t="str">
        <f>IF(IF($C$4=Dates!$G$4,DataPack!C367,IF($C$4=Dates!$G$5,DataPack!I367))=0,"",IF($C$4=Dates!$G$4,DataPack!C367,IF($C$4=Dates!$G$5,DataPack!I367)))</f>
        <v>Rotherham</v>
      </c>
      <c r="E216" s="34" t="str">
        <f>IF(IF($C$4=Dates!$G$4,DataPack!D367,IF($C$4=Dates!$G$5,DataPack!J367))=0,"",IF($C$4=Dates!$G$4,DataPack!D367,IF($C$4=Dates!$G$5,DataPack!J367)))</f>
        <v>Primary</v>
      </c>
      <c r="F216" s="34" t="str">
        <f>IF(IF($C$4=Dates!$G$4,DataPack!E367,IF($C$4=Dates!$G$5,DataPack!K367))=0,"",IF($C$4=Dates!$G$4,DataPack!E367,IF($C$4=Dates!$G$5,DataPack!K367)))</f>
        <v>Community School</v>
      </c>
      <c r="G216" s="258">
        <f>IF(IF($C$4=Dates!$G$4,DataPack!F367,IF($C$4=Dates!$G$5,DataPack!L367))=0,"",IF($C$4=Dates!$G$4,DataPack!F367,IF($C$4=Dates!$G$5,DataPack!L367)))</f>
        <v>40962</v>
      </c>
      <c r="H216" s="5"/>
    </row>
    <row r="217" spans="2:8">
      <c r="B217" s="29">
        <f>IF(IF($C$4=Dates!$G$4,DataPack!A368,IF($C$4=Dates!$G$5,DataPack!G368))=0,"",IF($C$4=Dates!$G$4,DataPack!A368,IF($C$4=Dates!$G$5,DataPack!G368)))</f>
        <v>106741</v>
      </c>
      <c r="C217" s="34" t="str">
        <f>IF(IF($C$4=Dates!$G$4,DataPack!B368,IF($C$4=Dates!$G$5,DataPack!H368))=0,"",IF($C$4=Dates!$G$4,DataPack!B368,IF($C$4=Dates!$G$5,DataPack!H368)))</f>
        <v>Hawthorn Primary School</v>
      </c>
      <c r="D217" s="34" t="str">
        <f>IF(IF($C$4=Dates!$G$4,DataPack!C368,IF($C$4=Dates!$G$5,DataPack!I368))=0,"",IF($C$4=Dates!$G$4,DataPack!C368,IF($C$4=Dates!$G$5,DataPack!I368)))</f>
        <v>Doncaster</v>
      </c>
      <c r="E217" s="34" t="str">
        <f>IF(IF($C$4=Dates!$G$4,DataPack!D368,IF($C$4=Dates!$G$5,DataPack!J368))=0,"",IF($C$4=Dates!$G$4,DataPack!D368,IF($C$4=Dates!$G$5,DataPack!J368)))</f>
        <v>Primary</v>
      </c>
      <c r="F217" s="34" t="str">
        <f>IF(IF($C$4=Dates!$G$4,DataPack!E368,IF($C$4=Dates!$G$5,DataPack!K368))=0,"",IF($C$4=Dates!$G$4,DataPack!E368,IF($C$4=Dates!$G$5,DataPack!K368)))</f>
        <v>Community School</v>
      </c>
      <c r="G217" s="258">
        <f>IF(IF($C$4=Dates!$G$4,DataPack!F368,IF($C$4=Dates!$G$5,DataPack!L368))=0,"",IF($C$4=Dates!$G$4,DataPack!F368,IF($C$4=Dates!$G$5,DataPack!L368)))</f>
        <v>40933</v>
      </c>
      <c r="H217" s="5"/>
    </row>
    <row r="218" spans="2:8">
      <c r="B218" s="29">
        <f>IF(IF($C$4=Dates!$G$4,DataPack!A369,IF($C$4=Dates!$G$5,DataPack!G369))=0,"",IF($C$4=Dates!$G$4,DataPack!A369,IF($C$4=Dates!$G$5,DataPack!G369)))</f>
        <v>106729</v>
      </c>
      <c r="C218" s="34" t="str">
        <f>IF(IF($C$4=Dates!$G$4,DataPack!B369,IF($C$4=Dates!$G$5,DataPack!H369))=0,"",IF($C$4=Dates!$G$4,DataPack!B369,IF($C$4=Dates!$G$5,DataPack!H369)))</f>
        <v>Intake Primary School</v>
      </c>
      <c r="D218" s="34" t="str">
        <f>IF(IF($C$4=Dates!$G$4,DataPack!C369,IF($C$4=Dates!$G$5,DataPack!I369))=0,"",IF($C$4=Dates!$G$4,DataPack!C369,IF($C$4=Dates!$G$5,DataPack!I369)))</f>
        <v>Doncaster</v>
      </c>
      <c r="E218" s="34" t="str">
        <f>IF(IF($C$4=Dates!$G$4,DataPack!D369,IF($C$4=Dates!$G$5,DataPack!J369))=0,"",IF($C$4=Dates!$G$4,DataPack!D369,IF($C$4=Dates!$G$5,DataPack!J369)))</f>
        <v>Primary</v>
      </c>
      <c r="F218" s="34" t="str">
        <f>IF(IF($C$4=Dates!$G$4,DataPack!E369,IF($C$4=Dates!$G$5,DataPack!K369))=0,"",IF($C$4=Dates!$G$4,DataPack!E369,IF($C$4=Dates!$G$5,DataPack!K369)))</f>
        <v>Community School</v>
      </c>
      <c r="G218" s="258">
        <f>IF(IF($C$4=Dates!$G$4,DataPack!F369,IF($C$4=Dates!$G$5,DataPack!L369))=0,"",IF($C$4=Dates!$G$4,DataPack!F369,IF($C$4=Dates!$G$5,DataPack!L369)))</f>
        <v>40625</v>
      </c>
      <c r="H218" s="5"/>
    </row>
    <row r="219" spans="2:8">
      <c r="B219" s="29">
        <f>IF(IF($C$4=Dates!$G$4,DataPack!A370,IF($C$4=Dates!$G$5,DataPack!G370))=0,"",IF($C$4=Dates!$G$4,DataPack!A370,IF($C$4=Dates!$G$5,DataPack!G370)))</f>
        <v>106690</v>
      </c>
      <c r="C219" s="34" t="str">
        <f>IF(IF($C$4=Dates!$G$4,DataPack!B370,IF($C$4=Dates!$G$5,DataPack!H370))=0,"",IF($C$4=Dates!$G$4,DataPack!B370,IF($C$4=Dates!$G$5,DataPack!H370)))</f>
        <v>Marshland Primary School</v>
      </c>
      <c r="D219" s="34" t="str">
        <f>IF(IF($C$4=Dates!$G$4,DataPack!C370,IF($C$4=Dates!$G$5,DataPack!I370))=0,"",IF($C$4=Dates!$G$4,DataPack!C370,IF($C$4=Dates!$G$5,DataPack!I370)))</f>
        <v>Doncaster</v>
      </c>
      <c r="E219" s="34" t="str">
        <f>IF(IF($C$4=Dates!$G$4,DataPack!D370,IF($C$4=Dates!$G$5,DataPack!J370))=0,"",IF($C$4=Dates!$G$4,DataPack!D370,IF($C$4=Dates!$G$5,DataPack!J370)))</f>
        <v>Primary</v>
      </c>
      <c r="F219" s="34" t="str">
        <f>IF(IF($C$4=Dates!$G$4,DataPack!E370,IF($C$4=Dates!$G$5,DataPack!K370))=0,"",IF($C$4=Dates!$G$4,DataPack!E370,IF($C$4=Dates!$G$5,DataPack!K370)))</f>
        <v>Community School</v>
      </c>
      <c r="G219" s="258">
        <f>IF(IF($C$4=Dates!$G$4,DataPack!F370,IF($C$4=Dates!$G$5,DataPack!L370))=0,"",IF($C$4=Dates!$G$4,DataPack!F370,IF($C$4=Dates!$G$5,DataPack!L370)))</f>
        <v>40577</v>
      </c>
      <c r="H219" s="5"/>
    </row>
    <row r="220" spans="2:8">
      <c r="B220" s="29">
        <f>IF(IF($C$4=Dates!$G$4,DataPack!A371,IF($C$4=Dates!$G$5,DataPack!G371))=0,"",IF($C$4=Dates!$G$4,DataPack!A371,IF($C$4=Dates!$G$5,DataPack!G371)))</f>
        <v>106669</v>
      </c>
      <c r="C220" s="34" t="str">
        <f>IF(IF($C$4=Dates!$G$4,DataPack!B371,IF($C$4=Dates!$G$5,DataPack!H371))=0,"",IF($C$4=Dates!$G$4,DataPack!B371,IF($C$4=Dates!$G$5,DataPack!H371)))</f>
        <v>Adwick Park Junior School</v>
      </c>
      <c r="D220" s="34" t="str">
        <f>IF(IF($C$4=Dates!$G$4,DataPack!C371,IF($C$4=Dates!$G$5,DataPack!I371))=0,"",IF($C$4=Dates!$G$4,DataPack!C371,IF($C$4=Dates!$G$5,DataPack!I371)))</f>
        <v>Doncaster</v>
      </c>
      <c r="E220" s="34" t="str">
        <f>IF(IF($C$4=Dates!$G$4,DataPack!D371,IF($C$4=Dates!$G$5,DataPack!J371))=0,"",IF($C$4=Dates!$G$4,DataPack!D371,IF($C$4=Dates!$G$5,DataPack!J371)))</f>
        <v>Primary</v>
      </c>
      <c r="F220" s="34" t="str">
        <f>IF(IF($C$4=Dates!$G$4,DataPack!E371,IF($C$4=Dates!$G$5,DataPack!K371))=0,"",IF($C$4=Dates!$G$4,DataPack!E371,IF($C$4=Dates!$G$5,DataPack!K371)))</f>
        <v>Community School</v>
      </c>
      <c r="G220" s="258">
        <f>IF(IF($C$4=Dates!$G$4,DataPack!F371,IF($C$4=Dates!$G$5,DataPack!L371))=0,"",IF($C$4=Dates!$G$4,DataPack!F371,IF($C$4=Dates!$G$5,DataPack!L371)))</f>
        <v>40995</v>
      </c>
      <c r="H220" s="5"/>
    </row>
    <row r="221" spans="2:8">
      <c r="B221" s="29">
        <f>IF(IF($C$4=Dates!$G$4,DataPack!A372,IF($C$4=Dates!$G$5,DataPack!G372))=0,"",IF($C$4=Dates!$G$4,DataPack!A372,IF($C$4=Dates!$G$5,DataPack!G372)))</f>
        <v>106619</v>
      </c>
      <c r="C221" s="34" t="str">
        <f>IF(IF($C$4=Dates!$G$4,DataPack!B372,IF($C$4=Dates!$G$5,DataPack!H372))=0,"",IF($C$4=Dates!$G$4,DataPack!B372,IF($C$4=Dates!$G$5,DataPack!H372)))</f>
        <v>Shafton Primary School</v>
      </c>
      <c r="D221" s="34" t="str">
        <f>IF(IF($C$4=Dates!$G$4,DataPack!C372,IF($C$4=Dates!$G$5,DataPack!I372))=0,"",IF($C$4=Dates!$G$4,DataPack!C372,IF($C$4=Dates!$G$5,DataPack!I372)))</f>
        <v>Barnsley</v>
      </c>
      <c r="E221" s="34" t="str">
        <f>IF(IF($C$4=Dates!$G$4,DataPack!D372,IF($C$4=Dates!$G$5,DataPack!J372))=0,"",IF($C$4=Dates!$G$4,DataPack!D372,IF($C$4=Dates!$G$5,DataPack!J372)))</f>
        <v>Primary</v>
      </c>
      <c r="F221" s="34" t="str">
        <f>IF(IF($C$4=Dates!$G$4,DataPack!E372,IF($C$4=Dates!$G$5,DataPack!K372))=0,"",IF($C$4=Dates!$G$4,DataPack!E372,IF($C$4=Dates!$G$5,DataPack!K372)))</f>
        <v>Community School</v>
      </c>
      <c r="G221" s="258">
        <f>IF(IF($C$4=Dates!$G$4,DataPack!F372,IF($C$4=Dates!$G$5,DataPack!L372))=0,"",IF($C$4=Dates!$G$4,DataPack!F372,IF($C$4=Dates!$G$5,DataPack!L372)))</f>
        <v>40851</v>
      </c>
      <c r="H221" s="5"/>
    </row>
    <row r="222" spans="2:8">
      <c r="B222" s="29">
        <f>IF(IF($C$4=Dates!$G$4,DataPack!A373,IF($C$4=Dates!$G$5,DataPack!G373))=0,"",IF($C$4=Dates!$G$4,DataPack!A373,IF($C$4=Dates!$G$5,DataPack!G373)))</f>
        <v>106560</v>
      </c>
      <c r="C222" s="34" t="str">
        <f>IF(IF($C$4=Dates!$G$4,DataPack!B373,IF($C$4=Dates!$G$5,DataPack!H373))=0,"",IF($C$4=Dates!$G$4,DataPack!B373,IF($C$4=Dates!$G$5,DataPack!H373)))</f>
        <v>Pipers Grove Primary School</v>
      </c>
      <c r="D222" s="34" t="str">
        <f>IF(IF($C$4=Dates!$G$4,DataPack!C373,IF($C$4=Dates!$G$5,DataPack!I373))=0,"",IF($C$4=Dates!$G$4,DataPack!C373,IF($C$4=Dates!$G$5,DataPack!I373)))</f>
        <v>Barnsley</v>
      </c>
      <c r="E222" s="34" t="str">
        <f>IF(IF($C$4=Dates!$G$4,DataPack!D373,IF($C$4=Dates!$G$5,DataPack!J373))=0,"",IF($C$4=Dates!$G$4,DataPack!D373,IF($C$4=Dates!$G$5,DataPack!J373)))</f>
        <v>Primary</v>
      </c>
      <c r="F222" s="34" t="str">
        <f>IF(IF($C$4=Dates!$G$4,DataPack!E373,IF($C$4=Dates!$G$5,DataPack!K373))=0,"",IF($C$4=Dates!$G$4,DataPack!E373,IF($C$4=Dates!$G$5,DataPack!K373)))</f>
        <v>Community School</v>
      </c>
      <c r="G222" s="258">
        <f>IF(IF($C$4=Dates!$G$4,DataPack!F373,IF($C$4=Dates!$G$5,DataPack!L373))=0,"",IF($C$4=Dates!$G$4,DataPack!F373,IF($C$4=Dates!$G$5,DataPack!L373)))</f>
        <v>40991</v>
      </c>
      <c r="H222" s="5"/>
    </row>
    <row r="223" spans="2:8">
      <c r="B223" s="29">
        <f>IF(IF($C$4=Dates!$G$4,DataPack!A374,IF($C$4=Dates!$G$5,DataPack!G374))=0,"",IF($C$4=Dates!$G$4,DataPack!A374,IF($C$4=Dates!$G$5,DataPack!G374)))</f>
        <v>106558</v>
      </c>
      <c r="C223" s="34" t="str">
        <f>IF(IF($C$4=Dates!$G$4,DataPack!B374,IF($C$4=Dates!$G$5,DataPack!H374))=0,"",IF($C$4=Dates!$G$4,DataPack!B374,IF($C$4=Dates!$G$5,DataPack!H374)))</f>
        <v>Doncaster Road Primary School</v>
      </c>
      <c r="D223" s="34" t="str">
        <f>IF(IF($C$4=Dates!$G$4,DataPack!C374,IF($C$4=Dates!$G$5,DataPack!I374))=0,"",IF($C$4=Dates!$G$4,DataPack!C374,IF($C$4=Dates!$G$5,DataPack!I374)))</f>
        <v>Barnsley</v>
      </c>
      <c r="E223" s="34" t="str">
        <f>IF(IF($C$4=Dates!$G$4,DataPack!D374,IF($C$4=Dates!$G$5,DataPack!J374))=0,"",IF($C$4=Dates!$G$4,DataPack!D374,IF($C$4=Dates!$G$5,DataPack!J374)))</f>
        <v>Primary</v>
      </c>
      <c r="F223" s="34" t="str">
        <f>IF(IF($C$4=Dates!$G$4,DataPack!E374,IF($C$4=Dates!$G$5,DataPack!K374))=0,"",IF($C$4=Dates!$G$4,DataPack!E374,IF($C$4=Dates!$G$5,DataPack!K374)))</f>
        <v>Community School</v>
      </c>
      <c r="G223" s="258">
        <f>IF(IF($C$4=Dates!$G$4,DataPack!F374,IF($C$4=Dates!$G$5,DataPack!L374))=0,"",IF($C$4=Dates!$G$4,DataPack!F374,IF($C$4=Dates!$G$5,DataPack!L374)))</f>
        <v>40981</v>
      </c>
      <c r="H223" s="5"/>
    </row>
    <row r="224" spans="2:8">
      <c r="B224" s="29">
        <f>IF(IF($C$4=Dates!$G$4,DataPack!A375,IF($C$4=Dates!$G$5,DataPack!G375))=0,"",IF($C$4=Dates!$G$4,DataPack!A375,IF($C$4=Dates!$G$5,DataPack!G375)))</f>
        <v>106473</v>
      </c>
      <c r="C224" s="34" t="str">
        <f>IF(IF($C$4=Dates!$G$4,DataPack!B375,IF($C$4=Dates!$G$5,DataPack!H375))=0,"",IF($C$4=Dates!$G$4,DataPack!B375,IF($C$4=Dates!$G$5,DataPack!H375)))</f>
        <v>Hindley Green St John's Junior and Infant School</v>
      </c>
      <c r="D224" s="34" t="str">
        <f>IF(IF($C$4=Dates!$G$4,DataPack!C375,IF($C$4=Dates!$G$5,DataPack!I375))=0,"",IF($C$4=Dates!$G$4,DataPack!C375,IF($C$4=Dates!$G$5,DataPack!I375)))</f>
        <v>Wigan</v>
      </c>
      <c r="E224" s="34" t="str">
        <f>IF(IF($C$4=Dates!$G$4,DataPack!D375,IF($C$4=Dates!$G$5,DataPack!J375))=0,"",IF($C$4=Dates!$G$4,DataPack!D375,IF($C$4=Dates!$G$5,DataPack!J375)))</f>
        <v>Primary</v>
      </c>
      <c r="F224" s="34" t="str">
        <f>IF(IF($C$4=Dates!$G$4,DataPack!E375,IF($C$4=Dates!$G$5,DataPack!K375))=0,"",IF($C$4=Dates!$G$4,DataPack!E375,IF($C$4=Dates!$G$5,DataPack!K375)))</f>
        <v>Voluntary Aided School</v>
      </c>
      <c r="G224" s="258">
        <f>IF(IF($C$4=Dates!$G$4,DataPack!F375,IF($C$4=Dates!$G$5,DataPack!L375))=0,"",IF($C$4=Dates!$G$4,DataPack!F375,IF($C$4=Dates!$G$5,DataPack!L375)))</f>
        <v>40723</v>
      </c>
      <c r="H224" s="5"/>
    </row>
    <row r="225" spans="2:8">
      <c r="B225" s="29">
        <f>IF(IF($C$4=Dates!$G$4,DataPack!A376,IF($C$4=Dates!$G$5,DataPack!G376))=0,"",IF($C$4=Dates!$G$4,DataPack!A376,IF($C$4=Dates!$G$5,DataPack!G376)))</f>
        <v>106122</v>
      </c>
      <c r="C225" s="34" t="str">
        <f>IF(IF($C$4=Dates!$G$4,DataPack!B376,IF($C$4=Dates!$G$5,DataPack!H376))=0,"",IF($C$4=Dates!$G$4,DataPack!B376,IF($C$4=Dates!$G$5,DataPack!H376)))</f>
        <v>St Joseph's Stockport Catholic Primary School</v>
      </c>
      <c r="D225" s="34" t="str">
        <f>IF(IF($C$4=Dates!$G$4,DataPack!C376,IF($C$4=Dates!$G$5,DataPack!I376))=0,"",IF($C$4=Dates!$G$4,DataPack!C376,IF($C$4=Dates!$G$5,DataPack!I376)))</f>
        <v>Stockport</v>
      </c>
      <c r="E225" s="34" t="str">
        <f>IF(IF($C$4=Dates!$G$4,DataPack!D376,IF($C$4=Dates!$G$5,DataPack!J376))=0,"",IF($C$4=Dates!$G$4,DataPack!D376,IF($C$4=Dates!$G$5,DataPack!J376)))</f>
        <v>Primary</v>
      </c>
      <c r="F225" s="34" t="str">
        <f>IF(IF($C$4=Dates!$G$4,DataPack!E376,IF($C$4=Dates!$G$5,DataPack!K376))=0,"",IF($C$4=Dates!$G$4,DataPack!E376,IF($C$4=Dates!$G$5,DataPack!K376)))</f>
        <v>Voluntary Aided School</v>
      </c>
      <c r="G225" s="258">
        <f>IF(IF($C$4=Dates!$G$4,DataPack!F376,IF($C$4=Dates!$G$5,DataPack!L376))=0,"",IF($C$4=Dates!$G$4,DataPack!F376,IF($C$4=Dates!$G$5,DataPack!L376)))</f>
        <v>40885</v>
      </c>
      <c r="H225" s="5"/>
    </row>
    <row r="226" spans="2:8">
      <c r="B226" s="29">
        <f>IF(IF($C$4=Dates!$G$4,DataPack!A377,IF($C$4=Dates!$G$5,DataPack!G377))=0,"",IF($C$4=Dates!$G$4,DataPack!A377,IF($C$4=Dates!$G$5,DataPack!G377)))</f>
        <v>106107</v>
      </c>
      <c r="C226" s="34" t="str">
        <f>IF(IF($C$4=Dates!$G$4,DataPack!B377,IF($C$4=Dates!$G$5,DataPack!H377))=0,"",IF($C$4=Dates!$G$4,DataPack!B377,IF($C$4=Dates!$G$5,DataPack!H377)))</f>
        <v>St Matthew's Church of England Primary School</v>
      </c>
      <c r="D226" s="34" t="str">
        <f>IF(IF($C$4=Dates!$G$4,DataPack!C377,IF($C$4=Dates!$G$5,DataPack!I377))=0,"",IF($C$4=Dates!$G$4,DataPack!C377,IF($C$4=Dates!$G$5,DataPack!I377)))</f>
        <v>Stockport</v>
      </c>
      <c r="E226" s="34" t="str">
        <f>IF(IF($C$4=Dates!$G$4,DataPack!D377,IF($C$4=Dates!$G$5,DataPack!J377))=0,"",IF($C$4=Dates!$G$4,DataPack!D377,IF($C$4=Dates!$G$5,DataPack!J377)))</f>
        <v>Primary</v>
      </c>
      <c r="F226" s="34" t="str">
        <f>IF(IF($C$4=Dates!$G$4,DataPack!E377,IF($C$4=Dates!$G$5,DataPack!K377))=0,"",IF($C$4=Dates!$G$4,DataPack!E377,IF($C$4=Dates!$G$5,DataPack!K377)))</f>
        <v>Voluntary Controlled School</v>
      </c>
      <c r="G226" s="258">
        <f>IF(IF($C$4=Dates!$G$4,DataPack!F377,IF($C$4=Dates!$G$5,DataPack!L377))=0,"",IF($C$4=Dates!$G$4,DataPack!F377,IF($C$4=Dates!$G$5,DataPack!L377)))</f>
        <v>40921</v>
      </c>
      <c r="H226" s="5"/>
    </row>
    <row r="227" spans="2:8">
      <c r="B227" s="29">
        <f>IF(IF($C$4=Dates!$G$4,DataPack!A378,IF($C$4=Dates!$G$5,DataPack!G378))=0,"",IF($C$4=Dates!$G$4,DataPack!A378,IF($C$4=Dates!$G$5,DataPack!G378)))</f>
        <v>105386</v>
      </c>
      <c r="C227" s="34" t="str">
        <f>IF(IF($C$4=Dates!$G$4,DataPack!B378,IF($C$4=Dates!$G$5,DataPack!H378))=0,"",IF($C$4=Dates!$G$4,DataPack!B378,IF($C$4=Dates!$G$5,DataPack!H378)))</f>
        <v>Abbey Hey Primary School</v>
      </c>
      <c r="D227" s="34" t="str">
        <f>IF(IF($C$4=Dates!$G$4,DataPack!C378,IF($C$4=Dates!$G$5,DataPack!I378))=0,"",IF($C$4=Dates!$G$4,DataPack!C378,IF($C$4=Dates!$G$5,DataPack!I378)))</f>
        <v>Manchester</v>
      </c>
      <c r="E227" s="34" t="str">
        <f>IF(IF($C$4=Dates!$G$4,DataPack!D378,IF($C$4=Dates!$G$5,DataPack!J378))=0,"",IF($C$4=Dates!$G$4,DataPack!D378,IF($C$4=Dates!$G$5,DataPack!J378)))</f>
        <v>Primary</v>
      </c>
      <c r="F227" s="34" t="str">
        <f>IF(IF($C$4=Dates!$G$4,DataPack!E378,IF($C$4=Dates!$G$5,DataPack!K378))=0,"",IF($C$4=Dates!$G$4,DataPack!E378,IF($C$4=Dates!$G$5,DataPack!K378)))</f>
        <v>Community School</v>
      </c>
      <c r="G227" s="258">
        <f>IF(IF($C$4=Dates!$G$4,DataPack!F378,IF($C$4=Dates!$G$5,DataPack!L378))=0,"",IF($C$4=Dates!$G$4,DataPack!F378,IF($C$4=Dates!$G$5,DataPack!L378)))</f>
        <v>40689</v>
      </c>
      <c r="H227" s="5"/>
    </row>
    <row r="228" spans="2:8">
      <c r="B228" s="29">
        <f>IF(IF($C$4=Dates!$G$4,DataPack!A379,IF($C$4=Dates!$G$5,DataPack!G379))=0,"",IF($C$4=Dates!$G$4,DataPack!A379,IF($C$4=Dates!$G$5,DataPack!G379)))</f>
        <v>104895</v>
      </c>
      <c r="C228" s="34" t="str">
        <f>IF(IF($C$4=Dates!$G$4,DataPack!B379,IF($C$4=Dates!$G$5,DataPack!H379))=0,"",IF($C$4=Dates!$G$4,DataPack!B379,IF($C$4=Dates!$G$5,DataPack!H379)))</f>
        <v>St Andrew's Maghull Church of England Primary School</v>
      </c>
      <c r="D228" s="34" t="str">
        <f>IF(IF($C$4=Dates!$G$4,DataPack!C379,IF($C$4=Dates!$G$5,DataPack!I379))=0,"",IF($C$4=Dates!$G$4,DataPack!C379,IF($C$4=Dates!$G$5,DataPack!I379)))</f>
        <v>Sefton</v>
      </c>
      <c r="E228" s="34" t="str">
        <f>IF(IF($C$4=Dates!$G$4,DataPack!D379,IF($C$4=Dates!$G$5,DataPack!J379))=0,"",IF($C$4=Dates!$G$4,DataPack!D379,IF($C$4=Dates!$G$5,DataPack!J379)))</f>
        <v>Primary</v>
      </c>
      <c r="F228" s="34" t="str">
        <f>IF(IF($C$4=Dates!$G$4,DataPack!E379,IF($C$4=Dates!$G$5,DataPack!K379))=0,"",IF($C$4=Dates!$G$4,DataPack!E379,IF($C$4=Dates!$G$5,DataPack!K379)))</f>
        <v>Voluntary Controlled School</v>
      </c>
      <c r="G228" s="258">
        <f>IF(IF($C$4=Dates!$G$4,DataPack!F379,IF($C$4=Dates!$G$5,DataPack!L379))=0,"",IF($C$4=Dates!$G$4,DataPack!F379,IF($C$4=Dates!$G$5,DataPack!L379)))</f>
        <v>41019</v>
      </c>
      <c r="H228" s="5"/>
    </row>
    <row r="229" spans="2:8">
      <c r="B229" s="29">
        <f>IF(IF($C$4=Dates!$G$4,DataPack!A380,IF($C$4=Dates!$G$5,DataPack!G380))=0,"",IF($C$4=Dates!$G$4,DataPack!A380,IF($C$4=Dates!$G$5,DataPack!G380)))</f>
        <v>104373</v>
      </c>
      <c r="C229" s="34" t="str">
        <f>IF(IF($C$4=Dates!$G$4,DataPack!B380,IF($C$4=Dates!$G$5,DataPack!H380))=0,"",IF($C$4=Dates!$G$4,DataPack!B380,IF($C$4=Dates!$G$5,DataPack!H380)))</f>
        <v>Holy Rosary Catholic Primary School</v>
      </c>
      <c r="D229" s="34" t="str">
        <f>IF(IF($C$4=Dates!$G$4,DataPack!C380,IF($C$4=Dates!$G$5,DataPack!I380))=0,"",IF($C$4=Dates!$G$4,DataPack!C380,IF($C$4=Dates!$G$5,DataPack!I380)))</f>
        <v>Wolverhampton</v>
      </c>
      <c r="E229" s="34" t="str">
        <f>IF(IF($C$4=Dates!$G$4,DataPack!D380,IF($C$4=Dates!$G$5,DataPack!J380))=0,"",IF($C$4=Dates!$G$4,DataPack!D380,IF($C$4=Dates!$G$5,DataPack!J380)))</f>
        <v>Primary</v>
      </c>
      <c r="F229" s="34" t="str">
        <f>IF(IF($C$4=Dates!$G$4,DataPack!E380,IF($C$4=Dates!$G$5,DataPack!K380))=0,"",IF($C$4=Dates!$G$4,DataPack!E380,IF($C$4=Dates!$G$5,DataPack!K380)))</f>
        <v>Voluntary Aided School</v>
      </c>
      <c r="G229" s="258">
        <f>IF(IF($C$4=Dates!$G$4,DataPack!F380,IF($C$4=Dates!$G$5,DataPack!L380))=0,"",IF($C$4=Dates!$G$4,DataPack!F380,IF($C$4=Dates!$G$5,DataPack!L380)))</f>
        <v>40996</v>
      </c>
      <c r="H229" s="5"/>
    </row>
    <row r="230" spans="2:8">
      <c r="B230" s="29">
        <f>IF(IF($C$4=Dates!$G$4,DataPack!A381,IF($C$4=Dates!$G$5,DataPack!G381))=0,"",IF($C$4=Dates!$G$4,DataPack!A381,IF($C$4=Dates!$G$5,DataPack!G381)))</f>
        <v>104353</v>
      </c>
      <c r="C230" s="34" t="str">
        <f>IF(IF($C$4=Dates!$G$4,DataPack!B381,IF($C$4=Dates!$G$5,DataPack!H381))=0,"",IF($C$4=Dates!$G$4,DataPack!B381,IF($C$4=Dates!$G$5,DataPack!H381)))</f>
        <v>Woden Primary School</v>
      </c>
      <c r="D230" s="34" t="str">
        <f>IF(IF($C$4=Dates!$G$4,DataPack!C381,IF($C$4=Dates!$G$5,DataPack!I381))=0,"",IF($C$4=Dates!$G$4,DataPack!C381,IF($C$4=Dates!$G$5,DataPack!I381)))</f>
        <v>Wolverhampton</v>
      </c>
      <c r="E230" s="34" t="str">
        <f>IF(IF($C$4=Dates!$G$4,DataPack!D381,IF($C$4=Dates!$G$5,DataPack!J381))=0,"",IF($C$4=Dates!$G$4,DataPack!D381,IF($C$4=Dates!$G$5,DataPack!J381)))</f>
        <v>Primary</v>
      </c>
      <c r="F230" s="34" t="str">
        <f>IF(IF($C$4=Dates!$G$4,DataPack!E381,IF($C$4=Dates!$G$5,DataPack!K381))=0,"",IF($C$4=Dates!$G$4,DataPack!E381,IF($C$4=Dates!$G$5,DataPack!K381)))</f>
        <v>Community School</v>
      </c>
      <c r="G230" s="258">
        <f>IF(IF($C$4=Dates!$G$4,DataPack!F381,IF($C$4=Dates!$G$5,DataPack!L381))=0,"",IF($C$4=Dates!$G$4,DataPack!F381,IF($C$4=Dates!$G$5,DataPack!L381)))</f>
        <v>40996</v>
      </c>
      <c r="H230" s="5"/>
    </row>
    <row r="231" spans="2:8">
      <c r="B231" s="29">
        <f>IF(IF($C$4=Dates!$G$4,DataPack!A382,IF($C$4=Dates!$G$5,DataPack!G382))=0,"",IF($C$4=Dates!$G$4,DataPack!A382,IF($C$4=Dates!$G$5,DataPack!G382)))</f>
        <v>104229</v>
      </c>
      <c r="C231" s="34" t="str">
        <f>IF(IF($C$4=Dates!$G$4,DataPack!B382,IF($C$4=Dates!$G$5,DataPack!H382))=0,"",IF($C$4=Dates!$G$4,DataPack!B382,IF($C$4=Dates!$G$5,DataPack!H382)))</f>
        <v>Birchills Church of England Primary Community School</v>
      </c>
      <c r="D231" s="34" t="str">
        <f>IF(IF($C$4=Dates!$G$4,DataPack!C382,IF($C$4=Dates!$G$5,DataPack!I382))=0,"",IF($C$4=Dates!$G$4,DataPack!C382,IF($C$4=Dates!$G$5,DataPack!I382)))</f>
        <v>Walsall</v>
      </c>
      <c r="E231" s="34" t="str">
        <f>IF(IF($C$4=Dates!$G$4,DataPack!D382,IF($C$4=Dates!$G$5,DataPack!J382))=0,"",IF($C$4=Dates!$G$4,DataPack!D382,IF($C$4=Dates!$G$5,DataPack!J382)))</f>
        <v>Primary</v>
      </c>
      <c r="F231" s="34" t="str">
        <f>IF(IF($C$4=Dates!$G$4,DataPack!E382,IF($C$4=Dates!$G$5,DataPack!K382))=0,"",IF($C$4=Dates!$G$4,DataPack!E382,IF($C$4=Dates!$G$5,DataPack!K382)))</f>
        <v>Voluntary Controlled School</v>
      </c>
      <c r="G231" s="258">
        <f>IF(IF($C$4=Dates!$G$4,DataPack!F382,IF($C$4=Dates!$G$5,DataPack!L382))=0,"",IF($C$4=Dates!$G$4,DataPack!F382,IF($C$4=Dates!$G$5,DataPack!L382)))</f>
        <v>41040</v>
      </c>
      <c r="H231" s="5"/>
    </row>
    <row r="232" spans="2:8">
      <c r="B232" s="29">
        <f>IF(IF($C$4=Dates!$G$4,DataPack!A383,IF($C$4=Dates!$G$5,DataPack!G383))=0,"",IF($C$4=Dates!$G$4,DataPack!A383,IF($C$4=Dates!$G$5,DataPack!G383)))</f>
        <v>104121</v>
      </c>
      <c r="C232" s="34" t="str">
        <f>IF(IF($C$4=Dates!$G$4,DataPack!B383,IF($C$4=Dates!$G$5,DataPack!H383))=0,"",IF($C$4=Dates!$G$4,DataPack!B383,IF($C$4=Dates!$G$5,DataPack!H383)))</f>
        <v>Fordbridge Community Primary School</v>
      </c>
      <c r="D232" s="34" t="str">
        <f>IF(IF($C$4=Dates!$G$4,DataPack!C383,IF($C$4=Dates!$G$5,DataPack!I383))=0,"",IF($C$4=Dates!$G$4,DataPack!C383,IF($C$4=Dates!$G$5,DataPack!I383)))</f>
        <v>Solihull</v>
      </c>
      <c r="E232" s="34" t="str">
        <f>IF(IF($C$4=Dates!$G$4,DataPack!D383,IF($C$4=Dates!$G$5,DataPack!J383))=0,"",IF($C$4=Dates!$G$4,DataPack!D383,IF($C$4=Dates!$G$5,DataPack!J383)))</f>
        <v>Primary</v>
      </c>
      <c r="F232" s="34" t="str">
        <f>IF(IF($C$4=Dates!$G$4,DataPack!E383,IF($C$4=Dates!$G$5,DataPack!K383))=0,"",IF($C$4=Dates!$G$4,DataPack!E383,IF($C$4=Dates!$G$5,DataPack!K383)))</f>
        <v>Community School</v>
      </c>
      <c r="G232" s="258">
        <f>IF(IF($C$4=Dates!$G$4,DataPack!F383,IF($C$4=Dates!$G$5,DataPack!L383))=0,"",IF($C$4=Dates!$G$4,DataPack!F383,IF($C$4=Dates!$G$5,DataPack!L383)))</f>
        <v>40927</v>
      </c>
      <c r="H232" s="5"/>
    </row>
    <row r="233" spans="2:8">
      <c r="B233" s="29">
        <f>IF(IF($C$4=Dates!$G$4,DataPack!A384,IF($C$4=Dates!$G$5,DataPack!G384))=0,"",IF($C$4=Dates!$G$4,DataPack!A384,IF($C$4=Dates!$G$5,DataPack!G384)))</f>
        <v>104080</v>
      </c>
      <c r="C233" s="34" t="str">
        <f>IF(IF($C$4=Dates!$G$4,DataPack!B384,IF($C$4=Dates!$G$5,DataPack!H384))=0,"",IF($C$4=Dates!$G$4,DataPack!B384,IF($C$4=Dates!$G$5,DataPack!H384)))</f>
        <v>Langley Primary School</v>
      </c>
      <c r="D233" s="34" t="str">
        <f>IF(IF($C$4=Dates!$G$4,DataPack!C384,IF($C$4=Dates!$G$5,DataPack!I384))=0,"",IF($C$4=Dates!$G$4,DataPack!C384,IF($C$4=Dates!$G$5,DataPack!I384)))</f>
        <v>Solihull</v>
      </c>
      <c r="E233" s="34" t="str">
        <f>IF(IF($C$4=Dates!$G$4,DataPack!D384,IF($C$4=Dates!$G$5,DataPack!J384))=0,"",IF($C$4=Dates!$G$4,DataPack!D384,IF($C$4=Dates!$G$5,DataPack!J384)))</f>
        <v>Primary</v>
      </c>
      <c r="F233" s="34" t="str">
        <f>IF(IF($C$4=Dates!$G$4,DataPack!E384,IF($C$4=Dates!$G$5,DataPack!K384))=0,"",IF($C$4=Dates!$G$4,DataPack!E384,IF($C$4=Dates!$G$5,DataPack!K384)))</f>
        <v>Community School</v>
      </c>
      <c r="G233" s="258">
        <f>IF(IF($C$4=Dates!$G$4,DataPack!F384,IF($C$4=Dates!$G$5,DataPack!L384))=0,"",IF($C$4=Dates!$G$4,DataPack!F384,IF($C$4=Dates!$G$5,DataPack!L384)))</f>
        <v>40675</v>
      </c>
      <c r="H233" s="5"/>
    </row>
    <row r="234" spans="2:8">
      <c r="B234" s="29">
        <f>IF(IF($C$4=Dates!$G$4,DataPack!A385,IF($C$4=Dates!$G$5,DataPack!G385))=0,"",IF($C$4=Dates!$G$4,DataPack!A385,IF($C$4=Dates!$G$5,DataPack!G385)))</f>
        <v>103923</v>
      </c>
      <c r="C234" s="34" t="str">
        <f>IF(IF($C$4=Dates!$G$4,DataPack!B385,IF($C$4=Dates!$G$5,DataPack!H385))=0,"",IF($C$4=Dates!$G$4,DataPack!B385,IF($C$4=Dates!$G$5,DataPack!H385)))</f>
        <v>Eaton Valley Primary School</v>
      </c>
      <c r="D234" s="34" t="str">
        <f>IF(IF($C$4=Dates!$G$4,DataPack!C385,IF($C$4=Dates!$G$5,DataPack!I385))=0,"",IF($C$4=Dates!$G$4,DataPack!C385,IF($C$4=Dates!$G$5,DataPack!I385)))</f>
        <v>Sandwell</v>
      </c>
      <c r="E234" s="34" t="str">
        <f>IF(IF($C$4=Dates!$G$4,DataPack!D385,IF($C$4=Dates!$G$5,DataPack!J385))=0,"",IF($C$4=Dates!$G$4,DataPack!D385,IF($C$4=Dates!$G$5,DataPack!J385)))</f>
        <v>Primary</v>
      </c>
      <c r="F234" s="34" t="str">
        <f>IF(IF($C$4=Dates!$G$4,DataPack!E385,IF($C$4=Dates!$G$5,DataPack!K385))=0,"",IF($C$4=Dates!$G$4,DataPack!E385,IF($C$4=Dates!$G$5,DataPack!K385)))</f>
        <v>Community School</v>
      </c>
      <c r="G234" s="258">
        <f>IF(IF($C$4=Dates!$G$4,DataPack!F385,IF($C$4=Dates!$G$5,DataPack!L385))=0,"",IF($C$4=Dates!$G$4,DataPack!F385,IF($C$4=Dates!$G$5,DataPack!L385)))</f>
        <v>40619</v>
      </c>
      <c r="H234" s="5"/>
    </row>
    <row r="235" spans="2:8">
      <c r="B235" s="29">
        <f>IF(IF($C$4=Dates!$G$4,DataPack!A386,IF($C$4=Dates!$G$5,DataPack!G386))=0,"",IF($C$4=Dates!$G$4,DataPack!A386,IF($C$4=Dates!$G$5,DataPack!G386)))</f>
        <v>103831</v>
      </c>
      <c r="C235" s="34" t="str">
        <f>IF(IF($C$4=Dates!$G$4,DataPack!B386,IF($C$4=Dates!$G$5,DataPack!H386))=0,"",IF($C$4=Dates!$G$4,DataPack!B386,IF($C$4=Dates!$G$5,DataPack!H386)))</f>
        <v>Priory Primary School</v>
      </c>
      <c r="D235" s="34" t="str">
        <f>IF(IF($C$4=Dates!$G$4,DataPack!C386,IF($C$4=Dates!$G$5,DataPack!I386))=0,"",IF($C$4=Dates!$G$4,DataPack!C386,IF($C$4=Dates!$G$5,DataPack!I386)))</f>
        <v>Dudley</v>
      </c>
      <c r="E235" s="34" t="str">
        <f>IF(IF($C$4=Dates!$G$4,DataPack!D386,IF($C$4=Dates!$G$5,DataPack!J386))=0,"",IF($C$4=Dates!$G$4,DataPack!D386,IF($C$4=Dates!$G$5,DataPack!J386)))</f>
        <v>Primary</v>
      </c>
      <c r="F235" s="34" t="str">
        <f>IF(IF($C$4=Dates!$G$4,DataPack!E386,IF($C$4=Dates!$G$5,DataPack!K386))=0,"",IF($C$4=Dates!$G$4,DataPack!E386,IF($C$4=Dates!$G$5,DataPack!K386)))</f>
        <v>Community School</v>
      </c>
      <c r="G235" s="258">
        <f>IF(IF($C$4=Dates!$G$4,DataPack!F386,IF($C$4=Dates!$G$5,DataPack!L386))=0,"",IF($C$4=Dates!$G$4,DataPack!F386,IF($C$4=Dates!$G$5,DataPack!L386)))</f>
        <v>41093</v>
      </c>
      <c r="H235" s="5"/>
    </row>
    <row r="236" spans="2:8">
      <c r="B236" s="29">
        <f>IF(IF($C$4=Dates!$G$4,DataPack!A387,IF($C$4=Dates!$G$5,DataPack!G387))=0,"",IF($C$4=Dates!$G$4,DataPack!A387,IF($C$4=Dates!$G$5,DataPack!G387)))</f>
        <v>103792</v>
      </c>
      <c r="C236" s="34" t="str">
        <f>IF(IF($C$4=Dates!$G$4,DataPack!B387,IF($C$4=Dates!$G$5,DataPack!H387))=0,"",IF($C$4=Dates!$G$4,DataPack!B387,IF($C$4=Dates!$G$5,DataPack!H387)))</f>
        <v>Blanford Mere Primary School</v>
      </c>
      <c r="D236" s="34" t="str">
        <f>IF(IF($C$4=Dates!$G$4,DataPack!C387,IF($C$4=Dates!$G$5,DataPack!I387))=0,"",IF($C$4=Dates!$G$4,DataPack!C387,IF($C$4=Dates!$G$5,DataPack!I387)))</f>
        <v>Dudley</v>
      </c>
      <c r="E236" s="34" t="str">
        <f>IF(IF($C$4=Dates!$G$4,DataPack!D387,IF($C$4=Dates!$G$5,DataPack!J387))=0,"",IF($C$4=Dates!$G$4,DataPack!D387,IF($C$4=Dates!$G$5,DataPack!J387)))</f>
        <v>Primary</v>
      </c>
      <c r="F236" s="34" t="str">
        <f>IF(IF($C$4=Dates!$G$4,DataPack!E387,IF($C$4=Dates!$G$5,DataPack!K387))=0,"",IF($C$4=Dates!$G$4,DataPack!E387,IF($C$4=Dates!$G$5,DataPack!K387)))</f>
        <v>Community School</v>
      </c>
      <c r="G236" s="258">
        <f>IF(IF($C$4=Dates!$G$4,DataPack!F387,IF($C$4=Dates!$G$5,DataPack!L387))=0,"",IF($C$4=Dates!$G$4,DataPack!F387,IF($C$4=Dates!$G$5,DataPack!L387)))</f>
        <v>40941</v>
      </c>
      <c r="H236" s="5"/>
    </row>
    <row r="237" spans="2:8">
      <c r="B237" s="29">
        <f>IF(IF($C$4=Dates!$G$4,DataPack!A388,IF($C$4=Dates!$G$5,DataPack!G388))=0,"",IF($C$4=Dates!$G$4,DataPack!A388,IF($C$4=Dates!$G$5,DataPack!G388)))</f>
        <v>103701</v>
      </c>
      <c r="C237" s="34" t="str">
        <f>IF(IF($C$4=Dates!$G$4,DataPack!B388,IF($C$4=Dates!$G$5,DataPack!H388))=0,"",IF($C$4=Dates!$G$4,DataPack!B388,IF($C$4=Dates!$G$5,DataPack!H388)))</f>
        <v>Stretton Church of England Primary School</v>
      </c>
      <c r="D237" s="34" t="str">
        <f>IF(IF($C$4=Dates!$G$4,DataPack!C388,IF($C$4=Dates!$G$5,DataPack!I388))=0,"",IF($C$4=Dates!$G$4,DataPack!C388,IF($C$4=Dates!$G$5,DataPack!I388)))</f>
        <v>Coventry</v>
      </c>
      <c r="E237" s="34" t="str">
        <f>IF(IF($C$4=Dates!$G$4,DataPack!D388,IF($C$4=Dates!$G$5,DataPack!J388))=0,"",IF($C$4=Dates!$G$4,DataPack!D388,IF($C$4=Dates!$G$5,DataPack!J388)))</f>
        <v>Primary</v>
      </c>
      <c r="F237" s="34" t="str">
        <f>IF(IF($C$4=Dates!$G$4,DataPack!E388,IF($C$4=Dates!$G$5,DataPack!K388))=0,"",IF($C$4=Dates!$G$4,DataPack!E388,IF($C$4=Dates!$G$5,DataPack!K388)))</f>
        <v>Voluntary Controlled School</v>
      </c>
      <c r="G237" s="258">
        <f>IF(IF($C$4=Dates!$G$4,DataPack!F388,IF($C$4=Dates!$G$5,DataPack!L388))=0,"",IF($C$4=Dates!$G$4,DataPack!F388,IF($C$4=Dates!$G$5,DataPack!L388)))</f>
        <v>40995</v>
      </c>
      <c r="H237" s="5"/>
    </row>
    <row r="238" spans="2:8">
      <c r="B238" s="29">
        <f>IF(IF($C$4=Dates!$G$4,DataPack!A389,IF($C$4=Dates!$G$5,DataPack!G389))=0,"",IF($C$4=Dates!$G$4,DataPack!A389,IF($C$4=Dates!$G$5,DataPack!G389)))</f>
        <v>103699</v>
      </c>
      <c r="C238" s="34" t="str">
        <f>IF(IF($C$4=Dates!$G$4,DataPack!B389,IF($C$4=Dates!$G$5,DataPack!H389))=0,"",IF($C$4=Dates!$G$4,DataPack!B389,IF($C$4=Dates!$G$5,DataPack!H389)))</f>
        <v>Foleshill Church of England Primary School</v>
      </c>
      <c r="D238" s="34" t="str">
        <f>IF(IF($C$4=Dates!$G$4,DataPack!C389,IF($C$4=Dates!$G$5,DataPack!I389))=0,"",IF($C$4=Dates!$G$4,DataPack!C389,IF($C$4=Dates!$G$5,DataPack!I389)))</f>
        <v>Coventry</v>
      </c>
      <c r="E238" s="34" t="str">
        <f>IF(IF($C$4=Dates!$G$4,DataPack!D389,IF($C$4=Dates!$G$5,DataPack!J389))=0,"",IF($C$4=Dates!$G$4,DataPack!D389,IF($C$4=Dates!$G$5,DataPack!J389)))</f>
        <v>Primary</v>
      </c>
      <c r="F238" s="34" t="str">
        <f>IF(IF($C$4=Dates!$G$4,DataPack!E389,IF($C$4=Dates!$G$5,DataPack!K389))=0,"",IF($C$4=Dates!$G$4,DataPack!E389,IF($C$4=Dates!$G$5,DataPack!K389)))</f>
        <v>Voluntary Controlled School</v>
      </c>
      <c r="G238" s="258">
        <f>IF(IF($C$4=Dates!$G$4,DataPack!F389,IF($C$4=Dates!$G$5,DataPack!L389))=0,"",IF($C$4=Dates!$G$4,DataPack!F389,IF($C$4=Dates!$G$5,DataPack!L389)))</f>
        <v>40809</v>
      </c>
      <c r="H238" s="5"/>
    </row>
    <row r="239" spans="2:8">
      <c r="B239" s="29">
        <f>IF(IF($C$4=Dates!$G$4,DataPack!A390,IF($C$4=Dates!$G$5,DataPack!G390))=0,"",IF($C$4=Dates!$G$4,DataPack!A390,IF($C$4=Dates!$G$5,DataPack!G390)))</f>
        <v>103694</v>
      </c>
      <c r="C239" s="34" t="str">
        <f>IF(IF($C$4=Dates!$G$4,DataPack!B390,IF($C$4=Dates!$G$5,DataPack!H390))=0,"",IF($C$4=Dates!$G$4,DataPack!B390,IF($C$4=Dates!$G$5,DataPack!H390)))</f>
        <v>Hill Farm Primary School</v>
      </c>
      <c r="D239" s="34" t="str">
        <f>IF(IF($C$4=Dates!$G$4,DataPack!C390,IF($C$4=Dates!$G$5,DataPack!I390))=0,"",IF($C$4=Dates!$G$4,DataPack!C390,IF($C$4=Dates!$G$5,DataPack!I390)))</f>
        <v>Coventry</v>
      </c>
      <c r="E239" s="34" t="str">
        <f>IF(IF($C$4=Dates!$G$4,DataPack!D390,IF($C$4=Dates!$G$5,DataPack!J390))=0,"",IF($C$4=Dates!$G$4,DataPack!D390,IF($C$4=Dates!$G$5,DataPack!J390)))</f>
        <v>Primary</v>
      </c>
      <c r="F239" s="34" t="str">
        <f>IF(IF($C$4=Dates!$G$4,DataPack!E390,IF($C$4=Dates!$G$5,DataPack!K390))=0,"",IF($C$4=Dates!$G$4,DataPack!E390,IF($C$4=Dates!$G$5,DataPack!K390)))</f>
        <v>Community School</v>
      </c>
      <c r="G239" s="258">
        <f>IF(IF($C$4=Dates!$G$4,DataPack!F390,IF($C$4=Dates!$G$5,DataPack!L390))=0,"",IF($C$4=Dates!$G$4,DataPack!F390,IF($C$4=Dates!$G$5,DataPack!L390)))</f>
        <v>41093</v>
      </c>
      <c r="H239" s="5"/>
    </row>
    <row r="240" spans="2:8">
      <c r="B240" s="29">
        <f>IF(IF($C$4=Dates!$G$4,DataPack!A391,IF($C$4=Dates!$G$5,DataPack!G391))=0,"",IF($C$4=Dates!$G$4,DataPack!A391,IF($C$4=Dates!$G$5,DataPack!G391)))</f>
        <v>103668</v>
      </c>
      <c r="C240" s="34" t="str">
        <f>IF(IF($C$4=Dates!$G$4,DataPack!B391,IF($C$4=Dates!$G$5,DataPack!H391))=0,"",IF($C$4=Dates!$G$4,DataPack!B391,IF($C$4=Dates!$G$5,DataPack!H391)))</f>
        <v>Clifford Bridge Primary School</v>
      </c>
      <c r="D240" s="34" t="str">
        <f>IF(IF($C$4=Dates!$G$4,DataPack!C391,IF($C$4=Dates!$G$5,DataPack!I391))=0,"",IF($C$4=Dates!$G$4,DataPack!C391,IF($C$4=Dates!$G$5,DataPack!I391)))</f>
        <v>Coventry</v>
      </c>
      <c r="E240" s="34" t="str">
        <f>IF(IF($C$4=Dates!$G$4,DataPack!D391,IF($C$4=Dates!$G$5,DataPack!J391))=0,"",IF($C$4=Dates!$G$4,DataPack!D391,IF($C$4=Dates!$G$5,DataPack!J391)))</f>
        <v>Primary</v>
      </c>
      <c r="F240" s="34" t="str">
        <f>IF(IF($C$4=Dates!$G$4,DataPack!E391,IF($C$4=Dates!$G$5,DataPack!K391))=0,"",IF($C$4=Dates!$G$4,DataPack!E391,IF($C$4=Dates!$G$5,DataPack!K391)))</f>
        <v>Community School</v>
      </c>
      <c r="G240" s="258">
        <f>IF(IF($C$4=Dates!$G$4,DataPack!F391,IF($C$4=Dates!$G$5,DataPack!L391))=0,"",IF($C$4=Dates!$G$4,DataPack!F391,IF($C$4=Dates!$G$5,DataPack!L391)))</f>
        <v>40738</v>
      </c>
      <c r="H240" s="5"/>
    </row>
    <row r="241" spans="2:8">
      <c r="B241" s="29">
        <f>IF(IF($C$4=Dates!$G$4,DataPack!A392,IF($C$4=Dates!$G$5,DataPack!G392))=0,"",IF($C$4=Dates!$G$4,DataPack!A392,IF($C$4=Dates!$G$5,DataPack!G392)))</f>
        <v>103371</v>
      </c>
      <c r="C241" s="34" t="str">
        <f>IF(IF($C$4=Dates!$G$4,DataPack!B392,IF($C$4=Dates!$G$5,DataPack!H392))=0,"",IF($C$4=Dates!$G$4,DataPack!B392,IF($C$4=Dates!$G$5,DataPack!H392)))</f>
        <v>Trescott Primary School</v>
      </c>
      <c r="D241" s="34" t="str">
        <f>IF(IF($C$4=Dates!$G$4,DataPack!C392,IF($C$4=Dates!$G$5,DataPack!I392))=0,"",IF($C$4=Dates!$G$4,DataPack!C392,IF($C$4=Dates!$G$5,DataPack!I392)))</f>
        <v>Birmingham</v>
      </c>
      <c r="E241" s="34" t="str">
        <f>IF(IF($C$4=Dates!$G$4,DataPack!D392,IF($C$4=Dates!$G$5,DataPack!J392))=0,"",IF($C$4=Dates!$G$4,DataPack!D392,IF($C$4=Dates!$G$5,DataPack!J392)))</f>
        <v>Primary</v>
      </c>
      <c r="F241" s="34" t="str">
        <f>IF(IF($C$4=Dates!$G$4,DataPack!E392,IF($C$4=Dates!$G$5,DataPack!K392))=0,"",IF($C$4=Dates!$G$4,DataPack!E392,IF($C$4=Dates!$G$5,DataPack!K392)))</f>
        <v>Community School</v>
      </c>
      <c r="G241" s="258">
        <f>IF(IF($C$4=Dates!$G$4,DataPack!F392,IF($C$4=Dates!$G$5,DataPack!L392))=0,"",IF($C$4=Dates!$G$4,DataPack!F392,IF($C$4=Dates!$G$5,DataPack!L392)))</f>
        <v>40857</v>
      </c>
      <c r="H241" s="5"/>
    </row>
    <row r="242" spans="2:8">
      <c r="B242" s="29">
        <f>IF(IF($C$4=Dates!$G$4,DataPack!A393,IF($C$4=Dates!$G$5,DataPack!G393))=0,"",IF($C$4=Dates!$G$4,DataPack!A393,IF($C$4=Dates!$G$5,DataPack!G393)))</f>
        <v>103364</v>
      </c>
      <c r="C242" s="34" t="str">
        <f>IF(IF($C$4=Dates!$G$4,DataPack!B393,IF($C$4=Dates!$G$5,DataPack!H393))=0,"",IF($C$4=Dates!$G$4,DataPack!B393,IF($C$4=Dates!$G$5,DataPack!H393)))</f>
        <v>Foundry Primary School</v>
      </c>
      <c r="D242" s="34" t="str">
        <f>IF(IF($C$4=Dates!$G$4,DataPack!C393,IF($C$4=Dates!$G$5,DataPack!I393))=0,"",IF($C$4=Dates!$G$4,DataPack!C393,IF($C$4=Dates!$G$5,DataPack!I393)))</f>
        <v>Birmingham</v>
      </c>
      <c r="E242" s="34" t="str">
        <f>IF(IF($C$4=Dates!$G$4,DataPack!D393,IF($C$4=Dates!$G$5,DataPack!J393))=0,"",IF($C$4=Dates!$G$4,DataPack!D393,IF($C$4=Dates!$G$5,DataPack!J393)))</f>
        <v>Primary</v>
      </c>
      <c r="F242" s="34" t="str">
        <f>IF(IF($C$4=Dates!$G$4,DataPack!E393,IF($C$4=Dates!$G$5,DataPack!K393))=0,"",IF($C$4=Dates!$G$4,DataPack!E393,IF($C$4=Dates!$G$5,DataPack!K393)))</f>
        <v>Community School</v>
      </c>
      <c r="G242" s="258">
        <f>IF(IF($C$4=Dates!$G$4,DataPack!F393,IF($C$4=Dates!$G$5,DataPack!L393))=0,"",IF($C$4=Dates!$G$4,DataPack!F393,IF($C$4=Dates!$G$5,DataPack!L393)))</f>
        <v>41100</v>
      </c>
      <c r="H242" s="5"/>
    </row>
    <row r="243" spans="2:8">
      <c r="B243" s="29">
        <f>IF(IF($C$4=Dates!$G$4,DataPack!A394,IF($C$4=Dates!$G$5,DataPack!G394))=0,"",IF($C$4=Dates!$G$4,DataPack!A394,IF($C$4=Dates!$G$5,DataPack!G394)))</f>
        <v>103278</v>
      </c>
      <c r="C243" s="34" t="str">
        <f>IF(IF($C$4=Dates!$G$4,DataPack!B394,IF($C$4=Dates!$G$5,DataPack!H394))=0,"",IF($C$4=Dates!$G$4,DataPack!B394,IF($C$4=Dates!$G$5,DataPack!H394)))</f>
        <v>Woodhouse Primary School</v>
      </c>
      <c r="D243" s="34" t="str">
        <f>IF(IF($C$4=Dates!$G$4,DataPack!C394,IF($C$4=Dates!$G$5,DataPack!I394))=0,"",IF($C$4=Dates!$G$4,DataPack!C394,IF($C$4=Dates!$G$5,DataPack!I394)))</f>
        <v>Birmingham</v>
      </c>
      <c r="E243" s="34" t="str">
        <f>IF(IF($C$4=Dates!$G$4,DataPack!D394,IF($C$4=Dates!$G$5,DataPack!J394))=0,"",IF($C$4=Dates!$G$4,DataPack!D394,IF($C$4=Dates!$G$5,DataPack!J394)))</f>
        <v>Primary</v>
      </c>
      <c r="F243" s="34" t="str">
        <f>IF(IF($C$4=Dates!$G$4,DataPack!E394,IF($C$4=Dates!$G$5,DataPack!K394))=0,"",IF($C$4=Dates!$G$4,DataPack!E394,IF($C$4=Dates!$G$5,DataPack!K394)))</f>
        <v>Community School</v>
      </c>
      <c r="G243" s="258">
        <f>IF(IF($C$4=Dates!$G$4,DataPack!F394,IF($C$4=Dates!$G$5,DataPack!L394))=0,"",IF($C$4=Dates!$G$4,DataPack!F394,IF($C$4=Dates!$G$5,DataPack!L394)))</f>
        <v>41079</v>
      </c>
      <c r="H243" s="5"/>
    </row>
    <row r="244" spans="2:8">
      <c r="B244" s="29">
        <f>IF(IF($C$4=Dates!$G$4,DataPack!A395,IF($C$4=Dates!$G$5,DataPack!G395))=0,"",IF($C$4=Dates!$G$4,DataPack!A395,IF($C$4=Dates!$G$5,DataPack!G395)))</f>
        <v>103242</v>
      </c>
      <c r="C244" s="34" t="str">
        <f>IF(IF($C$4=Dates!$G$4,DataPack!B395,IF($C$4=Dates!$G$5,DataPack!H395))=0,"",IF($C$4=Dates!$G$4,DataPack!B395,IF($C$4=Dates!$G$5,DataPack!H395)))</f>
        <v>Kings Rise Community Primary School</v>
      </c>
      <c r="D244" s="34" t="str">
        <f>IF(IF($C$4=Dates!$G$4,DataPack!C395,IF($C$4=Dates!$G$5,DataPack!I395))=0,"",IF($C$4=Dates!$G$4,DataPack!C395,IF($C$4=Dates!$G$5,DataPack!I395)))</f>
        <v>Birmingham</v>
      </c>
      <c r="E244" s="34" t="str">
        <f>IF(IF($C$4=Dates!$G$4,DataPack!D395,IF($C$4=Dates!$G$5,DataPack!J395))=0,"",IF($C$4=Dates!$G$4,DataPack!D395,IF($C$4=Dates!$G$5,DataPack!J395)))</f>
        <v>Primary</v>
      </c>
      <c r="F244" s="34" t="str">
        <f>IF(IF($C$4=Dates!$G$4,DataPack!E395,IF($C$4=Dates!$G$5,DataPack!K395))=0,"",IF($C$4=Dates!$G$4,DataPack!E395,IF($C$4=Dates!$G$5,DataPack!K395)))</f>
        <v>Community School</v>
      </c>
      <c r="G244" s="258">
        <f>IF(IF($C$4=Dates!$G$4,DataPack!F395,IF($C$4=Dates!$G$5,DataPack!L395))=0,"",IF($C$4=Dates!$G$4,DataPack!F395,IF($C$4=Dates!$G$5,DataPack!L395)))</f>
        <v>40501</v>
      </c>
      <c r="H244" s="5"/>
    </row>
    <row r="245" spans="2:8">
      <c r="B245" s="29">
        <f>IF(IF($C$4=Dates!$G$4,DataPack!A396,IF($C$4=Dates!$G$5,DataPack!G396))=0,"",IF($C$4=Dates!$G$4,DataPack!A396,IF($C$4=Dates!$G$5,DataPack!G396)))</f>
        <v>103234</v>
      </c>
      <c r="C245" s="34" t="str">
        <f>IF(IF($C$4=Dates!$G$4,DataPack!B396,IF($C$4=Dates!$G$5,DataPack!H396))=0,"",IF($C$4=Dates!$G$4,DataPack!B396,IF($C$4=Dates!$G$5,DataPack!H396)))</f>
        <v>Montgomery Primary School</v>
      </c>
      <c r="D245" s="34" t="str">
        <f>IF(IF($C$4=Dates!$G$4,DataPack!C396,IF($C$4=Dates!$G$5,DataPack!I396))=0,"",IF($C$4=Dates!$G$4,DataPack!C396,IF($C$4=Dates!$G$5,DataPack!I396)))</f>
        <v>Birmingham</v>
      </c>
      <c r="E245" s="34" t="str">
        <f>IF(IF($C$4=Dates!$G$4,DataPack!D396,IF($C$4=Dates!$G$5,DataPack!J396))=0,"",IF($C$4=Dates!$G$4,DataPack!D396,IF($C$4=Dates!$G$5,DataPack!J396)))</f>
        <v>Primary</v>
      </c>
      <c r="F245" s="34" t="str">
        <f>IF(IF($C$4=Dates!$G$4,DataPack!E396,IF($C$4=Dates!$G$5,DataPack!K396))=0,"",IF($C$4=Dates!$G$4,DataPack!E396,IF($C$4=Dates!$G$5,DataPack!K396)))</f>
        <v>Community School</v>
      </c>
      <c r="G245" s="258">
        <f>IF(IF($C$4=Dates!$G$4,DataPack!F396,IF($C$4=Dates!$G$5,DataPack!L396))=0,"",IF($C$4=Dates!$G$4,DataPack!F396,IF($C$4=Dates!$G$5,DataPack!L396)))</f>
        <v>40976</v>
      </c>
      <c r="H245" s="5"/>
    </row>
    <row r="246" spans="2:8">
      <c r="B246" s="29">
        <f>IF(IF($C$4=Dates!$G$4,DataPack!A397,IF($C$4=Dates!$G$5,DataPack!G397))=0,"",IF($C$4=Dates!$G$4,DataPack!A397,IF($C$4=Dates!$G$5,DataPack!G397)))</f>
        <v>103216</v>
      </c>
      <c r="C246" s="34" t="str">
        <f>IF(IF($C$4=Dates!$G$4,DataPack!B397,IF($C$4=Dates!$G$5,DataPack!H397))=0,"",IF($C$4=Dates!$G$4,DataPack!B397,IF($C$4=Dates!$G$5,DataPack!H397)))</f>
        <v>Hobmoor Primary School</v>
      </c>
      <c r="D246" s="34" t="str">
        <f>IF(IF($C$4=Dates!$G$4,DataPack!C397,IF($C$4=Dates!$G$5,DataPack!I397))=0,"",IF($C$4=Dates!$G$4,DataPack!C397,IF($C$4=Dates!$G$5,DataPack!I397)))</f>
        <v>Birmingham</v>
      </c>
      <c r="E246" s="34" t="str">
        <f>IF(IF($C$4=Dates!$G$4,DataPack!D397,IF($C$4=Dates!$G$5,DataPack!J397))=0,"",IF($C$4=Dates!$G$4,DataPack!D397,IF($C$4=Dates!$G$5,DataPack!J397)))</f>
        <v>Primary</v>
      </c>
      <c r="F246" s="34" t="str">
        <f>IF(IF($C$4=Dates!$G$4,DataPack!E397,IF($C$4=Dates!$G$5,DataPack!K397))=0,"",IF($C$4=Dates!$G$4,DataPack!E397,IF($C$4=Dates!$G$5,DataPack!K397)))</f>
        <v>Community School</v>
      </c>
      <c r="G246" s="258">
        <f>IF(IF($C$4=Dates!$G$4,DataPack!F397,IF($C$4=Dates!$G$5,DataPack!L397))=0,"",IF($C$4=Dates!$G$4,DataPack!F397,IF($C$4=Dates!$G$5,DataPack!L397)))</f>
        <v>40975</v>
      </c>
      <c r="H246" s="5"/>
    </row>
    <row r="247" spans="2:8">
      <c r="B247" s="29">
        <f>IF(IF($C$4=Dates!$G$4,DataPack!A398,IF($C$4=Dates!$G$5,DataPack!G398))=0,"",IF($C$4=Dates!$G$4,DataPack!A398,IF($C$4=Dates!$G$5,DataPack!G398)))</f>
        <v>103173</v>
      </c>
      <c r="C247" s="34" t="str">
        <f>IF(IF($C$4=Dates!$G$4,DataPack!B398,IF($C$4=Dates!$G$5,DataPack!H398))=0,"",IF($C$4=Dates!$G$4,DataPack!B398,IF($C$4=Dates!$G$5,DataPack!H398)))</f>
        <v>Matthew Boulton Community Primary School</v>
      </c>
      <c r="D247" s="34" t="str">
        <f>IF(IF($C$4=Dates!$G$4,DataPack!C398,IF($C$4=Dates!$G$5,DataPack!I398))=0,"",IF($C$4=Dates!$G$4,DataPack!C398,IF($C$4=Dates!$G$5,DataPack!I398)))</f>
        <v>Birmingham</v>
      </c>
      <c r="E247" s="34" t="str">
        <f>IF(IF($C$4=Dates!$G$4,DataPack!D398,IF($C$4=Dates!$G$5,DataPack!J398))=0,"",IF($C$4=Dates!$G$4,DataPack!D398,IF($C$4=Dates!$G$5,DataPack!J398)))</f>
        <v>Primary</v>
      </c>
      <c r="F247" s="34" t="str">
        <f>IF(IF($C$4=Dates!$G$4,DataPack!E398,IF($C$4=Dates!$G$5,DataPack!K398))=0,"",IF($C$4=Dates!$G$4,DataPack!E398,IF($C$4=Dates!$G$5,DataPack!K398)))</f>
        <v>Community School</v>
      </c>
      <c r="G247" s="258">
        <f>IF(IF($C$4=Dates!$G$4,DataPack!F398,IF($C$4=Dates!$G$5,DataPack!L398))=0,"",IF($C$4=Dates!$G$4,DataPack!F398,IF($C$4=Dates!$G$5,DataPack!L398)))</f>
        <v>40946</v>
      </c>
      <c r="H247" s="5"/>
    </row>
    <row r="248" spans="2:8">
      <c r="B248" s="29">
        <f>IF(IF($C$4=Dates!$G$4,DataPack!A399,IF($C$4=Dates!$G$5,DataPack!G399))=0,"",IF($C$4=Dates!$G$4,DataPack!A399,IF($C$4=Dates!$G$5,DataPack!G399)))</f>
        <v>103171</v>
      </c>
      <c r="C248" s="34" t="str">
        <f>IF(IF($C$4=Dates!$G$4,DataPack!B399,IF($C$4=Dates!$G$5,DataPack!H399))=0,"",IF($C$4=Dates!$G$4,DataPack!B399,IF($C$4=Dates!$G$5,DataPack!H399)))</f>
        <v>Blakenhale Infant School</v>
      </c>
      <c r="D248" s="34" t="str">
        <f>IF(IF($C$4=Dates!$G$4,DataPack!C399,IF($C$4=Dates!$G$5,DataPack!I399))=0,"",IF($C$4=Dates!$G$4,DataPack!C399,IF($C$4=Dates!$G$5,DataPack!I399)))</f>
        <v>Birmingham</v>
      </c>
      <c r="E248" s="34" t="str">
        <f>IF(IF($C$4=Dates!$G$4,DataPack!D399,IF($C$4=Dates!$G$5,DataPack!J399))=0,"",IF($C$4=Dates!$G$4,DataPack!D399,IF($C$4=Dates!$G$5,DataPack!J399)))</f>
        <v>Primary</v>
      </c>
      <c r="F248" s="34" t="str">
        <f>IF(IF($C$4=Dates!$G$4,DataPack!E399,IF($C$4=Dates!$G$5,DataPack!K399))=0,"",IF($C$4=Dates!$G$4,DataPack!E399,IF($C$4=Dates!$G$5,DataPack!K399)))</f>
        <v>Community School</v>
      </c>
      <c r="G248" s="258">
        <f>IF(IF($C$4=Dates!$G$4,DataPack!F399,IF($C$4=Dates!$G$5,DataPack!L399))=0,"",IF($C$4=Dates!$G$4,DataPack!F399,IF($C$4=Dates!$G$5,DataPack!L399)))</f>
        <v>40619</v>
      </c>
      <c r="H248" s="5"/>
    </row>
    <row r="249" spans="2:8">
      <c r="B249" s="29">
        <f>IF(IF($C$4=Dates!$G$4,DataPack!A400,IF($C$4=Dates!$G$5,DataPack!G400))=0,"",IF($C$4=Dates!$G$4,DataPack!A400,IF($C$4=Dates!$G$5,DataPack!G400)))</f>
        <v>103067</v>
      </c>
      <c r="C249" s="34" t="str">
        <f>IF(IF($C$4=Dates!$G$4,DataPack!B400,IF($C$4=Dates!$G$5,DataPack!H400))=0,"",IF($C$4=Dates!$G$4,DataPack!B400,IF($C$4=Dates!$G$5,DataPack!H400)))</f>
        <v>Riverley Primary School</v>
      </c>
      <c r="D249" s="34" t="str">
        <f>IF(IF($C$4=Dates!$G$4,DataPack!C400,IF($C$4=Dates!$G$5,DataPack!I400))=0,"",IF($C$4=Dates!$G$4,DataPack!C400,IF($C$4=Dates!$G$5,DataPack!I400)))</f>
        <v>Waltham Forest</v>
      </c>
      <c r="E249" s="34" t="str">
        <f>IF(IF($C$4=Dates!$G$4,DataPack!D400,IF($C$4=Dates!$G$5,DataPack!J400))=0,"",IF($C$4=Dates!$G$4,DataPack!D400,IF($C$4=Dates!$G$5,DataPack!J400)))</f>
        <v>Primary</v>
      </c>
      <c r="F249" s="34" t="str">
        <f>IF(IF($C$4=Dates!$G$4,DataPack!E400,IF($C$4=Dates!$G$5,DataPack!K400))=0,"",IF($C$4=Dates!$G$4,DataPack!E400,IF($C$4=Dates!$G$5,DataPack!K400)))</f>
        <v>Community School</v>
      </c>
      <c r="G249" s="258">
        <f>IF(IF($C$4=Dates!$G$4,DataPack!F400,IF($C$4=Dates!$G$5,DataPack!L400))=0,"",IF($C$4=Dates!$G$4,DataPack!F400,IF($C$4=Dates!$G$5,DataPack!L400)))</f>
        <v>41080</v>
      </c>
      <c r="H249" s="5"/>
    </row>
    <row r="250" spans="2:8">
      <c r="B250" s="29">
        <f>IF(IF($C$4=Dates!$G$4,DataPack!A401,IF($C$4=Dates!$G$5,DataPack!G401))=0,"",IF($C$4=Dates!$G$4,DataPack!A401,IF($C$4=Dates!$G$5,DataPack!G401)))</f>
        <v>103051</v>
      </c>
      <c r="C250" s="34" t="str">
        <f>IF(IF($C$4=Dates!$G$4,DataPack!B401,IF($C$4=Dates!$G$5,DataPack!H401))=0,"",IF($C$4=Dates!$G$4,DataPack!B401,IF($C$4=Dates!$G$5,DataPack!H401)))</f>
        <v>Chapel End Junior School</v>
      </c>
      <c r="D250" s="34" t="str">
        <f>IF(IF($C$4=Dates!$G$4,DataPack!C401,IF($C$4=Dates!$G$5,DataPack!I401))=0,"",IF($C$4=Dates!$G$4,DataPack!C401,IF($C$4=Dates!$G$5,DataPack!I401)))</f>
        <v>Waltham Forest</v>
      </c>
      <c r="E250" s="34" t="str">
        <f>IF(IF($C$4=Dates!$G$4,DataPack!D401,IF($C$4=Dates!$G$5,DataPack!J401))=0,"",IF($C$4=Dates!$G$4,DataPack!D401,IF($C$4=Dates!$G$5,DataPack!J401)))</f>
        <v>Primary</v>
      </c>
      <c r="F250" s="34" t="str">
        <f>IF(IF($C$4=Dates!$G$4,DataPack!E401,IF($C$4=Dates!$G$5,DataPack!K401))=0,"",IF($C$4=Dates!$G$4,DataPack!E401,IF($C$4=Dates!$G$5,DataPack!K401)))</f>
        <v>Community School</v>
      </c>
      <c r="G250" s="258">
        <f>IF(IF($C$4=Dates!$G$4,DataPack!F401,IF($C$4=Dates!$G$5,DataPack!L401))=0,"",IF($C$4=Dates!$G$4,DataPack!F401,IF($C$4=Dates!$G$5,DataPack!L401)))</f>
        <v>40935</v>
      </c>
      <c r="H250" s="5"/>
    </row>
    <row r="251" spans="2:8">
      <c r="B251" s="29">
        <f>IF(IF($C$4=Dates!$G$4,DataPack!A402,IF($C$4=Dates!$G$5,DataPack!G402))=0,"",IF($C$4=Dates!$G$4,DataPack!A402,IF($C$4=Dates!$G$5,DataPack!G402)))</f>
        <v>102961</v>
      </c>
      <c r="C251" s="34" t="str">
        <f>IF(IF($C$4=Dates!$G$4,DataPack!B402,IF($C$4=Dates!$G$5,DataPack!H402))=0,"",IF($C$4=Dates!$G$4,DataPack!B402,IF($C$4=Dates!$G$5,DataPack!H402)))</f>
        <v>Camden Junior School</v>
      </c>
      <c r="D251" s="34" t="str">
        <f>IF(IF($C$4=Dates!$G$4,DataPack!C402,IF($C$4=Dates!$G$5,DataPack!I402))=0,"",IF($C$4=Dates!$G$4,DataPack!C402,IF($C$4=Dates!$G$5,DataPack!I402)))</f>
        <v>Sutton</v>
      </c>
      <c r="E251" s="34" t="str">
        <f>IF(IF($C$4=Dates!$G$4,DataPack!D402,IF($C$4=Dates!$G$5,DataPack!J402))=0,"",IF($C$4=Dates!$G$4,DataPack!D402,IF($C$4=Dates!$G$5,DataPack!J402)))</f>
        <v>Primary</v>
      </c>
      <c r="F251" s="34" t="str">
        <f>IF(IF($C$4=Dates!$G$4,DataPack!E402,IF($C$4=Dates!$G$5,DataPack!K402))=0,"",IF($C$4=Dates!$G$4,DataPack!E402,IF($C$4=Dates!$G$5,DataPack!K402)))</f>
        <v>Community School</v>
      </c>
      <c r="G251" s="258">
        <f>IF(IF($C$4=Dates!$G$4,DataPack!F402,IF($C$4=Dates!$G$5,DataPack!L402))=0,"",IF($C$4=Dates!$G$4,DataPack!F402,IF($C$4=Dates!$G$5,DataPack!L402)))</f>
        <v>40983</v>
      </c>
      <c r="H251" s="5"/>
    </row>
    <row r="252" spans="2:8">
      <c r="B252" s="29">
        <f>IF(IF($C$4=Dates!$G$4,DataPack!A403,IF($C$4=Dates!$G$5,DataPack!G403))=0,"",IF($C$4=Dates!$G$4,DataPack!A403,IF($C$4=Dates!$G$5,DataPack!G403)))</f>
        <v>102834</v>
      </c>
      <c r="C252" s="34" t="str">
        <f>IF(IF($C$4=Dates!$G$4,DataPack!B403,IF($C$4=Dates!$G$5,DataPack!H403))=0,"",IF($C$4=Dates!$G$4,DataPack!B403,IF($C$4=Dates!$G$5,DataPack!H403)))</f>
        <v>Woodlands Junior School</v>
      </c>
      <c r="D252" s="34" t="str">
        <f>IF(IF($C$4=Dates!$G$4,DataPack!C403,IF($C$4=Dates!$G$5,DataPack!I403))=0,"",IF($C$4=Dates!$G$4,DataPack!C403,IF($C$4=Dates!$G$5,DataPack!I403)))</f>
        <v>Redbridge</v>
      </c>
      <c r="E252" s="34" t="str">
        <f>IF(IF($C$4=Dates!$G$4,DataPack!D403,IF($C$4=Dates!$G$5,DataPack!J403))=0,"",IF($C$4=Dates!$G$4,DataPack!D403,IF($C$4=Dates!$G$5,DataPack!J403)))</f>
        <v>Primary</v>
      </c>
      <c r="F252" s="34" t="str">
        <f>IF(IF($C$4=Dates!$G$4,DataPack!E403,IF($C$4=Dates!$G$5,DataPack!K403))=0,"",IF($C$4=Dates!$G$4,DataPack!E403,IF($C$4=Dates!$G$5,DataPack!K403)))</f>
        <v>Community School</v>
      </c>
      <c r="G252" s="258">
        <f>IF(IF($C$4=Dates!$G$4,DataPack!F403,IF($C$4=Dates!$G$5,DataPack!L403))=0,"",IF($C$4=Dates!$G$4,DataPack!F403,IF($C$4=Dates!$G$5,DataPack!L403)))</f>
        <v>40575</v>
      </c>
      <c r="H252" s="5"/>
    </row>
    <row r="253" spans="2:8">
      <c r="B253" s="29">
        <f>IF(IF($C$4=Dates!$G$4,DataPack!A404,IF($C$4=Dates!$G$5,DataPack!G404))=0,"",IF($C$4=Dates!$G$4,DataPack!A404,IF($C$4=Dates!$G$5,DataPack!G404)))</f>
        <v>102279</v>
      </c>
      <c r="C253" s="34" t="str">
        <f>IF(IF($C$4=Dates!$G$4,DataPack!B404,IF($C$4=Dates!$G$5,DataPack!H404))=0,"",IF($C$4=Dates!$G$4,DataPack!B404,IF($C$4=Dates!$G$5,DataPack!H404)))</f>
        <v>Langtons Junior School</v>
      </c>
      <c r="D253" s="34" t="str">
        <f>IF(IF($C$4=Dates!$G$4,DataPack!C404,IF($C$4=Dates!$G$5,DataPack!I404))=0,"",IF($C$4=Dates!$G$4,DataPack!C404,IF($C$4=Dates!$G$5,DataPack!I404)))</f>
        <v>Havering</v>
      </c>
      <c r="E253" s="34" t="str">
        <f>IF(IF($C$4=Dates!$G$4,DataPack!D404,IF($C$4=Dates!$G$5,DataPack!J404))=0,"",IF($C$4=Dates!$G$4,DataPack!D404,IF($C$4=Dates!$G$5,DataPack!J404)))</f>
        <v>Primary</v>
      </c>
      <c r="F253" s="34" t="str">
        <f>IF(IF($C$4=Dates!$G$4,DataPack!E404,IF($C$4=Dates!$G$5,DataPack!K404))=0,"",IF($C$4=Dates!$G$4,DataPack!E404,IF($C$4=Dates!$G$5,DataPack!K404)))</f>
        <v>Community School</v>
      </c>
      <c r="G253" s="258">
        <f>IF(IF($C$4=Dates!$G$4,DataPack!F404,IF($C$4=Dates!$G$5,DataPack!L404))=0,"",IF($C$4=Dates!$G$4,DataPack!F404,IF($C$4=Dates!$G$5,DataPack!L404)))</f>
        <v>40963</v>
      </c>
      <c r="H253" s="5"/>
    </row>
    <row r="254" spans="2:8">
      <c r="B254" s="29">
        <f>IF(IF($C$4=Dates!$G$4,DataPack!A405,IF($C$4=Dates!$G$5,DataPack!G405))=0,"",IF($C$4=Dates!$G$4,DataPack!A405,IF($C$4=Dates!$G$5,DataPack!G405)))</f>
        <v>102138</v>
      </c>
      <c r="C254" s="34" t="str">
        <f>IF(IF($C$4=Dates!$G$4,DataPack!B405,IF($C$4=Dates!$G$5,DataPack!H405))=0,"",IF($C$4=Dates!$G$4,DataPack!B405,IF($C$4=Dates!$G$5,DataPack!H405)))</f>
        <v>St Mary's CofE Junior School</v>
      </c>
      <c r="D254" s="34" t="str">
        <f>IF(IF($C$4=Dates!$G$4,DataPack!C405,IF($C$4=Dates!$G$5,DataPack!I405))=0,"",IF($C$4=Dates!$G$4,DataPack!C405,IF($C$4=Dates!$G$5,DataPack!I405)))</f>
        <v>Haringey</v>
      </c>
      <c r="E254" s="34" t="str">
        <f>IF(IF($C$4=Dates!$G$4,DataPack!D405,IF($C$4=Dates!$G$5,DataPack!J405))=0,"",IF($C$4=Dates!$G$4,DataPack!D405,IF($C$4=Dates!$G$5,DataPack!J405)))</f>
        <v>Primary</v>
      </c>
      <c r="F254" s="34" t="str">
        <f>IF(IF($C$4=Dates!$G$4,DataPack!E405,IF($C$4=Dates!$G$5,DataPack!K405))=0,"",IF($C$4=Dates!$G$4,DataPack!E405,IF($C$4=Dates!$G$5,DataPack!K405)))</f>
        <v>Voluntary Aided School</v>
      </c>
      <c r="G254" s="258">
        <f>IF(IF($C$4=Dates!$G$4,DataPack!F405,IF($C$4=Dates!$G$5,DataPack!L405))=0,"",IF($C$4=Dates!$G$4,DataPack!F405,IF($C$4=Dates!$G$5,DataPack!L405)))</f>
        <v>40858</v>
      </c>
      <c r="H254" s="5"/>
    </row>
    <row r="255" spans="2:8">
      <c r="B255" s="29">
        <f>IF(IF($C$4=Dates!$G$4,DataPack!A406,IF($C$4=Dates!$G$5,DataPack!G406))=0,"",IF($C$4=Dates!$G$4,DataPack!A406,IF($C$4=Dates!$G$5,DataPack!G406)))</f>
        <v>102129</v>
      </c>
      <c r="C255" s="34" t="str">
        <f>IF(IF($C$4=Dates!$G$4,DataPack!B406,IF($C$4=Dates!$G$5,DataPack!H406))=0,"",IF($C$4=Dates!$G$4,DataPack!B406,IF($C$4=Dates!$G$5,DataPack!H406)))</f>
        <v>Crowland Primary School</v>
      </c>
      <c r="D255" s="34" t="str">
        <f>IF(IF($C$4=Dates!$G$4,DataPack!C406,IF($C$4=Dates!$G$5,DataPack!I406))=0,"",IF($C$4=Dates!$G$4,DataPack!C406,IF($C$4=Dates!$G$5,DataPack!I406)))</f>
        <v>Haringey</v>
      </c>
      <c r="E255" s="34" t="str">
        <f>IF(IF($C$4=Dates!$G$4,DataPack!D406,IF($C$4=Dates!$G$5,DataPack!J406))=0,"",IF($C$4=Dates!$G$4,DataPack!D406,IF($C$4=Dates!$G$5,DataPack!J406)))</f>
        <v>Primary</v>
      </c>
      <c r="F255" s="34" t="str">
        <f>IF(IF($C$4=Dates!$G$4,DataPack!E406,IF($C$4=Dates!$G$5,DataPack!K406))=0,"",IF($C$4=Dates!$G$4,DataPack!E406,IF($C$4=Dates!$G$5,DataPack!K406)))</f>
        <v>Community School</v>
      </c>
      <c r="G255" s="258">
        <f>IF(IF($C$4=Dates!$G$4,DataPack!F406,IF($C$4=Dates!$G$5,DataPack!L406))=0,"",IF($C$4=Dates!$G$4,DataPack!F406,IF($C$4=Dates!$G$5,DataPack!L406)))</f>
        <v>40990</v>
      </c>
      <c r="H255" s="5"/>
    </row>
    <row r="256" spans="2:8">
      <c r="B256" s="29">
        <f>IF(IF($C$4=Dates!$G$4,DataPack!A407,IF($C$4=Dates!$G$5,DataPack!G407))=0,"",IF($C$4=Dates!$G$4,DataPack!A407,IF($C$4=Dates!$G$5,DataPack!G407)))</f>
        <v>101936</v>
      </c>
      <c r="C256" s="34" t="str">
        <f>IF(IF($C$4=Dates!$G$4,DataPack!B407,IF($C$4=Dates!$G$5,DataPack!H407))=0,"",IF($C$4=Dates!$G$4,DataPack!B407,IF($C$4=Dates!$G$5,DataPack!H407)))</f>
        <v>Wood End Infant School</v>
      </c>
      <c r="D256" s="34" t="str">
        <f>IF(IF($C$4=Dates!$G$4,DataPack!C407,IF($C$4=Dates!$G$5,DataPack!I407))=0,"",IF($C$4=Dates!$G$4,DataPack!C407,IF($C$4=Dates!$G$5,DataPack!I407)))</f>
        <v>Ealing</v>
      </c>
      <c r="E256" s="34" t="str">
        <f>IF(IF($C$4=Dates!$G$4,DataPack!D407,IF($C$4=Dates!$G$5,DataPack!J407))=0,"",IF($C$4=Dates!$G$4,DataPack!D407,IF($C$4=Dates!$G$5,DataPack!J407)))</f>
        <v>Primary</v>
      </c>
      <c r="F256" s="34" t="str">
        <f>IF(IF($C$4=Dates!$G$4,DataPack!E407,IF($C$4=Dates!$G$5,DataPack!K407))=0,"",IF($C$4=Dates!$G$4,DataPack!E407,IF($C$4=Dates!$G$5,DataPack!K407)))</f>
        <v>Foundation School</v>
      </c>
      <c r="G256" s="258">
        <f>IF(IF($C$4=Dates!$G$4,DataPack!F407,IF($C$4=Dates!$G$5,DataPack!L407))=0,"",IF($C$4=Dates!$G$4,DataPack!F407,IF($C$4=Dates!$G$5,DataPack!L407)))</f>
        <v>40816</v>
      </c>
      <c r="H256" s="5"/>
    </row>
    <row r="257" spans="2:8">
      <c r="B257" s="29">
        <f>IF(IF($C$4=Dates!$G$4,DataPack!A408,IF($C$4=Dates!$G$5,DataPack!G408))=0,"",IF($C$4=Dates!$G$4,DataPack!A408,IF($C$4=Dates!$G$5,DataPack!G408)))</f>
        <v>101907</v>
      </c>
      <c r="C257" s="34" t="str">
        <f>IF(IF($C$4=Dates!$G$4,DataPack!B408,IF($C$4=Dates!$G$5,DataPack!H408))=0,"",IF($C$4=Dates!$G$4,DataPack!B408,IF($C$4=Dates!$G$5,DataPack!H408)))</f>
        <v>Stanhope Primary School</v>
      </c>
      <c r="D257" s="34" t="str">
        <f>IF(IF($C$4=Dates!$G$4,DataPack!C408,IF($C$4=Dates!$G$5,DataPack!I408))=0,"",IF($C$4=Dates!$G$4,DataPack!C408,IF($C$4=Dates!$G$5,DataPack!I408)))</f>
        <v>Ealing</v>
      </c>
      <c r="E257" s="34" t="str">
        <f>IF(IF($C$4=Dates!$G$4,DataPack!D408,IF($C$4=Dates!$G$5,DataPack!J408))=0,"",IF($C$4=Dates!$G$4,DataPack!D408,IF($C$4=Dates!$G$5,DataPack!J408)))</f>
        <v>Primary</v>
      </c>
      <c r="F257" s="34" t="str">
        <f>IF(IF($C$4=Dates!$G$4,DataPack!E408,IF($C$4=Dates!$G$5,DataPack!K408))=0,"",IF($C$4=Dates!$G$4,DataPack!E408,IF($C$4=Dates!$G$5,DataPack!K408)))</f>
        <v>Community School</v>
      </c>
      <c r="G257" s="258">
        <f>IF(IF($C$4=Dates!$G$4,DataPack!F408,IF($C$4=Dates!$G$5,DataPack!L408))=0,"",IF($C$4=Dates!$G$4,DataPack!F408,IF($C$4=Dates!$G$5,DataPack!L408)))</f>
        <v>41058</v>
      </c>
      <c r="H257" s="5"/>
    </row>
    <row r="258" spans="2:8">
      <c r="B258" s="29">
        <f>IF(IF($C$4=Dates!$G$4,DataPack!A409,IF($C$4=Dates!$G$5,DataPack!G409))=0,"",IF($C$4=Dates!$G$4,DataPack!A409,IF($C$4=Dates!$G$5,DataPack!G409)))</f>
        <v>101632</v>
      </c>
      <c r="C258" s="34" t="str">
        <f>IF(IF($C$4=Dates!$G$4,DataPack!B409,IF($C$4=Dates!$G$5,DataPack!H409))=0,"",IF($C$4=Dates!$G$4,DataPack!B409,IF($C$4=Dates!$G$5,DataPack!H409)))</f>
        <v>Gray's Farm Primary School</v>
      </c>
      <c r="D258" s="34" t="str">
        <f>IF(IF($C$4=Dates!$G$4,DataPack!C409,IF($C$4=Dates!$G$5,DataPack!I409))=0,"",IF($C$4=Dates!$G$4,DataPack!C409,IF($C$4=Dates!$G$5,DataPack!I409)))</f>
        <v>Bromley</v>
      </c>
      <c r="E258" s="34" t="str">
        <f>IF(IF($C$4=Dates!$G$4,DataPack!D409,IF($C$4=Dates!$G$5,DataPack!J409))=0,"",IF($C$4=Dates!$G$4,DataPack!D409,IF($C$4=Dates!$G$5,DataPack!J409)))</f>
        <v>Primary</v>
      </c>
      <c r="F258" s="34" t="str">
        <f>IF(IF($C$4=Dates!$G$4,DataPack!E409,IF($C$4=Dates!$G$5,DataPack!K409))=0,"",IF($C$4=Dates!$G$4,DataPack!E409,IF($C$4=Dates!$G$5,DataPack!K409)))</f>
        <v>Community School</v>
      </c>
      <c r="G258" s="258">
        <f>IF(IF($C$4=Dates!$G$4,DataPack!F409,IF($C$4=Dates!$G$5,DataPack!L409))=0,"",IF($C$4=Dates!$G$4,DataPack!F409,IF($C$4=Dates!$G$5,DataPack!L409)))</f>
        <v>41088</v>
      </c>
      <c r="H258" s="5"/>
    </row>
    <row r="259" spans="2:8">
      <c r="B259" s="29">
        <f>IF(IF($C$4=Dates!$G$4,DataPack!A410,IF($C$4=Dates!$G$5,DataPack!G410))=0,"",IF($C$4=Dates!$G$4,DataPack!A410,IF($C$4=Dates!$G$5,DataPack!G410)))</f>
        <v>101630</v>
      </c>
      <c r="C259" s="34" t="str">
        <f>IF(IF($C$4=Dates!$G$4,DataPack!B410,IF($C$4=Dates!$G$5,DataPack!H410))=0,"",IF($C$4=Dates!$G$4,DataPack!B410,IF($C$4=Dates!$G$5,DataPack!H410)))</f>
        <v>Royston Primary School</v>
      </c>
      <c r="D259" s="34" t="str">
        <f>IF(IF($C$4=Dates!$G$4,DataPack!C410,IF($C$4=Dates!$G$5,DataPack!I410))=0,"",IF($C$4=Dates!$G$4,DataPack!C410,IF($C$4=Dates!$G$5,DataPack!I410)))</f>
        <v>Bromley</v>
      </c>
      <c r="E259" s="34" t="str">
        <f>IF(IF($C$4=Dates!$G$4,DataPack!D410,IF($C$4=Dates!$G$5,DataPack!J410))=0,"",IF($C$4=Dates!$G$4,DataPack!D410,IF($C$4=Dates!$G$5,DataPack!J410)))</f>
        <v>Primary</v>
      </c>
      <c r="F259" s="34" t="str">
        <f>IF(IF($C$4=Dates!$G$4,DataPack!E410,IF($C$4=Dates!$G$5,DataPack!K410))=0,"",IF($C$4=Dates!$G$4,DataPack!E410,IF($C$4=Dates!$G$5,DataPack!K410)))</f>
        <v>Community School</v>
      </c>
      <c r="G259" s="258">
        <f>IF(IF($C$4=Dates!$G$4,DataPack!F410,IF($C$4=Dates!$G$5,DataPack!L410))=0,"",IF($C$4=Dates!$G$4,DataPack!F410,IF($C$4=Dates!$G$5,DataPack!L410)))</f>
        <v>40983</v>
      </c>
      <c r="H259" s="5"/>
    </row>
    <row r="260" spans="2:8">
      <c r="B260" s="29">
        <f>IF(IF($C$4=Dates!$G$4,DataPack!A411,IF($C$4=Dates!$G$5,DataPack!G411))=0,"",IF($C$4=Dates!$G$4,DataPack!A411,IF($C$4=Dates!$G$5,DataPack!G411)))</f>
        <v>101527</v>
      </c>
      <c r="C260" s="34" t="str">
        <f>IF(IF($C$4=Dates!$G$4,DataPack!B411,IF($C$4=Dates!$G$5,DataPack!H411))=0,"",IF($C$4=Dates!$G$4,DataPack!B411,IF($C$4=Dates!$G$5,DataPack!H411)))</f>
        <v>Salusbury Primary School</v>
      </c>
      <c r="D260" s="34" t="str">
        <f>IF(IF($C$4=Dates!$G$4,DataPack!C411,IF($C$4=Dates!$G$5,DataPack!I411))=0,"",IF($C$4=Dates!$G$4,DataPack!C411,IF($C$4=Dates!$G$5,DataPack!I411)))</f>
        <v>Brent</v>
      </c>
      <c r="E260" s="34" t="str">
        <f>IF(IF($C$4=Dates!$G$4,DataPack!D411,IF($C$4=Dates!$G$5,DataPack!J411))=0,"",IF($C$4=Dates!$G$4,DataPack!D411,IF($C$4=Dates!$G$5,DataPack!J411)))</f>
        <v>Primary</v>
      </c>
      <c r="F260" s="34" t="str">
        <f>IF(IF($C$4=Dates!$G$4,DataPack!E411,IF($C$4=Dates!$G$5,DataPack!K411))=0,"",IF($C$4=Dates!$G$4,DataPack!E411,IF($C$4=Dates!$G$5,DataPack!K411)))</f>
        <v>Community School</v>
      </c>
      <c r="G260" s="258">
        <f>IF(IF($C$4=Dates!$G$4,DataPack!F411,IF($C$4=Dates!$G$5,DataPack!L411))=0,"",IF($C$4=Dates!$G$4,DataPack!F411,IF($C$4=Dates!$G$5,DataPack!L411)))</f>
        <v>40967</v>
      </c>
      <c r="H260" s="5"/>
    </row>
    <row r="261" spans="2:8">
      <c r="B261" s="29">
        <f>IF(IF($C$4=Dates!$G$4,DataPack!A412,IF($C$4=Dates!$G$5,DataPack!G412))=0,"",IF($C$4=Dates!$G$4,DataPack!A412,IF($C$4=Dates!$G$5,DataPack!G412)))</f>
        <v>101494</v>
      </c>
      <c r="C261" s="34" t="str">
        <f>IF(IF($C$4=Dates!$G$4,DataPack!B412,IF($C$4=Dates!$G$5,DataPack!H412))=0,"",IF($C$4=Dates!$G$4,DataPack!B412,IF($C$4=Dates!$G$5,DataPack!H412)))</f>
        <v>Peel Park Primary School</v>
      </c>
      <c r="D261" s="34" t="str">
        <f>IF(IF($C$4=Dates!$G$4,DataPack!C412,IF($C$4=Dates!$G$5,DataPack!I412))=0,"",IF($C$4=Dates!$G$4,DataPack!C412,IF($C$4=Dates!$G$5,DataPack!I412)))</f>
        <v>Bradford</v>
      </c>
      <c r="E261" s="34" t="str">
        <f>IF(IF($C$4=Dates!$G$4,DataPack!D412,IF($C$4=Dates!$G$5,DataPack!J412))=0,"",IF($C$4=Dates!$G$4,DataPack!D412,IF($C$4=Dates!$G$5,DataPack!J412)))</f>
        <v>Primary</v>
      </c>
      <c r="F261" s="34" t="str">
        <f>IF(IF($C$4=Dates!$G$4,DataPack!E412,IF($C$4=Dates!$G$5,DataPack!K412))=0,"",IF($C$4=Dates!$G$4,DataPack!E412,IF($C$4=Dates!$G$5,DataPack!K412)))</f>
        <v>Community School</v>
      </c>
      <c r="G261" s="258">
        <f>IF(IF($C$4=Dates!$G$4,DataPack!F412,IF($C$4=Dates!$G$5,DataPack!L412))=0,"",IF($C$4=Dates!$G$4,DataPack!F412,IF($C$4=Dates!$G$5,DataPack!L412)))</f>
        <v>40522</v>
      </c>
      <c r="H261" s="5"/>
    </row>
    <row r="262" spans="2:8">
      <c r="B262" s="29">
        <f>IF(IF($C$4=Dates!$G$4,DataPack!A413,IF($C$4=Dates!$G$5,DataPack!G413))=0,"",IF($C$4=Dates!$G$4,DataPack!A413,IF($C$4=Dates!$G$5,DataPack!G413)))</f>
        <v>101457</v>
      </c>
      <c r="C262" s="34" t="str">
        <f>IF(IF($C$4=Dates!$G$4,DataPack!B413,IF($C$4=Dates!$G$5,DataPack!H413))=0,"",IF($C$4=Dates!$G$4,DataPack!B413,IF($C$4=Dates!$G$5,DataPack!H413)))</f>
        <v>St Joseph's Catholic Primary School</v>
      </c>
      <c r="D262" s="34" t="str">
        <f>IF(IF($C$4=Dates!$G$4,DataPack!C413,IF($C$4=Dates!$G$5,DataPack!I413))=0,"",IF($C$4=Dates!$G$4,DataPack!C413,IF($C$4=Dates!$G$5,DataPack!I413)))</f>
        <v>Bexley</v>
      </c>
      <c r="E262" s="34" t="str">
        <f>IF(IF($C$4=Dates!$G$4,DataPack!D413,IF($C$4=Dates!$G$5,DataPack!J413))=0,"",IF($C$4=Dates!$G$4,DataPack!D413,IF($C$4=Dates!$G$5,DataPack!J413)))</f>
        <v>Primary</v>
      </c>
      <c r="F262" s="34" t="str">
        <f>IF(IF($C$4=Dates!$G$4,DataPack!E413,IF($C$4=Dates!$G$5,DataPack!K413))=0,"",IF($C$4=Dates!$G$4,DataPack!E413,IF($C$4=Dates!$G$5,DataPack!K413)))</f>
        <v>Voluntary Aided School</v>
      </c>
      <c r="G262" s="258">
        <f>IF(IF($C$4=Dates!$G$4,DataPack!F413,IF($C$4=Dates!$G$5,DataPack!L413))=0,"",IF($C$4=Dates!$G$4,DataPack!F413,IF($C$4=Dates!$G$5,DataPack!L413)))</f>
        <v>41044</v>
      </c>
      <c r="H262" s="5"/>
    </row>
    <row r="263" spans="2:8">
      <c r="B263" s="29">
        <f>IF(IF($C$4=Dates!$G$4,DataPack!A414,IF($C$4=Dates!$G$5,DataPack!G414))=0,"",IF($C$4=Dates!$G$4,DataPack!A414,IF($C$4=Dates!$G$5,DataPack!G414)))</f>
        <v>101425</v>
      </c>
      <c r="C263" s="34" t="str">
        <f>IF(IF($C$4=Dates!$G$4,DataPack!B414,IF($C$4=Dates!$G$5,DataPack!H414))=0,"",IF($C$4=Dates!$G$4,DataPack!B414,IF($C$4=Dates!$G$5,DataPack!H414)))</f>
        <v>Belvedere Junior School</v>
      </c>
      <c r="D263" s="34" t="str">
        <f>IF(IF($C$4=Dates!$G$4,DataPack!C414,IF($C$4=Dates!$G$5,DataPack!I414))=0,"",IF($C$4=Dates!$G$4,DataPack!C414,IF($C$4=Dates!$G$5,DataPack!I414)))</f>
        <v>Bexley</v>
      </c>
      <c r="E263" s="34" t="str">
        <f>IF(IF($C$4=Dates!$G$4,DataPack!D414,IF($C$4=Dates!$G$5,DataPack!J414))=0,"",IF($C$4=Dates!$G$4,DataPack!D414,IF($C$4=Dates!$G$5,DataPack!J414)))</f>
        <v>Primary</v>
      </c>
      <c r="F263" s="34" t="str">
        <f>IF(IF($C$4=Dates!$G$4,DataPack!E414,IF($C$4=Dates!$G$5,DataPack!K414))=0,"",IF($C$4=Dates!$G$4,DataPack!E414,IF($C$4=Dates!$G$5,DataPack!K414)))</f>
        <v>Community School</v>
      </c>
      <c r="G263" s="258">
        <f>IF(IF($C$4=Dates!$G$4,DataPack!F414,IF($C$4=Dates!$G$5,DataPack!L414))=0,"",IF($C$4=Dates!$G$4,DataPack!F414,IF($C$4=Dates!$G$5,DataPack!L414)))</f>
        <v>40934</v>
      </c>
      <c r="H263" s="5"/>
    </row>
    <row r="264" spans="2:8">
      <c r="B264" s="29">
        <f>IF(IF($C$4=Dates!$G$4,DataPack!A415,IF($C$4=Dates!$G$5,DataPack!G415))=0,"",IF($C$4=Dates!$G$4,DataPack!A415,IF($C$4=Dates!$G$5,DataPack!G415)))</f>
        <v>101405</v>
      </c>
      <c r="C264" s="34" t="str">
        <f>IF(IF($C$4=Dates!$G$4,DataPack!B415,IF($C$4=Dates!$G$5,DataPack!H415))=0,"",IF($C$4=Dates!$G$4,DataPack!B415,IF($C$4=Dates!$G$5,DataPack!H415)))</f>
        <v>East Wickham Junior School</v>
      </c>
      <c r="D264" s="34" t="str">
        <f>IF(IF($C$4=Dates!$G$4,DataPack!C415,IF($C$4=Dates!$G$5,DataPack!I415))=0,"",IF($C$4=Dates!$G$4,DataPack!C415,IF($C$4=Dates!$G$5,DataPack!I415)))</f>
        <v>Bexley</v>
      </c>
      <c r="E264" s="34" t="str">
        <f>IF(IF($C$4=Dates!$G$4,DataPack!D415,IF($C$4=Dates!$G$5,DataPack!J415))=0,"",IF($C$4=Dates!$G$4,DataPack!D415,IF($C$4=Dates!$G$5,DataPack!J415)))</f>
        <v>Primary</v>
      </c>
      <c r="F264" s="34" t="str">
        <f>IF(IF($C$4=Dates!$G$4,DataPack!E415,IF($C$4=Dates!$G$5,DataPack!K415))=0,"",IF($C$4=Dates!$G$4,DataPack!E415,IF($C$4=Dates!$G$5,DataPack!K415)))</f>
        <v>Community School</v>
      </c>
      <c r="G264" s="258">
        <f>IF(IF($C$4=Dates!$G$4,DataPack!F415,IF($C$4=Dates!$G$5,DataPack!L415))=0,"",IF($C$4=Dates!$G$4,DataPack!F415,IF($C$4=Dates!$G$5,DataPack!L415)))</f>
        <v>40981</v>
      </c>
      <c r="H264" s="5"/>
    </row>
    <row r="265" spans="2:8">
      <c r="B265" s="29">
        <f>IF(IF($C$4=Dates!$G$4,DataPack!A416,IF($C$4=Dates!$G$5,DataPack!G416))=0,"",IF($C$4=Dates!$G$4,DataPack!A416,IF($C$4=Dates!$G$5,DataPack!G416)))</f>
        <v>101216</v>
      </c>
      <c r="C265" s="34" t="str">
        <f>IF(IF($C$4=Dates!$G$4,DataPack!B416,IF($C$4=Dates!$G$5,DataPack!H416))=0,"",IF($C$4=Dates!$G$4,DataPack!B416,IF($C$4=Dates!$G$5,DataPack!H416)))</f>
        <v>The Leys Primary School</v>
      </c>
      <c r="D265" s="34" t="str">
        <f>IF(IF($C$4=Dates!$G$4,DataPack!C416,IF($C$4=Dates!$G$5,DataPack!I416))=0,"",IF($C$4=Dates!$G$4,DataPack!C416,IF($C$4=Dates!$G$5,DataPack!I416)))</f>
        <v>Barking and Dagenham</v>
      </c>
      <c r="E265" s="34" t="str">
        <f>IF(IF($C$4=Dates!$G$4,DataPack!D416,IF($C$4=Dates!$G$5,DataPack!J416))=0,"",IF($C$4=Dates!$G$4,DataPack!D416,IF($C$4=Dates!$G$5,DataPack!J416)))</f>
        <v>Primary</v>
      </c>
      <c r="F265" s="34" t="str">
        <f>IF(IF($C$4=Dates!$G$4,DataPack!E416,IF($C$4=Dates!$G$5,DataPack!K416))=0,"",IF($C$4=Dates!$G$4,DataPack!E416,IF($C$4=Dates!$G$5,DataPack!K416)))</f>
        <v>Community School</v>
      </c>
      <c r="G265" s="258">
        <f>IF(IF($C$4=Dates!$G$4,DataPack!F416,IF($C$4=Dates!$G$5,DataPack!L416))=0,"",IF($C$4=Dates!$G$4,DataPack!F416,IF($C$4=Dates!$G$5,DataPack!L416)))</f>
        <v>40977</v>
      </c>
      <c r="H265" s="5"/>
    </row>
    <row r="266" spans="2:8">
      <c r="B266" s="29">
        <f>IF(IF($C$4=Dates!$G$4,DataPack!A417,IF($C$4=Dates!$G$5,DataPack!G417))=0,"",IF($C$4=Dates!$G$4,DataPack!A417,IF($C$4=Dates!$G$5,DataPack!G417)))</f>
        <v>100920</v>
      </c>
      <c r="C266" s="34" t="str">
        <f>IF(IF($C$4=Dates!$G$4,DataPack!B417,IF($C$4=Dates!$G$5,DataPack!H417))=0,"",IF($C$4=Dates!$G$4,DataPack!B417,IF($C$4=Dates!$G$5,DataPack!H417)))</f>
        <v>Manorfield Primary School</v>
      </c>
      <c r="D266" s="34" t="str">
        <f>IF(IF($C$4=Dates!$G$4,DataPack!C417,IF($C$4=Dates!$G$5,DataPack!I417))=0,"",IF($C$4=Dates!$G$4,DataPack!C417,IF($C$4=Dates!$G$5,DataPack!I417)))</f>
        <v>Tower Hamlets</v>
      </c>
      <c r="E266" s="34" t="str">
        <f>IF(IF($C$4=Dates!$G$4,DataPack!D417,IF($C$4=Dates!$G$5,DataPack!J417))=0,"",IF($C$4=Dates!$G$4,DataPack!D417,IF($C$4=Dates!$G$5,DataPack!J417)))</f>
        <v>Primary</v>
      </c>
      <c r="F266" s="34" t="str">
        <f>IF(IF($C$4=Dates!$G$4,DataPack!E417,IF($C$4=Dates!$G$5,DataPack!K417))=0,"",IF($C$4=Dates!$G$4,DataPack!E417,IF($C$4=Dates!$G$5,DataPack!K417)))</f>
        <v>Community School</v>
      </c>
      <c r="G266" s="258">
        <f>IF(IF($C$4=Dates!$G$4,DataPack!F417,IF($C$4=Dates!$G$5,DataPack!L417))=0,"",IF($C$4=Dates!$G$4,DataPack!F417,IF($C$4=Dates!$G$5,DataPack!L417)))</f>
        <v>40941</v>
      </c>
      <c r="H266" s="5"/>
    </row>
    <row r="267" spans="2:8">
      <c r="B267" s="29">
        <f>IF(IF($C$4=Dates!$G$4,DataPack!A418,IF($C$4=Dates!$G$5,DataPack!G418))=0,"",IF($C$4=Dates!$G$4,DataPack!A418,IF($C$4=Dates!$G$5,DataPack!G418)))</f>
        <v>100595</v>
      </c>
      <c r="C267" s="34" t="str">
        <f>IF(IF($C$4=Dates!$G$4,DataPack!B418,IF($C$4=Dates!$G$5,DataPack!H418))=0,"",IF($C$4=Dates!$G$4,DataPack!B418,IF($C$4=Dates!$G$5,DataPack!H418)))</f>
        <v>Fenstanton Primary School</v>
      </c>
      <c r="D267" s="34" t="str">
        <f>IF(IF($C$4=Dates!$G$4,DataPack!C418,IF($C$4=Dates!$G$5,DataPack!I418))=0,"",IF($C$4=Dates!$G$4,DataPack!C418,IF($C$4=Dates!$G$5,DataPack!I418)))</f>
        <v>Lambeth</v>
      </c>
      <c r="E267" s="34" t="str">
        <f>IF(IF($C$4=Dates!$G$4,DataPack!D418,IF($C$4=Dates!$G$5,DataPack!J418))=0,"",IF($C$4=Dates!$G$4,DataPack!D418,IF($C$4=Dates!$G$5,DataPack!J418)))</f>
        <v>Primary</v>
      </c>
      <c r="F267" s="34" t="str">
        <f>IF(IF($C$4=Dates!$G$4,DataPack!E418,IF($C$4=Dates!$G$5,DataPack!K418))=0,"",IF($C$4=Dates!$G$4,DataPack!E418,IF($C$4=Dates!$G$5,DataPack!K418)))</f>
        <v>Community School</v>
      </c>
      <c r="G267" s="258">
        <f>IF(IF($C$4=Dates!$G$4,DataPack!F418,IF($C$4=Dates!$G$5,DataPack!L418))=0,"",IF($C$4=Dates!$G$4,DataPack!F418,IF($C$4=Dates!$G$5,DataPack!L418)))</f>
        <v>40991</v>
      </c>
      <c r="H267" s="5"/>
    </row>
    <row r="268" spans="2:8">
      <c r="B268" s="29">
        <f>IF(IF($C$4=Dates!$G$4,DataPack!A419,IF($C$4=Dates!$G$5,DataPack!G419))=0,"",IF($C$4=Dates!$G$4,DataPack!A419,IF($C$4=Dates!$G$5,DataPack!G419)))</f>
        <v>137297</v>
      </c>
      <c r="C268" s="34" t="str">
        <f>IF(IF($C$4=Dates!$G$4,DataPack!B419,IF($C$4=Dates!$G$5,DataPack!H419))=0,"",IF($C$4=Dates!$G$4,DataPack!B419,IF($C$4=Dates!$G$5,DataPack!H419)))</f>
        <v>Birkdale High School</v>
      </c>
      <c r="D268" s="34" t="str">
        <f>IF(IF($C$4=Dates!$G$4,DataPack!C419,IF($C$4=Dates!$G$5,DataPack!I419))=0,"",IF($C$4=Dates!$G$4,DataPack!C419,IF($C$4=Dates!$G$5,DataPack!I419)))</f>
        <v>Sefton</v>
      </c>
      <c r="E268" s="34" t="str">
        <f>IF(IF($C$4=Dates!$G$4,DataPack!D419,IF($C$4=Dates!$G$5,DataPack!J419))=0,"",IF($C$4=Dates!$G$4,DataPack!D419,IF($C$4=Dates!$G$5,DataPack!J419)))</f>
        <v>Secondary</v>
      </c>
      <c r="F268" s="34" t="str">
        <f>IF(IF($C$4=Dates!$G$4,DataPack!E419,IF($C$4=Dates!$G$5,DataPack!K419))=0,"",IF($C$4=Dates!$G$4,DataPack!E419,IF($C$4=Dates!$G$5,DataPack!K419)))</f>
        <v>Academy Converters</v>
      </c>
      <c r="G268" s="258">
        <f>IF(IF($C$4=Dates!$G$4,DataPack!F419,IF($C$4=Dates!$G$5,DataPack!L419))=0,"",IF($C$4=Dates!$G$4,DataPack!F419,IF($C$4=Dates!$G$5,DataPack!L419)))</f>
        <v>40890</v>
      </c>
      <c r="H268" s="5"/>
    </row>
    <row r="269" spans="2:8">
      <c r="B269" s="29">
        <f>IF(IF($C$4=Dates!$G$4,DataPack!A420,IF($C$4=Dates!$G$5,DataPack!G420))=0,"",IF($C$4=Dates!$G$4,DataPack!A420,IF($C$4=Dates!$G$5,DataPack!G420)))</f>
        <v>137208</v>
      </c>
      <c r="C269" s="34" t="str">
        <f>IF(IF($C$4=Dates!$G$4,DataPack!B420,IF($C$4=Dates!$G$5,DataPack!H420))=0,"",IF($C$4=Dates!$G$4,DataPack!B420,IF($C$4=Dates!$G$5,DataPack!H420)))</f>
        <v>Holbrook High School</v>
      </c>
      <c r="D269" s="34" t="str">
        <f>IF(IF($C$4=Dates!$G$4,DataPack!C420,IF($C$4=Dates!$G$5,DataPack!I420))=0,"",IF($C$4=Dates!$G$4,DataPack!C420,IF($C$4=Dates!$G$5,DataPack!I420)))</f>
        <v>Suffolk</v>
      </c>
      <c r="E269" s="34" t="str">
        <f>IF(IF($C$4=Dates!$G$4,DataPack!D420,IF($C$4=Dates!$G$5,DataPack!J420))=0,"",IF($C$4=Dates!$G$4,DataPack!D420,IF($C$4=Dates!$G$5,DataPack!J420)))</f>
        <v>Secondary</v>
      </c>
      <c r="F269" s="34" t="str">
        <f>IF(IF($C$4=Dates!$G$4,DataPack!E420,IF($C$4=Dates!$G$5,DataPack!K420))=0,"",IF($C$4=Dates!$G$4,DataPack!E420,IF($C$4=Dates!$G$5,DataPack!K420)))</f>
        <v>Academy Converters</v>
      </c>
      <c r="G269" s="258">
        <f>IF(IF($C$4=Dates!$G$4,DataPack!F420,IF($C$4=Dates!$G$5,DataPack!L420))=0,"",IF($C$4=Dates!$G$4,DataPack!F420,IF($C$4=Dates!$G$5,DataPack!L420)))</f>
        <v>40969</v>
      </c>
      <c r="H269" s="5"/>
    </row>
    <row r="270" spans="2:8">
      <c r="B270" s="29">
        <f>IF(IF($C$4=Dates!$G$4,DataPack!A421,IF($C$4=Dates!$G$5,DataPack!G421))=0,"",IF($C$4=Dates!$G$4,DataPack!A421,IF($C$4=Dates!$G$5,DataPack!G421)))</f>
        <v>137158</v>
      </c>
      <c r="C270" s="34" t="str">
        <f>IF(IF($C$4=Dates!$G$4,DataPack!B421,IF($C$4=Dates!$G$5,DataPack!H421))=0,"",IF($C$4=Dates!$G$4,DataPack!B421,IF($C$4=Dates!$G$5,DataPack!H421)))</f>
        <v>The Manor School</v>
      </c>
      <c r="D270" s="34" t="str">
        <f>IF(IF($C$4=Dates!$G$4,DataPack!C421,IF($C$4=Dates!$G$5,DataPack!I421))=0,"",IF($C$4=Dates!$G$4,DataPack!C421,IF($C$4=Dates!$G$5,DataPack!I421)))</f>
        <v>Nottinghamshire</v>
      </c>
      <c r="E270" s="34" t="str">
        <f>IF(IF($C$4=Dates!$G$4,DataPack!D421,IF($C$4=Dates!$G$5,DataPack!J421))=0,"",IF($C$4=Dates!$G$4,DataPack!D421,IF($C$4=Dates!$G$5,DataPack!J421)))</f>
        <v>Secondary</v>
      </c>
      <c r="F270" s="34" t="str">
        <f>IF(IF($C$4=Dates!$G$4,DataPack!E421,IF($C$4=Dates!$G$5,DataPack!K421))=0,"",IF($C$4=Dates!$G$4,DataPack!E421,IF($C$4=Dates!$G$5,DataPack!K421)))</f>
        <v>Academy Converters</v>
      </c>
      <c r="G270" s="258">
        <f>IF(IF($C$4=Dates!$G$4,DataPack!F421,IF($C$4=Dates!$G$5,DataPack!L421))=0,"",IF($C$4=Dates!$G$4,DataPack!F421,IF($C$4=Dates!$G$5,DataPack!L421)))</f>
        <v>40822</v>
      </c>
      <c r="H270" s="5"/>
    </row>
    <row r="271" spans="2:8">
      <c r="B271" s="29">
        <f>IF(IF($C$4=Dates!$G$4,DataPack!A422,IF($C$4=Dates!$G$5,DataPack!G422))=0,"",IF($C$4=Dates!$G$4,DataPack!A422,IF($C$4=Dates!$G$5,DataPack!G422)))</f>
        <v>136146</v>
      </c>
      <c r="C271" s="34" t="str">
        <f>IF(IF($C$4=Dates!$G$4,DataPack!B422,IF($C$4=Dates!$G$5,DataPack!H422))=0,"",IF($C$4=Dates!$G$4,DataPack!B422,IF($C$4=Dates!$G$5,DataPack!H422)))</f>
        <v>North Shore Health Academy</v>
      </c>
      <c r="D271" s="34" t="str">
        <f>IF(IF($C$4=Dates!$G$4,DataPack!C422,IF($C$4=Dates!$G$5,DataPack!I422))=0,"",IF($C$4=Dates!$G$4,DataPack!C422,IF($C$4=Dates!$G$5,DataPack!I422)))</f>
        <v>Stockton-on-Tees</v>
      </c>
      <c r="E271" s="34" t="str">
        <f>IF(IF($C$4=Dates!$G$4,DataPack!D422,IF($C$4=Dates!$G$5,DataPack!J422))=0,"",IF($C$4=Dates!$G$4,DataPack!D422,IF($C$4=Dates!$G$5,DataPack!J422)))</f>
        <v>Secondary</v>
      </c>
      <c r="F271" s="34" t="str">
        <f>IF(IF($C$4=Dates!$G$4,DataPack!E422,IF($C$4=Dates!$G$5,DataPack!K422))=0,"",IF($C$4=Dates!$G$4,DataPack!E422,IF($C$4=Dates!$G$5,DataPack!K422)))</f>
        <v>Academy Sponsor Led</v>
      </c>
      <c r="G271" s="258">
        <f>IF(IF($C$4=Dates!$G$4,DataPack!F422,IF($C$4=Dates!$G$5,DataPack!L422))=0,"",IF($C$4=Dates!$G$4,DataPack!F422,IF($C$4=Dates!$G$5,DataPack!L422)))</f>
        <v>40927</v>
      </c>
      <c r="H271" s="5"/>
    </row>
    <row r="272" spans="2:8">
      <c r="B272" s="29">
        <f>IF(IF($C$4=Dates!$G$4,DataPack!A423,IF($C$4=Dates!$G$5,DataPack!G423))=0,"",IF($C$4=Dates!$G$4,DataPack!A423,IF($C$4=Dates!$G$5,DataPack!G423)))</f>
        <v>135897</v>
      </c>
      <c r="C272" s="34" t="str">
        <f>IF(IF($C$4=Dates!$G$4,DataPack!B423,IF($C$4=Dates!$G$5,DataPack!H423))=0,"",IF($C$4=Dates!$G$4,DataPack!B423,IF($C$4=Dates!$G$5,DataPack!H423)))</f>
        <v>The Basildon Upper Academy</v>
      </c>
      <c r="D272" s="34" t="str">
        <f>IF(IF($C$4=Dates!$G$4,DataPack!C423,IF($C$4=Dates!$G$5,DataPack!I423))=0,"",IF($C$4=Dates!$G$4,DataPack!C423,IF($C$4=Dates!$G$5,DataPack!I423)))</f>
        <v>Essex</v>
      </c>
      <c r="E272" s="34" t="str">
        <f>IF(IF($C$4=Dates!$G$4,DataPack!D423,IF($C$4=Dates!$G$5,DataPack!J423))=0,"",IF($C$4=Dates!$G$4,DataPack!D423,IF($C$4=Dates!$G$5,DataPack!J423)))</f>
        <v>Secondary</v>
      </c>
      <c r="F272" s="34" t="str">
        <f>IF(IF($C$4=Dates!$G$4,DataPack!E423,IF($C$4=Dates!$G$5,DataPack!K423))=0,"",IF($C$4=Dates!$G$4,DataPack!E423,IF($C$4=Dates!$G$5,DataPack!K423)))</f>
        <v>Academy Sponsor Led</v>
      </c>
      <c r="G272" s="258">
        <f>IF(IF($C$4=Dates!$G$4,DataPack!F423,IF($C$4=Dates!$G$5,DataPack!L423))=0,"",IF($C$4=Dates!$G$4,DataPack!F423,IF($C$4=Dates!$G$5,DataPack!L423)))</f>
        <v>40983</v>
      </c>
      <c r="H272" s="5"/>
    </row>
    <row r="273" spans="2:8">
      <c r="B273" s="29">
        <f>IF(IF($C$4=Dates!$G$4,DataPack!A424,IF($C$4=Dates!$G$5,DataPack!G424))=0,"",IF($C$4=Dates!$G$4,DataPack!A424,IF($C$4=Dates!$G$5,DataPack!G424)))</f>
        <v>135895</v>
      </c>
      <c r="C273" s="34" t="str">
        <f>IF(IF($C$4=Dates!$G$4,DataPack!B424,IF($C$4=Dates!$G$5,DataPack!H424))=0,"",IF($C$4=Dates!$G$4,DataPack!B424,IF($C$4=Dates!$G$5,DataPack!H424)))</f>
        <v>The Basildon Lower Academy</v>
      </c>
      <c r="D273" s="34" t="str">
        <f>IF(IF($C$4=Dates!$G$4,DataPack!C424,IF($C$4=Dates!$G$5,DataPack!I424))=0,"",IF($C$4=Dates!$G$4,DataPack!C424,IF($C$4=Dates!$G$5,DataPack!I424)))</f>
        <v>Essex</v>
      </c>
      <c r="E273" s="34" t="str">
        <f>IF(IF($C$4=Dates!$G$4,DataPack!D424,IF($C$4=Dates!$G$5,DataPack!J424))=0,"",IF($C$4=Dates!$G$4,DataPack!D424,IF($C$4=Dates!$G$5,DataPack!J424)))</f>
        <v>Secondary</v>
      </c>
      <c r="F273" s="34" t="str">
        <f>IF(IF($C$4=Dates!$G$4,DataPack!E424,IF($C$4=Dates!$G$5,DataPack!K424))=0,"",IF($C$4=Dates!$G$4,DataPack!E424,IF($C$4=Dates!$G$5,DataPack!K424)))</f>
        <v>Academy Sponsor Led</v>
      </c>
      <c r="G273" s="258">
        <f>IF(IF($C$4=Dates!$G$4,DataPack!F424,IF($C$4=Dates!$G$5,DataPack!L424))=0,"",IF($C$4=Dates!$G$4,DataPack!F424,IF($C$4=Dates!$G$5,DataPack!L424)))</f>
        <v>40983</v>
      </c>
      <c r="H273" s="5"/>
    </row>
    <row r="274" spans="2:8">
      <c r="B274" s="29">
        <f>IF(IF($C$4=Dates!$G$4,DataPack!A425,IF($C$4=Dates!$G$5,DataPack!G425))=0,"",IF($C$4=Dates!$G$4,DataPack!A425,IF($C$4=Dates!$G$5,DataPack!G425)))</f>
        <v>135892</v>
      </c>
      <c r="C274" s="34" t="str">
        <f>IF(IF($C$4=Dates!$G$4,DataPack!B425,IF($C$4=Dates!$G$5,DataPack!H425))=0,"",IF($C$4=Dates!$G$4,DataPack!B425,IF($C$4=Dates!$G$5,DataPack!H425)))</f>
        <v>Carlton Community College</v>
      </c>
      <c r="D274" s="34" t="str">
        <f>IF(IF($C$4=Dates!$G$4,DataPack!C425,IF($C$4=Dates!$G$5,DataPack!I425))=0,"",IF($C$4=Dates!$G$4,DataPack!C425,IF($C$4=Dates!$G$5,DataPack!I425)))</f>
        <v>Barnsley</v>
      </c>
      <c r="E274" s="34" t="str">
        <f>IF(IF($C$4=Dates!$G$4,DataPack!D425,IF($C$4=Dates!$G$5,DataPack!J425))=0,"",IF($C$4=Dates!$G$4,DataPack!D425,IF($C$4=Dates!$G$5,DataPack!J425)))</f>
        <v>Secondary</v>
      </c>
      <c r="F274" s="34" t="str">
        <f>IF(IF($C$4=Dates!$G$4,DataPack!E425,IF($C$4=Dates!$G$5,DataPack!K425))=0,"",IF($C$4=Dates!$G$4,DataPack!E425,IF($C$4=Dates!$G$5,DataPack!K425)))</f>
        <v>Community School</v>
      </c>
      <c r="G274" s="258">
        <f>IF(IF($C$4=Dates!$G$4,DataPack!F425,IF($C$4=Dates!$G$5,DataPack!L425))=0,"",IF($C$4=Dates!$G$4,DataPack!F425,IF($C$4=Dates!$G$5,DataPack!L425)))</f>
        <v>40934</v>
      </c>
      <c r="H274" s="5"/>
    </row>
    <row r="275" spans="2:8">
      <c r="B275" s="29">
        <f>IF(IF($C$4=Dates!$G$4,DataPack!A426,IF($C$4=Dates!$G$5,DataPack!G426))=0,"",IF($C$4=Dates!$G$4,DataPack!A426,IF($C$4=Dates!$G$5,DataPack!G426)))</f>
        <v>135856</v>
      </c>
      <c r="C275" s="34" t="str">
        <f>IF(IF($C$4=Dates!$G$4,DataPack!B426,IF($C$4=Dates!$G$5,DataPack!H426))=0,"",IF($C$4=Dates!$G$4,DataPack!B426,IF($C$4=Dates!$G$5,DataPack!H426)))</f>
        <v>Oakfields Community College</v>
      </c>
      <c r="D275" s="34" t="str">
        <f>IF(IF($C$4=Dates!$G$4,DataPack!C426,IF($C$4=Dates!$G$5,DataPack!I426))=0,"",IF($C$4=Dates!$G$4,DataPack!C426,IF($C$4=Dates!$G$5,DataPack!I426)))</f>
        <v>Middlesbrough</v>
      </c>
      <c r="E275" s="34" t="str">
        <f>IF(IF($C$4=Dates!$G$4,DataPack!D426,IF($C$4=Dates!$G$5,DataPack!J426))=0,"",IF($C$4=Dates!$G$4,DataPack!D426,IF($C$4=Dates!$G$5,DataPack!J426)))</f>
        <v>Secondary</v>
      </c>
      <c r="F275" s="34" t="str">
        <f>IF(IF($C$4=Dates!$G$4,DataPack!E426,IF($C$4=Dates!$G$5,DataPack!K426))=0,"",IF($C$4=Dates!$G$4,DataPack!E426,IF($C$4=Dates!$G$5,DataPack!K426)))</f>
        <v>Foundation School</v>
      </c>
      <c r="G275" s="258">
        <f>IF(IF($C$4=Dates!$G$4,DataPack!F426,IF($C$4=Dates!$G$5,DataPack!L426))=0,"",IF($C$4=Dates!$G$4,DataPack!F426,IF($C$4=Dates!$G$5,DataPack!L426)))</f>
        <v>40890</v>
      </c>
      <c r="H275" s="5"/>
    </row>
    <row r="276" spans="2:8">
      <c r="B276" s="29">
        <f>IF(IF($C$4=Dates!$G$4,DataPack!A427,IF($C$4=Dates!$G$5,DataPack!G427))=0,"",IF($C$4=Dates!$G$4,DataPack!A427,IF($C$4=Dates!$G$5,DataPack!G427)))</f>
        <v>135744</v>
      </c>
      <c r="C276" s="34" t="str">
        <f>IF(IF($C$4=Dates!$G$4,DataPack!B427,IF($C$4=Dates!$G$5,DataPack!H427))=0,"",IF($C$4=Dates!$G$4,DataPack!B427,IF($C$4=Dates!$G$5,DataPack!H427)))</f>
        <v>The Sir Robert Woodard Academy</v>
      </c>
      <c r="D276" s="34" t="str">
        <f>IF(IF($C$4=Dates!$G$4,DataPack!C427,IF($C$4=Dates!$G$5,DataPack!I427))=0,"",IF($C$4=Dates!$G$4,DataPack!C427,IF($C$4=Dates!$G$5,DataPack!I427)))</f>
        <v>West Sussex</v>
      </c>
      <c r="E276" s="34" t="str">
        <f>IF(IF($C$4=Dates!$G$4,DataPack!D427,IF($C$4=Dates!$G$5,DataPack!J427))=0,"",IF($C$4=Dates!$G$4,DataPack!D427,IF($C$4=Dates!$G$5,DataPack!J427)))</f>
        <v>Secondary</v>
      </c>
      <c r="F276" s="34" t="str">
        <f>IF(IF($C$4=Dates!$G$4,DataPack!E427,IF($C$4=Dates!$G$5,DataPack!K427))=0,"",IF($C$4=Dates!$G$4,DataPack!E427,IF($C$4=Dates!$G$5,DataPack!K427)))</f>
        <v>Academy Sponsor Led</v>
      </c>
      <c r="G276" s="258">
        <f>IF(IF($C$4=Dates!$G$4,DataPack!F427,IF($C$4=Dates!$G$5,DataPack!L427))=0,"",IF($C$4=Dates!$G$4,DataPack!F427,IF($C$4=Dates!$G$5,DataPack!L427)))</f>
        <v>40871</v>
      </c>
      <c r="H276" s="5"/>
    </row>
    <row r="277" spans="2:8">
      <c r="B277" s="29">
        <f>IF(IF($C$4=Dates!$G$4,DataPack!A428,IF($C$4=Dates!$G$5,DataPack!G428))=0,"",IF($C$4=Dates!$G$4,DataPack!A428,IF($C$4=Dates!$G$5,DataPack!G428)))</f>
        <v>135134</v>
      </c>
      <c r="C277" s="34" t="str">
        <f>IF(IF($C$4=Dates!$G$4,DataPack!B428,IF($C$4=Dates!$G$5,DataPack!H428))=0,"",IF($C$4=Dates!$G$4,DataPack!B428,IF($C$4=Dates!$G$5,DataPack!H428)))</f>
        <v>Melior Community College for Business, Enterprise and the Arts</v>
      </c>
      <c r="D277" s="34" t="str">
        <f>IF(IF($C$4=Dates!$G$4,DataPack!C428,IF($C$4=Dates!$G$5,DataPack!I428))=0,"",IF($C$4=Dates!$G$4,DataPack!C428,IF($C$4=Dates!$G$5,DataPack!I428)))</f>
        <v>North Lincolnshire</v>
      </c>
      <c r="E277" s="34" t="str">
        <f>IF(IF($C$4=Dates!$G$4,DataPack!D428,IF($C$4=Dates!$G$5,DataPack!J428))=0,"",IF($C$4=Dates!$G$4,DataPack!D428,IF($C$4=Dates!$G$5,DataPack!J428)))</f>
        <v>Secondary</v>
      </c>
      <c r="F277" s="34" t="str">
        <f>IF(IF($C$4=Dates!$G$4,DataPack!E428,IF($C$4=Dates!$G$5,DataPack!K428))=0,"",IF($C$4=Dates!$G$4,DataPack!E428,IF($C$4=Dates!$G$5,DataPack!K428)))</f>
        <v>Community School</v>
      </c>
      <c r="G277" s="258">
        <f>IF(IF($C$4=Dates!$G$4,DataPack!F428,IF($C$4=Dates!$G$5,DataPack!L428))=0,"",IF($C$4=Dates!$G$4,DataPack!F428,IF($C$4=Dates!$G$5,DataPack!L428)))</f>
        <v>40946</v>
      </c>
      <c r="H277" s="5"/>
    </row>
    <row r="278" spans="2:8">
      <c r="B278" s="29">
        <f>IF(IF($C$4=Dates!$G$4,DataPack!A429,IF($C$4=Dates!$G$5,DataPack!G429))=0,"",IF($C$4=Dates!$G$4,DataPack!A429,IF($C$4=Dates!$G$5,DataPack!G429)))</f>
        <v>134997</v>
      </c>
      <c r="C278" s="34" t="str">
        <f>IF(IF($C$4=Dates!$G$4,DataPack!B429,IF($C$4=Dates!$G$5,DataPack!H429))=0,"",IF($C$4=Dates!$G$4,DataPack!B429,IF($C$4=Dates!$G$5,DataPack!H429)))</f>
        <v>Blessed Trinity RC College</v>
      </c>
      <c r="D278" s="34" t="str">
        <f>IF(IF($C$4=Dates!$G$4,DataPack!C429,IF($C$4=Dates!$G$5,DataPack!I429))=0,"",IF($C$4=Dates!$G$4,DataPack!C429,IF($C$4=Dates!$G$5,DataPack!I429)))</f>
        <v>Lancashire</v>
      </c>
      <c r="E278" s="34" t="str">
        <f>IF(IF($C$4=Dates!$G$4,DataPack!D429,IF($C$4=Dates!$G$5,DataPack!J429))=0,"",IF($C$4=Dates!$G$4,DataPack!D429,IF($C$4=Dates!$G$5,DataPack!J429)))</f>
        <v>Secondary</v>
      </c>
      <c r="F278" s="34" t="str">
        <f>IF(IF($C$4=Dates!$G$4,DataPack!E429,IF($C$4=Dates!$G$5,DataPack!K429))=0,"",IF($C$4=Dates!$G$4,DataPack!E429,IF($C$4=Dates!$G$5,DataPack!K429)))</f>
        <v>Voluntary Aided School</v>
      </c>
      <c r="G278" s="258">
        <f>IF(IF($C$4=Dates!$G$4,DataPack!F429,IF($C$4=Dates!$G$5,DataPack!L429))=0,"",IF($C$4=Dates!$G$4,DataPack!F429,IF($C$4=Dates!$G$5,DataPack!L429)))</f>
        <v>40703</v>
      </c>
      <c r="H278" s="5"/>
    </row>
    <row r="279" spans="2:8">
      <c r="B279" s="29">
        <f>IF(IF($C$4=Dates!$G$4,DataPack!A430,IF($C$4=Dates!$G$5,DataPack!G430))=0,"",IF($C$4=Dates!$G$4,DataPack!A430,IF($C$4=Dates!$G$5,DataPack!G430)))</f>
        <v>132189</v>
      </c>
      <c r="C279" s="34" t="str">
        <f>IF(IF($C$4=Dates!$G$4,DataPack!B430,IF($C$4=Dates!$G$5,DataPack!H430))=0,"",IF($C$4=Dates!$G$4,DataPack!B430,IF($C$4=Dates!$G$5,DataPack!H430)))</f>
        <v>Blyth Community College</v>
      </c>
      <c r="D279" s="34" t="str">
        <f>IF(IF($C$4=Dates!$G$4,DataPack!C430,IF($C$4=Dates!$G$5,DataPack!I430))=0,"",IF($C$4=Dates!$G$4,DataPack!C430,IF($C$4=Dates!$G$5,DataPack!I430)))</f>
        <v>Northumberland</v>
      </c>
      <c r="E279" s="34" t="str">
        <f>IF(IF($C$4=Dates!$G$4,DataPack!D430,IF($C$4=Dates!$G$5,DataPack!J430))=0,"",IF($C$4=Dates!$G$4,DataPack!D430,IF($C$4=Dates!$G$5,DataPack!J430)))</f>
        <v>Secondary</v>
      </c>
      <c r="F279" s="34" t="str">
        <f>IF(IF($C$4=Dates!$G$4,DataPack!E430,IF($C$4=Dates!$G$5,DataPack!K430))=0,"",IF($C$4=Dates!$G$4,DataPack!E430,IF($C$4=Dates!$G$5,DataPack!K430)))</f>
        <v>Community School</v>
      </c>
      <c r="G279" s="258">
        <f>IF(IF($C$4=Dates!$G$4,DataPack!F430,IF($C$4=Dates!$G$5,DataPack!L430))=0,"",IF($C$4=Dates!$G$4,DataPack!F430,IF($C$4=Dates!$G$5,DataPack!L430)))</f>
        <v>40990</v>
      </c>
      <c r="H279" s="5"/>
    </row>
    <row r="280" spans="2:8">
      <c r="B280" s="29">
        <f>IF(IF($C$4=Dates!$G$4,DataPack!A431,IF($C$4=Dates!$G$5,DataPack!G431))=0,"",IF($C$4=Dates!$G$4,DataPack!A431,IF($C$4=Dates!$G$5,DataPack!G431)))</f>
        <v>131918</v>
      </c>
      <c r="C280" s="34" t="str">
        <f>IF(IF($C$4=Dates!$G$4,DataPack!B431,IF($C$4=Dates!$G$5,DataPack!H431))=0,"",IF($C$4=Dates!$G$4,DataPack!B431,IF($C$4=Dates!$G$5,DataPack!H431)))</f>
        <v>Kingswood College of Arts</v>
      </c>
      <c r="D280" s="34" t="str">
        <f>IF(IF($C$4=Dates!$G$4,DataPack!C431,IF($C$4=Dates!$G$5,DataPack!I431))=0,"",IF($C$4=Dates!$G$4,DataPack!C431,IF($C$4=Dates!$G$5,DataPack!I431)))</f>
        <v>Kingston upon Hull City of</v>
      </c>
      <c r="E280" s="34" t="str">
        <f>IF(IF($C$4=Dates!$G$4,DataPack!D431,IF($C$4=Dates!$G$5,DataPack!J431))=0,"",IF($C$4=Dates!$G$4,DataPack!D431,IF($C$4=Dates!$G$5,DataPack!J431)))</f>
        <v>Secondary</v>
      </c>
      <c r="F280" s="34" t="str">
        <f>IF(IF($C$4=Dates!$G$4,DataPack!E431,IF($C$4=Dates!$G$5,DataPack!K431))=0,"",IF($C$4=Dates!$G$4,DataPack!E431,IF($C$4=Dates!$G$5,DataPack!K431)))</f>
        <v>Foundation School</v>
      </c>
      <c r="G280" s="258">
        <f>IF(IF($C$4=Dates!$G$4,DataPack!F431,IF($C$4=Dates!$G$5,DataPack!L431))=0,"",IF($C$4=Dates!$G$4,DataPack!F431,IF($C$4=Dates!$G$5,DataPack!L431)))</f>
        <v>41080</v>
      </c>
      <c r="H280" s="5"/>
    </row>
    <row r="281" spans="2:8">
      <c r="B281" s="29">
        <f>IF(IF($C$4=Dates!$G$4,DataPack!A432,IF($C$4=Dates!$G$5,DataPack!G432))=0,"",IF($C$4=Dates!$G$4,DataPack!A432,IF($C$4=Dates!$G$5,DataPack!G432)))</f>
        <v>130247</v>
      </c>
      <c r="C281" s="34" t="str">
        <f>IF(IF($C$4=Dates!$G$4,DataPack!B432,IF($C$4=Dates!$G$5,DataPack!H432))=0,"",IF($C$4=Dates!$G$4,DataPack!B432,IF($C$4=Dates!$G$5,DataPack!H432)))</f>
        <v>John Madejski Academy</v>
      </c>
      <c r="D281" s="34" t="str">
        <f>IF(IF($C$4=Dates!$G$4,DataPack!C432,IF($C$4=Dates!$G$5,DataPack!I432))=0,"",IF($C$4=Dates!$G$4,DataPack!C432,IF($C$4=Dates!$G$5,DataPack!I432)))</f>
        <v>Reading</v>
      </c>
      <c r="E281" s="34" t="str">
        <f>IF(IF($C$4=Dates!$G$4,DataPack!D432,IF($C$4=Dates!$G$5,DataPack!J432))=0,"",IF($C$4=Dates!$G$4,DataPack!D432,IF($C$4=Dates!$G$5,DataPack!J432)))</f>
        <v>Secondary</v>
      </c>
      <c r="F281" s="34" t="str">
        <f>IF(IF($C$4=Dates!$G$4,DataPack!E432,IF($C$4=Dates!$G$5,DataPack!K432))=0,"",IF($C$4=Dates!$G$4,DataPack!E432,IF($C$4=Dates!$G$5,DataPack!K432)))</f>
        <v>Academy Sponsor Led</v>
      </c>
      <c r="G281" s="258">
        <f>IF(IF($C$4=Dates!$G$4,DataPack!F432,IF($C$4=Dates!$G$5,DataPack!L432))=0,"",IF($C$4=Dates!$G$4,DataPack!F432,IF($C$4=Dates!$G$5,DataPack!L432)))</f>
        <v>40934</v>
      </c>
      <c r="H281" s="5"/>
    </row>
    <row r="282" spans="2:8">
      <c r="B282" s="29">
        <f>IF(IF($C$4=Dates!$G$4,DataPack!A433,IF($C$4=Dates!$G$5,DataPack!G433))=0,"",IF($C$4=Dates!$G$4,DataPack!A433,IF($C$4=Dates!$G$5,DataPack!G433)))</f>
        <v>128340</v>
      </c>
      <c r="C282" s="34" t="str">
        <f>IF(IF($C$4=Dates!$G$4,DataPack!B433,IF($C$4=Dates!$G$5,DataPack!H433))=0,"",IF($C$4=Dates!$G$4,DataPack!B433,IF($C$4=Dates!$G$5,DataPack!H433)))</f>
        <v>The Marlowe Academy</v>
      </c>
      <c r="D282" s="34" t="str">
        <f>IF(IF($C$4=Dates!$G$4,DataPack!C433,IF($C$4=Dates!$G$5,DataPack!I433))=0,"",IF($C$4=Dates!$G$4,DataPack!C433,IF($C$4=Dates!$G$5,DataPack!I433)))</f>
        <v>Kent</v>
      </c>
      <c r="E282" s="34" t="str">
        <f>IF(IF($C$4=Dates!$G$4,DataPack!D433,IF($C$4=Dates!$G$5,DataPack!J433))=0,"",IF($C$4=Dates!$G$4,DataPack!D433,IF($C$4=Dates!$G$5,DataPack!J433)))</f>
        <v>Secondary</v>
      </c>
      <c r="F282" s="34" t="str">
        <f>IF(IF($C$4=Dates!$G$4,DataPack!E433,IF($C$4=Dates!$G$5,DataPack!K433))=0,"",IF($C$4=Dates!$G$4,DataPack!E433,IF($C$4=Dates!$G$5,DataPack!K433)))</f>
        <v>Academy Sponsor Led</v>
      </c>
      <c r="G282" s="258">
        <f>IF(IF($C$4=Dates!$G$4,DataPack!F433,IF($C$4=Dates!$G$5,DataPack!L433))=0,"",IF($C$4=Dates!$G$4,DataPack!F433,IF($C$4=Dates!$G$5,DataPack!L433)))</f>
        <v>40865</v>
      </c>
      <c r="H282" s="5"/>
    </row>
    <row r="283" spans="2:8">
      <c r="B283" s="29">
        <f>IF(IF($C$4=Dates!$G$4,DataPack!A434,IF($C$4=Dates!$G$5,DataPack!G434))=0,"",IF($C$4=Dates!$G$4,DataPack!A434,IF($C$4=Dates!$G$5,DataPack!G434)))</f>
        <v>126457</v>
      </c>
      <c r="C283" s="34" t="str">
        <f>IF(IF($C$4=Dates!$G$4,DataPack!B434,IF($C$4=Dates!$G$5,DataPack!H434))=0,"",IF($C$4=Dates!$G$4,DataPack!B434,IF($C$4=Dates!$G$5,DataPack!H434)))</f>
        <v>The Clarendon College</v>
      </c>
      <c r="D283" s="34" t="str">
        <f>IF(IF($C$4=Dates!$G$4,DataPack!C434,IF($C$4=Dates!$G$5,DataPack!I434))=0,"",IF($C$4=Dates!$G$4,DataPack!C434,IF($C$4=Dates!$G$5,DataPack!I434)))</f>
        <v>Wiltshire</v>
      </c>
      <c r="E283" s="34" t="str">
        <f>IF(IF($C$4=Dates!$G$4,DataPack!D434,IF($C$4=Dates!$G$5,DataPack!J434))=0,"",IF($C$4=Dates!$G$4,DataPack!D434,IF($C$4=Dates!$G$5,DataPack!J434)))</f>
        <v>Secondary</v>
      </c>
      <c r="F283" s="34" t="str">
        <f>IF(IF($C$4=Dates!$G$4,DataPack!E434,IF($C$4=Dates!$G$5,DataPack!K434))=0,"",IF($C$4=Dates!$G$4,DataPack!E434,IF($C$4=Dates!$G$5,DataPack!K434)))</f>
        <v>Community School</v>
      </c>
      <c r="G283" s="258">
        <f>IF(IF($C$4=Dates!$G$4,DataPack!F434,IF($C$4=Dates!$G$5,DataPack!L434))=0,"",IF($C$4=Dates!$G$4,DataPack!F434,IF($C$4=Dates!$G$5,DataPack!L434)))</f>
        <v>40472</v>
      </c>
      <c r="H283" s="5"/>
    </row>
    <row r="284" spans="2:8">
      <c r="B284" s="29">
        <f>IF(IF($C$4=Dates!$G$4,DataPack!A435,IF($C$4=Dates!$G$5,DataPack!G435))=0,"",IF($C$4=Dates!$G$4,DataPack!A435,IF($C$4=Dates!$G$5,DataPack!G435)))</f>
        <v>124441</v>
      </c>
      <c r="C284" s="34" t="str">
        <f>IF(IF($C$4=Dates!$G$4,DataPack!B435,IF($C$4=Dates!$G$5,DataPack!H435))=0,"",IF($C$4=Dates!$G$4,DataPack!B435,IF($C$4=Dates!$G$5,DataPack!H435)))</f>
        <v>Thistley Hough High School</v>
      </c>
      <c r="D284" s="34" t="str">
        <f>IF(IF($C$4=Dates!$G$4,DataPack!C435,IF($C$4=Dates!$G$5,DataPack!I435))=0,"",IF($C$4=Dates!$G$4,DataPack!C435,IF($C$4=Dates!$G$5,DataPack!I435)))</f>
        <v>Stoke-on-Trent</v>
      </c>
      <c r="E284" s="34" t="str">
        <f>IF(IF($C$4=Dates!$G$4,DataPack!D435,IF($C$4=Dates!$G$5,DataPack!J435))=0,"",IF($C$4=Dates!$G$4,DataPack!D435,IF($C$4=Dates!$G$5,DataPack!J435)))</f>
        <v>Secondary</v>
      </c>
      <c r="F284" s="34" t="str">
        <f>IF(IF($C$4=Dates!$G$4,DataPack!E435,IF($C$4=Dates!$G$5,DataPack!K435))=0,"",IF($C$4=Dates!$G$4,DataPack!E435,IF($C$4=Dates!$G$5,DataPack!K435)))</f>
        <v>Community School</v>
      </c>
      <c r="G284" s="258">
        <f>IF(IF($C$4=Dates!$G$4,DataPack!F435,IF($C$4=Dates!$G$5,DataPack!L435))=0,"",IF($C$4=Dates!$G$4,DataPack!F435,IF($C$4=Dates!$G$5,DataPack!L435)))</f>
        <v>41018</v>
      </c>
      <c r="H284" s="5"/>
    </row>
    <row r="285" spans="2:8">
      <c r="B285" s="29">
        <f>IF(IF($C$4=Dates!$G$4,DataPack!A436,IF($C$4=Dates!$G$5,DataPack!G436))=0,"",IF($C$4=Dates!$G$4,DataPack!A436,IF($C$4=Dates!$G$5,DataPack!G436)))</f>
        <v>123579</v>
      </c>
      <c r="C285" s="34" t="str">
        <f>IF(IF($C$4=Dates!$G$4,DataPack!B436,IF($C$4=Dates!$G$5,DataPack!H436))=0,"",IF($C$4=Dates!$G$4,DataPack!B436,IF($C$4=Dates!$G$5,DataPack!H436)))</f>
        <v>The Grange School</v>
      </c>
      <c r="D285" s="34" t="str">
        <f>IF(IF($C$4=Dates!$G$4,DataPack!C436,IF($C$4=Dates!$G$5,DataPack!I436))=0,"",IF($C$4=Dates!$G$4,DataPack!C436,IF($C$4=Dates!$G$5,DataPack!I436)))</f>
        <v>Shropshire</v>
      </c>
      <c r="E285" s="34" t="str">
        <f>IF(IF($C$4=Dates!$G$4,DataPack!D436,IF($C$4=Dates!$G$5,DataPack!J436))=0,"",IF($C$4=Dates!$G$4,DataPack!D436,IF($C$4=Dates!$G$5,DataPack!J436)))</f>
        <v>Secondary</v>
      </c>
      <c r="F285" s="34" t="str">
        <f>IF(IF($C$4=Dates!$G$4,DataPack!E436,IF($C$4=Dates!$G$5,DataPack!K436))=0,"",IF($C$4=Dates!$G$4,DataPack!E436,IF($C$4=Dates!$G$5,DataPack!K436)))</f>
        <v>Community School</v>
      </c>
      <c r="G285" s="258">
        <f>IF(IF($C$4=Dates!$G$4,DataPack!F436,IF($C$4=Dates!$G$5,DataPack!L436))=0,"",IF($C$4=Dates!$G$4,DataPack!F436,IF($C$4=Dates!$G$5,DataPack!L436)))</f>
        <v>40948</v>
      </c>
      <c r="H285" s="5"/>
    </row>
    <row r="286" spans="2:8">
      <c r="B286" s="29">
        <f>IF(IF($C$4=Dates!$G$4,DataPack!A437,IF($C$4=Dates!$G$5,DataPack!G437))=0,"",IF($C$4=Dates!$G$4,DataPack!A437,IF($C$4=Dates!$G$5,DataPack!G437)))</f>
        <v>122317</v>
      </c>
      <c r="C286" s="34" t="str">
        <f>IF(IF($C$4=Dates!$G$4,DataPack!B437,IF($C$4=Dates!$G$5,DataPack!H437))=0,"",IF($C$4=Dates!$G$4,DataPack!B437,IF($C$4=Dates!$G$5,DataPack!H437)))</f>
        <v>Allendale Middle School</v>
      </c>
      <c r="D286" s="34" t="str">
        <f>IF(IF($C$4=Dates!$G$4,DataPack!C437,IF($C$4=Dates!$G$5,DataPack!I437))=0,"",IF($C$4=Dates!$G$4,DataPack!C437,IF($C$4=Dates!$G$5,DataPack!I437)))</f>
        <v>Northumberland</v>
      </c>
      <c r="E286" s="34" t="str">
        <f>IF(IF($C$4=Dates!$G$4,DataPack!D437,IF($C$4=Dates!$G$5,DataPack!J437))=0,"",IF($C$4=Dates!$G$4,DataPack!D437,IF($C$4=Dates!$G$5,DataPack!J437)))</f>
        <v>Secondary</v>
      </c>
      <c r="F286" s="34" t="str">
        <f>IF(IF($C$4=Dates!$G$4,DataPack!E437,IF($C$4=Dates!$G$5,DataPack!K437))=0,"",IF($C$4=Dates!$G$4,DataPack!E437,IF($C$4=Dates!$G$5,DataPack!K437)))</f>
        <v>Foundation School</v>
      </c>
      <c r="G286" s="258">
        <f>IF(IF($C$4=Dates!$G$4,DataPack!F437,IF($C$4=Dates!$G$5,DataPack!L437))=0,"",IF($C$4=Dates!$G$4,DataPack!F437,IF($C$4=Dates!$G$5,DataPack!L437)))</f>
        <v>41088</v>
      </c>
      <c r="H286" s="5"/>
    </row>
    <row r="287" spans="2:8">
      <c r="B287" s="29">
        <f>IF(IF($C$4=Dates!$G$4,DataPack!A438,IF($C$4=Dates!$G$5,DataPack!G438))=0,"",IF($C$4=Dates!$G$4,DataPack!A438,IF($C$4=Dates!$G$5,DataPack!G438)))</f>
        <v>122118</v>
      </c>
      <c r="C287" s="34" t="str">
        <f>IF(IF($C$4=Dates!$G$4,DataPack!B438,IF($C$4=Dates!$G$5,DataPack!H438))=0,"",IF($C$4=Dates!$G$4,DataPack!B438,IF($C$4=Dates!$G$5,DataPack!H438)))</f>
        <v>Lodge Park Technology College</v>
      </c>
      <c r="D287" s="34" t="str">
        <f>IF(IF($C$4=Dates!$G$4,DataPack!C438,IF($C$4=Dates!$G$5,DataPack!I438))=0,"",IF($C$4=Dates!$G$4,DataPack!C438,IF($C$4=Dates!$G$5,DataPack!I438)))</f>
        <v>Northamptonshire</v>
      </c>
      <c r="E287" s="34" t="str">
        <f>IF(IF($C$4=Dates!$G$4,DataPack!D438,IF($C$4=Dates!$G$5,DataPack!J438))=0,"",IF($C$4=Dates!$G$4,DataPack!D438,IF($C$4=Dates!$G$5,DataPack!J438)))</f>
        <v>Secondary</v>
      </c>
      <c r="F287" s="34" t="str">
        <f>IF(IF($C$4=Dates!$G$4,DataPack!E438,IF($C$4=Dates!$G$5,DataPack!K438))=0,"",IF($C$4=Dates!$G$4,DataPack!E438,IF($C$4=Dates!$G$5,DataPack!K438)))</f>
        <v>Foundation School</v>
      </c>
      <c r="G287" s="258">
        <f>IF(IF($C$4=Dates!$G$4,DataPack!F438,IF($C$4=Dates!$G$5,DataPack!L438))=0,"",IF($C$4=Dates!$G$4,DataPack!F438,IF($C$4=Dates!$G$5,DataPack!L438)))</f>
        <v>40808</v>
      </c>
      <c r="H287" s="5"/>
    </row>
    <row r="288" spans="2:8">
      <c r="B288" s="29">
        <f>IF(IF($C$4=Dates!$G$4,DataPack!A439,IF($C$4=Dates!$G$5,DataPack!G439))=0,"",IF($C$4=Dates!$G$4,DataPack!A439,IF($C$4=Dates!$G$5,DataPack!G439)))</f>
        <v>121217</v>
      </c>
      <c r="C288" s="34" t="str">
        <f>IF(IF($C$4=Dates!$G$4,DataPack!B439,IF($C$4=Dates!$G$5,DataPack!H439))=0,"",IF($C$4=Dates!$G$4,DataPack!B439,IF($C$4=Dates!$G$5,DataPack!H439)))</f>
        <v>Cliff Park High School</v>
      </c>
      <c r="D288" s="34" t="str">
        <f>IF(IF($C$4=Dates!$G$4,DataPack!C439,IF($C$4=Dates!$G$5,DataPack!I439))=0,"",IF($C$4=Dates!$G$4,DataPack!C439,IF($C$4=Dates!$G$5,DataPack!I439)))</f>
        <v>Norfolk</v>
      </c>
      <c r="E288" s="34" t="str">
        <f>IF(IF($C$4=Dates!$G$4,DataPack!D439,IF($C$4=Dates!$G$5,DataPack!J439))=0,"",IF($C$4=Dates!$G$4,DataPack!D439,IF($C$4=Dates!$G$5,DataPack!J439)))</f>
        <v>Secondary</v>
      </c>
      <c r="F288" s="34" t="str">
        <f>IF(IF($C$4=Dates!$G$4,DataPack!E439,IF($C$4=Dates!$G$5,DataPack!K439))=0,"",IF($C$4=Dates!$G$4,DataPack!E439,IF($C$4=Dates!$G$5,DataPack!K439)))</f>
        <v>Foundation School</v>
      </c>
      <c r="G288" s="258">
        <f>IF(IF($C$4=Dates!$G$4,DataPack!F439,IF($C$4=Dates!$G$5,DataPack!L439))=0,"",IF($C$4=Dates!$G$4,DataPack!F439,IF($C$4=Dates!$G$5,DataPack!L439)))</f>
        <v>40977</v>
      </c>
      <c r="H288" s="5"/>
    </row>
    <row r="289" spans="2:8">
      <c r="B289" s="29">
        <f>IF(IF($C$4=Dates!$G$4,DataPack!A440,IF($C$4=Dates!$G$5,DataPack!G440))=0,"",IF($C$4=Dates!$G$4,DataPack!A440,IF($C$4=Dates!$G$5,DataPack!G440)))</f>
        <v>121210</v>
      </c>
      <c r="C289" s="34" t="str">
        <f>IF(IF($C$4=Dates!$G$4,DataPack!B440,IF($C$4=Dates!$G$5,DataPack!H440))=0,"",IF($C$4=Dates!$G$4,DataPack!B440,IF($C$4=Dates!$G$5,DataPack!H440)))</f>
        <v>Downham Market High School - Technology College</v>
      </c>
      <c r="D289" s="34" t="str">
        <f>IF(IF($C$4=Dates!$G$4,DataPack!C440,IF($C$4=Dates!$G$5,DataPack!I440))=0,"",IF($C$4=Dates!$G$4,DataPack!C440,IF($C$4=Dates!$G$5,DataPack!I440)))</f>
        <v>Norfolk</v>
      </c>
      <c r="E289" s="34" t="str">
        <f>IF(IF($C$4=Dates!$G$4,DataPack!D440,IF($C$4=Dates!$G$5,DataPack!J440))=0,"",IF($C$4=Dates!$G$4,DataPack!D440,IF($C$4=Dates!$G$5,DataPack!J440)))</f>
        <v>Secondary</v>
      </c>
      <c r="F289" s="34" t="str">
        <f>IF(IF($C$4=Dates!$G$4,DataPack!E440,IF($C$4=Dates!$G$5,DataPack!K440))=0,"",IF($C$4=Dates!$G$4,DataPack!E440,IF($C$4=Dates!$G$5,DataPack!K440)))</f>
        <v>Foundation School</v>
      </c>
      <c r="G289" s="258">
        <f>IF(IF($C$4=Dates!$G$4,DataPack!F440,IF($C$4=Dates!$G$5,DataPack!L440))=0,"",IF($C$4=Dates!$G$4,DataPack!F440,IF($C$4=Dates!$G$5,DataPack!L440)))</f>
        <v>41046</v>
      </c>
      <c r="H289" s="5"/>
    </row>
    <row r="290" spans="2:8">
      <c r="B290" s="29">
        <f>IF(IF($C$4=Dates!$G$4,DataPack!A441,IF($C$4=Dates!$G$5,DataPack!G441))=0,"",IF($C$4=Dates!$G$4,DataPack!A441,IF($C$4=Dates!$G$5,DataPack!G441)))</f>
        <v>121165</v>
      </c>
      <c r="C290" s="34" t="str">
        <f>IF(IF($C$4=Dates!$G$4,DataPack!B441,IF($C$4=Dates!$G$5,DataPack!H441))=0,"",IF($C$4=Dates!$G$4,DataPack!B441,IF($C$4=Dates!$G$5,DataPack!H441)))</f>
        <v>Hockwold and Methwold Community School</v>
      </c>
      <c r="D290" s="34" t="str">
        <f>IF(IF($C$4=Dates!$G$4,DataPack!C441,IF($C$4=Dates!$G$5,DataPack!I441))=0,"",IF($C$4=Dates!$G$4,DataPack!C441,IF($C$4=Dates!$G$5,DataPack!I441)))</f>
        <v>Norfolk</v>
      </c>
      <c r="E290" s="34" t="str">
        <f>IF(IF($C$4=Dates!$G$4,DataPack!D441,IF($C$4=Dates!$G$5,DataPack!J441))=0,"",IF($C$4=Dates!$G$4,DataPack!D441,IF($C$4=Dates!$G$5,DataPack!J441)))</f>
        <v>Secondary</v>
      </c>
      <c r="F290" s="34" t="str">
        <f>IF(IF($C$4=Dates!$G$4,DataPack!E441,IF($C$4=Dates!$G$5,DataPack!K441))=0,"",IF($C$4=Dates!$G$4,DataPack!E441,IF($C$4=Dates!$G$5,DataPack!K441)))</f>
        <v>Community School</v>
      </c>
      <c r="G290" s="258">
        <f>IF(IF($C$4=Dates!$G$4,DataPack!F441,IF($C$4=Dates!$G$5,DataPack!L441))=0,"",IF($C$4=Dates!$G$4,DataPack!F441,IF($C$4=Dates!$G$5,DataPack!L441)))</f>
        <v>40927</v>
      </c>
    </row>
    <row r="291" spans="2:8">
      <c r="B291" s="29">
        <f>IF(IF($C$4=Dates!$G$4,DataPack!A442,IF($C$4=Dates!$G$5,DataPack!G442))=0,"",IF($C$4=Dates!$G$4,DataPack!A442,IF($C$4=Dates!$G$5,DataPack!G442)))</f>
        <v>121157</v>
      </c>
      <c r="C291" s="34" t="str">
        <f>IF(IF($C$4=Dates!$G$4,DataPack!B442,IF($C$4=Dates!$G$5,DataPack!H442))=0,"",IF($C$4=Dates!$G$4,DataPack!B442,IF($C$4=Dates!$G$5,DataPack!H442)))</f>
        <v>Smithdon High School</v>
      </c>
      <c r="D291" s="34" t="str">
        <f>IF(IF($C$4=Dates!$G$4,DataPack!C442,IF($C$4=Dates!$G$5,DataPack!I442))=0,"",IF($C$4=Dates!$G$4,DataPack!C442,IF($C$4=Dates!$G$5,DataPack!I442)))</f>
        <v>Norfolk</v>
      </c>
      <c r="E291" s="34" t="str">
        <f>IF(IF($C$4=Dates!$G$4,DataPack!D442,IF($C$4=Dates!$G$5,DataPack!J442))=0,"",IF($C$4=Dates!$G$4,DataPack!D442,IF($C$4=Dates!$G$5,DataPack!J442)))</f>
        <v>Secondary</v>
      </c>
      <c r="F291" s="34" t="str">
        <f>IF(IF($C$4=Dates!$G$4,DataPack!E442,IF($C$4=Dates!$G$5,DataPack!K442))=0,"",IF($C$4=Dates!$G$4,DataPack!E442,IF($C$4=Dates!$G$5,DataPack!K442)))</f>
        <v>Community School</v>
      </c>
      <c r="G291" s="258">
        <f>IF(IF($C$4=Dates!$G$4,DataPack!F442,IF($C$4=Dates!$G$5,DataPack!L442))=0,"",IF($C$4=Dates!$G$4,DataPack!F442,IF($C$4=Dates!$G$5,DataPack!L442)))</f>
        <v>40731</v>
      </c>
    </row>
    <row r="292" spans="2:8">
      <c r="B292" s="29">
        <f>IF(IF($C$4=Dates!$G$4,DataPack!A443,IF($C$4=Dates!$G$5,DataPack!G443))=0,"",IF($C$4=Dates!$G$4,DataPack!A443,IF($C$4=Dates!$G$5,DataPack!G443)))</f>
        <v>120705</v>
      </c>
      <c r="C292" s="34" t="str">
        <f>IF(IF($C$4=Dates!$G$4,DataPack!B443,IF($C$4=Dates!$G$5,DataPack!H443))=0,"",IF($C$4=Dates!$G$4,DataPack!B443,IF($C$4=Dates!$G$5,DataPack!H443)))</f>
        <v>The Gartree Community School</v>
      </c>
      <c r="D292" s="34" t="str">
        <f>IF(IF($C$4=Dates!$G$4,DataPack!C443,IF($C$4=Dates!$G$5,DataPack!I443))=0,"",IF($C$4=Dates!$G$4,DataPack!C443,IF($C$4=Dates!$G$5,DataPack!I443)))</f>
        <v>Lincolnshire</v>
      </c>
      <c r="E292" s="34" t="str">
        <f>IF(IF($C$4=Dates!$G$4,DataPack!D443,IF($C$4=Dates!$G$5,DataPack!J443))=0,"",IF($C$4=Dates!$G$4,DataPack!D443,IF($C$4=Dates!$G$5,DataPack!J443)))</f>
        <v>Secondary</v>
      </c>
      <c r="F292" s="34" t="str">
        <f>IF(IF($C$4=Dates!$G$4,DataPack!E443,IF($C$4=Dates!$G$5,DataPack!K443))=0,"",IF($C$4=Dates!$G$4,DataPack!E443,IF($C$4=Dates!$G$5,DataPack!K443)))</f>
        <v>Foundation School</v>
      </c>
      <c r="G292" s="258">
        <f>IF(IF($C$4=Dates!$G$4,DataPack!F443,IF($C$4=Dates!$G$5,DataPack!L443))=0,"",IF($C$4=Dates!$G$4,DataPack!F443,IF($C$4=Dates!$G$5,DataPack!L443)))</f>
        <v>40940</v>
      </c>
    </row>
    <row r="293" spans="2:8">
      <c r="B293" s="29">
        <f>IF(IF($C$4=Dates!$G$4,DataPack!A444,IF($C$4=Dates!$G$5,DataPack!G444))=0,"",IF($C$4=Dates!$G$4,DataPack!A444,IF($C$4=Dates!$G$5,DataPack!G444)))</f>
        <v>119723</v>
      </c>
      <c r="C293" s="34" t="str">
        <f>IF(IF($C$4=Dates!$G$4,DataPack!B444,IF($C$4=Dates!$G$5,DataPack!H444))=0,"",IF($C$4=Dates!$G$4,DataPack!B444,IF($C$4=Dates!$G$5,DataPack!H444)))</f>
        <v>Wellfield Business &amp; Enterprise College</v>
      </c>
      <c r="D293" s="34" t="str">
        <f>IF(IF($C$4=Dates!$G$4,DataPack!C444,IF($C$4=Dates!$G$5,DataPack!I444))=0,"",IF($C$4=Dates!$G$4,DataPack!C444,IF($C$4=Dates!$G$5,DataPack!I444)))</f>
        <v>Lancashire</v>
      </c>
      <c r="E293" s="34" t="str">
        <f>IF(IF($C$4=Dates!$G$4,DataPack!D444,IF($C$4=Dates!$G$5,DataPack!J444))=0,"",IF($C$4=Dates!$G$4,DataPack!D444,IF($C$4=Dates!$G$5,DataPack!J444)))</f>
        <v>Secondary</v>
      </c>
      <c r="F293" s="34" t="str">
        <f>IF(IF($C$4=Dates!$G$4,DataPack!E444,IF($C$4=Dates!$G$5,DataPack!K444))=0,"",IF($C$4=Dates!$G$4,DataPack!E444,IF($C$4=Dates!$G$5,DataPack!K444)))</f>
        <v>Community School</v>
      </c>
      <c r="G293" s="258">
        <f>IF(IF($C$4=Dates!$G$4,DataPack!F444,IF($C$4=Dates!$G$5,DataPack!L444))=0,"",IF($C$4=Dates!$G$4,DataPack!F444,IF($C$4=Dates!$G$5,DataPack!L444)))</f>
        <v>41074</v>
      </c>
    </row>
    <row r="294" spans="2:8">
      <c r="B294" s="29">
        <f>IF(IF($C$4=Dates!$G$4,DataPack!A445,IF($C$4=Dates!$G$5,DataPack!G445))=0,"",IF($C$4=Dates!$G$4,DataPack!A445,IF($C$4=Dates!$G$5,DataPack!G445)))</f>
        <v>118785</v>
      </c>
      <c r="C294" s="34" t="str">
        <f>IF(IF($C$4=Dates!$G$4,DataPack!B445,IF($C$4=Dates!$G$5,DataPack!H445))=0,"",IF($C$4=Dates!$G$4,DataPack!B445,IF($C$4=Dates!$G$5,DataPack!H445)))</f>
        <v>Dartford Technology College</v>
      </c>
      <c r="D294" s="34" t="str">
        <f>IF(IF($C$4=Dates!$G$4,DataPack!C445,IF($C$4=Dates!$G$5,DataPack!I445))=0,"",IF($C$4=Dates!$G$4,DataPack!C445,IF($C$4=Dates!$G$5,DataPack!I445)))</f>
        <v>Kent</v>
      </c>
      <c r="E294" s="34" t="str">
        <f>IF(IF($C$4=Dates!$G$4,DataPack!D445,IF($C$4=Dates!$G$5,DataPack!J445))=0,"",IF($C$4=Dates!$G$4,DataPack!D445,IF($C$4=Dates!$G$5,DataPack!J445)))</f>
        <v>Secondary</v>
      </c>
      <c r="F294" s="34" t="str">
        <f>IF(IF($C$4=Dates!$G$4,DataPack!E445,IF($C$4=Dates!$G$5,DataPack!K445))=0,"",IF($C$4=Dates!$G$4,DataPack!E445,IF($C$4=Dates!$G$5,DataPack!K445)))</f>
        <v>Community School</v>
      </c>
      <c r="G294" s="258">
        <f>IF(IF($C$4=Dates!$G$4,DataPack!F445,IF($C$4=Dates!$G$5,DataPack!L445))=0,"",IF($C$4=Dates!$G$4,DataPack!F445,IF($C$4=Dates!$G$5,DataPack!L445)))</f>
        <v>40723</v>
      </c>
    </row>
    <row r="295" spans="2:8">
      <c r="B295" s="29">
        <f>IF(IF($C$4=Dates!$G$4,DataPack!A446,IF($C$4=Dates!$G$5,DataPack!G446))=0,"",IF($C$4=Dates!$G$4,DataPack!A446,IF($C$4=Dates!$G$5,DataPack!G446)))</f>
        <v>118106</v>
      </c>
      <c r="C295" s="34" t="str">
        <f>IF(IF($C$4=Dates!$G$4,DataPack!B446,IF($C$4=Dates!$G$5,DataPack!H446))=0,"",IF($C$4=Dates!$G$4,DataPack!B446,IF($C$4=Dates!$G$5,DataPack!H446)))</f>
        <v>Sydney Smith School</v>
      </c>
      <c r="D295" s="34" t="str">
        <f>IF(IF($C$4=Dates!$G$4,DataPack!C446,IF($C$4=Dates!$G$5,DataPack!I446))=0,"",IF($C$4=Dates!$G$4,DataPack!C446,IF($C$4=Dates!$G$5,DataPack!I446)))</f>
        <v>Kingston upon Hull City of</v>
      </c>
      <c r="E295" s="34" t="str">
        <f>IF(IF($C$4=Dates!$G$4,DataPack!D446,IF($C$4=Dates!$G$5,DataPack!J446))=0,"",IF($C$4=Dates!$G$4,DataPack!D446,IF($C$4=Dates!$G$5,DataPack!J446)))</f>
        <v>Secondary</v>
      </c>
      <c r="F295" s="34" t="str">
        <f>IF(IF($C$4=Dates!$G$4,DataPack!E446,IF($C$4=Dates!$G$5,DataPack!K446))=0,"",IF($C$4=Dates!$G$4,DataPack!E446,IF($C$4=Dates!$G$5,DataPack!K446)))</f>
        <v>Foundation School</v>
      </c>
      <c r="G295" s="258">
        <f>IF(IF($C$4=Dates!$G$4,DataPack!F446,IF($C$4=Dates!$G$5,DataPack!L446))=0,"",IF($C$4=Dates!$G$4,DataPack!F446,IF($C$4=Dates!$G$5,DataPack!L446)))</f>
        <v>40969</v>
      </c>
    </row>
    <row r="296" spans="2:8">
      <c r="B296" s="29">
        <f>IF(IF($C$4=Dates!$G$4,DataPack!A447,IF($C$4=Dates!$G$5,DataPack!G447))=0,"",IF($C$4=Dates!$G$4,DataPack!A447,IF($C$4=Dates!$G$5,DataPack!G447)))</f>
        <v>118088</v>
      </c>
      <c r="C296" s="34" t="str">
        <f>IF(IF($C$4=Dates!$G$4,DataPack!B447,IF($C$4=Dates!$G$5,DataPack!H447))=0,"",IF($C$4=Dates!$G$4,DataPack!B447,IF($C$4=Dates!$G$5,DataPack!H447)))</f>
        <v>Brumby Engineering College</v>
      </c>
      <c r="D296" s="34" t="str">
        <f>IF(IF($C$4=Dates!$G$4,DataPack!C447,IF($C$4=Dates!$G$5,DataPack!I447))=0,"",IF($C$4=Dates!$G$4,DataPack!C447,IF($C$4=Dates!$G$5,DataPack!I447)))</f>
        <v>North Lincolnshire</v>
      </c>
      <c r="E296" s="34" t="str">
        <f>IF(IF($C$4=Dates!$G$4,DataPack!D447,IF($C$4=Dates!$G$5,DataPack!J447))=0,"",IF($C$4=Dates!$G$4,DataPack!D447,IF($C$4=Dates!$G$5,DataPack!J447)))</f>
        <v>Secondary</v>
      </c>
      <c r="F296" s="34" t="str">
        <f>IF(IF($C$4=Dates!$G$4,DataPack!E447,IF($C$4=Dates!$G$5,DataPack!K447))=0,"",IF($C$4=Dates!$G$4,DataPack!E447,IF($C$4=Dates!$G$5,DataPack!K447)))</f>
        <v>Community School</v>
      </c>
      <c r="G296" s="258">
        <f>IF(IF($C$4=Dates!$G$4,DataPack!F447,IF($C$4=Dates!$G$5,DataPack!L447))=0,"",IF($C$4=Dates!$G$4,DataPack!F447,IF($C$4=Dates!$G$5,DataPack!L447)))</f>
        <v>40879</v>
      </c>
    </row>
    <row r="297" spans="2:8">
      <c r="B297" s="29">
        <f>IF(IF($C$4=Dates!$G$4,DataPack!A448,IF($C$4=Dates!$G$5,DataPack!G448))=0,"",IF($C$4=Dates!$G$4,DataPack!A448,IF($C$4=Dates!$G$5,DataPack!G448)))</f>
        <v>116443</v>
      </c>
      <c r="C297" s="34" t="str">
        <f>IF(IF($C$4=Dates!$G$4,DataPack!B448,IF($C$4=Dates!$G$5,DataPack!H448))=0,"",IF($C$4=Dates!$G$4,DataPack!B448,IF($C$4=Dates!$G$5,DataPack!H448)))</f>
        <v>Winton School</v>
      </c>
      <c r="D297" s="34" t="str">
        <f>IF(IF($C$4=Dates!$G$4,DataPack!C448,IF($C$4=Dates!$G$5,DataPack!I448))=0,"",IF($C$4=Dates!$G$4,DataPack!C448,IF($C$4=Dates!$G$5,DataPack!I448)))</f>
        <v>Hampshire</v>
      </c>
      <c r="E297" s="34" t="str">
        <f>IF(IF($C$4=Dates!$G$4,DataPack!D448,IF($C$4=Dates!$G$5,DataPack!J448))=0,"",IF($C$4=Dates!$G$4,DataPack!D448,IF($C$4=Dates!$G$5,DataPack!J448)))</f>
        <v>Secondary</v>
      </c>
      <c r="F297" s="34" t="str">
        <f>IF(IF($C$4=Dates!$G$4,DataPack!E448,IF($C$4=Dates!$G$5,DataPack!K448))=0,"",IF($C$4=Dates!$G$4,DataPack!E448,IF($C$4=Dates!$G$5,DataPack!K448)))</f>
        <v>Community School</v>
      </c>
      <c r="G297" s="258">
        <f>IF(IF($C$4=Dates!$G$4,DataPack!F448,IF($C$4=Dates!$G$5,DataPack!L448))=0,"",IF($C$4=Dates!$G$4,DataPack!F448,IF($C$4=Dates!$G$5,DataPack!L448)))</f>
        <v>40976</v>
      </c>
    </row>
    <row r="298" spans="2:8">
      <c r="B298" s="29">
        <f>IF(IF($C$4=Dates!$G$4,DataPack!A449,IF($C$4=Dates!$G$5,DataPack!G449))=0,"",IF($C$4=Dates!$G$4,DataPack!A449,IF($C$4=Dates!$G$5,DataPack!G449)))</f>
        <v>116430</v>
      </c>
      <c r="C298" s="34" t="str">
        <f>IF(IF($C$4=Dates!$G$4,DataPack!B449,IF($C$4=Dates!$G$5,DataPack!H449))=0,"",IF($C$4=Dates!$G$4,DataPack!B449,IF($C$4=Dates!$G$5,DataPack!H449)))</f>
        <v>The Clere School</v>
      </c>
      <c r="D298" s="34" t="str">
        <f>IF(IF($C$4=Dates!$G$4,DataPack!C449,IF($C$4=Dates!$G$5,DataPack!I449))=0,"",IF($C$4=Dates!$G$4,DataPack!C449,IF($C$4=Dates!$G$5,DataPack!I449)))</f>
        <v>Hampshire</v>
      </c>
      <c r="E298" s="34" t="str">
        <f>IF(IF($C$4=Dates!$G$4,DataPack!D449,IF($C$4=Dates!$G$5,DataPack!J449))=0,"",IF($C$4=Dates!$G$4,DataPack!D449,IF($C$4=Dates!$G$5,DataPack!J449)))</f>
        <v>Secondary</v>
      </c>
      <c r="F298" s="34" t="str">
        <f>IF(IF($C$4=Dates!$G$4,DataPack!E449,IF($C$4=Dates!$G$5,DataPack!K449))=0,"",IF($C$4=Dates!$G$4,DataPack!E449,IF($C$4=Dates!$G$5,DataPack!K449)))</f>
        <v>Community School</v>
      </c>
      <c r="G298" s="258">
        <f>IF(IF($C$4=Dates!$G$4,DataPack!F449,IF($C$4=Dates!$G$5,DataPack!L449))=0,"",IF($C$4=Dates!$G$4,DataPack!F449,IF($C$4=Dates!$G$5,DataPack!L449)))</f>
        <v>40886</v>
      </c>
    </row>
    <row r="299" spans="2:8">
      <c r="B299" s="29">
        <f>IF(IF($C$4=Dates!$G$4,DataPack!A450,IF($C$4=Dates!$G$5,DataPack!G450))=0,"",IF($C$4=Dates!$G$4,DataPack!A450,IF($C$4=Dates!$G$5,DataPack!G450)))</f>
        <v>115208</v>
      </c>
      <c r="C299" s="34" t="str">
        <f>IF(IF($C$4=Dates!$G$4,DataPack!B450,IF($C$4=Dates!$G$5,DataPack!H450))=0,"",IF($C$4=Dates!$G$4,DataPack!B450,IF($C$4=Dates!$G$5,DataPack!H450)))</f>
        <v>The Ramsey College</v>
      </c>
      <c r="D299" s="34" t="str">
        <f>IF(IF($C$4=Dates!$G$4,DataPack!C450,IF($C$4=Dates!$G$5,DataPack!I450))=0,"",IF($C$4=Dates!$G$4,DataPack!C450,IF($C$4=Dates!$G$5,DataPack!I450)))</f>
        <v>Essex</v>
      </c>
      <c r="E299" s="34" t="str">
        <f>IF(IF($C$4=Dates!$G$4,DataPack!D450,IF($C$4=Dates!$G$5,DataPack!J450))=0,"",IF($C$4=Dates!$G$4,DataPack!D450,IF($C$4=Dates!$G$5,DataPack!J450)))</f>
        <v>Secondary</v>
      </c>
      <c r="F299" s="34" t="str">
        <f>IF(IF($C$4=Dates!$G$4,DataPack!E450,IF($C$4=Dates!$G$5,DataPack!K450))=0,"",IF($C$4=Dates!$G$4,DataPack!E450,IF($C$4=Dates!$G$5,DataPack!K450)))</f>
        <v>Community School</v>
      </c>
      <c r="G299" s="258">
        <f>IF(IF($C$4=Dates!$G$4,DataPack!F450,IF($C$4=Dates!$G$5,DataPack!L450))=0,"",IF($C$4=Dates!$G$4,DataPack!F450,IF($C$4=Dates!$G$5,DataPack!L450)))</f>
        <v>41060</v>
      </c>
    </row>
    <row r="300" spans="2:8">
      <c r="B300" s="29">
        <f>IF(IF($C$4=Dates!$G$4,DataPack!A451,IF($C$4=Dates!$G$5,DataPack!G451))=0,"",IF($C$4=Dates!$G$4,DataPack!A451,IF($C$4=Dates!$G$5,DataPack!G451)))</f>
        <v>113867</v>
      </c>
      <c r="C300" s="34" t="str">
        <f>IF(IF($C$4=Dates!$G$4,DataPack!B451,IF($C$4=Dates!$G$5,DataPack!H451))=0,"",IF($C$4=Dates!$G$4,DataPack!B451,IF($C$4=Dates!$G$5,DataPack!H451)))</f>
        <v>Ashdown Technology College</v>
      </c>
      <c r="D300" s="34" t="str">
        <f>IF(IF($C$4=Dates!$G$4,DataPack!C451,IF($C$4=Dates!$G$5,DataPack!I451))=0,"",IF($C$4=Dates!$G$4,DataPack!C451,IF($C$4=Dates!$G$5,DataPack!I451)))</f>
        <v>Poole</v>
      </c>
      <c r="E300" s="34" t="str">
        <f>IF(IF($C$4=Dates!$G$4,DataPack!D451,IF($C$4=Dates!$G$5,DataPack!J451))=0,"",IF($C$4=Dates!$G$4,DataPack!D451,IF($C$4=Dates!$G$5,DataPack!J451)))</f>
        <v>Secondary</v>
      </c>
      <c r="F300" s="34" t="str">
        <f>IF(IF($C$4=Dates!$G$4,DataPack!E451,IF($C$4=Dates!$G$5,DataPack!K451))=0,"",IF($C$4=Dates!$G$4,DataPack!E451,IF($C$4=Dates!$G$5,DataPack!K451)))</f>
        <v>Community School</v>
      </c>
      <c r="G300" s="258">
        <f>IF(IF($C$4=Dates!$G$4,DataPack!F451,IF($C$4=Dates!$G$5,DataPack!L451))=0,"",IF($C$4=Dates!$G$4,DataPack!F451,IF($C$4=Dates!$G$5,DataPack!L451)))</f>
        <v>40962</v>
      </c>
    </row>
    <row r="301" spans="2:8">
      <c r="B301" s="29">
        <f>IF(IF($C$4=Dates!$G$4,DataPack!A452,IF($C$4=Dates!$G$5,DataPack!G452))=0,"",IF($C$4=Dates!$G$4,DataPack!A452,IF($C$4=Dates!$G$5,DataPack!G452)))</f>
        <v>112944</v>
      </c>
      <c r="C301" s="34" t="str">
        <f>IF(IF($C$4=Dates!$G$4,DataPack!B452,IF($C$4=Dates!$G$5,DataPack!H452))=0,"",IF($C$4=Dates!$G$4,DataPack!B452,IF($C$4=Dates!$G$5,DataPack!H452)))</f>
        <v>Sinfin Community School</v>
      </c>
      <c r="D301" s="34" t="str">
        <f>IF(IF($C$4=Dates!$G$4,DataPack!C452,IF($C$4=Dates!$G$5,DataPack!I452))=0,"",IF($C$4=Dates!$G$4,DataPack!C452,IF($C$4=Dates!$G$5,DataPack!I452)))</f>
        <v>Derby</v>
      </c>
      <c r="E301" s="34" t="str">
        <f>IF(IF($C$4=Dates!$G$4,DataPack!D452,IF($C$4=Dates!$G$5,DataPack!J452))=0,"",IF($C$4=Dates!$G$4,DataPack!D452,IF($C$4=Dates!$G$5,DataPack!J452)))</f>
        <v>Secondary</v>
      </c>
      <c r="F301" s="34" t="str">
        <f>IF(IF($C$4=Dates!$G$4,DataPack!E452,IF($C$4=Dates!$G$5,DataPack!K452))=0,"",IF($C$4=Dates!$G$4,DataPack!E452,IF($C$4=Dates!$G$5,DataPack!K452)))</f>
        <v>Foundation School</v>
      </c>
      <c r="G301" s="258">
        <f>IF(IF($C$4=Dates!$G$4,DataPack!F452,IF($C$4=Dates!$G$5,DataPack!L452))=0,"",IF($C$4=Dates!$G$4,DataPack!F452,IF($C$4=Dates!$G$5,DataPack!L452)))</f>
        <v>40941</v>
      </c>
    </row>
    <row r="302" spans="2:8">
      <c r="B302" s="29">
        <f>IF(IF($C$4=Dates!$G$4,DataPack!A453,IF($C$4=Dates!$G$5,DataPack!G453))=0,"",IF($C$4=Dates!$G$4,DataPack!A453,IF($C$4=Dates!$G$5,DataPack!G453)))</f>
        <v>112398</v>
      </c>
      <c r="C302" s="34" t="str">
        <f>IF(IF($C$4=Dates!$G$4,DataPack!B453,IF($C$4=Dates!$G$5,DataPack!H453))=0,"",IF($C$4=Dates!$G$4,DataPack!B453,IF($C$4=Dates!$G$5,DataPack!H453)))</f>
        <v>St Benedict's Catholic High School</v>
      </c>
      <c r="D302" s="34" t="str">
        <f>IF(IF($C$4=Dates!$G$4,DataPack!C453,IF($C$4=Dates!$G$5,DataPack!I453))=0,"",IF($C$4=Dates!$G$4,DataPack!C453,IF($C$4=Dates!$G$5,DataPack!I453)))</f>
        <v>Cumbria</v>
      </c>
      <c r="E302" s="34" t="str">
        <f>IF(IF($C$4=Dates!$G$4,DataPack!D453,IF($C$4=Dates!$G$5,DataPack!J453))=0,"",IF($C$4=Dates!$G$4,DataPack!D453,IF($C$4=Dates!$G$5,DataPack!J453)))</f>
        <v>Secondary</v>
      </c>
      <c r="F302" s="34" t="str">
        <f>IF(IF($C$4=Dates!$G$4,DataPack!E453,IF($C$4=Dates!$G$5,DataPack!K453))=0,"",IF($C$4=Dates!$G$4,DataPack!E453,IF($C$4=Dates!$G$5,DataPack!K453)))</f>
        <v>Voluntary Aided School</v>
      </c>
      <c r="G302" s="258">
        <f>IF(IF($C$4=Dates!$G$4,DataPack!F453,IF($C$4=Dates!$G$5,DataPack!L453))=0,"",IF($C$4=Dates!$G$4,DataPack!F453,IF($C$4=Dates!$G$5,DataPack!L453)))</f>
        <v>40967</v>
      </c>
    </row>
    <row r="303" spans="2:8">
      <c r="B303" s="29">
        <f>IF(IF($C$4=Dates!$G$4,DataPack!A454,IF($C$4=Dates!$G$5,DataPack!G454))=0,"",IF($C$4=Dates!$G$4,DataPack!A454,IF($C$4=Dates!$G$5,DataPack!G454)))</f>
        <v>111442</v>
      </c>
      <c r="C303" s="34" t="str">
        <f>IF(IF($C$4=Dates!$G$4,DataPack!B454,IF($C$4=Dates!$G$5,DataPack!H454))=0,"",IF($C$4=Dates!$G$4,DataPack!B454,IF($C$4=Dates!$G$5,DataPack!H454)))</f>
        <v>Kings Grove School</v>
      </c>
      <c r="D303" s="34" t="str">
        <f>IF(IF($C$4=Dates!$G$4,DataPack!C454,IF($C$4=Dates!$G$5,DataPack!I454))=0,"",IF($C$4=Dates!$G$4,DataPack!C454,IF($C$4=Dates!$G$5,DataPack!I454)))</f>
        <v>Cheshire East</v>
      </c>
      <c r="E303" s="34" t="str">
        <f>IF(IF($C$4=Dates!$G$4,DataPack!D454,IF($C$4=Dates!$G$5,DataPack!J454))=0,"",IF($C$4=Dates!$G$4,DataPack!D454,IF($C$4=Dates!$G$5,DataPack!J454)))</f>
        <v>Secondary</v>
      </c>
      <c r="F303" s="34" t="str">
        <f>IF(IF($C$4=Dates!$G$4,DataPack!E454,IF($C$4=Dates!$G$5,DataPack!K454))=0,"",IF($C$4=Dates!$G$4,DataPack!E454,IF($C$4=Dates!$G$5,DataPack!K454)))</f>
        <v>Foundation School</v>
      </c>
      <c r="G303" s="258">
        <f>IF(IF($C$4=Dates!$G$4,DataPack!F454,IF($C$4=Dates!$G$5,DataPack!L454))=0,"",IF($C$4=Dates!$G$4,DataPack!F454,IF($C$4=Dates!$G$5,DataPack!L454)))</f>
        <v>40983</v>
      </c>
    </row>
    <row r="304" spans="2:8">
      <c r="B304" s="29">
        <f>IF(IF($C$4=Dates!$G$4,DataPack!A455,IF($C$4=Dates!$G$5,DataPack!G455))=0,"",IF($C$4=Dates!$G$4,DataPack!A455,IF($C$4=Dates!$G$5,DataPack!G455)))</f>
        <v>110884</v>
      </c>
      <c r="C304" s="34" t="str">
        <f>IF(IF($C$4=Dates!$G$4,DataPack!B455,IF($C$4=Dates!$G$5,DataPack!H455))=0,"",IF($C$4=Dates!$G$4,DataPack!B455,IF($C$4=Dates!$G$5,DataPack!H455)))</f>
        <v>The Neale-Wade Community College</v>
      </c>
      <c r="D304" s="34" t="str">
        <f>IF(IF($C$4=Dates!$G$4,DataPack!C455,IF($C$4=Dates!$G$5,DataPack!I455))=0,"",IF($C$4=Dates!$G$4,DataPack!C455,IF($C$4=Dates!$G$5,DataPack!I455)))</f>
        <v>Cambridgeshire</v>
      </c>
      <c r="E304" s="34" t="str">
        <f>IF(IF($C$4=Dates!$G$4,DataPack!D455,IF($C$4=Dates!$G$5,DataPack!J455))=0,"",IF($C$4=Dates!$G$4,DataPack!D455,IF($C$4=Dates!$G$5,DataPack!J455)))</f>
        <v>Secondary</v>
      </c>
      <c r="F304" s="34" t="str">
        <f>IF(IF($C$4=Dates!$G$4,DataPack!E455,IF($C$4=Dates!$G$5,DataPack!K455))=0,"",IF($C$4=Dates!$G$4,DataPack!E455,IF($C$4=Dates!$G$5,DataPack!K455)))</f>
        <v>Community School</v>
      </c>
      <c r="G304" s="258">
        <f>IF(IF($C$4=Dates!$G$4,DataPack!F455,IF($C$4=Dates!$G$5,DataPack!L455))=0,"",IF($C$4=Dates!$G$4,DataPack!F455,IF($C$4=Dates!$G$5,DataPack!L455)))</f>
        <v>40990</v>
      </c>
    </row>
    <row r="305" spans="2:7">
      <c r="B305" s="29">
        <f>IF(IF($C$4=Dates!$G$4,DataPack!A456,IF($C$4=Dates!$G$5,DataPack!G456))=0,"",IF($C$4=Dates!$G$4,DataPack!A456,IF($C$4=Dates!$G$5,DataPack!G456)))</f>
        <v>109692</v>
      </c>
      <c r="C305" s="34" t="str">
        <f>IF(IF($C$4=Dates!$G$4,DataPack!B456,IF($C$4=Dates!$G$5,DataPack!H456))=0,"",IF($C$4=Dates!$G$4,DataPack!B456,IF($C$4=Dates!$G$5,DataPack!H456)))</f>
        <v>Beauchamp Middle School</v>
      </c>
      <c r="D305" s="34" t="str">
        <f>IF(IF($C$4=Dates!$G$4,DataPack!C456,IF($C$4=Dates!$G$5,DataPack!I456))=0,"",IF($C$4=Dates!$G$4,DataPack!C456,IF($C$4=Dates!$G$5,DataPack!I456)))</f>
        <v>Bedford</v>
      </c>
      <c r="E305" s="34" t="str">
        <f>IF(IF($C$4=Dates!$G$4,DataPack!D456,IF($C$4=Dates!$G$5,DataPack!J456))=0,"",IF($C$4=Dates!$G$4,DataPack!D456,IF($C$4=Dates!$G$5,DataPack!J456)))</f>
        <v>Secondary</v>
      </c>
      <c r="F305" s="34" t="str">
        <f>IF(IF($C$4=Dates!$G$4,DataPack!E456,IF($C$4=Dates!$G$5,DataPack!K456))=0,"",IF($C$4=Dates!$G$4,DataPack!E456,IF($C$4=Dates!$G$5,DataPack!K456)))</f>
        <v>Community School</v>
      </c>
      <c r="G305" s="258">
        <f>IF(IF($C$4=Dates!$G$4,DataPack!F456,IF($C$4=Dates!$G$5,DataPack!L456))=0,"",IF($C$4=Dates!$G$4,DataPack!F456,IF($C$4=Dates!$G$5,DataPack!L456)))</f>
        <v>40816</v>
      </c>
    </row>
    <row r="306" spans="2:7">
      <c r="B306" s="29">
        <f>IF(IF($C$4=Dates!$G$4,DataPack!A457,IF($C$4=Dates!$G$5,DataPack!G457))=0,"",IF($C$4=Dates!$G$4,DataPack!A457,IF($C$4=Dates!$G$5,DataPack!G457)))</f>
        <v>109295</v>
      </c>
      <c r="C306" s="34" t="str">
        <f>IF(IF($C$4=Dates!$G$4,DataPack!B457,IF($C$4=Dates!$G$5,DataPack!H457))=0,"",IF($C$4=Dates!$G$4,DataPack!B457,IF($C$4=Dates!$G$5,DataPack!H457)))</f>
        <v>Abbeywood Community School</v>
      </c>
      <c r="D306" s="34" t="str">
        <f>IF(IF($C$4=Dates!$G$4,DataPack!C457,IF($C$4=Dates!$G$5,DataPack!I457))=0,"",IF($C$4=Dates!$G$4,DataPack!C457,IF($C$4=Dates!$G$5,DataPack!I457)))</f>
        <v>South Gloucestershire</v>
      </c>
      <c r="E306" s="34" t="str">
        <f>IF(IF($C$4=Dates!$G$4,DataPack!D457,IF($C$4=Dates!$G$5,DataPack!J457))=0,"",IF($C$4=Dates!$G$4,DataPack!D457,IF($C$4=Dates!$G$5,DataPack!J457)))</f>
        <v>Secondary</v>
      </c>
      <c r="F306" s="34" t="str">
        <f>IF(IF($C$4=Dates!$G$4,DataPack!E457,IF($C$4=Dates!$G$5,DataPack!K457))=0,"",IF($C$4=Dates!$G$4,DataPack!E457,IF($C$4=Dates!$G$5,DataPack!K457)))</f>
        <v>Community School</v>
      </c>
      <c r="G306" s="258">
        <f>IF(IF($C$4=Dates!$G$4,DataPack!F457,IF($C$4=Dates!$G$5,DataPack!L457))=0,"",IF($C$4=Dates!$G$4,DataPack!F457,IF($C$4=Dates!$G$5,DataPack!L457)))</f>
        <v>40885</v>
      </c>
    </row>
    <row r="307" spans="2:7">
      <c r="B307" s="29">
        <f>IF(IF($C$4=Dates!$G$4,DataPack!A458,IF($C$4=Dates!$G$5,DataPack!G458))=0,"",IF($C$4=Dates!$G$4,DataPack!A458,IF($C$4=Dates!$G$5,DataPack!G458)))</f>
        <v>108063</v>
      </c>
      <c r="C307" s="34" t="str">
        <f>IF(IF($C$4=Dates!$G$4,DataPack!B458,IF($C$4=Dates!$G$5,DataPack!H458))=0,"",IF($C$4=Dates!$G$4,DataPack!B458,IF($C$4=Dates!$G$5,DataPack!H458)))</f>
        <v>John Smeaton Community College</v>
      </c>
      <c r="D307" s="34" t="str">
        <f>IF(IF($C$4=Dates!$G$4,DataPack!C458,IF($C$4=Dates!$G$5,DataPack!I458))=0,"",IF($C$4=Dates!$G$4,DataPack!C458,IF($C$4=Dates!$G$5,DataPack!I458)))</f>
        <v>Leeds</v>
      </c>
      <c r="E307" s="34" t="str">
        <f>IF(IF($C$4=Dates!$G$4,DataPack!D458,IF($C$4=Dates!$G$5,DataPack!J458))=0,"",IF($C$4=Dates!$G$4,DataPack!D458,IF($C$4=Dates!$G$5,DataPack!J458)))</f>
        <v>Secondary</v>
      </c>
      <c r="F307" s="34" t="str">
        <f>IF(IF($C$4=Dates!$G$4,DataPack!E458,IF($C$4=Dates!$G$5,DataPack!K458))=0,"",IF($C$4=Dates!$G$4,DataPack!E458,IF($C$4=Dates!$G$5,DataPack!K458)))</f>
        <v>Community School</v>
      </c>
      <c r="G307" s="258">
        <f>IF(IF($C$4=Dates!$G$4,DataPack!F458,IF($C$4=Dates!$G$5,DataPack!L458))=0,"",IF($C$4=Dates!$G$4,DataPack!F458,IF($C$4=Dates!$G$5,DataPack!L458)))</f>
        <v>41040</v>
      </c>
    </row>
    <row r="308" spans="2:7">
      <c r="B308" s="29">
        <f>IF(IF($C$4=Dates!$G$4,DataPack!A459,IF($C$4=Dates!$G$5,DataPack!G459))=0,"",IF($C$4=Dates!$G$4,DataPack!A459,IF($C$4=Dates!$G$5,DataPack!G459)))</f>
        <v>107776</v>
      </c>
      <c r="C308" s="34" t="str">
        <f>IF(IF($C$4=Dates!$G$4,DataPack!B459,IF($C$4=Dates!$G$5,DataPack!H459))=0,"",IF($C$4=Dates!$G$4,DataPack!B459,IF($C$4=Dates!$G$5,DataPack!H459)))</f>
        <v>Earlsheaton Technology College</v>
      </c>
      <c r="D308" s="34" t="str">
        <f>IF(IF($C$4=Dates!$G$4,DataPack!C459,IF($C$4=Dates!$G$5,DataPack!I459))=0,"",IF($C$4=Dates!$G$4,DataPack!C459,IF($C$4=Dates!$G$5,DataPack!I459)))</f>
        <v>Kirklees</v>
      </c>
      <c r="E308" s="34" t="str">
        <f>IF(IF($C$4=Dates!$G$4,DataPack!D459,IF($C$4=Dates!$G$5,DataPack!J459))=0,"",IF($C$4=Dates!$G$4,DataPack!D459,IF($C$4=Dates!$G$5,DataPack!J459)))</f>
        <v>Secondary</v>
      </c>
      <c r="F308" s="34" t="str">
        <f>IF(IF($C$4=Dates!$G$4,DataPack!E459,IF($C$4=Dates!$G$5,DataPack!K459))=0,"",IF($C$4=Dates!$G$4,DataPack!E459,IF($C$4=Dates!$G$5,DataPack!K459)))</f>
        <v>Community School</v>
      </c>
      <c r="G308" s="258">
        <f>IF(IF($C$4=Dates!$G$4,DataPack!F459,IF($C$4=Dates!$G$5,DataPack!L459))=0,"",IF($C$4=Dates!$G$4,DataPack!F459,IF($C$4=Dates!$G$5,DataPack!L459)))</f>
        <v>40933</v>
      </c>
    </row>
    <row r="309" spans="2:7">
      <c r="B309" s="29">
        <f>IF(IF($C$4=Dates!$G$4,DataPack!A460,IF($C$4=Dates!$G$5,DataPack!G460))=0,"",IF($C$4=Dates!$G$4,DataPack!A460,IF($C$4=Dates!$G$5,DataPack!G460)))</f>
        <v>107581</v>
      </c>
      <c r="C309" s="34" t="str">
        <f>IF(IF($C$4=Dates!$G$4,DataPack!B460,IF($C$4=Dates!$G$5,DataPack!H460))=0,"",IF($C$4=Dates!$G$4,DataPack!B460,IF($C$4=Dates!$G$5,DataPack!H460)))</f>
        <v>St Catherine's Catholic High School</v>
      </c>
      <c r="D309" s="34" t="str">
        <f>IF(IF($C$4=Dates!$G$4,DataPack!C460,IF($C$4=Dates!$G$5,DataPack!I460))=0,"",IF($C$4=Dates!$G$4,DataPack!C460,IF($C$4=Dates!$G$5,DataPack!I460)))</f>
        <v>Calderdale</v>
      </c>
      <c r="E309" s="34" t="str">
        <f>IF(IF($C$4=Dates!$G$4,DataPack!D460,IF($C$4=Dates!$G$5,DataPack!J460))=0,"",IF($C$4=Dates!$G$4,DataPack!D460,IF($C$4=Dates!$G$5,DataPack!J460)))</f>
        <v>Secondary</v>
      </c>
      <c r="F309" s="34" t="str">
        <f>IF(IF($C$4=Dates!$G$4,DataPack!E460,IF($C$4=Dates!$G$5,DataPack!K460))=0,"",IF($C$4=Dates!$G$4,DataPack!E460,IF($C$4=Dates!$G$5,DataPack!K460)))</f>
        <v>Voluntary Aided School</v>
      </c>
      <c r="G309" s="258">
        <f>IF(IF($C$4=Dates!$G$4,DataPack!F460,IF($C$4=Dates!$G$5,DataPack!L460))=0,"",IF($C$4=Dates!$G$4,DataPack!F460,IF($C$4=Dates!$G$5,DataPack!L460)))</f>
        <v>40975</v>
      </c>
    </row>
    <row r="310" spans="2:7">
      <c r="B310" s="29">
        <f>IF(IF($C$4=Dates!$G$4,DataPack!A461,IF($C$4=Dates!$G$5,DataPack!G461))=0,"",IF($C$4=Dates!$G$4,DataPack!A461,IF($C$4=Dates!$G$5,DataPack!G461)))</f>
        <v>107440</v>
      </c>
      <c r="C310" s="34" t="str">
        <f>IF(IF($C$4=Dates!$G$4,DataPack!B461,IF($C$4=Dates!$G$5,DataPack!H461))=0,"",IF($C$4=Dates!$G$4,DataPack!B461,IF($C$4=Dates!$G$5,DataPack!H461)))</f>
        <v>Hanson School</v>
      </c>
      <c r="D310" s="34" t="str">
        <f>IF(IF($C$4=Dates!$G$4,DataPack!C461,IF($C$4=Dates!$G$5,DataPack!I461))=0,"",IF($C$4=Dates!$G$4,DataPack!C461,IF($C$4=Dates!$G$5,DataPack!I461)))</f>
        <v>Bradford</v>
      </c>
      <c r="E310" s="34" t="str">
        <f>IF(IF($C$4=Dates!$G$4,DataPack!D461,IF($C$4=Dates!$G$5,DataPack!J461))=0,"",IF($C$4=Dates!$G$4,DataPack!D461,IF($C$4=Dates!$G$5,DataPack!J461)))</f>
        <v>Secondary</v>
      </c>
      <c r="F310" s="34" t="str">
        <f>IF(IF($C$4=Dates!$G$4,DataPack!E461,IF($C$4=Dates!$G$5,DataPack!K461))=0,"",IF($C$4=Dates!$G$4,DataPack!E461,IF($C$4=Dates!$G$5,DataPack!K461)))</f>
        <v>Foundation School</v>
      </c>
      <c r="G310" s="258">
        <f>IF(IF($C$4=Dates!$G$4,DataPack!F461,IF($C$4=Dates!$G$5,DataPack!L461))=0,"",IF($C$4=Dates!$G$4,DataPack!F461,IF($C$4=Dates!$G$5,DataPack!L461)))</f>
        <v>40493</v>
      </c>
    </row>
    <row r="311" spans="2:7">
      <c r="B311" s="29">
        <f>IF(IF($C$4=Dates!$G$4,DataPack!A462,IF($C$4=Dates!$G$5,DataPack!G462))=0,"",IF($C$4=Dates!$G$4,DataPack!A462,IF($C$4=Dates!$G$5,DataPack!G462)))</f>
        <v>106788</v>
      </c>
      <c r="C311" s="34" t="str">
        <f>IF(IF($C$4=Dates!$G$4,DataPack!B462,IF($C$4=Dates!$G$5,DataPack!H462))=0,"",IF($C$4=Dates!$G$4,DataPack!B462,IF($C$4=Dates!$G$5,DataPack!H462)))</f>
        <v>Mexborough School</v>
      </c>
      <c r="D311" s="34" t="str">
        <f>IF(IF($C$4=Dates!$G$4,DataPack!C462,IF($C$4=Dates!$G$5,DataPack!I462))=0,"",IF($C$4=Dates!$G$4,DataPack!C462,IF($C$4=Dates!$G$5,DataPack!I462)))</f>
        <v>Doncaster</v>
      </c>
      <c r="E311" s="34" t="str">
        <f>IF(IF($C$4=Dates!$G$4,DataPack!D462,IF($C$4=Dates!$G$5,DataPack!J462))=0,"",IF($C$4=Dates!$G$4,DataPack!D462,IF($C$4=Dates!$G$5,DataPack!J462)))</f>
        <v>Secondary</v>
      </c>
      <c r="F311" s="34" t="str">
        <f>IF(IF($C$4=Dates!$G$4,DataPack!E462,IF($C$4=Dates!$G$5,DataPack!K462))=0,"",IF($C$4=Dates!$G$4,DataPack!E462,IF($C$4=Dates!$G$5,DataPack!K462)))</f>
        <v>Community School</v>
      </c>
      <c r="G311" s="258">
        <f>IF(IF($C$4=Dates!$G$4,DataPack!F462,IF($C$4=Dates!$G$5,DataPack!L462))=0,"",IF($C$4=Dates!$G$4,DataPack!F462,IF($C$4=Dates!$G$5,DataPack!L462)))</f>
        <v>40563</v>
      </c>
    </row>
    <row r="312" spans="2:7">
      <c r="B312" s="29">
        <f>IF(IF($C$4=Dates!$G$4,DataPack!A463,IF($C$4=Dates!$G$5,DataPack!G463))=0,"",IF($C$4=Dates!$G$4,DataPack!A463,IF($C$4=Dates!$G$5,DataPack!G463)))</f>
        <v>103853</v>
      </c>
      <c r="C312" s="34" t="str">
        <f>IF(IF($C$4=Dates!$G$4,DataPack!B463,IF($C$4=Dates!$G$5,DataPack!H463))=0,"",IF($C$4=Dates!$G$4,DataPack!B463,IF($C$4=Dates!$G$5,DataPack!H463)))</f>
        <v>Thorns Community College</v>
      </c>
      <c r="D312" s="34" t="str">
        <f>IF(IF($C$4=Dates!$G$4,DataPack!C463,IF($C$4=Dates!$G$5,DataPack!I463))=0,"",IF($C$4=Dates!$G$4,DataPack!C463,IF($C$4=Dates!$G$5,DataPack!I463)))</f>
        <v>Dudley</v>
      </c>
      <c r="E312" s="34" t="str">
        <f>IF(IF($C$4=Dates!$G$4,DataPack!D463,IF($C$4=Dates!$G$5,DataPack!J463))=0,"",IF($C$4=Dates!$G$4,DataPack!D463,IF($C$4=Dates!$G$5,DataPack!J463)))</f>
        <v>Secondary</v>
      </c>
      <c r="F312" s="34" t="str">
        <f>IF(IF($C$4=Dates!$G$4,DataPack!E463,IF($C$4=Dates!$G$5,DataPack!K463))=0,"",IF($C$4=Dates!$G$4,DataPack!E463,IF($C$4=Dates!$G$5,DataPack!K463)))</f>
        <v>Foundation School</v>
      </c>
      <c r="G312" s="258">
        <f>IF(IF($C$4=Dates!$G$4,DataPack!F463,IF($C$4=Dates!$G$5,DataPack!L463))=0,"",IF($C$4=Dates!$G$4,DataPack!F463,IF($C$4=Dates!$G$5,DataPack!L463)))</f>
        <v>40631</v>
      </c>
    </row>
    <row r="313" spans="2:7">
      <c r="B313" s="29">
        <f>IF(IF($C$4=Dates!$G$4,DataPack!A464,IF($C$4=Dates!$G$5,DataPack!G464))=0,"",IF($C$4=Dates!$G$4,DataPack!A464,IF($C$4=Dates!$G$5,DataPack!G464)))</f>
        <v>103510</v>
      </c>
      <c r="C313" s="34" t="str">
        <f>IF(IF($C$4=Dates!$G$4,DataPack!B464,IF($C$4=Dates!$G$5,DataPack!H464))=0,"",IF($C$4=Dates!$G$4,DataPack!B464,IF($C$4=Dates!$G$5,DataPack!H464)))</f>
        <v>Four Dwellings High School</v>
      </c>
      <c r="D313" s="34" t="str">
        <f>IF(IF($C$4=Dates!$G$4,DataPack!C464,IF($C$4=Dates!$G$5,DataPack!I464))=0,"",IF($C$4=Dates!$G$4,DataPack!C464,IF($C$4=Dates!$G$5,DataPack!I464)))</f>
        <v>Birmingham</v>
      </c>
      <c r="E313" s="34" t="str">
        <f>IF(IF($C$4=Dates!$G$4,DataPack!D464,IF($C$4=Dates!$G$5,DataPack!J464))=0,"",IF($C$4=Dates!$G$4,DataPack!D464,IF($C$4=Dates!$G$5,DataPack!J464)))</f>
        <v>Secondary</v>
      </c>
      <c r="F313" s="34" t="str">
        <f>IF(IF($C$4=Dates!$G$4,DataPack!E464,IF($C$4=Dates!$G$5,DataPack!K464))=0,"",IF($C$4=Dates!$G$4,DataPack!E464,IF($C$4=Dates!$G$5,DataPack!K464)))</f>
        <v>Foundation School</v>
      </c>
      <c r="G313" s="258">
        <f>IF(IF($C$4=Dates!$G$4,DataPack!F464,IF($C$4=Dates!$G$5,DataPack!L464))=0,"",IF($C$4=Dates!$G$4,DataPack!F464,IF($C$4=Dates!$G$5,DataPack!L464)))</f>
        <v>40962</v>
      </c>
    </row>
    <row r="314" spans="2:7">
      <c r="B314" s="29">
        <f>IF(IF($C$4=Dates!$G$4,DataPack!A465,IF($C$4=Dates!$G$5,DataPack!G465))=0,"",IF($C$4=Dates!$G$4,DataPack!A465,IF($C$4=Dates!$G$5,DataPack!G465)))</f>
        <v>102167</v>
      </c>
      <c r="C314" s="34" t="str">
        <f>IF(IF($C$4=Dates!$G$4,DataPack!B465,IF($C$4=Dates!$G$5,DataPack!H465))=0,"",IF($C$4=Dates!$G$4,DataPack!B465,IF($C$4=Dates!$G$5,DataPack!H465)))</f>
        <v>The John Loughborough School</v>
      </c>
      <c r="D314" s="34" t="str">
        <f>IF(IF($C$4=Dates!$G$4,DataPack!C465,IF($C$4=Dates!$G$5,DataPack!I465))=0,"",IF($C$4=Dates!$G$4,DataPack!C465,IF($C$4=Dates!$G$5,DataPack!I465)))</f>
        <v>Haringey</v>
      </c>
      <c r="E314" s="34" t="str">
        <f>IF(IF($C$4=Dates!$G$4,DataPack!D465,IF($C$4=Dates!$G$5,DataPack!J465))=0,"",IF($C$4=Dates!$G$4,DataPack!D465,IF($C$4=Dates!$G$5,DataPack!J465)))</f>
        <v>Secondary</v>
      </c>
      <c r="F314" s="34" t="str">
        <f>IF(IF($C$4=Dates!$G$4,DataPack!E465,IF($C$4=Dates!$G$5,DataPack!K465))=0,"",IF($C$4=Dates!$G$4,DataPack!E465,IF($C$4=Dates!$G$5,DataPack!K465)))</f>
        <v>Voluntary Aided School</v>
      </c>
      <c r="G314" s="258">
        <f>IF(IF($C$4=Dates!$G$4,DataPack!F465,IF($C$4=Dates!$G$5,DataPack!L465))=0,"",IF($C$4=Dates!$G$4,DataPack!F465,IF($C$4=Dates!$G$5,DataPack!L465)))</f>
        <v>40884</v>
      </c>
    </row>
    <row r="315" spans="2:7">
      <c r="B315" s="29">
        <f>IF(IF($C$4=Dates!$G$4,DataPack!A466,IF($C$4=Dates!$G$5,DataPack!G466))=0,"",IF($C$4=Dates!$G$4,DataPack!A466,IF($C$4=Dates!$G$5,DataPack!G466)))</f>
        <v>102056</v>
      </c>
      <c r="C315" s="34" t="str">
        <f>IF(IF($C$4=Dates!$G$4,DataPack!B466,IF($C$4=Dates!$G$5,DataPack!H466))=0,"",IF($C$4=Dates!$G$4,DataPack!B466,IF($C$4=Dates!$G$5,DataPack!H466)))</f>
        <v>Broomfield School</v>
      </c>
      <c r="D315" s="34" t="str">
        <f>IF(IF($C$4=Dates!$G$4,DataPack!C466,IF($C$4=Dates!$G$5,DataPack!I466))=0,"",IF($C$4=Dates!$G$4,DataPack!C466,IF($C$4=Dates!$G$5,DataPack!I466)))</f>
        <v>Enfield</v>
      </c>
      <c r="E315" s="34" t="str">
        <f>IF(IF($C$4=Dates!$G$4,DataPack!D466,IF($C$4=Dates!$G$5,DataPack!J466))=0,"",IF($C$4=Dates!$G$4,DataPack!D466,IF($C$4=Dates!$G$5,DataPack!J466)))</f>
        <v>Secondary</v>
      </c>
      <c r="F315" s="34" t="str">
        <f>IF(IF($C$4=Dates!$G$4,DataPack!E466,IF($C$4=Dates!$G$5,DataPack!K466))=0,"",IF($C$4=Dates!$G$4,DataPack!E466,IF($C$4=Dates!$G$5,DataPack!K466)))</f>
        <v>Foundation School</v>
      </c>
      <c r="G315" s="258">
        <f>IF(IF($C$4=Dates!$G$4,DataPack!F466,IF($C$4=Dates!$G$5,DataPack!L466))=0,"",IF($C$4=Dates!$G$4,DataPack!F466,IF($C$4=Dates!$G$5,DataPack!L466)))</f>
        <v>40822</v>
      </c>
    </row>
    <row r="316" spans="2:7">
      <c r="B316" s="29">
        <f>IF(IF($C$4=Dates!$G$4,DataPack!A467,IF($C$4=Dates!$G$5,DataPack!G467))=0,"",IF($C$4=Dates!$G$4,DataPack!A467,IF($C$4=Dates!$G$5,DataPack!G467)))</f>
        <v>101943</v>
      </c>
      <c r="C316" s="34" t="str">
        <f>IF(IF($C$4=Dates!$G$4,DataPack!B467,IF($C$4=Dates!$G$5,DataPack!H467))=0,"",IF($C$4=Dates!$G$4,DataPack!B467,IF($C$4=Dates!$G$5,DataPack!H467)))</f>
        <v>Northolt High School</v>
      </c>
      <c r="D316" s="34" t="str">
        <f>IF(IF($C$4=Dates!$G$4,DataPack!C467,IF($C$4=Dates!$G$5,DataPack!I467))=0,"",IF($C$4=Dates!$G$4,DataPack!C467,IF($C$4=Dates!$G$5,DataPack!I467)))</f>
        <v>Ealing</v>
      </c>
      <c r="E316" s="34" t="str">
        <f>IF(IF($C$4=Dates!$G$4,DataPack!D467,IF($C$4=Dates!$G$5,DataPack!J467))=0,"",IF($C$4=Dates!$G$4,DataPack!D467,IF($C$4=Dates!$G$5,DataPack!J467)))</f>
        <v>Secondary</v>
      </c>
      <c r="F316" s="34" t="str">
        <f>IF(IF($C$4=Dates!$G$4,DataPack!E467,IF($C$4=Dates!$G$5,DataPack!K467))=0,"",IF($C$4=Dates!$G$4,DataPack!E467,IF($C$4=Dates!$G$5,DataPack!K467)))</f>
        <v>Foundation School</v>
      </c>
      <c r="G316" s="258">
        <f>IF(IF($C$4=Dates!$G$4,DataPack!F467,IF($C$4=Dates!$G$5,DataPack!L467))=0,"",IF($C$4=Dates!$G$4,DataPack!F467,IF($C$4=Dates!$G$5,DataPack!L467)))</f>
        <v>40941</v>
      </c>
    </row>
    <row r="317" spans="2:7">
      <c r="B317" s="29">
        <f>IF(IF($C$4=Dates!$G$4,DataPack!A468,IF($C$4=Dates!$G$5,DataPack!G468))=0,"",IF($C$4=Dates!$G$4,DataPack!A468,IF($C$4=Dates!$G$5,DataPack!G468)))</f>
        <v>101810</v>
      </c>
      <c r="C317" s="34" t="str">
        <f>IF(IF($C$4=Dates!$G$4,DataPack!B468,IF($C$4=Dates!$G$5,DataPack!H468))=0,"",IF($C$4=Dates!$G$4,DataPack!B468,IF($C$4=Dates!$G$5,DataPack!H468)))</f>
        <v>Addington High School</v>
      </c>
      <c r="D317" s="34" t="str">
        <f>IF(IF($C$4=Dates!$G$4,DataPack!C468,IF($C$4=Dates!$G$5,DataPack!I468))=0,"",IF($C$4=Dates!$G$4,DataPack!C468,IF($C$4=Dates!$G$5,DataPack!I468)))</f>
        <v>Croydon</v>
      </c>
      <c r="E317" s="34" t="str">
        <f>IF(IF($C$4=Dates!$G$4,DataPack!D468,IF($C$4=Dates!$G$5,DataPack!J468))=0,"",IF($C$4=Dates!$G$4,DataPack!D468,IF($C$4=Dates!$G$5,DataPack!J468)))</f>
        <v>Secondary</v>
      </c>
      <c r="F317" s="34" t="str">
        <f>IF(IF($C$4=Dates!$G$4,DataPack!E468,IF($C$4=Dates!$G$5,DataPack!K468))=0,"",IF($C$4=Dates!$G$4,DataPack!E468,IF($C$4=Dates!$G$5,DataPack!K468)))</f>
        <v>Community School</v>
      </c>
      <c r="G317" s="258">
        <f>IF(IF($C$4=Dates!$G$4,DataPack!F468,IF($C$4=Dates!$G$5,DataPack!L468))=0,"",IF($C$4=Dates!$G$4,DataPack!F468,IF($C$4=Dates!$G$5,DataPack!L468)))</f>
        <v>41088</v>
      </c>
    </row>
    <row r="318" spans="2:7">
      <c r="B318" s="29">
        <f>IF(IF($C$4=Dates!$G$4,DataPack!A469,IF($C$4=Dates!$G$5,DataPack!G469))=0,"",IF($C$4=Dates!$G$4,DataPack!A469,IF($C$4=Dates!$G$5,DataPack!G469)))</f>
        <v>134813</v>
      </c>
      <c r="C318" s="34" t="str">
        <f>IF(IF($C$4=Dates!$G$4,DataPack!B469,IF($C$4=Dates!$G$5,DataPack!H469))=0,"",IF($C$4=Dates!$G$4,DataPack!B469,IF($C$4=Dates!$G$5,DataPack!H469)))</f>
        <v>The Galsworthy Centre</v>
      </c>
      <c r="D318" s="34" t="str">
        <f>IF(IF($C$4=Dates!$G$4,DataPack!C469,IF($C$4=Dates!$G$5,DataPack!I469))=0,"",IF($C$4=Dates!$G$4,DataPack!C469,IF($C$4=Dates!$G$5,DataPack!I469)))</f>
        <v>South Tyneside</v>
      </c>
      <c r="E318" s="34" t="str">
        <f>IF(IF($C$4=Dates!$G$4,DataPack!D469,IF($C$4=Dates!$G$5,DataPack!J469))=0,"",IF($C$4=Dates!$G$4,DataPack!D469,IF($C$4=Dates!$G$5,DataPack!J469)))</f>
        <v>Special</v>
      </c>
      <c r="F318" s="34" t="str">
        <f>IF(IF($C$4=Dates!$G$4,DataPack!E469,IF($C$4=Dates!$G$5,DataPack!K469))=0,"",IF($C$4=Dates!$G$4,DataPack!E469,IF($C$4=Dates!$G$5,DataPack!K469)))</f>
        <v>Community Special School</v>
      </c>
      <c r="G318" s="258">
        <f>IF(IF($C$4=Dates!$G$4,DataPack!F469,IF($C$4=Dates!$G$5,DataPack!L469))=0,"",IF($C$4=Dates!$G$4,DataPack!F469,IF($C$4=Dates!$G$5,DataPack!L469)))</f>
        <v>40962</v>
      </c>
    </row>
    <row r="319" spans="2:7">
      <c r="B319" s="29">
        <f>IF(IF($C$4=Dates!$G$4,DataPack!A470,IF($C$4=Dates!$G$5,DataPack!G470))=0,"",IF($C$4=Dates!$G$4,DataPack!A470,IF($C$4=Dates!$G$5,DataPack!G470)))</f>
        <v>133743</v>
      </c>
      <c r="C319" s="34" t="str">
        <f>IF(IF($C$4=Dates!$G$4,DataPack!B470,IF($C$4=Dates!$G$5,DataPack!H470))=0,"",IF($C$4=Dates!$G$4,DataPack!B470,IF($C$4=Dates!$G$5,DataPack!H470)))</f>
        <v>Heathermount, the Learning Centre</v>
      </c>
      <c r="D319" s="34" t="str">
        <f>IF(IF($C$4=Dates!$G$4,DataPack!C470,IF($C$4=Dates!$G$5,DataPack!I470))=0,"",IF($C$4=Dates!$G$4,DataPack!C470,IF($C$4=Dates!$G$5,DataPack!I470)))</f>
        <v>Windsor and Maidenhead</v>
      </c>
      <c r="E319" s="34" t="str">
        <f>IF(IF($C$4=Dates!$G$4,DataPack!D470,IF($C$4=Dates!$G$5,DataPack!J470))=0,"",IF($C$4=Dates!$G$4,DataPack!D470,IF($C$4=Dates!$G$5,DataPack!J470)))</f>
        <v>Special</v>
      </c>
      <c r="F319" s="34" t="str">
        <f>IF(IF($C$4=Dates!$G$4,DataPack!E470,IF($C$4=Dates!$G$5,DataPack!K470))=0,"",IF($C$4=Dates!$G$4,DataPack!E470,IF($C$4=Dates!$G$5,DataPack!K470)))</f>
        <v>Non-Maintained Special School</v>
      </c>
      <c r="G319" s="258">
        <f>IF(IF($C$4=Dates!$G$4,DataPack!F470,IF($C$4=Dates!$G$5,DataPack!L470))=0,"",IF($C$4=Dates!$G$4,DataPack!F470,IF($C$4=Dates!$G$5,DataPack!L470)))</f>
        <v>40829</v>
      </c>
    </row>
    <row r="320" spans="2:7">
      <c r="B320" s="29">
        <f>IF(IF($C$4=Dates!$G$4,DataPack!A471,IF($C$4=Dates!$G$5,DataPack!G471))=0,"",IF($C$4=Dates!$G$4,DataPack!A471,IF($C$4=Dates!$G$5,DataPack!G471)))</f>
        <v>132239</v>
      </c>
      <c r="C320" s="34" t="str">
        <f>IF(IF($C$4=Dates!$G$4,DataPack!B471,IF($C$4=Dates!$G$5,DataPack!H471))=0,"",IF($C$4=Dates!$G$4,DataPack!B471,IF($C$4=Dates!$G$5,DataPack!H471)))</f>
        <v>Bristol Gateway School</v>
      </c>
      <c r="D320" s="34" t="str">
        <f>IF(IF($C$4=Dates!$G$4,DataPack!C471,IF($C$4=Dates!$G$5,DataPack!I471))=0,"",IF($C$4=Dates!$G$4,DataPack!C471,IF($C$4=Dates!$G$5,DataPack!I471)))</f>
        <v>Bristol City of</v>
      </c>
      <c r="E320" s="34" t="str">
        <f>IF(IF($C$4=Dates!$G$4,DataPack!D471,IF($C$4=Dates!$G$5,DataPack!J471))=0,"",IF($C$4=Dates!$G$4,DataPack!D471,IF($C$4=Dates!$G$5,DataPack!J471)))</f>
        <v>Special</v>
      </c>
      <c r="F320" s="34" t="str">
        <f>IF(IF($C$4=Dates!$G$4,DataPack!E471,IF($C$4=Dates!$G$5,DataPack!K471))=0,"",IF($C$4=Dates!$G$4,DataPack!E471,IF($C$4=Dates!$G$5,DataPack!K471)))</f>
        <v>Community Special School</v>
      </c>
      <c r="G320" s="258">
        <f>IF(IF($C$4=Dates!$G$4,DataPack!F471,IF($C$4=Dates!$G$5,DataPack!L471))=0,"",IF($C$4=Dates!$G$4,DataPack!F471,IF($C$4=Dates!$G$5,DataPack!L471)))</f>
        <v>40556</v>
      </c>
    </row>
    <row r="321" spans="2:7">
      <c r="B321" s="29">
        <f>IF(IF($C$4=Dates!$G$4,DataPack!A472,IF($C$4=Dates!$G$5,DataPack!G472))=0,"",IF($C$4=Dates!$G$4,DataPack!A472,IF($C$4=Dates!$G$5,DataPack!G472)))</f>
        <v>130960</v>
      </c>
      <c r="C321" s="34" t="str">
        <f>IF(IF($C$4=Dates!$G$4,DataPack!B472,IF($C$4=Dates!$G$5,DataPack!H472))=0,"",IF($C$4=Dates!$G$4,DataPack!B472,IF($C$4=Dates!$G$5,DataPack!H472)))</f>
        <v>Oaklands</v>
      </c>
      <c r="D321" s="34" t="str">
        <f>IF(IF($C$4=Dates!$G$4,DataPack!C472,IF($C$4=Dates!$G$5,DataPack!I472))=0,"",IF($C$4=Dates!$G$4,DataPack!C472,IF($C$4=Dates!$G$5,DataPack!I472)))</f>
        <v>Solihull</v>
      </c>
      <c r="E321" s="34" t="str">
        <f>IF(IF($C$4=Dates!$G$4,DataPack!D472,IF($C$4=Dates!$G$5,DataPack!J472))=0,"",IF($C$4=Dates!$G$4,DataPack!D472,IF($C$4=Dates!$G$5,DataPack!J472)))</f>
        <v>Special</v>
      </c>
      <c r="F321" s="34" t="str">
        <f>IF(IF($C$4=Dates!$G$4,DataPack!E472,IF($C$4=Dates!$G$5,DataPack!K472))=0,"",IF($C$4=Dates!$G$4,DataPack!E472,IF($C$4=Dates!$G$5,DataPack!K472)))</f>
        <v>Community Special School</v>
      </c>
      <c r="G321" s="258">
        <f>IF(IF($C$4=Dates!$G$4,DataPack!F472,IF($C$4=Dates!$G$5,DataPack!L472))=0,"",IF($C$4=Dates!$G$4,DataPack!F472,IF($C$4=Dates!$G$5,DataPack!L472)))</f>
        <v>40871</v>
      </c>
    </row>
    <row r="322" spans="2:7">
      <c r="B322" s="29">
        <f>IF(IF($C$4=Dates!$G$4,DataPack!A473,IF($C$4=Dates!$G$5,DataPack!G473))=0,"",IF($C$4=Dates!$G$4,DataPack!A473,IF($C$4=Dates!$G$5,DataPack!G473)))</f>
        <v>119038</v>
      </c>
      <c r="C322" s="34" t="str">
        <f>IF(IF($C$4=Dates!$G$4,DataPack!B473,IF($C$4=Dates!$G$5,DataPack!H473))=0,"",IF($C$4=Dates!$G$4,DataPack!B473,IF($C$4=Dates!$G$5,DataPack!H473)))</f>
        <v>Furness School</v>
      </c>
      <c r="D322" s="34" t="str">
        <f>IF(IF($C$4=Dates!$G$4,DataPack!C473,IF($C$4=Dates!$G$5,DataPack!I473))=0,"",IF($C$4=Dates!$G$4,DataPack!C473,IF($C$4=Dates!$G$5,DataPack!I473)))</f>
        <v>Kent</v>
      </c>
      <c r="E322" s="34" t="str">
        <f>IF(IF($C$4=Dates!$G$4,DataPack!D473,IF($C$4=Dates!$G$5,DataPack!J473))=0,"",IF($C$4=Dates!$G$4,DataPack!D473,IF($C$4=Dates!$G$5,DataPack!J473)))</f>
        <v>Special</v>
      </c>
      <c r="F322" s="34" t="str">
        <f>IF(IF($C$4=Dates!$G$4,DataPack!E473,IF($C$4=Dates!$G$5,DataPack!K473))=0,"",IF($C$4=Dates!$G$4,DataPack!E473,IF($C$4=Dates!$G$5,DataPack!K473)))</f>
        <v>Community Special School</v>
      </c>
      <c r="G322" s="258">
        <f>IF(IF($C$4=Dates!$G$4,DataPack!F473,IF($C$4=Dates!$G$5,DataPack!L473))=0,"",IF($C$4=Dates!$G$4,DataPack!F473,IF($C$4=Dates!$G$5,DataPack!L473)))</f>
        <v>41045</v>
      </c>
    </row>
    <row r="323" spans="2:7">
      <c r="B323" s="29">
        <f>IF(IF($C$4=Dates!$G$4,DataPack!A474,IF($C$4=Dates!$G$5,DataPack!G474))=0,"",IF($C$4=Dates!$G$4,DataPack!A474,IF($C$4=Dates!$G$5,DataPack!G474)))</f>
        <v>116629</v>
      </c>
      <c r="C323" s="34" t="str">
        <f>IF(IF($C$4=Dates!$G$4,DataPack!B474,IF($C$4=Dates!$G$5,DataPack!H474))=0,"",IF($C$4=Dates!$G$4,DataPack!B474,IF($C$4=Dates!$G$5,DataPack!H474)))</f>
        <v>Cliffdale Primary School</v>
      </c>
      <c r="D323" s="34" t="str">
        <f>IF(IF($C$4=Dates!$G$4,DataPack!C474,IF($C$4=Dates!$G$5,DataPack!I474))=0,"",IF($C$4=Dates!$G$4,DataPack!C474,IF($C$4=Dates!$G$5,DataPack!I474)))</f>
        <v>Portsmouth</v>
      </c>
      <c r="E323" s="34" t="str">
        <f>IF(IF($C$4=Dates!$G$4,DataPack!D474,IF($C$4=Dates!$G$5,DataPack!J474))=0,"",IF($C$4=Dates!$G$4,DataPack!D474,IF($C$4=Dates!$G$5,DataPack!J474)))</f>
        <v>Special</v>
      </c>
      <c r="F323" s="34" t="str">
        <f>IF(IF($C$4=Dates!$G$4,DataPack!E474,IF($C$4=Dates!$G$5,DataPack!K474))=0,"",IF($C$4=Dates!$G$4,DataPack!E474,IF($C$4=Dates!$G$5,DataPack!K474)))</f>
        <v>Community Special School</v>
      </c>
      <c r="G323" s="258">
        <f>IF(IF($C$4=Dates!$G$4,DataPack!F474,IF($C$4=Dates!$G$5,DataPack!L474))=0,"",IF($C$4=Dates!$G$4,DataPack!F474,IF($C$4=Dates!$G$5,DataPack!L474)))</f>
        <v>41060</v>
      </c>
    </row>
    <row r="324" spans="2:7">
      <c r="B324" s="29">
        <f>IF(IF($C$4=Dates!$G$4,DataPack!A475,IF($C$4=Dates!$G$5,DataPack!G475))=0,"",IF($C$4=Dates!$G$4,DataPack!A475,IF($C$4=Dates!$G$5,DataPack!G475)))</f>
        <v>115443</v>
      </c>
      <c r="C324" s="34" t="str">
        <f>IF(IF($C$4=Dates!$G$4,DataPack!B475,IF($C$4=Dates!$G$5,DataPack!H475))=0,"",IF($C$4=Dates!$G$4,DataPack!B475,IF($C$4=Dates!$G$5,DataPack!H475)))</f>
        <v>Priory School</v>
      </c>
      <c r="D324" s="34" t="str">
        <f>IF(IF($C$4=Dates!$G$4,DataPack!C475,IF($C$4=Dates!$G$5,DataPack!I475))=0,"",IF($C$4=Dates!$G$4,DataPack!C475,IF($C$4=Dates!$G$5,DataPack!I475)))</f>
        <v>Southend-on-Sea</v>
      </c>
      <c r="E324" s="34" t="str">
        <f>IF(IF($C$4=Dates!$G$4,DataPack!D475,IF($C$4=Dates!$G$5,DataPack!J475))=0,"",IF($C$4=Dates!$G$4,DataPack!D475,IF($C$4=Dates!$G$5,DataPack!J475)))</f>
        <v>Special</v>
      </c>
      <c r="F324" s="34" t="str">
        <f>IF(IF($C$4=Dates!$G$4,DataPack!E475,IF($C$4=Dates!$G$5,DataPack!K475))=0,"",IF($C$4=Dates!$G$4,DataPack!E475,IF($C$4=Dates!$G$5,DataPack!K475)))</f>
        <v>Community Special School</v>
      </c>
      <c r="G324" s="258">
        <f>IF(IF($C$4=Dates!$G$4,DataPack!F475,IF($C$4=Dates!$G$5,DataPack!L475))=0,"",IF($C$4=Dates!$G$4,DataPack!F475,IF($C$4=Dates!$G$5,DataPack!L475)))</f>
        <v>41089</v>
      </c>
    </row>
    <row r="325" spans="2:7">
      <c r="B325" s="29">
        <f>IF(IF($C$4=Dates!$G$4,DataPack!A476,IF($C$4=Dates!$G$5,DataPack!G476))=0,"",IF($C$4=Dates!$G$4,DataPack!A476,IF($C$4=Dates!$G$5,DataPack!G476)))</f>
        <v>113037</v>
      </c>
      <c r="C325" s="34" t="str">
        <f>IF(IF($C$4=Dates!$G$4,DataPack!B476,IF($C$4=Dates!$G$5,DataPack!H476))=0,"",IF($C$4=Dates!$G$4,DataPack!B476,IF($C$4=Dates!$G$5,DataPack!H476)))</f>
        <v>Bennerley Fields Specialist Speech and Language College</v>
      </c>
      <c r="D325" s="34" t="str">
        <f>IF(IF($C$4=Dates!$G$4,DataPack!C476,IF($C$4=Dates!$G$5,DataPack!I476))=0,"",IF($C$4=Dates!$G$4,DataPack!C476,IF($C$4=Dates!$G$5,DataPack!I476)))</f>
        <v>Derbyshire</v>
      </c>
      <c r="E325" s="34" t="str">
        <f>IF(IF($C$4=Dates!$G$4,DataPack!D476,IF($C$4=Dates!$G$5,DataPack!J476))=0,"",IF($C$4=Dates!$G$4,DataPack!D476,IF($C$4=Dates!$G$5,DataPack!J476)))</f>
        <v>Special</v>
      </c>
      <c r="F325" s="34" t="str">
        <f>IF(IF($C$4=Dates!$G$4,DataPack!E476,IF($C$4=Dates!$G$5,DataPack!K476))=0,"",IF($C$4=Dates!$G$4,DataPack!E476,IF($C$4=Dates!$G$5,DataPack!K476)))</f>
        <v>Community Special School</v>
      </c>
      <c r="G325" s="258">
        <f>IF(IF($C$4=Dates!$G$4,DataPack!F476,IF($C$4=Dates!$G$5,DataPack!L476))=0,"",IF($C$4=Dates!$G$4,DataPack!F476,IF($C$4=Dates!$G$5,DataPack!L476)))</f>
        <v>40940</v>
      </c>
    </row>
    <row r="326" spans="2:7">
      <c r="B326" s="29">
        <f>IF(IF($C$4=Dates!$G$4,DataPack!A477,IF($C$4=Dates!$G$5,DataPack!G477))=0,"",IF($C$4=Dates!$G$4,DataPack!A477,IF($C$4=Dates!$G$5,DataPack!G477)))</f>
        <v>110576</v>
      </c>
      <c r="C326" s="34" t="str">
        <f>IF(IF($C$4=Dates!$G$4,DataPack!B477,IF($C$4=Dates!$G$5,DataPack!H477))=0,"",IF($C$4=Dates!$G$4,DataPack!B477,IF($C$4=Dates!$G$5,DataPack!H477)))</f>
        <v>Pebble Brook School</v>
      </c>
      <c r="D326" s="34" t="str">
        <f>IF(IF($C$4=Dates!$G$4,DataPack!C477,IF($C$4=Dates!$G$5,DataPack!I477))=0,"",IF($C$4=Dates!$G$4,DataPack!C477,IF($C$4=Dates!$G$5,DataPack!I477)))</f>
        <v>Buckinghamshire</v>
      </c>
      <c r="E326" s="34" t="str">
        <f>IF(IF($C$4=Dates!$G$4,DataPack!D477,IF($C$4=Dates!$G$5,DataPack!J477))=0,"",IF($C$4=Dates!$G$4,DataPack!D477,IF($C$4=Dates!$G$5,DataPack!J477)))</f>
        <v>Special</v>
      </c>
      <c r="F326" s="34" t="str">
        <f>IF(IF($C$4=Dates!$G$4,DataPack!E477,IF($C$4=Dates!$G$5,DataPack!K477))=0,"",IF($C$4=Dates!$G$4,DataPack!E477,IF($C$4=Dates!$G$5,DataPack!K477)))</f>
        <v>Community Special School</v>
      </c>
      <c r="G326" s="258">
        <f>IF(IF($C$4=Dates!$G$4,DataPack!F477,IF($C$4=Dates!$G$5,DataPack!L477))=0,"",IF($C$4=Dates!$G$4,DataPack!F477,IF($C$4=Dates!$G$5,DataPack!L477)))</f>
        <v>41033</v>
      </c>
    </row>
    <row r="327" spans="2:7">
      <c r="B327" s="29">
        <f>IF(IF($C$4=Dates!$G$4,DataPack!A478,IF($C$4=Dates!$G$5,DataPack!G478))=0,"",IF($C$4=Dates!$G$4,DataPack!A478,IF($C$4=Dates!$G$5,DataPack!G478)))</f>
        <v>109394</v>
      </c>
      <c r="C327" s="34" t="str">
        <f>IF(IF($C$4=Dates!$G$4,DataPack!B478,IF($C$4=Dates!$G$5,DataPack!H478))=0,"",IF($C$4=Dates!$G$4,DataPack!B478,IF($C$4=Dates!$G$5,DataPack!H478)))</f>
        <v>Notton House School</v>
      </c>
      <c r="D327" s="34" t="str">
        <f>IF(IF($C$4=Dates!$G$4,DataPack!C478,IF($C$4=Dates!$G$5,DataPack!I478))=0,"",IF($C$4=Dates!$G$4,DataPack!C478,IF($C$4=Dates!$G$5,DataPack!I478)))</f>
        <v>Bristol City of</v>
      </c>
      <c r="E327" s="34" t="str">
        <f>IF(IF($C$4=Dates!$G$4,DataPack!D478,IF($C$4=Dates!$G$5,DataPack!J478))=0,"",IF($C$4=Dates!$G$4,DataPack!D478,IF($C$4=Dates!$G$5,DataPack!J478)))</f>
        <v>Special</v>
      </c>
      <c r="F327" s="34" t="str">
        <f>IF(IF($C$4=Dates!$G$4,DataPack!E478,IF($C$4=Dates!$G$5,DataPack!K478))=0,"",IF($C$4=Dates!$G$4,DataPack!E478,IF($C$4=Dates!$G$5,DataPack!K478)))</f>
        <v>Community Special School</v>
      </c>
      <c r="G327" s="258">
        <f>IF(IF($C$4=Dates!$G$4,DataPack!F478,IF($C$4=Dates!$G$5,DataPack!L478))=0,"",IF($C$4=Dates!$G$4,DataPack!F478,IF($C$4=Dates!$G$5,DataPack!L478)))</f>
        <v>40563</v>
      </c>
    </row>
    <row r="328" spans="2:7">
      <c r="B328" s="29">
        <f>IF(IF($C$4=Dates!$G$4,DataPack!A479,IF($C$4=Dates!$G$5,DataPack!G479))=0,"",IF($C$4=Dates!$G$4,DataPack!A479,IF($C$4=Dates!$G$5,DataPack!G479)))</f>
        <v>105623</v>
      </c>
      <c r="C328" s="34" t="str">
        <f>IF(IF($C$4=Dates!$G$4,DataPack!B479,IF($C$4=Dates!$G$5,DataPack!H479))=0,"",IF($C$4=Dates!$G$4,DataPack!B479,IF($C$4=Dates!$G$5,DataPack!H479)))</f>
        <v>Southern Cross School</v>
      </c>
      <c r="D328" s="34" t="str">
        <f>IF(IF($C$4=Dates!$G$4,DataPack!C479,IF($C$4=Dates!$G$5,DataPack!I479))=0,"",IF($C$4=Dates!$G$4,DataPack!C479,IF($C$4=Dates!$G$5,DataPack!I479)))</f>
        <v>Manchester</v>
      </c>
      <c r="E328" s="34" t="str">
        <f>IF(IF($C$4=Dates!$G$4,DataPack!D479,IF($C$4=Dates!$G$5,DataPack!J479))=0,"",IF($C$4=Dates!$G$4,DataPack!D479,IF($C$4=Dates!$G$5,DataPack!J479)))</f>
        <v>Special</v>
      </c>
      <c r="F328" s="34" t="str">
        <f>IF(IF($C$4=Dates!$G$4,DataPack!E479,IF($C$4=Dates!$G$5,DataPack!K479))=0,"",IF($C$4=Dates!$G$4,DataPack!E479,IF($C$4=Dates!$G$5,DataPack!K479)))</f>
        <v>Community Special School</v>
      </c>
      <c r="G328" s="258">
        <f>IF(IF($C$4=Dates!$G$4,DataPack!F479,IF($C$4=Dates!$G$5,DataPack!L479))=0,"",IF($C$4=Dates!$G$4,DataPack!F479,IF($C$4=Dates!$G$5,DataPack!L479)))</f>
        <v>40710</v>
      </c>
    </row>
    <row r="329" spans="2:7">
      <c r="B329" s="29">
        <f>IF(IF($C$4=Dates!$G$4,DataPack!A480,IF($C$4=Dates!$G$5,DataPack!G480))=0,"",IF($C$4=Dates!$G$4,DataPack!A480,IF($C$4=Dates!$G$5,DataPack!G480)))</f>
        <v>100654</v>
      </c>
      <c r="C329" s="34" t="str">
        <f>IF(IF($C$4=Dates!$G$4,DataPack!B480,IF($C$4=Dates!$G$5,DataPack!H480))=0,"",IF($C$4=Dates!$G$4,DataPack!B480,IF($C$4=Dates!$G$5,DataPack!H480)))</f>
        <v>Lansdowne School</v>
      </c>
      <c r="D329" s="34" t="str">
        <f>IF(IF($C$4=Dates!$G$4,DataPack!C480,IF($C$4=Dates!$G$5,DataPack!I480))=0,"",IF($C$4=Dates!$G$4,DataPack!C480,IF($C$4=Dates!$G$5,DataPack!I480)))</f>
        <v>Lambeth</v>
      </c>
      <c r="E329" s="34" t="str">
        <f>IF(IF($C$4=Dates!$G$4,DataPack!D480,IF($C$4=Dates!$G$5,DataPack!J480))=0,"",IF($C$4=Dates!$G$4,DataPack!D480,IF($C$4=Dates!$G$5,DataPack!J480)))</f>
        <v>Special</v>
      </c>
      <c r="F329" s="34" t="str">
        <f>IF(IF($C$4=Dates!$G$4,DataPack!E480,IF($C$4=Dates!$G$5,DataPack!K480))=0,"",IF($C$4=Dates!$G$4,DataPack!E480,IF($C$4=Dates!$G$5,DataPack!K480)))</f>
        <v>Community Special School</v>
      </c>
      <c r="G329" s="258">
        <f>IF(IF($C$4=Dates!$G$4,DataPack!F480,IF($C$4=Dates!$G$5,DataPack!L480))=0,"",IF($C$4=Dates!$G$4,DataPack!F480,IF($C$4=Dates!$G$5,DataPack!L480)))</f>
        <v>40941</v>
      </c>
    </row>
    <row r="330" spans="2:7">
      <c r="B330" s="29">
        <f>IF(IF($C$4=Dates!$G$4,DataPack!A481,IF($C$4=Dates!$G$5,DataPack!G481))=0,"",IF($C$4=Dates!$G$4,DataPack!A481,IF($C$4=Dates!$G$5,DataPack!G481)))</f>
        <v>136754</v>
      </c>
      <c r="C330" s="34" t="str">
        <f>IF(IF($C$4=Dates!$G$4,DataPack!B481,IF($C$4=Dates!$G$5,DataPack!H481))=0,"",IF($C$4=Dates!$G$4,DataPack!B481,IF($C$4=Dates!$G$5,DataPack!H481)))</f>
        <v>Oakfield School</v>
      </c>
      <c r="D330" s="34" t="str">
        <f>IF(IF($C$4=Dates!$G$4,DataPack!C481,IF($C$4=Dates!$G$5,DataPack!I481))=0,"",IF($C$4=Dates!$G$4,DataPack!C481,IF($C$4=Dates!$G$5,DataPack!I481)))</f>
        <v>Leicestershire</v>
      </c>
      <c r="E330" s="34" t="str">
        <f>IF(IF($C$4=Dates!$G$4,DataPack!D481,IF($C$4=Dates!$G$5,DataPack!J481))=0,"",IF($C$4=Dates!$G$4,DataPack!D481,IF($C$4=Dates!$G$5,DataPack!J481)))</f>
        <v>PRU</v>
      </c>
      <c r="F330" s="34" t="str">
        <f>IF(IF($C$4=Dates!$G$4,DataPack!E481,IF($C$4=Dates!$G$5,DataPack!K481))=0,"",IF($C$4=Dates!$G$4,DataPack!E481,IF($C$4=Dates!$G$5,DataPack!K481)))</f>
        <v>Pupil Referral Unit</v>
      </c>
      <c r="G330" s="258">
        <f>IF(IF($C$4=Dates!$G$4,DataPack!F481,IF($C$4=Dates!$G$5,DataPack!L481))=0,"",IF($C$4=Dates!$G$4,DataPack!F481,IF($C$4=Dates!$G$5,DataPack!L481)))</f>
        <v>41039</v>
      </c>
    </row>
    <row r="331" spans="2:7">
      <c r="B331" s="29">
        <f>IF(IF($C$4=Dates!$G$4,DataPack!A482,IF($C$4=Dates!$G$5,DataPack!G482))=0,"",IF($C$4=Dates!$G$4,DataPack!A482,IF($C$4=Dates!$G$5,DataPack!G482)))</f>
        <v>136160</v>
      </c>
      <c r="C331" s="34" t="str">
        <f>IF(IF($C$4=Dates!$G$4,DataPack!B482,IF($C$4=Dates!$G$5,DataPack!H482))=0,"",IF($C$4=Dates!$G$4,DataPack!B482,IF($C$4=Dates!$G$5,DataPack!H482)))</f>
        <v>Newbridge Short Stay Secondary School</v>
      </c>
      <c r="D331" s="34" t="str">
        <f>IF(IF($C$4=Dates!$G$4,DataPack!C482,IF($C$4=Dates!$G$5,DataPack!I482))=0,"",IF($C$4=Dates!$G$4,DataPack!C482,IF($C$4=Dates!$G$5,DataPack!I482)))</f>
        <v>Worcestershire</v>
      </c>
      <c r="E331" s="34" t="str">
        <f>IF(IF($C$4=Dates!$G$4,DataPack!D482,IF($C$4=Dates!$G$5,DataPack!J482))=0,"",IF($C$4=Dates!$G$4,DataPack!D482,IF($C$4=Dates!$G$5,DataPack!J482)))</f>
        <v>PRU</v>
      </c>
      <c r="F331" s="34" t="str">
        <f>IF(IF($C$4=Dates!$G$4,DataPack!E482,IF($C$4=Dates!$G$5,DataPack!K482))=0,"",IF($C$4=Dates!$G$4,DataPack!E482,IF($C$4=Dates!$G$5,DataPack!K482)))</f>
        <v>Pupil Referral Unit</v>
      </c>
      <c r="G331" s="258">
        <f>IF(IF($C$4=Dates!$G$4,DataPack!F482,IF($C$4=Dates!$G$5,DataPack!L482))=0,"",IF($C$4=Dates!$G$4,DataPack!F482,IF($C$4=Dates!$G$5,DataPack!L482)))</f>
        <v>41025</v>
      </c>
    </row>
    <row r="332" spans="2:7">
      <c r="B332" s="29">
        <f>IF(IF($C$4=Dates!$G$4,DataPack!A483,IF($C$4=Dates!$G$5,DataPack!G483))=0,"",IF($C$4=Dates!$G$4,DataPack!A483,IF($C$4=Dates!$G$5,DataPack!G483)))</f>
        <v>135542</v>
      </c>
      <c r="C332" s="34" t="str">
        <f>IF(IF($C$4=Dates!$G$4,DataPack!B483,IF($C$4=Dates!$G$5,DataPack!H483))=0,"",IF($C$4=Dates!$G$4,DataPack!B483,IF($C$4=Dates!$G$5,DataPack!H483)))</f>
        <v>Chace Extended Learning Centre</v>
      </c>
      <c r="D332" s="34" t="str">
        <f>IF(IF($C$4=Dates!$G$4,DataPack!C483,IF($C$4=Dates!$G$5,DataPack!I483))=0,"",IF($C$4=Dates!$G$4,DataPack!C483,IF($C$4=Dates!$G$5,DataPack!I483)))</f>
        <v>Coventry</v>
      </c>
      <c r="E332" s="34" t="str">
        <f>IF(IF($C$4=Dates!$G$4,DataPack!D483,IF($C$4=Dates!$G$5,DataPack!J483))=0,"",IF($C$4=Dates!$G$4,DataPack!D483,IF($C$4=Dates!$G$5,DataPack!J483)))</f>
        <v>PRU</v>
      </c>
      <c r="F332" s="34" t="str">
        <f>IF(IF($C$4=Dates!$G$4,DataPack!E483,IF($C$4=Dates!$G$5,DataPack!K483))=0,"",IF($C$4=Dates!$G$4,DataPack!E483,IF($C$4=Dates!$G$5,DataPack!K483)))</f>
        <v>Pupil Referral Unit</v>
      </c>
      <c r="G332" s="258">
        <f>IF(IF($C$4=Dates!$G$4,DataPack!F483,IF($C$4=Dates!$G$5,DataPack!L483))=0,"",IF($C$4=Dates!$G$4,DataPack!F483,IF($C$4=Dates!$G$5,DataPack!L483)))</f>
        <v>41040</v>
      </c>
    </row>
    <row r="333" spans="2:7">
      <c r="B333" s="29">
        <f>IF(IF($C$4=Dates!$G$4,DataPack!A484,IF($C$4=Dates!$G$5,DataPack!G484))=0,"",IF($C$4=Dates!$G$4,DataPack!A484,IF($C$4=Dates!$G$5,DataPack!G484)))</f>
        <v>135516</v>
      </c>
      <c r="C333" s="34" t="str">
        <f>IF(IF($C$4=Dates!$G$4,DataPack!B484,IF($C$4=Dates!$G$5,DataPack!H484))=0,"",IF($C$4=Dates!$G$4,DataPack!B484,IF($C$4=Dates!$G$5,DataPack!H484)))</f>
        <v>Oaklands PRU</v>
      </c>
      <c r="D333" s="34" t="str">
        <f>IF(IF($C$4=Dates!$G$4,DataPack!C484,IF($C$4=Dates!$G$5,DataPack!I484))=0,"",IF($C$4=Dates!$G$4,DataPack!C484,IF($C$4=Dates!$G$5,DataPack!I484)))</f>
        <v>Solihull</v>
      </c>
      <c r="E333" s="34" t="str">
        <f>IF(IF($C$4=Dates!$G$4,DataPack!D484,IF($C$4=Dates!$G$5,DataPack!J484))=0,"",IF($C$4=Dates!$G$4,DataPack!D484,IF($C$4=Dates!$G$5,DataPack!J484)))</f>
        <v>PRU</v>
      </c>
      <c r="F333" s="34" t="str">
        <f>IF(IF($C$4=Dates!$G$4,DataPack!E484,IF($C$4=Dates!$G$5,DataPack!K484))=0,"",IF($C$4=Dates!$G$4,DataPack!E484,IF($C$4=Dates!$G$5,DataPack!K484)))</f>
        <v>Pupil Referral Unit</v>
      </c>
      <c r="G333" s="258">
        <f>IF(IF($C$4=Dates!$G$4,DataPack!F484,IF($C$4=Dates!$G$5,DataPack!L484))=0,"",IF($C$4=Dates!$G$4,DataPack!F484,IF($C$4=Dates!$G$5,DataPack!L484)))</f>
        <v>40871</v>
      </c>
    </row>
    <row r="334" spans="2:7">
      <c r="B334" s="29">
        <f>IF(IF($C$4=Dates!$G$4,DataPack!A485,IF($C$4=Dates!$G$5,DataPack!G485))=0,"",IF($C$4=Dates!$G$4,DataPack!A485,IF($C$4=Dates!$G$5,DataPack!G485)))</f>
        <v>135501</v>
      </c>
      <c r="C334" s="34" t="str">
        <f>IF(IF($C$4=Dates!$G$4,DataPack!B485,IF($C$4=Dates!$G$5,DataPack!H485))=0,"",IF($C$4=Dates!$G$4,DataPack!B485,IF($C$4=Dates!$G$5,DataPack!H485)))</f>
        <v>Springboard Centre</v>
      </c>
      <c r="D334" s="34" t="str">
        <f>IF(IF($C$4=Dates!$G$4,DataPack!C485,IF($C$4=Dates!$G$5,DataPack!I485))=0,"",IF($C$4=Dates!$G$4,DataPack!C485,IF($C$4=Dates!$G$5,DataPack!I485)))</f>
        <v>Doncaster</v>
      </c>
      <c r="E334" s="34" t="str">
        <f>IF(IF($C$4=Dates!$G$4,DataPack!D485,IF($C$4=Dates!$G$5,DataPack!J485))=0,"",IF($C$4=Dates!$G$4,DataPack!D485,IF($C$4=Dates!$G$5,DataPack!J485)))</f>
        <v>PRU</v>
      </c>
      <c r="F334" s="34" t="str">
        <f>IF(IF($C$4=Dates!$G$4,DataPack!E485,IF($C$4=Dates!$G$5,DataPack!K485))=0,"",IF($C$4=Dates!$G$4,DataPack!E485,IF($C$4=Dates!$G$5,DataPack!K485)))</f>
        <v>Pupil Referral Unit</v>
      </c>
      <c r="G334" s="258">
        <f>IF(IF($C$4=Dates!$G$4,DataPack!F485,IF($C$4=Dates!$G$5,DataPack!L485))=0,"",IF($C$4=Dates!$G$4,DataPack!F485,IF($C$4=Dates!$G$5,DataPack!L485)))</f>
        <v>40879</v>
      </c>
    </row>
    <row r="335" spans="2:7">
      <c r="B335" s="29">
        <f>IF(IF($C$4=Dates!$G$4,DataPack!A486,IF($C$4=Dates!$G$5,DataPack!G486))=0,"",IF($C$4=Dates!$G$4,DataPack!A486,IF($C$4=Dates!$G$5,DataPack!G486)))</f>
        <v>135463</v>
      </c>
      <c r="C335" s="34" t="str">
        <f>IF(IF($C$4=Dates!$G$4,DataPack!B486,IF($C$4=Dates!$G$5,DataPack!H486))=0,"",IF($C$4=Dates!$G$4,DataPack!B486,IF($C$4=Dates!$G$5,DataPack!H486)))</f>
        <v>Canterbury and Swale Alternative Curriculum PRU</v>
      </c>
      <c r="D335" s="34" t="str">
        <f>IF(IF($C$4=Dates!$G$4,DataPack!C486,IF($C$4=Dates!$G$5,DataPack!I486))=0,"",IF($C$4=Dates!$G$4,DataPack!C486,IF($C$4=Dates!$G$5,DataPack!I486)))</f>
        <v>Kent</v>
      </c>
      <c r="E335" s="34" t="str">
        <f>IF(IF($C$4=Dates!$G$4,DataPack!D486,IF($C$4=Dates!$G$5,DataPack!J486))=0,"",IF($C$4=Dates!$G$4,DataPack!D486,IF($C$4=Dates!$G$5,DataPack!J486)))</f>
        <v>PRU</v>
      </c>
      <c r="F335" s="34" t="str">
        <f>IF(IF($C$4=Dates!$G$4,DataPack!E486,IF($C$4=Dates!$G$5,DataPack!K486))=0,"",IF($C$4=Dates!$G$4,DataPack!E486,IF($C$4=Dates!$G$5,DataPack!K486)))</f>
        <v>Pupil Referral Unit</v>
      </c>
      <c r="G335" s="258">
        <f>IF(IF($C$4=Dates!$G$4,DataPack!F486,IF($C$4=Dates!$G$5,DataPack!L486))=0,"",IF($C$4=Dates!$G$4,DataPack!F486,IF($C$4=Dates!$G$5,DataPack!L486)))</f>
        <v>40990</v>
      </c>
    </row>
    <row r="336" spans="2:7">
      <c r="B336" s="29">
        <f>IF(IF($C$4=Dates!$G$4,DataPack!A487,IF($C$4=Dates!$G$5,DataPack!G487))=0,"",IF($C$4=Dates!$G$4,DataPack!A487,IF($C$4=Dates!$G$5,DataPack!G487)))</f>
        <v>131014</v>
      </c>
      <c r="C336" s="34" t="str">
        <f>IF(IF($C$4=Dates!$G$4,DataPack!B487,IF($C$4=Dates!$G$5,DataPack!H487))=0,"",IF($C$4=Dates!$G$4,DataPack!B487,IF($C$4=Dates!$G$5,DataPack!H487)))</f>
        <v>The Coach House Short Stay School</v>
      </c>
      <c r="D336" s="34" t="str">
        <f>IF(IF($C$4=Dates!$G$4,DataPack!C487,IF($C$4=Dates!$G$5,DataPack!I487))=0,"",IF($C$4=Dates!$G$4,DataPack!C487,IF($C$4=Dates!$G$5,DataPack!I487)))</f>
        <v>Worcestershire</v>
      </c>
      <c r="E336" s="34" t="str">
        <f>IF(IF($C$4=Dates!$G$4,DataPack!D487,IF($C$4=Dates!$G$5,DataPack!J487))=0,"",IF($C$4=Dates!$G$4,DataPack!D487,IF($C$4=Dates!$G$5,DataPack!J487)))</f>
        <v>PRU</v>
      </c>
      <c r="F336" s="34" t="str">
        <f>IF(IF($C$4=Dates!$G$4,DataPack!E487,IF($C$4=Dates!$G$5,DataPack!K487))=0,"",IF($C$4=Dates!$G$4,DataPack!E487,IF($C$4=Dates!$G$5,DataPack!K487)))</f>
        <v>Pupil Referral Unit</v>
      </c>
      <c r="G336" s="258">
        <f>IF(IF($C$4=Dates!$G$4,DataPack!F487,IF($C$4=Dates!$G$5,DataPack!L487))=0,"",IF($C$4=Dates!$G$4,DataPack!F487,IF($C$4=Dates!$G$5,DataPack!L487)))</f>
        <v>40674</v>
      </c>
    </row>
    <row r="337" spans="2:7">
      <c r="B337" s="29">
        <f>IF(IF($C$4=Dates!$G$4,DataPack!A488,IF($C$4=Dates!$G$5,DataPack!G488))=0,"",IF($C$4=Dates!$G$4,DataPack!A488,IF($C$4=Dates!$G$5,DataPack!G488)))</f>
        <v>126172</v>
      </c>
      <c r="C337" s="34" t="str">
        <f>IF(IF($C$4=Dates!$G$4,DataPack!B488,IF($C$4=Dates!$G$5,DataPack!H488))=0,"",IF($C$4=Dates!$G$4,DataPack!B488,IF($C$4=Dates!$G$5,DataPack!H488)))</f>
        <v>Young People's Support Service</v>
      </c>
      <c r="D337" s="34" t="str">
        <f>IF(IF($C$4=Dates!$G$4,DataPack!C488,IF($C$4=Dates!$G$5,DataPack!I488))=0,"",IF($C$4=Dates!$G$4,DataPack!C488,IF($C$4=Dates!$G$5,DataPack!I488)))</f>
        <v>Wiltshire</v>
      </c>
      <c r="E337" s="34" t="str">
        <f>IF(IF($C$4=Dates!$G$4,DataPack!D488,IF($C$4=Dates!$G$5,DataPack!J488))=0,"",IF($C$4=Dates!$G$4,DataPack!D488,IF($C$4=Dates!$G$5,DataPack!J488)))</f>
        <v>PRU</v>
      </c>
      <c r="F337" s="34" t="str">
        <f>IF(IF($C$4=Dates!$G$4,DataPack!E488,IF($C$4=Dates!$G$5,DataPack!K488))=0,"",IF($C$4=Dates!$G$4,DataPack!E488,IF($C$4=Dates!$G$5,DataPack!K488)))</f>
        <v>Pupil Referral Unit</v>
      </c>
      <c r="G337" s="258">
        <f>IF(IF($C$4=Dates!$G$4,DataPack!F488,IF($C$4=Dates!$G$5,DataPack!L488))=0,"",IF($C$4=Dates!$G$4,DataPack!F488,IF($C$4=Dates!$G$5,DataPack!L488)))</f>
        <v>40674</v>
      </c>
    </row>
    <row r="338" spans="2:7">
      <c r="B338" s="29">
        <f>IF(IF($C$4=Dates!$G$4,DataPack!A489,IF($C$4=Dates!$G$5,DataPack!G489))=0,"",IF($C$4=Dates!$G$4,DataPack!A489,IF($C$4=Dates!$G$5,DataPack!G489)))</f>
        <v>125497</v>
      </c>
      <c r="C338" s="34" t="str">
        <f>IF(IF($C$4=Dates!$G$4,DataPack!B489,IF($C$4=Dates!$G$5,DataPack!H489))=0,"",IF($C$4=Dates!$G$4,DataPack!B489,IF($C$4=Dates!$G$5,DataPack!H489)))</f>
        <v>Warwickshire Pupil Re-Integration Unit</v>
      </c>
      <c r="D338" s="34" t="str">
        <f>IF(IF($C$4=Dates!$G$4,DataPack!C489,IF($C$4=Dates!$G$5,DataPack!I489))=0,"",IF($C$4=Dates!$G$4,DataPack!C489,IF($C$4=Dates!$G$5,DataPack!I489)))</f>
        <v>Warwickshire</v>
      </c>
      <c r="E338" s="34" t="str">
        <f>IF(IF($C$4=Dates!$G$4,DataPack!D489,IF($C$4=Dates!$G$5,DataPack!J489))=0,"",IF($C$4=Dates!$G$4,DataPack!D489,IF($C$4=Dates!$G$5,DataPack!J489)))</f>
        <v>PRU</v>
      </c>
      <c r="F338" s="34" t="str">
        <f>IF(IF($C$4=Dates!$G$4,DataPack!E489,IF($C$4=Dates!$G$5,DataPack!K489))=0,"",IF($C$4=Dates!$G$4,DataPack!E489,IF($C$4=Dates!$G$5,DataPack!K489)))</f>
        <v>Pupil Referral Unit</v>
      </c>
      <c r="G338" s="258">
        <f>IF(IF($C$4=Dates!$G$4,DataPack!F489,IF($C$4=Dates!$G$5,DataPack!L489))=0,"",IF($C$4=Dates!$G$4,DataPack!F489,IF($C$4=Dates!$G$5,DataPack!L489)))</f>
        <v>40353</v>
      </c>
    </row>
    <row r="339" spans="2:7">
      <c r="B339" s="29">
        <f>IF(IF($C$4=Dates!$G$4,DataPack!A490,IF($C$4=Dates!$G$5,DataPack!G490))=0,"",IF($C$4=Dates!$G$4,DataPack!A490,IF($C$4=Dates!$G$5,DataPack!G490)))</f>
        <v>114703</v>
      </c>
      <c r="C339" s="34" t="str">
        <f>IF(IF($C$4=Dates!$G$4,DataPack!B490,IF($C$4=Dates!$G$5,DataPack!H490))=0,"",IF($C$4=Dates!$G$4,DataPack!B490,IF($C$4=Dates!$G$5,DataPack!H490)))</f>
        <v>West Quadrant Childrens Support Centre, Harlow</v>
      </c>
      <c r="D339" s="34" t="str">
        <f>IF(IF($C$4=Dates!$G$4,DataPack!C490,IF($C$4=Dates!$G$5,DataPack!I490))=0,"",IF($C$4=Dates!$G$4,DataPack!C490,IF($C$4=Dates!$G$5,DataPack!I490)))</f>
        <v>Essex</v>
      </c>
      <c r="E339" s="34" t="str">
        <f>IF(IF($C$4=Dates!$G$4,DataPack!D490,IF($C$4=Dates!$G$5,DataPack!J490))=0,"",IF($C$4=Dates!$G$4,DataPack!D490,IF($C$4=Dates!$G$5,DataPack!J490)))</f>
        <v>PRU</v>
      </c>
      <c r="F339" s="34" t="str">
        <f>IF(IF($C$4=Dates!$G$4,DataPack!E490,IF($C$4=Dates!$G$5,DataPack!K490))=0,"",IF($C$4=Dates!$G$4,DataPack!E490,IF($C$4=Dates!$G$5,DataPack!K490)))</f>
        <v>Pupil Referral Unit</v>
      </c>
      <c r="G339" s="258">
        <f>IF(IF($C$4=Dates!$G$4,DataPack!F490,IF($C$4=Dates!$G$5,DataPack!L490))=0,"",IF($C$4=Dates!$G$4,DataPack!F490,IF($C$4=Dates!$G$5,DataPack!L490)))</f>
        <v>40991</v>
      </c>
    </row>
    <row r="340" spans="2:7">
      <c r="B340" s="29">
        <f>IF(IF($C$4=Dates!$G$4,DataPack!A491,IF($C$4=Dates!$G$5,DataPack!G491))=0,"",IF($C$4=Dates!$G$4,DataPack!A491,IF($C$4=Dates!$G$5,DataPack!G491)))</f>
        <v>109394</v>
      </c>
      <c r="C340" s="34" t="str">
        <f>IF(IF($C$4=Dates!$G$4,DataPack!B491,IF($C$4=Dates!$G$5,DataPack!H491))=0,"",IF($C$4=Dates!$G$4,DataPack!B491,IF($C$4=Dates!$G$5,DataPack!H491)))</f>
        <v>Notton House School</v>
      </c>
      <c r="D340" s="34" t="str">
        <f>IF(IF($C$4=Dates!$G$4,DataPack!C491,IF($C$4=Dates!$G$5,DataPack!I491))=0,"",IF($C$4=Dates!$G$4,DataPack!C491,IF($C$4=Dates!$G$5,DataPack!I491)))</f>
        <v>Bristol City of</v>
      </c>
      <c r="E340" s="34" t="str">
        <f>IF(IF($C$4=Dates!$G$4,DataPack!D491,IF($C$4=Dates!$G$5,DataPack!J491))=0,"",IF($C$4=Dates!$G$4,DataPack!D491,IF($C$4=Dates!$G$5,DataPack!J491)))</f>
        <v>Special</v>
      </c>
      <c r="F340" s="34" t="str">
        <f>IF(IF($C$4=Dates!$G$4,DataPack!E491,IF($C$4=Dates!$G$5,DataPack!K491))=0,"",IF($C$4=Dates!$G$4,DataPack!E491,IF($C$4=Dates!$G$5,DataPack!K491)))</f>
        <v>Community Special School</v>
      </c>
      <c r="G340" s="258">
        <f>IF(IF($C$4=Dates!$G$4,DataPack!F491,IF($C$4=Dates!$G$5,DataPack!L491))=0,"",IF($C$4=Dates!$G$4,DataPack!F491,IF($C$4=Dates!$G$5,DataPack!L491)))</f>
        <v>40563</v>
      </c>
    </row>
    <row r="341" spans="2:7">
      <c r="B341" s="29">
        <f>IF(IF($C$4=Dates!$G$4,DataPack!A492,IF($C$4=Dates!$G$5,DataPack!G492))=0,"",IF($C$4=Dates!$G$4,DataPack!A492,IF($C$4=Dates!$G$5,DataPack!G492)))</f>
        <v>105623</v>
      </c>
      <c r="C341" s="34" t="str">
        <f>IF(IF($C$4=Dates!$G$4,DataPack!B492,IF($C$4=Dates!$G$5,DataPack!H492))=0,"",IF($C$4=Dates!$G$4,DataPack!B492,IF($C$4=Dates!$G$5,DataPack!H492)))</f>
        <v>Southern Cross School</v>
      </c>
      <c r="D341" s="34" t="str">
        <f>IF(IF($C$4=Dates!$G$4,DataPack!C492,IF($C$4=Dates!$G$5,DataPack!I492))=0,"",IF($C$4=Dates!$G$4,DataPack!C492,IF($C$4=Dates!$G$5,DataPack!I492)))</f>
        <v>Manchester</v>
      </c>
      <c r="E341" s="34" t="str">
        <f>IF(IF($C$4=Dates!$G$4,DataPack!D492,IF($C$4=Dates!$G$5,DataPack!J492))=0,"",IF($C$4=Dates!$G$4,DataPack!D492,IF($C$4=Dates!$G$5,DataPack!J492)))</f>
        <v>Special</v>
      </c>
      <c r="F341" s="34" t="str">
        <f>IF(IF($C$4=Dates!$G$4,DataPack!E492,IF($C$4=Dates!$G$5,DataPack!K492))=0,"",IF($C$4=Dates!$G$4,DataPack!E492,IF($C$4=Dates!$G$5,DataPack!K492)))</f>
        <v>Community Special School</v>
      </c>
      <c r="G341" s="258">
        <f>IF(IF($C$4=Dates!$G$4,DataPack!F492,IF($C$4=Dates!$G$5,DataPack!L492))=0,"",IF($C$4=Dates!$G$4,DataPack!F492,IF($C$4=Dates!$G$5,DataPack!L492)))</f>
        <v>40710</v>
      </c>
    </row>
    <row r="342" spans="2:7">
      <c r="B342" s="29">
        <f>IF(IF($C$4=Dates!$G$4,DataPack!A493,IF($C$4=Dates!$G$5,DataPack!G493))=0,"",IF($C$4=Dates!$G$4,DataPack!A493,IF($C$4=Dates!$G$5,DataPack!G493)))</f>
        <v>136160</v>
      </c>
      <c r="C342" s="34" t="str">
        <f>IF(IF($C$4=Dates!$G$4,DataPack!B493,IF($C$4=Dates!$G$5,DataPack!H493))=0,"",IF($C$4=Dates!$G$4,DataPack!B493,IF($C$4=Dates!$G$5,DataPack!H493)))</f>
        <v>Newbridge Short Stay Secondary School</v>
      </c>
      <c r="D342" s="34" t="str">
        <f>IF(IF($C$4=Dates!$G$4,DataPack!C493,IF($C$4=Dates!$G$5,DataPack!I493))=0,"",IF($C$4=Dates!$G$4,DataPack!C493,IF($C$4=Dates!$G$5,DataPack!I493)))</f>
        <v>Worcestershire</v>
      </c>
      <c r="E342" s="34" t="str">
        <f>IF(IF($C$4=Dates!$G$4,DataPack!D493,IF($C$4=Dates!$G$5,DataPack!J493))=0,"",IF($C$4=Dates!$G$4,DataPack!D493,IF($C$4=Dates!$G$5,DataPack!J493)))</f>
        <v>PRU</v>
      </c>
      <c r="F342" s="34" t="str">
        <f>IF(IF($C$4=Dates!$G$4,DataPack!E493,IF($C$4=Dates!$G$5,DataPack!K493))=0,"",IF($C$4=Dates!$G$4,DataPack!E493,IF($C$4=Dates!$G$5,DataPack!K493)))</f>
        <v>Pupil Referral Unit</v>
      </c>
      <c r="G342" s="258">
        <f>IF(IF($C$4=Dates!$G$4,DataPack!F493,IF($C$4=Dates!$G$5,DataPack!L493))=0,"",IF($C$4=Dates!$G$4,DataPack!F493,IF($C$4=Dates!$G$5,DataPack!L493)))</f>
        <v>41025</v>
      </c>
    </row>
    <row r="343" spans="2:7">
      <c r="B343" s="29">
        <f>IF(IF($C$4=Dates!$G$4,DataPack!A494,IF($C$4=Dates!$G$5,DataPack!G494))=0,"",IF($C$4=Dates!$G$4,DataPack!A494,IF($C$4=Dates!$G$5,DataPack!G494)))</f>
        <v>135542</v>
      </c>
      <c r="C343" s="34" t="str">
        <f>IF(IF($C$4=Dates!$G$4,DataPack!B494,IF($C$4=Dates!$G$5,DataPack!H494))=0,"",IF($C$4=Dates!$G$4,DataPack!B494,IF($C$4=Dates!$G$5,DataPack!H494)))</f>
        <v>Chace Extended Learning Centre</v>
      </c>
      <c r="D343" s="34" t="str">
        <f>IF(IF($C$4=Dates!$G$4,DataPack!C494,IF($C$4=Dates!$G$5,DataPack!I494))=0,"",IF($C$4=Dates!$G$4,DataPack!C494,IF($C$4=Dates!$G$5,DataPack!I494)))</f>
        <v>Coventry</v>
      </c>
      <c r="E343" s="34" t="str">
        <f>IF(IF($C$4=Dates!$G$4,DataPack!D494,IF($C$4=Dates!$G$5,DataPack!J494))=0,"",IF($C$4=Dates!$G$4,DataPack!D494,IF($C$4=Dates!$G$5,DataPack!J494)))</f>
        <v>PRU</v>
      </c>
      <c r="F343" s="34" t="str">
        <f>IF(IF($C$4=Dates!$G$4,DataPack!E494,IF($C$4=Dates!$G$5,DataPack!K494))=0,"",IF($C$4=Dates!$G$4,DataPack!E494,IF($C$4=Dates!$G$5,DataPack!K494)))</f>
        <v>Pupil Referral Unit</v>
      </c>
      <c r="G343" s="258">
        <f>IF(IF($C$4=Dates!$G$4,DataPack!F494,IF($C$4=Dates!$G$5,DataPack!L494))=0,"",IF($C$4=Dates!$G$4,DataPack!F494,IF($C$4=Dates!$G$5,DataPack!L494)))</f>
        <v>41040</v>
      </c>
    </row>
    <row r="344" spans="2:7">
      <c r="B344" s="29">
        <f>IF(IF($C$4=Dates!$G$4,DataPack!A495,IF($C$4=Dates!$G$5,DataPack!G495))=0,"",IF($C$4=Dates!$G$4,DataPack!A495,IF($C$4=Dates!$G$5,DataPack!G495)))</f>
        <v>135516</v>
      </c>
      <c r="C344" s="34" t="str">
        <f>IF(IF($C$4=Dates!$G$4,DataPack!B495,IF($C$4=Dates!$G$5,DataPack!H495))=0,"",IF($C$4=Dates!$G$4,DataPack!B495,IF($C$4=Dates!$G$5,DataPack!H495)))</f>
        <v>Oaklands PRU</v>
      </c>
      <c r="D344" s="34" t="str">
        <f>IF(IF($C$4=Dates!$G$4,DataPack!C495,IF($C$4=Dates!$G$5,DataPack!I495))=0,"",IF($C$4=Dates!$G$4,DataPack!C495,IF($C$4=Dates!$G$5,DataPack!I495)))</f>
        <v>Solihull</v>
      </c>
      <c r="E344" s="34" t="str">
        <f>IF(IF($C$4=Dates!$G$4,DataPack!D495,IF($C$4=Dates!$G$5,DataPack!J495))=0,"",IF($C$4=Dates!$G$4,DataPack!D495,IF($C$4=Dates!$G$5,DataPack!J495)))</f>
        <v>PRU</v>
      </c>
      <c r="F344" s="34" t="str">
        <f>IF(IF($C$4=Dates!$G$4,DataPack!E495,IF($C$4=Dates!$G$5,DataPack!K495))=0,"",IF($C$4=Dates!$G$4,DataPack!E495,IF($C$4=Dates!$G$5,DataPack!K495)))</f>
        <v>Pupil Referral Unit</v>
      </c>
      <c r="G344" s="258">
        <f>IF(IF($C$4=Dates!$G$4,DataPack!F495,IF($C$4=Dates!$G$5,DataPack!L495))=0,"",IF($C$4=Dates!$G$4,DataPack!F495,IF($C$4=Dates!$G$5,DataPack!L495)))</f>
        <v>40871</v>
      </c>
    </row>
    <row r="345" spans="2:7">
      <c r="B345" s="29">
        <f>IF(IF($C$4=Dates!$G$4,DataPack!A496,IF($C$4=Dates!$G$5,DataPack!G496))=0,"",IF($C$4=Dates!$G$4,DataPack!A496,IF($C$4=Dates!$G$5,DataPack!G496)))</f>
        <v>135501</v>
      </c>
      <c r="C345" s="34" t="str">
        <f>IF(IF($C$4=Dates!$G$4,DataPack!B496,IF($C$4=Dates!$G$5,DataPack!H496))=0,"",IF($C$4=Dates!$G$4,DataPack!B496,IF($C$4=Dates!$G$5,DataPack!H496)))</f>
        <v>Springboard Centre</v>
      </c>
      <c r="D345" s="34" t="str">
        <f>IF(IF($C$4=Dates!$G$4,DataPack!C496,IF($C$4=Dates!$G$5,DataPack!I496))=0,"",IF($C$4=Dates!$G$4,DataPack!C496,IF($C$4=Dates!$G$5,DataPack!I496)))</f>
        <v>Doncaster</v>
      </c>
      <c r="E345" s="34" t="str">
        <f>IF(IF($C$4=Dates!$G$4,DataPack!D496,IF($C$4=Dates!$G$5,DataPack!J496))=0,"",IF($C$4=Dates!$G$4,DataPack!D496,IF($C$4=Dates!$G$5,DataPack!J496)))</f>
        <v>PRU</v>
      </c>
      <c r="F345" s="34" t="str">
        <f>IF(IF($C$4=Dates!$G$4,DataPack!E496,IF($C$4=Dates!$G$5,DataPack!K496))=0,"",IF($C$4=Dates!$G$4,DataPack!E496,IF($C$4=Dates!$G$5,DataPack!K496)))</f>
        <v>Pupil Referral Unit</v>
      </c>
      <c r="G345" s="258">
        <f>IF(IF($C$4=Dates!$G$4,DataPack!F496,IF($C$4=Dates!$G$5,DataPack!L496))=0,"",IF($C$4=Dates!$G$4,DataPack!F496,IF($C$4=Dates!$G$5,DataPack!L496)))</f>
        <v>40879</v>
      </c>
    </row>
    <row r="346" spans="2:7">
      <c r="B346" s="29">
        <f>IF(IF($C$4=Dates!$G$4,DataPack!A497,IF($C$4=Dates!$G$5,DataPack!G497))=0,"",IF($C$4=Dates!$G$4,DataPack!A497,IF($C$4=Dates!$G$5,DataPack!G497)))</f>
        <v>135463</v>
      </c>
      <c r="C346" s="34" t="str">
        <f>IF(IF($C$4=Dates!$G$4,DataPack!B497,IF($C$4=Dates!$G$5,DataPack!H497))=0,"",IF($C$4=Dates!$G$4,DataPack!B497,IF($C$4=Dates!$G$5,DataPack!H497)))</f>
        <v>Canterbury and Swale Alternative Curriculum PRU</v>
      </c>
      <c r="D346" s="34" t="str">
        <f>IF(IF($C$4=Dates!$G$4,DataPack!C497,IF($C$4=Dates!$G$5,DataPack!I497))=0,"",IF($C$4=Dates!$G$4,DataPack!C497,IF($C$4=Dates!$G$5,DataPack!I497)))</f>
        <v>Kent</v>
      </c>
      <c r="E346" s="34" t="str">
        <f>IF(IF($C$4=Dates!$G$4,DataPack!D497,IF($C$4=Dates!$G$5,DataPack!J497))=0,"",IF($C$4=Dates!$G$4,DataPack!D497,IF($C$4=Dates!$G$5,DataPack!J497)))</f>
        <v>PRU</v>
      </c>
      <c r="F346" s="34" t="str">
        <f>IF(IF($C$4=Dates!$G$4,DataPack!E497,IF($C$4=Dates!$G$5,DataPack!K497))=0,"",IF($C$4=Dates!$G$4,DataPack!E497,IF($C$4=Dates!$G$5,DataPack!K497)))</f>
        <v>Pupil Referral Unit</v>
      </c>
      <c r="G346" s="258">
        <f>IF(IF($C$4=Dates!$G$4,DataPack!F497,IF($C$4=Dates!$G$5,DataPack!L497))=0,"",IF($C$4=Dates!$G$4,DataPack!F497,IF($C$4=Dates!$G$5,DataPack!L497)))</f>
        <v>40990</v>
      </c>
    </row>
    <row r="347" spans="2:7">
      <c r="B347" s="29">
        <f>IF(IF($C$4=Dates!$G$4,DataPack!A498,IF($C$4=Dates!$G$5,DataPack!G498))=0,"",IF($C$4=Dates!$G$4,DataPack!A498,IF($C$4=Dates!$G$5,DataPack!G498)))</f>
        <v>131014</v>
      </c>
      <c r="C347" s="34" t="str">
        <f>IF(IF($C$4=Dates!$G$4,DataPack!B498,IF($C$4=Dates!$G$5,DataPack!H498))=0,"",IF($C$4=Dates!$G$4,DataPack!B498,IF($C$4=Dates!$G$5,DataPack!H498)))</f>
        <v>The Coach House Short Stay School</v>
      </c>
      <c r="D347" s="34" t="str">
        <f>IF(IF($C$4=Dates!$G$4,DataPack!C498,IF($C$4=Dates!$G$5,DataPack!I498))=0,"",IF($C$4=Dates!$G$4,DataPack!C498,IF($C$4=Dates!$G$5,DataPack!I498)))</f>
        <v>Worcestershire</v>
      </c>
      <c r="E347" s="34" t="str">
        <f>IF(IF($C$4=Dates!$G$4,DataPack!D498,IF($C$4=Dates!$G$5,DataPack!J498))=0,"",IF($C$4=Dates!$G$4,DataPack!D498,IF($C$4=Dates!$G$5,DataPack!J498)))</f>
        <v>PRU</v>
      </c>
      <c r="F347" s="34" t="str">
        <f>IF(IF($C$4=Dates!$G$4,DataPack!E498,IF($C$4=Dates!$G$5,DataPack!K498))=0,"",IF($C$4=Dates!$G$4,DataPack!E498,IF($C$4=Dates!$G$5,DataPack!K498)))</f>
        <v>Pupil Referral Unit</v>
      </c>
      <c r="G347" s="258">
        <f>IF(IF($C$4=Dates!$G$4,DataPack!F498,IF($C$4=Dates!$G$5,DataPack!L498))=0,"",IF($C$4=Dates!$G$4,DataPack!F498,IF($C$4=Dates!$G$5,DataPack!L498)))</f>
        <v>40674</v>
      </c>
    </row>
    <row r="348" spans="2:7">
      <c r="B348" s="29">
        <f>IF(IF($C$4=Dates!$G$4,DataPack!A499,IF($C$4=Dates!$G$5,DataPack!G499))=0,"",IF($C$4=Dates!$G$4,DataPack!A499,IF($C$4=Dates!$G$5,DataPack!G499)))</f>
        <v>126172</v>
      </c>
      <c r="C348" s="34" t="str">
        <f>IF(IF($C$4=Dates!$G$4,DataPack!B499,IF($C$4=Dates!$G$5,DataPack!H499))=0,"",IF($C$4=Dates!$G$4,DataPack!B499,IF($C$4=Dates!$G$5,DataPack!H499)))</f>
        <v>Young People's Support Service</v>
      </c>
      <c r="D348" s="34" t="str">
        <f>IF(IF($C$4=Dates!$G$4,DataPack!C499,IF($C$4=Dates!$G$5,DataPack!I499))=0,"",IF($C$4=Dates!$G$4,DataPack!C499,IF($C$4=Dates!$G$5,DataPack!I499)))</f>
        <v>Wiltshire</v>
      </c>
      <c r="E348" s="34" t="str">
        <f>IF(IF($C$4=Dates!$G$4,DataPack!D499,IF($C$4=Dates!$G$5,DataPack!J499))=0,"",IF($C$4=Dates!$G$4,DataPack!D499,IF($C$4=Dates!$G$5,DataPack!J499)))</f>
        <v>PRU</v>
      </c>
      <c r="F348" s="34" t="str">
        <f>IF(IF($C$4=Dates!$G$4,DataPack!E499,IF($C$4=Dates!$G$5,DataPack!K499))=0,"",IF($C$4=Dates!$G$4,DataPack!E499,IF($C$4=Dates!$G$5,DataPack!K499)))</f>
        <v>Pupil Referral Unit</v>
      </c>
      <c r="G348" s="258">
        <f>IF(IF($C$4=Dates!$G$4,DataPack!F499,IF($C$4=Dates!$G$5,DataPack!L499))=0,"",IF($C$4=Dates!$G$4,DataPack!F499,IF($C$4=Dates!$G$5,DataPack!L499)))</f>
        <v>40674</v>
      </c>
    </row>
    <row r="349" spans="2:7">
      <c r="B349" s="29">
        <f>IF(IF($C$4=Dates!$G$4,DataPack!A500,IF($C$4=Dates!$G$5,DataPack!G500))=0,"",IF($C$4=Dates!$G$4,DataPack!A500,IF($C$4=Dates!$G$5,DataPack!G500)))</f>
        <v>125497</v>
      </c>
      <c r="C349" s="34" t="str">
        <f>IF(IF($C$4=Dates!$G$4,DataPack!B500,IF($C$4=Dates!$G$5,DataPack!H500))=0,"",IF($C$4=Dates!$G$4,DataPack!B500,IF($C$4=Dates!$G$5,DataPack!H500)))</f>
        <v>Warwickshire Pupil Re-Integration Unit</v>
      </c>
      <c r="D349" s="34" t="str">
        <f>IF(IF($C$4=Dates!$G$4,DataPack!C500,IF($C$4=Dates!$G$5,DataPack!I500))=0,"",IF($C$4=Dates!$G$4,DataPack!C500,IF($C$4=Dates!$G$5,DataPack!I500)))</f>
        <v>Warwickshire</v>
      </c>
      <c r="E349" s="34" t="str">
        <f>IF(IF($C$4=Dates!$G$4,DataPack!D500,IF($C$4=Dates!$G$5,DataPack!J500))=0,"",IF($C$4=Dates!$G$4,DataPack!D500,IF($C$4=Dates!$G$5,DataPack!J500)))</f>
        <v>PRU</v>
      </c>
      <c r="F349" s="34" t="str">
        <f>IF(IF($C$4=Dates!$G$4,DataPack!E500,IF($C$4=Dates!$G$5,DataPack!K500))=0,"",IF($C$4=Dates!$G$4,DataPack!E500,IF($C$4=Dates!$G$5,DataPack!K500)))</f>
        <v>Pupil Referral Unit</v>
      </c>
      <c r="G349" s="258">
        <f>IF(IF($C$4=Dates!$G$4,DataPack!F500,IF($C$4=Dates!$G$5,DataPack!L500))=0,"",IF($C$4=Dates!$G$4,DataPack!F500,IF($C$4=Dates!$G$5,DataPack!L500)))</f>
        <v>40353</v>
      </c>
    </row>
    <row r="350" spans="2:7">
      <c r="B350" s="29">
        <f>IF(IF($C$4=Dates!$G$4,DataPack!A501,IF($C$4=Dates!$G$5,DataPack!G501))=0,"",IF($C$4=Dates!$G$4,DataPack!A501,IF($C$4=Dates!$G$5,DataPack!G501)))</f>
        <v>136754</v>
      </c>
      <c r="C350" s="34" t="str">
        <f>IF(IF($C$4=Dates!$G$4,DataPack!B501,IF($C$4=Dates!$G$5,DataPack!H501))=0,"",IF($C$4=Dates!$G$4,DataPack!B501,IF($C$4=Dates!$G$5,DataPack!H501)))</f>
        <v>Oakfield School</v>
      </c>
      <c r="D350" s="34" t="str">
        <f>IF(IF($C$4=Dates!$G$4,DataPack!C501,IF($C$4=Dates!$G$5,DataPack!I501))=0,"",IF($C$4=Dates!$G$4,DataPack!C501,IF($C$4=Dates!$G$5,DataPack!I501)))</f>
        <v>Leicestershire</v>
      </c>
      <c r="E350" s="34" t="str">
        <f>IF(IF($C$4=Dates!$G$4,DataPack!D501,IF($C$4=Dates!$G$5,DataPack!J501))=0,"",IF($C$4=Dates!$G$4,DataPack!D501,IF($C$4=Dates!$G$5,DataPack!J501)))</f>
        <v>PRU</v>
      </c>
      <c r="F350" s="34" t="str">
        <f>IF(IF($C$4=Dates!$G$4,DataPack!E501,IF($C$4=Dates!$G$5,DataPack!K501))=0,"",IF($C$4=Dates!$G$4,DataPack!E501,IF($C$4=Dates!$G$5,DataPack!K501)))</f>
        <v>Pupil Referral Unit</v>
      </c>
      <c r="G350" s="258">
        <f>IF(IF($C$4=Dates!$G$4,DataPack!F501,IF($C$4=Dates!$G$5,DataPack!L501))=0,"",IF($C$4=Dates!$G$4,DataPack!F501,IF($C$4=Dates!$G$5,DataPack!L501)))</f>
        <v>41039</v>
      </c>
    </row>
    <row r="351" spans="2:7">
      <c r="B351" s="29">
        <f>IF(IF($C$4=Dates!$G$4,DataPack!A502,IF($C$4=Dates!$G$5,DataPack!G502))=0,"",IF($C$4=Dates!$G$4,DataPack!A502,IF($C$4=Dates!$G$5,DataPack!G502)))</f>
        <v>114703</v>
      </c>
      <c r="C351" s="34" t="str">
        <f>IF(IF($C$4=Dates!$G$4,DataPack!B502,IF($C$4=Dates!$G$5,DataPack!H502))=0,"",IF($C$4=Dates!$G$4,DataPack!B502,IF($C$4=Dates!$G$5,DataPack!H502)))</f>
        <v>West Quadrant Childrens Support Centre, Harlow</v>
      </c>
      <c r="D351" s="34" t="str">
        <f>IF(IF($C$4=Dates!$G$4,DataPack!C502,IF($C$4=Dates!$G$5,DataPack!I502))=0,"",IF($C$4=Dates!$G$4,DataPack!C502,IF($C$4=Dates!$G$5,DataPack!I502)))</f>
        <v>Essex</v>
      </c>
      <c r="E351" s="34" t="str">
        <f>IF(IF($C$4=Dates!$G$4,DataPack!D502,IF($C$4=Dates!$G$5,DataPack!J502))=0,"",IF($C$4=Dates!$G$4,DataPack!D502,IF($C$4=Dates!$G$5,DataPack!J502)))</f>
        <v>PRU</v>
      </c>
      <c r="F351" s="34" t="str">
        <f>IF(IF($C$4=Dates!$G$4,DataPack!E502,IF($C$4=Dates!$G$5,DataPack!K502))=0,"",IF($C$4=Dates!$G$4,DataPack!E502,IF($C$4=Dates!$G$5,DataPack!K502)))</f>
        <v>Pupil Referral Unit</v>
      </c>
      <c r="G351" s="258">
        <f>IF(IF($C$4=Dates!$G$4,DataPack!F502,IF($C$4=Dates!$G$5,DataPack!L502))=0,"",IF($C$4=Dates!$G$4,DataPack!F502,IF($C$4=Dates!$G$5,DataPack!L502)))</f>
        <v>40991</v>
      </c>
    </row>
    <row r="352" spans="2:7">
      <c r="B352" s="29" t="str">
        <f>IF(IF($C$4=Dates!$G$4,DataPack!A503,IF($C$4=Dates!$G$5,DataPack!G503))=0,"",IF($C$4=Dates!$G$4,DataPack!A503,IF($C$4=Dates!$G$5,DataPack!G503)))</f>
        <v/>
      </c>
      <c r="C352" s="34" t="str">
        <f>IF(IF($C$4=Dates!$G$4,DataPack!B503,IF($C$4=Dates!$G$5,DataPack!H503))=0,"",IF($C$4=Dates!$G$4,DataPack!B503,IF($C$4=Dates!$G$5,DataPack!H503)))</f>
        <v/>
      </c>
      <c r="D352" s="34" t="str">
        <f>IF(IF($C$4=Dates!$G$4,DataPack!C503,IF($C$4=Dates!$G$5,DataPack!I503))=0,"",IF($C$4=Dates!$G$4,DataPack!C503,IF($C$4=Dates!$G$5,DataPack!I503)))</f>
        <v/>
      </c>
      <c r="E352" s="34" t="str">
        <f>IF(IF($C$4=Dates!$G$4,DataPack!D503,IF($C$4=Dates!$G$5,DataPack!J503))=0,"",IF($C$4=Dates!$G$4,DataPack!D503,IF($C$4=Dates!$G$5,DataPack!J503)))</f>
        <v/>
      </c>
      <c r="F352" s="34" t="str">
        <f>IF(IF($C$4=Dates!$G$4,DataPack!E503,IF($C$4=Dates!$G$5,DataPack!K503))=0,"",IF($C$4=Dates!$G$4,DataPack!E503,IF($C$4=Dates!$G$5,DataPack!K503)))</f>
        <v/>
      </c>
      <c r="G352" s="258" t="str">
        <f>IF(IF($C$4=Dates!$G$4,DataPack!F503,IF($C$4=Dates!$G$5,DataPack!L503))=0,"",IF($C$4=Dates!$G$4,DataPack!F503,IF($C$4=Dates!$G$5,DataPack!L503)))</f>
        <v/>
      </c>
    </row>
    <row r="353" spans="2:7">
      <c r="B353" s="29" t="str">
        <f>IF(IF($C$4=Dates!$G$4,DataPack!A504,IF($C$4=Dates!$G$5,DataPack!G504))=0,"",IF($C$4=Dates!$G$4,DataPack!A504,IF($C$4=Dates!$G$5,DataPack!G504)))</f>
        <v/>
      </c>
      <c r="C353" s="34" t="str">
        <f>IF(IF($C$4=Dates!$G$4,DataPack!B504,IF($C$4=Dates!$G$5,DataPack!H504))=0,"",IF($C$4=Dates!$G$4,DataPack!B504,IF($C$4=Dates!$G$5,DataPack!H504)))</f>
        <v/>
      </c>
      <c r="D353" s="34" t="str">
        <f>IF(IF($C$4=Dates!$G$4,DataPack!C504,IF($C$4=Dates!$G$5,DataPack!I504))=0,"",IF($C$4=Dates!$G$4,DataPack!C504,IF($C$4=Dates!$G$5,DataPack!I504)))</f>
        <v/>
      </c>
      <c r="E353" s="34" t="str">
        <f>IF(IF($C$4=Dates!$G$4,DataPack!D504,IF($C$4=Dates!$G$5,DataPack!J504))=0,"",IF($C$4=Dates!$G$4,DataPack!D504,IF($C$4=Dates!$G$5,DataPack!J504)))</f>
        <v/>
      </c>
      <c r="F353" s="34" t="str">
        <f>IF(IF($C$4=Dates!$G$4,DataPack!E504,IF($C$4=Dates!$G$5,DataPack!K504))=0,"",IF($C$4=Dates!$G$4,DataPack!E504,IF($C$4=Dates!$G$5,DataPack!K504)))</f>
        <v/>
      </c>
      <c r="G353" s="258" t="str">
        <f>IF(IF($C$4=Dates!$G$4,DataPack!F504,IF($C$4=Dates!$G$5,DataPack!L504))=0,"",IF($C$4=Dates!$G$4,DataPack!F504,IF($C$4=Dates!$G$5,DataPack!L504)))</f>
        <v/>
      </c>
    </row>
    <row r="354" spans="2:7">
      <c r="B354" s="29" t="str">
        <f>IF(IF($C$4=Dates!$G$4,DataPack!A505,IF($C$4=Dates!$G$5,DataPack!G505))=0,"",IF($C$4=Dates!$G$4,DataPack!A505,IF($C$4=Dates!$G$5,DataPack!G505)))</f>
        <v/>
      </c>
      <c r="C354" s="34" t="str">
        <f>IF(IF($C$4=Dates!$G$4,DataPack!B505,IF($C$4=Dates!$G$5,DataPack!H505))=0,"",IF($C$4=Dates!$G$4,DataPack!B505,IF($C$4=Dates!$G$5,DataPack!H505)))</f>
        <v/>
      </c>
      <c r="D354" s="34" t="str">
        <f>IF(IF($C$4=Dates!$G$4,DataPack!C505,IF($C$4=Dates!$G$5,DataPack!I505))=0,"",IF($C$4=Dates!$G$4,DataPack!C505,IF($C$4=Dates!$G$5,DataPack!I505)))</f>
        <v/>
      </c>
      <c r="E354" s="34" t="str">
        <f>IF(IF($C$4=Dates!$G$4,DataPack!D505,IF($C$4=Dates!$G$5,DataPack!J505))=0,"",IF($C$4=Dates!$G$4,DataPack!D505,IF($C$4=Dates!$G$5,DataPack!J505)))</f>
        <v/>
      </c>
      <c r="F354" s="34" t="str">
        <f>IF(IF($C$4=Dates!$G$4,DataPack!E505,IF($C$4=Dates!$G$5,DataPack!K505))=0,"",IF($C$4=Dates!$G$4,DataPack!E505,IF($C$4=Dates!$G$5,DataPack!K505)))</f>
        <v/>
      </c>
      <c r="G354" s="258" t="str">
        <f>IF(IF($C$4=Dates!$G$4,DataPack!F505,IF($C$4=Dates!$G$5,DataPack!L505))=0,"",IF($C$4=Dates!$G$4,DataPack!F505,IF($C$4=Dates!$G$5,DataPack!L505)))</f>
        <v/>
      </c>
    </row>
    <row r="355" spans="2:7">
      <c r="B355" s="29" t="str">
        <f>IF(IF($C$4=Dates!$G$4,DataPack!A506,IF($C$4=Dates!$G$5,DataPack!G506))=0,"",IF($C$4=Dates!$G$4,DataPack!A506,IF($C$4=Dates!$G$5,DataPack!G506)))</f>
        <v/>
      </c>
      <c r="C355" s="34" t="str">
        <f>IF(IF($C$4=Dates!$G$4,DataPack!B506,IF($C$4=Dates!$G$5,DataPack!H506))=0,"",IF($C$4=Dates!$G$4,DataPack!B506,IF($C$4=Dates!$G$5,DataPack!H506)))</f>
        <v/>
      </c>
      <c r="D355" s="34" t="str">
        <f>IF(IF($C$4=Dates!$G$4,DataPack!C506,IF($C$4=Dates!$G$5,DataPack!I506))=0,"",IF($C$4=Dates!$G$4,DataPack!C506,IF($C$4=Dates!$G$5,DataPack!I506)))</f>
        <v/>
      </c>
      <c r="E355" s="34" t="str">
        <f>IF(IF($C$4=Dates!$G$4,DataPack!D506,IF($C$4=Dates!$G$5,DataPack!J506))=0,"",IF($C$4=Dates!$G$4,DataPack!D506,IF($C$4=Dates!$G$5,DataPack!J506)))</f>
        <v/>
      </c>
      <c r="F355" s="34" t="str">
        <f>IF(IF($C$4=Dates!$G$4,DataPack!E506,IF($C$4=Dates!$G$5,DataPack!K506))=0,"",IF($C$4=Dates!$G$4,DataPack!E506,IF($C$4=Dates!$G$5,DataPack!K506)))</f>
        <v/>
      </c>
      <c r="G355" s="258" t="str">
        <f>IF(IF($C$4=Dates!$G$4,DataPack!F506,IF($C$4=Dates!$G$5,DataPack!L506))=0,"",IF($C$4=Dates!$G$4,DataPack!F506,IF($C$4=Dates!$G$5,DataPack!L506)))</f>
        <v/>
      </c>
    </row>
    <row r="356" spans="2:7">
      <c r="B356" s="29" t="str">
        <f>IF(IF($C$4=Dates!$G$4,DataPack!A507,IF($C$4=Dates!$G$5,DataPack!G507))=0,"",IF($C$4=Dates!$G$4,DataPack!A507,IF($C$4=Dates!$G$5,DataPack!G507)))</f>
        <v/>
      </c>
      <c r="C356" s="34" t="str">
        <f>IF(IF($C$4=Dates!$G$4,DataPack!B507,IF($C$4=Dates!$G$5,DataPack!H507))=0,"",IF($C$4=Dates!$G$4,DataPack!B507,IF($C$4=Dates!$G$5,DataPack!H507)))</f>
        <v/>
      </c>
      <c r="D356" s="34" t="str">
        <f>IF(IF($C$4=Dates!$G$4,DataPack!C507,IF($C$4=Dates!$G$5,DataPack!I507))=0,"",IF($C$4=Dates!$G$4,DataPack!C507,IF($C$4=Dates!$G$5,DataPack!I507)))</f>
        <v/>
      </c>
      <c r="E356" s="34" t="str">
        <f>IF(IF($C$4=Dates!$G$4,DataPack!D507,IF($C$4=Dates!$G$5,DataPack!J507))=0,"",IF($C$4=Dates!$G$4,DataPack!D507,IF($C$4=Dates!$G$5,DataPack!J507)))</f>
        <v/>
      </c>
      <c r="F356" s="34" t="str">
        <f>IF(IF($C$4=Dates!$G$4,DataPack!E507,IF($C$4=Dates!$G$5,DataPack!K507))=0,"",IF($C$4=Dates!$G$4,DataPack!E507,IF($C$4=Dates!$G$5,DataPack!K507)))</f>
        <v/>
      </c>
      <c r="G356" s="258" t="str">
        <f>IF(IF($C$4=Dates!$G$4,DataPack!F507,IF($C$4=Dates!$G$5,DataPack!L507))=0,"",IF($C$4=Dates!$G$4,DataPack!F507,IF($C$4=Dates!$G$5,DataPack!L507)))</f>
        <v/>
      </c>
    </row>
    <row r="357" spans="2:7">
      <c r="B357" s="29" t="str">
        <f>IF(IF($C$4=Dates!$G$4,DataPack!A508,IF($C$4=Dates!$G$5,DataPack!G508))=0,"",IF($C$4=Dates!$G$4,DataPack!A508,IF($C$4=Dates!$G$5,DataPack!G508)))</f>
        <v/>
      </c>
      <c r="C357" s="34" t="str">
        <f>IF(IF($C$4=Dates!$G$4,DataPack!B508,IF($C$4=Dates!$G$5,DataPack!H508))=0,"",IF($C$4=Dates!$G$4,DataPack!B508,IF($C$4=Dates!$G$5,DataPack!H508)))</f>
        <v/>
      </c>
      <c r="D357" s="34" t="str">
        <f>IF(IF($C$4=Dates!$G$4,DataPack!C508,IF($C$4=Dates!$G$5,DataPack!I508))=0,"",IF($C$4=Dates!$G$4,DataPack!C508,IF($C$4=Dates!$G$5,DataPack!I508)))</f>
        <v/>
      </c>
      <c r="E357" s="34" t="str">
        <f>IF(IF($C$4=Dates!$G$4,DataPack!D508,IF($C$4=Dates!$G$5,DataPack!J508))=0,"",IF($C$4=Dates!$G$4,DataPack!D508,IF($C$4=Dates!$G$5,DataPack!J508)))</f>
        <v/>
      </c>
      <c r="F357" s="34" t="str">
        <f>IF(IF($C$4=Dates!$G$4,DataPack!E508,IF($C$4=Dates!$G$5,DataPack!K508))=0,"",IF($C$4=Dates!$G$4,DataPack!E508,IF($C$4=Dates!$G$5,DataPack!K508)))</f>
        <v/>
      </c>
      <c r="G357" s="258" t="str">
        <f>IF(IF($C$4=Dates!$G$4,DataPack!F508,IF($C$4=Dates!$G$5,DataPack!L508))=0,"",IF($C$4=Dates!$G$4,DataPack!F508,IF($C$4=Dates!$G$5,DataPack!L508)))</f>
        <v/>
      </c>
    </row>
    <row r="358" spans="2:7">
      <c r="B358" s="29" t="str">
        <f>IF(IF($C$4=Dates!$G$4,DataPack!A509,IF($C$4=Dates!$G$5,DataPack!G509))=0,"",IF($C$4=Dates!$G$4,DataPack!A509,IF($C$4=Dates!$G$5,DataPack!G509)))</f>
        <v/>
      </c>
      <c r="C358" s="34" t="str">
        <f>IF(IF($C$4=Dates!$G$4,DataPack!B509,IF($C$4=Dates!$G$5,DataPack!H509))=0,"",IF($C$4=Dates!$G$4,DataPack!B509,IF($C$4=Dates!$G$5,DataPack!H509)))</f>
        <v/>
      </c>
      <c r="D358" s="34" t="str">
        <f>IF(IF($C$4=Dates!$G$4,DataPack!C509,IF($C$4=Dates!$G$5,DataPack!I509))=0,"",IF($C$4=Dates!$G$4,DataPack!C509,IF($C$4=Dates!$G$5,DataPack!I509)))</f>
        <v/>
      </c>
      <c r="E358" s="34" t="str">
        <f>IF(IF($C$4=Dates!$G$4,DataPack!D509,IF($C$4=Dates!$G$5,DataPack!J509))=0,"",IF($C$4=Dates!$G$4,DataPack!D509,IF($C$4=Dates!$G$5,DataPack!J509)))</f>
        <v/>
      </c>
      <c r="F358" s="34" t="str">
        <f>IF(IF($C$4=Dates!$G$4,DataPack!E509,IF($C$4=Dates!$G$5,DataPack!K509))=0,"",IF($C$4=Dates!$G$4,DataPack!E509,IF($C$4=Dates!$G$5,DataPack!K509)))</f>
        <v/>
      </c>
      <c r="G358" s="258" t="str">
        <f>IF(IF($C$4=Dates!$G$4,DataPack!F509,IF($C$4=Dates!$G$5,DataPack!L509))=0,"",IF($C$4=Dates!$G$4,DataPack!F509,IF($C$4=Dates!$G$5,DataPack!L509)))</f>
        <v/>
      </c>
    </row>
    <row r="359" spans="2:7">
      <c r="B359" s="29" t="str">
        <f>IF(IF($C$4=Dates!$G$4,DataPack!A510,IF($C$4=Dates!$G$5,DataPack!G510))=0,"",IF($C$4=Dates!$G$4,DataPack!A510,IF($C$4=Dates!$G$5,DataPack!G510)))</f>
        <v/>
      </c>
      <c r="C359" s="34" t="str">
        <f>IF(IF($C$4=Dates!$G$4,DataPack!B510,IF($C$4=Dates!$G$5,DataPack!H510))=0,"",IF($C$4=Dates!$G$4,DataPack!B510,IF($C$4=Dates!$G$5,DataPack!H510)))</f>
        <v/>
      </c>
      <c r="D359" s="34" t="str">
        <f>IF(IF($C$4=Dates!$G$4,DataPack!C510,IF($C$4=Dates!$G$5,DataPack!I510))=0,"",IF($C$4=Dates!$G$4,DataPack!C510,IF($C$4=Dates!$G$5,DataPack!I510)))</f>
        <v/>
      </c>
      <c r="E359" s="34" t="str">
        <f>IF(IF($C$4=Dates!$G$4,DataPack!D510,IF($C$4=Dates!$G$5,DataPack!J510))=0,"",IF($C$4=Dates!$G$4,DataPack!D510,IF($C$4=Dates!$G$5,DataPack!J510)))</f>
        <v/>
      </c>
      <c r="F359" s="34" t="str">
        <f>IF(IF($C$4=Dates!$G$4,DataPack!E510,IF($C$4=Dates!$G$5,DataPack!K510))=0,"",IF($C$4=Dates!$G$4,DataPack!E510,IF($C$4=Dates!$G$5,DataPack!K510)))</f>
        <v/>
      </c>
      <c r="G359" s="258" t="str">
        <f>IF(IF($C$4=Dates!$G$4,DataPack!F510,IF($C$4=Dates!$G$5,DataPack!L510))=0,"",IF($C$4=Dates!$G$4,DataPack!F510,IF($C$4=Dates!$G$5,DataPack!L510)))</f>
        <v/>
      </c>
    </row>
    <row r="360" spans="2:7">
      <c r="B360" s="29" t="str">
        <f>IF(IF($C$4=Dates!$G$4,DataPack!A511,IF($C$4=Dates!$G$5,DataPack!G511))=0,"",IF($C$4=Dates!$G$4,DataPack!A511,IF($C$4=Dates!$G$5,DataPack!G511)))</f>
        <v/>
      </c>
      <c r="C360" s="34" t="str">
        <f>IF(IF($C$4=Dates!$G$4,DataPack!B511,IF($C$4=Dates!$G$5,DataPack!H511))=0,"",IF($C$4=Dates!$G$4,DataPack!B511,IF($C$4=Dates!$G$5,DataPack!H511)))</f>
        <v/>
      </c>
      <c r="D360" s="34" t="str">
        <f>IF(IF($C$4=Dates!$G$4,DataPack!C511,IF($C$4=Dates!$G$5,DataPack!I511))=0,"",IF($C$4=Dates!$G$4,DataPack!C511,IF($C$4=Dates!$G$5,DataPack!I511)))</f>
        <v/>
      </c>
      <c r="E360" s="34" t="str">
        <f>IF(IF($C$4=Dates!$G$4,DataPack!D511,IF($C$4=Dates!$G$5,DataPack!J511))=0,"",IF($C$4=Dates!$G$4,DataPack!D511,IF($C$4=Dates!$G$5,DataPack!J511)))</f>
        <v/>
      </c>
      <c r="F360" s="34" t="str">
        <f>IF(IF($C$4=Dates!$G$4,DataPack!E511,IF($C$4=Dates!$G$5,DataPack!K511))=0,"",IF($C$4=Dates!$G$4,DataPack!E511,IF($C$4=Dates!$G$5,DataPack!K511)))</f>
        <v/>
      </c>
      <c r="G360" s="258" t="str">
        <f>IF(IF($C$4=Dates!$G$4,DataPack!F511,IF($C$4=Dates!$G$5,DataPack!L511))=0,"",IF($C$4=Dates!$G$4,DataPack!F511,IF($C$4=Dates!$G$5,DataPack!L511)))</f>
        <v/>
      </c>
    </row>
    <row r="361" spans="2:7">
      <c r="B361" s="29" t="str">
        <f>IF(IF($C$4=Dates!$G$4,DataPack!A512,IF($C$4=Dates!$G$5,DataPack!G512))=0,"",IF($C$4=Dates!$G$4,DataPack!A512,IF($C$4=Dates!$G$5,DataPack!G512)))</f>
        <v/>
      </c>
      <c r="C361" s="34" t="str">
        <f>IF(IF($C$4=Dates!$G$4,DataPack!B512,IF($C$4=Dates!$G$5,DataPack!H512))=0,"",IF($C$4=Dates!$G$4,DataPack!B512,IF($C$4=Dates!$G$5,DataPack!H512)))</f>
        <v/>
      </c>
      <c r="D361" s="34" t="str">
        <f>IF(IF($C$4=Dates!$G$4,DataPack!C512,IF($C$4=Dates!$G$5,DataPack!I512))=0,"",IF($C$4=Dates!$G$4,DataPack!C512,IF($C$4=Dates!$G$5,DataPack!I512)))</f>
        <v/>
      </c>
      <c r="E361" s="34" t="str">
        <f>IF(IF($C$4=Dates!$G$4,DataPack!D512,IF($C$4=Dates!$G$5,DataPack!J512))=0,"",IF($C$4=Dates!$G$4,DataPack!D512,IF($C$4=Dates!$G$5,DataPack!J512)))</f>
        <v/>
      </c>
      <c r="F361" s="34" t="str">
        <f>IF(IF($C$4=Dates!$G$4,DataPack!E512,IF($C$4=Dates!$G$5,DataPack!K512))=0,"",IF($C$4=Dates!$G$4,DataPack!E512,IF($C$4=Dates!$G$5,DataPack!K512)))</f>
        <v/>
      </c>
      <c r="G361" s="258" t="str">
        <f>IF(IF($C$4=Dates!$G$4,DataPack!F512,IF($C$4=Dates!$G$5,DataPack!L512))=0,"",IF($C$4=Dates!$G$4,DataPack!F512,IF($C$4=Dates!$G$5,DataPack!L512)))</f>
        <v/>
      </c>
    </row>
    <row r="362" spans="2:7">
      <c r="B362" s="29" t="str">
        <f>IF(IF($C$4=Dates!$G$4,DataPack!A513,IF($C$4=Dates!$G$5,DataPack!G513))=0,"",IF($C$4=Dates!$G$4,DataPack!A513,IF($C$4=Dates!$G$5,DataPack!G513)))</f>
        <v/>
      </c>
      <c r="C362" s="34" t="str">
        <f>IF(IF($C$4=Dates!$G$4,DataPack!B513,IF($C$4=Dates!$G$5,DataPack!H513))=0,"",IF($C$4=Dates!$G$4,DataPack!B513,IF($C$4=Dates!$G$5,DataPack!H513)))</f>
        <v/>
      </c>
      <c r="D362" s="34" t="str">
        <f>IF(IF($C$4=Dates!$G$4,DataPack!C513,IF($C$4=Dates!$G$5,DataPack!I513))=0,"",IF($C$4=Dates!$G$4,DataPack!C513,IF($C$4=Dates!$G$5,DataPack!I513)))</f>
        <v/>
      </c>
      <c r="E362" s="34" t="str">
        <f>IF(IF($C$4=Dates!$G$4,DataPack!D513,IF($C$4=Dates!$G$5,DataPack!J513))=0,"",IF($C$4=Dates!$G$4,DataPack!D513,IF($C$4=Dates!$G$5,DataPack!J513)))</f>
        <v/>
      </c>
      <c r="F362" s="34" t="str">
        <f>IF(IF($C$4=Dates!$G$4,DataPack!E513,IF($C$4=Dates!$G$5,DataPack!K513))=0,"",IF($C$4=Dates!$G$4,DataPack!E513,IF($C$4=Dates!$G$5,DataPack!K513)))</f>
        <v/>
      </c>
      <c r="G362" s="258" t="str">
        <f>IF(IF($C$4=Dates!$G$4,DataPack!F513,IF($C$4=Dates!$G$5,DataPack!L513))=0,"",IF($C$4=Dates!$G$4,DataPack!F513,IF($C$4=Dates!$G$5,DataPack!L513)))</f>
        <v/>
      </c>
    </row>
    <row r="363" spans="2:7">
      <c r="B363" s="29" t="str">
        <f>IF(IF($C$4=Dates!$G$4,DataPack!A514,IF($C$4=Dates!$G$5,DataPack!G514))=0,"",IF($C$4=Dates!$G$4,DataPack!A514,IF($C$4=Dates!$G$5,DataPack!G514)))</f>
        <v/>
      </c>
      <c r="C363" s="34" t="str">
        <f>IF(IF($C$4=Dates!$G$4,DataPack!B514,IF($C$4=Dates!$G$5,DataPack!H514))=0,"",IF($C$4=Dates!$G$4,DataPack!B514,IF($C$4=Dates!$G$5,DataPack!H514)))</f>
        <v/>
      </c>
      <c r="D363" s="34" t="str">
        <f>IF(IF($C$4=Dates!$G$4,DataPack!C514,IF($C$4=Dates!$G$5,DataPack!I514))=0,"",IF($C$4=Dates!$G$4,DataPack!C514,IF($C$4=Dates!$G$5,DataPack!I514)))</f>
        <v/>
      </c>
      <c r="E363" s="34" t="str">
        <f>IF(IF($C$4=Dates!$G$4,DataPack!D514,IF($C$4=Dates!$G$5,DataPack!J514))=0,"",IF($C$4=Dates!$G$4,DataPack!D514,IF($C$4=Dates!$G$5,DataPack!J514)))</f>
        <v/>
      </c>
      <c r="F363" s="34" t="str">
        <f>IF(IF($C$4=Dates!$G$4,DataPack!E514,IF($C$4=Dates!$G$5,DataPack!K514))=0,"",IF($C$4=Dates!$G$4,DataPack!E514,IF($C$4=Dates!$G$5,DataPack!K514)))</f>
        <v/>
      </c>
      <c r="G363" s="258" t="str">
        <f>IF(IF($C$4=Dates!$G$4,DataPack!F514,IF($C$4=Dates!$G$5,DataPack!L514))=0,"",IF($C$4=Dates!$G$4,DataPack!F514,IF($C$4=Dates!$G$5,DataPack!L514)))</f>
        <v/>
      </c>
    </row>
    <row r="364" spans="2:7">
      <c r="B364" s="29" t="str">
        <f>IF(IF($C$4=Dates!$G$4,DataPack!A515,IF($C$4=Dates!$G$5,DataPack!G515))=0,"",IF($C$4=Dates!$G$4,DataPack!A515,IF($C$4=Dates!$G$5,DataPack!G515)))</f>
        <v/>
      </c>
      <c r="C364" s="34" t="str">
        <f>IF(IF($C$4=Dates!$G$4,DataPack!B515,IF($C$4=Dates!$G$5,DataPack!H515))=0,"",IF($C$4=Dates!$G$4,DataPack!B515,IF($C$4=Dates!$G$5,DataPack!H515)))</f>
        <v/>
      </c>
      <c r="D364" s="34" t="str">
        <f>IF(IF($C$4=Dates!$G$4,DataPack!C515,IF($C$4=Dates!$G$5,DataPack!I515))=0,"",IF($C$4=Dates!$G$4,DataPack!C515,IF($C$4=Dates!$G$5,DataPack!I515)))</f>
        <v/>
      </c>
      <c r="E364" s="34" t="str">
        <f>IF(IF($C$4=Dates!$G$4,DataPack!D515,IF($C$4=Dates!$G$5,DataPack!J515))=0,"",IF($C$4=Dates!$G$4,DataPack!D515,IF($C$4=Dates!$G$5,DataPack!J515)))</f>
        <v/>
      </c>
      <c r="F364" s="34" t="str">
        <f>IF(IF($C$4=Dates!$G$4,DataPack!E515,IF($C$4=Dates!$G$5,DataPack!K515))=0,"",IF($C$4=Dates!$G$4,DataPack!E515,IF($C$4=Dates!$G$5,DataPack!K515)))</f>
        <v/>
      </c>
      <c r="G364" s="258" t="str">
        <f>IF(IF($C$4=Dates!$G$4,DataPack!F515,IF($C$4=Dates!$G$5,DataPack!L515))=0,"",IF($C$4=Dates!$G$4,DataPack!F515,IF($C$4=Dates!$G$5,DataPack!L515)))</f>
        <v/>
      </c>
    </row>
    <row r="365" spans="2:7">
      <c r="B365" s="29" t="str">
        <f>IF(IF($C$4=Dates!$G$4,DataPack!A516,IF($C$4=Dates!$G$5,DataPack!G516))=0,"",IF($C$4=Dates!$G$4,DataPack!A516,IF($C$4=Dates!$G$5,DataPack!G516)))</f>
        <v/>
      </c>
      <c r="C365" s="34" t="str">
        <f>IF(IF($C$4=Dates!$G$4,DataPack!B516,IF($C$4=Dates!$G$5,DataPack!H516))=0,"",IF($C$4=Dates!$G$4,DataPack!B516,IF($C$4=Dates!$G$5,DataPack!H516)))</f>
        <v/>
      </c>
      <c r="D365" s="34" t="str">
        <f>IF(IF($C$4=Dates!$G$4,DataPack!C516,IF($C$4=Dates!$G$5,DataPack!I516))=0,"",IF($C$4=Dates!$G$4,DataPack!C516,IF($C$4=Dates!$G$5,DataPack!I516)))</f>
        <v/>
      </c>
      <c r="E365" s="34" t="str">
        <f>IF(IF($C$4=Dates!$G$4,DataPack!D516,IF($C$4=Dates!$G$5,DataPack!J516))=0,"",IF($C$4=Dates!$G$4,DataPack!D516,IF($C$4=Dates!$G$5,DataPack!J516)))</f>
        <v/>
      </c>
      <c r="F365" s="34" t="str">
        <f>IF(IF($C$4=Dates!$G$4,DataPack!E516,IF($C$4=Dates!$G$5,DataPack!K516))=0,"",IF($C$4=Dates!$G$4,DataPack!E516,IF($C$4=Dates!$G$5,DataPack!K516)))</f>
        <v/>
      </c>
      <c r="G365" s="258" t="str">
        <f>IF(IF($C$4=Dates!$G$4,DataPack!F516,IF($C$4=Dates!$G$5,DataPack!L516))=0,"",IF($C$4=Dates!$G$4,DataPack!F516,IF($C$4=Dates!$G$5,DataPack!L516)))</f>
        <v/>
      </c>
    </row>
    <row r="366" spans="2:7">
      <c r="B366" s="29" t="str">
        <f>IF(IF($C$4=Dates!$G$4,DataPack!A517,IF($C$4=Dates!$G$5,DataPack!G517))=0,"",IF($C$4=Dates!$G$4,DataPack!A517,IF($C$4=Dates!$G$5,DataPack!G517)))</f>
        <v/>
      </c>
      <c r="C366" s="34" t="str">
        <f>IF(IF($C$4=Dates!$G$4,DataPack!B517,IF($C$4=Dates!$G$5,DataPack!H517))=0,"",IF($C$4=Dates!$G$4,DataPack!B517,IF($C$4=Dates!$G$5,DataPack!H517)))</f>
        <v/>
      </c>
      <c r="D366" s="34" t="str">
        <f>IF(IF($C$4=Dates!$G$4,DataPack!C517,IF($C$4=Dates!$G$5,DataPack!I517))=0,"",IF($C$4=Dates!$G$4,DataPack!C517,IF($C$4=Dates!$G$5,DataPack!I517)))</f>
        <v/>
      </c>
      <c r="E366" s="34" t="str">
        <f>IF(IF($C$4=Dates!$G$4,DataPack!D517,IF($C$4=Dates!$G$5,DataPack!J517))=0,"",IF($C$4=Dates!$G$4,DataPack!D517,IF($C$4=Dates!$G$5,DataPack!J517)))</f>
        <v/>
      </c>
      <c r="F366" s="34" t="str">
        <f>IF(IF($C$4=Dates!$G$4,DataPack!E517,IF($C$4=Dates!$G$5,DataPack!K517))=0,"",IF($C$4=Dates!$G$4,DataPack!E517,IF($C$4=Dates!$G$5,DataPack!K517)))</f>
        <v/>
      </c>
      <c r="G366" s="258" t="str">
        <f>IF(IF($C$4=Dates!$G$4,DataPack!F517,IF($C$4=Dates!$G$5,DataPack!L517))=0,"",IF($C$4=Dates!$G$4,DataPack!F517,IF($C$4=Dates!$G$5,DataPack!L517)))</f>
        <v/>
      </c>
    </row>
    <row r="367" spans="2:7">
      <c r="B367" s="29" t="str">
        <f>IF(IF($C$4=Dates!$G$4,DataPack!A518,IF($C$4=Dates!$G$5,DataPack!G518))=0,"",IF($C$4=Dates!$G$4,DataPack!A518,IF($C$4=Dates!$G$5,DataPack!G518)))</f>
        <v/>
      </c>
      <c r="C367" s="34" t="str">
        <f>IF(IF($C$4=Dates!$G$4,DataPack!B518,IF($C$4=Dates!$G$5,DataPack!H518))=0,"",IF($C$4=Dates!$G$4,DataPack!B518,IF($C$4=Dates!$G$5,DataPack!H518)))</f>
        <v/>
      </c>
      <c r="D367" s="34" t="str">
        <f>IF(IF($C$4=Dates!$G$4,DataPack!C518,IF($C$4=Dates!$G$5,DataPack!I518))=0,"",IF($C$4=Dates!$G$4,DataPack!C518,IF($C$4=Dates!$G$5,DataPack!I518)))</f>
        <v/>
      </c>
      <c r="E367" s="34" t="str">
        <f>IF(IF($C$4=Dates!$G$4,DataPack!D518,IF($C$4=Dates!$G$5,DataPack!J518))=0,"",IF($C$4=Dates!$G$4,DataPack!D518,IF($C$4=Dates!$G$5,DataPack!J518)))</f>
        <v/>
      </c>
      <c r="F367" s="34" t="str">
        <f>IF(IF($C$4=Dates!$G$4,DataPack!E518,IF($C$4=Dates!$G$5,DataPack!K518))=0,"",IF($C$4=Dates!$G$4,DataPack!E518,IF($C$4=Dates!$G$5,DataPack!K518)))</f>
        <v/>
      </c>
      <c r="G367" s="258" t="str">
        <f>IF(IF($C$4=Dates!$G$4,DataPack!F518,IF($C$4=Dates!$G$5,DataPack!L518))=0,"",IF($C$4=Dates!$G$4,DataPack!F518,IF($C$4=Dates!$G$5,DataPack!L518)))</f>
        <v/>
      </c>
    </row>
    <row r="368" spans="2:7">
      <c r="B368" s="29" t="str">
        <f>IF(IF($C$4=Dates!$G$4,DataPack!A519,IF($C$4=Dates!$G$5,DataPack!G519))=0,"",IF($C$4=Dates!$G$4,DataPack!A519,IF($C$4=Dates!$G$5,DataPack!G519)))</f>
        <v/>
      </c>
      <c r="C368" s="34" t="str">
        <f>IF(IF($C$4=Dates!$G$4,DataPack!B519,IF($C$4=Dates!$G$5,DataPack!H519))=0,"",IF($C$4=Dates!$G$4,DataPack!B519,IF($C$4=Dates!$G$5,DataPack!H519)))</f>
        <v/>
      </c>
      <c r="D368" s="34" t="str">
        <f>IF(IF($C$4=Dates!$G$4,DataPack!C519,IF($C$4=Dates!$G$5,DataPack!I519))=0,"",IF($C$4=Dates!$G$4,DataPack!C519,IF($C$4=Dates!$G$5,DataPack!I519)))</f>
        <v/>
      </c>
      <c r="E368" s="34" t="str">
        <f>IF(IF($C$4=Dates!$G$4,DataPack!D519,IF($C$4=Dates!$G$5,DataPack!J519))=0,"",IF($C$4=Dates!$G$4,DataPack!D519,IF($C$4=Dates!$G$5,DataPack!J519)))</f>
        <v/>
      </c>
      <c r="F368" s="34" t="str">
        <f>IF(IF($C$4=Dates!$G$4,DataPack!E519,IF($C$4=Dates!$G$5,DataPack!K519))=0,"",IF($C$4=Dates!$G$4,DataPack!E519,IF($C$4=Dates!$G$5,DataPack!K519)))</f>
        <v/>
      </c>
      <c r="G368" s="258" t="str">
        <f>IF(IF($C$4=Dates!$G$4,DataPack!F519,IF($C$4=Dates!$G$5,DataPack!L519))=0,"",IF($C$4=Dates!$G$4,DataPack!F519,IF($C$4=Dates!$G$5,DataPack!L519)))</f>
        <v/>
      </c>
    </row>
    <row r="369" spans="2:7">
      <c r="B369" s="29" t="str">
        <f>IF(IF($C$4=Dates!$G$4,DataPack!A520,IF($C$4=Dates!$G$5,DataPack!G520))=0,"",IF($C$4=Dates!$G$4,DataPack!A520,IF($C$4=Dates!$G$5,DataPack!G520)))</f>
        <v/>
      </c>
      <c r="C369" s="34" t="str">
        <f>IF(IF($C$4=Dates!$G$4,DataPack!B520,IF($C$4=Dates!$G$5,DataPack!H520))=0,"",IF($C$4=Dates!$G$4,DataPack!B520,IF($C$4=Dates!$G$5,DataPack!H520)))</f>
        <v/>
      </c>
      <c r="D369" s="34" t="str">
        <f>IF(IF($C$4=Dates!$G$4,DataPack!C520,IF($C$4=Dates!$G$5,DataPack!I520))=0,"",IF($C$4=Dates!$G$4,DataPack!C520,IF($C$4=Dates!$G$5,DataPack!I520)))</f>
        <v/>
      </c>
      <c r="E369" s="34" t="str">
        <f>IF(IF($C$4=Dates!$G$4,DataPack!D520,IF($C$4=Dates!$G$5,DataPack!J520))=0,"",IF($C$4=Dates!$G$4,DataPack!D520,IF($C$4=Dates!$G$5,DataPack!J520)))</f>
        <v/>
      </c>
      <c r="F369" s="34" t="str">
        <f>IF(IF($C$4=Dates!$G$4,DataPack!E520,IF($C$4=Dates!$G$5,DataPack!K520))=0,"",IF($C$4=Dates!$G$4,DataPack!E520,IF($C$4=Dates!$G$5,DataPack!K520)))</f>
        <v/>
      </c>
      <c r="G369" s="258" t="str">
        <f>IF(IF($C$4=Dates!$G$4,DataPack!F520,IF($C$4=Dates!$G$5,DataPack!L520))=0,"",IF($C$4=Dates!$G$4,DataPack!F520,IF($C$4=Dates!$G$5,DataPack!L520)))</f>
        <v/>
      </c>
    </row>
    <row r="370" spans="2:7">
      <c r="B370" s="29" t="str">
        <f>IF(IF($C$4=Dates!$G$4,DataPack!A521,IF($C$4=Dates!$G$5,DataPack!G521))=0,"",IF($C$4=Dates!$G$4,DataPack!A521,IF($C$4=Dates!$G$5,DataPack!G521)))</f>
        <v/>
      </c>
      <c r="C370" s="34" t="str">
        <f>IF(IF($C$4=Dates!$G$4,DataPack!B521,IF($C$4=Dates!$G$5,DataPack!H521))=0,"",IF($C$4=Dates!$G$4,DataPack!B521,IF($C$4=Dates!$G$5,DataPack!H521)))</f>
        <v/>
      </c>
      <c r="D370" s="34" t="str">
        <f>IF(IF($C$4=Dates!$G$4,DataPack!C521,IF($C$4=Dates!$G$5,DataPack!I521))=0,"",IF($C$4=Dates!$G$4,DataPack!C521,IF($C$4=Dates!$G$5,DataPack!I521)))</f>
        <v/>
      </c>
      <c r="E370" s="34" t="str">
        <f>IF(IF($C$4=Dates!$G$4,DataPack!D521,IF($C$4=Dates!$G$5,DataPack!J521))=0,"",IF($C$4=Dates!$G$4,DataPack!D521,IF($C$4=Dates!$G$5,DataPack!J521)))</f>
        <v/>
      </c>
      <c r="F370" s="34" t="str">
        <f>IF(IF($C$4=Dates!$G$4,DataPack!E521,IF($C$4=Dates!$G$5,DataPack!K521))=0,"",IF($C$4=Dates!$G$4,DataPack!E521,IF($C$4=Dates!$G$5,DataPack!K521)))</f>
        <v/>
      </c>
      <c r="G370" s="258" t="str">
        <f>IF(IF($C$4=Dates!$G$4,DataPack!F521,IF($C$4=Dates!$G$5,DataPack!L521))=0,"",IF($C$4=Dates!$G$4,DataPack!F521,IF($C$4=Dates!$G$5,DataPack!L521)))</f>
        <v/>
      </c>
    </row>
    <row r="371" spans="2:7">
      <c r="B371" s="29" t="str">
        <f>IF(IF($C$4=Dates!$G$4,DataPack!A522,IF($C$4=Dates!$G$5,DataPack!G522))=0,"",IF($C$4=Dates!$G$4,DataPack!A522,IF($C$4=Dates!$G$5,DataPack!G522)))</f>
        <v/>
      </c>
      <c r="C371" s="34" t="str">
        <f>IF(IF($C$4=Dates!$G$4,DataPack!B522,IF($C$4=Dates!$G$5,DataPack!H522))=0,"",IF($C$4=Dates!$G$4,DataPack!B522,IF($C$4=Dates!$G$5,DataPack!H522)))</f>
        <v/>
      </c>
      <c r="D371" s="34" t="str">
        <f>IF(IF($C$4=Dates!$G$4,DataPack!C522,IF($C$4=Dates!$G$5,DataPack!I522))=0,"",IF($C$4=Dates!$G$4,DataPack!C522,IF($C$4=Dates!$G$5,DataPack!I522)))</f>
        <v/>
      </c>
      <c r="E371" s="34" t="str">
        <f>IF(IF($C$4=Dates!$G$4,DataPack!D522,IF($C$4=Dates!$G$5,DataPack!J522))=0,"",IF($C$4=Dates!$G$4,DataPack!D522,IF($C$4=Dates!$G$5,DataPack!J522)))</f>
        <v/>
      </c>
      <c r="F371" s="34" t="str">
        <f>IF(IF($C$4=Dates!$G$4,DataPack!E522,IF($C$4=Dates!$G$5,DataPack!K522))=0,"",IF($C$4=Dates!$G$4,DataPack!E522,IF($C$4=Dates!$G$5,DataPack!K522)))</f>
        <v/>
      </c>
      <c r="G371" s="258" t="str">
        <f>IF(IF($C$4=Dates!$G$4,DataPack!F522,IF($C$4=Dates!$G$5,DataPack!L522))=0,"",IF($C$4=Dates!$G$4,DataPack!F522,IF($C$4=Dates!$G$5,DataPack!L522)))</f>
        <v/>
      </c>
    </row>
    <row r="372" spans="2:7">
      <c r="B372" s="29" t="str">
        <f>IF(IF($C$4=Dates!$G$4,DataPack!A523,IF($C$4=Dates!$G$5,DataPack!G523))=0,"",IF($C$4=Dates!$G$4,DataPack!A523,IF($C$4=Dates!$G$5,DataPack!G523)))</f>
        <v/>
      </c>
      <c r="C372" s="34" t="str">
        <f>IF(IF($C$4=Dates!$G$4,DataPack!B523,IF($C$4=Dates!$G$5,DataPack!H523))=0,"",IF($C$4=Dates!$G$4,DataPack!B523,IF($C$4=Dates!$G$5,DataPack!H523)))</f>
        <v/>
      </c>
      <c r="D372" s="34" t="str">
        <f>IF(IF($C$4=Dates!$G$4,DataPack!C523,IF($C$4=Dates!$G$5,DataPack!I523))=0,"",IF($C$4=Dates!$G$4,DataPack!C523,IF($C$4=Dates!$G$5,DataPack!I523)))</f>
        <v/>
      </c>
      <c r="E372" s="34" t="str">
        <f>IF(IF($C$4=Dates!$G$4,DataPack!D523,IF($C$4=Dates!$G$5,DataPack!J523))=0,"",IF($C$4=Dates!$G$4,DataPack!D523,IF($C$4=Dates!$G$5,DataPack!J523)))</f>
        <v/>
      </c>
      <c r="F372" s="34" t="str">
        <f>IF(IF($C$4=Dates!$G$4,DataPack!E523,IF($C$4=Dates!$G$5,DataPack!K523))=0,"",IF($C$4=Dates!$G$4,DataPack!E523,IF($C$4=Dates!$G$5,DataPack!K523)))</f>
        <v/>
      </c>
      <c r="G372" s="258" t="str">
        <f>IF(IF($C$4=Dates!$G$4,DataPack!F523,IF($C$4=Dates!$G$5,DataPack!L523))=0,"",IF($C$4=Dates!$G$4,DataPack!F523,IF($C$4=Dates!$G$5,DataPack!L523)))</f>
        <v/>
      </c>
    </row>
    <row r="373" spans="2:7">
      <c r="B373" s="29" t="str">
        <f>IF(IF($C$4=Dates!$G$4,DataPack!A524,IF($C$4=Dates!$G$5,DataPack!G524))=0,"",IF($C$4=Dates!$G$4,DataPack!A524,IF($C$4=Dates!$G$5,DataPack!G524)))</f>
        <v/>
      </c>
      <c r="C373" s="34" t="str">
        <f>IF(IF($C$4=Dates!$G$4,DataPack!B524,IF($C$4=Dates!$G$5,DataPack!H524))=0,"",IF($C$4=Dates!$G$4,DataPack!B524,IF($C$4=Dates!$G$5,DataPack!H524)))</f>
        <v/>
      </c>
      <c r="D373" s="34" t="str">
        <f>IF(IF($C$4=Dates!$G$4,DataPack!C524,IF($C$4=Dates!$G$5,DataPack!I524))=0,"",IF($C$4=Dates!$G$4,DataPack!C524,IF($C$4=Dates!$G$5,DataPack!I524)))</f>
        <v/>
      </c>
      <c r="E373" s="34" t="str">
        <f>IF(IF($C$4=Dates!$G$4,DataPack!D524,IF($C$4=Dates!$G$5,DataPack!J524))=0,"",IF($C$4=Dates!$G$4,DataPack!D524,IF($C$4=Dates!$G$5,DataPack!J524)))</f>
        <v/>
      </c>
      <c r="F373" s="34" t="str">
        <f>IF(IF($C$4=Dates!$G$4,DataPack!E524,IF($C$4=Dates!$G$5,DataPack!K524))=0,"",IF($C$4=Dates!$G$4,DataPack!E524,IF($C$4=Dates!$G$5,DataPack!K524)))</f>
        <v/>
      </c>
      <c r="G373" s="258" t="str">
        <f>IF(IF($C$4=Dates!$G$4,DataPack!F524,IF($C$4=Dates!$G$5,DataPack!L524))=0,"",IF($C$4=Dates!$G$4,DataPack!F524,IF($C$4=Dates!$G$5,DataPack!L524)))</f>
        <v/>
      </c>
    </row>
    <row r="374" spans="2:7">
      <c r="B374" s="29" t="str">
        <f>IF(IF($C$4=Dates!$G$4,DataPack!A525,IF($C$4=Dates!$G$5,DataPack!G525))=0,"",IF($C$4=Dates!$G$4,DataPack!A525,IF($C$4=Dates!$G$5,DataPack!G525)))</f>
        <v/>
      </c>
      <c r="C374" s="34" t="str">
        <f>IF(IF($C$4=Dates!$G$4,DataPack!B525,IF($C$4=Dates!$G$5,DataPack!H525))=0,"",IF($C$4=Dates!$G$4,DataPack!B525,IF($C$4=Dates!$G$5,DataPack!H525)))</f>
        <v/>
      </c>
      <c r="D374" s="34" t="str">
        <f>IF(IF($C$4=Dates!$G$4,DataPack!C525,IF($C$4=Dates!$G$5,DataPack!I525))=0,"",IF($C$4=Dates!$G$4,DataPack!C525,IF($C$4=Dates!$G$5,DataPack!I525)))</f>
        <v/>
      </c>
      <c r="E374" s="34" t="str">
        <f>IF(IF($C$4=Dates!$G$4,DataPack!D525,IF($C$4=Dates!$G$5,DataPack!J525))=0,"",IF($C$4=Dates!$G$4,DataPack!D525,IF($C$4=Dates!$G$5,DataPack!J525)))</f>
        <v/>
      </c>
      <c r="F374" s="34" t="str">
        <f>IF(IF($C$4=Dates!$G$4,DataPack!E525,IF($C$4=Dates!$G$5,DataPack!K525))=0,"",IF($C$4=Dates!$G$4,DataPack!E525,IF($C$4=Dates!$G$5,DataPack!K525)))</f>
        <v/>
      </c>
      <c r="G374" s="258" t="str">
        <f>IF(IF($C$4=Dates!$G$4,DataPack!F525,IF($C$4=Dates!$G$5,DataPack!L525))=0,"",IF($C$4=Dates!$G$4,DataPack!F525,IF($C$4=Dates!$G$5,DataPack!L525)))</f>
        <v/>
      </c>
    </row>
    <row r="375" spans="2:7">
      <c r="B375" s="29" t="str">
        <f>IF(IF($C$4=Dates!$G$4,DataPack!A526,IF($C$4=Dates!$G$5,DataPack!G526))=0,"",IF($C$4=Dates!$G$4,DataPack!A526,IF($C$4=Dates!$G$5,DataPack!G526)))</f>
        <v/>
      </c>
      <c r="C375" s="34" t="str">
        <f>IF(IF($C$4=Dates!$G$4,DataPack!B526,IF($C$4=Dates!$G$5,DataPack!H526))=0,"",IF($C$4=Dates!$G$4,DataPack!B526,IF($C$4=Dates!$G$5,DataPack!H526)))</f>
        <v/>
      </c>
      <c r="D375" s="34" t="str">
        <f>IF(IF($C$4=Dates!$G$4,DataPack!C526,IF($C$4=Dates!$G$5,DataPack!I526))=0,"",IF($C$4=Dates!$G$4,DataPack!C526,IF($C$4=Dates!$G$5,DataPack!I526)))</f>
        <v/>
      </c>
      <c r="E375" s="34" t="str">
        <f>IF(IF($C$4=Dates!$G$4,DataPack!D526,IF($C$4=Dates!$G$5,DataPack!J526))=0,"",IF($C$4=Dates!$G$4,DataPack!D526,IF($C$4=Dates!$G$5,DataPack!J526)))</f>
        <v/>
      </c>
      <c r="F375" s="34" t="str">
        <f>IF(IF($C$4=Dates!$G$4,DataPack!E526,IF($C$4=Dates!$G$5,DataPack!K526))=0,"",IF($C$4=Dates!$G$4,DataPack!E526,IF($C$4=Dates!$G$5,DataPack!K526)))</f>
        <v/>
      </c>
      <c r="G375" s="258" t="str">
        <f>IF(IF($C$4=Dates!$G$4,DataPack!F526,IF($C$4=Dates!$G$5,DataPack!L526))=0,"",IF($C$4=Dates!$G$4,DataPack!F526,IF($C$4=Dates!$G$5,DataPack!L526)))</f>
        <v/>
      </c>
    </row>
    <row r="376" spans="2:7">
      <c r="B376" s="29" t="str">
        <f>IF(IF($C$4=Dates!$G$4,DataPack!A527,IF($C$4=Dates!$G$5,DataPack!G527))=0,"",IF($C$4=Dates!$G$4,DataPack!A527,IF($C$4=Dates!$G$5,DataPack!G527)))</f>
        <v/>
      </c>
      <c r="C376" s="34" t="str">
        <f>IF(IF($C$4=Dates!$G$4,DataPack!B527,IF($C$4=Dates!$G$5,DataPack!H527))=0,"",IF($C$4=Dates!$G$4,DataPack!B527,IF($C$4=Dates!$G$5,DataPack!H527)))</f>
        <v/>
      </c>
      <c r="D376" s="34" t="str">
        <f>IF(IF($C$4=Dates!$G$4,DataPack!C527,IF($C$4=Dates!$G$5,DataPack!I527))=0,"",IF($C$4=Dates!$G$4,DataPack!C527,IF($C$4=Dates!$G$5,DataPack!I527)))</f>
        <v/>
      </c>
      <c r="E376" s="34" t="str">
        <f>IF(IF($C$4=Dates!$G$4,DataPack!D527,IF($C$4=Dates!$G$5,DataPack!J527))=0,"",IF($C$4=Dates!$G$4,DataPack!D527,IF($C$4=Dates!$G$5,DataPack!J527)))</f>
        <v/>
      </c>
      <c r="F376" s="34" t="str">
        <f>IF(IF($C$4=Dates!$G$4,DataPack!E527,IF($C$4=Dates!$G$5,DataPack!K527))=0,"",IF($C$4=Dates!$G$4,DataPack!E527,IF($C$4=Dates!$G$5,DataPack!K527)))</f>
        <v/>
      </c>
      <c r="G376" s="258" t="str">
        <f>IF(IF($C$4=Dates!$G$4,DataPack!F527,IF($C$4=Dates!$G$5,DataPack!L527))=0,"",IF($C$4=Dates!$G$4,DataPack!F527,IF($C$4=Dates!$G$5,DataPack!L527)))</f>
        <v/>
      </c>
    </row>
    <row r="377" spans="2:7">
      <c r="B377" s="29" t="str">
        <f>IF(IF($C$4=Dates!$G$4,DataPack!A528,IF($C$4=Dates!$G$5,DataPack!G528))=0,"",IF($C$4=Dates!$G$4,DataPack!A528,IF($C$4=Dates!$G$5,DataPack!G528)))</f>
        <v/>
      </c>
      <c r="C377" s="34" t="str">
        <f>IF(IF($C$4=Dates!$G$4,DataPack!B528,IF($C$4=Dates!$G$5,DataPack!H528))=0,"",IF($C$4=Dates!$G$4,DataPack!B528,IF($C$4=Dates!$G$5,DataPack!H528)))</f>
        <v/>
      </c>
      <c r="D377" s="34" t="str">
        <f>IF(IF($C$4=Dates!$G$4,DataPack!C528,IF($C$4=Dates!$G$5,DataPack!I528))=0,"",IF($C$4=Dates!$G$4,DataPack!C528,IF($C$4=Dates!$G$5,DataPack!I528)))</f>
        <v/>
      </c>
      <c r="E377" s="34" t="str">
        <f>IF(IF($C$4=Dates!$G$4,DataPack!D528,IF($C$4=Dates!$G$5,DataPack!J528))=0,"",IF($C$4=Dates!$G$4,DataPack!D528,IF($C$4=Dates!$G$5,DataPack!J528)))</f>
        <v/>
      </c>
      <c r="F377" s="34" t="str">
        <f>IF(IF($C$4=Dates!$G$4,DataPack!E528,IF($C$4=Dates!$G$5,DataPack!K528))=0,"",IF($C$4=Dates!$G$4,DataPack!E528,IF($C$4=Dates!$G$5,DataPack!K528)))</f>
        <v/>
      </c>
      <c r="G377" s="258" t="str">
        <f>IF(IF($C$4=Dates!$G$4,DataPack!F528,IF($C$4=Dates!$G$5,DataPack!L528))=0,"",IF($C$4=Dates!$G$4,DataPack!F528,IF($C$4=Dates!$G$5,DataPack!L528)))</f>
        <v/>
      </c>
    </row>
    <row r="378" spans="2:7">
      <c r="B378" s="29" t="str">
        <f>IF(IF($C$4=Dates!$G$4,DataPack!A529,IF($C$4=Dates!$G$5,DataPack!G529))=0,"",IF($C$4=Dates!$G$4,DataPack!A529,IF($C$4=Dates!$G$5,DataPack!G529)))</f>
        <v/>
      </c>
      <c r="C378" s="34" t="str">
        <f>IF(IF($C$4=Dates!$G$4,DataPack!B529,IF($C$4=Dates!$G$5,DataPack!H529))=0,"",IF($C$4=Dates!$G$4,DataPack!B529,IF($C$4=Dates!$G$5,DataPack!H529)))</f>
        <v/>
      </c>
      <c r="D378" s="34" t="str">
        <f>IF(IF($C$4=Dates!$G$4,DataPack!C529,IF($C$4=Dates!$G$5,DataPack!I529))=0,"",IF($C$4=Dates!$G$4,DataPack!C529,IF($C$4=Dates!$G$5,DataPack!I529)))</f>
        <v/>
      </c>
      <c r="E378" s="34" t="str">
        <f>IF(IF($C$4=Dates!$G$4,DataPack!D529,IF($C$4=Dates!$G$5,DataPack!J529))=0,"",IF($C$4=Dates!$G$4,DataPack!D529,IF($C$4=Dates!$G$5,DataPack!J529)))</f>
        <v/>
      </c>
      <c r="F378" s="34" t="str">
        <f>IF(IF($C$4=Dates!$G$4,DataPack!E529,IF($C$4=Dates!$G$5,DataPack!K529))=0,"",IF($C$4=Dates!$G$4,DataPack!E529,IF($C$4=Dates!$G$5,DataPack!K529)))</f>
        <v/>
      </c>
      <c r="G378" s="258" t="str">
        <f>IF(IF($C$4=Dates!$G$4,DataPack!F529,IF($C$4=Dates!$G$5,DataPack!L529))=0,"",IF($C$4=Dates!$G$4,DataPack!F529,IF($C$4=Dates!$G$5,DataPack!L529)))</f>
        <v/>
      </c>
    </row>
    <row r="379" spans="2:7">
      <c r="B379" s="29" t="str">
        <f>IF(IF($C$4=Dates!$G$4,DataPack!A530,IF($C$4=Dates!$G$5,DataPack!G530))=0,"",IF($C$4=Dates!$G$4,DataPack!A530,IF($C$4=Dates!$G$5,DataPack!G530)))</f>
        <v/>
      </c>
      <c r="C379" s="34" t="str">
        <f>IF(IF($C$4=Dates!$G$4,DataPack!B530,IF($C$4=Dates!$G$5,DataPack!H530))=0,"",IF($C$4=Dates!$G$4,DataPack!B530,IF($C$4=Dates!$G$5,DataPack!H530)))</f>
        <v/>
      </c>
      <c r="D379" s="34" t="str">
        <f>IF(IF($C$4=Dates!$G$4,DataPack!C530,IF($C$4=Dates!$G$5,DataPack!I530))=0,"",IF($C$4=Dates!$G$4,DataPack!C530,IF($C$4=Dates!$G$5,DataPack!I530)))</f>
        <v/>
      </c>
      <c r="E379" s="34" t="str">
        <f>IF(IF($C$4=Dates!$G$4,DataPack!D530,IF($C$4=Dates!$G$5,DataPack!J530))=0,"",IF($C$4=Dates!$G$4,DataPack!D530,IF($C$4=Dates!$G$5,DataPack!J530)))</f>
        <v/>
      </c>
      <c r="F379" s="34" t="str">
        <f>IF(IF($C$4=Dates!$G$4,DataPack!E530,IF($C$4=Dates!$G$5,DataPack!K530))=0,"",IF($C$4=Dates!$G$4,DataPack!E530,IF($C$4=Dates!$G$5,DataPack!K530)))</f>
        <v/>
      </c>
      <c r="G379" s="258" t="str">
        <f>IF(IF($C$4=Dates!$G$4,DataPack!F530,IF($C$4=Dates!$G$5,DataPack!L530))=0,"",IF($C$4=Dates!$G$4,DataPack!F530,IF($C$4=Dates!$G$5,DataPack!L530)))</f>
        <v/>
      </c>
    </row>
    <row r="380" spans="2:7">
      <c r="B380" s="29" t="str">
        <f>IF(IF($C$4=Dates!$G$4,DataPack!A531,IF($C$4=Dates!$G$5,DataPack!G531))=0,"",IF($C$4=Dates!$G$4,DataPack!A531,IF($C$4=Dates!$G$5,DataPack!G531)))</f>
        <v/>
      </c>
      <c r="C380" s="34" t="str">
        <f>IF(IF($C$4=Dates!$G$4,DataPack!B531,IF($C$4=Dates!$G$5,DataPack!H531))=0,"",IF($C$4=Dates!$G$4,DataPack!B531,IF($C$4=Dates!$G$5,DataPack!H531)))</f>
        <v/>
      </c>
      <c r="D380" s="34" t="str">
        <f>IF(IF($C$4=Dates!$G$4,DataPack!C531,IF($C$4=Dates!$G$5,DataPack!I531))=0,"",IF($C$4=Dates!$G$4,DataPack!C531,IF($C$4=Dates!$G$5,DataPack!I531)))</f>
        <v/>
      </c>
      <c r="E380" s="34" t="str">
        <f>IF(IF($C$4=Dates!$G$4,DataPack!D531,IF($C$4=Dates!$G$5,DataPack!J531))=0,"",IF($C$4=Dates!$G$4,DataPack!D531,IF($C$4=Dates!$G$5,DataPack!J531)))</f>
        <v/>
      </c>
      <c r="F380" s="34" t="str">
        <f>IF(IF($C$4=Dates!$G$4,DataPack!E531,IF($C$4=Dates!$G$5,DataPack!K531))=0,"",IF($C$4=Dates!$G$4,DataPack!E531,IF($C$4=Dates!$G$5,DataPack!K531)))</f>
        <v/>
      </c>
      <c r="G380" s="258" t="str">
        <f>IF(IF($C$4=Dates!$G$4,DataPack!F531,IF($C$4=Dates!$G$5,DataPack!L531))=0,"",IF($C$4=Dates!$G$4,DataPack!F531,IF($C$4=Dates!$G$5,DataPack!L531)))</f>
        <v/>
      </c>
    </row>
    <row r="381" spans="2:7">
      <c r="B381" s="29" t="str">
        <f>IF(IF($C$4=Dates!$G$4,DataPack!A532,IF($C$4=Dates!$G$5,DataPack!G532))=0,"",IF($C$4=Dates!$G$4,DataPack!A532,IF($C$4=Dates!$G$5,DataPack!G532)))</f>
        <v/>
      </c>
      <c r="C381" s="34" t="str">
        <f>IF(IF($C$4=Dates!$G$4,DataPack!B532,IF($C$4=Dates!$G$5,DataPack!H532))=0,"",IF($C$4=Dates!$G$4,DataPack!B532,IF($C$4=Dates!$G$5,DataPack!H532)))</f>
        <v/>
      </c>
      <c r="D381" s="34" t="str">
        <f>IF(IF($C$4=Dates!$G$4,DataPack!C532,IF($C$4=Dates!$G$5,DataPack!I532))=0,"",IF($C$4=Dates!$G$4,DataPack!C532,IF($C$4=Dates!$G$5,DataPack!I532)))</f>
        <v/>
      </c>
      <c r="E381" s="34" t="str">
        <f>IF(IF($C$4=Dates!$G$4,DataPack!D532,IF($C$4=Dates!$G$5,DataPack!J532))=0,"",IF($C$4=Dates!$G$4,DataPack!D532,IF($C$4=Dates!$G$5,DataPack!J532)))</f>
        <v/>
      </c>
      <c r="F381" s="34" t="str">
        <f>IF(IF($C$4=Dates!$G$4,DataPack!E532,IF($C$4=Dates!$G$5,DataPack!K532))=0,"",IF($C$4=Dates!$G$4,DataPack!E532,IF($C$4=Dates!$G$5,DataPack!K532)))</f>
        <v/>
      </c>
      <c r="G381" s="258" t="str">
        <f>IF(IF($C$4=Dates!$G$4,DataPack!F532,IF($C$4=Dates!$G$5,DataPack!L532))=0,"",IF($C$4=Dates!$G$4,DataPack!F532,IF($C$4=Dates!$G$5,DataPack!L532)))</f>
        <v/>
      </c>
    </row>
    <row r="382" spans="2:7">
      <c r="B382" s="29" t="str">
        <f>IF(IF($C$4=Dates!$G$4,DataPack!A533,IF($C$4=Dates!$G$5,DataPack!G533))=0,"",IF($C$4=Dates!$G$4,DataPack!A533,IF($C$4=Dates!$G$5,DataPack!G533)))</f>
        <v/>
      </c>
      <c r="C382" s="34" t="str">
        <f>IF(IF($C$4=Dates!$G$4,DataPack!B533,IF($C$4=Dates!$G$5,DataPack!H533))=0,"",IF($C$4=Dates!$G$4,DataPack!B533,IF($C$4=Dates!$G$5,DataPack!H533)))</f>
        <v/>
      </c>
      <c r="D382" s="34" t="str">
        <f>IF(IF($C$4=Dates!$G$4,DataPack!C533,IF($C$4=Dates!$G$5,DataPack!I533))=0,"",IF($C$4=Dates!$G$4,DataPack!C533,IF($C$4=Dates!$G$5,DataPack!I533)))</f>
        <v/>
      </c>
      <c r="E382" s="34" t="str">
        <f>IF(IF($C$4=Dates!$G$4,DataPack!D533,IF($C$4=Dates!$G$5,DataPack!J533))=0,"",IF($C$4=Dates!$G$4,DataPack!D533,IF($C$4=Dates!$G$5,DataPack!J533)))</f>
        <v/>
      </c>
      <c r="F382" s="34" t="str">
        <f>IF(IF($C$4=Dates!$G$4,DataPack!E533,IF($C$4=Dates!$G$5,DataPack!K533))=0,"",IF($C$4=Dates!$G$4,DataPack!E533,IF($C$4=Dates!$G$5,DataPack!K533)))</f>
        <v/>
      </c>
      <c r="G382" s="258" t="str">
        <f>IF(IF($C$4=Dates!$G$4,DataPack!F533,IF($C$4=Dates!$G$5,DataPack!L533))=0,"",IF($C$4=Dates!$G$4,DataPack!F533,IF($C$4=Dates!$G$5,DataPack!L533)))</f>
        <v/>
      </c>
    </row>
    <row r="383" spans="2:7">
      <c r="B383" s="29" t="str">
        <f>IF(IF($C$4=Dates!$G$4,DataPack!A534,IF($C$4=Dates!$G$5,DataPack!G534))=0,"",IF($C$4=Dates!$G$4,DataPack!A534,IF($C$4=Dates!$G$5,DataPack!G534)))</f>
        <v/>
      </c>
      <c r="C383" s="34" t="str">
        <f>IF(IF($C$4=Dates!$G$4,DataPack!B534,IF($C$4=Dates!$G$5,DataPack!H534))=0,"",IF($C$4=Dates!$G$4,DataPack!B534,IF($C$4=Dates!$G$5,DataPack!H534)))</f>
        <v/>
      </c>
      <c r="D383" s="34" t="str">
        <f>IF(IF($C$4=Dates!$G$4,DataPack!C534,IF($C$4=Dates!$G$5,DataPack!I534))=0,"",IF($C$4=Dates!$G$4,DataPack!C534,IF($C$4=Dates!$G$5,DataPack!I534)))</f>
        <v/>
      </c>
      <c r="E383" s="34" t="str">
        <f>IF(IF($C$4=Dates!$G$4,DataPack!D534,IF($C$4=Dates!$G$5,DataPack!J534))=0,"",IF($C$4=Dates!$G$4,DataPack!D534,IF($C$4=Dates!$G$5,DataPack!J534)))</f>
        <v/>
      </c>
      <c r="F383" s="34" t="str">
        <f>IF(IF($C$4=Dates!$G$4,DataPack!E534,IF($C$4=Dates!$G$5,DataPack!K534))=0,"",IF($C$4=Dates!$G$4,DataPack!E534,IF($C$4=Dates!$G$5,DataPack!K534)))</f>
        <v/>
      </c>
      <c r="G383" s="258" t="str">
        <f>IF(IF($C$4=Dates!$G$4,DataPack!F534,IF($C$4=Dates!$G$5,DataPack!L534))=0,"",IF($C$4=Dates!$G$4,DataPack!F534,IF($C$4=Dates!$G$5,DataPack!L534)))</f>
        <v/>
      </c>
    </row>
    <row r="384" spans="2:7">
      <c r="B384" s="29" t="str">
        <f>IF(IF($C$4=Dates!$G$4,DataPack!A535,IF($C$4=Dates!$G$5,DataPack!G535))=0,"",IF($C$4=Dates!$G$4,DataPack!A535,IF($C$4=Dates!$G$5,DataPack!G535)))</f>
        <v/>
      </c>
      <c r="C384" s="34" t="str">
        <f>IF(IF($C$4=Dates!$G$4,DataPack!B535,IF($C$4=Dates!$G$5,DataPack!H535))=0,"",IF($C$4=Dates!$G$4,DataPack!B535,IF($C$4=Dates!$G$5,DataPack!H535)))</f>
        <v/>
      </c>
      <c r="D384" s="34" t="str">
        <f>IF(IF($C$4=Dates!$G$4,DataPack!C535,IF($C$4=Dates!$G$5,DataPack!I535))=0,"",IF($C$4=Dates!$G$4,DataPack!C535,IF($C$4=Dates!$G$5,DataPack!I535)))</f>
        <v/>
      </c>
      <c r="E384" s="34" t="str">
        <f>IF(IF($C$4=Dates!$G$4,DataPack!D535,IF($C$4=Dates!$G$5,DataPack!J535))=0,"",IF($C$4=Dates!$G$4,DataPack!D535,IF($C$4=Dates!$G$5,DataPack!J535)))</f>
        <v/>
      </c>
      <c r="F384" s="34" t="str">
        <f>IF(IF($C$4=Dates!$G$4,DataPack!E535,IF($C$4=Dates!$G$5,DataPack!K535))=0,"",IF($C$4=Dates!$G$4,DataPack!E535,IF($C$4=Dates!$G$5,DataPack!K535)))</f>
        <v/>
      </c>
      <c r="G384" s="258" t="str">
        <f>IF(IF($C$4=Dates!$G$4,DataPack!F535,IF($C$4=Dates!$G$5,DataPack!L535))=0,"",IF($C$4=Dates!$G$4,DataPack!F535,IF($C$4=Dates!$G$5,DataPack!L535)))</f>
        <v/>
      </c>
    </row>
    <row r="385" spans="2:7">
      <c r="B385" s="29" t="str">
        <f>IF(IF($C$4=Dates!$G$4,DataPack!A536,IF($C$4=Dates!$G$5,DataPack!G536))=0,"",IF($C$4=Dates!$G$4,DataPack!A536,IF($C$4=Dates!$G$5,DataPack!G536)))</f>
        <v/>
      </c>
      <c r="C385" s="34" t="str">
        <f>IF(IF($C$4=Dates!$G$4,DataPack!B536,IF($C$4=Dates!$G$5,DataPack!H536))=0,"",IF($C$4=Dates!$G$4,DataPack!B536,IF($C$4=Dates!$G$5,DataPack!H536)))</f>
        <v/>
      </c>
      <c r="D385" s="34" t="str">
        <f>IF(IF($C$4=Dates!$G$4,DataPack!C536,IF($C$4=Dates!$G$5,DataPack!I536))=0,"",IF($C$4=Dates!$G$4,DataPack!C536,IF($C$4=Dates!$G$5,DataPack!I536)))</f>
        <v/>
      </c>
      <c r="E385" s="34" t="str">
        <f>IF(IF($C$4=Dates!$G$4,DataPack!D536,IF($C$4=Dates!$G$5,DataPack!J536))=0,"",IF($C$4=Dates!$G$4,DataPack!D536,IF($C$4=Dates!$G$5,DataPack!J536)))</f>
        <v/>
      </c>
      <c r="F385" s="34" t="str">
        <f>IF(IF($C$4=Dates!$G$4,DataPack!E536,IF($C$4=Dates!$G$5,DataPack!K536))=0,"",IF($C$4=Dates!$G$4,DataPack!E536,IF($C$4=Dates!$G$5,DataPack!K536)))</f>
        <v/>
      </c>
      <c r="G385" s="258" t="str">
        <f>IF(IF($C$4=Dates!$G$4,DataPack!F536,IF($C$4=Dates!$G$5,DataPack!L536))=0,"",IF($C$4=Dates!$G$4,DataPack!F536,IF($C$4=Dates!$G$5,DataPack!L536)))</f>
        <v/>
      </c>
    </row>
    <row r="386" spans="2:7">
      <c r="B386" s="29" t="str">
        <f>IF(IF($C$4=Dates!$G$4,DataPack!A537,IF($C$4=Dates!$G$5,DataPack!G537))=0,"",IF($C$4=Dates!$G$4,DataPack!A537,IF($C$4=Dates!$G$5,DataPack!G537)))</f>
        <v/>
      </c>
      <c r="C386" s="34" t="str">
        <f>IF(IF($C$4=Dates!$G$4,DataPack!B537,IF($C$4=Dates!$G$5,DataPack!H537))=0,"",IF($C$4=Dates!$G$4,DataPack!B537,IF($C$4=Dates!$G$5,DataPack!H537)))</f>
        <v/>
      </c>
      <c r="D386" s="34" t="str">
        <f>IF(IF($C$4=Dates!$G$4,DataPack!C537,IF($C$4=Dates!$G$5,DataPack!I537))=0,"",IF($C$4=Dates!$G$4,DataPack!C537,IF($C$4=Dates!$G$5,DataPack!I537)))</f>
        <v/>
      </c>
      <c r="E386" s="34" t="str">
        <f>IF(IF($C$4=Dates!$G$4,DataPack!D537,IF($C$4=Dates!$G$5,DataPack!J537))=0,"",IF($C$4=Dates!$G$4,DataPack!D537,IF($C$4=Dates!$G$5,DataPack!J537)))</f>
        <v/>
      </c>
      <c r="F386" s="34" t="str">
        <f>IF(IF($C$4=Dates!$G$4,DataPack!E537,IF($C$4=Dates!$G$5,DataPack!K537))=0,"",IF($C$4=Dates!$G$4,DataPack!E537,IF($C$4=Dates!$G$5,DataPack!K537)))</f>
        <v/>
      </c>
      <c r="G386" s="258" t="str">
        <f>IF(IF($C$4=Dates!$G$4,DataPack!F537,IF($C$4=Dates!$G$5,DataPack!L537))=0,"",IF($C$4=Dates!$G$4,DataPack!F537,IF($C$4=Dates!$G$5,DataPack!L537)))</f>
        <v/>
      </c>
    </row>
    <row r="387" spans="2:7">
      <c r="B387" s="29" t="str">
        <f>IF(IF($C$4=Dates!$G$4,DataPack!A538,IF($C$4=Dates!$G$5,DataPack!G538))=0,"",IF($C$4=Dates!$G$4,DataPack!A538,IF($C$4=Dates!$G$5,DataPack!G538)))</f>
        <v/>
      </c>
      <c r="C387" s="34" t="str">
        <f>IF(IF($C$4=Dates!$G$4,DataPack!B538,IF($C$4=Dates!$G$5,DataPack!H538))=0,"",IF($C$4=Dates!$G$4,DataPack!B538,IF($C$4=Dates!$G$5,DataPack!H538)))</f>
        <v/>
      </c>
      <c r="D387" s="34" t="str">
        <f>IF(IF($C$4=Dates!$G$4,DataPack!C538,IF($C$4=Dates!$G$5,DataPack!I538))=0,"",IF($C$4=Dates!$G$4,DataPack!C538,IF($C$4=Dates!$G$5,DataPack!I538)))</f>
        <v/>
      </c>
      <c r="E387" s="34" t="str">
        <f>IF(IF($C$4=Dates!$G$4,DataPack!D538,IF($C$4=Dates!$G$5,DataPack!J538))=0,"",IF($C$4=Dates!$G$4,DataPack!D538,IF($C$4=Dates!$G$5,DataPack!J538)))</f>
        <v/>
      </c>
      <c r="F387" s="34" t="str">
        <f>IF(IF($C$4=Dates!$G$4,DataPack!E538,IF($C$4=Dates!$G$5,DataPack!K538))=0,"",IF($C$4=Dates!$G$4,DataPack!E538,IF($C$4=Dates!$G$5,DataPack!K538)))</f>
        <v/>
      </c>
      <c r="G387" s="258" t="str">
        <f>IF(IF($C$4=Dates!$G$4,DataPack!F538,IF($C$4=Dates!$G$5,DataPack!L538))=0,"",IF($C$4=Dates!$G$4,DataPack!F538,IF($C$4=Dates!$G$5,DataPack!L538)))</f>
        <v/>
      </c>
    </row>
    <row r="388" spans="2:7">
      <c r="B388" s="29" t="str">
        <f>IF(IF($C$4=Dates!$G$4,DataPack!A539,IF($C$4=Dates!$G$5,DataPack!G539))=0,"",IF($C$4=Dates!$G$4,DataPack!A539,IF($C$4=Dates!$G$5,DataPack!G539)))</f>
        <v/>
      </c>
      <c r="C388" s="34" t="str">
        <f>IF(IF($C$4=Dates!$G$4,DataPack!B539,IF($C$4=Dates!$G$5,DataPack!H539))=0,"",IF($C$4=Dates!$G$4,DataPack!B539,IF($C$4=Dates!$G$5,DataPack!H539)))</f>
        <v/>
      </c>
      <c r="D388" s="34" t="str">
        <f>IF(IF($C$4=Dates!$G$4,DataPack!C539,IF($C$4=Dates!$G$5,DataPack!I539))=0,"",IF($C$4=Dates!$G$4,DataPack!C539,IF($C$4=Dates!$G$5,DataPack!I539)))</f>
        <v/>
      </c>
      <c r="E388" s="34" t="str">
        <f>IF(IF($C$4=Dates!$G$4,DataPack!D539,IF($C$4=Dates!$G$5,DataPack!J539))=0,"",IF($C$4=Dates!$G$4,DataPack!D539,IF($C$4=Dates!$G$5,DataPack!J539)))</f>
        <v/>
      </c>
      <c r="F388" s="34" t="str">
        <f>IF(IF($C$4=Dates!$G$4,DataPack!E539,IF($C$4=Dates!$G$5,DataPack!K539))=0,"",IF($C$4=Dates!$G$4,DataPack!E539,IF($C$4=Dates!$G$5,DataPack!K539)))</f>
        <v/>
      </c>
      <c r="G388" s="258" t="str">
        <f>IF(IF($C$4=Dates!$G$4,DataPack!F539,IF($C$4=Dates!$G$5,DataPack!L539))=0,"",IF($C$4=Dates!$G$4,DataPack!F539,IF($C$4=Dates!$G$5,DataPack!L539)))</f>
        <v/>
      </c>
    </row>
    <row r="389" spans="2:7">
      <c r="B389" s="29" t="str">
        <f>IF(IF($C$4=Dates!$G$4,DataPack!A540,IF($C$4=Dates!$G$5,DataPack!G540))=0,"",IF($C$4=Dates!$G$4,DataPack!A540,IF($C$4=Dates!$G$5,DataPack!G540)))</f>
        <v/>
      </c>
      <c r="C389" s="34" t="str">
        <f>IF(IF($C$4=Dates!$G$4,DataPack!B540,IF($C$4=Dates!$G$5,DataPack!H540))=0,"",IF($C$4=Dates!$G$4,DataPack!B540,IF($C$4=Dates!$G$5,DataPack!H540)))</f>
        <v/>
      </c>
      <c r="D389" s="34" t="str">
        <f>IF(IF($C$4=Dates!$G$4,DataPack!C540,IF($C$4=Dates!$G$5,DataPack!I540))=0,"",IF($C$4=Dates!$G$4,DataPack!C540,IF($C$4=Dates!$G$5,DataPack!I540)))</f>
        <v/>
      </c>
      <c r="E389" s="34" t="str">
        <f>IF(IF($C$4=Dates!$G$4,DataPack!D540,IF($C$4=Dates!$G$5,DataPack!J540))=0,"",IF($C$4=Dates!$G$4,DataPack!D540,IF($C$4=Dates!$G$5,DataPack!J540)))</f>
        <v/>
      </c>
      <c r="F389" s="34" t="str">
        <f>IF(IF($C$4=Dates!$G$4,DataPack!E540,IF($C$4=Dates!$G$5,DataPack!K540))=0,"",IF($C$4=Dates!$G$4,DataPack!E540,IF($C$4=Dates!$G$5,DataPack!K540)))</f>
        <v/>
      </c>
      <c r="G389" s="258" t="str">
        <f>IF(IF($C$4=Dates!$G$4,DataPack!F540,IF($C$4=Dates!$G$5,DataPack!L540))=0,"",IF($C$4=Dates!$G$4,DataPack!F540,IF($C$4=Dates!$G$5,DataPack!L540)))</f>
        <v/>
      </c>
    </row>
    <row r="390" spans="2:7">
      <c r="B390" s="29" t="str">
        <f>IF(IF($C$4=Dates!$G$4,DataPack!A541,IF($C$4=Dates!$G$5,DataPack!G541))=0,"",IF($C$4=Dates!$G$4,DataPack!A541,IF($C$4=Dates!$G$5,DataPack!G541)))</f>
        <v/>
      </c>
      <c r="C390" s="34" t="str">
        <f>IF(IF($C$4=Dates!$G$4,DataPack!B541,IF($C$4=Dates!$G$5,DataPack!H541))=0,"",IF($C$4=Dates!$G$4,DataPack!B541,IF($C$4=Dates!$G$5,DataPack!H541)))</f>
        <v/>
      </c>
      <c r="D390" s="34" t="str">
        <f>IF(IF($C$4=Dates!$G$4,DataPack!C541,IF($C$4=Dates!$G$5,DataPack!I541))=0,"",IF($C$4=Dates!$G$4,DataPack!C541,IF($C$4=Dates!$G$5,DataPack!I541)))</f>
        <v/>
      </c>
      <c r="E390" s="34" t="str">
        <f>IF(IF($C$4=Dates!$G$4,DataPack!D541,IF($C$4=Dates!$G$5,DataPack!J541))=0,"",IF($C$4=Dates!$G$4,DataPack!D541,IF($C$4=Dates!$G$5,DataPack!J541)))</f>
        <v/>
      </c>
      <c r="F390" s="34" t="str">
        <f>IF(IF($C$4=Dates!$G$4,DataPack!E541,IF($C$4=Dates!$G$5,DataPack!K541))=0,"",IF($C$4=Dates!$G$4,DataPack!E541,IF($C$4=Dates!$G$5,DataPack!K541)))</f>
        <v/>
      </c>
      <c r="G390" s="258" t="str">
        <f>IF(IF($C$4=Dates!$G$4,DataPack!F541,IF($C$4=Dates!$G$5,DataPack!L541))=0,"",IF($C$4=Dates!$G$4,DataPack!F541,IF($C$4=Dates!$G$5,DataPack!L541)))</f>
        <v/>
      </c>
    </row>
    <row r="391" spans="2:7">
      <c r="B391" s="29" t="str">
        <f>IF(IF($C$4=Dates!$G$4,DataPack!A542,IF($C$4=Dates!$G$5,DataPack!G542))=0,"",IF($C$4=Dates!$G$4,DataPack!A542,IF($C$4=Dates!$G$5,DataPack!G542)))</f>
        <v/>
      </c>
      <c r="C391" s="34" t="str">
        <f>IF(IF($C$4=Dates!$G$4,DataPack!B542,IF($C$4=Dates!$G$5,DataPack!H542))=0,"",IF($C$4=Dates!$G$4,DataPack!B542,IF($C$4=Dates!$G$5,DataPack!H542)))</f>
        <v/>
      </c>
      <c r="D391" s="34" t="str">
        <f>IF(IF($C$4=Dates!$G$4,DataPack!C542,IF($C$4=Dates!$G$5,DataPack!I542))=0,"",IF($C$4=Dates!$G$4,DataPack!C542,IF($C$4=Dates!$G$5,DataPack!I542)))</f>
        <v/>
      </c>
      <c r="E391" s="34" t="str">
        <f>IF(IF($C$4=Dates!$G$4,DataPack!D542,IF($C$4=Dates!$G$5,DataPack!J542))=0,"",IF($C$4=Dates!$G$4,DataPack!D542,IF($C$4=Dates!$G$5,DataPack!J542)))</f>
        <v/>
      </c>
      <c r="F391" s="34" t="str">
        <f>IF(IF($C$4=Dates!$G$4,DataPack!E542,IF($C$4=Dates!$G$5,DataPack!K542))=0,"",IF($C$4=Dates!$G$4,DataPack!E542,IF($C$4=Dates!$G$5,DataPack!K542)))</f>
        <v/>
      </c>
      <c r="G391" s="258" t="str">
        <f>IF(IF($C$4=Dates!$G$4,DataPack!F542,IF($C$4=Dates!$G$5,DataPack!L542))=0,"",IF($C$4=Dates!$G$4,DataPack!F542,IF($C$4=Dates!$G$5,DataPack!L542)))</f>
        <v/>
      </c>
    </row>
    <row r="392" spans="2:7">
      <c r="B392" s="29" t="str">
        <f>IF(IF($C$4=Dates!$G$4,DataPack!A543,IF($C$4=Dates!$G$5,DataPack!G543))=0,"",IF($C$4=Dates!$G$4,DataPack!A543,IF($C$4=Dates!$G$5,DataPack!G543)))</f>
        <v/>
      </c>
      <c r="C392" s="34" t="str">
        <f>IF(IF($C$4=Dates!$G$4,DataPack!B543,IF($C$4=Dates!$G$5,DataPack!H543))=0,"",IF($C$4=Dates!$G$4,DataPack!B543,IF($C$4=Dates!$G$5,DataPack!H543)))</f>
        <v/>
      </c>
      <c r="D392" s="34" t="str">
        <f>IF(IF($C$4=Dates!$G$4,DataPack!C543,IF($C$4=Dates!$G$5,DataPack!I543))=0,"",IF($C$4=Dates!$G$4,DataPack!C543,IF($C$4=Dates!$G$5,DataPack!I543)))</f>
        <v/>
      </c>
      <c r="E392" s="34" t="str">
        <f>IF(IF($C$4=Dates!$G$4,DataPack!D543,IF($C$4=Dates!$G$5,DataPack!J543))=0,"",IF($C$4=Dates!$G$4,DataPack!D543,IF($C$4=Dates!$G$5,DataPack!J543)))</f>
        <v/>
      </c>
      <c r="F392" s="34" t="str">
        <f>IF(IF($C$4=Dates!$G$4,DataPack!E543,IF($C$4=Dates!$G$5,DataPack!K543))=0,"",IF($C$4=Dates!$G$4,DataPack!E543,IF($C$4=Dates!$G$5,DataPack!K543)))</f>
        <v/>
      </c>
      <c r="G392" s="258" t="str">
        <f>IF(IF($C$4=Dates!$G$4,DataPack!F543,IF($C$4=Dates!$G$5,DataPack!L543))=0,"",IF($C$4=Dates!$G$4,DataPack!F543,IF($C$4=Dates!$G$5,DataPack!L543)))</f>
        <v/>
      </c>
    </row>
    <row r="393" spans="2:7">
      <c r="B393" s="29" t="str">
        <f>IF(IF($C$4=Dates!$G$4,DataPack!A544,IF($C$4=Dates!$G$5,DataPack!G544))=0,"",IF($C$4=Dates!$G$4,DataPack!A544,IF($C$4=Dates!$G$5,DataPack!G544)))</f>
        <v/>
      </c>
      <c r="C393" s="34" t="str">
        <f>IF(IF($C$4=Dates!$G$4,DataPack!B544,IF($C$4=Dates!$G$5,DataPack!H544))=0,"",IF($C$4=Dates!$G$4,DataPack!B544,IF($C$4=Dates!$G$5,DataPack!H544)))</f>
        <v/>
      </c>
      <c r="D393" s="34" t="str">
        <f>IF(IF($C$4=Dates!$G$4,DataPack!C544,IF($C$4=Dates!$G$5,DataPack!I544))=0,"",IF($C$4=Dates!$G$4,DataPack!C544,IF($C$4=Dates!$G$5,DataPack!I544)))</f>
        <v/>
      </c>
      <c r="E393" s="34" t="str">
        <f>IF(IF($C$4=Dates!$G$4,DataPack!D544,IF($C$4=Dates!$G$5,DataPack!J544))=0,"",IF($C$4=Dates!$G$4,DataPack!D544,IF($C$4=Dates!$G$5,DataPack!J544)))</f>
        <v/>
      </c>
      <c r="F393" s="34" t="str">
        <f>IF(IF($C$4=Dates!$G$4,DataPack!E544,IF($C$4=Dates!$G$5,DataPack!K544))=0,"",IF($C$4=Dates!$G$4,DataPack!E544,IF($C$4=Dates!$G$5,DataPack!K544)))</f>
        <v/>
      </c>
      <c r="G393" s="258" t="str">
        <f>IF(IF($C$4=Dates!$G$4,DataPack!F544,IF($C$4=Dates!$G$5,DataPack!L544))=0,"",IF($C$4=Dates!$G$4,DataPack!F544,IF($C$4=Dates!$G$5,DataPack!L544)))</f>
        <v/>
      </c>
    </row>
    <row r="394" spans="2:7">
      <c r="B394" s="29" t="str">
        <f>IF(IF($C$4=Dates!$G$4,DataPack!A545,IF($C$4=Dates!$G$5,DataPack!G545))=0,"",IF($C$4=Dates!$G$4,DataPack!A545,IF($C$4=Dates!$G$5,DataPack!G545)))</f>
        <v/>
      </c>
      <c r="C394" s="34" t="str">
        <f>IF(IF($C$4=Dates!$G$4,DataPack!B545,IF($C$4=Dates!$G$5,DataPack!H545))=0,"",IF($C$4=Dates!$G$4,DataPack!B545,IF($C$4=Dates!$G$5,DataPack!H545)))</f>
        <v/>
      </c>
      <c r="D394" s="34" t="str">
        <f>IF(IF($C$4=Dates!$G$4,DataPack!C545,IF($C$4=Dates!$G$5,DataPack!I545))=0,"",IF($C$4=Dates!$G$4,DataPack!C545,IF($C$4=Dates!$G$5,DataPack!I545)))</f>
        <v/>
      </c>
      <c r="E394" s="34" t="str">
        <f>IF(IF($C$4=Dates!$G$4,DataPack!D545,IF($C$4=Dates!$G$5,DataPack!J545))=0,"",IF($C$4=Dates!$G$4,DataPack!D545,IF($C$4=Dates!$G$5,DataPack!J545)))</f>
        <v/>
      </c>
      <c r="F394" s="34" t="str">
        <f>IF(IF($C$4=Dates!$G$4,DataPack!E545,IF($C$4=Dates!$G$5,DataPack!K545))=0,"",IF($C$4=Dates!$G$4,DataPack!E545,IF($C$4=Dates!$G$5,DataPack!K545)))</f>
        <v/>
      </c>
      <c r="G394" s="258" t="str">
        <f>IF(IF($C$4=Dates!$G$4,DataPack!F545,IF($C$4=Dates!$G$5,DataPack!L545))=0,"",IF($C$4=Dates!$G$4,DataPack!F545,IF($C$4=Dates!$G$5,DataPack!L545)))</f>
        <v/>
      </c>
    </row>
    <row r="395" spans="2:7">
      <c r="B395" s="29" t="str">
        <f>IF(IF($C$4=Dates!$G$4,DataPack!A546,IF($C$4=Dates!$G$5,DataPack!G546))=0,"",IF($C$4=Dates!$G$4,DataPack!A546,IF($C$4=Dates!$G$5,DataPack!G546)))</f>
        <v/>
      </c>
      <c r="C395" s="34" t="str">
        <f>IF(IF($C$4=Dates!$G$4,DataPack!B546,IF($C$4=Dates!$G$5,DataPack!H546))=0,"",IF($C$4=Dates!$G$4,DataPack!B546,IF($C$4=Dates!$G$5,DataPack!H546)))</f>
        <v/>
      </c>
      <c r="D395" s="34" t="str">
        <f>IF(IF($C$4=Dates!$G$4,DataPack!C546,IF($C$4=Dates!$G$5,DataPack!I546))=0,"",IF($C$4=Dates!$G$4,DataPack!C546,IF($C$4=Dates!$G$5,DataPack!I546)))</f>
        <v/>
      </c>
      <c r="E395" s="34" t="str">
        <f>IF(IF($C$4=Dates!$G$4,DataPack!D546,IF($C$4=Dates!$G$5,DataPack!J546))=0,"",IF($C$4=Dates!$G$4,DataPack!D546,IF($C$4=Dates!$G$5,DataPack!J546)))</f>
        <v/>
      </c>
      <c r="F395" s="34" t="str">
        <f>IF(IF($C$4=Dates!$G$4,DataPack!E546,IF($C$4=Dates!$G$5,DataPack!K546))=0,"",IF($C$4=Dates!$G$4,DataPack!E546,IF($C$4=Dates!$G$5,DataPack!K546)))</f>
        <v/>
      </c>
      <c r="G395" s="258" t="str">
        <f>IF(IF($C$4=Dates!$G$4,DataPack!F546,IF($C$4=Dates!$G$5,DataPack!L546))=0,"",IF($C$4=Dates!$G$4,DataPack!F546,IF($C$4=Dates!$G$5,DataPack!L546)))</f>
        <v/>
      </c>
    </row>
    <row r="396" spans="2:7">
      <c r="B396" s="29" t="str">
        <f>IF(IF($C$4=Dates!$G$4,DataPack!A547,IF($C$4=Dates!$G$5,DataPack!G547))=0,"",IF($C$4=Dates!$G$4,DataPack!A547,IF($C$4=Dates!$G$5,DataPack!G547)))</f>
        <v/>
      </c>
      <c r="C396" s="34" t="str">
        <f>IF(IF($C$4=Dates!$G$4,DataPack!B547,IF($C$4=Dates!$G$5,DataPack!H547))=0,"",IF($C$4=Dates!$G$4,DataPack!B547,IF($C$4=Dates!$G$5,DataPack!H547)))</f>
        <v/>
      </c>
      <c r="D396" s="34" t="str">
        <f>IF(IF($C$4=Dates!$G$4,DataPack!C547,IF($C$4=Dates!$G$5,DataPack!I547))=0,"",IF($C$4=Dates!$G$4,DataPack!C547,IF($C$4=Dates!$G$5,DataPack!I547)))</f>
        <v/>
      </c>
      <c r="E396" s="34" t="str">
        <f>IF(IF($C$4=Dates!$G$4,DataPack!D547,IF($C$4=Dates!$G$5,DataPack!J547))=0,"",IF($C$4=Dates!$G$4,DataPack!D547,IF($C$4=Dates!$G$5,DataPack!J547)))</f>
        <v/>
      </c>
      <c r="F396" s="34" t="str">
        <f>IF(IF($C$4=Dates!$G$4,DataPack!E547,IF($C$4=Dates!$G$5,DataPack!K547))=0,"",IF($C$4=Dates!$G$4,DataPack!E547,IF($C$4=Dates!$G$5,DataPack!K547)))</f>
        <v/>
      </c>
      <c r="G396" s="258" t="str">
        <f>IF(IF($C$4=Dates!$G$4,DataPack!F547,IF($C$4=Dates!$G$5,DataPack!L547))=0,"",IF($C$4=Dates!$G$4,DataPack!F547,IF($C$4=Dates!$G$5,DataPack!L547)))</f>
        <v/>
      </c>
    </row>
    <row r="397" spans="2:7">
      <c r="B397" s="29" t="str">
        <f>IF(IF($C$4=Dates!$G$4,DataPack!A548,IF($C$4=Dates!$G$5,DataPack!G548))=0,"",IF($C$4=Dates!$G$4,DataPack!A548,IF($C$4=Dates!$G$5,DataPack!G548)))</f>
        <v/>
      </c>
      <c r="C397" s="34" t="str">
        <f>IF(IF($C$4=Dates!$G$4,DataPack!B548,IF($C$4=Dates!$G$5,DataPack!H548))=0,"",IF($C$4=Dates!$G$4,DataPack!B548,IF($C$4=Dates!$G$5,DataPack!H548)))</f>
        <v/>
      </c>
      <c r="D397" s="34" t="str">
        <f>IF(IF($C$4=Dates!$G$4,DataPack!C548,IF($C$4=Dates!$G$5,DataPack!I548))=0,"",IF($C$4=Dates!$G$4,DataPack!C548,IF($C$4=Dates!$G$5,DataPack!I548)))</f>
        <v/>
      </c>
      <c r="E397" s="34" t="str">
        <f>IF(IF($C$4=Dates!$G$4,DataPack!D548,IF($C$4=Dates!$G$5,DataPack!J548))=0,"",IF($C$4=Dates!$G$4,DataPack!D548,IF($C$4=Dates!$G$5,DataPack!J548)))</f>
        <v/>
      </c>
      <c r="F397" s="34" t="str">
        <f>IF(IF($C$4=Dates!$G$4,DataPack!E548,IF($C$4=Dates!$G$5,DataPack!K548))=0,"",IF($C$4=Dates!$G$4,DataPack!E548,IF($C$4=Dates!$G$5,DataPack!K548)))</f>
        <v/>
      </c>
      <c r="G397" s="258" t="str">
        <f>IF(IF($C$4=Dates!$G$4,DataPack!F548,IF($C$4=Dates!$G$5,DataPack!L548))=0,"",IF($C$4=Dates!$G$4,DataPack!F548,IF($C$4=Dates!$G$5,DataPack!L548)))</f>
        <v/>
      </c>
    </row>
    <row r="398" spans="2:7">
      <c r="B398" s="29" t="str">
        <f>IF(IF($C$4=Dates!$G$4,DataPack!A549,IF($C$4=Dates!$G$5,DataPack!G549))=0,"",IF($C$4=Dates!$G$4,DataPack!A549,IF($C$4=Dates!$G$5,DataPack!G549)))</f>
        <v/>
      </c>
      <c r="C398" s="34" t="str">
        <f>IF(IF($C$4=Dates!$G$4,DataPack!B549,IF($C$4=Dates!$G$5,DataPack!H549))=0,"",IF($C$4=Dates!$G$4,DataPack!B549,IF($C$4=Dates!$G$5,DataPack!H549)))</f>
        <v/>
      </c>
      <c r="D398" s="34" t="str">
        <f>IF(IF($C$4=Dates!$G$4,DataPack!C549,IF($C$4=Dates!$G$5,DataPack!I549))=0,"",IF($C$4=Dates!$G$4,DataPack!C549,IF($C$4=Dates!$G$5,DataPack!I549)))</f>
        <v/>
      </c>
      <c r="E398" s="34" t="str">
        <f>IF(IF($C$4=Dates!$G$4,DataPack!D549,IF($C$4=Dates!$G$5,DataPack!J549))=0,"",IF($C$4=Dates!$G$4,DataPack!D549,IF($C$4=Dates!$G$5,DataPack!J549)))</f>
        <v/>
      </c>
      <c r="F398" s="34" t="str">
        <f>IF(IF($C$4=Dates!$G$4,DataPack!E549,IF($C$4=Dates!$G$5,DataPack!K549))=0,"",IF($C$4=Dates!$G$4,DataPack!E549,IF($C$4=Dates!$G$5,DataPack!K549)))</f>
        <v/>
      </c>
      <c r="G398" s="258" t="str">
        <f>IF(IF($C$4=Dates!$G$4,DataPack!F549,IF($C$4=Dates!$G$5,DataPack!L549))=0,"",IF($C$4=Dates!$G$4,DataPack!F549,IF($C$4=Dates!$G$5,DataPack!L549)))</f>
        <v/>
      </c>
    </row>
    <row r="399" spans="2:7">
      <c r="B399" s="29" t="str">
        <f>IF(IF($C$4=Dates!$G$4,DataPack!A550,IF($C$4=Dates!$G$5,DataPack!G550))=0,"",IF($C$4=Dates!$G$4,DataPack!A550,IF($C$4=Dates!$G$5,DataPack!G550)))</f>
        <v/>
      </c>
      <c r="C399" s="34" t="str">
        <f>IF(IF($C$4=Dates!$G$4,DataPack!B550,IF($C$4=Dates!$G$5,DataPack!H550))=0,"",IF($C$4=Dates!$G$4,DataPack!B550,IF($C$4=Dates!$G$5,DataPack!H550)))</f>
        <v/>
      </c>
      <c r="D399" s="34" t="str">
        <f>IF(IF($C$4=Dates!$G$4,DataPack!C550,IF($C$4=Dates!$G$5,DataPack!I550))=0,"",IF($C$4=Dates!$G$4,DataPack!C550,IF($C$4=Dates!$G$5,DataPack!I550)))</f>
        <v/>
      </c>
      <c r="E399" s="34" t="str">
        <f>IF(IF($C$4=Dates!$G$4,DataPack!D550,IF($C$4=Dates!$G$5,DataPack!J550))=0,"",IF($C$4=Dates!$G$4,DataPack!D550,IF($C$4=Dates!$G$5,DataPack!J550)))</f>
        <v/>
      </c>
      <c r="F399" s="34" t="str">
        <f>IF(IF($C$4=Dates!$G$4,DataPack!E550,IF($C$4=Dates!$G$5,DataPack!K550))=0,"",IF($C$4=Dates!$G$4,DataPack!E550,IF($C$4=Dates!$G$5,DataPack!K550)))</f>
        <v/>
      </c>
      <c r="G399" s="258" t="str">
        <f>IF(IF($C$4=Dates!$G$4,DataPack!F550,IF($C$4=Dates!$G$5,DataPack!L550))=0,"",IF($C$4=Dates!$G$4,DataPack!F550,IF($C$4=Dates!$G$5,DataPack!L550)))</f>
        <v/>
      </c>
    </row>
    <row r="400" spans="2:7">
      <c r="B400" s="29"/>
      <c r="C400" s="34"/>
      <c r="D400" s="34"/>
      <c r="E400" s="34"/>
      <c r="F400" s="34"/>
      <c r="G400" s="258"/>
    </row>
    <row r="401" spans="2:7">
      <c r="B401" s="29"/>
      <c r="C401" s="34"/>
      <c r="D401" s="34"/>
      <c r="E401" s="34"/>
      <c r="F401" s="34"/>
      <c r="G401" s="258"/>
    </row>
    <row r="402" spans="2:7">
      <c r="B402" s="29"/>
      <c r="C402" s="34"/>
      <c r="D402" s="34"/>
      <c r="E402" s="34"/>
      <c r="F402" s="34"/>
      <c r="G402" s="258"/>
    </row>
    <row r="403" spans="2:7">
      <c r="B403" s="29"/>
      <c r="C403" s="34"/>
      <c r="D403" s="34"/>
      <c r="E403" s="34"/>
      <c r="F403" s="34"/>
      <c r="G403" s="258"/>
    </row>
    <row r="404" spans="2:7">
      <c r="B404" s="29"/>
      <c r="C404" s="34"/>
      <c r="D404" s="34"/>
      <c r="E404" s="34"/>
      <c r="F404" s="34"/>
      <c r="G404" s="258"/>
    </row>
    <row r="405" spans="2:7">
      <c r="B405" s="29"/>
      <c r="C405" s="34"/>
      <c r="D405" s="34"/>
      <c r="E405" s="34"/>
      <c r="F405" s="34"/>
      <c r="G405" s="258"/>
    </row>
    <row r="406" spans="2:7">
      <c r="B406" s="29"/>
      <c r="C406" s="34"/>
      <c r="D406" s="34"/>
      <c r="E406" s="34"/>
      <c r="F406" s="34"/>
      <c r="G406" s="258"/>
    </row>
    <row r="407" spans="2:7">
      <c r="B407" s="29"/>
      <c r="C407" s="34"/>
      <c r="D407" s="34"/>
      <c r="E407" s="34"/>
      <c r="F407" s="34"/>
      <c r="G407" s="258"/>
    </row>
    <row r="408" spans="2:7">
      <c r="B408" s="29"/>
      <c r="C408" s="34"/>
      <c r="D408" s="34"/>
      <c r="E408" s="34"/>
      <c r="F408" s="34"/>
      <c r="G408" s="258"/>
    </row>
    <row r="409" spans="2:7">
      <c r="B409" s="29"/>
      <c r="C409" s="34"/>
      <c r="D409" s="34"/>
      <c r="E409" s="34"/>
      <c r="F409" s="34"/>
      <c r="G409" s="258"/>
    </row>
    <row r="410" spans="2:7">
      <c r="B410" s="29"/>
      <c r="C410" s="34"/>
      <c r="D410" s="34"/>
      <c r="E410" s="34"/>
      <c r="F410" s="34"/>
      <c r="G410" s="258"/>
    </row>
    <row r="411" spans="2:7">
      <c r="B411" s="29"/>
      <c r="C411" s="34"/>
      <c r="D411" s="34"/>
      <c r="E411" s="34"/>
      <c r="F411" s="34"/>
      <c r="G411" s="258"/>
    </row>
    <row r="412" spans="2:7">
      <c r="B412" s="29"/>
      <c r="C412" s="34"/>
      <c r="D412" s="34"/>
      <c r="E412" s="34"/>
      <c r="F412" s="34"/>
      <c r="G412" s="258"/>
    </row>
    <row r="413" spans="2:7">
      <c r="B413" s="29"/>
      <c r="C413" s="34"/>
      <c r="D413" s="34"/>
      <c r="E413" s="34"/>
      <c r="F413" s="34"/>
      <c r="G413" s="258"/>
    </row>
    <row r="414" spans="2:7">
      <c r="B414" s="29"/>
      <c r="C414" s="34"/>
      <c r="D414" s="34"/>
      <c r="E414" s="34"/>
      <c r="F414" s="34"/>
      <c r="G414" s="258"/>
    </row>
    <row r="415" spans="2:7">
      <c r="B415" s="29"/>
      <c r="C415" s="34"/>
      <c r="D415" s="34"/>
      <c r="E415" s="34"/>
      <c r="F415" s="34"/>
      <c r="G415" s="258"/>
    </row>
    <row r="416" spans="2:7">
      <c r="B416" s="29"/>
      <c r="C416" s="34"/>
      <c r="D416" s="34"/>
      <c r="E416" s="34"/>
      <c r="F416" s="34"/>
      <c r="G416" s="258"/>
    </row>
    <row r="417" spans="2:7">
      <c r="B417" s="29"/>
      <c r="C417" s="34"/>
      <c r="D417" s="34"/>
      <c r="E417" s="34"/>
      <c r="F417" s="34"/>
      <c r="G417" s="258"/>
    </row>
    <row r="418" spans="2:7">
      <c r="B418" s="29"/>
      <c r="C418" s="34"/>
      <c r="D418" s="34"/>
      <c r="E418" s="34"/>
      <c r="F418" s="34"/>
      <c r="G418" s="258"/>
    </row>
    <row r="419" spans="2:7">
      <c r="B419" s="29"/>
      <c r="C419" s="34"/>
      <c r="D419" s="34"/>
      <c r="E419" s="34"/>
      <c r="F419" s="34"/>
      <c r="G419" s="258"/>
    </row>
    <row r="420" spans="2:7">
      <c r="B420" s="29"/>
      <c r="C420" s="34"/>
      <c r="D420" s="34"/>
      <c r="E420" s="34"/>
      <c r="F420" s="34"/>
      <c r="G420" s="258"/>
    </row>
    <row r="421" spans="2:7">
      <c r="B421" s="29"/>
      <c r="C421" s="34"/>
      <c r="D421" s="34"/>
      <c r="E421" s="34"/>
      <c r="F421" s="34"/>
      <c r="G421" s="258"/>
    </row>
    <row r="422" spans="2:7">
      <c r="B422" s="29"/>
      <c r="C422" s="34"/>
      <c r="D422" s="34"/>
      <c r="E422" s="34"/>
      <c r="F422" s="34"/>
      <c r="G422" s="258"/>
    </row>
    <row r="423" spans="2:7">
      <c r="B423" s="29"/>
      <c r="C423" s="34"/>
      <c r="D423" s="34"/>
      <c r="E423" s="34"/>
      <c r="F423" s="34"/>
      <c r="G423" s="258"/>
    </row>
    <row r="424" spans="2:7">
      <c r="B424" s="29"/>
      <c r="C424" s="34"/>
      <c r="D424" s="34"/>
      <c r="E424" s="34"/>
      <c r="F424" s="34"/>
      <c r="G424" s="258"/>
    </row>
    <row r="425" spans="2:7">
      <c r="B425" s="29"/>
      <c r="C425" s="34"/>
      <c r="D425" s="34"/>
      <c r="E425" s="34"/>
      <c r="F425" s="34"/>
      <c r="G425" s="258"/>
    </row>
    <row r="426" spans="2:7">
      <c r="B426" s="29"/>
      <c r="C426" s="34"/>
      <c r="D426" s="34"/>
      <c r="E426" s="34"/>
      <c r="F426" s="34"/>
      <c r="G426" s="258"/>
    </row>
    <row r="427" spans="2:7">
      <c r="B427" s="29"/>
      <c r="C427" s="34"/>
      <c r="D427" s="34"/>
      <c r="E427" s="34"/>
      <c r="F427" s="34"/>
      <c r="G427" s="258"/>
    </row>
    <row r="428" spans="2:7">
      <c r="B428" s="29"/>
      <c r="C428" s="34"/>
      <c r="D428" s="34"/>
      <c r="E428" s="34"/>
      <c r="F428" s="34"/>
      <c r="G428" s="258"/>
    </row>
    <row r="429" spans="2:7">
      <c r="B429" s="29"/>
      <c r="C429" s="34"/>
      <c r="D429" s="34"/>
      <c r="E429" s="34"/>
      <c r="F429" s="34"/>
      <c r="G429" s="258"/>
    </row>
    <row r="430" spans="2:7">
      <c r="B430" s="29"/>
      <c r="C430" s="34"/>
      <c r="D430" s="34"/>
      <c r="E430" s="34"/>
      <c r="F430" s="34"/>
      <c r="G430" s="258"/>
    </row>
    <row r="431" spans="2:7">
      <c r="B431" s="29"/>
      <c r="C431" s="34"/>
      <c r="D431" s="34"/>
      <c r="E431" s="34"/>
      <c r="F431" s="34"/>
      <c r="G431" s="258"/>
    </row>
    <row r="432" spans="2:7">
      <c r="B432" s="29"/>
      <c r="C432" s="34"/>
      <c r="D432" s="34"/>
      <c r="E432" s="34"/>
      <c r="F432" s="34"/>
      <c r="G432" s="258"/>
    </row>
    <row r="433" spans="2:7">
      <c r="B433" s="29"/>
      <c r="C433" s="34"/>
      <c r="D433" s="34"/>
      <c r="E433" s="34"/>
      <c r="F433" s="34"/>
      <c r="G433" s="258"/>
    </row>
    <row r="434" spans="2:7">
      <c r="B434" s="29"/>
      <c r="C434" s="34"/>
      <c r="D434" s="34"/>
      <c r="E434" s="34"/>
      <c r="F434" s="34"/>
      <c r="G434" s="258"/>
    </row>
    <row r="435" spans="2:7">
      <c r="B435" s="29"/>
      <c r="C435" s="34"/>
      <c r="D435" s="34"/>
      <c r="E435" s="34"/>
      <c r="F435" s="34"/>
      <c r="G435" s="258"/>
    </row>
    <row r="436" spans="2:7">
      <c r="B436" s="29"/>
      <c r="C436" s="34"/>
      <c r="D436" s="34"/>
      <c r="E436" s="34"/>
      <c r="F436" s="34"/>
      <c r="G436" s="258"/>
    </row>
    <row r="437" spans="2:7">
      <c r="B437" s="29"/>
      <c r="C437" s="34"/>
      <c r="D437" s="34"/>
      <c r="E437" s="34"/>
      <c r="F437" s="34"/>
      <c r="G437" s="258"/>
    </row>
    <row r="438" spans="2:7">
      <c r="B438" s="29"/>
      <c r="C438" s="34"/>
      <c r="D438" s="34"/>
      <c r="E438" s="34"/>
      <c r="F438" s="34"/>
      <c r="G438" s="258"/>
    </row>
    <row r="439" spans="2:7">
      <c r="B439" s="29"/>
      <c r="C439" s="34"/>
      <c r="D439" s="34"/>
      <c r="E439" s="34"/>
      <c r="F439" s="34"/>
      <c r="G439" s="258"/>
    </row>
    <row r="440" spans="2:7">
      <c r="B440" s="29"/>
      <c r="C440" s="34"/>
      <c r="D440" s="34"/>
      <c r="E440" s="34"/>
      <c r="F440" s="34"/>
      <c r="G440" s="258"/>
    </row>
    <row r="441" spans="2:7">
      <c r="B441" s="29"/>
      <c r="C441" s="34"/>
      <c r="D441" s="34"/>
      <c r="E441" s="34"/>
      <c r="F441" s="34"/>
      <c r="G441" s="258"/>
    </row>
    <row r="442" spans="2:7">
      <c r="B442" s="29"/>
      <c r="C442" s="34"/>
      <c r="D442" s="34"/>
      <c r="E442" s="34"/>
      <c r="F442" s="34"/>
      <c r="G442" s="258"/>
    </row>
    <row r="443" spans="2:7">
      <c r="B443" s="29"/>
      <c r="C443" s="34"/>
      <c r="D443" s="34"/>
      <c r="E443" s="34"/>
      <c r="F443" s="34"/>
      <c r="G443" s="258"/>
    </row>
    <row r="444" spans="2:7">
      <c r="B444" s="29"/>
      <c r="C444" s="34"/>
      <c r="D444" s="34"/>
      <c r="E444" s="34"/>
      <c r="F444" s="34"/>
      <c r="G444" s="258"/>
    </row>
    <row r="445" spans="2:7">
      <c r="B445" s="29"/>
      <c r="C445" s="34"/>
      <c r="D445" s="34"/>
      <c r="E445" s="34"/>
      <c r="F445" s="34"/>
      <c r="G445" s="258"/>
    </row>
    <row r="446" spans="2:7">
      <c r="B446" s="29"/>
      <c r="C446" s="34"/>
      <c r="D446" s="34"/>
      <c r="E446" s="34"/>
      <c r="F446" s="34"/>
      <c r="G446" s="258"/>
    </row>
    <row r="447" spans="2:7">
      <c r="B447" s="29"/>
      <c r="C447" s="34"/>
      <c r="D447" s="34"/>
      <c r="E447" s="34"/>
      <c r="F447" s="34"/>
      <c r="G447" s="258"/>
    </row>
    <row r="448" spans="2:7">
      <c r="B448" s="29"/>
      <c r="C448" s="34"/>
      <c r="D448" s="34"/>
      <c r="E448" s="34"/>
      <c r="F448" s="34"/>
      <c r="G448" s="258"/>
    </row>
    <row r="449" spans="2:7">
      <c r="B449" s="29"/>
      <c r="C449" s="34"/>
      <c r="D449" s="34"/>
      <c r="E449" s="34"/>
      <c r="F449" s="34"/>
      <c r="G449" s="258"/>
    </row>
    <row r="450" spans="2:7">
      <c r="B450" s="29"/>
      <c r="C450" s="34"/>
      <c r="D450" s="34"/>
      <c r="E450" s="34"/>
      <c r="F450" s="34"/>
      <c r="G450" s="258"/>
    </row>
    <row r="451" spans="2:7">
      <c r="B451" s="29"/>
      <c r="C451" s="34"/>
      <c r="D451" s="34"/>
      <c r="E451" s="34"/>
      <c r="F451" s="34"/>
      <c r="G451" s="258"/>
    </row>
    <row r="452" spans="2:7">
      <c r="B452" s="29"/>
      <c r="C452" s="34"/>
      <c r="D452" s="34"/>
      <c r="E452" s="34"/>
      <c r="F452" s="34"/>
      <c r="G452" s="258"/>
    </row>
    <row r="453" spans="2:7">
      <c r="B453" s="29"/>
      <c r="C453" s="34"/>
      <c r="D453" s="34"/>
      <c r="E453" s="34"/>
      <c r="F453" s="34"/>
      <c r="G453" s="258"/>
    </row>
    <row r="454" spans="2:7">
      <c r="B454" s="29"/>
      <c r="C454" s="34"/>
      <c r="D454" s="34"/>
      <c r="E454" s="34"/>
      <c r="F454" s="34"/>
      <c r="G454" s="258"/>
    </row>
    <row r="455" spans="2:7">
      <c r="B455" s="29"/>
      <c r="C455" s="34"/>
      <c r="D455" s="34"/>
      <c r="E455" s="34"/>
      <c r="F455" s="34"/>
      <c r="G455" s="258"/>
    </row>
    <row r="456" spans="2:7">
      <c r="B456" s="29"/>
      <c r="C456" s="34"/>
      <c r="D456" s="34"/>
      <c r="E456" s="34"/>
      <c r="F456" s="34"/>
      <c r="G456" s="258"/>
    </row>
    <row r="457" spans="2:7">
      <c r="B457" s="29"/>
      <c r="C457" s="34"/>
      <c r="D457" s="34"/>
      <c r="E457" s="34"/>
      <c r="F457" s="34"/>
      <c r="G457" s="258"/>
    </row>
    <row r="458" spans="2:7">
      <c r="B458" s="29"/>
      <c r="C458" s="34"/>
      <c r="D458" s="34"/>
      <c r="E458" s="34"/>
      <c r="F458" s="34"/>
      <c r="G458" s="258"/>
    </row>
    <row r="459" spans="2:7">
      <c r="B459" s="29"/>
      <c r="C459" s="34"/>
      <c r="D459" s="34"/>
      <c r="E459" s="34"/>
      <c r="F459" s="34"/>
      <c r="G459" s="258"/>
    </row>
    <row r="460" spans="2:7">
      <c r="B460" s="29"/>
      <c r="C460" s="34"/>
      <c r="D460" s="34"/>
      <c r="E460" s="34"/>
      <c r="F460" s="34"/>
      <c r="G460" s="258"/>
    </row>
    <row r="461" spans="2:7">
      <c r="B461" s="29"/>
      <c r="C461" s="34"/>
      <c r="D461" s="34"/>
      <c r="E461" s="34"/>
      <c r="F461" s="34"/>
      <c r="G461" s="258"/>
    </row>
    <row r="462" spans="2:7">
      <c r="B462" s="29"/>
      <c r="C462" s="34"/>
      <c r="D462" s="34"/>
      <c r="E462" s="34"/>
      <c r="F462" s="34"/>
      <c r="G462" s="258"/>
    </row>
    <row r="463" spans="2:7">
      <c r="B463" s="29"/>
      <c r="C463" s="34"/>
      <c r="D463" s="34"/>
      <c r="E463" s="34"/>
      <c r="F463" s="34"/>
      <c r="G463" s="258"/>
    </row>
    <row r="464" spans="2:7">
      <c r="B464" s="29"/>
      <c r="C464" s="34"/>
      <c r="D464" s="34"/>
      <c r="E464" s="34"/>
      <c r="F464" s="34"/>
      <c r="G464" s="258"/>
    </row>
    <row r="465" spans="2:7">
      <c r="B465" s="29"/>
      <c r="C465" s="34"/>
      <c r="D465" s="34"/>
      <c r="E465" s="34"/>
      <c r="F465" s="34"/>
      <c r="G465" s="258"/>
    </row>
    <row r="466" spans="2:7">
      <c r="B466" s="29"/>
      <c r="C466" s="34"/>
      <c r="D466" s="34"/>
      <c r="E466" s="34"/>
      <c r="F466" s="34"/>
      <c r="G466" s="258"/>
    </row>
    <row r="467" spans="2:7">
      <c r="B467" s="29"/>
      <c r="C467" s="34"/>
      <c r="D467" s="34"/>
      <c r="E467" s="34"/>
      <c r="F467" s="34"/>
      <c r="G467" s="258"/>
    </row>
    <row r="468" spans="2:7">
      <c r="B468" s="29"/>
      <c r="C468" s="34"/>
      <c r="D468" s="34"/>
      <c r="E468" s="34"/>
      <c r="F468" s="34"/>
      <c r="G468" s="258"/>
    </row>
    <row r="469" spans="2:7">
      <c r="B469" s="29"/>
      <c r="C469" s="34"/>
      <c r="D469" s="34"/>
      <c r="E469" s="34"/>
      <c r="F469" s="34"/>
      <c r="G469" s="258"/>
    </row>
    <row r="470" spans="2:7">
      <c r="B470" s="29"/>
      <c r="C470" s="34"/>
      <c r="D470" s="34"/>
      <c r="E470" s="34"/>
      <c r="F470" s="34"/>
      <c r="G470" s="258"/>
    </row>
    <row r="471" spans="2:7">
      <c r="B471" s="29"/>
      <c r="C471" s="34"/>
      <c r="D471" s="34"/>
      <c r="E471" s="34"/>
      <c r="F471" s="34"/>
      <c r="G471" s="258"/>
    </row>
    <row r="472" spans="2:7">
      <c r="B472" s="29"/>
      <c r="C472" s="34"/>
      <c r="D472" s="34"/>
      <c r="E472" s="34"/>
      <c r="F472" s="34"/>
      <c r="G472" s="258"/>
    </row>
    <row r="473" spans="2:7">
      <c r="B473" s="29"/>
      <c r="C473" s="34"/>
      <c r="D473" s="34"/>
      <c r="E473" s="34"/>
      <c r="F473" s="34"/>
      <c r="G473" s="258"/>
    </row>
    <row r="474" spans="2:7">
      <c r="B474" s="29"/>
      <c r="C474" s="34"/>
      <c r="D474" s="34"/>
      <c r="E474" s="34"/>
      <c r="F474" s="34"/>
      <c r="G474" s="258"/>
    </row>
    <row r="475" spans="2:7">
      <c r="B475" s="29"/>
      <c r="C475" s="34"/>
      <c r="D475" s="34"/>
      <c r="E475" s="34"/>
      <c r="F475" s="34"/>
      <c r="G475" s="258"/>
    </row>
    <row r="476" spans="2:7">
      <c r="B476" s="29"/>
      <c r="C476" s="34"/>
      <c r="D476" s="34"/>
      <c r="E476" s="34"/>
      <c r="F476" s="34"/>
      <c r="G476" s="258"/>
    </row>
    <row r="477" spans="2:7">
      <c r="B477" s="29"/>
      <c r="C477" s="34"/>
      <c r="D477" s="34"/>
      <c r="E477" s="34"/>
      <c r="F477" s="34"/>
      <c r="G477" s="258"/>
    </row>
    <row r="478" spans="2:7">
      <c r="B478" s="29"/>
      <c r="C478" s="34"/>
      <c r="D478" s="34"/>
      <c r="E478" s="34"/>
      <c r="F478" s="34"/>
      <c r="G478" s="258"/>
    </row>
    <row r="479" spans="2:7">
      <c r="B479" s="29"/>
      <c r="C479" s="34"/>
      <c r="D479" s="34"/>
      <c r="E479" s="34"/>
      <c r="F479" s="34"/>
      <c r="G479" s="258"/>
    </row>
    <row r="480" spans="2:7">
      <c r="B480" s="29"/>
      <c r="C480" s="34"/>
      <c r="D480" s="34"/>
      <c r="E480" s="34"/>
      <c r="F480" s="34"/>
      <c r="G480" s="258"/>
    </row>
    <row r="481" spans="2:7">
      <c r="B481" s="29"/>
      <c r="C481" s="34"/>
      <c r="D481" s="34"/>
      <c r="E481" s="34"/>
      <c r="F481" s="34"/>
      <c r="G481" s="258"/>
    </row>
    <row r="482" spans="2:7">
      <c r="B482" s="29"/>
      <c r="C482" s="34"/>
      <c r="D482" s="34"/>
      <c r="E482" s="34"/>
      <c r="F482" s="34"/>
      <c r="G482" s="258"/>
    </row>
    <row r="483" spans="2:7">
      <c r="B483" s="29"/>
      <c r="C483" s="34"/>
      <c r="D483" s="34"/>
      <c r="E483" s="34"/>
      <c r="F483" s="34"/>
      <c r="G483" s="258"/>
    </row>
    <row r="484" spans="2:7">
      <c r="B484" s="29"/>
      <c r="C484" s="34"/>
      <c r="D484" s="34"/>
      <c r="E484" s="34"/>
      <c r="F484" s="34"/>
      <c r="G484" s="258"/>
    </row>
    <row r="485" spans="2:7">
      <c r="B485" s="29"/>
      <c r="C485" s="34"/>
      <c r="D485" s="34"/>
      <c r="E485" s="34"/>
      <c r="F485" s="34"/>
      <c r="G485" s="258"/>
    </row>
    <row r="486" spans="2:7">
      <c r="B486" s="29"/>
      <c r="C486" s="34"/>
      <c r="D486" s="34"/>
      <c r="E486" s="34"/>
      <c r="F486" s="34"/>
      <c r="G486" s="258"/>
    </row>
    <row r="487" spans="2:7">
      <c r="B487" s="29"/>
      <c r="C487" s="34"/>
      <c r="D487" s="34"/>
      <c r="E487" s="34"/>
      <c r="F487" s="34"/>
      <c r="G487" s="258"/>
    </row>
    <row r="488" spans="2:7">
      <c r="B488" s="29"/>
      <c r="C488" s="34"/>
      <c r="D488" s="34"/>
      <c r="E488" s="34"/>
      <c r="F488" s="34"/>
      <c r="G488" s="258"/>
    </row>
    <row r="489" spans="2:7">
      <c r="B489" s="29"/>
      <c r="C489" s="34"/>
      <c r="D489" s="34"/>
      <c r="E489" s="34"/>
      <c r="F489" s="34"/>
      <c r="G489" s="258"/>
    </row>
    <row r="490" spans="2:7">
      <c r="B490" s="29"/>
      <c r="C490" s="34"/>
      <c r="D490" s="34"/>
      <c r="E490" s="34"/>
      <c r="F490" s="34"/>
      <c r="G490" s="258"/>
    </row>
    <row r="491" spans="2:7">
      <c r="B491" s="29"/>
      <c r="C491" s="34"/>
      <c r="D491" s="34"/>
      <c r="E491" s="34"/>
      <c r="F491" s="34"/>
      <c r="G491" s="258"/>
    </row>
    <row r="492" spans="2:7">
      <c r="B492" s="29"/>
      <c r="C492" s="34"/>
      <c r="D492" s="34"/>
      <c r="E492" s="34"/>
      <c r="F492" s="34"/>
      <c r="G492" s="258"/>
    </row>
    <row r="493" spans="2:7">
      <c r="B493" s="29"/>
      <c r="C493" s="34"/>
      <c r="D493" s="34"/>
      <c r="E493" s="34"/>
      <c r="F493" s="34"/>
      <c r="G493" s="258"/>
    </row>
    <row r="494" spans="2:7">
      <c r="B494" s="29"/>
      <c r="C494" s="34"/>
      <c r="D494" s="34"/>
      <c r="E494" s="34"/>
      <c r="F494" s="34"/>
      <c r="G494" s="258"/>
    </row>
    <row r="495" spans="2:7">
      <c r="B495" s="29"/>
      <c r="C495" s="34"/>
      <c r="D495" s="34"/>
      <c r="E495" s="34"/>
      <c r="F495" s="34"/>
      <c r="G495" s="258"/>
    </row>
    <row r="496" spans="2:7">
      <c r="B496" s="29"/>
      <c r="C496" s="34"/>
      <c r="D496" s="34"/>
      <c r="E496" s="34"/>
      <c r="F496" s="34"/>
      <c r="G496" s="258"/>
    </row>
    <row r="497" spans="2:7">
      <c r="B497" s="29"/>
      <c r="C497" s="34"/>
      <c r="D497" s="34"/>
      <c r="E497" s="34"/>
      <c r="F497" s="34"/>
      <c r="G497" s="258"/>
    </row>
    <row r="498" spans="2:7">
      <c r="B498" s="29"/>
      <c r="C498" s="34"/>
      <c r="D498" s="34"/>
      <c r="E498" s="34"/>
      <c r="F498" s="34"/>
      <c r="G498" s="258"/>
    </row>
    <row r="499" spans="2:7">
      <c r="B499" s="29"/>
      <c r="C499" s="34"/>
      <c r="D499" s="34"/>
      <c r="E499" s="34"/>
      <c r="F499" s="34"/>
      <c r="G499" s="258"/>
    </row>
    <row r="500" spans="2:7">
      <c r="B500" s="29"/>
      <c r="C500" s="34"/>
      <c r="D500" s="34"/>
      <c r="E500" s="34"/>
      <c r="F500" s="34"/>
      <c r="G500" s="258"/>
    </row>
    <row r="501" spans="2:7">
      <c r="B501" s="29"/>
      <c r="C501" s="34"/>
      <c r="D501" s="34"/>
      <c r="E501" s="34"/>
      <c r="F501" s="34"/>
      <c r="G501" s="258"/>
    </row>
    <row r="502" spans="2:7">
      <c r="B502" s="29"/>
      <c r="C502" s="34"/>
      <c r="D502" s="34"/>
      <c r="E502" s="34"/>
      <c r="F502" s="34"/>
      <c r="G502" s="258"/>
    </row>
    <row r="503" spans="2:7">
      <c r="B503" s="29"/>
      <c r="C503" s="34"/>
      <c r="D503" s="34"/>
      <c r="E503" s="34"/>
      <c r="F503" s="34"/>
      <c r="G503" s="258"/>
    </row>
    <row r="504" spans="2:7">
      <c r="B504" s="29"/>
      <c r="C504" s="34"/>
      <c r="D504" s="34"/>
      <c r="E504" s="34"/>
      <c r="F504" s="34"/>
      <c r="G504" s="258"/>
    </row>
    <row r="505" spans="2:7">
      <c r="B505" s="29"/>
      <c r="C505" s="34"/>
      <c r="D505" s="34"/>
      <c r="E505" s="34"/>
      <c r="F505" s="34"/>
      <c r="G505" s="258"/>
    </row>
    <row r="506" spans="2:7">
      <c r="B506" s="29"/>
      <c r="C506" s="34"/>
      <c r="D506" s="34"/>
      <c r="E506" s="34"/>
      <c r="F506" s="34"/>
      <c r="G506" s="258"/>
    </row>
    <row r="507" spans="2:7">
      <c r="B507" s="29"/>
      <c r="C507" s="34"/>
      <c r="D507" s="34"/>
      <c r="E507" s="34"/>
      <c r="F507" s="34"/>
      <c r="G507" s="258"/>
    </row>
    <row r="508" spans="2:7">
      <c r="B508" s="93"/>
      <c r="C508" s="100"/>
      <c r="D508" s="100"/>
      <c r="E508" s="100"/>
      <c r="F508" s="100"/>
      <c r="G508" s="101"/>
    </row>
    <row r="509" spans="2:7">
      <c r="B509" s="93"/>
      <c r="C509" s="100"/>
      <c r="D509" s="100"/>
      <c r="E509" s="100"/>
      <c r="F509" s="100"/>
      <c r="G509" s="101"/>
    </row>
    <row r="510" spans="2:7">
      <c r="B510" s="93"/>
      <c r="C510" s="100"/>
      <c r="D510" s="100"/>
      <c r="E510" s="100"/>
      <c r="F510" s="100"/>
      <c r="G510" s="101"/>
    </row>
    <row r="511" spans="2:7">
      <c r="B511" s="93"/>
      <c r="C511" s="100"/>
      <c r="D511" s="100"/>
      <c r="E511" s="100"/>
      <c r="F511" s="100"/>
      <c r="G511" s="101"/>
    </row>
    <row r="512" spans="2:7">
      <c r="B512" s="93"/>
      <c r="C512" s="100"/>
      <c r="D512" s="100"/>
      <c r="E512" s="100"/>
      <c r="F512" s="100"/>
      <c r="G512" s="101"/>
    </row>
    <row r="513" spans="2:7">
      <c r="B513" s="93"/>
      <c r="C513" s="100"/>
      <c r="D513" s="100"/>
      <c r="E513" s="100"/>
      <c r="F513" s="100"/>
      <c r="G513" s="101"/>
    </row>
    <row r="514" spans="2:7">
      <c r="B514" s="93"/>
      <c r="C514" s="100"/>
      <c r="D514" s="100"/>
      <c r="E514" s="100"/>
      <c r="F514" s="100"/>
      <c r="G514" s="101"/>
    </row>
    <row r="515" spans="2:7">
      <c r="B515" s="93"/>
      <c r="C515" s="100"/>
      <c r="D515" s="100"/>
      <c r="E515" s="100"/>
      <c r="F515" s="100"/>
      <c r="G515" s="101"/>
    </row>
    <row r="516" spans="2:7">
      <c r="B516" s="93"/>
      <c r="C516" s="100"/>
      <c r="D516" s="100"/>
      <c r="E516" s="100"/>
      <c r="F516" s="100"/>
      <c r="G516" s="101"/>
    </row>
    <row r="517" spans="2:7">
      <c r="B517" s="93"/>
      <c r="C517" s="100"/>
      <c r="D517" s="100"/>
      <c r="E517" s="100"/>
      <c r="F517" s="100"/>
      <c r="G517" s="101"/>
    </row>
    <row r="518" spans="2:7">
      <c r="B518" s="93"/>
      <c r="C518" s="100"/>
      <c r="D518" s="100"/>
      <c r="E518" s="100"/>
      <c r="F518" s="100"/>
      <c r="G518" s="101"/>
    </row>
    <row r="519" spans="2:7">
      <c r="B519" s="93"/>
      <c r="C519" s="100"/>
      <c r="D519" s="100"/>
      <c r="E519" s="100"/>
      <c r="F519" s="100"/>
      <c r="G519" s="101"/>
    </row>
    <row r="520" spans="2:7">
      <c r="B520" s="93"/>
      <c r="C520" s="100"/>
      <c r="D520" s="100"/>
      <c r="E520" s="100"/>
      <c r="F520" s="100"/>
      <c r="G520" s="101"/>
    </row>
    <row r="521" spans="2:7">
      <c r="B521" s="93"/>
      <c r="C521" s="100"/>
      <c r="D521" s="100"/>
      <c r="E521" s="100"/>
      <c r="F521" s="100"/>
      <c r="G521" s="101"/>
    </row>
    <row r="522" spans="2:7">
      <c r="B522" s="93"/>
      <c r="C522" s="100"/>
      <c r="D522" s="100"/>
      <c r="E522" s="100"/>
      <c r="F522" s="100"/>
      <c r="G522" s="101"/>
    </row>
    <row r="523" spans="2:7">
      <c r="B523" s="93"/>
      <c r="C523" s="100"/>
      <c r="D523" s="100"/>
      <c r="E523" s="100"/>
      <c r="F523" s="100"/>
      <c r="G523" s="101"/>
    </row>
    <row r="524" spans="2:7">
      <c r="B524" s="93"/>
      <c r="C524" s="100"/>
      <c r="D524" s="100"/>
      <c r="E524" s="100"/>
      <c r="F524" s="100"/>
      <c r="G524" s="101"/>
    </row>
    <row r="525" spans="2:7">
      <c r="B525" s="93"/>
      <c r="C525" s="100"/>
      <c r="D525" s="100"/>
      <c r="E525" s="100"/>
      <c r="F525" s="100"/>
      <c r="G525" s="101"/>
    </row>
    <row r="526" spans="2:7">
      <c r="B526" s="93"/>
      <c r="C526" s="100"/>
      <c r="D526" s="100"/>
      <c r="E526" s="100"/>
      <c r="F526" s="100"/>
      <c r="G526" s="101"/>
    </row>
    <row r="527" spans="2:7">
      <c r="B527" s="93"/>
      <c r="C527" s="100"/>
      <c r="D527" s="100"/>
      <c r="E527" s="100"/>
      <c r="F527" s="100"/>
      <c r="G527" s="101"/>
    </row>
    <row r="528" spans="2:7">
      <c r="B528" s="93"/>
      <c r="C528" s="100"/>
      <c r="D528" s="100"/>
      <c r="E528" s="100"/>
      <c r="F528" s="100"/>
      <c r="G528" s="101"/>
    </row>
    <row r="529" spans="2:7">
      <c r="B529" s="93"/>
      <c r="C529" s="100"/>
      <c r="D529" s="100"/>
      <c r="E529" s="100"/>
      <c r="F529" s="100"/>
      <c r="G529" s="101"/>
    </row>
    <row r="530" spans="2:7">
      <c r="B530" s="93"/>
      <c r="C530" s="100"/>
      <c r="D530" s="100"/>
      <c r="E530" s="100"/>
      <c r="F530" s="100"/>
      <c r="G530" s="101"/>
    </row>
    <row r="531" spans="2:7">
      <c r="B531" s="93"/>
      <c r="C531" s="100"/>
      <c r="D531" s="100"/>
      <c r="E531" s="100"/>
      <c r="F531" s="100"/>
      <c r="G531" s="101"/>
    </row>
    <row r="532" spans="2:7">
      <c r="B532" s="93"/>
      <c r="C532" s="100"/>
      <c r="D532" s="100"/>
      <c r="E532" s="100"/>
      <c r="F532" s="100"/>
      <c r="G532" s="101"/>
    </row>
    <row r="533" spans="2:7">
      <c r="B533" s="93"/>
      <c r="C533" s="100"/>
      <c r="D533" s="100"/>
      <c r="E533" s="100"/>
      <c r="F533" s="100"/>
      <c r="G533" s="101"/>
    </row>
    <row r="534" spans="2:7">
      <c r="B534" s="93"/>
      <c r="C534" s="100"/>
      <c r="D534" s="100"/>
      <c r="E534" s="100"/>
      <c r="F534" s="100"/>
      <c r="G534" s="101"/>
    </row>
    <row r="535" spans="2:7">
      <c r="B535" s="93"/>
      <c r="C535" s="100"/>
      <c r="D535" s="100"/>
      <c r="E535" s="100"/>
      <c r="F535" s="100"/>
      <c r="G535" s="101"/>
    </row>
    <row r="536" spans="2:7">
      <c r="B536" s="93"/>
      <c r="C536" s="100"/>
      <c r="D536" s="100"/>
      <c r="E536" s="100"/>
      <c r="F536" s="100"/>
      <c r="G536" s="101"/>
    </row>
    <row r="537" spans="2:7">
      <c r="B537" s="93"/>
      <c r="C537" s="100"/>
      <c r="D537" s="100"/>
      <c r="E537" s="100"/>
      <c r="F537" s="100"/>
      <c r="G537" s="101"/>
    </row>
    <row r="538" spans="2:7">
      <c r="B538" s="93"/>
      <c r="C538" s="100"/>
      <c r="D538" s="100"/>
      <c r="E538" s="100"/>
      <c r="F538" s="100"/>
      <c r="G538" s="101"/>
    </row>
    <row r="539" spans="2:7">
      <c r="B539" s="93"/>
      <c r="C539" s="100"/>
      <c r="D539" s="100"/>
      <c r="E539" s="100"/>
      <c r="F539" s="100"/>
      <c r="G539" s="101"/>
    </row>
    <row r="540" spans="2:7">
      <c r="B540" s="93"/>
      <c r="C540" s="100"/>
      <c r="D540" s="100"/>
      <c r="E540" s="100"/>
      <c r="F540" s="100"/>
      <c r="G540" s="101"/>
    </row>
    <row r="541" spans="2:7">
      <c r="B541" s="93"/>
      <c r="C541" s="100"/>
      <c r="D541" s="100"/>
      <c r="E541" s="100"/>
      <c r="F541" s="100"/>
      <c r="G541" s="101"/>
    </row>
    <row r="542" spans="2:7">
      <c r="B542" s="93"/>
      <c r="C542" s="100"/>
      <c r="D542" s="100"/>
      <c r="E542" s="100"/>
      <c r="F542" s="100"/>
      <c r="G542" s="101"/>
    </row>
    <row r="543" spans="2:7">
      <c r="B543" s="93"/>
      <c r="C543" s="100"/>
      <c r="D543" s="100"/>
      <c r="E543" s="100"/>
      <c r="F543" s="100"/>
      <c r="G543" s="101"/>
    </row>
    <row r="544" spans="2:7">
      <c r="B544" s="93"/>
      <c r="C544" s="100"/>
      <c r="D544" s="100"/>
      <c r="E544" s="100"/>
      <c r="F544" s="100"/>
      <c r="G544" s="101"/>
    </row>
    <row r="545" spans="2:7">
      <c r="B545" s="93"/>
      <c r="C545" s="100"/>
      <c r="D545" s="100"/>
      <c r="E545" s="100"/>
      <c r="F545" s="100"/>
      <c r="G545" s="101"/>
    </row>
    <row r="546" spans="2:7">
      <c r="B546" s="93"/>
      <c r="C546" s="100"/>
      <c r="D546" s="100"/>
      <c r="E546" s="100"/>
      <c r="F546" s="100"/>
      <c r="G546" s="101"/>
    </row>
    <row r="547" spans="2:7">
      <c r="B547" s="93"/>
      <c r="C547" s="100"/>
      <c r="D547" s="100"/>
      <c r="E547" s="100"/>
      <c r="F547" s="100"/>
      <c r="G547" s="101"/>
    </row>
    <row r="548" spans="2:7">
      <c r="B548" s="93"/>
      <c r="C548" s="100"/>
      <c r="D548" s="100"/>
      <c r="E548" s="100"/>
      <c r="F548" s="100"/>
      <c r="G548" s="101"/>
    </row>
    <row r="549" spans="2:7">
      <c r="B549" s="93"/>
      <c r="C549" s="100"/>
      <c r="D549" s="100"/>
      <c r="E549" s="100"/>
      <c r="F549" s="100"/>
      <c r="G549" s="101"/>
    </row>
    <row r="550" spans="2:7">
      <c r="B550" s="93"/>
    </row>
    <row r="551" spans="2:7">
      <c r="B551" s="93"/>
    </row>
    <row r="552" spans="2:7">
      <c r="B552" s="93"/>
    </row>
  </sheetData>
  <sheetProtection sheet="1" selectLockedCells="1"/>
  <mergeCells count="7">
    <mergeCell ref="C6:C7"/>
    <mergeCell ref="B2:G2"/>
    <mergeCell ref="B6:B7"/>
    <mergeCell ref="D6:D7"/>
    <mergeCell ref="E6:E7"/>
    <mergeCell ref="G6:G7"/>
    <mergeCell ref="F6:F7"/>
  </mergeCells>
  <phoneticPr fontId="0" type="noConversion"/>
  <dataValidations count="1">
    <dataValidation type="list" allowBlank="1" showInputMessage="1" showErrorMessage="1" sqref="C4">
      <formula1>enddates</formula1>
    </dataValidation>
  </dataValidations>
  <pageMargins left="0.74803149606299213" right="0.74803149606299213" top="0.98425196850393704" bottom="0.98425196850393704" header="0.51181102362204722" footer="0.51181102362204722"/>
  <pageSetup paperSize="9" scale="52" fitToHeight="5" orientation="portrait" r:id="rId1"/>
  <headerFooter alignWithMargins="0"/>
  <rowBreaks count="1" manualBreakCount="1">
    <brk id="277" max="6" man="1"/>
  </rowBreaks>
</worksheet>
</file>

<file path=xl/worksheets/sheet16.xml><?xml version="1.0" encoding="utf-8"?>
<worksheet xmlns="http://schemas.openxmlformats.org/spreadsheetml/2006/main" xmlns:r="http://schemas.openxmlformats.org/officeDocument/2006/relationships">
  <sheetPr codeName="Sheet4">
    <tabColor indexed="42"/>
  </sheetPr>
  <dimension ref="B1:H547"/>
  <sheetViews>
    <sheetView showGridLines="0" showRowColHeaders="0" zoomScale="85" zoomScaleNormal="85" workbookViewId="0">
      <selection activeCell="C4" sqref="C4"/>
    </sheetView>
  </sheetViews>
  <sheetFormatPr defaultRowHeight="12.75"/>
  <cols>
    <col min="1" max="1" width="2.7109375" style="85" customWidth="1"/>
    <col min="2" max="2" width="15.140625" style="85" customWidth="1"/>
    <col min="3" max="3" width="62.28515625" style="89" customWidth="1"/>
    <col min="4" max="4" width="22.140625" style="85" bestFit="1" customWidth="1"/>
    <col min="5" max="5" width="17.85546875" style="85" customWidth="1"/>
    <col min="6" max="6" width="23.140625" style="85" customWidth="1"/>
    <col min="7" max="7" width="21.140625" style="99" bestFit="1" customWidth="1"/>
    <col min="8" max="16384" width="9.140625" style="85"/>
  </cols>
  <sheetData>
    <row r="1" spans="2:8" ht="12.75" customHeight="1">
      <c r="B1" s="208"/>
      <c r="C1" s="85"/>
    </row>
    <row r="2" spans="2:8" ht="12.75" customHeight="1">
      <c r="B2" s="386" t="str">
        <f>"Table 5b: Maintained schools in notice to improve at " &amp; IF($C$4=Dates!G4, Dates!G4, IF($C$4=Dates!G5, Dates!G5, IF($C$4=Dates!G6, Dates!G6))) &amp; " (final)"</f>
        <v>Table 5b: Maintained schools in notice to improve at 31 August 2012 (final)</v>
      </c>
      <c r="C2" s="386" t="e">
        <f>"Table 3: Number of maintained schools inspection outcomes for select judgements at their most recent inspection as at " &amp; IF('Table 3'!#REF!=Dates!H4, Dates!H4, IF('Table 3'!#REF!=Dates!H5, Dates!H5, IF('Table 3'!#REF!=Dates!H6, Dates!H6))) &amp; " (provisional)"</f>
        <v>#REF!</v>
      </c>
      <c r="D2" s="386" t="e">
        <f>"Table 3: Number of maintained schools inspection outcomes for select judgements at their most recent inspection as at " &amp; IF('Table 3'!#REF!=Dates!L4, Dates!L4, IF('Table 3'!#REF!=Dates!L5, Dates!L5, IF('Table 3'!#REF!=Dates!L6, Dates!L6))) &amp; " (provisional)"</f>
        <v>#REF!</v>
      </c>
      <c r="E2" s="386" t="e">
        <f>"Table 3: Number of maintained schools inspection outcomes for select judgements at their most recent inspection as at " &amp; IF('Table 3'!#REF!=Dates!M4, Dates!M4, IF('Table 3'!#REF!=Dates!M5, Dates!M5, IF('Table 3'!#REF!=Dates!M6, Dates!M6))) &amp; " (provisional)"</f>
        <v>#REF!</v>
      </c>
      <c r="F2" s="386"/>
      <c r="G2" s="386" t="e">
        <f>"Table 3: Number of maintained schools inspection outcomes for select judgements at their most recent inspection as at " &amp; IF('Table 3'!#REF!=Dates!N4, Dates!N4, IF('Table 3'!#REF!=Dates!N5, Dates!N5, IF('Table 3'!#REF!=Dates!N6, Dates!N6))) &amp; " (provisional)"</f>
        <v>#REF!</v>
      </c>
      <c r="H2" s="5"/>
    </row>
    <row r="3" spans="2:8">
      <c r="B3" s="41"/>
      <c r="C3" s="174"/>
      <c r="D3" s="174"/>
      <c r="E3" s="174"/>
      <c r="F3" s="174"/>
      <c r="G3" s="259"/>
      <c r="H3" s="5"/>
    </row>
    <row r="4" spans="2:8">
      <c r="B4" s="37" t="s">
        <v>708</v>
      </c>
      <c r="C4" s="51" t="s">
        <v>95</v>
      </c>
      <c r="D4" s="5"/>
      <c r="E4" s="5"/>
      <c r="F4" s="5"/>
      <c r="G4" s="42"/>
      <c r="H4" s="5"/>
    </row>
    <row r="5" spans="2:8">
      <c r="B5" s="5"/>
      <c r="C5" s="5"/>
      <c r="D5" s="5"/>
      <c r="E5" s="5"/>
      <c r="F5" s="5"/>
      <c r="G5" s="42"/>
      <c r="H5" s="5"/>
    </row>
    <row r="6" spans="2:8">
      <c r="B6" s="419" t="s">
        <v>222</v>
      </c>
      <c r="C6" s="419" t="s">
        <v>430</v>
      </c>
      <c r="D6" s="421" t="s">
        <v>539</v>
      </c>
      <c r="E6" s="423" t="s">
        <v>431</v>
      </c>
      <c r="F6" s="423" t="s">
        <v>681</v>
      </c>
      <c r="G6" s="425" t="s">
        <v>432</v>
      </c>
      <c r="H6" s="5"/>
    </row>
    <row r="7" spans="2:8">
      <c r="B7" s="420"/>
      <c r="C7" s="420"/>
      <c r="D7" s="422"/>
      <c r="E7" s="424"/>
      <c r="F7" s="424"/>
      <c r="G7" s="426"/>
      <c r="H7" s="5"/>
    </row>
    <row r="8" spans="2:8">
      <c r="B8" s="29">
        <f>IF(IF($C$4=Dates!$G$4, DataPack!M159,IF($C$4=Dates!$G$5,DataPack!S159))=0, "", IF($C$4=Dates!$G$4, DataPack!M159,IF($C$4=Dates!$G$5,DataPack!S159)))</f>
        <v>121701</v>
      </c>
      <c r="C8" s="34" t="str">
        <f>IF(IF($C$4=Dates!$G$4, DataPack!N159,IF($C$4=Dates!$G$5,DataPack!T159))=0, "", IF($C$4=Dates!$G$4, DataPack!N159,IF($C$4=Dates!$G$5,DataPack!T159)))</f>
        <v>Brayton High School</v>
      </c>
      <c r="D8" s="34" t="str">
        <f>IF(IF($C$4=Dates!$G$4, DataPack!O159,IF($C$4=Dates!$G$5,DataPack!U159))=0, "", IF($C$4=Dates!$G$4, DataPack!O159,IF($C$4=Dates!$G$5,DataPack!U159)))</f>
        <v>North Yorkshire</v>
      </c>
      <c r="E8" s="34" t="str">
        <f>IF(IF($C$4=Dates!$G$4, DataPack!P159,IF($C$4=Dates!$G$5,DataPack!V159))=0, "", IF($C$4=Dates!$G$4, DataPack!P159,IF($C$4=Dates!$G$5,DataPack!V159)))</f>
        <v>Secondary</v>
      </c>
      <c r="F8" s="34" t="str">
        <f>IF(IF($C$4=Dates!$G$4, DataPack!Q159,IF($C$4=Dates!$G$5,DataPack!W159))=0, "", IF($C$4=Dates!$G$4, DataPack!Q159,IF($C$4=Dates!$G$5,DataPack!W159)))</f>
        <v>Community School</v>
      </c>
      <c r="G8" s="258">
        <f>IF(IF($C$4=Dates!$G$4, DataPack!R159,IF($C$4=Dates!$G$5,DataPack!X159))=0, "", IF($C$4=Dates!$G$4, DataPack!R159,IF($C$4=Dates!$G$5,DataPack!X159)))</f>
        <v>40682</v>
      </c>
      <c r="H8" s="5"/>
    </row>
    <row r="9" spans="2:8">
      <c r="B9" s="29">
        <f>IF(IF($C$4=Dates!$G$4, DataPack!M160,IF($C$4=Dates!$G$5,DataPack!S160))=0, "", IF($C$4=Dates!$G$4, DataPack!M160,IF($C$4=Dates!$G$5,DataPack!S160)))</f>
        <v>108129</v>
      </c>
      <c r="C9" s="34" t="str">
        <f>IF(IF($C$4=Dates!$G$4, DataPack!N160,IF($C$4=Dates!$G$5,DataPack!T160))=0, "", IF($C$4=Dates!$G$4, DataPack!N160,IF($C$4=Dates!$G$5,DataPack!T160)))</f>
        <v>Elmete Wood - BESD SILC (Behaviour, Emotional, Social Difficulties Specialist Learning Centre)</v>
      </c>
      <c r="D9" s="34" t="str">
        <f>IF(IF($C$4=Dates!$G$4, DataPack!O160,IF($C$4=Dates!$G$5,DataPack!U160))=0, "", IF($C$4=Dates!$G$4, DataPack!O160,IF($C$4=Dates!$G$5,DataPack!U160)))</f>
        <v>Leeds</v>
      </c>
      <c r="E9" s="34" t="str">
        <f>IF(IF($C$4=Dates!$G$4, DataPack!P160,IF($C$4=Dates!$G$5,DataPack!V160))=0, "", IF($C$4=Dates!$G$4, DataPack!P160,IF($C$4=Dates!$G$5,DataPack!V160)))</f>
        <v>Special</v>
      </c>
      <c r="F9" s="34" t="str">
        <f>IF(IF($C$4=Dates!$G$4, DataPack!Q160,IF($C$4=Dates!$G$5,DataPack!W160))=0, "", IF($C$4=Dates!$G$4, DataPack!Q160,IF($C$4=Dates!$G$5,DataPack!W160)))</f>
        <v>Community Special School</v>
      </c>
      <c r="G9" s="258">
        <f>IF(IF($C$4=Dates!$G$4, DataPack!R160,IF($C$4=Dates!$G$5,DataPack!X160))=0, "", IF($C$4=Dates!$G$4, DataPack!R160,IF($C$4=Dates!$G$5,DataPack!X160)))</f>
        <v>40689</v>
      </c>
      <c r="H9" s="5"/>
    </row>
    <row r="10" spans="2:8">
      <c r="B10" s="29">
        <f>IF(IF($C$4=Dates!$G$4, DataPack!M161,IF($C$4=Dates!$G$5,DataPack!S161))=0, "", IF($C$4=Dates!$G$4, DataPack!M161,IF($C$4=Dates!$G$5,DataPack!S161)))</f>
        <v>105330</v>
      </c>
      <c r="C10" s="34" t="str">
        <f>IF(IF($C$4=Dates!$G$4, DataPack!N161,IF($C$4=Dates!$G$5,DataPack!T161))=0, "", IF($C$4=Dates!$G$4, DataPack!N161,IF($C$4=Dates!$G$5,DataPack!T161)))</f>
        <v>Radcliffe Hall Church of England/Methodist Controlled Primary School</v>
      </c>
      <c r="D10" s="34" t="str">
        <f>IF(IF($C$4=Dates!$G$4, DataPack!O161,IF($C$4=Dates!$G$5,DataPack!U161))=0, "", IF($C$4=Dates!$G$4, DataPack!O161,IF($C$4=Dates!$G$5,DataPack!U161)))</f>
        <v>Bury</v>
      </c>
      <c r="E10" s="34" t="str">
        <f>IF(IF($C$4=Dates!$G$4, DataPack!P161,IF($C$4=Dates!$G$5,DataPack!V161))=0, "", IF($C$4=Dates!$G$4, DataPack!P161,IF($C$4=Dates!$G$5,DataPack!V161)))</f>
        <v>Primary</v>
      </c>
      <c r="F10" s="34" t="str">
        <f>IF(IF($C$4=Dates!$G$4, DataPack!Q161,IF($C$4=Dates!$G$5,DataPack!W161))=0, "", IF($C$4=Dates!$G$4, DataPack!Q161,IF($C$4=Dates!$G$5,DataPack!W161)))</f>
        <v>Voluntary Controlled School</v>
      </c>
      <c r="G10" s="258">
        <f>IF(IF($C$4=Dates!$G$4, DataPack!R161,IF($C$4=Dates!$G$5,DataPack!X161))=0, "", IF($C$4=Dates!$G$4, DataPack!R161,IF($C$4=Dates!$G$5,DataPack!X161)))</f>
        <v>40703</v>
      </c>
      <c r="H10" s="5"/>
    </row>
    <row r="11" spans="2:8">
      <c r="B11" s="29">
        <f>IF(IF($C$4=Dates!$G$4, DataPack!M162,IF($C$4=Dates!$G$5,DataPack!S162))=0, "", IF($C$4=Dates!$G$4, DataPack!M162,IF($C$4=Dates!$G$5,DataPack!S162)))</f>
        <v>110071</v>
      </c>
      <c r="C11" s="34" t="str">
        <f>IF(IF($C$4=Dates!$G$4, DataPack!N162,IF($C$4=Dates!$G$5,DataPack!T162))=0, "", IF($C$4=Dates!$G$4, DataPack!N162,IF($C$4=Dates!$G$5,DataPack!T162)))</f>
        <v>Easthampstead Park Community School</v>
      </c>
      <c r="D11" s="34" t="str">
        <f>IF(IF($C$4=Dates!$G$4, DataPack!O162,IF($C$4=Dates!$G$5,DataPack!U162))=0, "", IF($C$4=Dates!$G$4, DataPack!O162,IF($C$4=Dates!$G$5,DataPack!U162)))</f>
        <v>Bracknell Forest</v>
      </c>
      <c r="E11" s="34" t="str">
        <f>IF(IF($C$4=Dates!$G$4, DataPack!P162,IF($C$4=Dates!$G$5,DataPack!V162))=0, "", IF($C$4=Dates!$G$4, DataPack!P162,IF($C$4=Dates!$G$5,DataPack!V162)))</f>
        <v>Secondary</v>
      </c>
      <c r="F11" s="34" t="str">
        <f>IF(IF($C$4=Dates!$G$4, DataPack!Q162,IF($C$4=Dates!$G$5,DataPack!W162))=0, "", IF($C$4=Dates!$G$4, DataPack!Q162,IF($C$4=Dates!$G$5,DataPack!W162)))</f>
        <v>Community School</v>
      </c>
      <c r="G11" s="258">
        <f>IF(IF($C$4=Dates!$G$4, DataPack!R162,IF($C$4=Dates!$G$5,DataPack!X162))=0, "", IF($C$4=Dates!$G$4, DataPack!R162,IF($C$4=Dates!$G$5,DataPack!X162)))</f>
        <v>40703</v>
      </c>
      <c r="H11" s="5"/>
    </row>
    <row r="12" spans="2:8">
      <c r="B12" s="29">
        <f>IF(IF($C$4=Dates!$G$4, DataPack!M163,IF($C$4=Dates!$G$5,DataPack!S163))=0, "", IF($C$4=Dates!$G$4, DataPack!M163,IF($C$4=Dates!$G$5,DataPack!S163)))</f>
        <v>136566</v>
      </c>
      <c r="C12" s="34" t="str">
        <f>IF(IF($C$4=Dates!$G$4, DataPack!N163,IF($C$4=Dates!$G$5,DataPack!T163))=0, "", IF($C$4=Dates!$G$4, DataPack!N163,IF($C$4=Dates!$G$5,DataPack!T163)))</f>
        <v>Ecclesbourne Primary School</v>
      </c>
      <c r="D12" s="34" t="str">
        <f>IF(IF($C$4=Dates!$G$4, DataPack!O163,IF($C$4=Dates!$G$5,DataPack!U163))=0, "", IF($C$4=Dates!$G$4, DataPack!O163,IF($C$4=Dates!$G$5,DataPack!U163)))</f>
        <v>Croydon</v>
      </c>
      <c r="E12" s="34" t="str">
        <f>IF(IF($C$4=Dates!$G$4, DataPack!P163,IF($C$4=Dates!$G$5,DataPack!V163))=0, "", IF($C$4=Dates!$G$4, DataPack!P163,IF($C$4=Dates!$G$5,DataPack!V163)))</f>
        <v>Primary</v>
      </c>
      <c r="F12" s="34" t="str">
        <f>IF(IF($C$4=Dates!$G$4, DataPack!Q163,IF($C$4=Dates!$G$5,DataPack!W163))=0, "", IF($C$4=Dates!$G$4, DataPack!Q163,IF($C$4=Dates!$G$5,DataPack!W163)))</f>
        <v>Academy Converters</v>
      </c>
      <c r="G12" s="258">
        <f>IF(IF($C$4=Dates!$G$4, DataPack!R163,IF($C$4=Dates!$G$5,DataPack!X163))=0, "", IF($C$4=Dates!$G$4, DataPack!R163,IF($C$4=Dates!$G$5,DataPack!X163)))</f>
        <v>40704</v>
      </c>
      <c r="H12" s="5"/>
    </row>
    <row r="13" spans="2:8">
      <c r="B13" s="29">
        <f>IF(IF($C$4=Dates!$G$4, DataPack!M164,IF($C$4=Dates!$G$5,DataPack!S164))=0, "", IF($C$4=Dates!$G$4, DataPack!M164,IF($C$4=Dates!$G$5,DataPack!S164)))</f>
        <v>118228</v>
      </c>
      <c r="C13" s="34" t="str">
        <f>IF(IF($C$4=Dates!$G$4, DataPack!N164,IF($C$4=Dates!$G$5,DataPack!T164))=0, "", IF($C$4=Dates!$G$4, DataPack!N164,IF($C$4=Dates!$G$5,DataPack!T164)))</f>
        <v>Medina House School</v>
      </c>
      <c r="D13" s="34" t="str">
        <f>IF(IF($C$4=Dates!$G$4, DataPack!O164,IF($C$4=Dates!$G$5,DataPack!U164))=0, "", IF($C$4=Dates!$G$4, DataPack!O164,IF($C$4=Dates!$G$5,DataPack!U164)))</f>
        <v>Isle of Wight</v>
      </c>
      <c r="E13" s="34" t="str">
        <f>IF(IF($C$4=Dates!$G$4, DataPack!P164,IF($C$4=Dates!$G$5,DataPack!V164))=0, "", IF($C$4=Dates!$G$4, DataPack!P164,IF($C$4=Dates!$G$5,DataPack!V164)))</f>
        <v>Special</v>
      </c>
      <c r="F13" s="34" t="str">
        <f>IF(IF($C$4=Dates!$G$4, DataPack!Q164,IF($C$4=Dates!$G$5,DataPack!W164))=0, "", IF($C$4=Dates!$G$4, DataPack!Q164,IF($C$4=Dates!$G$5,DataPack!W164)))</f>
        <v>Community Special School</v>
      </c>
      <c r="G13" s="258">
        <f>IF(IF($C$4=Dates!$G$4, DataPack!R164,IF($C$4=Dates!$G$5,DataPack!X164))=0, "", IF($C$4=Dates!$G$4, DataPack!R164,IF($C$4=Dates!$G$5,DataPack!X164)))</f>
        <v>40711</v>
      </c>
      <c r="H13" s="5"/>
    </row>
    <row r="14" spans="2:8">
      <c r="B14" s="29">
        <f>IF(IF($C$4=Dates!$G$4, DataPack!M165,IF($C$4=Dates!$G$5,DataPack!S165))=0, "", IF($C$4=Dates!$G$4, DataPack!M165,IF($C$4=Dates!$G$5,DataPack!S165)))</f>
        <v>116447</v>
      </c>
      <c r="C14" s="34" t="str">
        <f>IF(IF($C$4=Dates!$G$4, DataPack!N165,IF($C$4=Dates!$G$5,DataPack!T165))=0, "", IF($C$4=Dates!$G$4, DataPack!N165,IF($C$4=Dates!$G$5,DataPack!T165)))</f>
        <v>Fernhill School</v>
      </c>
      <c r="D14" s="34" t="str">
        <f>IF(IF($C$4=Dates!$G$4, DataPack!O165,IF($C$4=Dates!$G$5,DataPack!U165))=0, "", IF($C$4=Dates!$G$4, DataPack!O165,IF($C$4=Dates!$G$5,DataPack!U165)))</f>
        <v>Hampshire</v>
      </c>
      <c r="E14" s="34" t="str">
        <f>IF(IF($C$4=Dates!$G$4, DataPack!P165,IF($C$4=Dates!$G$5,DataPack!V165))=0, "", IF($C$4=Dates!$G$4, DataPack!P165,IF($C$4=Dates!$G$5,DataPack!V165)))</f>
        <v>Secondary</v>
      </c>
      <c r="F14" s="34" t="str">
        <f>IF(IF($C$4=Dates!$G$4, DataPack!Q165,IF($C$4=Dates!$G$5,DataPack!W165))=0, "", IF($C$4=Dates!$G$4, DataPack!Q165,IF($C$4=Dates!$G$5,DataPack!W165)))</f>
        <v>Community School</v>
      </c>
      <c r="G14" s="258">
        <f>IF(IF($C$4=Dates!$G$4, DataPack!R165,IF($C$4=Dates!$G$5,DataPack!X165))=0, "", IF($C$4=Dates!$G$4, DataPack!R165,IF($C$4=Dates!$G$5,DataPack!X165)))</f>
        <v>40716</v>
      </c>
      <c r="H14" s="5"/>
    </row>
    <row r="15" spans="2:8">
      <c r="B15" s="29">
        <f>IF(IF($C$4=Dates!$G$4, DataPack!M166,IF($C$4=Dates!$G$5,DataPack!S166))=0, "", IF($C$4=Dates!$G$4, DataPack!M166,IF($C$4=Dates!$G$5,DataPack!S166)))</f>
        <v>110239</v>
      </c>
      <c r="C15" s="34" t="str">
        <f>IF(IF($C$4=Dates!$G$4, DataPack!N166,IF($C$4=Dates!$G$5,DataPack!T166))=0, "", IF($C$4=Dates!$G$4, DataPack!N166,IF($C$4=Dates!$G$5,DataPack!T166)))</f>
        <v>The Iver Village Junior School</v>
      </c>
      <c r="D15" s="34" t="str">
        <f>IF(IF($C$4=Dates!$G$4, DataPack!O166,IF($C$4=Dates!$G$5,DataPack!U166))=0, "", IF($C$4=Dates!$G$4, DataPack!O166,IF($C$4=Dates!$G$5,DataPack!U166)))</f>
        <v>Buckinghamshire</v>
      </c>
      <c r="E15" s="34" t="str">
        <f>IF(IF($C$4=Dates!$G$4, DataPack!P166,IF($C$4=Dates!$G$5,DataPack!V166))=0, "", IF($C$4=Dates!$G$4, DataPack!P166,IF($C$4=Dates!$G$5,DataPack!V166)))</f>
        <v>Primary</v>
      </c>
      <c r="F15" s="34" t="str">
        <f>IF(IF($C$4=Dates!$G$4, DataPack!Q166,IF($C$4=Dates!$G$5,DataPack!W166))=0, "", IF($C$4=Dates!$G$4, DataPack!Q166,IF($C$4=Dates!$G$5,DataPack!W166)))</f>
        <v>Community School</v>
      </c>
      <c r="G15" s="258">
        <f>IF(IF($C$4=Dates!$G$4, DataPack!R166,IF($C$4=Dates!$G$5,DataPack!X166))=0, "", IF($C$4=Dates!$G$4, DataPack!R166,IF($C$4=Dates!$G$5,DataPack!X166)))</f>
        <v>40718</v>
      </c>
      <c r="H15" s="5"/>
    </row>
    <row r="16" spans="2:8">
      <c r="B16" s="29">
        <f>IF(IF($C$4=Dates!$G$4, DataPack!M167,IF($C$4=Dates!$G$5,DataPack!S167))=0, "", IF($C$4=Dates!$G$4, DataPack!M167,IF($C$4=Dates!$G$5,DataPack!S167)))</f>
        <v>107120</v>
      </c>
      <c r="C16" s="34" t="str">
        <f>IF(IF($C$4=Dates!$G$4, DataPack!N167,IF($C$4=Dates!$G$5,DataPack!T167))=0, "", IF($C$4=Dates!$G$4, DataPack!N167,IF($C$4=Dates!$G$5,DataPack!T167)))</f>
        <v>Emmanuel Anglican/Methodist Junior School</v>
      </c>
      <c r="D16" s="34" t="str">
        <f>IF(IF($C$4=Dates!$G$4, DataPack!O167,IF($C$4=Dates!$G$5,DataPack!U167))=0, "", IF($C$4=Dates!$G$4, DataPack!O167,IF($C$4=Dates!$G$5,DataPack!U167)))</f>
        <v>Sheffield</v>
      </c>
      <c r="E16" s="34" t="str">
        <f>IF(IF($C$4=Dates!$G$4, DataPack!P167,IF($C$4=Dates!$G$5,DataPack!V167))=0, "", IF($C$4=Dates!$G$4, DataPack!P167,IF($C$4=Dates!$G$5,DataPack!V167)))</f>
        <v>Primary</v>
      </c>
      <c r="F16" s="34" t="str">
        <f>IF(IF($C$4=Dates!$G$4, DataPack!Q167,IF($C$4=Dates!$G$5,DataPack!W167))=0, "", IF($C$4=Dates!$G$4, DataPack!Q167,IF($C$4=Dates!$G$5,DataPack!W167)))</f>
        <v>Voluntary Aided School</v>
      </c>
      <c r="G16" s="258">
        <f>IF(IF($C$4=Dates!$G$4, DataPack!R167,IF($C$4=Dates!$G$5,DataPack!X167))=0, "", IF($C$4=Dates!$G$4, DataPack!R167,IF($C$4=Dates!$G$5,DataPack!X167)))</f>
        <v>40722</v>
      </c>
      <c r="H16" s="5"/>
    </row>
    <row r="17" spans="2:8">
      <c r="B17" s="29">
        <f>IF(IF($C$4=Dates!$G$4, DataPack!M168,IF($C$4=Dates!$G$5,DataPack!S168))=0, "", IF($C$4=Dates!$G$4, DataPack!M168,IF($C$4=Dates!$G$5,DataPack!S168)))</f>
        <v>133598</v>
      </c>
      <c r="C17" s="34" t="str">
        <f>IF(IF($C$4=Dates!$G$4, DataPack!N168,IF($C$4=Dates!$G$5,DataPack!T168))=0, "", IF($C$4=Dates!$G$4, DataPack!N168,IF($C$4=Dates!$G$5,DataPack!T168)))</f>
        <v>Woodview Primary School</v>
      </c>
      <c r="D17" s="34" t="str">
        <f>IF(IF($C$4=Dates!$G$4, DataPack!O168,IF($C$4=Dates!$G$5,DataPack!U168))=0, "", IF($C$4=Dates!$G$4, DataPack!O168,IF($C$4=Dates!$G$5,DataPack!U168)))</f>
        <v>Birmingham</v>
      </c>
      <c r="E17" s="34" t="str">
        <f>IF(IF($C$4=Dates!$G$4, DataPack!P168,IF($C$4=Dates!$G$5,DataPack!V168))=0, "", IF($C$4=Dates!$G$4, DataPack!P168,IF($C$4=Dates!$G$5,DataPack!V168)))</f>
        <v>Primary</v>
      </c>
      <c r="F17" s="34" t="str">
        <f>IF(IF($C$4=Dates!$G$4, DataPack!Q168,IF($C$4=Dates!$G$5,DataPack!W168))=0, "", IF($C$4=Dates!$G$4, DataPack!Q168,IF($C$4=Dates!$G$5,DataPack!W168)))</f>
        <v>Community School</v>
      </c>
      <c r="G17" s="258">
        <f>IF(IF($C$4=Dates!$G$4, DataPack!R168,IF($C$4=Dates!$G$5,DataPack!X168))=0, "", IF($C$4=Dates!$G$4, DataPack!R168,IF($C$4=Dates!$G$5,DataPack!X168)))</f>
        <v>40723</v>
      </c>
      <c r="H17" s="5"/>
    </row>
    <row r="18" spans="2:8">
      <c r="B18" s="29">
        <f>IF(IF($C$4=Dates!$G$4, DataPack!M169,IF($C$4=Dates!$G$5,DataPack!S169))=0, "", IF($C$4=Dates!$G$4, DataPack!M169,IF($C$4=Dates!$G$5,DataPack!S169)))</f>
        <v>135474</v>
      </c>
      <c r="C18" s="34" t="str">
        <f>IF(IF($C$4=Dates!$G$4, DataPack!N169,IF($C$4=Dates!$G$5,DataPack!T169))=0, "", IF($C$4=Dates!$G$4, DataPack!N169,IF($C$4=Dates!$G$5,DataPack!T169)))</f>
        <v>Christ The King Catholic and Church of England (VA) Centre for Learning</v>
      </c>
      <c r="D18" s="34" t="str">
        <f>IF(IF($C$4=Dates!$G$4, DataPack!O169,IF($C$4=Dates!$G$5,DataPack!U169))=0, "", IF($C$4=Dates!$G$4, DataPack!O169,IF($C$4=Dates!$G$5,DataPack!U169)))</f>
        <v>Knowsley</v>
      </c>
      <c r="E18" s="34" t="str">
        <f>IF(IF($C$4=Dates!$G$4, DataPack!P169,IF($C$4=Dates!$G$5,DataPack!V169))=0, "", IF($C$4=Dates!$G$4, DataPack!P169,IF($C$4=Dates!$G$5,DataPack!V169)))</f>
        <v>Secondary</v>
      </c>
      <c r="F18" s="34" t="str">
        <f>IF(IF($C$4=Dates!$G$4, DataPack!Q169,IF($C$4=Dates!$G$5,DataPack!W169))=0, "", IF($C$4=Dates!$G$4, DataPack!Q169,IF($C$4=Dates!$G$5,DataPack!W169)))</f>
        <v>Voluntary Aided School</v>
      </c>
      <c r="G18" s="258">
        <f>IF(IF($C$4=Dates!$G$4, DataPack!R169,IF($C$4=Dates!$G$5,DataPack!X169))=0, "", IF($C$4=Dates!$G$4, DataPack!R169,IF($C$4=Dates!$G$5,DataPack!X169)))</f>
        <v>40724</v>
      </c>
      <c r="H18" s="5"/>
    </row>
    <row r="19" spans="2:8">
      <c r="B19" s="29">
        <f>IF(IF($C$4=Dates!$G$4, DataPack!M170,IF($C$4=Dates!$G$5,DataPack!S170))=0, "", IF($C$4=Dates!$G$4, DataPack!M170,IF($C$4=Dates!$G$5,DataPack!S170)))</f>
        <v>108769</v>
      </c>
      <c r="C19" s="34" t="str">
        <f>IF(IF($C$4=Dates!$G$4, DataPack!N170,IF($C$4=Dates!$G$5,DataPack!T170))=0, "", IF($C$4=Dates!$G$4, DataPack!N170,IF($C$4=Dates!$G$5,DataPack!T170)))</f>
        <v>Southwick Primary School</v>
      </c>
      <c r="D19" s="34" t="str">
        <f>IF(IF($C$4=Dates!$G$4, DataPack!O170,IF($C$4=Dates!$G$5,DataPack!U170))=0, "", IF($C$4=Dates!$G$4, DataPack!O170,IF($C$4=Dates!$G$5,DataPack!U170)))</f>
        <v>Sunderland</v>
      </c>
      <c r="E19" s="34" t="str">
        <f>IF(IF($C$4=Dates!$G$4, DataPack!P170,IF($C$4=Dates!$G$5,DataPack!V170))=0, "", IF($C$4=Dates!$G$4, DataPack!P170,IF($C$4=Dates!$G$5,DataPack!V170)))</f>
        <v>Primary</v>
      </c>
      <c r="F19" s="34" t="str">
        <f>IF(IF($C$4=Dates!$G$4, DataPack!Q170,IF($C$4=Dates!$G$5,DataPack!W170))=0, "", IF($C$4=Dates!$G$4, DataPack!Q170,IF($C$4=Dates!$G$5,DataPack!W170)))</f>
        <v>Community School</v>
      </c>
      <c r="G19" s="258">
        <f>IF(IF($C$4=Dates!$G$4, DataPack!R170,IF($C$4=Dates!$G$5,DataPack!X170))=0, "", IF($C$4=Dates!$G$4, DataPack!R170,IF($C$4=Dates!$G$5,DataPack!X170)))</f>
        <v>40730</v>
      </c>
      <c r="H19" s="5"/>
    </row>
    <row r="20" spans="2:8">
      <c r="B20" s="29">
        <f>IF(IF($C$4=Dates!$G$4, DataPack!M171,IF($C$4=Dates!$G$5,DataPack!S171))=0, "", IF($C$4=Dates!$G$4, DataPack!M171,IF($C$4=Dates!$G$5,DataPack!S171)))</f>
        <v>114807</v>
      </c>
      <c r="C20" s="34" t="str">
        <f>IF(IF($C$4=Dates!$G$4, DataPack!N171,IF($C$4=Dates!$G$5,DataPack!T171))=0, "", IF($C$4=Dates!$G$4, DataPack!N171,IF($C$4=Dates!$G$5,DataPack!T171)))</f>
        <v>Pitsea Junior School</v>
      </c>
      <c r="D20" s="34" t="str">
        <f>IF(IF($C$4=Dates!$G$4, DataPack!O171,IF($C$4=Dates!$G$5,DataPack!U171))=0, "", IF($C$4=Dates!$G$4, DataPack!O171,IF($C$4=Dates!$G$5,DataPack!U171)))</f>
        <v>Essex</v>
      </c>
      <c r="E20" s="34" t="str">
        <f>IF(IF($C$4=Dates!$G$4, DataPack!P171,IF($C$4=Dates!$G$5,DataPack!V171))=0, "", IF($C$4=Dates!$G$4, DataPack!P171,IF($C$4=Dates!$G$5,DataPack!V171)))</f>
        <v>Primary</v>
      </c>
      <c r="F20" s="34" t="str">
        <f>IF(IF($C$4=Dates!$G$4, DataPack!Q171,IF($C$4=Dates!$G$5,DataPack!W171))=0, "", IF($C$4=Dates!$G$4, DataPack!Q171,IF($C$4=Dates!$G$5,DataPack!W171)))</f>
        <v>Community School</v>
      </c>
      <c r="G20" s="258">
        <f>IF(IF($C$4=Dates!$G$4, DataPack!R171,IF($C$4=Dates!$G$5,DataPack!X171))=0, "", IF($C$4=Dates!$G$4, DataPack!R171,IF($C$4=Dates!$G$5,DataPack!X171)))</f>
        <v>40731</v>
      </c>
      <c r="H20" s="5"/>
    </row>
    <row r="21" spans="2:8">
      <c r="B21" s="29">
        <f>IF(IF($C$4=Dates!$G$4, DataPack!M172,IF($C$4=Dates!$G$5,DataPack!S172))=0, "", IF($C$4=Dates!$G$4, DataPack!M172,IF($C$4=Dates!$G$5,DataPack!S172)))</f>
        <v>102215</v>
      </c>
      <c r="C21" s="34" t="str">
        <f>IF(IF($C$4=Dates!$G$4, DataPack!N172,IF($C$4=Dates!$G$5,DataPack!T172))=0, "", IF($C$4=Dates!$G$4, DataPack!N172,IF($C$4=Dates!$G$5,DataPack!T172)))</f>
        <v>Weald Infant and Nursery School</v>
      </c>
      <c r="D21" s="34" t="str">
        <f>IF(IF($C$4=Dates!$G$4, DataPack!O172,IF($C$4=Dates!$G$5,DataPack!U172))=0, "", IF($C$4=Dates!$G$4, DataPack!O172,IF($C$4=Dates!$G$5,DataPack!U172)))</f>
        <v>Harrow</v>
      </c>
      <c r="E21" s="34" t="str">
        <f>IF(IF($C$4=Dates!$G$4, DataPack!P172,IF($C$4=Dates!$G$5,DataPack!V172))=0, "", IF($C$4=Dates!$G$4, DataPack!P172,IF($C$4=Dates!$G$5,DataPack!V172)))</f>
        <v>Primary</v>
      </c>
      <c r="F21" s="34" t="str">
        <f>IF(IF($C$4=Dates!$G$4, DataPack!Q172,IF($C$4=Dates!$G$5,DataPack!W172))=0, "", IF($C$4=Dates!$G$4, DataPack!Q172,IF($C$4=Dates!$G$5,DataPack!W172)))</f>
        <v>Community School</v>
      </c>
      <c r="G21" s="258">
        <f>IF(IF($C$4=Dates!$G$4, DataPack!R172,IF($C$4=Dates!$G$5,DataPack!X172))=0, "", IF($C$4=Dates!$G$4, DataPack!R172,IF($C$4=Dates!$G$5,DataPack!X172)))</f>
        <v>40731</v>
      </c>
      <c r="H21" s="5"/>
    </row>
    <row r="22" spans="2:8">
      <c r="B22" s="29">
        <f>IF(IF($C$4=Dates!$G$4, DataPack!M173,IF($C$4=Dates!$G$5,DataPack!S173))=0, "", IF($C$4=Dates!$G$4, DataPack!M173,IF($C$4=Dates!$G$5,DataPack!S173)))</f>
        <v>111147</v>
      </c>
      <c r="C22" s="34" t="str">
        <f>IF(IF($C$4=Dates!$G$4, DataPack!N173,IF($C$4=Dates!$G$5,DataPack!T173))=0, "", IF($C$4=Dates!$G$4, DataPack!N173,IF($C$4=Dates!$G$5,DataPack!T173)))</f>
        <v>Dean Valley Community Primary School</v>
      </c>
      <c r="D22" s="34" t="str">
        <f>IF(IF($C$4=Dates!$G$4, DataPack!O173,IF($C$4=Dates!$G$5,DataPack!U173))=0, "", IF($C$4=Dates!$G$4, DataPack!O173,IF($C$4=Dates!$G$5,DataPack!U173)))</f>
        <v>Cheshire East</v>
      </c>
      <c r="E22" s="34" t="str">
        <f>IF(IF($C$4=Dates!$G$4, DataPack!P173,IF($C$4=Dates!$G$5,DataPack!V173))=0, "", IF($C$4=Dates!$G$4, DataPack!P173,IF($C$4=Dates!$G$5,DataPack!V173)))</f>
        <v>Primary</v>
      </c>
      <c r="F22" s="34" t="str">
        <f>IF(IF($C$4=Dates!$G$4, DataPack!Q173,IF($C$4=Dates!$G$5,DataPack!W173))=0, "", IF($C$4=Dates!$G$4, DataPack!Q173,IF($C$4=Dates!$G$5,DataPack!W173)))</f>
        <v>Community School</v>
      </c>
      <c r="G22" s="258">
        <f>IF(IF($C$4=Dates!$G$4, DataPack!R173,IF($C$4=Dates!$G$5,DataPack!X173))=0, "", IF($C$4=Dates!$G$4, DataPack!R173,IF($C$4=Dates!$G$5,DataPack!X173)))</f>
        <v>40732</v>
      </c>
      <c r="H22" s="5"/>
    </row>
    <row r="23" spans="2:8">
      <c r="B23" s="29">
        <f>IF(IF($C$4=Dates!$G$4, DataPack!M174,IF($C$4=Dates!$G$5,DataPack!S174))=0, "", IF($C$4=Dates!$G$4, DataPack!M174,IF($C$4=Dates!$G$5,DataPack!S174)))</f>
        <v>112345</v>
      </c>
      <c r="C23" s="34" t="str">
        <f>IF(IF($C$4=Dates!$G$4, DataPack!N174,IF($C$4=Dates!$G$5,DataPack!T174))=0, "", IF($C$4=Dates!$G$4, DataPack!N174,IF($C$4=Dates!$G$5,DataPack!T174)))</f>
        <v>Beckermet CofE School</v>
      </c>
      <c r="D23" s="34" t="str">
        <f>IF(IF($C$4=Dates!$G$4, DataPack!O174,IF($C$4=Dates!$G$5,DataPack!U174))=0, "", IF($C$4=Dates!$G$4, DataPack!O174,IF($C$4=Dates!$G$5,DataPack!U174)))</f>
        <v>Cumbria</v>
      </c>
      <c r="E23" s="34" t="str">
        <f>IF(IF($C$4=Dates!$G$4, DataPack!P174,IF($C$4=Dates!$G$5,DataPack!V174))=0, "", IF($C$4=Dates!$G$4, DataPack!P174,IF($C$4=Dates!$G$5,DataPack!V174)))</f>
        <v>Primary</v>
      </c>
      <c r="F23" s="34" t="str">
        <f>IF(IF($C$4=Dates!$G$4, DataPack!Q174,IF($C$4=Dates!$G$5,DataPack!W174))=0, "", IF($C$4=Dates!$G$4, DataPack!Q174,IF($C$4=Dates!$G$5,DataPack!W174)))</f>
        <v>Voluntary Aided School</v>
      </c>
      <c r="G23" s="258">
        <f>IF(IF($C$4=Dates!$G$4, DataPack!R174,IF($C$4=Dates!$G$5,DataPack!X174))=0, "", IF($C$4=Dates!$G$4, DataPack!R174,IF($C$4=Dates!$G$5,DataPack!X174)))</f>
        <v>40739</v>
      </c>
      <c r="H23" s="5"/>
    </row>
    <row r="24" spans="2:8">
      <c r="B24" s="29">
        <f>IF(IF($C$4=Dates!$G$4, DataPack!M175,IF($C$4=Dates!$G$5,DataPack!S175))=0, "", IF($C$4=Dates!$G$4, DataPack!M175,IF($C$4=Dates!$G$5,DataPack!S175)))</f>
        <v>117205</v>
      </c>
      <c r="C24" s="34" t="str">
        <f>IF(IF($C$4=Dates!$G$4, DataPack!N175,IF($C$4=Dates!$G$5,DataPack!T175))=0, "", IF($C$4=Dates!$G$4, DataPack!N175,IF($C$4=Dates!$G$5,DataPack!T175)))</f>
        <v>Peartree Spring Junior School</v>
      </c>
      <c r="D24" s="34" t="str">
        <f>IF(IF($C$4=Dates!$G$4, DataPack!O175,IF($C$4=Dates!$G$5,DataPack!U175))=0, "", IF($C$4=Dates!$G$4, DataPack!O175,IF($C$4=Dates!$G$5,DataPack!U175)))</f>
        <v>Hertfordshire</v>
      </c>
      <c r="E24" s="34" t="str">
        <f>IF(IF($C$4=Dates!$G$4, DataPack!P175,IF($C$4=Dates!$G$5,DataPack!V175))=0, "", IF($C$4=Dates!$G$4, DataPack!P175,IF($C$4=Dates!$G$5,DataPack!V175)))</f>
        <v>Primary</v>
      </c>
      <c r="F24" s="34" t="str">
        <f>IF(IF($C$4=Dates!$G$4, DataPack!Q175,IF($C$4=Dates!$G$5,DataPack!W175))=0, "", IF($C$4=Dates!$G$4, DataPack!Q175,IF($C$4=Dates!$G$5,DataPack!W175)))</f>
        <v>Community School</v>
      </c>
      <c r="G24" s="258">
        <f>IF(IF($C$4=Dates!$G$4, DataPack!R175,IF($C$4=Dates!$G$5,DataPack!X175))=0, "", IF($C$4=Dates!$G$4, DataPack!R175,IF($C$4=Dates!$G$5,DataPack!X175)))</f>
        <v>40799</v>
      </c>
      <c r="H24" s="5"/>
    </row>
    <row r="25" spans="2:8">
      <c r="B25" s="29">
        <f>IF(IF($C$4=Dates!$G$4, DataPack!M176,IF($C$4=Dates!$G$5,DataPack!S176))=0, "", IF($C$4=Dates!$G$4, DataPack!M176,IF($C$4=Dates!$G$5,DataPack!S176)))</f>
        <v>104835</v>
      </c>
      <c r="C25" s="34" t="str">
        <f>IF(IF($C$4=Dates!$G$4, DataPack!N176,IF($C$4=Dates!$G$5,DataPack!T176))=0, "", IF($C$4=Dates!$G$4, DataPack!N176,IF($C$4=Dates!$G$5,DataPack!T176)))</f>
        <v>St Cuthbert's Catholic Community College for Business and Enterprise</v>
      </c>
      <c r="D25" s="34" t="str">
        <f>IF(IF($C$4=Dates!$G$4, DataPack!O176,IF($C$4=Dates!$G$5,DataPack!U176))=0, "", IF($C$4=Dates!$G$4, DataPack!O176,IF($C$4=Dates!$G$5,DataPack!U176)))</f>
        <v>St. Helens</v>
      </c>
      <c r="E25" s="34" t="str">
        <f>IF(IF($C$4=Dates!$G$4, DataPack!P176,IF($C$4=Dates!$G$5,DataPack!V176))=0, "", IF($C$4=Dates!$G$4, DataPack!P176,IF($C$4=Dates!$G$5,DataPack!V176)))</f>
        <v>Secondary</v>
      </c>
      <c r="F25" s="34" t="str">
        <f>IF(IF($C$4=Dates!$G$4, DataPack!Q176,IF($C$4=Dates!$G$5,DataPack!W176))=0, "", IF($C$4=Dates!$G$4, DataPack!Q176,IF($C$4=Dates!$G$5,DataPack!W176)))</f>
        <v>Voluntary Aided School</v>
      </c>
      <c r="G25" s="258">
        <f>IF(IF($C$4=Dates!$G$4, DataPack!R176,IF($C$4=Dates!$G$5,DataPack!X176))=0, "", IF($C$4=Dates!$G$4, DataPack!R176,IF($C$4=Dates!$G$5,DataPack!X176)))</f>
        <v>40801</v>
      </c>
      <c r="H25" s="5"/>
    </row>
    <row r="26" spans="2:8">
      <c r="B26" s="29">
        <f>IF(IF($C$4=Dates!$G$4, DataPack!M177,IF($C$4=Dates!$G$5,DataPack!S177))=0, "", IF($C$4=Dates!$G$4, DataPack!M177,IF($C$4=Dates!$G$5,DataPack!S177)))</f>
        <v>124529</v>
      </c>
      <c r="C26" s="34" t="str">
        <f>IF(IF($C$4=Dates!$G$4, DataPack!N177,IF($C$4=Dates!$G$5,DataPack!T177))=0, "", IF($C$4=Dates!$G$4, DataPack!N177,IF($C$4=Dates!$G$5,DataPack!T177)))</f>
        <v>Albany Centre</v>
      </c>
      <c r="D26" s="34" t="str">
        <f>IF(IF($C$4=Dates!$G$4, DataPack!O177,IF($C$4=Dates!$G$5,DataPack!U177))=0, "", IF($C$4=Dates!$G$4, DataPack!O177,IF($C$4=Dates!$G$5,DataPack!U177)))</f>
        <v>Suffolk</v>
      </c>
      <c r="E26" s="34" t="str">
        <f>IF(IF($C$4=Dates!$G$4, DataPack!P177,IF($C$4=Dates!$G$5,DataPack!V177))=0, "", IF($C$4=Dates!$G$4, DataPack!P177,IF($C$4=Dates!$G$5,DataPack!V177)))</f>
        <v>PRU</v>
      </c>
      <c r="F26" s="34" t="str">
        <f>IF(IF($C$4=Dates!$G$4, DataPack!Q177,IF($C$4=Dates!$G$5,DataPack!W177))=0, "", IF($C$4=Dates!$G$4, DataPack!Q177,IF($C$4=Dates!$G$5,DataPack!W177)))</f>
        <v>Pupil Referral Unit</v>
      </c>
      <c r="G26" s="258">
        <f>IF(IF($C$4=Dates!$G$4, DataPack!R177,IF($C$4=Dates!$G$5,DataPack!X177))=0, "", IF($C$4=Dates!$G$4, DataPack!R177,IF($C$4=Dates!$G$5,DataPack!X177)))</f>
        <v>40801</v>
      </c>
      <c r="H26" s="5"/>
    </row>
    <row r="27" spans="2:8">
      <c r="B27" s="29">
        <f>IF(IF($C$4=Dates!$G$4, DataPack!M178,IF($C$4=Dates!$G$5,DataPack!S178))=0, "", IF($C$4=Dates!$G$4, DataPack!M178,IF($C$4=Dates!$G$5,DataPack!S178)))</f>
        <v>135067</v>
      </c>
      <c r="C27" s="34" t="str">
        <f>IF(IF($C$4=Dates!$G$4, DataPack!N178,IF($C$4=Dates!$G$5,DataPack!T178))=0, "", IF($C$4=Dates!$G$4, DataPack!N178,IF($C$4=Dates!$G$5,DataPack!T178)))</f>
        <v>Grove Primary School</v>
      </c>
      <c r="D27" s="34" t="str">
        <f>IF(IF($C$4=Dates!$G$4, DataPack!O178,IF($C$4=Dates!$G$5,DataPack!U178))=0, "", IF($C$4=Dates!$G$4, DataPack!O178,IF($C$4=Dates!$G$5,DataPack!U178)))</f>
        <v>Worcestershire</v>
      </c>
      <c r="E27" s="34" t="str">
        <f>IF(IF($C$4=Dates!$G$4, DataPack!P178,IF($C$4=Dates!$G$5,DataPack!V178))=0, "", IF($C$4=Dates!$G$4, DataPack!P178,IF($C$4=Dates!$G$5,DataPack!V178)))</f>
        <v>Primary</v>
      </c>
      <c r="F27" s="34" t="str">
        <f>IF(IF($C$4=Dates!$G$4, DataPack!Q178,IF($C$4=Dates!$G$5,DataPack!W178))=0, "", IF($C$4=Dates!$G$4, DataPack!Q178,IF($C$4=Dates!$G$5,DataPack!W178)))</f>
        <v>Community School</v>
      </c>
      <c r="G27" s="258">
        <f>IF(IF($C$4=Dates!$G$4, DataPack!R178,IF($C$4=Dates!$G$5,DataPack!X178))=0, "", IF($C$4=Dates!$G$4, DataPack!R178,IF($C$4=Dates!$G$5,DataPack!X178)))</f>
        <v>40802</v>
      </c>
      <c r="H27" s="5"/>
    </row>
    <row r="28" spans="2:8">
      <c r="B28" s="29">
        <f>IF(IF($C$4=Dates!$G$4, DataPack!M179,IF($C$4=Dates!$G$5,DataPack!S179))=0, "", IF($C$4=Dates!$G$4, DataPack!M179,IF($C$4=Dates!$G$5,DataPack!S179)))</f>
        <v>103841</v>
      </c>
      <c r="C28" s="34" t="str">
        <f>IF(IF($C$4=Dates!$G$4, DataPack!N179,IF($C$4=Dates!$G$5,DataPack!T179))=0, "", IF($C$4=Dates!$G$4, DataPack!N179,IF($C$4=Dates!$G$5,DataPack!T179)))</f>
        <v>Netherton CofE Primary School</v>
      </c>
      <c r="D28" s="34" t="str">
        <f>IF(IF($C$4=Dates!$G$4, DataPack!O179,IF($C$4=Dates!$G$5,DataPack!U179))=0, "", IF($C$4=Dates!$G$4, DataPack!O179,IF($C$4=Dates!$G$5,DataPack!U179)))</f>
        <v>Dudley</v>
      </c>
      <c r="E28" s="34" t="str">
        <f>IF(IF($C$4=Dates!$G$4, DataPack!P179,IF($C$4=Dates!$G$5,DataPack!V179))=0, "", IF($C$4=Dates!$G$4, DataPack!P179,IF($C$4=Dates!$G$5,DataPack!V179)))</f>
        <v>Primary</v>
      </c>
      <c r="F28" s="34" t="str">
        <f>IF(IF($C$4=Dates!$G$4, DataPack!Q179,IF($C$4=Dates!$G$5,DataPack!W179))=0, "", IF($C$4=Dates!$G$4, DataPack!Q179,IF($C$4=Dates!$G$5,DataPack!W179)))</f>
        <v>Voluntary Controlled School</v>
      </c>
      <c r="G28" s="258">
        <f>IF(IF($C$4=Dates!$G$4, DataPack!R179,IF($C$4=Dates!$G$5,DataPack!X179))=0, "", IF($C$4=Dates!$G$4, DataPack!R179,IF($C$4=Dates!$G$5,DataPack!X179)))</f>
        <v>40807</v>
      </c>
      <c r="H28" s="5"/>
    </row>
    <row r="29" spans="2:8">
      <c r="B29" s="29">
        <f>IF(IF($C$4=Dates!$G$4, DataPack!M180,IF($C$4=Dates!$G$5,DataPack!S180))=0, "", IF($C$4=Dates!$G$4, DataPack!M180,IF($C$4=Dates!$G$5,DataPack!S180)))</f>
        <v>116505</v>
      </c>
      <c r="C29" s="34" t="str">
        <f>IF(IF($C$4=Dates!$G$4, DataPack!N180,IF($C$4=Dates!$G$5,DataPack!T180))=0, "", IF($C$4=Dates!$G$4, DataPack!N180,IF($C$4=Dates!$G$5,DataPack!T180)))</f>
        <v>St Edmund's Catholic School</v>
      </c>
      <c r="D29" s="34" t="str">
        <f>IF(IF($C$4=Dates!$G$4, DataPack!O180,IF($C$4=Dates!$G$5,DataPack!U180))=0, "", IF($C$4=Dates!$G$4, DataPack!O180,IF($C$4=Dates!$G$5,DataPack!U180)))</f>
        <v>Portsmouth</v>
      </c>
      <c r="E29" s="34" t="str">
        <f>IF(IF($C$4=Dates!$G$4, DataPack!P180,IF($C$4=Dates!$G$5,DataPack!V180))=0, "", IF($C$4=Dates!$G$4, DataPack!P180,IF($C$4=Dates!$G$5,DataPack!V180)))</f>
        <v>Secondary</v>
      </c>
      <c r="F29" s="34" t="str">
        <f>IF(IF($C$4=Dates!$G$4, DataPack!Q180,IF($C$4=Dates!$G$5,DataPack!W180))=0, "", IF($C$4=Dates!$G$4, DataPack!Q180,IF($C$4=Dates!$G$5,DataPack!W180)))</f>
        <v>Voluntary Aided School</v>
      </c>
      <c r="G29" s="258">
        <f>IF(IF($C$4=Dates!$G$4, DataPack!R180,IF($C$4=Dates!$G$5,DataPack!X180))=0, "", IF($C$4=Dates!$G$4, DataPack!R180,IF($C$4=Dates!$G$5,DataPack!X180)))</f>
        <v>40807</v>
      </c>
      <c r="H29" s="5"/>
    </row>
    <row r="30" spans="2:8">
      <c r="B30" s="29">
        <f>IF(IF($C$4=Dates!$G$4, DataPack!M181,IF($C$4=Dates!$G$5,DataPack!S181))=0, "", IF($C$4=Dates!$G$4, DataPack!M181,IF($C$4=Dates!$G$5,DataPack!S181)))</f>
        <v>112950</v>
      </c>
      <c r="C30" s="34" t="str">
        <f>IF(IF($C$4=Dates!$G$4, DataPack!N181,IF($C$4=Dates!$G$5,DataPack!T181))=0, "", IF($C$4=Dates!$G$4, DataPack!N181,IF($C$4=Dates!$G$5,DataPack!T181)))</f>
        <v>Highfields School</v>
      </c>
      <c r="D30" s="34" t="str">
        <f>IF(IF($C$4=Dates!$G$4, DataPack!O181,IF($C$4=Dates!$G$5,DataPack!U181))=0, "", IF($C$4=Dates!$G$4, DataPack!O181,IF($C$4=Dates!$G$5,DataPack!U181)))</f>
        <v>Derbyshire</v>
      </c>
      <c r="E30" s="34" t="str">
        <f>IF(IF($C$4=Dates!$G$4, DataPack!P181,IF($C$4=Dates!$G$5,DataPack!V181))=0, "", IF($C$4=Dates!$G$4, DataPack!P181,IF($C$4=Dates!$G$5,DataPack!V181)))</f>
        <v>Secondary</v>
      </c>
      <c r="F30" s="34" t="str">
        <f>IF(IF($C$4=Dates!$G$4, DataPack!Q181,IF($C$4=Dates!$G$5,DataPack!W181))=0, "", IF($C$4=Dates!$G$4, DataPack!Q181,IF($C$4=Dates!$G$5,DataPack!W181)))</f>
        <v>Community School</v>
      </c>
      <c r="G30" s="258">
        <f>IF(IF($C$4=Dates!$G$4, DataPack!R181,IF($C$4=Dates!$G$5,DataPack!X181))=0, "", IF($C$4=Dates!$G$4, DataPack!R181,IF($C$4=Dates!$G$5,DataPack!X181)))</f>
        <v>40808</v>
      </c>
      <c r="H30" s="5"/>
    </row>
    <row r="31" spans="2:8">
      <c r="B31" s="29">
        <f>IF(IF($C$4=Dates!$G$4, DataPack!M182,IF($C$4=Dates!$G$5,DataPack!S182))=0, "", IF($C$4=Dates!$G$4, DataPack!M182,IF($C$4=Dates!$G$5,DataPack!S182)))</f>
        <v>135939</v>
      </c>
      <c r="C31" s="34" t="str">
        <f>IF(IF($C$4=Dates!$G$4, DataPack!N182,IF($C$4=Dates!$G$5,DataPack!T182))=0, "", IF($C$4=Dates!$G$4, DataPack!N182,IF($C$4=Dates!$G$5,DataPack!T182)))</f>
        <v>Grangeside School</v>
      </c>
      <c r="D31" s="34" t="str">
        <f>IF(IF($C$4=Dates!$G$4, DataPack!O182,IF($C$4=Dates!$G$5,DataPack!U182))=0, "", IF($C$4=Dates!$G$4, DataPack!O182,IF($C$4=Dates!$G$5,DataPack!U182)))</f>
        <v>Hampshire</v>
      </c>
      <c r="E31" s="34" t="str">
        <f>IF(IF($C$4=Dates!$G$4, DataPack!P182,IF($C$4=Dates!$G$5,DataPack!V182))=0, "", IF($C$4=Dates!$G$4, DataPack!P182,IF($C$4=Dates!$G$5,DataPack!V182)))</f>
        <v>Special</v>
      </c>
      <c r="F31" s="34" t="str">
        <f>IF(IF($C$4=Dates!$G$4, DataPack!Q182,IF($C$4=Dates!$G$5,DataPack!W182))=0, "", IF($C$4=Dates!$G$4, DataPack!Q182,IF($C$4=Dates!$G$5,DataPack!W182)))</f>
        <v>Community Special School</v>
      </c>
      <c r="G31" s="258">
        <f>IF(IF($C$4=Dates!$G$4, DataPack!R182,IF($C$4=Dates!$G$5,DataPack!X182))=0, "", IF($C$4=Dates!$G$4, DataPack!R182,IF($C$4=Dates!$G$5,DataPack!X182)))</f>
        <v>40809</v>
      </c>
      <c r="H31" s="5"/>
    </row>
    <row r="32" spans="2:8">
      <c r="B32" s="29">
        <f>IF(IF($C$4=Dates!$G$4, DataPack!M183,IF($C$4=Dates!$G$5,DataPack!S183))=0, "", IF($C$4=Dates!$G$4, DataPack!M183,IF($C$4=Dates!$G$5,DataPack!S183)))</f>
        <v>133990</v>
      </c>
      <c r="C32" s="34" t="str">
        <f>IF(IF($C$4=Dates!$G$4, DataPack!N183,IF($C$4=Dates!$G$5,DataPack!T183))=0, "", IF($C$4=Dates!$G$4, DataPack!N183,IF($C$4=Dates!$G$5,DataPack!T183)))</f>
        <v>The Tuition Centre</v>
      </c>
      <c r="D32" s="34" t="str">
        <f>IF(IF($C$4=Dates!$G$4, DataPack!O183,IF($C$4=Dates!$G$5,DataPack!U183))=0, "", IF($C$4=Dates!$G$4, DataPack!O183,IF($C$4=Dates!$G$5,DataPack!U183)))</f>
        <v>Havering</v>
      </c>
      <c r="E32" s="34" t="str">
        <f>IF(IF($C$4=Dates!$G$4, DataPack!P183,IF($C$4=Dates!$G$5,DataPack!V183))=0, "", IF($C$4=Dates!$G$4, DataPack!P183,IF($C$4=Dates!$G$5,DataPack!V183)))</f>
        <v>PRU</v>
      </c>
      <c r="F32" s="34" t="str">
        <f>IF(IF($C$4=Dates!$G$4, DataPack!Q183,IF($C$4=Dates!$G$5,DataPack!W183))=0, "", IF($C$4=Dates!$G$4, DataPack!Q183,IF($C$4=Dates!$G$5,DataPack!W183)))</f>
        <v>Pupil Referral Unit</v>
      </c>
      <c r="G32" s="258">
        <f>IF(IF($C$4=Dates!$G$4, DataPack!R183,IF($C$4=Dates!$G$5,DataPack!X183))=0, "", IF($C$4=Dates!$G$4, DataPack!R183,IF($C$4=Dates!$G$5,DataPack!X183)))</f>
        <v>40809</v>
      </c>
      <c r="H32" s="5"/>
    </row>
    <row r="33" spans="2:8">
      <c r="B33" s="29">
        <f>IF(IF($C$4=Dates!$G$4, DataPack!M184,IF($C$4=Dates!$G$5,DataPack!S184))=0, "", IF($C$4=Dates!$G$4, DataPack!M184,IF($C$4=Dates!$G$5,DataPack!S184)))</f>
        <v>131626</v>
      </c>
      <c r="C33" s="34" t="str">
        <f>IF(IF($C$4=Dates!$G$4, DataPack!N184,IF($C$4=Dates!$G$5,DataPack!T184))=0, "", IF($C$4=Dates!$G$4, DataPack!N184,IF($C$4=Dates!$G$5,DataPack!T184)))</f>
        <v>New Horizons Learning Centre (PRU)</v>
      </c>
      <c r="D33" s="34" t="str">
        <f>IF(IF($C$4=Dates!$G$4, DataPack!O184,IF($C$4=Dates!$G$5,DataPack!U184))=0, "", IF($C$4=Dates!$G$4, DataPack!O184,IF($C$4=Dates!$G$5,DataPack!U184)))</f>
        <v>South Gloucestershire</v>
      </c>
      <c r="E33" s="34" t="str">
        <f>IF(IF($C$4=Dates!$G$4, DataPack!P184,IF($C$4=Dates!$G$5,DataPack!V184))=0, "", IF($C$4=Dates!$G$4, DataPack!P184,IF($C$4=Dates!$G$5,DataPack!V184)))</f>
        <v>PRU</v>
      </c>
      <c r="F33" s="34" t="str">
        <f>IF(IF($C$4=Dates!$G$4, DataPack!Q184,IF($C$4=Dates!$G$5,DataPack!W184))=0, "", IF($C$4=Dates!$G$4, DataPack!Q184,IF($C$4=Dates!$G$5,DataPack!W184)))</f>
        <v>Pupil Referral Unit</v>
      </c>
      <c r="G33" s="258">
        <f>IF(IF($C$4=Dates!$G$4, DataPack!R184,IF($C$4=Dates!$G$5,DataPack!X184))=0, "", IF($C$4=Dates!$G$4, DataPack!R184,IF($C$4=Dates!$G$5,DataPack!X184)))</f>
        <v>40813</v>
      </c>
      <c r="H33" s="5"/>
    </row>
    <row r="34" spans="2:8">
      <c r="B34" s="29">
        <f>IF(IF($C$4=Dates!$G$4, DataPack!M185,IF($C$4=Dates!$G$5,DataPack!S185))=0, "", IF($C$4=Dates!$G$4, DataPack!M185,IF($C$4=Dates!$G$5,DataPack!S185)))</f>
        <v>136144</v>
      </c>
      <c r="C34" s="34" t="str">
        <f>IF(IF($C$4=Dates!$G$4, DataPack!N185,IF($C$4=Dates!$G$5,DataPack!T185))=0, "", IF($C$4=Dates!$G$4, DataPack!N185,IF($C$4=Dates!$G$5,DataPack!T185)))</f>
        <v>Forest Oak School</v>
      </c>
      <c r="D34" s="34" t="str">
        <f>IF(IF($C$4=Dates!$G$4, DataPack!O185,IF($C$4=Dates!$G$5,DataPack!U185))=0, "", IF($C$4=Dates!$G$4, DataPack!O185,IF($C$4=Dates!$G$5,DataPack!U185)))</f>
        <v>Worcestershire</v>
      </c>
      <c r="E34" s="34" t="str">
        <f>IF(IF($C$4=Dates!$G$4, DataPack!P185,IF($C$4=Dates!$G$5,DataPack!V185))=0, "", IF($C$4=Dates!$G$4, DataPack!P185,IF($C$4=Dates!$G$5,DataPack!V185)))</f>
        <v>PRU</v>
      </c>
      <c r="F34" s="34" t="str">
        <f>IF(IF($C$4=Dates!$G$4, DataPack!Q185,IF($C$4=Dates!$G$5,DataPack!W185))=0, "", IF($C$4=Dates!$G$4, DataPack!Q185,IF($C$4=Dates!$G$5,DataPack!W185)))</f>
        <v>Pupil Referral Unit</v>
      </c>
      <c r="G34" s="258">
        <f>IF(IF($C$4=Dates!$G$4, DataPack!R185,IF($C$4=Dates!$G$5,DataPack!X185))=0, "", IF($C$4=Dates!$G$4, DataPack!R185,IF($C$4=Dates!$G$5,DataPack!X185)))</f>
        <v>40814</v>
      </c>
      <c r="H34" s="5"/>
    </row>
    <row r="35" spans="2:8">
      <c r="B35" s="29">
        <f>IF(IF($C$4=Dates!$G$4, DataPack!M186,IF($C$4=Dates!$G$5,DataPack!S186))=0, "", IF($C$4=Dates!$G$4, DataPack!M186,IF($C$4=Dates!$G$5,DataPack!S186)))</f>
        <v>108957</v>
      </c>
      <c r="C35" s="34" t="str">
        <f>IF(IF($C$4=Dates!$G$4, DataPack!N186,IF($C$4=Dates!$G$5,DataPack!T186))=0, "", IF($C$4=Dates!$G$4, DataPack!N186,IF($C$4=Dates!$G$5,DataPack!T186)))</f>
        <v>St Anne's Park Primary School</v>
      </c>
      <c r="D35" s="34" t="str">
        <f>IF(IF($C$4=Dates!$G$4, DataPack!O186,IF($C$4=Dates!$G$5,DataPack!U186))=0, "", IF($C$4=Dates!$G$4, DataPack!O186,IF($C$4=Dates!$G$5,DataPack!U186)))</f>
        <v>Bristol City of</v>
      </c>
      <c r="E35" s="34" t="str">
        <f>IF(IF($C$4=Dates!$G$4, DataPack!P186,IF($C$4=Dates!$G$5,DataPack!V186))=0, "", IF($C$4=Dates!$G$4, DataPack!P186,IF($C$4=Dates!$G$5,DataPack!V186)))</f>
        <v>Primary</v>
      </c>
      <c r="F35" s="34" t="str">
        <f>IF(IF($C$4=Dates!$G$4, DataPack!Q186,IF($C$4=Dates!$G$5,DataPack!W186))=0, "", IF($C$4=Dates!$G$4, DataPack!Q186,IF($C$4=Dates!$G$5,DataPack!W186)))</f>
        <v>Community School</v>
      </c>
      <c r="G35" s="258">
        <f>IF(IF($C$4=Dates!$G$4, DataPack!R186,IF($C$4=Dates!$G$5,DataPack!X186))=0, "", IF($C$4=Dates!$G$4, DataPack!R186,IF($C$4=Dates!$G$5,DataPack!X186)))</f>
        <v>40815</v>
      </c>
      <c r="H35" s="5"/>
    </row>
    <row r="36" spans="2:8">
      <c r="B36" s="29">
        <f>IF(IF($C$4=Dates!$G$4, DataPack!M187,IF($C$4=Dates!$G$5,DataPack!S187))=0, "", IF($C$4=Dates!$G$4, DataPack!M187,IF($C$4=Dates!$G$5,DataPack!S187)))</f>
        <v>125056</v>
      </c>
      <c r="C36" s="34" t="str">
        <f>IF(IF($C$4=Dates!$G$4, DataPack!N187,IF($C$4=Dates!$G$5,DataPack!T187))=0, "", IF($C$4=Dates!$G$4, DataPack!N187,IF($C$4=Dates!$G$5,DataPack!T187)))</f>
        <v>Grovelands Infant and Nursery School</v>
      </c>
      <c r="D36" s="34" t="str">
        <f>IF(IF($C$4=Dates!$G$4, DataPack!O187,IF($C$4=Dates!$G$5,DataPack!U187))=0, "", IF($C$4=Dates!$G$4, DataPack!O187,IF($C$4=Dates!$G$5,DataPack!U187)))</f>
        <v>Surrey</v>
      </c>
      <c r="E36" s="34" t="str">
        <f>IF(IF($C$4=Dates!$G$4, DataPack!P187,IF($C$4=Dates!$G$5,DataPack!V187))=0, "", IF($C$4=Dates!$G$4, DataPack!P187,IF($C$4=Dates!$G$5,DataPack!V187)))</f>
        <v>Primary</v>
      </c>
      <c r="F36" s="34" t="str">
        <f>IF(IF($C$4=Dates!$G$4, DataPack!Q187,IF($C$4=Dates!$G$5,DataPack!W187))=0, "", IF($C$4=Dates!$G$4, DataPack!Q187,IF($C$4=Dates!$G$5,DataPack!W187)))</f>
        <v>Community School</v>
      </c>
      <c r="G36" s="258">
        <f>IF(IF($C$4=Dates!$G$4, DataPack!R187,IF($C$4=Dates!$G$5,DataPack!X187))=0, "", IF($C$4=Dates!$G$4, DataPack!R187,IF($C$4=Dates!$G$5,DataPack!X187)))</f>
        <v>40820</v>
      </c>
      <c r="H36" s="5"/>
    </row>
    <row r="37" spans="2:8">
      <c r="B37" s="29">
        <f>IF(IF($C$4=Dates!$G$4, DataPack!M188,IF($C$4=Dates!$G$5,DataPack!S188))=0, "", IF($C$4=Dates!$G$4, DataPack!M188,IF($C$4=Dates!$G$5,DataPack!S188)))</f>
        <v>116043</v>
      </c>
      <c r="C37" s="34" t="str">
        <f>IF(IF($C$4=Dates!$G$4, DataPack!N188,IF($C$4=Dates!$G$5,DataPack!T188))=0, "", IF($C$4=Dates!$G$4, DataPack!N188,IF($C$4=Dates!$G$5,DataPack!T188)))</f>
        <v>Denmead Junior School</v>
      </c>
      <c r="D37" s="34" t="str">
        <f>IF(IF($C$4=Dates!$G$4, DataPack!O188,IF($C$4=Dates!$G$5,DataPack!U188))=0, "", IF($C$4=Dates!$G$4, DataPack!O188,IF($C$4=Dates!$G$5,DataPack!U188)))</f>
        <v>Hampshire</v>
      </c>
      <c r="E37" s="34" t="str">
        <f>IF(IF($C$4=Dates!$G$4, DataPack!P188,IF($C$4=Dates!$G$5,DataPack!V188))=0, "", IF($C$4=Dates!$G$4, DataPack!P188,IF($C$4=Dates!$G$5,DataPack!V188)))</f>
        <v>Primary</v>
      </c>
      <c r="F37" s="34" t="str">
        <f>IF(IF($C$4=Dates!$G$4, DataPack!Q188,IF($C$4=Dates!$G$5,DataPack!W188))=0, "", IF($C$4=Dates!$G$4, DataPack!Q188,IF($C$4=Dates!$G$5,DataPack!W188)))</f>
        <v>Community School</v>
      </c>
      <c r="G37" s="258">
        <f>IF(IF($C$4=Dates!$G$4, DataPack!R188,IF($C$4=Dates!$G$5,DataPack!X188))=0, "", IF($C$4=Dates!$G$4, DataPack!R188,IF($C$4=Dates!$G$5,DataPack!X188)))</f>
        <v>40821</v>
      </c>
      <c r="H37" s="5"/>
    </row>
    <row r="38" spans="2:8">
      <c r="B38" s="29">
        <f>IF(IF($C$4=Dates!$G$4, DataPack!M189,IF($C$4=Dates!$G$5,DataPack!S189))=0, "", IF($C$4=Dates!$G$4, DataPack!M189,IF($C$4=Dates!$G$5,DataPack!S189)))</f>
        <v>107094</v>
      </c>
      <c r="C38" s="34" t="str">
        <f>IF(IF($C$4=Dates!$G$4, DataPack!N189,IF($C$4=Dates!$G$5,DataPack!T189))=0, "", IF($C$4=Dates!$G$4, DataPack!N189,IF($C$4=Dates!$G$5,DataPack!T189)))</f>
        <v>Walkley Primary School</v>
      </c>
      <c r="D38" s="34" t="str">
        <f>IF(IF($C$4=Dates!$G$4, DataPack!O189,IF($C$4=Dates!$G$5,DataPack!U189))=0, "", IF($C$4=Dates!$G$4, DataPack!O189,IF($C$4=Dates!$G$5,DataPack!U189)))</f>
        <v>Sheffield</v>
      </c>
      <c r="E38" s="34" t="str">
        <f>IF(IF($C$4=Dates!$G$4, DataPack!P189,IF($C$4=Dates!$G$5,DataPack!V189))=0, "", IF($C$4=Dates!$G$4, DataPack!P189,IF($C$4=Dates!$G$5,DataPack!V189)))</f>
        <v>Primary</v>
      </c>
      <c r="F38" s="34" t="str">
        <f>IF(IF($C$4=Dates!$G$4, DataPack!Q189,IF($C$4=Dates!$G$5,DataPack!W189))=0, "", IF($C$4=Dates!$G$4, DataPack!Q189,IF($C$4=Dates!$G$5,DataPack!W189)))</f>
        <v>Community School</v>
      </c>
      <c r="G38" s="258">
        <f>IF(IF($C$4=Dates!$G$4, DataPack!R189,IF($C$4=Dates!$G$5,DataPack!X189))=0, "", IF($C$4=Dates!$G$4, DataPack!R189,IF($C$4=Dates!$G$5,DataPack!X189)))</f>
        <v>40822</v>
      </c>
      <c r="H38" s="5"/>
    </row>
    <row r="39" spans="2:8">
      <c r="B39" s="29">
        <f>IF(IF($C$4=Dates!$G$4, DataPack!M190,IF($C$4=Dates!$G$5,DataPack!S190))=0, "", IF($C$4=Dates!$G$4, DataPack!M190,IF($C$4=Dates!$G$5,DataPack!S190)))</f>
        <v>136927</v>
      </c>
      <c r="C39" s="34" t="str">
        <f>IF(IF($C$4=Dates!$G$4, DataPack!N190,IF($C$4=Dates!$G$5,DataPack!T190))=0, "", IF($C$4=Dates!$G$4, DataPack!N190,IF($C$4=Dates!$G$5,DataPack!T190)))</f>
        <v>Droitwich Spa High School and Sixth Form College</v>
      </c>
      <c r="D39" s="34" t="str">
        <f>IF(IF($C$4=Dates!$G$4, DataPack!O190,IF($C$4=Dates!$G$5,DataPack!U190))=0, "", IF($C$4=Dates!$G$4, DataPack!O190,IF($C$4=Dates!$G$5,DataPack!U190)))</f>
        <v>Worcestershire</v>
      </c>
      <c r="E39" s="34" t="str">
        <f>IF(IF($C$4=Dates!$G$4, DataPack!P190,IF($C$4=Dates!$G$5,DataPack!V190))=0, "", IF($C$4=Dates!$G$4, DataPack!P190,IF($C$4=Dates!$G$5,DataPack!V190)))</f>
        <v>Secondary</v>
      </c>
      <c r="F39" s="34" t="str">
        <f>IF(IF($C$4=Dates!$G$4, DataPack!Q190,IF($C$4=Dates!$G$5,DataPack!W190))=0, "", IF($C$4=Dates!$G$4, DataPack!Q190,IF($C$4=Dates!$G$5,DataPack!W190)))</f>
        <v>Academy Converters</v>
      </c>
      <c r="G39" s="258">
        <f>IF(IF($C$4=Dates!$G$4, DataPack!R190,IF($C$4=Dates!$G$5,DataPack!X190))=0, "", IF($C$4=Dates!$G$4, DataPack!R190,IF($C$4=Dates!$G$5,DataPack!X190)))</f>
        <v>40822</v>
      </c>
      <c r="H39" s="5"/>
    </row>
    <row r="40" spans="2:8">
      <c r="B40" s="29">
        <f>IF(IF($C$4=Dates!$G$4, DataPack!M191,IF($C$4=Dates!$G$5,DataPack!S191))=0, "", IF($C$4=Dates!$G$4, DataPack!M191,IF($C$4=Dates!$G$5,DataPack!S191)))</f>
        <v>110065</v>
      </c>
      <c r="C40" s="34" t="str">
        <f>IF(IF($C$4=Dates!$G$4, DataPack!N191,IF($C$4=Dates!$G$5,DataPack!T191))=0, "", IF($C$4=Dates!$G$4, DataPack!N191,IF($C$4=Dates!$G$5,DataPack!T191)))</f>
        <v>Theale Green Community School</v>
      </c>
      <c r="D40" s="34" t="str">
        <f>IF(IF($C$4=Dates!$G$4, DataPack!O191,IF($C$4=Dates!$G$5,DataPack!U191))=0, "", IF($C$4=Dates!$G$4, DataPack!O191,IF($C$4=Dates!$G$5,DataPack!U191)))</f>
        <v>West Berkshire</v>
      </c>
      <c r="E40" s="34" t="str">
        <f>IF(IF($C$4=Dates!$G$4, DataPack!P191,IF($C$4=Dates!$G$5,DataPack!V191))=0, "", IF($C$4=Dates!$G$4, DataPack!P191,IF($C$4=Dates!$G$5,DataPack!V191)))</f>
        <v>Secondary</v>
      </c>
      <c r="F40" s="34" t="str">
        <f>IF(IF($C$4=Dates!$G$4, DataPack!Q191,IF($C$4=Dates!$G$5,DataPack!W191))=0, "", IF($C$4=Dates!$G$4, DataPack!Q191,IF($C$4=Dates!$G$5,DataPack!W191)))</f>
        <v>Community School</v>
      </c>
      <c r="G40" s="258">
        <f>IF(IF($C$4=Dates!$G$4, DataPack!R191,IF($C$4=Dates!$G$5,DataPack!X191))=0, "", IF($C$4=Dates!$G$4, DataPack!R191,IF($C$4=Dates!$G$5,DataPack!X191)))</f>
        <v>40822</v>
      </c>
      <c r="H40" s="5"/>
    </row>
    <row r="41" spans="2:8">
      <c r="B41" s="29">
        <f>IF(IF($C$4=Dates!$G$4, DataPack!M192,IF($C$4=Dates!$G$5,DataPack!S192))=0, "", IF($C$4=Dates!$G$4, DataPack!M192,IF($C$4=Dates!$G$5,DataPack!S192)))</f>
        <v>115021</v>
      </c>
      <c r="C41" s="34" t="str">
        <f>IF(IF($C$4=Dates!$G$4, DataPack!N192,IF($C$4=Dates!$G$5,DataPack!T192))=0, "", IF($C$4=Dates!$G$4, DataPack!N192,IF($C$4=Dates!$G$5,DataPack!T192)))</f>
        <v>Jerounds Community Junior School</v>
      </c>
      <c r="D41" s="34" t="str">
        <f>IF(IF($C$4=Dates!$G$4, DataPack!O192,IF($C$4=Dates!$G$5,DataPack!U192))=0, "", IF($C$4=Dates!$G$4, DataPack!O192,IF($C$4=Dates!$G$5,DataPack!U192)))</f>
        <v>Essex</v>
      </c>
      <c r="E41" s="34" t="str">
        <f>IF(IF($C$4=Dates!$G$4, DataPack!P192,IF($C$4=Dates!$G$5,DataPack!V192))=0, "", IF($C$4=Dates!$G$4, DataPack!P192,IF($C$4=Dates!$G$5,DataPack!V192)))</f>
        <v>Primary</v>
      </c>
      <c r="F41" s="34" t="str">
        <f>IF(IF($C$4=Dates!$G$4, DataPack!Q192,IF($C$4=Dates!$G$5,DataPack!W192))=0, "", IF($C$4=Dates!$G$4, DataPack!Q192,IF($C$4=Dates!$G$5,DataPack!W192)))</f>
        <v>Community School</v>
      </c>
      <c r="G41" s="258">
        <f>IF(IF($C$4=Dates!$G$4, DataPack!R192,IF($C$4=Dates!$G$5,DataPack!X192))=0, "", IF($C$4=Dates!$G$4, DataPack!R192,IF($C$4=Dates!$G$5,DataPack!X192)))</f>
        <v>40823</v>
      </c>
      <c r="H41" s="5"/>
    </row>
    <row r="42" spans="2:8">
      <c r="B42" s="29">
        <f>IF(IF($C$4=Dates!$G$4, DataPack!M193,IF($C$4=Dates!$G$5,DataPack!S193))=0, "", IF($C$4=Dates!$G$4, DataPack!M193,IF($C$4=Dates!$G$5,DataPack!S193)))</f>
        <v>135153</v>
      </c>
      <c r="C42" s="34" t="str">
        <f>IF(IF($C$4=Dates!$G$4, DataPack!N193,IF($C$4=Dates!$G$5,DataPack!T193))=0, "", IF($C$4=Dates!$G$4, DataPack!N193,IF($C$4=Dates!$G$5,DataPack!T193)))</f>
        <v>Coppice Primary School</v>
      </c>
      <c r="D42" s="34" t="str">
        <f>IF(IF($C$4=Dates!$G$4, DataPack!O193,IF($C$4=Dates!$G$5,DataPack!U193))=0, "", IF($C$4=Dates!$G$4, DataPack!O193,IF($C$4=Dates!$G$5,DataPack!U193)))</f>
        <v>Oldham</v>
      </c>
      <c r="E42" s="34" t="str">
        <f>IF(IF($C$4=Dates!$G$4, DataPack!P193,IF($C$4=Dates!$G$5,DataPack!V193))=0, "", IF($C$4=Dates!$G$4, DataPack!P193,IF($C$4=Dates!$G$5,DataPack!V193)))</f>
        <v>Primary</v>
      </c>
      <c r="F42" s="34" t="str">
        <f>IF(IF($C$4=Dates!$G$4, DataPack!Q193,IF($C$4=Dates!$G$5,DataPack!W193))=0, "", IF($C$4=Dates!$G$4, DataPack!Q193,IF($C$4=Dates!$G$5,DataPack!W193)))</f>
        <v>Community School</v>
      </c>
      <c r="G42" s="258">
        <f>IF(IF($C$4=Dates!$G$4, DataPack!R193,IF($C$4=Dates!$G$5,DataPack!X193))=0, "", IF($C$4=Dates!$G$4, DataPack!R193,IF($C$4=Dates!$G$5,DataPack!X193)))</f>
        <v>40827</v>
      </c>
      <c r="H42" s="5"/>
    </row>
    <row r="43" spans="2:8">
      <c r="B43" s="29">
        <f>IF(IF($C$4=Dates!$G$4, DataPack!M194,IF($C$4=Dates!$G$5,DataPack!S194))=0, "", IF($C$4=Dates!$G$4, DataPack!M194,IF($C$4=Dates!$G$5,DataPack!S194)))</f>
        <v>108821</v>
      </c>
      <c r="C43" s="34" t="str">
        <f>IF(IF($C$4=Dates!$G$4, DataPack!N194,IF($C$4=Dates!$G$5,DataPack!T194))=0, "", IF($C$4=Dates!$G$4, DataPack!N194,IF($C$4=Dates!$G$5,DataPack!T194)))</f>
        <v>New Penshaw Primary School</v>
      </c>
      <c r="D43" s="34" t="str">
        <f>IF(IF($C$4=Dates!$G$4, DataPack!O194,IF($C$4=Dates!$G$5,DataPack!U194))=0, "", IF($C$4=Dates!$G$4, DataPack!O194,IF($C$4=Dates!$G$5,DataPack!U194)))</f>
        <v>Sunderland</v>
      </c>
      <c r="E43" s="34" t="str">
        <f>IF(IF($C$4=Dates!$G$4, DataPack!P194,IF($C$4=Dates!$G$5,DataPack!V194))=0, "", IF($C$4=Dates!$G$4, DataPack!P194,IF($C$4=Dates!$G$5,DataPack!V194)))</f>
        <v>Primary</v>
      </c>
      <c r="F43" s="34" t="str">
        <f>IF(IF($C$4=Dates!$G$4, DataPack!Q194,IF($C$4=Dates!$G$5,DataPack!W194))=0, "", IF($C$4=Dates!$G$4, DataPack!Q194,IF($C$4=Dates!$G$5,DataPack!W194)))</f>
        <v>Community School</v>
      </c>
      <c r="G43" s="258">
        <f>IF(IF($C$4=Dates!$G$4, DataPack!R194,IF($C$4=Dates!$G$5,DataPack!X194))=0, "", IF($C$4=Dates!$G$4, DataPack!R194,IF($C$4=Dates!$G$5,DataPack!X194)))</f>
        <v>40827</v>
      </c>
      <c r="H43" s="5"/>
    </row>
    <row r="44" spans="2:8">
      <c r="B44" s="29">
        <f>IF(IF($C$4=Dates!$G$4, DataPack!M195,IF($C$4=Dates!$G$5,DataPack!S195))=0, "", IF($C$4=Dates!$G$4, DataPack!M195,IF($C$4=Dates!$G$5,DataPack!S195)))</f>
        <v>103986</v>
      </c>
      <c r="C44" s="34" t="str">
        <f>IF(IF($C$4=Dates!$G$4, DataPack!N195,IF($C$4=Dates!$G$5,DataPack!T195))=0, "", IF($C$4=Dates!$G$4, DataPack!N195,IF($C$4=Dates!$G$5,DataPack!T195)))</f>
        <v>Holy Trinity CofE Primary School</v>
      </c>
      <c r="D44" s="34" t="str">
        <f>IF(IF($C$4=Dates!$G$4, DataPack!O195,IF($C$4=Dates!$G$5,DataPack!U195))=0, "", IF($C$4=Dates!$G$4, DataPack!O195,IF($C$4=Dates!$G$5,DataPack!U195)))</f>
        <v>Sandwell</v>
      </c>
      <c r="E44" s="34" t="str">
        <f>IF(IF($C$4=Dates!$G$4, DataPack!P195,IF($C$4=Dates!$G$5,DataPack!V195))=0, "", IF($C$4=Dates!$G$4, DataPack!P195,IF($C$4=Dates!$G$5,DataPack!V195)))</f>
        <v>Primary</v>
      </c>
      <c r="F44" s="34" t="str">
        <f>IF(IF($C$4=Dates!$G$4, DataPack!Q195,IF($C$4=Dates!$G$5,DataPack!W195))=0, "", IF($C$4=Dates!$G$4, DataPack!Q195,IF($C$4=Dates!$G$5,DataPack!W195)))</f>
        <v>Voluntary Controlled School</v>
      </c>
      <c r="G44" s="258">
        <f>IF(IF($C$4=Dates!$G$4, DataPack!R195,IF($C$4=Dates!$G$5,DataPack!X195))=0, "", IF($C$4=Dates!$G$4, DataPack!R195,IF($C$4=Dates!$G$5,DataPack!X195)))</f>
        <v>40827</v>
      </c>
      <c r="H44" s="5"/>
    </row>
    <row r="45" spans="2:8">
      <c r="B45" s="29">
        <f>IF(IF($C$4=Dates!$G$4, DataPack!M196,IF($C$4=Dates!$G$5,DataPack!S196))=0, "", IF($C$4=Dates!$G$4, DataPack!M196,IF($C$4=Dates!$G$5,DataPack!S196)))</f>
        <v>133422</v>
      </c>
      <c r="C45" s="34" t="str">
        <f>IF(IF($C$4=Dates!$G$4, DataPack!N196,IF($C$4=Dates!$G$5,DataPack!T196))=0, "", IF($C$4=Dates!$G$4, DataPack!N196,IF($C$4=Dates!$G$5,DataPack!T196)))</f>
        <v>Endeavour High School</v>
      </c>
      <c r="D45" s="34" t="str">
        <f>IF(IF($C$4=Dates!$G$4, DataPack!O196,IF($C$4=Dates!$G$5,DataPack!U196))=0, "", IF($C$4=Dates!$G$4, DataPack!O196,IF($C$4=Dates!$G$5,DataPack!U196)))</f>
        <v>Kingston upon Hull City of</v>
      </c>
      <c r="E45" s="34" t="str">
        <f>IF(IF($C$4=Dates!$G$4, DataPack!P196,IF($C$4=Dates!$G$5,DataPack!V196))=0, "", IF($C$4=Dates!$G$4, DataPack!P196,IF($C$4=Dates!$G$5,DataPack!V196)))</f>
        <v>Secondary</v>
      </c>
      <c r="F45" s="34" t="str">
        <f>IF(IF($C$4=Dates!$G$4, DataPack!Q196,IF($C$4=Dates!$G$5,DataPack!W196))=0, "", IF($C$4=Dates!$G$4, DataPack!Q196,IF($C$4=Dates!$G$5,DataPack!W196)))</f>
        <v>Community School</v>
      </c>
      <c r="G45" s="258">
        <f>IF(IF($C$4=Dates!$G$4, DataPack!R196,IF($C$4=Dates!$G$5,DataPack!X196))=0, "", IF($C$4=Dates!$G$4, DataPack!R196,IF($C$4=Dates!$G$5,DataPack!X196)))</f>
        <v>40829</v>
      </c>
      <c r="H45" s="5"/>
    </row>
    <row r="46" spans="2:8">
      <c r="B46" s="29">
        <f>IF(IF($C$4=Dates!$G$4, DataPack!M197,IF($C$4=Dates!$G$5,DataPack!S197))=0, "", IF($C$4=Dates!$G$4, DataPack!M197,IF($C$4=Dates!$G$5,DataPack!S197)))</f>
        <v>135058</v>
      </c>
      <c r="C46" s="34" t="str">
        <f>IF(IF($C$4=Dates!$G$4, DataPack!N197,IF($C$4=Dates!$G$5,DataPack!T197))=0, "", IF($C$4=Dates!$G$4, DataPack!N197,IF($C$4=Dates!$G$5,DataPack!T197)))</f>
        <v>St Oswald's CofE Primary School</v>
      </c>
      <c r="D46" s="34" t="str">
        <f>IF(IF($C$4=Dates!$G$4, DataPack!O197,IF($C$4=Dates!$G$5,DataPack!U197))=0, "", IF($C$4=Dates!$G$4, DataPack!O197,IF($C$4=Dates!$G$5,DataPack!U197)))</f>
        <v>Worcestershire</v>
      </c>
      <c r="E46" s="34" t="str">
        <f>IF(IF($C$4=Dates!$G$4, DataPack!P197,IF($C$4=Dates!$G$5,DataPack!V197))=0, "", IF($C$4=Dates!$G$4, DataPack!P197,IF($C$4=Dates!$G$5,DataPack!V197)))</f>
        <v>Primary</v>
      </c>
      <c r="F46" s="34" t="str">
        <f>IF(IF($C$4=Dates!$G$4, DataPack!Q197,IF($C$4=Dates!$G$5,DataPack!W197))=0, "", IF($C$4=Dates!$G$4, DataPack!Q197,IF($C$4=Dates!$G$5,DataPack!W197)))</f>
        <v>Voluntary Controlled School</v>
      </c>
      <c r="G46" s="258">
        <f>IF(IF($C$4=Dates!$G$4, DataPack!R197,IF($C$4=Dates!$G$5,DataPack!X197))=0, "", IF($C$4=Dates!$G$4, DataPack!R197,IF($C$4=Dates!$G$5,DataPack!X197)))</f>
        <v>40830</v>
      </c>
      <c r="H46" s="5"/>
    </row>
    <row r="47" spans="2:8">
      <c r="B47" s="29">
        <f>IF(IF($C$4=Dates!$G$4, DataPack!M198,IF($C$4=Dates!$G$5,DataPack!S198))=0, "", IF($C$4=Dates!$G$4, DataPack!M198,IF($C$4=Dates!$G$5,DataPack!S198)))</f>
        <v>114383</v>
      </c>
      <c r="C47" s="34" t="str">
        <f>IF(IF($C$4=Dates!$G$4, DataPack!N198,IF($C$4=Dates!$G$5,DataPack!T198))=0, "", IF($C$4=Dates!$G$4, DataPack!N198,IF($C$4=Dates!$G$5,DataPack!T198)))</f>
        <v>Hertford Junior School</v>
      </c>
      <c r="D47" s="34" t="str">
        <f>IF(IF($C$4=Dates!$G$4, DataPack!O198,IF($C$4=Dates!$G$5,DataPack!U198))=0, "", IF($C$4=Dates!$G$4, DataPack!O198,IF($C$4=Dates!$G$5,DataPack!U198)))</f>
        <v>Brighton and Hove</v>
      </c>
      <c r="E47" s="34" t="str">
        <f>IF(IF($C$4=Dates!$G$4, DataPack!P198,IF($C$4=Dates!$G$5,DataPack!V198))=0, "", IF($C$4=Dates!$G$4, DataPack!P198,IF($C$4=Dates!$G$5,DataPack!V198)))</f>
        <v>Primary</v>
      </c>
      <c r="F47" s="34" t="str">
        <f>IF(IF($C$4=Dates!$G$4, DataPack!Q198,IF($C$4=Dates!$G$5,DataPack!W198))=0, "", IF($C$4=Dates!$G$4, DataPack!Q198,IF($C$4=Dates!$G$5,DataPack!W198)))</f>
        <v>Community School</v>
      </c>
      <c r="G47" s="258">
        <f>IF(IF($C$4=Dates!$G$4, DataPack!R198,IF($C$4=Dates!$G$5,DataPack!X198))=0, "", IF($C$4=Dates!$G$4, DataPack!R198,IF($C$4=Dates!$G$5,DataPack!X198)))</f>
        <v>40830</v>
      </c>
      <c r="H47" s="5"/>
    </row>
    <row r="48" spans="2:8">
      <c r="B48" s="29">
        <f>IF(IF($C$4=Dates!$G$4, DataPack!M199,IF($C$4=Dates!$G$5,DataPack!S199))=0, "", IF($C$4=Dates!$G$4, DataPack!M199,IF($C$4=Dates!$G$5,DataPack!S199)))</f>
        <v>117170</v>
      </c>
      <c r="C48" s="34" t="str">
        <f>IF(IF($C$4=Dates!$G$4, DataPack!N199,IF($C$4=Dates!$G$5,DataPack!T199))=0, "", IF($C$4=Dates!$G$4, DataPack!N199,IF($C$4=Dates!$G$5,DataPack!T199)))</f>
        <v>Oxhey Wood Primary School</v>
      </c>
      <c r="D48" s="34" t="str">
        <f>IF(IF($C$4=Dates!$G$4, DataPack!O199,IF($C$4=Dates!$G$5,DataPack!U199))=0, "", IF($C$4=Dates!$G$4, DataPack!O199,IF($C$4=Dates!$G$5,DataPack!U199)))</f>
        <v>Hertfordshire</v>
      </c>
      <c r="E48" s="34" t="str">
        <f>IF(IF($C$4=Dates!$G$4, DataPack!P199,IF($C$4=Dates!$G$5,DataPack!V199))=0, "", IF($C$4=Dates!$G$4, DataPack!P199,IF($C$4=Dates!$G$5,DataPack!V199)))</f>
        <v>Primary</v>
      </c>
      <c r="F48" s="34" t="str">
        <f>IF(IF($C$4=Dates!$G$4, DataPack!Q199,IF($C$4=Dates!$G$5,DataPack!W199))=0, "", IF($C$4=Dates!$G$4, DataPack!Q199,IF($C$4=Dates!$G$5,DataPack!W199)))</f>
        <v>Community School</v>
      </c>
      <c r="G48" s="258">
        <f>IF(IF($C$4=Dates!$G$4, DataPack!R199,IF($C$4=Dates!$G$5,DataPack!X199))=0, "", IF($C$4=Dates!$G$4, DataPack!R199,IF($C$4=Dates!$G$5,DataPack!X199)))</f>
        <v>40835</v>
      </c>
      <c r="H48" s="5"/>
    </row>
    <row r="49" spans="2:8">
      <c r="B49" s="29">
        <f>IF(IF($C$4=Dates!$G$4, DataPack!M200,IF($C$4=Dates!$G$5,DataPack!S200))=0, "", IF($C$4=Dates!$G$4, DataPack!M200,IF($C$4=Dates!$G$5,DataPack!S200)))</f>
        <v>118851</v>
      </c>
      <c r="C49" s="34" t="str">
        <f>IF(IF($C$4=Dates!$G$4, DataPack!N200,IF($C$4=Dates!$G$5,DataPack!T200))=0, "", IF($C$4=Dates!$G$4, DataPack!N200,IF($C$4=Dates!$G$5,DataPack!T200)))</f>
        <v>Holy Family RC Primary School</v>
      </c>
      <c r="D49" s="34" t="str">
        <f>IF(IF($C$4=Dates!$G$4, DataPack!O200,IF($C$4=Dates!$G$5,DataPack!U200))=0, "", IF($C$4=Dates!$G$4, DataPack!O200,IF($C$4=Dates!$G$5,DataPack!U200)))</f>
        <v>Kent</v>
      </c>
      <c r="E49" s="34" t="str">
        <f>IF(IF($C$4=Dates!$G$4, DataPack!P200,IF($C$4=Dates!$G$5,DataPack!V200))=0, "", IF($C$4=Dates!$G$4, DataPack!P200,IF($C$4=Dates!$G$5,DataPack!V200)))</f>
        <v>Primary</v>
      </c>
      <c r="F49" s="34" t="str">
        <f>IF(IF($C$4=Dates!$G$4, DataPack!Q200,IF($C$4=Dates!$G$5,DataPack!W200))=0, "", IF($C$4=Dates!$G$4, DataPack!Q200,IF($C$4=Dates!$G$5,DataPack!W200)))</f>
        <v>Voluntary Aided School</v>
      </c>
      <c r="G49" s="258">
        <f>IF(IF($C$4=Dates!$G$4, DataPack!R200,IF($C$4=Dates!$G$5,DataPack!X200))=0, "", IF($C$4=Dates!$G$4, DataPack!R200,IF($C$4=Dates!$G$5,DataPack!X200)))</f>
        <v>40835</v>
      </c>
      <c r="H49" s="5"/>
    </row>
    <row r="50" spans="2:8">
      <c r="B50" s="29">
        <f>IF(IF($C$4=Dates!$G$4, DataPack!M201,IF($C$4=Dates!$G$5,DataPack!S201))=0, "", IF($C$4=Dates!$G$4, DataPack!M201,IF($C$4=Dates!$G$5,DataPack!S201)))</f>
        <v>117341</v>
      </c>
      <c r="C50" s="34" t="str">
        <f>IF(IF($C$4=Dates!$G$4, DataPack!N201,IF($C$4=Dates!$G$5,DataPack!T201))=0, "", IF($C$4=Dates!$G$4, DataPack!N201,IF($C$4=Dates!$G$5,DataPack!T201)))</f>
        <v>Grove Road Primary School</v>
      </c>
      <c r="D50" s="34" t="str">
        <f>IF(IF($C$4=Dates!$G$4, DataPack!O201,IF($C$4=Dates!$G$5,DataPack!U201))=0, "", IF($C$4=Dates!$G$4, DataPack!O201,IF($C$4=Dates!$G$5,DataPack!U201)))</f>
        <v>Hertfordshire</v>
      </c>
      <c r="E50" s="34" t="str">
        <f>IF(IF($C$4=Dates!$G$4, DataPack!P201,IF($C$4=Dates!$G$5,DataPack!V201))=0, "", IF($C$4=Dates!$G$4, DataPack!P201,IF($C$4=Dates!$G$5,DataPack!V201)))</f>
        <v>Primary</v>
      </c>
      <c r="F50" s="34" t="str">
        <f>IF(IF($C$4=Dates!$G$4, DataPack!Q201,IF($C$4=Dates!$G$5,DataPack!W201))=0, "", IF($C$4=Dates!$G$4, DataPack!Q201,IF($C$4=Dates!$G$5,DataPack!W201)))</f>
        <v>Community School</v>
      </c>
      <c r="G50" s="258">
        <f>IF(IF($C$4=Dates!$G$4, DataPack!R201,IF($C$4=Dates!$G$5,DataPack!X201))=0, "", IF($C$4=Dates!$G$4, DataPack!R201,IF($C$4=Dates!$G$5,DataPack!X201)))</f>
        <v>40835</v>
      </c>
      <c r="H50" s="5"/>
    </row>
    <row r="51" spans="2:8">
      <c r="B51" s="29">
        <f>IF(IF($C$4=Dates!$G$4, DataPack!M202,IF($C$4=Dates!$G$5,DataPack!S202))=0, "", IF($C$4=Dates!$G$4, DataPack!M202,IF($C$4=Dates!$G$5,DataPack!S202)))</f>
        <v>107279</v>
      </c>
      <c r="C51" s="34" t="str">
        <f>IF(IF($C$4=Dates!$G$4, DataPack!N202,IF($C$4=Dates!$G$5,DataPack!T202))=0, "", IF($C$4=Dates!$G$4, DataPack!N202,IF($C$4=Dates!$G$5,DataPack!T202)))</f>
        <v>Merlin Top Primary School</v>
      </c>
      <c r="D51" s="34" t="str">
        <f>IF(IF($C$4=Dates!$G$4, DataPack!O202,IF($C$4=Dates!$G$5,DataPack!U202))=0, "", IF($C$4=Dates!$G$4, DataPack!O202,IF($C$4=Dates!$G$5,DataPack!U202)))</f>
        <v>Bradford</v>
      </c>
      <c r="E51" s="34" t="str">
        <f>IF(IF($C$4=Dates!$G$4, DataPack!P202,IF($C$4=Dates!$G$5,DataPack!V202))=0, "", IF($C$4=Dates!$G$4, DataPack!P202,IF($C$4=Dates!$G$5,DataPack!V202)))</f>
        <v>Primary</v>
      </c>
      <c r="F51" s="34" t="str">
        <f>IF(IF($C$4=Dates!$G$4, DataPack!Q202,IF($C$4=Dates!$G$5,DataPack!W202))=0, "", IF($C$4=Dates!$G$4, DataPack!Q202,IF($C$4=Dates!$G$5,DataPack!W202)))</f>
        <v>Community School</v>
      </c>
      <c r="G51" s="258">
        <f>IF(IF($C$4=Dates!$G$4, DataPack!R202,IF($C$4=Dates!$G$5,DataPack!X202))=0, "", IF($C$4=Dates!$G$4, DataPack!R202,IF($C$4=Dates!$G$5,DataPack!X202)))</f>
        <v>40835</v>
      </c>
      <c r="H51" s="5"/>
    </row>
    <row r="52" spans="2:8">
      <c r="B52" s="29">
        <f>IF(IF($C$4=Dates!$G$4, DataPack!M203,IF($C$4=Dates!$G$5,DataPack!S203))=0, "", IF($C$4=Dates!$G$4, DataPack!M203,IF($C$4=Dates!$G$5,DataPack!S203)))</f>
        <v>135237</v>
      </c>
      <c r="C52" s="34" t="str">
        <f>IF(IF($C$4=Dates!$G$4, DataPack!N203,IF($C$4=Dates!$G$5,DataPack!T203))=0, "", IF($C$4=Dates!$G$4, DataPack!N203,IF($C$4=Dates!$G$5,DataPack!T203)))</f>
        <v>Buckland Primary School</v>
      </c>
      <c r="D52" s="34" t="str">
        <f>IF(IF($C$4=Dates!$G$4, DataPack!O203,IF($C$4=Dates!$G$5,DataPack!U203))=0, "", IF($C$4=Dates!$G$4, DataPack!O203,IF($C$4=Dates!$G$5,DataPack!U203)))</f>
        <v>Surrey</v>
      </c>
      <c r="E52" s="34" t="str">
        <f>IF(IF($C$4=Dates!$G$4, DataPack!P203,IF($C$4=Dates!$G$5,DataPack!V203))=0, "", IF($C$4=Dates!$G$4, DataPack!P203,IF($C$4=Dates!$G$5,DataPack!V203)))</f>
        <v>Primary</v>
      </c>
      <c r="F52" s="34" t="str">
        <f>IF(IF($C$4=Dates!$G$4, DataPack!Q203,IF($C$4=Dates!$G$5,DataPack!W203))=0, "", IF($C$4=Dates!$G$4, DataPack!Q203,IF($C$4=Dates!$G$5,DataPack!W203)))</f>
        <v>Community School</v>
      </c>
      <c r="G52" s="258">
        <f>IF(IF($C$4=Dates!$G$4, DataPack!R203,IF($C$4=Dates!$G$5,DataPack!X203))=0, "", IF($C$4=Dates!$G$4, DataPack!R203,IF($C$4=Dates!$G$5,DataPack!X203)))</f>
        <v>40836</v>
      </c>
      <c r="H52" s="5"/>
    </row>
    <row r="53" spans="2:8">
      <c r="B53" s="29">
        <f>IF(IF($C$4=Dates!$G$4, DataPack!M204,IF($C$4=Dates!$G$5,DataPack!S204))=0, "", IF($C$4=Dates!$G$4, DataPack!M204,IF($C$4=Dates!$G$5,DataPack!S204)))</f>
        <v>102362</v>
      </c>
      <c r="C53" s="34" t="str">
        <f>IF(IF($C$4=Dates!$G$4, DataPack!N204,IF($C$4=Dates!$G$5,DataPack!T204))=0, "", IF($C$4=Dates!$G$4, DataPack!N204,IF($C$4=Dates!$G$5,DataPack!T204)))</f>
        <v>Corbets Tey School</v>
      </c>
      <c r="D53" s="34" t="str">
        <f>IF(IF($C$4=Dates!$G$4, DataPack!O204,IF($C$4=Dates!$G$5,DataPack!U204))=0, "", IF($C$4=Dates!$G$4, DataPack!O204,IF($C$4=Dates!$G$5,DataPack!U204)))</f>
        <v>Havering</v>
      </c>
      <c r="E53" s="34" t="str">
        <f>IF(IF($C$4=Dates!$G$4, DataPack!P204,IF($C$4=Dates!$G$5,DataPack!V204))=0, "", IF($C$4=Dates!$G$4, DataPack!P204,IF($C$4=Dates!$G$5,DataPack!V204)))</f>
        <v>Special</v>
      </c>
      <c r="F53" s="34" t="str">
        <f>IF(IF($C$4=Dates!$G$4, DataPack!Q204,IF($C$4=Dates!$G$5,DataPack!W204))=0, "", IF($C$4=Dates!$G$4, DataPack!Q204,IF($C$4=Dates!$G$5,DataPack!W204)))</f>
        <v>Foundation Special School</v>
      </c>
      <c r="G53" s="258">
        <f>IF(IF($C$4=Dates!$G$4, DataPack!R204,IF($C$4=Dates!$G$5,DataPack!X204))=0, "", IF($C$4=Dates!$G$4, DataPack!R204,IF($C$4=Dates!$G$5,DataPack!X204)))</f>
        <v>40836</v>
      </c>
      <c r="H53" s="5"/>
    </row>
    <row r="54" spans="2:8">
      <c r="B54" s="29">
        <f>IF(IF($C$4=Dates!$G$4, DataPack!M205,IF($C$4=Dates!$G$5,DataPack!S205))=0, "", IF($C$4=Dates!$G$4, DataPack!M205,IF($C$4=Dates!$G$5,DataPack!S205)))</f>
        <v>124064</v>
      </c>
      <c r="C54" s="34" t="str">
        <f>IF(IF($C$4=Dates!$G$4, DataPack!N205,IF($C$4=Dates!$G$5,DataPack!T205))=0, "", IF($C$4=Dates!$G$4, DataPack!N205,IF($C$4=Dates!$G$5,DataPack!T205)))</f>
        <v>Norton Canes Primary School</v>
      </c>
      <c r="D54" s="34" t="str">
        <f>IF(IF($C$4=Dates!$G$4, DataPack!O205,IF($C$4=Dates!$G$5,DataPack!U205))=0, "", IF($C$4=Dates!$G$4, DataPack!O205,IF($C$4=Dates!$G$5,DataPack!U205)))</f>
        <v>Staffordshire</v>
      </c>
      <c r="E54" s="34" t="str">
        <f>IF(IF($C$4=Dates!$G$4, DataPack!P205,IF($C$4=Dates!$G$5,DataPack!V205))=0, "", IF($C$4=Dates!$G$4, DataPack!P205,IF($C$4=Dates!$G$5,DataPack!V205)))</f>
        <v>Primary</v>
      </c>
      <c r="F54" s="34" t="str">
        <f>IF(IF($C$4=Dates!$G$4, DataPack!Q205,IF($C$4=Dates!$G$5,DataPack!W205))=0, "", IF($C$4=Dates!$G$4, DataPack!Q205,IF($C$4=Dates!$G$5,DataPack!W205)))</f>
        <v>Community School</v>
      </c>
      <c r="G54" s="258">
        <f>IF(IF($C$4=Dates!$G$4, DataPack!R205,IF($C$4=Dates!$G$5,DataPack!X205))=0, "", IF($C$4=Dates!$G$4, DataPack!R205,IF($C$4=Dates!$G$5,DataPack!X205)))</f>
        <v>40850</v>
      </c>
      <c r="H54" s="5"/>
    </row>
    <row r="55" spans="2:8">
      <c r="B55" s="29">
        <f>IF(IF($C$4=Dates!$G$4, DataPack!M206,IF($C$4=Dates!$G$5,DataPack!S206))=0, "", IF($C$4=Dates!$G$4, DataPack!M206,IF($C$4=Dates!$G$5,DataPack!S206)))</f>
        <v>130963</v>
      </c>
      <c r="C55" s="34" t="str">
        <f>IF(IF($C$4=Dates!$G$4, DataPack!N206,IF($C$4=Dates!$G$5,DataPack!T206))=0, "", IF($C$4=Dates!$G$4, DataPack!N206,IF($C$4=Dates!$G$5,DataPack!T206)))</f>
        <v>Brambleside Community Primary School</v>
      </c>
      <c r="D55" s="34" t="str">
        <f>IF(IF($C$4=Dates!$G$4, DataPack!O206,IF($C$4=Dates!$G$5,DataPack!U206))=0, "", IF($C$4=Dates!$G$4, DataPack!O206,IF($C$4=Dates!$G$5,DataPack!U206)))</f>
        <v>Northamptonshire</v>
      </c>
      <c r="E55" s="34" t="str">
        <f>IF(IF($C$4=Dates!$G$4, DataPack!P206,IF($C$4=Dates!$G$5,DataPack!V206))=0, "", IF($C$4=Dates!$G$4, DataPack!P206,IF($C$4=Dates!$G$5,DataPack!V206)))</f>
        <v>Primary</v>
      </c>
      <c r="F55" s="34" t="str">
        <f>IF(IF($C$4=Dates!$G$4, DataPack!Q206,IF($C$4=Dates!$G$5,DataPack!W206))=0, "", IF($C$4=Dates!$G$4, DataPack!Q206,IF($C$4=Dates!$G$5,DataPack!W206)))</f>
        <v>Community School</v>
      </c>
      <c r="G55" s="258">
        <f>IF(IF($C$4=Dates!$G$4, DataPack!R206,IF($C$4=Dates!$G$5,DataPack!X206))=0, "", IF($C$4=Dates!$G$4, DataPack!R206,IF($C$4=Dates!$G$5,DataPack!X206)))</f>
        <v>40851</v>
      </c>
      <c r="H55" s="5"/>
    </row>
    <row r="56" spans="2:8">
      <c r="B56" s="29">
        <f>IF(IF($C$4=Dates!$G$4, DataPack!M207,IF($C$4=Dates!$G$5,DataPack!S207))=0, "", IF($C$4=Dates!$G$4, DataPack!M207,IF($C$4=Dates!$G$5,DataPack!S207)))</f>
        <v>113373</v>
      </c>
      <c r="C56" s="34" t="str">
        <f>IF(IF($C$4=Dates!$G$4, DataPack!N207,IF($C$4=Dates!$G$5,DataPack!T207))=0, "", IF($C$4=Dates!$G$4, DataPack!N207,IF($C$4=Dates!$G$5,DataPack!T207)))</f>
        <v>Bridgerule Church of England Primary School</v>
      </c>
      <c r="D56" s="34" t="str">
        <f>IF(IF($C$4=Dates!$G$4, DataPack!O207,IF($C$4=Dates!$G$5,DataPack!U207))=0, "", IF($C$4=Dates!$G$4, DataPack!O207,IF($C$4=Dates!$G$5,DataPack!U207)))</f>
        <v>Devon</v>
      </c>
      <c r="E56" s="34" t="str">
        <f>IF(IF($C$4=Dates!$G$4, DataPack!P207,IF($C$4=Dates!$G$5,DataPack!V207))=0, "", IF($C$4=Dates!$G$4, DataPack!P207,IF($C$4=Dates!$G$5,DataPack!V207)))</f>
        <v>Primary</v>
      </c>
      <c r="F56" s="34" t="str">
        <f>IF(IF($C$4=Dates!$G$4, DataPack!Q207,IF($C$4=Dates!$G$5,DataPack!W207))=0, "", IF($C$4=Dates!$G$4, DataPack!Q207,IF($C$4=Dates!$G$5,DataPack!W207)))</f>
        <v>Voluntary Controlled School</v>
      </c>
      <c r="G56" s="258">
        <f>IF(IF($C$4=Dates!$G$4, DataPack!R207,IF($C$4=Dates!$G$5,DataPack!X207))=0, "", IF($C$4=Dates!$G$4, DataPack!R207,IF($C$4=Dates!$G$5,DataPack!X207)))</f>
        <v>40851</v>
      </c>
      <c r="H56" s="5"/>
    </row>
    <row r="57" spans="2:8">
      <c r="B57" s="29">
        <f>IF(IF($C$4=Dates!$G$4, DataPack!M208,IF($C$4=Dates!$G$5,DataPack!S208))=0, "", IF($C$4=Dates!$G$4, DataPack!M208,IF($C$4=Dates!$G$5,DataPack!S208)))</f>
        <v>110642</v>
      </c>
      <c r="C57" s="34" t="str">
        <f>IF(IF($C$4=Dates!$G$4, DataPack!N208,IF($C$4=Dates!$G$5,DataPack!T208))=0, "", IF($C$4=Dates!$G$4, DataPack!N208,IF($C$4=Dates!$G$5,DataPack!T208)))</f>
        <v>Murrow Primary School</v>
      </c>
      <c r="D57" s="34" t="str">
        <f>IF(IF($C$4=Dates!$G$4, DataPack!O208,IF($C$4=Dates!$G$5,DataPack!U208))=0, "", IF($C$4=Dates!$G$4, DataPack!O208,IF($C$4=Dates!$G$5,DataPack!U208)))</f>
        <v>Cambridgeshire</v>
      </c>
      <c r="E57" s="34" t="str">
        <f>IF(IF($C$4=Dates!$G$4, DataPack!P208,IF($C$4=Dates!$G$5,DataPack!V208))=0, "", IF($C$4=Dates!$G$4, DataPack!P208,IF($C$4=Dates!$G$5,DataPack!V208)))</f>
        <v>Primary</v>
      </c>
      <c r="F57" s="34" t="str">
        <f>IF(IF($C$4=Dates!$G$4, DataPack!Q208,IF($C$4=Dates!$G$5,DataPack!W208))=0, "", IF($C$4=Dates!$G$4, DataPack!Q208,IF($C$4=Dates!$G$5,DataPack!W208)))</f>
        <v>Community School</v>
      </c>
      <c r="G57" s="258">
        <f>IF(IF($C$4=Dates!$G$4, DataPack!R208,IF($C$4=Dates!$G$5,DataPack!X208))=0, "", IF($C$4=Dates!$G$4, DataPack!R208,IF($C$4=Dates!$G$5,DataPack!X208)))</f>
        <v>40851</v>
      </c>
      <c r="H57" s="5"/>
    </row>
    <row r="58" spans="2:8">
      <c r="B58" s="29">
        <f>IF(IF($C$4=Dates!$G$4, DataPack!M209,IF($C$4=Dates!$G$5,DataPack!S209))=0, "", IF($C$4=Dates!$G$4, DataPack!M209,IF($C$4=Dates!$G$5,DataPack!S209)))</f>
        <v>108944</v>
      </c>
      <c r="C58" s="34" t="str">
        <f>IF(IF($C$4=Dates!$G$4, DataPack!N209,IF($C$4=Dates!$G$5,DataPack!T209))=0, "", IF($C$4=Dates!$G$4, DataPack!N209,IF($C$4=Dates!$G$5,DataPack!T209)))</f>
        <v>Luckwell Primary School</v>
      </c>
      <c r="D58" s="34" t="str">
        <f>IF(IF($C$4=Dates!$G$4, DataPack!O209,IF($C$4=Dates!$G$5,DataPack!U209))=0, "", IF($C$4=Dates!$G$4, DataPack!O209,IF($C$4=Dates!$G$5,DataPack!U209)))</f>
        <v>Bristol City of</v>
      </c>
      <c r="E58" s="34" t="str">
        <f>IF(IF($C$4=Dates!$G$4, DataPack!P209,IF($C$4=Dates!$G$5,DataPack!V209))=0, "", IF($C$4=Dates!$G$4, DataPack!P209,IF($C$4=Dates!$G$5,DataPack!V209)))</f>
        <v>Primary</v>
      </c>
      <c r="F58" s="34" t="str">
        <f>IF(IF($C$4=Dates!$G$4, DataPack!Q209,IF($C$4=Dates!$G$5,DataPack!W209))=0, "", IF($C$4=Dates!$G$4, DataPack!Q209,IF($C$4=Dates!$G$5,DataPack!W209)))</f>
        <v>Foundation School</v>
      </c>
      <c r="G58" s="258">
        <f>IF(IF($C$4=Dates!$G$4, DataPack!R209,IF($C$4=Dates!$G$5,DataPack!X209))=0, "", IF($C$4=Dates!$G$4, DataPack!R209,IF($C$4=Dates!$G$5,DataPack!X209)))</f>
        <v>40851</v>
      </c>
      <c r="H58" s="5"/>
    </row>
    <row r="59" spans="2:8">
      <c r="B59" s="29">
        <f>IF(IF($C$4=Dates!$G$4, DataPack!M210,IF($C$4=Dates!$G$5,DataPack!S210))=0, "", IF($C$4=Dates!$G$4, DataPack!M210,IF($C$4=Dates!$G$5,DataPack!S210)))</f>
        <v>106191</v>
      </c>
      <c r="C59" s="34" t="str">
        <f>IF(IF($C$4=Dates!$G$4, DataPack!N210,IF($C$4=Dates!$G$5,DataPack!T210))=0, "", IF($C$4=Dates!$G$4, DataPack!N210,IF($C$4=Dates!$G$5,DataPack!T210)))</f>
        <v>Buckton Vale Primary School</v>
      </c>
      <c r="D59" s="34" t="str">
        <f>IF(IF($C$4=Dates!$G$4, DataPack!O210,IF($C$4=Dates!$G$5,DataPack!U210))=0, "", IF($C$4=Dates!$G$4, DataPack!O210,IF($C$4=Dates!$G$5,DataPack!U210)))</f>
        <v>Tameside</v>
      </c>
      <c r="E59" s="34" t="str">
        <f>IF(IF($C$4=Dates!$G$4, DataPack!P210,IF($C$4=Dates!$G$5,DataPack!V210))=0, "", IF($C$4=Dates!$G$4, DataPack!P210,IF($C$4=Dates!$G$5,DataPack!V210)))</f>
        <v>Primary</v>
      </c>
      <c r="F59" s="34" t="str">
        <f>IF(IF($C$4=Dates!$G$4, DataPack!Q210,IF($C$4=Dates!$G$5,DataPack!W210))=0, "", IF($C$4=Dates!$G$4, DataPack!Q210,IF($C$4=Dates!$G$5,DataPack!W210)))</f>
        <v>Community School</v>
      </c>
      <c r="G59" s="258">
        <f>IF(IF($C$4=Dates!$G$4, DataPack!R210,IF($C$4=Dates!$G$5,DataPack!X210))=0, "", IF($C$4=Dates!$G$4, DataPack!R210,IF($C$4=Dates!$G$5,DataPack!X210)))</f>
        <v>40855</v>
      </c>
      <c r="H59" s="5"/>
    </row>
    <row r="60" spans="2:8">
      <c r="B60" s="29">
        <f>IF(IF($C$4=Dates!$G$4, DataPack!M211,IF($C$4=Dates!$G$5,DataPack!S211))=0, "", IF($C$4=Dates!$G$4, DataPack!M211,IF($C$4=Dates!$G$5,DataPack!S211)))</f>
        <v>101437</v>
      </c>
      <c r="C60" s="34" t="str">
        <f>IF(IF($C$4=Dates!$G$4, DataPack!N211,IF($C$4=Dates!$G$5,DataPack!T211))=0, "", IF($C$4=Dates!$G$4, DataPack!N211,IF($C$4=Dates!$G$5,DataPack!T211)))</f>
        <v>Parkway Primary School</v>
      </c>
      <c r="D60" s="34" t="str">
        <f>IF(IF($C$4=Dates!$G$4, DataPack!O211,IF($C$4=Dates!$G$5,DataPack!U211))=0, "", IF($C$4=Dates!$G$4, DataPack!O211,IF($C$4=Dates!$G$5,DataPack!U211)))</f>
        <v>Bexley</v>
      </c>
      <c r="E60" s="34" t="str">
        <f>IF(IF($C$4=Dates!$G$4, DataPack!P211,IF($C$4=Dates!$G$5,DataPack!V211))=0, "", IF($C$4=Dates!$G$4, DataPack!P211,IF($C$4=Dates!$G$5,DataPack!V211)))</f>
        <v>Primary</v>
      </c>
      <c r="F60" s="34" t="str">
        <f>IF(IF($C$4=Dates!$G$4, DataPack!Q211,IF($C$4=Dates!$G$5,DataPack!W211))=0, "", IF($C$4=Dates!$G$4, DataPack!Q211,IF($C$4=Dates!$G$5,DataPack!W211)))</f>
        <v>Community School</v>
      </c>
      <c r="G60" s="258">
        <f>IF(IF($C$4=Dates!$G$4, DataPack!R211,IF($C$4=Dates!$G$5,DataPack!X211))=0, "", IF($C$4=Dates!$G$4, DataPack!R211,IF($C$4=Dates!$G$5,DataPack!X211)))</f>
        <v>40855</v>
      </c>
      <c r="H60" s="5"/>
    </row>
    <row r="61" spans="2:8">
      <c r="B61" s="29">
        <f>IF(IF($C$4=Dates!$G$4, DataPack!M212,IF($C$4=Dates!$G$5,DataPack!S212))=0, "", IF($C$4=Dates!$G$4, DataPack!M212,IF($C$4=Dates!$G$5,DataPack!S212)))</f>
        <v>121194</v>
      </c>
      <c r="C61" s="34" t="str">
        <f>IF(IF($C$4=Dates!$G$4, DataPack!N212,IF($C$4=Dates!$G$5,DataPack!T212))=0, "", IF($C$4=Dates!$G$4, DataPack!N212,IF($C$4=Dates!$G$5,DataPack!T212)))</f>
        <v>Norwich Road Community Primary School</v>
      </c>
      <c r="D61" s="34" t="str">
        <f>IF(IF($C$4=Dates!$G$4, DataPack!O212,IF($C$4=Dates!$G$5,DataPack!U212))=0, "", IF($C$4=Dates!$G$4, DataPack!O212,IF($C$4=Dates!$G$5,DataPack!U212)))</f>
        <v>Norfolk</v>
      </c>
      <c r="E61" s="34" t="str">
        <f>IF(IF($C$4=Dates!$G$4, DataPack!P212,IF($C$4=Dates!$G$5,DataPack!V212))=0, "", IF($C$4=Dates!$G$4, DataPack!P212,IF($C$4=Dates!$G$5,DataPack!V212)))</f>
        <v>Primary</v>
      </c>
      <c r="F61" s="34" t="str">
        <f>IF(IF($C$4=Dates!$G$4, DataPack!Q212,IF($C$4=Dates!$G$5,DataPack!W212))=0, "", IF($C$4=Dates!$G$4, DataPack!Q212,IF($C$4=Dates!$G$5,DataPack!W212)))</f>
        <v>Community School</v>
      </c>
      <c r="G61" s="258">
        <f>IF(IF($C$4=Dates!$G$4, DataPack!R212,IF($C$4=Dates!$G$5,DataPack!X212))=0, "", IF($C$4=Dates!$G$4, DataPack!R212,IF($C$4=Dates!$G$5,DataPack!X212)))</f>
        <v>40856</v>
      </c>
      <c r="H61" s="5"/>
    </row>
    <row r="62" spans="2:8">
      <c r="B62" s="29">
        <f>IF(IF($C$4=Dates!$G$4, DataPack!M213,IF($C$4=Dates!$G$5,DataPack!S213))=0, "", IF($C$4=Dates!$G$4, DataPack!M213,IF($C$4=Dates!$G$5,DataPack!S213)))</f>
        <v>115620</v>
      </c>
      <c r="C62" s="34" t="str">
        <f>IF(IF($C$4=Dates!$G$4, DataPack!N213,IF($C$4=Dates!$G$5,DataPack!T213))=0, "", IF($C$4=Dates!$G$4, DataPack!N213,IF($C$4=Dates!$G$5,DataPack!T213)))</f>
        <v>Dursley Church of England Primary School</v>
      </c>
      <c r="D62" s="34" t="str">
        <f>IF(IF($C$4=Dates!$G$4, DataPack!O213,IF($C$4=Dates!$G$5,DataPack!U213))=0, "", IF($C$4=Dates!$G$4, DataPack!O213,IF($C$4=Dates!$G$5,DataPack!U213)))</f>
        <v>Gloucestershire</v>
      </c>
      <c r="E62" s="34" t="str">
        <f>IF(IF($C$4=Dates!$G$4, DataPack!P213,IF($C$4=Dates!$G$5,DataPack!V213))=0, "", IF($C$4=Dates!$G$4, DataPack!P213,IF($C$4=Dates!$G$5,DataPack!V213)))</f>
        <v>Primary</v>
      </c>
      <c r="F62" s="34" t="str">
        <f>IF(IF($C$4=Dates!$G$4, DataPack!Q213,IF($C$4=Dates!$G$5,DataPack!W213))=0, "", IF($C$4=Dates!$G$4, DataPack!Q213,IF($C$4=Dates!$G$5,DataPack!W213)))</f>
        <v>Voluntary Controlled School</v>
      </c>
      <c r="G62" s="258">
        <f>IF(IF($C$4=Dates!$G$4, DataPack!R213,IF($C$4=Dates!$G$5,DataPack!X213))=0, "", IF($C$4=Dates!$G$4, DataPack!R213,IF($C$4=Dates!$G$5,DataPack!X213)))</f>
        <v>40856</v>
      </c>
      <c r="H62" s="5"/>
    </row>
    <row r="63" spans="2:8">
      <c r="B63" s="29">
        <f>IF(IF($C$4=Dates!$G$4, DataPack!M214,IF($C$4=Dates!$G$5,DataPack!S214))=0, "", IF($C$4=Dates!$G$4, DataPack!M214,IF($C$4=Dates!$G$5,DataPack!S214)))</f>
        <v>102798</v>
      </c>
      <c r="C63" s="34" t="str">
        <f>IF(IF($C$4=Dates!$G$4, DataPack!N214,IF($C$4=Dates!$G$5,DataPack!T214))=0, "", IF($C$4=Dates!$G$4, DataPack!N214,IF($C$4=Dates!$G$5,DataPack!T214)))</f>
        <v>Cleveland Junior School</v>
      </c>
      <c r="D63" s="34" t="str">
        <f>IF(IF($C$4=Dates!$G$4, DataPack!O214,IF($C$4=Dates!$G$5,DataPack!U214))=0, "", IF($C$4=Dates!$G$4, DataPack!O214,IF($C$4=Dates!$G$5,DataPack!U214)))</f>
        <v>Redbridge</v>
      </c>
      <c r="E63" s="34" t="str">
        <f>IF(IF($C$4=Dates!$G$4, DataPack!P214,IF($C$4=Dates!$G$5,DataPack!V214))=0, "", IF($C$4=Dates!$G$4, DataPack!P214,IF($C$4=Dates!$G$5,DataPack!V214)))</f>
        <v>Primary</v>
      </c>
      <c r="F63" s="34" t="str">
        <f>IF(IF($C$4=Dates!$G$4, DataPack!Q214,IF($C$4=Dates!$G$5,DataPack!W214))=0, "", IF($C$4=Dates!$G$4, DataPack!Q214,IF($C$4=Dates!$G$5,DataPack!W214)))</f>
        <v>Community School</v>
      </c>
      <c r="G63" s="258">
        <f>IF(IF($C$4=Dates!$G$4, DataPack!R214,IF($C$4=Dates!$G$5,DataPack!X214))=0, "", IF($C$4=Dates!$G$4, DataPack!R214,IF($C$4=Dates!$G$5,DataPack!X214)))</f>
        <v>40856</v>
      </c>
      <c r="H63" s="5"/>
    </row>
    <row r="64" spans="2:8">
      <c r="B64" s="29">
        <f>IF(IF($C$4=Dates!$G$4, DataPack!M215,IF($C$4=Dates!$G$5,DataPack!S215))=0, "", IF($C$4=Dates!$G$4, DataPack!M215,IF($C$4=Dates!$G$5,DataPack!S215)))</f>
        <v>115213</v>
      </c>
      <c r="C64" s="34" t="str">
        <f>IF(IF($C$4=Dates!$G$4, DataPack!N215,IF($C$4=Dates!$G$5,DataPack!T215))=0, "", IF($C$4=Dates!$G$4, DataPack!N215,IF($C$4=Dates!$G$5,DataPack!T215)))</f>
        <v>Mark Hall Specialist Sport College</v>
      </c>
      <c r="D64" s="34" t="str">
        <f>IF(IF($C$4=Dates!$G$4, DataPack!O215,IF($C$4=Dates!$G$5,DataPack!U215))=0, "", IF($C$4=Dates!$G$4, DataPack!O215,IF($C$4=Dates!$G$5,DataPack!U215)))</f>
        <v>Essex</v>
      </c>
      <c r="E64" s="34" t="str">
        <f>IF(IF($C$4=Dates!$G$4, DataPack!P215,IF($C$4=Dates!$G$5,DataPack!V215))=0, "", IF($C$4=Dates!$G$4, DataPack!P215,IF($C$4=Dates!$G$5,DataPack!V215)))</f>
        <v>Secondary</v>
      </c>
      <c r="F64" s="34" t="str">
        <f>IF(IF($C$4=Dates!$G$4, DataPack!Q215,IF($C$4=Dates!$G$5,DataPack!W215))=0, "", IF($C$4=Dates!$G$4, DataPack!Q215,IF($C$4=Dates!$G$5,DataPack!W215)))</f>
        <v>Foundation School</v>
      </c>
      <c r="G64" s="258">
        <f>IF(IF($C$4=Dates!$G$4, DataPack!R215,IF($C$4=Dates!$G$5,DataPack!X215))=0, "", IF($C$4=Dates!$G$4, DataPack!R215,IF($C$4=Dates!$G$5,DataPack!X215)))</f>
        <v>40856</v>
      </c>
      <c r="H64" s="5"/>
    </row>
    <row r="65" spans="2:8">
      <c r="B65" s="29">
        <f>IF(IF($C$4=Dates!$G$4, DataPack!M216,IF($C$4=Dates!$G$5,DataPack!S216))=0, "", IF($C$4=Dates!$G$4, DataPack!M216,IF($C$4=Dates!$G$5,DataPack!S216)))</f>
        <v>135160</v>
      </c>
      <c r="C65" s="34" t="str">
        <f>IF(IF($C$4=Dates!$G$4, DataPack!N216,IF($C$4=Dates!$G$5,DataPack!T216))=0, "", IF($C$4=Dates!$G$4, DataPack!N216,IF($C$4=Dates!$G$5,DataPack!T216)))</f>
        <v>The Victory Primary School</v>
      </c>
      <c r="D65" s="34" t="str">
        <f>IF(IF($C$4=Dates!$G$4, DataPack!O216,IF($C$4=Dates!$G$5,DataPack!U216))=0, "", IF($C$4=Dates!$G$4, DataPack!O216,IF($C$4=Dates!$G$5,DataPack!U216)))</f>
        <v>Portsmouth</v>
      </c>
      <c r="E65" s="34" t="str">
        <f>IF(IF($C$4=Dates!$G$4, DataPack!P216,IF($C$4=Dates!$G$5,DataPack!V216))=0, "", IF($C$4=Dates!$G$4, DataPack!P216,IF($C$4=Dates!$G$5,DataPack!V216)))</f>
        <v>Primary</v>
      </c>
      <c r="F65" s="34" t="str">
        <f>IF(IF($C$4=Dates!$G$4, DataPack!Q216,IF($C$4=Dates!$G$5,DataPack!W216))=0, "", IF($C$4=Dates!$G$4, DataPack!Q216,IF($C$4=Dates!$G$5,DataPack!W216)))</f>
        <v>Community School</v>
      </c>
      <c r="G65" s="258">
        <f>IF(IF($C$4=Dates!$G$4, DataPack!R216,IF($C$4=Dates!$G$5,DataPack!X216))=0, "", IF($C$4=Dates!$G$4, DataPack!R216,IF($C$4=Dates!$G$5,DataPack!X216)))</f>
        <v>40858</v>
      </c>
      <c r="H65" s="5"/>
    </row>
    <row r="66" spans="2:8">
      <c r="B66" s="29">
        <f>IF(IF($C$4=Dates!$G$4, DataPack!M217,IF($C$4=Dates!$G$5,DataPack!S217))=0, "", IF($C$4=Dates!$G$4, DataPack!M217,IF($C$4=Dates!$G$5,DataPack!S217)))</f>
        <v>106657</v>
      </c>
      <c r="C66" s="34" t="str">
        <f>IF(IF($C$4=Dates!$G$4, DataPack!N217,IF($C$4=Dates!$G$5,DataPack!T217))=0, "", IF($C$4=Dates!$G$4, DataPack!N217,IF($C$4=Dates!$G$5,DataPack!T217)))</f>
        <v>Holgate School Sports College</v>
      </c>
      <c r="D66" s="34" t="str">
        <f>IF(IF($C$4=Dates!$G$4, DataPack!O217,IF($C$4=Dates!$G$5,DataPack!U217))=0, "", IF($C$4=Dates!$G$4, DataPack!O217,IF($C$4=Dates!$G$5,DataPack!U217)))</f>
        <v>Barnsley</v>
      </c>
      <c r="E66" s="34" t="str">
        <f>IF(IF($C$4=Dates!$G$4, DataPack!P217,IF($C$4=Dates!$G$5,DataPack!V217))=0, "", IF($C$4=Dates!$G$4, DataPack!P217,IF($C$4=Dates!$G$5,DataPack!V217)))</f>
        <v>Secondary</v>
      </c>
      <c r="F66" s="34" t="str">
        <f>IF(IF($C$4=Dates!$G$4, DataPack!Q217,IF($C$4=Dates!$G$5,DataPack!W217))=0, "", IF($C$4=Dates!$G$4, DataPack!Q217,IF($C$4=Dates!$G$5,DataPack!W217)))</f>
        <v>Voluntary Controlled School</v>
      </c>
      <c r="G66" s="258">
        <f>IF(IF($C$4=Dates!$G$4, DataPack!R217,IF($C$4=Dates!$G$5,DataPack!X217))=0, "", IF($C$4=Dates!$G$4, DataPack!R217,IF($C$4=Dates!$G$5,DataPack!X217)))</f>
        <v>40858</v>
      </c>
      <c r="H66" s="5"/>
    </row>
    <row r="67" spans="2:8">
      <c r="B67" s="29">
        <f>IF(IF($C$4=Dates!$G$4, DataPack!M218,IF($C$4=Dates!$G$5,DataPack!S218))=0, "", IF($C$4=Dates!$G$4, DataPack!M218,IF($C$4=Dates!$G$5,DataPack!S218)))</f>
        <v>122703</v>
      </c>
      <c r="C67" s="34" t="str">
        <f>IF(IF($C$4=Dates!$G$4, DataPack!N218,IF($C$4=Dates!$G$5,DataPack!T218))=0, "", IF($C$4=Dates!$G$4, DataPack!N218,IF($C$4=Dates!$G$5,DataPack!T218)))</f>
        <v>Snape Wood Primary and Nursery School</v>
      </c>
      <c r="D67" s="34" t="str">
        <f>IF(IF($C$4=Dates!$G$4, DataPack!O218,IF($C$4=Dates!$G$5,DataPack!U218))=0, "", IF($C$4=Dates!$G$4, DataPack!O218,IF($C$4=Dates!$G$5,DataPack!U218)))</f>
        <v>Nottingham</v>
      </c>
      <c r="E67" s="34" t="str">
        <f>IF(IF($C$4=Dates!$G$4, DataPack!P218,IF($C$4=Dates!$G$5,DataPack!V218))=0, "", IF($C$4=Dates!$G$4, DataPack!P218,IF($C$4=Dates!$G$5,DataPack!V218)))</f>
        <v>Primary</v>
      </c>
      <c r="F67" s="34" t="str">
        <f>IF(IF($C$4=Dates!$G$4, DataPack!Q218,IF($C$4=Dates!$G$5,DataPack!W218))=0, "", IF($C$4=Dates!$G$4, DataPack!Q218,IF($C$4=Dates!$G$5,DataPack!W218)))</f>
        <v>Community School</v>
      </c>
      <c r="G67" s="258">
        <f>IF(IF($C$4=Dates!$G$4, DataPack!R218,IF($C$4=Dates!$G$5,DataPack!X218))=0, "", IF($C$4=Dates!$G$4, DataPack!R218,IF($C$4=Dates!$G$5,DataPack!X218)))</f>
        <v>40863</v>
      </c>
      <c r="H67" s="5"/>
    </row>
    <row r="68" spans="2:8">
      <c r="B68" s="29">
        <f>IF(IF($C$4=Dates!$G$4, DataPack!M219,IF($C$4=Dates!$G$5,DataPack!S219))=0, "", IF($C$4=Dates!$G$4, DataPack!M219,IF($C$4=Dates!$G$5,DataPack!S219)))</f>
        <v>102406</v>
      </c>
      <c r="C68" s="34" t="str">
        <f>IF(IF($C$4=Dates!$G$4, DataPack!N219,IF($C$4=Dates!$G$5,DataPack!T219))=0, "", IF($C$4=Dates!$G$4, DataPack!N219,IF($C$4=Dates!$G$5,DataPack!T219)))</f>
        <v>Brookside Primary School</v>
      </c>
      <c r="D68" s="34" t="str">
        <f>IF(IF($C$4=Dates!$G$4, DataPack!O219,IF($C$4=Dates!$G$5,DataPack!U219))=0, "", IF($C$4=Dates!$G$4, DataPack!O219,IF($C$4=Dates!$G$5,DataPack!U219)))</f>
        <v>Hillingdon</v>
      </c>
      <c r="E68" s="34" t="str">
        <f>IF(IF($C$4=Dates!$G$4, DataPack!P219,IF($C$4=Dates!$G$5,DataPack!V219))=0, "", IF($C$4=Dates!$G$4, DataPack!P219,IF($C$4=Dates!$G$5,DataPack!V219)))</f>
        <v>Primary</v>
      </c>
      <c r="F68" s="34" t="str">
        <f>IF(IF($C$4=Dates!$G$4, DataPack!Q219,IF($C$4=Dates!$G$5,DataPack!W219))=0, "", IF($C$4=Dates!$G$4, DataPack!Q219,IF($C$4=Dates!$G$5,DataPack!W219)))</f>
        <v>Community School</v>
      </c>
      <c r="G68" s="258">
        <f>IF(IF($C$4=Dates!$G$4, DataPack!R219,IF($C$4=Dates!$G$5,DataPack!X219))=0, "", IF($C$4=Dates!$G$4, DataPack!R219,IF($C$4=Dates!$G$5,DataPack!X219)))</f>
        <v>40865</v>
      </c>
      <c r="H68" s="5"/>
    </row>
    <row r="69" spans="2:8">
      <c r="B69" s="29">
        <f>IF(IF($C$4=Dates!$G$4, DataPack!M220,IF($C$4=Dates!$G$5,DataPack!S220))=0, "", IF($C$4=Dates!$G$4, DataPack!M220,IF($C$4=Dates!$G$5,DataPack!S220)))</f>
        <v>104329</v>
      </c>
      <c r="C69" s="34" t="str">
        <f>IF(IF($C$4=Dates!$G$4, DataPack!N220,IF($C$4=Dates!$G$5,DataPack!T220))=0, "", IF($C$4=Dates!$G$4, DataPack!N220,IF($C$4=Dates!$G$5,DataPack!T220)))</f>
        <v>Parkfield Primary School</v>
      </c>
      <c r="D69" s="34" t="str">
        <f>IF(IF($C$4=Dates!$G$4, DataPack!O220,IF($C$4=Dates!$G$5,DataPack!U220))=0, "", IF($C$4=Dates!$G$4, DataPack!O220,IF($C$4=Dates!$G$5,DataPack!U220)))</f>
        <v>Wolverhampton</v>
      </c>
      <c r="E69" s="34" t="str">
        <f>IF(IF($C$4=Dates!$G$4, DataPack!P220,IF($C$4=Dates!$G$5,DataPack!V220))=0, "", IF($C$4=Dates!$G$4, DataPack!P220,IF($C$4=Dates!$G$5,DataPack!V220)))</f>
        <v>Primary</v>
      </c>
      <c r="F69" s="34" t="str">
        <f>IF(IF($C$4=Dates!$G$4, DataPack!Q220,IF($C$4=Dates!$G$5,DataPack!W220))=0, "", IF($C$4=Dates!$G$4, DataPack!Q220,IF($C$4=Dates!$G$5,DataPack!W220)))</f>
        <v>Community School</v>
      </c>
      <c r="G69" s="258">
        <f>IF(IF($C$4=Dates!$G$4, DataPack!R220,IF($C$4=Dates!$G$5,DataPack!X220))=0, "", IF($C$4=Dates!$G$4, DataPack!R220,IF($C$4=Dates!$G$5,DataPack!X220)))</f>
        <v>40869</v>
      </c>
      <c r="H69" s="5"/>
    </row>
    <row r="70" spans="2:8">
      <c r="B70" s="29">
        <f>IF(IF($C$4=Dates!$G$4, DataPack!M221,IF($C$4=Dates!$G$5,DataPack!S221))=0, "", IF($C$4=Dates!$G$4, DataPack!M221,IF($C$4=Dates!$G$5,DataPack!S221)))</f>
        <v>118418</v>
      </c>
      <c r="C70" s="34" t="str">
        <f>IF(IF($C$4=Dates!$G$4, DataPack!N221,IF($C$4=Dates!$G$5,DataPack!T221))=0, "", IF($C$4=Dates!$G$4, DataPack!N221,IF($C$4=Dates!$G$5,DataPack!T221)))</f>
        <v>Barnsole Junior School</v>
      </c>
      <c r="D70" s="34" t="str">
        <f>IF(IF($C$4=Dates!$G$4, DataPack!O221,IF($C$4=Dates!$G$5,DataPack!U221))=0, "", IF($C$4=Dates!$G$4, DataPack!O221,IF($C$4=Dates!$G$5,DataPack!U221)))</f>
        <v>Medway</v>
      </c>
      <c r="E70" s="34" t="str">
        <f>IF(IF($C$4=Dates!$G$4, DataPack!P221,IF($C$4=Dates!$G$5,DataPack!V221))=0, "", IF($C$4=Dates!$G$4, DataPack!P221,IF($C$4=Dates!$G$5,DataPack!V221)))</f>
        <v>Primary</v>
      </c>
      <c r="F70" s="34" t="str">
        <f>IF(IF($C$4=Dates!$G$4, DataPack!Q221,IF($C$4=Dates!$G$5,DataPack!W221))=0, "", IF($C$4=Dates!$G$4, DataPack!Q221,IF($C$4=Dates!$G$5,DataPack!W221)))</f>
        <v>Community School</v>
      </c>
      <c r="G70" s="258">
        <f>IF(IF($C$4=Dates!$G$4, DataPack!R221,IF($C$4=Dates!$G$5,DataPack!X221))=0, "", IF($C$4=Dates!$G$4, DataPack!R221,IF($C$4=Dates!$G$5,DataPack!X221)))</f>
        <v>40870</v>
      </c>
      <c r="H70" s="5"/>
    </row>
    <row r="71" spans="2:8">
      <c r="B71" s="29">
        <f>IF(IF($C$4=Dates!$G$4, DataPack!M222,IF($C$4=Dates!$G$5,DataPack!S222))=0, "", IF($C$4=Dates!$G$4, DataPack!M222,IF($C$4=Dates!$G$5,DataPack!S222)))</f>
        <v>111213</v>
      </c>
      <c r="C71" s="34" t="str">
        <f>IF(IF($C$4=Dates!$G$4, DataPack!N222,IF($C$4=Dates!$G$5,DataPack!T222))=0, "", IF($C$4=Dates!$G$4, DataPack!N222,IF($C$4=Dates!$G$5,DataPack!T222)))</f>
        <v>Wallerscote Community School</v>
      </c>
      <c r="D71" s="34" t="str">
        <f>IF(IF($C$4=Dates!$G$4, DataPack!O222,IF($C$4=Dates!$G$5,DataPack!U222))=0, "", IF($C$4=Dates!$G$4, DataPack!O222,IF($C$4=Dates!$G$5,DataPack!U222)))</f>
        <v>Cheshire West and Chester</v>
      </c>
      <c r="E71" s="34" t="str">
        <f>IF(IF($C$4=Dates!$G$4, DataPack!P222,IF($C$4=Dates!$G$5,DataPack!V222))=0, "", IF($C$4=Dates!$G$4, DataPack!P222,IF($C$4=Dates!$G$5,DataPack!V222)))</f>
        <v>Primary</v>
      </c>
      <c r="F71" s="34" t="str">
        <f>IF(IF($C$4=Dates!$G$4, DataPack!Q222,IF($C$4=Dates!$G$5,DataPack!W222))=0, "", IF($C$4=Dates!$G$4, DataPack!Q222,IF($C$4=Dates!$G$5,DataPack!W222)))</f>
        <v>Community School</v>
      </c>
      <c r="G71" s="258">
        <f>IF(IF($C$4=Dates!$G$4, DataPack!R222,IF($C$4=Dates!$G$5,DataPack!X222))=0, "", IF($C$4=Dates!$G$4, DataPack!R222,IF($C$4=Dates!$G$5,DataPack!X222)))</f>
        <v>40871</v>
      </c>
      <c r="H71" s="5"/>
    </row>
    <row r="72" spans="2:8">
      <c r="B72" s="29">
        <f>IF(IF($C$4=Dates!$G$4, DataPack!M223,IF($C$4=Dates!$G$5,DataPack!S223))=0, "", IF($C$4=Dates!$G$4, DataPack!M223,IF($C$4=Dates!$G$5,DataPack!S223)))</f>
        <v>111438</v>
      </c>
      <c r="C72" s="34" t="str">
        <f>IF(IF($C$4=Dates!$G$4, DataPack!N223,IF($C$4=Dates!$G$5,DataPack!T223))=0, "", IF($C$4=Dates!$G$4, DataPack!N223,IF($C$4=Dates!$G$5,DataPack!T223)))</f>
        <v>Lysander Community High School</v>
      </c>
      <c r="D72" s="34" t="str">
        <f>IF(IF($C$4=Dates!$G$4, DataPack!O223,IF($C$4=Dates!$G$5,DataPack!U223))=0, "", IF($C$4=Dates!$G$4, DataPack!O223,IF($C$4=Dates!$G$5,DataPack!U223)))</f>
        <v>Warrington</v>
      </c>
      <c r="E72" s="34" t="str">
        <f>IF(IF($C$4=Dates!$G$4, DataPack!P223,IF($C$4=Dates!$G$5,DataPack!V223))=0, "", IF($C$4=Dates!$G$4, DataPack!P223,IF($C$4=Dates!$G$5,DataPack!V223)))</f>
        <v>Secondary</v>
      </c>
      <c r="F72" s="34" t="str">
        <f>IF(IF($C$4=Dates!$G$4, DataPack!Q223,IF($C$4=Dates!$G$5,DataPack!W223))=0, "", IF($C$4=Dates!$G$4, DataPack!Q223,IF($C$4=Dates!$G$5,DataPack!W223)))</f>
        <v>Community School</v>
      </c>
      <c r="G72" s="258">
        <f>IF(IF($C$4=Dates!$G$4, DataPack!R223,IF($C$4=Dates!$G$5,DataPack!X223))=0, "", IF($C$4=Dates!$G$4, DataPack!R223,IF($C$4=Dates!$G$5,DataPack!X223)))</f>
        <v>40871</v>
      </c>
      <c r="H72" s="5"/>
    </row>
    <row r="73" spans="2:8">
      <c r="B73" s="29">
        <f>IF(IF($C$4=Dates!$G$4, DataPack!M224,IF($C$4=Dates!$G$5,DataPack!S224))=0, "", IF($C$4=Dates!$G$4, DataPack!M224,IF($C$4=Dates!$G$5,DataPack!S224)))</f>
        <v>121120</v>
      </c>
      <c r="C73" s="34" t="str">
        <f>IF(IF($C$4=Dates!$G$4, DataPack!N224,IF($C$4=Dates!$G$5,DataPack!T224))=0, "", IF($C$4=Dates!$G$4, DataPack!N224,IF($C$4=Dates!$G$5,DataPack!T224)))</f>
        <v>Morley Church of England Primary School</v>
      </c>
      <c r="D73" s="34" t="str">
        <f>IF(IF($C$4=Dates!$G$4, DataPack!O224,IF($C$4=Dates!$G$5,DataPack!U224))=0, "", IF($C$4=Dates!$G$4, DataPack!O224,IF($C$4=Dates!$G$5,DataPack!U224)))</f>
        <v>Norfolk</v>
      </c>
      <c r="E73" s="34" t="str">
        <f>IF(IF($C$4=Dates!$G$4, DataPack!P224,IF($C$4=Dates!$G$5,DataPack!V224))=0, "", IF($C$4=Dates!$G$4, DataPack!P224,IF($C$4=Dates!$G$5,DataPack!V224)))</f>
        <v>Primary</v>
      </c>
      <c r="F73" s="34" t="str">
        <f>IF(IF($C$4=Dates!$G$4, DataPack!Q224,IF($C$4=Dates!$G$5,DataPack!W224))=0, "", IF($C$4=Dates!$G$4, DataPack!Q224,IF($C$4=Dates!$G$5,DataPack!W224)))</f>
        <v>Voluntary Aided School</v>
      </c>
      <c r="G73" s="258">
        <f>IF(IF($C$4=Dates!$G$4, DataPack!R224,IF($C$4=Dates!$G$5,DataPack!X224))=0, "", IF($C$4=Dates!$G$4, DataPack!R224,IF($C$4=Dates!$G$5,DataPack!X224)))</f>
        <v>40872</v>
      </c>
      <c r="H73" s="5"/>
    </row>
    <row r="74" spans="2:8">
      <c r="B74" s="29">
        <f>IF(IF($C$4=Dates!$G$4, DataPack!M225,IF($C$4=Dates!$G$5,DataPack!S225))=0, "", IF($C$4=Dates!$G$4, DataPack!M225,IF($C$4=Dates!$G$5,DataPack!S225)))</f>
        <v>110757</v>
      </c>
      <c r="C74" s="34" t="str">
        <f>IF(IF($C$4=Dates!$G$4, DataPack!N225,IF($C$4=Dates!$G$5,DataPack!T225))=0, "", IF($C$4=Dates!$G$4, DataPack!N225,IF($C$4=Dates!$G$5,DataPack!T225)))</f>
        <v>Gladstone Primary School</v>
      </c>
      <c r="D74" s="34" t="str">
        <f>IF(IF($C$4=Dates!$G$4, DataPack!O225,IF($C$4=Dates!$G$5,DataPack!U225))=0, "", IF($C$4=Dates!$G$4, DataPack!O225,IF($C$4=Dates!$G$5,DataPack!U225)))</f>
        <v>Peterborough</v>
      </c>
      <c r="E74" s="34" t="str">
        <f>IF(IF($C$4=Dates!$G$4, DataPack!P225,IF($C$4=Dates!$G$5,DataPack!V225))=0, "", IF($C$4=Dates!$G$4, DataPack!P225,IF($C$4=Dates!$G$5,DataPack!V225)))</f>
        <v>Primary</v>
      </c>
      <c r="F74" s="34" t="str">
        <f>IF(IF($C$4=Dates!$G$4, DataPack!Q225,IF($C$4=Dates!$G$5,DataPack!W225))=0, "", IF($C$4=Dates!$G$4, DataPack!Q225,IF($C$4=Dates!$G$5,DataPack!W225)))</f>
        <v>Community School</v>
      </c>
      <c r="G74" s="258">
        <f>IF(IF($C$4=Dates!$G$4, DataPack!R225,IF($C$4=Dates!$G$5,DataPack!X225))=0, "", IF($C$4=Dates!$G$4, DataPack!R225,IF($C$4=Dates!$G$5,DataPack!X225)))</f>
        <v>40872</v>
      </c>
      <c r="H74" s="5"/>
    </row>
    <row r="75" spans="2:8">
      <c r="B75" s="29">
        <f>IF(IF($C$4=Dates!$G$4, DataPack!M226,IF($C$4=Dates!$G$5,DataPack!S226))=0, "", IF($C$4=Dates!$G$4, DataPack!M226,IF($C$4=Dates!$G$5,DataPack!S226)))</f>
        <v>114866</v>
      </c>
      <c r="C75" s="34" t="str">
        <f>IF(IF($C$4=Dates!$G$4, DataPack!N226,IF($C$4=Dates!$G$5,DataPack!T226))=0, "", IF($C$4=Dates!$G$4, DataPack!N226,IF($C$4=Dates!$G$5,DataPack!T226)))</f>
        <v>Purfleet Primary School</v>
      </c>
      <c r="D75" s="34" t="str">
        <f>IF(IF($C$4=Dates!$G$4, DataPack!O226,IF($C$4=Dates!$G$5,DataPack!U226))=0, "", IF($C$4=Dates!$G$4, DataPack!O226,IF($C$4=Dates!$G$5,DataPack!U226)))</f>
        <v>Thurrock</v>
      </c>
      <c r="E75" s="34" t="str">
        <f>IF(IF($C$4=Dates!$G$4, DataPack!P226,IF($C$4=Dates!$G$5,DataPack!V226))=0, "", IF($C$4=Dates!$G$4, DataPack!P226,IF($C$4=Dates!$G$5,DataPack!V226)))</f>
        <v>Primary</v>
      </c>
      <c r="F75" s="34" t="str">
        <f>IF(IF($C$4=Dates!$G$4, DataPack!Q226,IF($C$4=Dates!$G$5,DataPack!W226))=0, "", IF($C$4=Dates!$G$4, DataPack!Q226,IF($C$4=Dates!$G$5,DataPack!W226)))</f>
        <v>Community School</v>
      </c>
      <c r="G75" s="258">
        <f>IF(IF($C$4=Dates!$G$4, DataPack!R226,IF($C$4=Dates!$G$5,DataPack!X226))=0, "", IF($C$4=Dates!$G$4, DataPack!R226,IF($C$4=Dates!$G$5,DataPack!X226)))</f>
        <v>40879</v>
      </c>
      <c r="H75" s="5"/>
    </row>
    <row r="76" spans="2:8">
      <c r="B76" s="29">
        <f>IF(IF($C$4=Dates!$G$4, DataPack!M227,IF($C$4=Dates!$G$5,DataPack!S227))=0, "", IF($C$4=Dates!$G$4, DataPack!M227,IF($C$4=Dates!$G$5,DataPack!S227)))</f>
        <v>135721</v>
      </c>
      <c r="C76" s="34" t="str">
        <f>IF(IF($C$4=Dates!$G$4, DataPack!N227,IF($C$4=Dates!$G$5,DataPack!T227))=0, "", IF($C$4=Dates!$G$4, DataPack!N227,IF($C$4=Dates!$G$5,DataPack!T227)))</f>
        <v>The Isle of Sheppey Academy</v>
      </c>
      <c r="D76" s="34" t="str">
        <f>IF(IF($C$4=Dates!$G$4, DataPack!O227,IF($C$4=Dates!$G$5,DataPack!U227))=0, "", IF($C$4=Dates!$G$4, DataPack!O227,IF($C$4=Dates!$G$5,DataPack!U227)))</f>
        <v>Kent</v>
      </c>
      <c r="E76" s="34" t="str">
        <f>IF(IF($C$4=Dates!$G$4, DataPack!P227,IF($C$4=Dates!$G$5,DataPack!V227))=0, "", IF($C$4=Dates!$G$4, DataPack!P227,IF($C$4=Dates!$G$5,DataPack!V227)))</f>
        <v>Secondary</v>
      </c>
      <c r="F76" s="34" t="str">
        <f>IF(IF($C$4=Dates!$G$4, DataPack!Q227,IF($C$4=Dates!$G$5,DataPack!W227))=0, "", IF($C$4=Dates!$G$4, DataPack!Q227,IF($C$4=Dates!$G$5,DataPack!W227)))</f>
        <v>Academy Sponsor Led</v>
      </c>
      <c r="G76" s="258">
        <f>IF(IF($C$4=Dates!$G$4, DataPack!R227,IF($C$4=Dates!$G$5,DataPack!X227))=0, "", IF($C$4=Dates!$G$4, DataPack!R227,IF($C$4=Dates!$G$5,DataPack!X227)))</f>
        <v>40879</v>
      </c>
      <c r="H76" s="5"/>
    </row>
    <row r="77" spans="2:8">
      <c r="B77" s="29">
        <f>IF(IF($C$4=Dates!$G$4, DataPack!M228,IF($C$4=Dates!$G$5,DataPack!S228))=0, "", IF($C$4=Dates!$G$4, DataPack!M228,IF($C$4=Dates!$G$5,DataPack!S228)))</f>
        <v>115062</v>
      </c>
      <c r="C77" s="34" t="str">
        <f>IF(IF($C$4=Dates!$G$4, DataPack!N228,IF($C$4=Dates!$G$5,DataPack!T228))=0, "", IF($C$4=Dates!$G$4, DataPack!N228,IF($C$4=Dates!$G$5,DataPack!T228)))</f>
        <v>William Read Primary School</v>
      </c>
      <c r="D77" s="34" t="str">
        <f>IF(IF($C$4=Dates!$G$4, DataPack!O228,IF($C$4=Dates!$G$5,DataPack!U228))=0, "", IF($C$4=Dates!$G$4, DataPack!O228,IF($C$4=Dates!$G$5,DataPack!U228)))</f>
        <v>Essex</v>
      </c>
      <c r="E77" s="34" t="str">
        <f>IF(IF($C$4=Dates!$G$4, DataPack!P228,IF($C$4=Dates!$G$5,DataPack!V228))=0, "", IF($C$4=Dates!$G$4, DataPack!P228,IF($C$4=Dates!$G$5,DataPack!V228)))</f>
        <v>Primary</v>
      </c>
      <c r="F77" s="34" t="str">
        <f>IF(IF($C$4=Dates!$G$4, DataPack!Q228,IF($C$4=Dates!$G$5,DataPack!W228))=0, "", IF($C$4=Dates!$G$4, DataPack!Q228,IF($C$4=Dates!$G$5,DataPack!W228)))</f>
        <v>Community School</v>
      </c>
      <c r="G77" s="258">
        <f>IF(IF($C$4=Dates!$G$4, DataPack!R228,IF($C$4=Dates!$G$5,DataPack!X228))=0, "", IF($C$4=Dates!$G$4, DataPack!R228,IF($C$4=Dates!$G$5,DataPack!X228)))</f>
        <v>40885</v>
      </c>
      <c r="H77" s="5"/>
    </row>
    <row r="78" spans="2:8">
      <c r="B78" s="29">
        <f>IF(IF($C$4=Dates!$G$4, DataPack!M229,IF($C$4=Dates!$G$5,DataPack!S229))=0, "", IF($C$4=Dates!$G$4, DataPack!M229,IF($C$4=Dates!$G$5,DataPack!S229)))</f>
        <v>110526</v>
      </c>
      <c r="C78" s="34" t="str">
        <f>IF(IF($C$4=Dates!$G$4, DataPack!N229,IF($C$4=Dates!$G$5,DataPack!T229))=0, "", IF($C$4=Dates!$G$4, DataPack!N229,IF($C$4=Dates!$G$5,DataPack!T229)))</f>
        <v>Stantonbury Campus</v>
      </c>
      <c r="D78" s="34" t="str">
        <f>IF(IF($C$4=Dates!$G$4, DataPack!O229,IF($C$4=Dates!$G$5,DataPack!U229))=0, "", IF($C$4=Dates!$G$4, DataPack!O229,IF($C$4=Dates!$G$5,DataPack!U229)))</f>
        <v>Milton Keynes</v>
      </c>
      <c r="E78" s="34" t="str">
        <f>IF(IF($C$4=Dates!$G$4, DataPack!P229,IF($C$4=Dates!$G$5,DataPack!V229))=0, "", IF($C$4=Dates!$G$4, DataPack!P229,IF($C$4=Dates!$G$5,DataPack!V229)))</f>
        <v>Secondary</v>
      </c>
      <c r="F78" s="34" t="str">
        <f>IF(IF($C$4=Dates!$G$4, DataPack!Q229,IF($C$4=Dates!$G$5,DataPack!W229))=0, "", IF($C$4=Dates!$G$4, DataPack!Q229,IF($C$4=Dates!$G$5,DataPack!W229)))</f>
        <v>Foundation School</v>
      </c>
      <c r="G78" s="258">
        <f>IF(IF($C$4=Dates!$G$4, DataPack!R229,IF($C$4=Dates!$G$5,DataPack!X229))=0, "", IF($C$4=Dates!$G$4, DataPack!R229,IF($C$4=Dates!$G$5,DataPack!X229)))</f>
        <v>40885</v>
      </c>
      <c r="H78" s="5"/>
    </row>
    <row r="79" spans="2:8">
      <c r="B79" s="29">
        <f>IF(IF($C$4=Dates!$G$4, DataPack!M230,IF($C$4=Dates!$G$5,DataPack!S230))=0, "", IF($C$4=Dates!$G$4, DataPack!M230,IF($C$4=Dates!$G$5,DataPack!S230)))</f>
        <v>107533</v>
      </c>
      <c r="C79" s="34" t="str">
        <f>IF(IF($C$4=Dates!$G$4, DataPack!N230,IF($C$4=Dates!$G$5,DataPack!T230))=0, "", IF($C$4=Dates!$G$4, DataPack!N230,IF($C$4=Dates!$G$5,DataPack!T230)))</f>
        <v>Cross Lane Primary and Nursery School</v>
      </c>
      <c r="D79" s="34" t="str">
        <f>IF(IF($C$4=Dates!$G$4, DataPack!O230,IF($C$4=Dates!$G$5,DataPack!U230))=0, "", IF($C$4=Dates!$G$4, DataPack!O230,IF($C$4=Dates!$G$5,DataPack!U230)))</f>
        <v>Calderdale</v>
      </c>
      <c r="E79" s="34" t="str">
        <f>IF(IF($C$4=Dates!$G$4, DataPack!P230,IF($C$4=Dates!$G$5,DataPack!V230))=0, "", IF($C$4=Dates!$G$4, DataPack!P230,IF($C$4=Dates!$G$5,DataPack!V230)))</f>
        <v>Primary</v>
      </c>
      <c r="F79" s="34" t="str">
        <f>IF(IF($C$4=Dates!$G$4, DataPack!Q230,IF($C$4=Dates!$G$5,DataPack!W230))=0, "", IF($C$4=Dates!$G$4, DataPack!Q230,IF($C$4=Dates!$G$5,DataPack!W230)))</f>
        <v>Community School</v>
      </c>
      <c r="G79" s="258">
        <f>IF(IF($C$4=Dates!$G$4, DataPack!R230,IF($C$4=Dates!$G$5,DataPack!X230))=0, "", IF($C$4=Dates!$G$4, DataPack!R230,IF($C$4=Dates!$G$5,DataPack!X230)))</f>
        <v>40886</v>
      </c>
      <c r="H79" s="5"/>
    </row>
    <row r="80" spans="2:8">
      <c r="B80" s="29">
        <f>IF(IF($C$4=Dates!$G$4, DataPack!M231,IF($C$4=Dates!$G$5,DataPack!S231))=0, "", IF($C$4=Dates!$G$4, DataPack!M231,IF($C$4=Dates!$G$5,DataPack!S231)))</f>
        <v>133773</v>
      </c>
      <c r="C80" s="34" t="str">
        <f>IF(IF($C$4=Dates!$G$4, DataPack!N231,IF($C$4=Dates!$G$5,DataPack!T231))=0, "", IF($C$4=Dates!$G$4, DataPack!N231,IF($C$4=Dates!$G$5,DataPack!T231)))</f>
        <v>St Catherine's Hoddesdon CofE Primary School</v>
      </c>
      <c r="D80" s="34" t="str">
        <f>IF(IF($C$4=Dates!$G$4, DataPack!O231,IF($C$4=Dates!$G$5,DataPack!U231))=0, "", IF($C$4=Dates!$G$4, DataPack!O231,IF($C$4=Dates!$G$5,DataPack!U231)))</f>
        <v>Hertfordshire</v>
      </c>
      <c r="E80" s="34" t="str">
        <f>IF(IF($C$4=Dates!$G$4, DataPack!P231,IF($C$4=Dates!$G$5,DataPack!V231))=0, "", IF($C$4=Dates!$G$4, DataPack!P231,IF($C$4=Dates!$G$5,DataPack!V231)))</f>
        <v>Primary</v>
      </c>
      <c r="F80" s="34" t="str">
        <f>IF(IF($C$4=Dates!$G$4, DataPack!Q231,IF($C$4=Dates!$G$5,DataPack!W231))=0, "", IF($C$4=Dates!$G$4, DataPack!Q231,IF($C$4=Dates!$G$5,DataPack!W231)))</f>
        <v>Voluntary Controlled School</v>
      </c>
      <c r="G80" s="258">
        <f>IF(IF($C$4=Dates!$G$4, DataPack!R231,IF($C$4=Dates!$G$5,DataPack!X231))=0, "", IF($C$4=Dates!$G$4, DataPack!R231,IF($C$4=Dates!$G$5,DataPack!X231)))</f>
        <v>40920</v>
      </c>
      <c r="H80" s="5"/>
    </row>
    <row r="81" spans="2:8">
      <c r="B81" s="29">
        <f>IF(IF($C$4=Dates!$G$4, DataPack!M232,IF($C$4=Dates!$G$5,DataPack!S232))=0, "", IF($C$4=Dates!$G$4, DataPack!M232,IF($C$4=Dates!$G$5,DataPack!S232)))</f>
        <v>122617</v>
      </c>
      <c r="C81" s="34" t="str">
        <f>IF(IF($C$4=Dates!$G$4, DataPack!N232,IF($C$4=Dates!$G$5,DataPack!T232))=0, "", IF($C$4=Dates!$G$4, DataPack!N232,IF($C$4=Dates!$G$5,DataPack!T232)))</f>
        <v>Hawthorne Primary and Nursery School</v>
      </c>
      <c r="D81" s="34" t="str">
        <f>IF(IF($C$4=Dates!$G$4, DataPack!O232,IF($C$4=Dates!$G$5,DataPack!U232))=0, "", IF($C$4=Dates!$G$4, DataPack!O232,IF($C$4=Dates!$G$5,DataPack!U232)))</f>
        <v>Nottinghamshire</v>
      </c>
      <c r="E81" s="34" t="str">
        <f>IF(IF($C$4=Dates!$G$4, DataPack!P232,IF($C$4=Dates!$G$5,DataPack!V232))=0, "", IF($C$4=Dates!$G$4, DataPack!P232,IF($C$4=Dates!$G$5,DataPack!V232)))</f>
        <v>Primary</v>
      </c>
      <c r="F81" s="34" t="str">
        <f>IF(IF($C$4=Dates!$G$4, DataPack!Q232,IF($C$4=Dates!$G$5,DataPack!W232))=0, "", IF($C$4=Dates!$G$4, DataPack!Q232,IF($C$4=Dates!$G$5,DataPack!W232)))</f>
        <v>Community School</v>
      </c>
      <c r="G81" s="258">
        <f>IF(IF($C$4=Dates!$G$4, DataPack!R232,IF($C$4=Dates!$G$5,DataPack!X232))=0, "", IF($C$4=Dates!$G$4, DataPack!R232,IF($C$4=Dates!$G$5,DataPack!X232)))</f>
        <v>40920</v>
      </c>
      <c r="H81" s="5"/>
    </row>
    <row r="82" spans="2:8">
      <c r="B82" s="29">
        <f>IF(IF($C$4=Dates!$G$4, DataPack!M233,IF($C$4=Dates!$G$5,DataPack!S233))=0, "", IF($C$4=Dates!$G$4, DataPack!M233,IF($C$4=Dates!$G$5,DataPack!S233)))</f>
        <v>114536</v>
      </c>
      <c r="C82" s="34" t="str">
        <f>IF(IF($C$4=Dates!$G$4, DataPack!N233,IF($C$4=Dates!$G$5,DataPack!T233))=0, "", IF($C$4=Dates!$G$4, DataPack!N233,IF($C$4=Dates!$G$5,DataPack!T233)))</f>
        <v>Pells Church of England Primary School</v>
      </c>
      <c r="D82" s="34" t="str">
        <f>IF(IF($C$4=Dates!$G$4, DataPack!O233,IF($C$4=Dates!$G$5,DataPack!U233))=0, "", IF($C$4=Dates!$G$4, DataPack!O233,IF($C$4=Dates!$G$5,DataPack!U233)))</f>
        <v>East Sussex</v>
      </c>
      <c r="E82" s="34" t="str">
        <f>IF(IF($C$4=Dates!$G$4, DataPack!P233,IF($C$4=Dates!$G$5,DataPack!V233))=0, "", IF($C$4=Dates!$G$4, DataPack!P233,IF($C$4=Dates!$G$5,DataPack!V233)))</f>
        <v>Primary</v>
      </c>
      <c r="F82" s="34" t="str">
        <f>IF(IF($C$4=Dates!$G$4, DataPack!Q233,IF($C$4=Dates!$G$5,DataPack!W233))=0, "", IF($C$4=Dates!$G$4, DataPack!Q233,IF($C$4=Dates!$G$5,DataPack!W233)))</f>
        <v>Voluntary Controlled School</v>
      </c>
      <c r="G82" s="258">
        <f>IF(IF($C$4=Dates!$G$4, DataPack!R233,IF($C$4=Dates!$G$5,DataPack!X233))=0, "", IF($C$4=Dates!$G$4, DataPack!R233,IF($C$4=Dates!$G$5,DataPack!X233)))</f>
        <v>40920</v>
      </c>
      <c r="H82" s="5"/>
    </row>
    <row r="83" spans="2:8">
      <c r="B83" s="29">
        <f>IF(IF($C$4=Dates!$G$4, DataPack!M234,IF($C$4=Dates!$G$5,DataPack!S234))=0, "", IF($C$4=Dates!$G$4, DataPack!M234,IF($C$4=Dates!$G$5,DataPack!S234)))</f>
        <v>111959</v>
      </c>
      <c r="C83" s="34" t="str">
        <f>IF(IF($C$4=Dates!$G$4, DataPack!N234,IF($C$4=Dates!$G$5,DataPack!T234))=0, "", IF($C$4=Dates!$G$4, DataPack!N234,IF($C$4=Dates!$G$5,DataPack!T234)))</f>
        <v>Looe Primary School</v>
      </c>
      <c r="D83" s="34" t="str">
        <f>IF(IF($C$4=Dates!$G$4, DataPack!O234,IF($C$4=Dates!$G$5,DataPack!U234))=0, "", IF($C$4=Dates!$G$4, DataPack!O234,IF($C$4=Dates!$G$5,DataPack!U234)))</f>
        <v>Cornwall</v>
      </c>
      <c r="E83" s="34" t="str">
        <f>IF(IF($C$4=Dates!$G$4, DataPack!P234,IF($C$4=Dates!$G$5,DataPack!V234))=0, "", IF($C$4=Dates!$G$4, DataPack!P234,IF($C$4=Dates!$G$5,DataPack!V234)))</f>
        <v>Primary</v>
      </c>
      <c r="F83" s="34" t="str">
        <f>IF(IF($C$4=Dates!$G$4, DataPack!Q234,IF($C$4=Dates!$G$5,DataPack!W234))=0, "", IF($C$4=Dates!$G$4, DataPack!Q234,IF($C$4=Dates!$G$5,DataPack!W234)))</f>
        <v>Community School</v>
      </c>
      <c r="G83" s="258">
        <f>IF(IF($C$4=Dates!$G$4, DataPack!R234,IF($C$4=Dates!$G$5,DataPack!X234))=0, "", IF($C$4=Dates!$G$4, DataPack!R234,IF($C$4=Dates!$G$5,DataPack!X234)))</f>
        <v>40920</v>
      </c>
      <c r="H83" s="5"/>
    </row>
    <row r="84" spans="2:8">
      <c r="B84" s="29">
        <f>IF(IF($C$4=Dates!$G$4, DataPack!M235,IF($C$4=Dates!$G$5,DataPack!S235))=0, "", IF($C$4=Dates!$G$4, DataPack!M235,IF($C$4=Dates!$G$5,DataPack!S235)))</f>
        <v>103930</v>
      </c>
      <c r="C84" s="34" t="str">
        <f>IF(IF($C$4=Dates!$G$4, DataPack!N235,IF($C$4=Dates!$G$5,DataPack!T235))=0, "", IF($C$4=Dates!$G$4, DataPack!N235,IF($C$4=Dates!$G$5,DataPack!T235)))</f>
        <v>Abbey Infant School</v>
      </c>
      <c r="D84" s="34" t="str">
        <f>IF(IF($C$4=Dates!$G$4, DataPack!O235,IF($C$4=Dates!$G$5,DataPack!U235))=0, "", IF($C$4=Dates!$G$4, DataPack!O235,IF($C$4=Dates!$G$5,DataPack!U235)))</f>
        <v>Sandwell</v>
      </c>
      <c r="E84" s="34" t="str">
        <f>IF(IF($C$4=Dates!$G$4, DataPack!P235,IF($C$4=Dates!$G$5,DataPack!V235))=0, "", IF($C$4=Dates!$G$4, DataPack!P235,IF($C$4=Dates!$G$5,DataPack!V235)))</f>
        <v>Primary</v>
      </c>
      <c r="F84" s="34" t="str">
        <f>IF(IF($C$4=Dates!$G$4, DataPack!Q235,IF($C$4=Dates!$G$5,DataPack!W235))=0, "", IF($C$4=Dates!$G$4, DataPack!Q235,IF($C$4=Dates!$G$5,DataPack!W235)))</f>
        <v>Community School</v>
      </c>
      <c r="G84" s="258">
        <f>IF(IF($C$4=Dates!$G$4, DataPack!R235,IF($C$4=Dates!$G$5,DataPack!X235))=0, "", IF($C$4=Dates!$G$4, DataPack!R235,IF($C$4=Dates!$G$5,DataPack!X235)))</f>
        <v>40920</v>
      </c>
      <c r="H84" s="5"/>
    </row>
    <row r="85" spans="2:8">
      <c r="B85" s="29">
        <f>IF(IF($C$4=Dates!$G$4, DataPack!M236,IF($C$4=Dates!$G$5,DataPack!S236))=0, "", IF($C$4=Dates!$G$4, DataPack!M236,IF($C$4=Dates!$G$5,DataPack!S236)))</f>
        <v>108056</v>
      </c>
      <c r="C85" s="34" t="str">
        <f>IF(IF($C$4=Dates!$G$4, DataPack!N236,IF($C$4=Dates!$G$5,DataPack!T236))=0, "", IF($C$4=Dates!$G$4, DataPack!N236,IF($C$4=Dates!$G$5,DataPack!T236)))</f>
        <v>City of Leeds School</v>
      </c>
      <c r="D85" s="34" t="str">
        <f>IF(IF($C$4=Dates!$G$4, DataPack!O236,IF($C$4=Dates!$G$5,DataPack!U236))=0, "", IF($C$4=Dates!$G$4, DataPack!O236,IF($C$4=Dates!$G$5,DataPack!U236)))</f>
        <v>Leeds</v>
      </c>
      <c r="E85" s="34" t="str">
        <f>IF(IF($C$4=Dates!$G$4, DataPack!P236,IF($C$4=Dates!$G$5,DataPack!V236))=0, "", IF($C$4=Dates!$G$4, DataPack!P236,IF($C$4=Dates!$G$5,DataPack!V236)))</f>
        <v>Secondary</v>
      </c>
      <c r="F85" s="34" t="str">
        <f>IF(IF($C$4=Dates!$G$4, DataPack!Q236,IF($C$4=Dates!$G$5,DataPack!W236))=0, "", IF($C$4=Dates!$G$4, DataPack!Q236,IF($C$4=Dates!$G$5,DataPack!W236)))</f>
        <v>Community School</v>
      </c>
      <c r="G85" s="258">
        <f>IF(IF($C$4=Dates!$G$4, DataPack!R236,IF($C$4=Dates!$G$5,DataPack!X236))=0, "", IF($C$4=Dates!$G$4, DataPack!R236,IF($C$4=Dates!$G$5,DataPack!X236)))</f>
        <v>40920</v>
      </c>
      <c r="H85" s="5"/>
    </row>
    <row r="86" spans="2:8">
      <c r="B86" s="29">
        <f>IF(IF($C$4=Dates!$G$4, DataPack!M237,IF($C$4=Dates!$G$5,DataPack!S237))=0, "", IF($C$4=Dates!$G$4, DataPack!M237,IF($C$4=Dates!$G$5,DataPack!S237)))</f>
        <v>118378</v>
      </c>
      <c r="C86" s="34" t="str">
        <f>IF(IF($C$4=Dates!$G$4, DataPack!N237,IF($C$4=Dates!$G$5,DataPack!T237))=0, "", IF($C$4=Dates!$G$4, DataPack!N237,IF($C$4=Dates!$G$5,DataPack!T237)))</f>
        <v>Hamstreet Primary School</v>
      </c>
      <c r="D86" s="34" t="str">
        <f>IF(IF($C$4=Dates!$G$4, DataPack!O237,IF($C$4=Dates!$G$5,DataPack!U237))=0, "", IF($C$4=Dates!$G$4, DataPack!O237,IF($C$4=Dates!$G$5,DataPack!U237)))</f>
        <v>Kent</v>
      </c>
      <c r="E86" s="34" t="str">
        <f>IF(IF($C$4=Dates!$G$4, DataPack!P237,IF($C$4=Dates!$G$5,DataPack!V237))=0, "", IF($C$4=Dates!$G$4, DataPack!P237,IF($C$4=Dates!$G$5,DataPack!V237)))</f>
        <v>Primary</v>
      </c>
      <c r="F86" s="34" t="str">
        <f>IF(IF($C$4=Dates!$G$4, DataPack!Q237,IF($C$4=Dates!$G$5,DataPack!W237))=0, "", IF($C$4=Dates!$G$4, DataPack!Q237,IF($C$4=Dates!$G$5,DataPack!W237)))</f>
        <v>Community School</v>
      </c>
      <c r="G86" s="258">
        <f>IF(IF($C$4=Dates!$G$4, DataPack!R237,IF($C$4=Dates!$G$5,DataPack!X237))=0, "", IF($C$4=Dates!$G$4, DataPack!R237,IF($C$4=Dates!$G$5,DataPack!X237)))</f>
        <v>40921</v>
      </c>
      <c r="H86" s="5"/>
    </row>
    <row r="87" spans="2:8">
      <c r="B87" s="29">
        <f>IF(IF($C$4=Dates!$G$4, DataPack!M238,IF($C$4=Dates!$G$5,DataPack!S238))=0, "", IF($C$4=Dates!$G$4, DataPack!M238,IF($C$4=Dates!$G$5,DataPack!S238)))</f>
        <v>112235</v>
      </c>
      <c r="C87" s="34" t="str">
        <f>IF(IF($C$4=Dates!$G$4, DataPack!N238,IF($C$4=Dates!$G$5,DataPack!T238))=0, "", IF($C$4=Dates!$G$4, DataPack!N238,IF($C$4=Dates!$G$5,DataPack!T238)))</f>
        <v>Silloth Primary School</v>
      </c>
      <c r="D87" s="34" t="str">
        <f>IF(IF($C$4=Dates!$G$4, DataPack!O238,IF($C$4=Dates!$G$5,DataPack!U238))=0, "", IF($C$4=Dates!$G$4, DataPack!O238,IF($C$4=Dates!$G$5,DataPack!U238)))</f>
        <v>Cumbria</v>
      </c>
      <c r="E87" s="34" t="str">
        <f>IF(IF($C$4=Dates!$G$4, DataPack!P238,IF($C$4=Dates!$G$5,DataPack!V238))=0, "", IF($C$4=Dates!$G$4, DataPack!P238,IF($C$4=Dates!$G$5,DataPack!V238)))</f>
        <v>Primary</v>
      </c>
      <c r="F87" s="34" t="str">
        <f>IF(IF($C$4=Dates!$G$4, DataPack!Q238,IF($C$4=Dates!$G$5,DataPack!W238))=0, "", IF($C$4=Dates!$G$4, DataPack!Q238,IF($C$4=Dates!$G$5,DataPack!W238)))</f>
        <v>Community School</v>
      </c>
      <c r="G87" s="258">
        <f>IF(IF($C$4=Dates!$G$4, DataPack!R238,IF($C$4=Dates!$G$5,DataPack!X238))=0, "", IF($C$4=Dates!$G$4, DataPack!R238,IF($C$4=Dates!$G$5,DataPack!X238)))</f>
        <v>40921</v>
      </c>
      <c r="H87" s="5"/>
    </row>
    <row r="88" spans="2:8">
      <c r="B88" s="29">
        <f>IF(IF($C$4=Dates!$G$4, DataPack!M239,IF($C$4=Dates!$G$5,DataPack!S239))=0, "", IF($C$4=Dates!$G$4, DataPack!M239,IF($C$4=Dates!$G$5,DataPack!S239)))</f>
        <v>110799</v>
      </c>
      <c r="C88" s="34" t="str">
        <f>IF(IF($C$4=Dates!$G$4, DataPack!N239,IF($C$4=Dates!$G$5,DataPack!T239))=0, "", IF($C$4=Dates!$G$4, DataPack!N239,IF($C$4=Dates!$G$5,DataPack!T239)))</f>
        <v>Downham Feoffees Primary School</v>
      </c>
      <c r="D88" s="34" t="str">
        <f>IF(IF($C$4=Dates!$G$4, DataPack!O239,IF($C$4=Dates!$G$5,DataPack!U239))=0, "", IF($C$4=Dates!$G$4, DataPack!O239,IF($C$4=Dates!$G$5,DataPack!U239)))</f>
        <v>Cambridgeshire</v>
      </c>
      <c r="E88" s="34" t="str">
        <f>IF(IF($C$4=Dates!$G$4, DataPack!P239,IF($C$4=Dates!$G$5,DataPack!V239))=0, "", IF($C$4=Dates!$G$4, DataPack!P239,IF($C$4=Dates!$G$5,DataPack!V239)))</f>
        <v>Primary</v>
      </c>
      <c r="F88" s="34" t="str">
        <f>IF(IF($C$4=Dates!$G$4, DataPack!Q239,IF($C$4=Dates!$G$5,DataPack!W239))=0, "", IF($C$4=Dates!$G$4, DataPack!Q239,IF($C$4=Dates!$G$5,DataPack!W239)))</f>
        <v>Voluntary Controlled School</v>
      </c>
      <c r="G88" s="258">
        <f>IF(IF($C$4=Dates!$G$4, DataPack!R239,IF($C$4=Dates!$G$5,DataPack!X239))=0, "", IF($C$4=Dates!$G$4, DataPack!R239,IF($C$4=Dates!$G$5,DataPack!X239)))</f>
        <v>40921</v>
      </c>
      <c r="H88" s="5"/>
    </row>
    <row r="89" spans="2:8">
      <c r="B89" s="29">
        <f>IF(IF($C$4=Dates!$G$4, DataPack!M240,IF($C$4=Dates!$G$5,DataPack!S240))=0, "", IF($C$4=Dates!$G$4, DataPack!M240,IF($C$4=Dates!$G$5,DataPack!S240)))</f>
        <v>109887</v>
      </c>
      <c r="C89" s="34" t="str">
        <f>IF(IF($C$4=Dates!$G$4, DataPack!N240,IF($C$4=Dates!$G$5,DataPack!T240))=0, "", IF($C$4=Dates!$G$4, DataPack!N240,IF($C$4=Dates!$G$5,DataPack!T240)))</f>
        <v>Mrs Bland's Infant School</v>
      </c>
      <c r="D89" s="34" t="str">
        <f>IF(IF($C$4=Dates!$G$4, DataPack!O240,IF($C$4=Dates!$G$5,DataPack!U240))=0, "", IF($C$4=Dates!$G$4, DataPack!O240,IF($C$4=Dates!$G$5,DataPack!U240)))</f>
        <v>West Berkshire</v>
      </c>
      <c r="E89" s="34" t="str">
        <f>IF(IF($C$4=Dates!$G$4, DataPack!P240,IF($C$4=Dates!$G$5,DataPack!V240))=0, "", IF($C$4=Dates!$G$4, DataPack!P240,IF($C$4=Dates!$G$5,DataPack!V240)))</f>
        <v>Primary</v>
      </c>
      <c r="F89" s="34" t="str">
        <f>IF(IF($C$4=Dates!$G$4, DataPack!Q240,IF($C$4=Dates!$G$5,DataPack!W240))=0, "", IF($C$4=Dates!$G$4, DataPack!Q240,IF($C$4=Dates!$G$5,DataPack!W240)))</f>
        <v>Community School</v>
      </c>
      <c r="G89" s="258">
        <f>IF(IF($C$4=Dates!$G$4, DataPack!R240,IF($C$4=Dates!$G$5,DataPack!X240))=0, "", IF($C$4=Dates!$G$4, DataPack!R240,IF($C$4=Dates!$G$5,DataPack!X240)))</f>
        <v>40921</v>
      </c>
      <c r="H89" s="5"/>
    </row>
    <row r="90" spans="2:8">
      <c r="B90" s="29">
        <f>IF(IF($C$4=Dates!$G$4, DataPack!M241,IF($C$4=Dates!$G$5,DataPack!S241))=0, "", IF($C$4=Dates!$G$4, DataPack!M241,IF($C$4=Dates!$G$5,DataPack!S241)))</f>
        <v>106616</v>
      </c>
      <c r="C90" s="34" t="str">
        <f>IF(IF($C$4=Dates!$G$4, DataPack!N241,IF($C$4=Dates!$G$5,DataPack!T241))=0, "", IF($C$4=Dates!$G$4, DataPack!N241,IF($C$4=Dates!$G$5,DataPack!T241)))</f>
        <v>St Helen's Primary School</v>
      </c>
      <c r="D90" s="34" t="str">
        <f>IF(IF($C$4=Dates!$G$4, DataPack!O241,IF($C$4=Dates!$G$5,DataPack!U241))=0, "", IF($C$4=Dates!$G$4, DataPack!O241,IF($C$4=Dates!$G$5,DataPack!U241)))</f>
        <v>Barnsley</v>
      </c>
      <c r="E90" s="34" t="str">
        <f>IF(IF($C$4=Dates!$G$4, DataPack!P241,IF($C$4=Dates!$G$5,DataPack!V241))=0, "", IF($C$4=Dates!$G$4, DataPack!P241,IF($C$4=Dates!$G$5,DataPack!V241)))</f>
        <v>Primary</v>
      </c>
      <c r="F90" s="34" t="str">
        <f>IF(IF($C$4=Dates!$G$4, DataPack!Q241,IF($C$4=Dates!$G$5,DataPack!W241))=0, "", IF($C$4=Dates!$G$4, DataPack!Q241,IF($C$4=Dates!$G$5,DataPack!W241)))</f>
        <v>Community School</v>
      </c>
      <c r="G90" s="258">
        <f>IF(IF($C$4=Dates!$G$4, DataPack!R241,IF($C$4=Dates!$G$5,DataPack!X241))=0, "", IF($C$4=Dates!$G$4, DataPack!R241,IF($C$4=Dates!$G$5,DataPack!X241)))</f>
        <v>40921</v>
      </c>
      <c r="H90" s="5"/>
    </row>
    <row r="91" spans="2:8">
      <c r="B91" s="29">
        <f>IF(IF($C$4=Dates!$G$4, DataPack!M242,IF($C$4=Dates!$G$5,DataPack!S242))=0, "", IF($C$4=Dates!$G$4, DataPack!M242,IF($C$4=Dates!$G$5,DataPack!S242)))</f>
        <v>135874</v>
      </c>
      <c r="C91" s="34" t="str">
        <f>IF(IF($C$4=Dates!$G$4, DataPack!N242,IF($C$4=Dates!$G$5,DataPack!T242))=0, "", IF($C$4=Dates!$G$4, DataPack!N242,IF($C$4=Dates!$G$5,DataPack!T242)))</f>
        <v>Manchester Enterprise Academy</v>
      </c>
      <c r="D91" s="34" t="str">
        <f>IF(IF($C$4=Dates!$G$4, DataPack!O242,IF($C$4=Dates!$G$5,DataPack!U242))=0, "", IF($C$4=Dates!$G$4, DataPack!O242,IF($C$4=Dates!$G$5,DataPack!U242)))</f>
        <v>Manchester</v>
      </c>
      <c r="E91" s="34" t="str">
        <f>IF(IF($C$4=Dates!$G$4, DataPack!P242,IF($C$4=Dates!$G$5,DataPack!V242))=0, "", IF($C$4=Dates!$G$4, DataPack!P242,IF($C$4=Dates!$G$5,DataPack!V242)))</f>
        <v>Secondary</v>
      </c>
      <c r="F91" s="34" t="str">
        <f>IF(IF($C$4=Dates!$G$4, DataPack!Q242,IF($C$4=Dates!$G$5,DataPack!W242))=0, "", IF($C$4=Dates!$G$4, DataPack!Q242,IF($C$4=Dates!$G$5,DataPack!W242)))</f>
        <v>Academy Sponsor Led</v>
      </c>
      <c r="G91" s="258">
        <f>IF(IF($C$4=Dates!$G$4, DataPack!R242,IF($C$4=Dates!$G$5,DataPack!X242))=0, "", IF($C$4=Dates!$G$4, DataPack!R242,IF($C$4=Dates!$G$5,DataPack!X242)))</f>
        <v>40921</v>
      </c>
      <c r="H91" s="5"/>
    </row>
    <row r="92" spans="2:8">
      <c r="B92" s="29">
        <f>IF(IF($C$4=Dates!$G$4, DataPack!M243,IF($C$4=Dates!$G$5,DataPack!S243))=0, "", IF($C$4=Dates!$G$4, DataPack!M243,IF($C$4=Dates!$G$5,DataPack!S243)))</f>
        <v>114993</v>
      </c>
      <c r="C92" s="34" t="str">
        <f>IF(IF($C$4=Dates!$G$4, DataPack!N243,IF($C$4=Dates!$G$5,DataPack!T243))=0, "", IF($C$4=Dates!$G$4, DataPack!N243,IF($C$4=Dates!$G$5,DataPack!T243)))</f>
        <v>Janet Duke Primary School</v>
      </c>
      <c r="D92" s="34" t="str">
        <f>IF(IF($C$4=Dates!$G$4, DataPack!O243,IF($C$4=Dates!$G$5,DataPack!U243))=0, "", IF($C$4=Dates!$G$4, DataPack!O243,IF($C$4=Dates!$G$5,DataPack!U243)))</f>
        <v>Essex</v>
      </c>
      <c r="E92" s="34" t="str">
        <f>IF(IF($C$4=Dates!$G$4, DataPack!P243,IF($C$4=Dates!$G$5,DataPack!V243))=0, "", IF($C$4=Dates!$G$4, DataPack!P243,IF($C$4=Dates!$G$5,DataPack!V243)))</f>
        <v>Primary</v>
      </c>
      <c r="F92" s="34" t="str">
        <f>IF(IF($C$4=Dates!$G$4, DataPack!Q243,IF($C$4=Dates!$G$5,DataPack!W243))=0, "", IF($C$4=Dates!$G$4, DataPack!Q243,IF($C$4=Dates!$G$5,DataPack!W243)))</f>
        <v>Community School</v>
      </c>
      <c r="G92" s="258">
        <f>IF(IF($C$4=Dates!$G$4, DataPack!R243,IF($C$4=Dates!$G$5,DataPack!X243))=0, "", IF($C$4=Dates!$G$4, DataPack!R243,IF($C$4=Dates!$G$5,DataPack!X243)))</f>
        <v>40925</v>
      </c>
      <c r="H92" s="5"/>
    </row>
    <row r="93" spans="2:8">
      <c r="B93" s="29">
        <f>IF(IF($C$4=Dates!$G$4, DataPack!M244,IF($C$4=Dates!$G$5,DataPack!S244))=0, "", IF($C$4=Dates!$G$4, DataPack!M244,IF($C$4=Dates!$G$5,DataPack!S244)))</f>
        <v>110383</v>
      </c>
      <c r="C93" s="34" t="str">
        <f>IF(IF($C$4=Dates!$G$4, DataPack!N244,IF($C$4=Dates!$G$5,DataPack!T244))=0, "", IF($C$4=Dates!$G$4, DataPack!N244,IF($C$4=Dates!$G$5,DataPack!T244)))</f>
        <v>Penwith School</v>
      </c>
      <c r="D93" s="34" t="str">
        <f>IF(IF($C$4=Dates!$G$4, DataPack!O244,IF($C$4=Dates!$G$5,DataPack!U244))=0, "", IF($C$4=Dates!$G$4, DataPack!O244,IF($C$4=Dates!$G$5,DataPack!U244)))</f>
        <v>Milton Keynes</v>
      </c>
      <c r="E93" s="34" t="str">
        <f>IF(IF($C$4=Dates!$G$4, DataPack!P244,IF($C$4=Dates!$G$5,DataPack!V244))=0, "", IF($C$4=Dates!$G$4, DataPack!P244,IF($C$4=Dates!$G$5,DataPack!V244)))</f>
        <v>Primary</v>
      </c>
      <c r="F93" s="34" t="str">
        <f>IF(IF($C$4=Dates!$G$4, DataPack!Q244,IF($C$4=Dates!$G$5,DataPack!W244))=0, "", IF($C$4=Dates!$G$4, DataPack!Q244,IF($C$4=Dates!$G$5,DataPack!W244)))</f>
        <v>Community School</v>
      </c>
      <c r="G93" s="258">
        <f>IF(IF($C$4=Dates!$G$4, DataPack!R244,IF($C$4=Dates!$G$5,DataPack!X244))=0, "", IF($C$4=Dates!$G$4, DataPack!R244,IF($C$4=Dates!$G$5,DataPack!X244)))</f>
        <v>40925</v>
      </c>
      <c r="H93" s="5"/>
    </row>
    <row r="94" spans="2:8">
      <c r="B94" s="29">
        <f>IF(IF($C$4=Dates!$G$4, DataPack!M245,IF($C$4=Dates!$G$5,DataPack!S245))=0, "", IF($C$4=Dates!$G$4, DataPack!M245,IF($C$4=Dates!$G$5,DataPack!S245)))</f>
        <v>106841</v>
      </c>
      <c r="C94" s="34" t="str">
        <f>IF(IF($C$4=Dates!$G$4, DataPack!N245,IF($C$4=Dates!$G$5,DataPack!T245))=0, "", IF($C$4=Dates!$G$4, DataPack!N245,IF($C$4=Dates!$G$5,DataPack!T245)))</f>
        <v>High Greave Junior School</v>
      </c>
      <c r="D94" s="34" t="str">
        <f>IF(IF($C$4=Dates!$G$4, DataPack!O245,IF($C$4=Dates!$G$5,DataPack!U245))=0, "", IF($C$4=Dates!$G$4, DataPack!O245,IF($C$4=Dates!$G$5,DataPack!U245)))</f>
        <v>Rotherham</v>
      </c>
      <c r="E94" s="34" t="str">
        <f>IF(IF($C$4=Dates!$G$4, DataPack!P245,IF($C$4=Dates!$G$5,DataPack!V245))=0, "", IF($C$4=Dates!$G$4, DataPack!P245,IF($C$4=Dates!$G$5,DataPack!V245)))</f>
        <v>Primary</v>
      </c>
      <c r="F94" s="34" t="str">
        <f>IF(IF($C$4=Dates!$G$4, DataPack!Q245,IF($C$4=Dates!$G$5,DataPack!W245))=0, "", IF($C$4=Dates!$G$4, DataPack!Q245,IF($C$4=Dates!$G$5,DataPack!W245)))</f>
        <v>Community School</v>
      </c>
      <c r="G94" s="258">
        <f>IF(IF($C$4=Dates!$G$4, DataPack!R245,IF($C$4=Dates!$G$5,DataPack!X245))=0, "", IF($C$4=Dates!$G$4, DataPack!R245,IF($C$4=Dates!$G$5,DataPack!X245)))</f>
        <v>40925</v>
      </c>
      <c r="H94" s="5"/>
    </row>
    <row r="95" spans="2:8">
      <c r="B95" s="29">
        <f>IF(IF($C$4=Dates!$G$4, DataPack!M246,IF($C$4=Dates!$G$5,DataPack!S246))=0, "", IF($C$4=Dates!$G$4, DataPack!M246,IF($C$4=Dates!$G$5,DataPack!S246)))</f>
        <v>123670</v>
      </c>
      <c r="C95" s="34" t="str">
        <f>IF(IF($C$4=Dates!$G$4, DataPack!N246,IF($C$4=Dates!$G$5,DataPack!T246))=0, "", IF($C$4=Dates!$G$4, DataPack!N246,IF($C$4=Dates!$G$5,DataPack!T246)))</f>
        <v>Manor Court Community Primary School</v>
      </c>
      <c r="D95" s="34" t="str">
        <f>IF(IF($C$4=Dates!$G$4, DataPack!O246,IF($C$4=Dates!$G$5,DataPack!U246))=0, "", IF($C$4=Dates!$G$4, DataPack!O246,IF($C$4=Dates!$G$5,DataPack!U246)))</f>
        <v>Somerset</v>
      </c>
      <c r="E95" s="34" t="str">
        <f>IF(IF($C$4=Dates!$G$4, DataPack!P246,IF($C$4=Dates!$G$5,DataPack!V246))=0, "", IF($C$4=Dates!$G$4, DataPack!P246,IF($C$4=Dates!$G$5,DataPack!V246)))</f>
        <v>Primary</v>
      </c>
      <c r="F95" s="34" t="str">
        <f>IF(IF($C$4=Dates!$G$4, DataPack!Q246,IF($C$4=Dates!$G$5,DataPack!W246))=0, "", IF($C$4=Dates!$G$4, DataPack!Q246,IF($C$4=Dates!$G$5,DataPack!W246)))</f>
        <v>Community School</v>
      </c>
      <c r="G95" s="258">
        <f>IF(IF($C$4=Dates!$G$4, DataPack!R246,IF($C$4=Dates!$G$5,DataPack!X246))=0, "", IF($C$4=Dates!$G$4, DataPack!R246,IF($C$4=Dates!$G$5,DataPack!X246)))</f>
        <v>40926</v>
      </c>
      <c r="H95" s="5"/>
    </row>
    <row r="96" spans="2:8">
      <c r="B96" s="29">
        <f>IF(IF($C$4=Dates!$G$4, DataPack!M247,IF($C$4=Dates!$G$5,DataPack!S247))=0, "", IF($C$4=Dates!$G$4, DataPack!M247,IF($C$4=Dates!$G$5,DataPack!S247)))</f>
        <v>123022</v>
      </c>
      <c r="C96" s="34" t="str">
        <f>IF(IF($C$4=Dates!$G$4, DataPack!N247,IF($C$4=Dates!$G$5,DataPack!T247))=0, "", IF($C$4=Dates!$G$4, DataPack!N247,IF($C$4=Dates!$G$5,DataPack!T247)))</f>
        <v>Stonesfield School</v>
      </c>
      <c r="D96" s="34" t="str">
        <f>IF(IF($C$4=Dates!$G$4, DataPack!O247,IF($C$4=Dates!$G$5,DataPack!U247))=0, "", IF($C$4=Dates!$G$4, DataPack!O247,IF($C$4=Dates!$G$5,DataPack!U247)))</f>
        <v>Oxfordshire</v>
      </c>
      <c r="E96" s="34" t="str">
        <f>IF(IF($C$4=Dates!$G$4, DataPack!P247,IF($C$4=Dates!$G$5,DataPack!V247))=0, "", IF($C$4=Dates!$G$4, DataPack!P247,IF($C$4=Dates!$G$5,DataPack!V247)))</f>
        <v>Primary</v>
      </c>
      <c r="F96" s="34" t="str">
        <f>IF(IF($C$4=Dates!$G$4, DataPack!Q247,IF($C$4=Dates!$G$5,DataPack!W247))=0, "", IF($C$4=Dates!$G$4, DataPack!Q247,IF($C$4=Dates!$G$5,DataPack!W247)))</f>
        <v>Community School</v>
      </c>
      <c r="G96" s="258">
        <f>IF(IF($C$4=Dates!$G$4, DataPack!R247,IF($C$4=Dates!$G$5,DataPack!X247))=0, "", IF($C$4=Dates!$G$4, DataPack!R247,IF($C$4=Dates!$G$5,DataPack!X247)))</f>
        <v>40926</v>
      </c>
      <c r="H96" s="5"/>
    </row>
    <row r="97" spans="2:8">
      <c r="B97" s="29">
        <f>IF(IF($C$4=Dates!$G$4, DataPack!M248,IF($C$4=Dates!$G$5,DataPack!S248))=0, "", IF($C$4=Dates!$G$4, DataPack!M248,IF($C$4=Dates!$G$5,DataPack!S248)))</f>
        <v>113793</v>
      </c>
      <c r="C97" s="34" t="str">
        <f>IF(IF($C$4=Dates!$G$4, DataPack!N248,IF($C$4=Dates!$G$5,DataPack!T248))=0, "", IF($C$4=Dates!$G$4, DataPack!N248,IF($C$4=Dates!$G$5,DataPack!T248)))</f>
        <v>The Dunbury CofE VC Primary School</v>
      </c>
      <c r="D97" s="34" t="str">
        <f>IF(IF($C$4=Dates!$G$4, DataPack!O248,IF($C$4=Dates!$G$5,DataPack!U248))=0, "", IF($C$4=Dates!$G$4, DataPack!O248,IF($C$4=Dates!$G$5,DataPack!U248)))</f>
        <v>Dorset</v>
      </c>
      <c r="E97" s="34" t="str">
        <f>IF(IF($C$4=Dates!$G$4, DataPack!P248,IF($C$4=Dates!$G$5,DataPack!V248))=0, "", IF($C$4=Dates!$G$4, DataPack!P248,IF($C$4=Dates!$G$5,DataPack!V248)))</f>
        <v>Primary</v>
      </c>
      <c r="F97" s="34" t="str">
        <f>IF(IF($C$4=Dates!$G$4, DataPack!Q248,IF($C$4=Dates!$G$5,DataPack!W248))=0, "", IF($C$4=Dates!$G$4, DataPack!Q248,IF($C$4=Dates!$G$5,DataPack!W248)))</f>
        <v>Voluntary Controlled School</v>
      </c>
      <c r="G97" s="258">
        <f>IF(IF($C$4=Dates!$G$4, DataPack!R248,IF($C$4=Dates!$G$5,DataPack!X248))=0, "", IF($C$4=Dates!$G$4, DataPack!R248,IF($C$4=Dates!$G$5,DataPack!X248)))</f>
        <v>40926</v>
      </c>
      <c r="H97" s="5"/>
    </row>
    <row r="98" spans="2:8">
      <c r="B98" s="29">
        <f>IF(IF($C$4=Dates!$G$4, DataPack!M249,IF($C$4=Dates!$G$5,DataPack!S249))=0, "", IF($C$4=Dates!$G$4, DataPack!M249,IF($C$4=Dates!$G$5,DataPack!S249)))</f>
        <v>111222</v>
      </c>
      <c r="C98" s="34" t="str">
        <f>IF(IF($C$4=Dates!$G$4, DataPack!N249,IF($C$4=Dates!$G$5,DataPack!T249))=0, "", IF($C$4=Dates!$G$4, DataPack!N249,IF($C$4=Dates!$G$5,DataPack!T249)))</f>
        <v>Daven Primary School</v>
      </c>
      <c r="D98" s="34" t="str">
        <f>IF(IF($C$4=Dates!$G$4, DataPack!O249,IF($C$4=Dates!$G$5,DataPack!U249))=0, "", IF($C$4=Dates!$G$4, DataPack!O249,IF($C$4=Dates!$G$5,DataPack!U249)))</f>
        <v>Cheshire East</v>
      </c>
      <c r="E98" s="34" t="str">
        <f>IF(IF($C$4=Dates!$G$4, DataPack!P249,IF($C$4=Dates!$G$5,DataPack!V249))=0, "", IF($C$4=Dates!$G$4, DataPack!P249,IF($C$4=Dates!$G$5,DataPack!V249)))</f>
        <v>Primary</v>
      </c>
      <c r="F98" s="34" t="str">
        <f>IF(IF($C$4=Dates!$G$4, DataPack!Q249,IF($C$4=Dates!$G$5,DataPack!W249))=0, "", IF($C$4=Dates!$G$4, DataPack!Q249,IF($C$4=Dates!$G$5,DataPack!W249)))</f>
        <v>Community School</v>
      </c>
      <c r="G98" s="258">
        <f>IF(IF($C$4=Dates!$G$4, DataPack!R249,IF($C$4=Dates!$G$5,DataPack!X249))=0, "", IF($C$4=Dates!$G$4, DataPack!R249,IF($C$4=Dates!$G$5,DataPack!X249)))</f>
        <v>40926</v>
      </c>
      <c r="H98" s="5"/>
    </row>
    <row r="99" spans="2:8">
      <c r="B99" s="29">
        <f>IF(IF($C$4=Dates!$G$4, DataPack!M250,IF($C$4=Dates!$G$5,DataPack!S250))=0, "", IF($C$4=Dates!$G$4, DataPack!M250,IF($C$4=Dates!$G$5,DataPack!S250)))</f>
        <v>119504</v>
      </c>
      <c r="C99" s="34" t="str">
        <f>IF(IF($C$4=Dates!$G$4, DataPack!N250,IF($C$4=Dates!$G$5,DataPack!T250))=0, "", IF($C$4=Dates!$G$4, DataPack!N250,IF($C$4=Dates!$G$5,DataPack!T250)))</f>
        <v>St Luke and St Philips Church of England Voluntary Aided Primary School</v>
      </c>
      <c r="D99" s="34" t="str">
        <f>IF(IF($C$4=Dates!$G$4, DataPack!O250,IF($C$4=Dates!$G$5,DataPack!U250))=0, "", IF($C$4=Dates!$G$4, DataPack!O250,IF($C$4=Dates!$G$5,DataPack!U250)))</f>
        <v>Blackburn with Darwen</v>
      </c>
      <c r="E99" s="34" t="str">
        <f>IF(IF($C$4=Dates!$G$4, DataPack!P250,IF($C$4=Dates!$G$5,DataPack!V250))=0, "", IF($C$4=Dates!$G$4, DataPack!P250,IF($C$4=Dates!$G$5,DataPack!V250)))</f>
        <v>Primary</v>
      </c>
      <c r="F99" s="34" t="str">
        <f>IF(IF($C$4=Dates!$G$4, DataPack!Q250,IF($C$4=Dates!$G$5,DataPack!W250))=0, "", IF($C$4=Dates!$G$4, DataPack!Q250,IF($C$4=Dates!$G$5,DataPack!W250)))</f>
        <v>Voluntary Aided School</v>
      </c>
      <c r="G99" s="258">
        <f>IF(IF($C$4=Dates!$G$4, DataPack!R250,IF($C$4=Dates!$G$5,DataPack!X250))=0, "", IF($C$4=Dates!$G$4, DataPack!R250,IF($C$4=Dates!$G$5,DataPack!X250)))</f>
        <v>40927</v>
      </c>
      <c r="H99" s="5"/>
    </row>
    <row r="100" spans="2:8">
      <c r="B100" s="29">
        <f>IF(IF($C$4=Dates!$G$4, DataPack!M251,IF($C$4=Dates!$G$5,DataPack!S251))=0, "", IF($C$4=Dates!$G$4, DataPack!M251,IF($C$4=Dates!$G$5,DataPack!S251)))</f>
        <v>114408</v>
      </c>
      <c r="C100" s="34" t="str">
        <f>IF(IF($C$4=Dates!$G$4, DataPack!N251,IF($C$4=Dates!$G$5,DataPack!T251))=0, "", IF($C$4=Dates!$G$4, DataPack!N251,IF($C$4=Dates!$G$5,DataPack!T251)))</f>
        <v>Park Mead Primary School</v>
      </c>
      <c r="D100" s="34" t="str">
        <f>IF(IF($C$4=Dates!$G$4, DataPack!O251,IF($C$4=Dates!$G$5,DataPack!U251))=0, "", IF($C$4=Dates!$G$4, DataPack!O251,IF($C$4=Dates!$G$5,DataPack!U251)))</f>
        <v>East Sussex</v>
      </c>
      <c r="E100" s="34" t="str">
        <f>IF(IF($C$4=Dates!$G$4, DataPack!P251,IF($C$4=Dates!$G$5,DataPack!V251))=0, "", IF($C$4=Dates!$G$4, DataPack!P251,IF($C$4=Dates!$G$5,DataPack!V251)))</f>
        <v>Primary</v>
      </c>
      <c r="F100" s="34" t="str">
        <f>IF(IF($C$4=Dates!$G$4, DataPack!Q251,IF($C$4=Dates!$G$5,DataPack!W251))=0, "", IF($C$4=Dates!$G$4, DataPack!Q251,IF($C$4=Dates!$G$5,DataPack!W251)))</f>
        <v>Community School</v>
      </c>
      <c r="G100" s="258">
        <f>IF(IF($C$4=Dates!$G$4, DataPack!R251,IF($C$4=Dates!$G$5,DataPack!X251))=0, "", IF($C$4=Dates!$G$4, DataPack!R251,IF($C$4=Dates!$G$5,DataPack!X251)))</f>
        <v>40927</v>
      </c>
      <c r="H100" s="5"/>
    </row>
    <row r="101" spans="2:8">
      <c r="B101" s="29">
        <f>IF(IF($C$4=Dates!$G$4, DataPack!M252,IF($C$4=Dates!$G$5,DataPack!S252))=0, "", IF($C$4=Dates!$G$4, DataPack!M252,IF($C$4=Dates!$G$5,DataPack!S252)))</f>
        <v>101419</v>
      </c>
      <c r="C101" s="34" t="str">
        <f>IF(IF($C$4=Dates!$G$4, DataPack!N252,IF($C$4=Dates!$G$5,DataPack!T252))=0, "", IF($C$4=Dates!$G$4, DataPack!N252,IF($C$4=Dates!$G$5,DataPack!T252)))</f>
        <v>Slade Green Junior School</v>
      </c>
      <c r="D101" s="34" t="str">
        <f>IF(IF($C$4=Dates!$G$4, DataPack!O252,IF($C$4=Dates!$G$5,DataPack!U252))=0, "", IF($C$4=Dates!$G$4, DataPack!O252,IF($C$4=Dates!$G$5,DataPack!U252)))</f>
        <v>Bexley</v>
      </c>
      <c r="E101" s="34" t="str">
        <f>IF(IF($C$4=Dates!$G$4, DataPack!P252,IF($C$4=Dates!$G$5,DataPack!V252))=0, "", IF($C$4=Dates!$G$4, DataPack!P252,IF($C$4=Dates!$G$5,DataPack!V252)))</f>
        <v>Primary</v>
      </c>
      <c r="F101" s="34" t="str">
        <f>IF(IF($C$4=Dates!$G$4, DataPack!Q252,IF($C$4=Dates!$G$5,DataPack!W252))=0, "", IF($C$4=Dates!$G$4, DataPack!Q252,IF($C$4=Dates!$G$5,DataPack!W252)))</f>
        <v>Community School</v>
      </c>
      <c r="G101" s="258">
        <f>IF(IF($C$4=Dates!$G$4, DataPack!R252,IF($C$4=Dates!$G$5,DataPack!X252))=0, "", IF($C$4=Dates!$G$4, DataPack!R252,IF($C$4=Dates!$G$5,DataPack!X252)))</f>
        <v>40927</v>
      </c>
      <c r="H101" s="5"/>
    </row>
    <row r="102" spans="2:8">
      <c r="B102" s="29">
        <f>IF(IF($C$4=Dates!$G$4, DataPack!M253,IF($C$4=Dates!$G$5,DataPack!S253))=0, "", IF($C$4=Dates!$G$4, DataPack!M253,IF($C$4=Dates!$G$5,DataPack!S253)))</f>
        <v>116459</v>
      </c>
      <c r="C102" s="34" t="str">
        <f>IF(IF($C$4=Dates!$G$4, DataPack!N253,IF($C$4=Dates!$G$5,DataPack!T253))=0, "", IF($C$4=Dates!$G$4, DataPack!N253,IF($C$4=Dates!$G$5,DataPack!T253)))</f>
        <v>Priory School (Specialist Sports College)</v>
      </c>
      <c r="D102" s="34" t="str">
        <f>IF(IF($C$4=Dates!$G$4, DataPack!O253,IF($C$4=Dates!$G$5,DataPack!U253))=0, "", IF($C$4=Dates!$G$4, DataPack!O253,IF($C$4=Dates!$G$5,DataPack!U253)))</f>
        <v>Portsmouth</v>
      </c>
      <c r="E102" s="34" t="str">
        <f>IF(IF($C$4=Dates!$G$4, DataPack!P253,IF($C$4=Dates!$G$5,DataPack!V253))=0, "", IF($C$4=Dates!$G$4, DataPack!P253,IF($C$4=Dates!$G$5,DataPack!V253)))</f>
        <v>Secondary</v>
      </c>
      <c r="F102" s="34" t="str">
        <f>IF(IF($C$4=Dates!$G$4, DataPack!Q253,IF($C$4=Dates!$G$5,DataPack!W253))=0, "", IF($C$4=Dates!$G$4, DataPack!Q253,IF($C$4=Dates!$G$5,DataPack!W253)))</f>
        <v>Community School</v>
      </c>
      <c r="G102" s="258">
        <f>IF(IF($C$4=Dates!$G$4, DataPack!R253,IF($C$4=Dates!$G$5,DataPack!X253))=0, "", IF($C$4=Dates!$G$4, DataPack!R253,IF($C$4=Dates!$G$5,DataPack!X253)))</f>
        <v>40927</v>
      </c>
      <c r="H102" s="5"/>
    </row>
    <row r="103" spans="2:8">
      <c r="B103" s="29">
        <f>IF(IF($C$4=Dates!$G$4, DataPack!M254,IF($C$4=Dates!$G$5,DataPack!S254))=0, "", IF($C$4=Dates!$G$4, DataPack!M254,IF($C$4=Dates!$G$5,DataPack!S254)))</f>
        <v>124119</v>
      </c>
      <c r="C103" s="34" t="str">
        <f>IF(IF($C$4=Dates!$G$4, DataPack!N254,IF($C$4=Dates!$G$5,DataPack!T254))=0, "", IF($C$4=Dates!$G$4, DataPack!N254,IF($C$4=Dates!$G$5,DataPack!T254)))</f>
        <v>Westlands Primary School</v>
      </c>
      <c r="D103" s="34" t="str">
        <f>IF(IF($C$4=Dates!$G$4, DataPack!O254,IF($C$4=Dates!$G$5,DataPack!U254))=0, "", IF($C$4=Dates!$G$4, DataPack!O254,IF($C$4=Dates!$G$5,DataPack!U254)))</f>
        <v>Staffordshire</v>
      </c>
      <c r="E103" s="34" t="str">
        <f>IF(IF($C$4=Dates!$G$4, DataPack!P254,IF($C$4=Dates!$G$5,DataPack!V254))=0, "", IF($C$4=Dates!$G$4, DataPack!P254,IF($C$4=Dates!$G$5,DataPack!V254)))</f>
        <v>Primary</v>
      </c>
      <c r="F103" s="34" t="str">
        <f>IF(IF($C$4=Dates!$G$4, DataPack!Q254,IF($C$4=Dates!$G$5,DataPack!W254))=0, "", IF($C$4=Dates!$G$4, DataPack!Q254,IF($C$4=Dates!$G$5,DataPack!W254)))</f>
        <v>Community School</v>
      </c>
      <c r="G103" s="258">
        <f>IF(IF($C$4=Dates!$G$4, DataPack!R254,IF($C$4=Dates!$G$5,DataPack!X254))=0, "", IF($C$4=Dates!$G$4, DataPack!R254,IF($C$4=Dates!$G$5,DataPack!X254)))</f>
        <v>40928</v>
      </c>
      <c r="H103" s="5"/>
    </row>
    <row r="104" spans="2:8">
      <c r="B104" s="29">
        <f>IF(IF($C$4=Dates!$G$4, DataPack!M255,IF($C$4=Dates!$G$5,DataPack!S255))=0, "", IF($C$4=Dates!$G$4, DataPack!M255,IF($C$4=Dates!$G$5,DataPack!S255)))</f>
        <v>103272</v>
      </c>
      <c r="C104" s="34" t="str">
        <f>IF(IF($C$4=Dates!$G$4, DataPack!N255,IF($C$4=Dates!$G$5,DataPack!T255))=0, "", IF($C$4=Dates!$G$4, DataPack!N255,IF($C$4=Dates!$G$5,DataPack!T255)))</f>
        <v>Short Heath Primary School</v>
      </c>
      <c r="D104" s="34" t="str">
        <f>IF(IF($C$4=Dates!$G$4, DataPack!O255,IF($C$4=Dates!$G$5,DataPack!U255))=0, "", IF($C$4=Dates!$G$4, DataPack!O255,IF($C$4=Dates!$G$5,DataPack!U255)))</f>
        <v>Birmingham</v>
      </c>
      <c r="E104" s="34" t="str">
        <f>IF(IF($C$4=Dates!$G$4, DataPack!P255,IF($C$4=Dates!$G$5,DataPack!V255))=0, "", IF($C$4=Dates!$G$4, DataPack!P255,IF($C$4=Dates!$G$5,DataPack!V255)))</f>
        <v>Primary</v>
      </c>
      <c r="F104" s="34" t="str">
        <f>IF(IF($C$4=Dates!$G$4, DataPack!Q255,IF($C$4=Dates!$G$5,DataPack!W255))=0, "", IF($C$4=Dates!$G$4, DataPack!Q255,IF($C$4=Dates!$G$5,DataPack!W255)))</f>
        <v>Community School</v>
      </c>
      <c r="G104" s="258">
        <f>IF(IF($C$4=Dates!$G$4, DataPack!R255,IF($C$4=Dates!$G$5,DataPack!X255))=0, "", IF($C$4=Dates!$G$4, DataPack!R255,IF($C$4=Dates!$G$5,DataPack!X255)))</f>
        <v>40928</v>
      </c>
      <c r="H104" s="5"/>
    </row>
    <row r="105" spans="2:8">
      <c r="B105" s="29">
        <f>IF(IF($C$4=Dates!$G$4, DataPack!M256,IF($C$4=Dates!$G$5,DataPack!S256))=0, "", IF($C$4=Dates!$G$4, DataPack!M256,IF($C$4=Dates!$G$5,DataPack!S256)))</f>
        <v>131113</v>
      </c>
      <c r="C105" s="34" t="str">
        <f>IF(IF($C$4=Dates!$G$4, DataPack!N256,IF($C$4=Dates!$G$5,DataPack!T256))=0, "", IF($C$4=Dates!$G$4, DataPack!N256,IF($C$4=Dates!$G$5,DataPack!T256)))</f>
        <v>Trowbridge Longmeadow Primary School</v>
      </c>
      <c r="D105" s="34" t="str">
        <f>IF(IF($C$4=Dates!$G$4, DataPack!O256,IF($C$4=Dates!$G$5,DataPack!U256))=0, "", IF($C$4=Dates!$G$4, DataPack!O256,IF($C$4=Dates!$G$5,DataPack!U256)))</f>
        <v>Wiltshire</v>
      </c>
      <c r="E105" s="34" t="str">
        <f>IF(IF($C$4=Dates!$G$4, DataPack!P256,IF($C$4=Dates!$G$5,DataPack!V256))=0, "", IF($C$4=Dates!$G$4, DataPack!P256,IF($C$4=Dates!$G$5,DataPack!V256)))</f>
        <v>Primary</v>
      </c>
      <c r="F105" s="34" t="str">
        <f>IF(IF($C$4=Dates!$G$4, DataPack!Q256,IF($C$4=Dates!$G$5,DataPack!W256))=0, "", IF($C$4=Dates!$G$4, DataPack!Q256,IF($C$4=Dates!$G$5,DataPack!W256)))</f>
        <v>Community School</v>
      </c>
      <c r="G105" s="258">
        <f>IF(IF($C$4=Dates!$G$4, DataPack!R256,IF($C$4=Dates!$G$5,DataPack!X256))=0, "", IF($C$4=Dates!$G$4, DataPack!R256,IF($C$4=Dates!$G$5,DataPack!X256)))</f>
        <v>40932</v>
      </c>
      <c r="H105" s="5"/>
    </row>
    <row r="106" spans="2:8">
      <c r="B106" s="29">
        <f>IF(IF($C$4=Dates!$G$4, DataPack!M257,IF($C$4=Dates!$G$5,DataPack!S257))=0, "", IF($C$4=Dates!$G$4, DataPack!M257,IF($C$4=Dates!$G$5,DataPack!S257)))</f>
        <v>125038</v>
      </c>
      <c r="C106" s="34" t="str">
        <f>IF(IF($C$4=Dates!$G$4, DataPack!N257,IF($C$4=Dates!$G$5,DataPack!T257))=0, "", IF($C$4=Dates!$G$4, DataPack!N257,IF($C$4=Dates!$G$5,DataPack!T257)))</f>
        <v>Hurst Park Primary School</v>
      </c>
      <c r="D106" s="34" t="str">
        <f>IF(IF($C$4=Dates!$G$4, DataPack!O257,IF($C$4=Dates!$G$5,DataPack!U257))=0, "", IF($C$4=Dates!$G$4, DataPack!O257,IF($C$4=Dates!$G$5,DataPack!U257)))</f>
        <v>Surrey</v>
      </c>
      <c r="E106" s="34" t="str">
        <f>IF(IF($C$4=Dates!$G$4, DataPack!P257,IF($C$4=Dates!$G$5,DataPack!V257))=0, "", IF($C$4=Dates!$G$4, DataPack!P257,IF($C$4=Dates!$G$5,DataPack!V257)))</f>
        <v>Primary</v>
      </c>
      <c r="F106" s="34" t="str">
        <f>IF(IF($C$4=Dates!$G$4, DataPack!Q257,IF($C$4=Dates!$G$5,DataPack!W257))=0, "", IF($C$4=Dates!$G$4, DataPack!Q257,IF($C$4=Dates!$G$5,DataPack!W257)))</f>
        <v>Community School</v>
      </c>
      <c r="G106" s="258">
        <f>IF(IF($C$4=Dates!$G$4, DataPack!R257,IF($C$4=Dates!$G$5,DataPack!X257))=0, "", IF($C$4=Dates!$G$4, DataPack!R257,IF($C$4=Dates!$G$5,DataPack!X257)))</f>
        <v>40932</v>
      </c>
      <c r="H106" s="5"/>
    </row>
    <row r="107" spans="2:8">
      <c r="B107" s="29">
        <f>IF(IF($C$4=Dates!$G$4, DataPack!M258,IF($C$4=Dates!$G$5,DataPack!S258))=0, "", IF($C$4=Dates!$G$4, DataPack!M258,IF($C$4=Dates!$G$5,DataPack!S258)))</f>
        <v>135979</v>
      </c>
      <c r="C107" s="34" t="str">
        <f>IF(IF($C$4=Dates!$G$4, DataPack!N258,IF($C$4=Dates!$G$5,DataPack!T258))=0, "", IF($C$4=Dates!$G$4, DataPack!N258,IF($C$4=Dates!$G$5,DataPack!T258)))</f>
        <v>Ormiston Sandwell Community Academy</v>
      </c>
      <c r="D107" s="34" t="str">
        <f>IF(IF($C$4=Dates!$G$4, DataPack!O258,IF($C$4=Dates!$G$5,DataPack!U258))=0, "", IF($C$4=Dates!$G$4, DataPack!O258,IF($C$4=Dates!$G$5,DataPack!U258)))</f>
        <v>Sandwell</v>
      </c>
      <c r="E107" s="34" t="str">
        <f>IF(IF($C$4=Dates!$G$4, DataPack!P258,IF($C$4=Dates!$G$5,DataPack!V258))=0, "", IF($C$4=Dates!$G$4, DataPack!P258,IF($C$4=Dates!$G$5,DataPack!V258)))</f>
        <v>Secondary</v>
      </c>
      <c r="F107" s="34" t="str">
        <f>IF(IF($C$4=Dates!$G$4, DataPack!Q258,IF($C$4=Dates!$G$5,DataPack!W258))=0, "", IF($C$4=Dates!$G$4, DataPack!Q258,IF($C$4=Dates!$G$5,DataPack!W258)))</f>
        <v>Academy Sponsor Led</v>
      </c>
      <c r="G107" s="258">
        <f>IF(IF($C$4=Dates!$G$4, DataPack!R258,IF($C$4=Dates!$G$5,DataPack!X258))=0, "", IF($C$4=Dates!$G$4, DataPack!R258,IF($C$4=Dates!$G$5,DataPack!X258)))</f>
        <v>40933</v>
      </c>
      <c r="H107" s="5"/>
    </row>
    <row r="108" spans="2:8">
      <c r="B108" s="29">
        <f>IF(IF($C$4=Dates!$G$4, DataPack!M259,IF($C$4=Dates!$G$5,DataPack!S259))=0, "", IF($C$4=Dates!$G$4, DataPack!M259,IF($C$4=Dates!$G$5,DataPack!S259)))</f>
        <v>135137</v>
      </c>
      <c r="C108" s="34" t="str">
        <f>IF(IF($C$4=Dates!$G$4, DataPack!N259,IF($C$4=Dates!$G$5,DataPack!T259))=0, "", IF($C$4=Dates!$G$4, DataPack!N259,IF($C$4=Dates!$G$5,DataPack!T259)))</f>
        <v xml:space="preserve">Sir William Stanier Community School </v>
      </c>
      <c r="D108" s="34" t="str">
        <f>IF(IF($C$4=Dates!$G$4, DataPack!O259,IF($C$4=Dates!$G$5,DataPack!U259))=0, "", IF($C$4=Dates!$G$4, DataPack!O259,IF($C$4=Dates!$G$5,DataPack!U259)))</f>
        <v>Cheshire East</v>
      </c>
      <c r="E108" s="34" t="str">
        <f>IF(IF($C$4=Dates!$G$4, DataPack!P259,IF($C$4=Dates!$G$5,DataPack!V259))=0, "", IF($C$4=Dates!$G$4, DataPack!P259,IF($C$4=Dates!$G$5,DataPack!V259)))</f>
        <v>Secondary</v>
      </c>
      <c r="F108" s="34" t="str">
        <f>IF(IF($C$4=Dates!$G$4, DataPack!Q259,IF($C$4=Dates!$G$5,DataPack!W259))=0, "", IF($C$4=Dates!$G$4, DataPack!Q259,IF($C$4=Dates!$G$5,DataPack!W259)))</f>
        <v>Community School</v>
      </c>
      <c r="G108" s="258">
        <f>IF(IF($C$4=Dates!$G$4, DataPack!R259,IF($C$4=Dates!$G$5,DataPack!X259))=0, "", IF($C$4=Dates!$G$4, DataPack!R259,IF($C$4=Dates!$G$5,DataPack!X259)))</f>
        <v>40933</v>
      </c>
      <c r="H108" s="5"/>
    </row>
    <row r="109" spans="2:8">
      <c r="B109" s="29">
        <f>IF(IF($C$4=Dates!$G$4, DataPack!M260,IF($C$4=Dates!$G$5,DataPack!S260))=0, "", IF($C$4=Dates!$G$4, DataPack!M260,IF($C$4=Dates!$G$5,DataPack!S260)))</f>
        <v>133768</v>
      </c>
      <c r="C109" s="34" t="str">
        <f>IF(IF($C$4=Dates!$G$4, DataPack!N260,IF($C$4=Dates!$G$5,DataPack!T260))=0, "", IF($C$4=Dates!$G$4, DataPack!N260,IF($C$4=Dates!$G$5,DataPack!T260)))</f>
        <v>Unity City Academy</v>
      </c>
      <c r="D109" s="34" t="str">
        <f>IF(IF($C$4=Dates!$G$4, DataPack!O260,IF($C$4=Dates!$G$5,DataPack!U260))=0, "", IF($C$4=Dates!$G$4, DataPack!O260,IF($C$4=Dates!$G$5,DataPack!U260)))</f>
        <v>Middlesbrough</v>
      </c>
      <c r="E109" s="34" t="str">
        <f>IF(IF($C$4=Dates!$G$4, DataPack!P260,IF($C$4=Dates!$G$5,DataPack!V260))=0, "", IF($C$4=Dates!$G$4, DataPack!P260,IF($C$4=Dates!$G$5,DataPack!V260)))</f>
        <v>Secondary</v>
      </c>
      <c r="F109" s="34" t="str">
        <f>IF(IF($C$4=Dates!$G$4, DataPack!Q260,IF($C$4=Dates!$G$5,DataPack!W260))=0, "", IF($C$4=Dates!$G$4, DataPack!Q260,IF($C$4=Dates!$G$5,DataPack!W260)))</f>
        <v>Academy Sponsor Led</v>
      </c>
      <c r="G109" s="258">
        <f>IF(IF($C$4=Dates!$G$4, DataPack!R260,IF($C$4=Dates!$G$5,DataPack!X260))=0, "", IF($C$4=Dates!$G$4, DataPack!R260,IF($C$4=Dates!$G$5,DataPack!X260)))</f>
        <v>40933</v>
      </c>
      <c r="H109" s="5"/>
    </row>
    <row r="110" spans="2:8">
      <c r="B110" s="29">
        <f>IF(IF($C$4=Dates!$G$4, DataPack!M261,IF($C$4=Dates!$G$5,DataPack!S261))=0, "", IF($C$4=Dates!$G$4, DataPack!M261,IF($C$4=Dates!$G$5,DataPack!S261)))</f>
        <v>122345</v>
      </c>
      <c r="C110" s="34" t="str">
        <f>IF(IF($C$4=Dates!$G$4, DataPack!N261,IF($C$4=Dates!$G$5,DataPack!T261))=0, "", IF($C$4=Dates!$G$4, DataPack!N261,IF($C$4=Dates!$G$5,DataPack!T261)))</f>
        <v>Ashington Hirst Park Middle School</v>
      </c>
      <c r="D110" s="34" t="str">
        <f>IF(IF($C$4=Dates!$G$4, DataPack!O261,IF($C$4=Dates!$G$5,DataPack!U261))=0, "", IF($C$4=Dates!$G$4, DataPack!O261,IF($C$4=Dates!$G$5,DataPack!U261)))</f>
        <v>Northumberland</v>
      </c>
      <c r="E110" s="34" t="str">
        <f>IF(IF($C$4=Dates!$G$4, DataPack!P261,IF($C$4=Dates!$G$5,DataPack!V261))=0, "", IF($C$4=Dates!$G$4, DataPack!P261,IF($C$4=Dates!$G$5,DataPack!V261)))</f>
        <v>Secondary</v>
      </c>
      <c r="F110" s="34" t="str">
        <f>IF(IF($C$4=Dates!$G$4, DataPack!Q261,IF($C$4=Dates!$G$5,DataPack!W261))=0, "", IF($C$4=Dates!$G$4, DataPack!Q261,IF($C$4=Dates!$G$5,DataPack!W261)))</f>
        <v>Foundation School</v>
      </c>
      <c r="G110" s="258">
        <f>IF(IF($C$4=Dates!$G$4, DataPack!R261,IF($C$4=Dates!$G$5,DataPack!X261))=0, "", IF($C$4=Dates!$G$4, DataPack!R261,IF($C$4=Dates!$G$5,DataPack!X261)))</f>
        <v>40933</v>
      </c>
      <c r="H110" s="5"/>
    </row>
    <row r="111" spans="2:8">
      <c r="B111" s="29">
        <f>IF(IF($C$4=Dates!$G$4, DataPack!M262,IF($C$4=Dates!$G$5,DataPack!S262))=0, "", IF($C$4=Dates!$G$4, DataPack!M262,IF($C$4=Dates!$G$5,DataPack!S262)))</f>
        <v>103538</v>
      </c>
      <c r="C111" s="34" t="str">
        <f>IF(IF($C$4=Dates!$G$4, DataPack!N262,IF($C$4=Dates!$G$5,DataPack!T262))=0, "", IF($C$4=Dates!$G$4, DataPack!N262,IF($C$4=Dates!$G$5,DataPack!T262)))</f>
        <v>Holy Trinity Catholic Media Arts College</v>
      </c>
      <c r="D111" s="34" t="str">
        <f>IF(IF($C$4=Dates!$G$4, DataPack!O262,IF($C$4=Dates!$G$5,DataPack!U262))=0, "", IF($C$4=Dates!$G$4, DataPack!O262,IF($C$4=Dates!$G$5,DataPack!U262)))</f>
        <v>Birmingham</v>
      </c>
      <c r="E111" s="34" t="str">
        <f>IF(IF($C$4=Dates!$G$4, DataPack!P262,IF($C$4=Dates!$G$5,DataPack!V262))=0, "", IF($C$4=Dates!$G$4, DataPack!P262,IF($C$4=Dates!$G$5,DataPack!V262)))</f>
        <v>Secondary</v>
      </c>
      <c r="F111" s="34" t="str">
        <f>IF(IF($C$4=Dates!$G$4, DataPack!Q262,IF($C$4=Dates!$G$5,DataPack!W262))=0, "", IF($C$4=Dates!$G$4, DataPack!Q262,IF($C$4=Dates!$G$5,DataPack!W262)))</f>
        <v>Voluntary Aided School</v>
      </c>
      <c r="G111" s="258">
        <f>IF(IF($C$4=Dates!$G$4, DataPack!R262,IF($C$4=Dates!$G$5,DataPack!X262))=0, "", IF($C$4=Dates!$G$4, DataPack!R262,IF($C$4=Dates!$G$5,DataPack!X262)))</f>
        <v>40933</v>
      </c>
      <c r="H111" s="5"/>
    </row>
    <row r="112" spans="2:8">
      <c r="B112" s="29">
        <f>IF(IF($C$4=Dates!$G$4, DataPack!M263,IF($C$4=Dates!$G$5,DataPack!S263))=0, "", IF($C$4=Dates!$G$4, DataPack!M263,IF($C$4=Dates!$G$5,DataPack!S263)))</f>
        <v>126250</v>
      </c>
      <c r="C112" s="34" t="str">
        <f>IF(IF($C$4=Dates!$G$4, DataPack!N263,IF($C$4=Dates!$G$5,DataPack!T263))=0, "", IF($C$4=Dates!$G$4, DataPack!N263,IF($C$4=Dates!$G$5,DataPack!T263)))</f>
        <v>Noremarsh Community Junior School</v>
      </c>
      <c r="D112" s="34" t="str">
        <f>IF(IF($C$4=Dates!$G$4, DataPack!O263,IF($C$4=Dates!$G$5,DataPack!U263))=0, "", IF($C$4=Dates!$G$4, DataPack!O263,IF($C$4=Dates!$G$5,DataPack!U263)))</f>
        <v>Wiltshire</v>
      </c>
      <c r="E112" s="34" t="str">
        <f>IF(IF($C$4=Dates!$G$4, DataPack!P263,IF($C$4=Dates!$G$5,DataPack!V263))=0, "", IF($C$4=Dates!$G$4, DataPack!P263,IF($C$4=Dates!$G$5,DataPack!V263)))</f>
        <v>Primary</v>
      </c>
      <c r="F112" s="34" t="str">
        <f>IF(IF($C$4=Dates!$G$4, DataPack!Q263,IF($C$4=Dates!$G$5,DataPack!W263))=0, "", IF($C$4=Dates!$G$4, DataPack!Q263,IF($C$4=Dates!$G$5,DataPack!W263)))</f>
        <v>Community School</v>
      </c>
      <c r="G112" s="258">
        <f>IF(IF($C$4=Dates!$G$4, DataPack!R263,IF($C$4=Dates!$G$5,DataPack!X263))=0, "", IF($C$4=Dates!$G$4, DataPack!R263,IF($C$4=Dates!$G$5,DataPack!X263)))</f>
        <v>40934</v>
      </c>
      <c r="H112" s="5"/>
    </row>
    <row r="113" spans="2:8">
      <c r="B113" s="29">
        <f>IF(IF($C$4=Dates!$G$4, DataPack!M264,IF($C$4=Dates!$G$5,DataPack!S264))=0, "", IF($C$4=Dates!$G$4, DataPack!M264,IF($C$4=Dates!$G$5,DataPack!S264)))</f>
        <v>122592</v>
      </c>
      <c r="C113" s="34" t="str">
        <f>IF(IF($C$4=Dates!$G$4, DataPack!N264,IF($C$4=Dates!$G$5,DataPack!T264))=0, "", IF($C$4=Dates!$G$4, DataPack!N264,IF($C$4=Dates!$G$5,DataPack!T264)))</f>
        <v>Bishop Alexander Primary and Nursery School</v>
      </c>
      <c r="D113" s="34" t="str">
        <f>IF(IF($C$4=Dates!$G$4, DataPack!O264,IF($C$4=Dates!$G$5,DataPack!U264))=0, "", IF($C$4=Dates!$G$4, DataPack!O264,IF($C$4=Dates!$G$5,DataPack!U264)))</f>
        <v>Nottinghamshire</v>
      </c>
      <c r="E113" s="34" t="str">
        <f>IF(IF($C$4=Dates!$G$4, DataPack!P264,IF($C$4=Dates!$G$5,DataPack!V264))=0, "", IF($C$4=Dates!$G$4, DataPack!P264,IF($C$4=Dates!$G$5,DataPack!V264)))</f>
        <v>Primary</v>
      </c>
      <c r="F113" s="34" t="str">
        <f>IF(IF($C$4=Dates!$G$4, DataPack!Q264,IF($C$4=Dates!$G$5,DataPack!W264))=0, "", IF($C$4=Dates!$G$4, DataPack!Q264,IF($C$4=Dates!$G$5,DataPack!W264)))</f>
        <v>Community School</v>
      </c>
      <c r="G113" s="258">
        <f>IF(IF($C$4=Dates!$G$4, DataPack!R264,IF($C$4=Dates!$G$5,DataPack!X264))=0, "", IF($C$4=Dates!$G$4, DataPack!R264,IF($C$4=Dates!$G$5,DataPack!X264)))</f>
        <v>40934</v>
      </c>
      <c r="H113" s="5"/>
    </row>
    <row r="114" spans="2:8">
      <c r="B114" s="29">
        <f>IF(IF($C$4=Dates!$G$4, DataPack!M265,IF($C$4=Dates!$G$5,DataPack!S265))=0, "", IF($C$4=Dates!$G$4, DataPack!M265,IF($C$4=Dates!$G$5,DataPack!S265)))</f>
        <v>114861</v>
      </c>
      <c r="C114" s="34" t="str">
        <f>IF(IF($C$4=Dates!$G$4, DataPack!N265,IF($C$4=Dates!$G$5,DataPack!T265))=0, "", IF($C$4=Dates!$G$4, DataPack!N265,IF($C$4=Dates!$G$5,DataPack!T265)))</f>
        <v>The Alderton Junior School</v>
      </c>
      <c r="D114" s="34" t="str">
        <f>IF(IF($C$4=Dates!$G$4, DataPack!O265,IF($C$4=Dates!$G$5,DataPack!U265))=0, "", IF($C$4=Dates!$G$4, DataPack!O265,IF($C$4=Dates!$G$5,DataPack!U265)))</f>
        <v>Essex</v>
      </c>
      <c r="E114" s="34" t="str">
        <f>IF(IF($C$4=Dates!$G$4, DataPack!P265,IF($C$4=Dates!$G$5,DataPack!V265))=0, "", IF($C$4=Dates!$G$4, DataPack!P265,IF($C$4=Dates!$G$5,DataPack!V265)))</f>
        <v>Primary</v>
      </c>
      <c r="F114" s="34" t="str">
        <f>IF(IF($C$4=Dates!$G$4, DataPack!Q265,IF($C$4=Dates!$G$5,DataPack!W265))=0, "", IF($C$4=Dates!$G$4, DataPack!Q265,IF($C$4=Dates!$G$5,DataPack!W265)))</f>
        <v>Community School</v>
      </c>
      <c r="G114" s="258">
        <f>IF(IF($C$4=Dates!$G$4, DataPack!R265,IF($C$4=Dates!$G$5,DataPack!X265))=0, "", IF($C$4=Dates!$G$4, DataPack!R265,IF($C$4=Dates!$G$5,DataPack!X265)))</f>
        <v>40934</v>
      </c>
      <c r="H114" s="5"/>
    </row>
    <row r="115" spans="2:8">
      <c r="B115" s="29">
        <f>IF(IF($C$4=Dates!$G$4, DataPack!M266,IF($C$4=Dates!$G$5,DataPack!S266))=0, "", IF($C$4=Dates!$G$4, DataPack!M266,IF($C$4=Dates!$G$5,DataPack!S266)))</f>
        <v>103801</v>
      </c>
      <c r="C115" s="34" t="str">
        <f>IF(IF($C$4=Dates!$G$4, DataPack!N266,IF($C$4=Dates!$G$5,DataPack!T266))=0, "", IF($C$4=Dates!$G$4, DataPack!N266,IF($C$4=Dates!$G$5,DataPack!T266)))</f>
        <v>Caslon Primary School</v>
      </c>
      <c r="D115" s="34" t="str">
        <f>IF(IF($C$4=Dates!$G$4, DataPack!O266,IF($C$4=Dates!$G$5,DataPack!U266))=0, "", IF($C$4=Dates!$G$4, DataPack!O266,IF($C$4=Dates!$G$5,DataPack!U266)))</f>
        <v>Dudley</v>
      </c>
      <c r="E115" s="34" t="str">
        <f>IF(IF($C$4=Dates!$G$4, DataPack!P266,IF($C$4=Dates!$G$5,DataPack!V266))=0, "", IF($C$4=Dates!$G$4, DataPack!P266,IF($C$4=Dates!$G$5,DataPack!V266)))</f>
        <v>Primary</v>
      </c>
      <c r="F115" s="34" t="str">
        <f>IF(IF($C$4=Dates!$G$4, DataPack!Q266,IF($C$4=Dates!$G$5,DataPack!W266))=0, "", IF($C$4=Dates!$G$4, DataPack!Q266,IF($C$4=Dates!$G$5,DataPack!W266)))</f>
        <v>Community School</v>
      </c>
      <c r="G115" s="258">
        <f>IF(IF($C$4=Dates!$G$4, DataPack!R266,IF($C$4=Dates!$G$5,DataPack!X266))=0, "", IF($C$4=Dates!$G$4, DataPack!R266,IF($C$4=Dates!$G$5,DataPack!X266)))</f>
        <v>40934</v>
      </c>
      <c r="H115" s="5"/>
    </row>
    <row r="116" spans="2:8">
      <c r="B116" s="29">
        <f>IF(IF($C$4=Dates!$G$4, DataPack!M267,IF($C$4=Dates!$G$5,DataPack!S267))=0, "", IF($C$4=Dates!$G$4, DataPack!M267,IF($C$4=Dates!$G$5,DataPack!S267)))</f>
        <v>136091</v>
      </c>
      <c r="C116" s="34" t="str">
        <f>IF(IF($C$4=Dates!$G$4, DataPack!N267,IF($C$4=Dates!$G$5,DataPack!T267))=0, "", IF($C$4=Dates!$G$4, DataPack!N267,IF($C$4=Dates!$G$5,DataPack!T267)))</f>
        <v>The Phoenix Collegiate</v>
      </c>
      <c r="D116" s="34" t="str">
        <f>IF(IF($C$4=Dates!$G$4, DataPack!O267,IF($C$4=Dates!$G$5,DataPack!U267))=0, "", IF($C$4=Dates!$G$4, DataPack!O267,IF($C$4=Dates!$G$5,DataPack!U267)))</f>
        <v>Sandwell</v>
      </c>
      <c r="E116" s="34" t="str">
        <f>IF(IF($C$4=Dates!$G$4, DataPack!P267,IF($C$4=Dates!$G$5,DataPack!V267))=0, "", IF($C$4=Dates!$G$4, DataPack!P267,IF($C$4=Dates!$G$5,DataPack!V267)))</f>
        <v>Secondary</v>
      </c>
      <c r="F116" s="34" t="str">
        <f>IF(IF($C$4=Dates!$G$4, DataPack!Q267,IF($C$4=Dates!$G$5,DataPack!W267))=0, "", IF($C$4=Dates!$G$4, DataPack!Q267,IF($C$4=Dates!$G$5,DataPack!W267)))</f>
        <v>Foundation School</v>
      </c>
      <c r="G116" s="258">
        <f>IF(IF($C$4=Dates!$G$4, DataPack!R267,IF($C$4=Dates!$G$5,DataPack!X267))=0, "", IF($C$4=Dates!$G$4, DataPack!R267,IF($C$4=Dates!$G$5,DataPack!X267)))</f>
        <v>40934</v>
      </c>
      <c r="H116" s="5"/>
    </row>
    <row r="117" spans="2:8">
      <c r="B117" s="29">
        <f>IF(IF($C$4=Dates!$G$4, DataPack!M268,IF($C$4=Dates!$G$5,DataPack!S268))=0, "", IF($C$4=Dates!$G$4, DataPack!M268,IF($C$4=Dates!$G$5,DataPack!S268)))</f>
        <v>135940</v>
      </c>
      <c r="C117" s="34" t="str">
        <f>IF(IF($C$4=Dates!$G$4, DataPack!N268,IF($C$4=Dates!$G$5,DataPack!T268))=0, "", IF($C$4=Dates!$G$4, DataPack!N268,IF($C$4=Dates!$G$5,DataPack!T268)))</f>
        <v>Furness Academy</v>
      </c>
      <c r="D117" s="34" t="str">
        <f>IF(IF($C$4=Dates!$G$4, DataPack!O268,IF($C$4=Dates!$G$5,DataPack!U268))=0, "", IF($C$4=Dates!$G$4, DataPack!O268,IF($C$4=Dates!$G$5,DataPack!U268)))</f>
        <v>Cumbria</v>
      </c>
      <c r="E117" s="34" t="str">
        <f>IF(IF($C$4=Dates!$G$4, DataPack!P268,IF($C$4=Dates!$G$5,DataPack!V268))=0, "", IF($C$4=Dates!$G$4, DataPack!P268,IF($C$4=Dates!$G$5,DataPack!V268)))</f>
        <v>Secondary</v>
      </c>
      <c r="F117" s="34" t="str">
        <f>IF(IF($C$4=Dates!$G$4, DataPack!Q268,IF($C$4=Dates!$G$5,DataPack!W268))=0, "", IF($C$4=Dates!$G$4, DataPack!Q268,IF($C$4=Dates!$G$5,DataPack!W268)))</f>
        <v>Academy Sponsor Led</v>
      </c>
      <c r="G117" s="258">
        <f>IF(IF($C$4=Dates!$G$4, DataPack!R268,IF($C$4=Dates!$G$5,DataPack!X268))=0, "", IF($C$4=Dates!$G$4, DataPack!R268,IF($C$4=Dates!$G$5,DataPack!X268)))</f>
        <v>40934</v>
      </c>
      <c r="H117" s="5"/>
    </row>
    <row r="118" spans="2:8">
      <c r="B118" s="29">
        <f>IF(IF($C$4=Dates!$G$4, DataPack!M269,IF($C$4=Dates!$G$5,DataPack!S269))=0, "", IF($C$4=Dates!$G$4, DataPack!M269,IF($C$4=Dates!$G$5,DataPack!S269)))</f>
        <v>103881</v>
      </c>
      <c r="C118" s="34" t="str">
        <f>IF(IF($C$4=Dates!$G$4, DataPack!N269,IF($C$4=Dates!$G$5,DataPack!T269))=0, "", IF($C$4=Dates!$G$4, DataPack!N269,IF($C$4=Dates!$G$5,DataPack!T269)))</f>
        <v>Halesbury School</v>
      </c>
      <c r="D118" s="34" t="str">
        <f>IF(IF($C$4=Dates!$G$4, DataPack!O269,IF($C$4=Dates!$G$5,DataPack!U269))=0, "", IF($C$4=Dates!$G$4, DataPack!O269,IF($C$4=Dates!$G$5,DataPack!U269)))</f>
        <v>Dudley</v>
      </c>
      <c r="E118" s="34" t="str">
        <f>IF(IF($C$4=Dates!$G$4, DataPack!P269,IF($C$4=Dates!$G$5,DataPack!V269))=0, "", IF($C$4=Dates!$G$4, DataPack!P269,IF($C$4=Dates!$G$5,DataPack!V269)))</f>
        <v>Special</v>
      </c>
      <c r="F118" s="34" t="str">
        <f>IF(IF($C$4=Dates!$G$4, DataPack!Q269,IF($C$4=Dates!$G$5,DataPack!W269))=0, "", IF($C$4=Dates!$G$4, DataPack!Q269,IF($C$4=Dates!$G$5,DataPack!W269)))</f>
        <v>Community Special School</v>
      </c>
      <c r="G118" s="258">
        <f>IF(IF($C$4=Dates!$G$4, DataPack!R269,IF($C$4=Dates!$G$5,DataPack!X269))=0, "", IF($C$4=Dates!$G$4, DataPack!R269,IF($C$4=Dates!$G$5,DataPack!X269)))</f>
        <v>40934</v>
      </c>
      <c r="H118" s="5"/>
    </row>
    <row r="119" spans="2:8">
      <c r="B119" s="29">
        <f>IF(IF($C$4=Dates!$G$4, DataPack!M270,IF($C$4=Dates!$G$5,DataPack!S270))=0, "", IF($C$4=Dates!$G$4, DataPack!M270,IF($C$4=Dates!$G$5,DataPack!S270)))</f>
        <v>124334</v>
      </c>
      <c r="C119" s="34" t="str">
        <f>IF(IF($C$4=Dates!$G$4, DataPack!N270,IF($C$4=Dates!$G$5,DataPack!T270))=0, "", IF($C$4=Dates!$G$4, DataPack!N270,IF($C$4=Dates!$G$5,DataPack!T270)))</f>
        <v>Church Eaton Endowed (VA) Primary School</v>
      </c>
      <c r="D119" s="34" t="str">
        <f>IF(IF($C$4=Dates!$G$4, DataPack!O270,IF($C$4=Dates!$G$5,DataPack!U270))=0, "", IF($C$4=Dates!$G$4, DataPack!O270,IF($C$4=Dates!$G$5,DataPack!U270)))</f>
        <v>Staffordshire</v>
      </c>
      <c r="E119" s="34" t="str">
        <f>IF(IF($C$4=Dates!$G$4, DataPack!P270,IF($C$4=Dates!$G$5,DataPack!V270))=0, "", IF($C$4=Dates!$G$4, DataPack!P270,IF($C$4=Dates!$G$5,DataPack!V270)))</f>
        <v>Primary</v>
      </c>
      <c r="F119" s="34" t="str">
        <f>IF(IF($C$4=Dates!$G$4, DataPack!Q270,IF($C$4=Dates!$G$5,DataPack!W270))=0, "", IF($C$4=Dates!$G$4, DataPack!Q270,IF($C$4=Dates!$G$5,DataPack!W270)))</f>
        <v>Voluntary Aided School</v>
      </c>
      <c r="G119" s="258">
        <f>IF(IF($C$4=Dates!$G$4, DataPack!R270,IF($C$4=Dates!$G$5,DataPack!X270))=0, "", IF($C$4=Dates!$G$4, DataPack!R270,IF($C$4=Dates!$G$5,DataPack!X270)))</f>
        <v>40935</v>
      </c>
      <c r="H119" s="5"/>
    </row>
    <row r="120" spans="2:8">
      <c r="B120" s="29">
        <f>IF(IF($C$4=Dates!$G$4, DataPack!M271,IF($C$4=Dates!$G$5,DataPack!S271))=0, "", IF($C$4=Dates!$G$4, DataPack!M271,IF($C$4=Dates!$G$5,DataPack!S271)))</f>
        <v>125115</v>
      </c>
      <c r="C120" s="34" t="str">
        <f>IF(IF($C$4=Dates!$G$4, DataPack!N271,IF($C$4=Dates!$G$5,DataPack!T271))=0, "", IF($C$4=Dates!$G$4, DataPack!N271,IF($C$4=Dates!$G$5,DataPack!T271)))</f>
        <v>Weyfield Primary School</v>
      </c>
      <c r="D120" s="34" t="str">
        <f>IF(IF($C$4=Dates!$G$4, DataPack!O271,IF($C$4=Dates!$G$5,DataPack!U271))=0, "", IF($C$4=Dates!$G$4, DataPack!O271,IF($C$4=Dates!$G$5,DataPack!U271)))</f>
        <v>Surrey</v>
      </c>
      <c r="E120" s="34" t="str">
        <f>IF(IF($C$4=Dates!$G$4, DataPack!P271,IF($C$4=Dates!$G$5,DataPack!V271))=0, "", IF($C$4=Dates!$G$4, DataPack!P271,IF($C$4=Dates!$G$5,DataPack!V271)))</f>
        <v>Primary</v>
      </c>
      <c r="F120" s="34" t="str">
        <f>IF(IF($C$4=Dates!$G$4, DataPack!Q271,IF($C$4=Dates!$G$5,DataPack!W271))=0, "", IF($C$4=Dates!$G$4, DataPack!Q271,IF($C$4=Dates!$G$5,DataPack!W271)))</f>
        <v>Community School</v>
      </c>
      <c r="G120" s="258">
        <f>IF(IF($C$4=Dates!$G$4, DataPack!R271,IF($C$4=Dates!$G$5,DataPack!X271))=0, "", IF($C$4=Dates!$G$4, DataPack!R271,IF($C$4=Dates!$G$5,DataPack!X271)))</f>
        <v>40935</v>
      </c>
      <c r="H120" s="5"/>
    </row>
    <row r="121" spans="2:8">
      <c r="B121" s="29">
        <f>IF(IF($C$4=Dates!$G$4, DataPack!M272,IF($C$4=Dates!$G$5,DataPack!S272))=0, "", IF($C$4=Dates!$G$4, DataPack!M272,IF($C$4=Dates!$G$5,DataPack!S272)))</f>
        <v>104804</v>
      </c>
      <c r="C121" s="34" t="str">
        <f>IF(IF($C$4=Dates!$G$4, DataPack!N272,IF($C$4=Dates!$G$5,DataPack!T272))=0, "", IF($C$4=Dates!$G$4, DataPack!N272,IF($C$4=Dates!$G$5,DataPack!T272)))</f>
        <v>Holy Cross Catholic Primary School</v>
      </c>
      <c r="D121" s="34" t="str">
        <f>IF(IF($C$4=Dates!$G$4, DataPack!O272,IF($C$4=Dates!$G$5,DataPack!U272))=0, "", IF($C$4=Dates!$G$4, DataPack!O272,IF($C$4=Dates!$G$5,DataPack!U272)))</f>
        <v>St. Helens</v>
      </c>
      <c r="E121" s="34" t="str">
        <f>IF(IF($C$4=Dates!$G$4, DataPack!P272,IF($C$4=Dates!$G$5,DataPack!V272))=0, "", IF($C$4=Dates!$G$4, DataPack!P272,IF($C$4=Dates!$G$5,DataPack!V272)))</f>
        <v>Primary</v>
      </c>
      <c r="F121" s="34" t="str">
        <f>IF(IF($C$4=Dates!$G$4, DataPack!Q272,IF($C$4=Dates!$G$5,DataPack!W272))=0, "", IF($C$4=Dates!$G$4, DataPack!Q272,IF($C$4=Dates!$G$5,DataPack!W272)))</f>
        <v>Voluntary Aided School</v>
      </c>
      <c r="G121" s="258">
        <f>IF(IF($C$4=Dates!$G$4, DataPack!R272,IF($C$4=Dates!$G$5,DataPack!X272))=0, "", IF($C$4=Dates!$G$4, DataPack!R272,IF($C$4=Dates!$G$5,DataPack!X272)))</f>
        <v>40935</v>
      </c>
      <c r="H121" s="5"/>
    </row>
    <row r="122" spans="2:8">
      <c r="B122" s="29">
        <f>IF(IF($C$4=Dates!$G$4, DataPack!M273,IF($C$4=Dates!$G$5,DataPack!S273))=0, "", IF($C$4=Dates!$G$4, DataPack!M273,IF($C$4=Dates!$G$5,DataPack!S273)))</f>
        <v>107562</v>
      </c>
      <c r="C122" s="34" t="str">
        <f>IF(IF($C$4=Dates!$G$4, DataPack!N273,IF($C$4=Dates!$G$5,DataPack!T273))=0, "", IF($C$4=Dates!$G$4, DataPack!N273,IF($C$4=Dates!$G$5,DataPack!T273)))</f>
        <v>Calder High School, A Specialist Technology College</v>
      </c>
      <c r="D122" s="34" t="str">
        <f>IF(IF($C$4=Dates!$G$4, DataPack!O273,IF($C$4=Dates!$G$5,DataPack!U273))=0, "", IF($C$4=Dates!$G$4, DataPack!O273,IF($C$4=Dates!$G$5,DataPack!U273)))</f>
        <v>Calderdale</v>
      </c>
      <c r="E122" s="34" t="str">
        <f>IF(IF($C$4=Dates!$G$4, DataPack!P273,IF($C$4=Dates!$G$5,DataPack!V273))=0, "", IF($C$4=Dates!$G$4, DataPack!P273,IF($C$4=Dates!$G$5,DataPack!V273)))</f>
        <v>Secondary</v>
      </c>
      <c r="F122" s="34" t="str">
        <f>IF(IF($C$4=Dates!$G$4, DataPack!Q273,IF($C$4=Dates!$G$5,DataPack!W273))=0, "", IF($C$4=Dates!$G$4, DataPack!Q273,IF($C$4=Dates!$G$5,DataPack!W273)))</f>
        <v>Community School</v>
      </c>
      <c r="G122" s="258">
        <f>IF(IF($C$4=Dates!$G$4, DataPack!R273,IF($C$4=Dates!$G$5,DataPack!X273))=0, "", IF($C$4=Dates!$G$4, DataPack!R273,IF($C$4=Dates!$G$5,DataPack!X273)))</f>
        <v>40935</v>
      </c>
      <c r="H122" s="5"/>
    </row>
    <row r="123" spans="2:8">
      <c r="B123" s="29">
        <f>IF(IF($C$4=Dates!$G$4, DataPack!M274,IF($C$4=Dates!$G$5,DataPack!S274))=0, "", IF($C$4=Dates!$G$4, DataPack!M274,IF($C$4=Dates!$G$5,DataPack!S274)))</f>
        <v>107886</v>
      </c>
      <c r="C123" s="34" t="str">
        <f>IF(IF($C$4=Dates!$G$4, DataPack!N274,IF($C$4=Dates!$G$5,DataPack!T274))=0, "", IF($C$4=Dates!$G$4, DataPack!N274,IF($C$4=Dates!$G$5,DataPack!T274)))</f>
        <v>Iveson Primary School</v>
      </c>
      <c r="D123" s="34" t="str">
        <f>IF(IF($C$4=Dates!$G$4, DataPack!O274,IF($C$4=Dates!$G$5,DataPack!U274))=0, "", IF($C$4=Dates!$G$4, DataPack!O274,IF($C$4=Dates!$G$5,DataPack!U274)))</f>
        <v>Leeds</v>
      </c>
      <c r="E123" s="34" t="str">
        <f>IF(IF($C$4=Dates!$G$4, DataPack!P274,IF($C$4=Dates!$G$5,DataPack!V274))=0, "", IF($C$4=Dates!$G$4, DataPack!P274,IF($C$4=Dates!$G$5,DataPack!V274)))</f>
        <v>Primary</v>
      </c>
      <c r="F123" s="34" t="str">
        <f>IF(IF($C$4=Dates!$G$4, DataPack!Q274,IF($C$4=Dates!$G$5,DataPack!W274))=0, "", IF($C$4=Dates!$G$4, DataPack!Q274,IF($C$4=Dates!$G$5,DataPack!W274)))</f>
        <v>Community School</v>
      </c>
      <c r="G123" s="258">
        <f>IF(IF($C$4=Dates!$G$4, DataPack!R274,IF($C$4=Dates!$G$5,DataPack!X274))=0, "", IF($C$4=Dates!$G$4, DataPack!R274,IF($C$4=Dates!$G$5,DataPack!X274)))</f>
        <v>40939</v>
      </c>
      <c r="H123" s="5"/>
    </row>
    <row r="124" spans="2:8">
      <c r="B124" s="29">
        <f>IF(IF($C$4=Dates!$G$4, DataPack!M275,IF($C$4=Dates!$G$5,DataPack!S275))=0, "", IF($C$4=Dates!$G$4, DataPack!M275,IF($C$4=Dates!$G$5,DataPack!S275)))</f>
        <v>104866</v>
      </c>
      <c r="C124" s="34" t="str">
        <f>IF(IF($C$4=Dates!$G$4, DataPack!N275,IF($C$4=Dates!$G$5,DataPack!T275))=0, "", IF($C$4=Dates!$G$4, DataPack!N275,IF($C$4=Dates!$G$5,DataPack!T275)))</f>
        <v>Marshside Primary School</v>
      </c>
      <c r="D124" s="34" t="str">
        <f>IF(IF($C$4=Dates!$G$4, DataPack!O275,IF($C$4=Dates!$G$5,DataPack!U275))=0, "", IF($C$4=Dates!$G$4, DataPack!O275,IF($C$4=Dates!$G$5,DataPack!U275)))</f>
        <v>Sefton</v>
      </c>
      <c r="E124" s="34" t="str">
        <f>IF(IF($C$4=Dates!$G$4, DataPack!P275,IF($C$4=Dates!$G$5,DataPack!V275))=0, "", IF($C$4=Dates!$G$4, DataPack!P275,IF($C$4=Dates!$G$5,DataPack!V275)))</f>
        <v>Primary</v>
      </c>
      <c r="F124" s="34" t="str">
        <f>IF(IF($C$4=Dates!$G$4, DataPack!Q275,IF($C$4=Dates!$G$5,DataPack!W275))=0, "", IF($C$4=Dates!$G$4, DataPack!Q275,IF($C$4=Dates!$G$5,DataPack!W275)))</f>
        <v>Community School</v>
      </c>
      <c r="G124" s="258">
        <f>IF(IF($C$4=Dates!$G$4, DataPack!R275,IF($C$4=Dates!$G$5,DataPack!X275))=0, "", IF($C$4=Dates!$G$4, DataPack!R275,IF($C$4=Dates!$G$5,DataPack!X275)))</f>
        <v>40940</v>
      </c>
      <c r="H124" s="5"/>
    </row>
    <row r="125" spans="2:8">
      <c r="B125" s="29">
        <f>IF(IF($C$4=Dates!$G$4, DataPack!M276,IF($C$4=Dates!$G$5,DataPack!S276))=0, "", IF($C$4=Dates!$G$4, DataPack!M276,IF($C$4=Dates!$G$5,DataPack!S276)))</f>
        <v>136958</v>
      </c>
      <c r="C125" s="34" t="str">
        <f>IF(IF($C$4=Dates!$G$4, DataPack!N276,IF($C$4=Dates!$G$5,DataPack!T276))=0, "", IF($C$4=Dates!$G$4, DataPack!N276,IF($C$4=Dates!$G$5,DataPack!T276)))</f>
        <v>Caistor Yarborough Academy</v>
      </c>
      <c r="D125" s="34" t="str">
        <f>IF(IF($C$4=Dates!$G$4, DataPack!O276,IF($C$4=Dates!$G$5,DataPack!U276))=0, "", IF($C$4=Dates!$G$4, DataPack!O276,IF($C$4=Dates!$G$5,DataPack!U276)))</f>
        <v>Lincolnshire</v>
      </c>
      <c r="E125" s="34" t="str">
        <f>IF(IF($C$4=Dates!$G$4, DataPack!P276,IF($C$4=Dates!$G$5,DataPack!V276))=0, "", IF($C$4=Dates!$G$4, DataPack!P276,IF($C$4=Dates!$G$5,DataPack!V276)))</f>
        <v>Secondary</v>
      </c>
      <c r="F125" s="34" t="str">
        <f>IF(IF($C$4=Dates!$G$4, DataPack!Q276,IF($C$4=Dates!$G$5,DataPack!W276))=0, "", IF($C$4=Dates!$G$4, DataPack!Q276,IF($C$4=Dates!$G$5,DataPack!W276)))</f>
        <v>Academy Converters</v>
      </c>
      <c r="G125" s="258">
        <f>IF(IF($C$4=Dates!$G$4, DataPack!R276,IF($C$4=Dates!$G$5,DataPack!X276))=0, "", IF($C$4=Dates!$G$4, DataPack!R276,IF($C$4=Dates!$G$5,DataPack!X276)))</f>
        <v>40940</v>
      </c>
      <c r="H125" s="5"/>
    </row>
    <row r="126" spans="2:8">
      <c r="B126" s="29">
        <f>IF(IF($C$4=Dates!$G$4, DataPack!M277,IF($C$4=Dates!$G$5,DataPack!S277))=0, "", IF($C$4=Dates!$G$4, DataPack!M277,IF($C$4=Dates!$G$5,DataPack!S277)))</f>
        <v>118326</v>
      </c>
      <c r="C126" s="34" t="str">
        <f>IF(IF($C$4=Dates!$G$4, DataPack!N277,IF($C$4=Dates!$G$5,DataPack!T277))=0, "", IF($C$4=Dates!$G$4, DataPack!N277,IF($C$4=Dates!$G$5,DataPack!T277)))</f>
        <v>Halling Primary School</v>
      </c>
      <c r="D126" s="34" t="str">
        <f>IF(IF($C$4=Dates!$G$4, DataPack!O277,IF($C$4=Dates!$G$5,DataPack!U277))=0, "", IF($C$4=Dates!$G$4, DataPack!O277,IF($C$4=Dates!$G$5,DataPack!U277)))</f>
        <v>Medway</v>
      </c>
      <c r="E126" s="34" t="str">
        <f>IF(IF($C$4=Dates!$G$4, DataPack!P277,IF($C$4=Dates!$G$5,DataPack!V277))=0, "", IF($C$4=Dates!$G$4, DataPack!P277,IF($C$4=Dates!$G$5,DataPack!V277)))</f>
        <v>Primary</v>
      </c>
      <c r="F126" s="34" t="str">
        <f>IF(IF($C$4=Dates!$G$4, DataPack!Q277,IF($C$4=Dates!$G$5,DataPack!W277))=0, "", IF($C$4=Dates!$G$4, DataPack!Q277,IF($C$4=Dates!$G$5,DataPack!W277)))</f>
        <v>Community School</v>
      </c>
      <c r="G126" s="258">
        <f>IF(IF($C$4=Dates!$G$4, DataPack!R277,IF($C$4=Dates!$G$5,DataPack!X277))=0, "", IF($C$4=Dates!$G$4, DataPack!R277,IF($C$4=Dates!$G$5,DataPack!X277)))</f>
        <v>40941</v>
      </c>
      <c r="H126" s="5"/>
    </row>
    <row r="127" spans="2:8">
      <c r="B127" s="29">
        <f>IF(IF($C$4=Dates!$G$4, DataPack!M278,IF($C$4=Dates!$G$5,DataPack!S278))=0, "", IF($C$4=Dates!$G$4, DataPack!M278,IF($C$4=Dates!$G$5,DataPack!S278)))</f>
        <v>116295</v>
      </c>
      <c r="C127" s="34" t="str">
        <f>IF(IF($C$4=Dates!$G$4, DataPack!N278,IF($C$4=Dates!$G$5,DataPack!T278))=0, "", IF($C$4=Dates!$G$4, DataPack!N278,IF($C$4=Dates!$G$5,DataPack!T278)))</f>
        <v>Kingsclere Church of England Primary School</v>
      </c>
      <c r="D127" s="34" t="str">
        <f>IF(IF($C$4=Dates!$G$4, DataPack!O278,IF($C$4=Dates!$G$5,DataPack!U278))=0, "", IF($C$4=Dates!$G$4, DataPack!O278,IF($C$4=Dates!$G$5,DataPack!U278)))</f>
        <v>Hampshire</v>
      </c>
      <c r="E127" s="34" t="str">
        <f>IF(IF($C$4=Dates!$G$4, DataPack!P278,IF($C$4=Dates!$G$5,DataPack!V278))=0, "", IF($C$4=Dates!$G$4, DataPack!P278,IF($C$4=Dates!$G$5,DataPack!V278)))</f>
        <v>Primary</v>
      </c>
      <c r="F127" s="34" t="str">
        <f>IF(IF($C$4=Dates!$G$4, DataPack!Q278,IF($C$4=Dates!$G$5,DataPack!W278))=0, "", IF($C$4=Dates!$G$4, DataPack!Q278,IF($C$4=Dates!$G$5,DataPack!W278)))</f>
        <v>Voluntary Controlled School</v>
      </c>
      <c r="G127" s="258">
        <f>IF(IF($C$4=Dates!$G$4, DataPack!R278,IF($C$4=Dates!$G$5,DataPack!X278))=0, "", IF($C$4=Dates!$G$4, DataPack!R278,IF($C$4=Dates!$G$5,DataPack!X278)))</f>
        <v>40941</v>
      </c>
      <c r="H127" s="5"/>
    </row>
    <row r="128" spans="2:8">
      <c r="B128" s="29">
        <f>IF(IF($C$4=Dates!$G$4, DataPack!M279,IF($C$4=Dates!$G$5,DataPack!S279))=0, "", IF($C$4=Dates!$G$4, DataPack!M279,IF($C$4=Dates!$G$5,DataPack!S279)))</f>
        <v>115732</v>
      </c>
      <c r="C128" s="34" t="str">
        <f>IF(IF($C$4=Dates!$G$4, DataPack!N279,IF($C$4=Dates!$G$5,DataPack!T279))=0, "", IF($C$4=Dates!$G$4, DataPack!N279,IF($C$4=Dates!$G$5,DataPack!T279)))</f>
        <v>Primrose Hill CofE Primary School</v>
      </c>
      <c r="D128" s="34" t="str">
        <f>IF(IF($C$4=Dates!$G$4, DataPack!O279,IF($C$4=Dates!$G$5,DataPack!U279))=0, "", IF($C$4=Dates!$G$4, DataPack!O279,IF($C$4=Dates!$G$5,DataPack!U279)))</f>
        <v>Gloucestershire</v>
      </c>
      <c r="E128" s="34" t="str">
        <f>IF(IF($C$4=Dates!$G$4, DataPack!P279,IF($C$4=Dates!$G$5,DataPack!V279))=0, "", IF($C$4=Dates!$G$4, DataPack!P279,IF($C$4=Dates!$G$5,DataPack!V279)))</f>
        <v>Primary</v>
      </c>
      <c r="F128" s="34" t="str">
        <f>IF(IF($C$4=Dates!$G$4, DataPack!Q279,IF($C$4=Dates!$G$5,DataPack!W279))=0, "", IF($C$4=Dates!$G$4, DataPack!Q279,IF($C$4=Dates!$G$5,DataPack!W279)))</f>
        <v>Foundation School</v>
      </c>
      <c r="G128" s="258">
        <f>IF(IF($C$4=Dates!$G$4, DataPack!R279,IF($C$4=Dates!$G$5,DataPack!X279))=0, "", IF($C$4=Dates!$G$4, DataPack!R279,IF($C$4=Dates!$G$5,DataPack!X279)))</f>
        <v>40941</v>
      </c>
      <c r="H128" s="5"/>
    </row>
    <row r="129" spans="2:8">
      <c r="B129" s="29">
        <f>IF(IF($C$4=Dates!$G$4, DataPack!M280,IF($C$4=Dates!$G$5,DataPack!S280))=0, "", IF($C$4=Dates!$G$4, DataPack!M280,IF($C$4=Dates!$G$5,DataPack!S280)))</f>
        <v>135847</v>
      </c>
      <c r="C129" s="34" t="str">
        <f>IF(IF($C$4=Dates!$G$4, DataPack!N280,IF($C$4=Dates!$G$5,DataPack!T280))=0, "", IF($C$4=Dates!$G$4, DataPack!N280,IF($C$4=Dates!$G$5,DataPack!T280)))</f>
        <v>St Andrew's College, North East Lincolnshire</v>
      </c>
      <c r="D129" s="34" t="str">
        <f>IF(IF($C$4=Dates!$G$4, DataPack!O280,IF($C$4=Dates!$G$5,DataPack!U280))=0, "", IF($C$4=Dates!$G$4, DataPack!O280,IF($C$4=Dates!$G$5,DataPack!U280)))</f>
        <v>North East Lincolnshire</v>
      </c>
      <c r="E129" s="34" t="str">
        <f>IF(IF($C$4=Dates!$G$4, DataPack!P280,IF($C$4=Dates!$G$5,DataPack!V280))=0, "", IF($C$4=Dates!$G$4, DataPack!P280,IF($C$4=Dates!$G$5,DataPack!V280)))</f>
        <v>Secondary</v>
      </c>
      <c r="F129" s="34" t="str">
        <f>IF(IF($C$4=Dates!$G$4, DataPack!Q280,IF($C$4=Dates!$G$5,DataPack!W280))=0, "", IF($C$4=Dates!$G$4, DataPack!Q280,IF($C$4=Dates!$G$5,DataPack!W280)))</f>
        <v>Foundation School</v>
      </c>
      <c r="G129" s="258">
        <f>IF(IF($C$4=Dates!$G$4, DataPack!R280,IF($C$4=Dates!$G$5,DataPack!X280))=0, "", IF($C$4=Dates!$G$4, DataPack!R280,IF($C$4=Dates!$G$5,DataPack!X280)))</f>
        <v>40941</v>
      </c>
      <c r="H129" s="5"/>
    </row>
    <row r="130" spans="2:8">
      <c r="B130" s="29">
        <f>IF(IF($C$4=Dates!$G$4, DataPack!M281,IF($C$4=Dates!$G$5,DataPack!S281))=0, "", IF($C$4=Dates!$G$4, DataPack!M281,IF($C$4=Dates!$G$5,DataPack!S281)))</f>
        <v>118896</v>
      </c>
      <c r="C130" s="34" t="str">
        <f>IF(IF($C$4=Dates!$G$4, DataPack!N281,IF($C$4=Dates!$G$5,DataPack!T281))=0, "", IF($C$4=Dates!$G$4, DataPack!N281,IF($C$4=Dates!$G$5,DataPack!T281)))</f>
        <v>Meopham School</v>
      </c>
      <c r="D130" s="34" t="str">
        <f>IF(IF($C$4=Dates!$G$4, DataPack!O281,IF($C$4=Dates!$G$5,DataPack!U281))=0, "", IF($C$4=Dates!$G$4, DataPack!O281,IF($C$4=Dates!$G$5,DataPack!U281)))</f>
        <v>Kent</v>
      </c>
      <c r="E130" s="34" t="str">
        <f>IF(IF($C$4=Dates!$G$4, DataPack!P281,IF($C$4=Dates!$G$5,DataPack!V281))=0, "", IF($C$4=Dates!$G$4, DataPack!P281,IF($C$4=Dates!$G$5,DataPack!V281)))</f>
        <v>Secondary</v>
      </c>
      <c r="F130" s="34" t="str">
        <f>IF(IF($C$4=Dates!$G$4, DataPack!Q281,IF($C$4=Dates!$G$5,DataPack!W281))=0, "", IF($C$4=Dates!$G$4, DataPack!Q281,IF($C$4=Dates!$G$5,DataPack!W281)))</f>
        <v>Foundation School</v>
      </c>
      <c r="G130" s="258">
        <f>IF(IF($C$4=Dates!$G$4, DataPack!R281,IF($C$4=Dates!$G$5,DataPack!X281))=0, "", IF($C$4=Dates!$G$4, DataPack!R281,IF($C$4=Dates!$G$5,DataPack!X281)))</f>
        <v>40941</v>
      </c>
      <c r="H130" s="5"/>
    </row>
    <row r="131" spans="2:8">
      <c r="B131" s="29">
        <f>IF(IF($C$4=Dates!$G$4, DataPack!M282,IF($C$4=Dates!$G$5,DataPack!S282))=0, "", IF($C$4=Dates!$G$4, DataPack!M282,IF($C$4=Dates!$G$5,DataPack!S282)))</f>
        <v>107565</v>
      </c>
      <c r="C131" s="34" t="str">
        <f>IF(IF($C$4=Dates!$G$4, DataPack!N282,IF($C$4=Dates!$G$5,DataPack!T282))=0, "", IF($C$4=Dates!$G$4, DataPack!N282,IF($C$4=Dates!$G$5,DataPack!T282)))</f>
        <v>Ryburn Valley High School</v>
      </c>
      <c r="D131" s="34" t="str">
        <f>IF(IF($C$4=Dates!$G$4, DataPack!O282,IF($C$4=Dates!$G$5,DataPack!U282))=0, "", IF($C$4=Dates!$G$4, DataPack!O282,IF($C$4=Dates!$G$5,DataPack!U282)))</f>
        <v>Calderdale</v>
      </c>
      <c r="E131" s="34" t="str">
        <f>IF(IF($C$4=Dates!$G$4, DataPack!P282,IF($C$4=Dates!$G$5,DataPack!V282))=0, "", IF($C$4=Dates!$G$4, DataPack!P282,IF($C$4=Dates!$G$5,DataPack!V282)))</f>
        <v>Secondary</v>
      </c>
      <c r="F131" s="34" t="str">
        <f>IF(IF($C$4=Dates!$G$4, DataPack!Q282,IF($C$4=Dates!$G$5,DataPack!W282))=0, "", IF($C$4=Dates!$G$4, DataPack!Q282,IF($C$4=Dates!$G$5,DataPack!W282)))</f>
        <v>Foundation School</v>
      </c>
      <c r="G131" s="258">
        <f>IF(IF($C$4=Dates!$G$4, DataPack!R282,IF($C$4=Dates!$G$5,DataPack!X282))=0, "", IF($C$4=Dates!$G$4, DataPack!R282,IF($C$4=Dates!$G$5,DataPack!X282)))</f>
        <v>40941</v>
      </c>
      <c r="H131" s="5"/>
    </row>
    <row r="132" spans="2:8">
      <c r="B132" s="29">
        <f>IF(IF($C$4=Dates!$G$4, DataPack!M283,IF($C$4=Dates!$G$5,DataPack!S283))=0, "", IF($C$4=Dates!$G$4, DataPack!M283,IF($C$4=Dates!$G$5,DataPack!S283)))</f>
        <v>133968</v>
      </c>
      <c r="C132" s="34" t="str">
        <f>IF(IF($C$4=Dates!$G$4, DataPack!N283,IF($C$4=Dates!$G$5,DataPack!T283))=0, "", IF($C$4=Dates!$G$4, DataPack!N283,IF($C$4=Dates!$G$5,DataPack!T283)))</f>
        <v>The Mill Primary School</v>
      </c>
      <c r="D132" s="34" t="str">
        <f>IF(IF($C$4=Dates!$G$4, DataPack!O283,IF($C$4=Dates!$G$5,DataPack!U283))=0, "", IF($C$4=Dates!$G$4, DataPack!O283,IF($C$4=Dates!$G$5,DataPack!U283)))</f>
        <v>West Sussex</v>
      </c>
      <c r="E132" s="34" t="str">
        <f>IF(IF($C$4=Dates!$G$4, DataPack!P283,IF($C$4=Dates!$G$5,DataPack!V283))=0, "", IF($C$4=Dates!$G$4, DataPack!P283,IF($C$4=Dates!$G$5,DataPack!V283)))</f>
        <v>Primary</v>
      </c>
      <c r="F132" s="34" t="str">
        <f>IF(IF($C$4=Dates!$G$4, DataPack!Q283,IF($C$4=Dates!$G$5,DataPack!W283))=0, "", IF($C$4=Dates!$G$4, DataPack!Q283,IF($C$4=Dates!$G$5,DataPack!W283)))</f>
        <v>Community School</v>
      </c>
      <c r="G132" s="258">
        <f>IF(IF($C$4=Dates!$G$4, DataPack!R283,IF($C$4=Dates!$G$5,DataPack!X283))=0, "", IF($C$4=Dates!$G$4, DataPack!R283,IF($C$4=Dates!$G$5,DataPack!X283)))</f>
        <v>40942</v>
      </c>
      <c r="H132" s="5"/>
    </row>
    <row r="133" spans="2:8">
      <c r="B133" s="29">
        <f>IF(IF($C$4=Dates!$G$4, DataPack!M284,IF($C$4=Dates!$G$5,DataPack!S284))=0, "", IF($C$4=Dates!$G$4, DataPack!M284,IF($C$4=Dates!$G$5,DataPack!S284)))</f>
        <v>117168</v>
      </c>
      <c r="C133" s="34" t="str">
        <f>IF(IF($C$4=Dates!$G$4, DataPack!N284,IF($C$4=Dates!$G$5,DataPack!T284))=0, "", IF($C$4=Dates!$G$4, DataPack!N284,IF($C$4=Dates!$G$5,DataPack!T284)))</f>
        <v>Kingsway Junior School</v>
      </c>
      <c r="D133" s="34" t="str">
        <f>IF(IF($C$4=Dates!$G$4, DataPack!O284,IF($C$4=Dates!$G$5,DataPack!U284))=0, "", IF($C$4=Dates!$G$4, DataPack!O284,IF($C$4=Dates!$G$5,DataPack!U284)))</f>
        <v>Hertfordshire</v>
      </c>
      <c r="E133" s="34" t="str">
        <f>IF(IF($C$4=Dates!$G$4, DataPack!P284,IF($C$4=Dates!$G$5,DataPack!V284))=0, "", IF($C$4=Dates!$G$4, DataPack!P284,IF($C$4=Dates!$G$5,DataPack!V284)))</f>
        <v>Primary</v>
      </c>
      <c r="F133" s="34" t="str">
        <f>IF(IF($C$4=Dates!$G$4, DataPack!Q284,IF($C$4=Dates!$G$5,DataPack!W284))=0, "", IF($C$4=Dates!$G$4, DataPack!Q284,IF($C$4=Dates!$G$5,DataPack!W284)))</f>
        <v>Community School</v>
      </c>
      <c r="G133" s="258">
        <f>IF(IF($C$4=Dates!$G$4, DataPack!R284,IF($C$4=Dates!$G$5,DataPack!X284))=0, "", IF($C$4=Dates!$G$4, DataPack!R284,IF($C$4=Dates!$G$5,DataPack!X284)))</f>
        <v>40942</v>
      </c>
      <c r="H133" s="5"/>
    </row>
    <row r="134" spans="2:8">
      <c r="B134" s="29">
        <f>IF(IF($C$4=Dates!$G$4, DataPack!M285,IF($C$4=Dates!$G$5,DataPack!S285))=0, "", IF($C$4=Dates!$G$4, DataPack!M285,IF($C$4=Dates!$G$5,DataPack!S285)))</f>
        <v>121398</v>
      </c>
      <c r="C134" s="34" t="str">
        <f>IF(IF($C$4=Dates!$G$4, DataPack!N285,IF($C$4=Dates!$G$5,DataPack!T285))=0, "", IF($C$4=Dates!$G$4, DataPack!N285,IF($C$4=Dates!$G$5,DataPack!T285)))</f>
        <v>Starbeck Community Primary School</v>
      </c>
      <c r="D134" s="34" t="str">
        <f>IF(IF($C$4=Dates!$G$4, DataPack!O285,IF($C$4=Dates!$G$5,DataPack!U285))=0, "", IF($C$4=Dates!$G$4, DataPack!O285,IF($C$4=Dates!$G$5,DataPack!U285)))</f>
        <v>North Yorkshire</v>
      </c>
      <c r="E134" s="34" t="str">
        <f>IF(IF($C$4=Dates!$G$4, DataPack!P285,IF($C$4=Dates!$G$5,DataPack!V285))=0, "", IF($C$4=Dates!$G$4, DataPack!P285,IF($C$4=Dates!$G$5,DataPack!V285)))</f>
        <v>Primary</v>
      </c>
      <c r="F134" s="34" t="str">
        <f>IF(IF($C$4=Dates!$G$4, DataPack!Q285,IF($C$4=Dates!$G$5,DataPack!W285))=0, "", IF($C$4=Dates!$G$4, DataPack!Q285,IF($C$4=Dates!$G$5,DataPack!W285)))</f>
        <v>Community School</v>
      </c>
      <c r="G134" s="258">
        <f>IF(IF($C$4=Dates!$G$4, DataPack!R285,IF($C$4=Dates!$G$5,DataPack!X285))=0, "", IF($C$4=Dates!$G$4, DataPack!R285,IF($C$4=Dates!$G$5,DataPack!X285)))</f>
        <v>40946</v>
      </c>
      <c r="H134" s="5"/>
    </row>
    <row r="135" spans="2:8">
      <c r="B135" s="29">
        <f>IF(IF($C$4=Dates!$G$4, DataPack!M286,IF($C$4=Dates!$G$5,DataPack!S286))=0, "", IF($C$4=Dates!$G$4, DataPack!M286,IF($C$4=Dates!$G$5,DataPack!S286)))</f>
        <v>114854</v>
      </c>
      <c r="C135" s="34" t="str">
        <f>IF(IF($C$4=Dates!$G$4, DataPack!N286,IF($C$4=Dates!$G$5,DataPack!T286))=0, "", IF($C$4=Dates!$G$4, DataPack!N286,IF($C$4=Dates!$G$5,DataPack!T286)))</f>
        <v>Quarry Hill Primary and Pre School</v>
      </c>
      <c r="D135" s="34" t="str">
        <f>IF(IF($C$4=Dates!$G$4, DataPack!O286,IF($C$4=Dates!$G$5,DataPack!U286))=0, "", IF($C$4=Dates!$G$4, DataPack!O286,IF($C$4=Dates!$G$5,DataPack!U286)))</f>
        <v>Thurrock</v>
      </c>
      <c r="E135" s="34" t="str">
        <f>IF(IF($C$4=Dates!$G$4, DataPack!P286,IF($C$4=Dates!$G$5,DataPack!V286))=0, "", IF($C$4=Dates!$G$4, DataPack!P286,IF($C$4=Dates!$G$5,DataPack!V286)))</f>
        <v>Primary</v>
      </c>
      <c r="F135" s="34" t="str">
        <f>IF(IF($C$4=Dates!$G$4, DataPack!Q286,IF($C$4=Dates!$G$5,DataPack!W286))=0, "", IF($C$4=Dates!$G$4, DataPack!Q286,IF($C$4=Dates!$G$5,DataPack!W286)))</f>
        <v>Community School</v>
      </c>
      <c r="G135" s="258">
        <f>IF(IF($C$4=Dates!$G$4, DataPack!R286,IF($C$4=Dates!$G$5,DataPack!X286))=0, "", IF($C$4=Dates!$G$4, DataPack!R286,IF($C$4=Dates!$G$5,DataPack!X286)))</f>
        <v>40947</v>
      </c>
      <c r="H135" s="5"/>
    </row>
    <row r="136" spans="2:8">
      <c r="B136" s="29">
        <f>IF(IF($C$4=Dates!$G$4, DataPack!M287,IF($C$4=Dates!$G$5,DataPack!S287))=0, "", IF($C$4=Dates!$G$4, DataPack!M287,IF($C$4=Dates!$G$5,DataPack!S287)))</f>
        <v>106656</v>
      </c>
      <c r="C136" s="34" t="str">
        <f>IF(IF($C$4=Dates!$G$4, DataPack!N287,IF($C$4=Dates!$G$5,DataPack!T287))=0, "", IF($C$4=Dates!$G$4, DataPack!N287,IF($C$4=Dates!$G$5,DataPack!T287)))</f>
        <v>The Dearne Advanced Learning Centre</v>
      </c>
      <c r="D136" s="34" t="str">
        <f>IF(IF($C$4=Dates!$G$4, DataPack!O287,IF($C$4=Dates!$G$5,DataPack!U287))=0, "", IF($C$4=Dates!$G$4, DataPack!O287,IF($C$4=Dates!$G$5,DataPack!U287)))</f>
        <v>Barnsley</v>
      </c>
      <c r="E136" s="34" t="str">
        <f>IF(IF($C$4=Dates!$G$4, DataPack!P287,IF($C$4=Dates!$G$5,DataPack!V287))=0, "", IF($C$4=Dates!$G$4, DataPack!P287,IF($C$4=Dates!$G$5,DataPack!V287)))</f>
        <v>Secondary</v>
      </c>
      <c r="F136" s="34" t="str">
        <f>IF(IF($C$4=Dates!$G$4, DataPack!Q287,IF($C$4=Dates!$G$5,DataPack!W287))=0, "", IF($C$4=Dates!$G$4, DataPack!Q287,IF($C$4=Dates!$G$5,DataPack!W287)))</f>
        <v>Community School</v>
      </c>
      <c r="G136" s="258">
        <f>IF(IF($C$4=Dates!$G$4, DataPack!R287,IF($C$4=Dates!$G$5,DataPack!X287))=0, "", IF($C$4=Dates!$G$4, DataPack!R287,IF($C$4=Dates!$G$5,DataPack!X287)))</f>
        <v>40947</v>
      </c>
      <c r="H136" s="5"/>
    </row>
    <row r="137" spans="2:8">
      <c r="B137" s="29">
        <f>IF(IF($C$4=Dates!$G$4, DataPack!M288,IF($C$4=Dates!$G$5,DataPack!S288))=0, "", IF($C$4=Dates!$G$4, DataPack!M288,IF($C$4=Dates!$G$5,DataPack!S288)))</f>
        <v>121941</v>
      </c>
      <c r="C137" s="34" t="str">
        <f>IF(IF($C$4=Dates!$G$4, DataPack!N288,IF($C$4=Dates!$G$5,DataPack!T288))=0, "", IF($C$4=Dates!$G$4, DataPack!N288,IF($C$4=Dates!$G$5,DataPack!T288)))</f>
        <v>Briar Hill Primary School</v>
      </c>
      <c r="D137" s="34" t="str">
        <f>IF(IF($C$4=Dates!$G$4, DataPack!O288,IF($C$4=Dates!$G$5,DataPack!U288))=0, "", IF($C$4=Dates!$G$4, DataPack!O288,IF($C$4=Dates!$G$5,DataPack!U288)))</f>
        <v>Northamptonshire</v>
      </c>
      <c r="E137" s="34" t="str">
        <f>IF(IF($C$4=Dates!$G$4, DataPack!P288,IF($C$4=Dates!$G$5,DataPack!V288))=0, "", IF($C$4=Dates!$G$4, DataPack!P288,IF($C$4=Dates!$G$5,DataPack!V288)))</f>
        <v>Primary</v>
      </c>
      <c r="F137" s="34" t="str">
        <f>IF(IF($C$4=Dates!$G$4, DataPack!Q288,IF($C$4=Dates!$G$5,DataPack!W288))=0, "", IF($C$4=Dates!$G$4, DataPack!Q288,IF($C$4=Dates!$G$5,DataPack!W288)))</f>
        <v>Community School</v>
      </c>
      <c r="G137" s="258">
        <f>IF(IF($C$4=Dates!$G$4, DataPack!R288,IF($C$4=Dates!$G$5,DataPack!X288))=0, "", IF($C$4=Dates!$G$4, DataPack!R288,IF($C$4=Dates!$G$5,DataPack!X288)))</f>
        <v>40948</v>
      </c>
      <c r="H137" s="5"/>
    </row>
    <row r="138" spans="2:8">
      <c r="B138" s="29">
        <f>IF(IF($C$4=Dates!$G$4, DataPack!M289,IF($C$4=Dates!$G$5,DataPack!S289))=0, "", IF($C$4=Dates!$G$4, DataPack!M289,IF($C$4=Dates!$G$5,DataPack!S289)))</f>
        <v>118730</v>
      </c>
      <c r="C138" s="34" t="str">
        <f>IF(IF($C$4=Dates!$G$4, DataPack!N289,IF($C$4=Dates!$G$5,DataPack!T289))=0, "", IF($C$4=Dates!$G$4, DataPack!N289,IF($C$4=Dates!$G$5,DataPack!T289)))</f>
        <v>Bapchild and Tonge Church of England Primary School</v>
      </c>
      <c r="D138" s="34" t="str">
        <f>IF(IF($C$4=Dates!$G$4, DataPack!O289,IF($C$4=Dates!$G$5,DataPack!U289))=0, "", IF($C$4=Dates!$G$4, DataPack!O289,IF($C$4=Dates!$G$5,DataPack!U289)))</f>
        <v>Kent</v>
      </c>
      <c r="E138" s="34" t="str">
        <f>IF(IF($C$4=Dates!$G$4, DataPack!P289,IF($C$4=Dates!$G$5,DataPack!V289))=0, "", IF($C$4=Dates!$G$4, DataPack!P289,IF($C$4=Dates!$G$5,DataPack!V289)))</f>
        <v>Primary</v>
      </c>
      <c r="F138" s="34" t="str">
        <f>IF(IF($C$4=Dates!$G$4, DataPack!Q289,IF($C$4=Dates!$G$5,DataPack!W289))=0, "", IF($C$4=Dates!$G$4, DataPack!Q289,IF($C$4=Dates!$G$5,DataPack!W289)))</f>
        <v>Voluntary Aided School</v>
      </c>
      <c r="G138" s="258">
        <f>IF(IF($C$4=Dates!$G$4, DataPack!R289,IF($C$4=Dates!$G$5,DataPack!X289))=0, "", IF($C$4=Dates!$G$4, DataPack!R289,IF($C$4=Dates!$G$5,DataPack!X289)))</f>
        <v>40948</v>
      </c>
      <c r="H138" s="5"/>
    </row>
    <row r="139" spans="2:8">
      <c r="B139" s="29">
        <f>IF(IF($C$4=Dates!$G$4, DataPack!M290,IF($C$4=Dates!$G$5,DataPack!S290))=0, "", IF($C$4=Dates!$G$4, DataPack!M290,IF($C$4=Dates!$G$5,DataPack!S290)))</f>
        <v>105470</v>
      </c>
      <c r="C139" s="34" t="str">
        <f>IF(IF($C$4=Dates!$G$4, DataPack!N290,IF($C$4=Dates!$G$5,DataPack!T290))=0, "", IF($C$4=Dates!$G$4, DataPack!N290,IF($C$4=Dates!$G$5,DataPack!T290)))</f>
        <v>Pike Fold Primary School</v>
      </c>
      <c r="D139" s="34" t="str">
        <f>IF(IF($C$4=Dates!$G$4, DataPack!O290,IF($C$4=Dates!$G$5,DataPack!U290))=0, "", IF($C$4=Dates!$G$4, DataPack!O290,IF($C$4=Dates!$G$5,DataPack!U290)))</f>
        <v>Manchester</v>
      </c>
      <c r="E139" s="34" t="str">
        <f>IF(IF($C$4=Dates!$G$4, DataPack!P290,IF($C$4=Dates!$G$5,DataPack!V290))=0, "", IF($C$4=Dates!$G$4, DataPack!P290,IF($C$4=Dates!$G$5,DataPack!V290)))</f>
        <v>Primary</v>
      </c>
      <c r="F139" s="34" t="str">
        <f>IF(IF($C$4=Dates!$G$4, DataPack!Q290,IF($C$4=Dates!$G$5,DataPack!W290))=0, "", IF($C$4=Dates!$G$4, DataPack!Q290,IF($C$4=Dates!$G$5,DataPack!W290)))</f>
        <v>Community School</v>
      </c>
      <c r="G139" s="258">
        <f>IF(IF($C$4=Dates!$G$4, DataPack!R290,IF($C$4=Dates!$G$5,DataPack!X290))=0, "", IF($C$4=Dates!$G$4, DataPack!R290,IF($C$4=Dates!$G$5,DataPack!X290)))</f>
        <v>40948</v>
      </c>
      <c r="H139" s="5"/>
    </row>
    <row r="140" spans="2:8">
      <c r="B140" s="29">
        <f>IF(IF($C$4=Dates!$G$4, DataPack!M291,IF($C$4=Dates!$G$5,DataPack!S291))=0, "", IF($C$4=Dates!$G$4, DataPack!M291,IF($C$4=Dates!$G$5,DataPack!S291)))</f>
        <v>137799</v>
      </c>
      <c r="C140" s="34" t="str">
        <f>IF(IF($C$4=Dates!$G$4, DataPack!N291,IF($C$4=Dates!$G$5,DataPack!T291))=0, "", IF($C$4=Dates!$G$4, DataPack!N291,IF($C$4=Dates!$G$5,DataPack!T291)))</f>
        <v>Humphrey Perkins High School &amp; Community Centre Barrow Upon Soar</v>
      </c>
      <c r="D140" s="34" t="str">
        <f>IF(IF($C$4=Dates!$G$4, DataPack!O291,IF($C$4=Dates!$G$5,DataPack!U291))=0, "", IF($C$4=Dates!$G$4, DataPack!O291,IF($C$4=Dates!$G$5,DataPack!U291)))</f>
        <v>Leicestershire</v>
      </c>
      <c r="E140" s="34" t="str">
        <f>IF(IF($C$4=Dates!$G$4, DataPack!P291,IF($C$4=Dates!$G$5,DataPack!V291))=0, "", IF($C$4=Dates!$G$4, DataPack!P291,IF($C$4=Dates!$G$5,DataPack!V291)))</f>
        <v>Secondary</v>
      </c>
      <c r="F140" s="34" t="str">
        <f>IF(IF($C$4=Dates!$G$4, DataPack!Q291,IF($C$4=Dates!$G$5,DataPack!W291))=0, "", IF($C$4=Dates!$G$4, DataPack!Q291,IF($C$4=Dates!$G$5,DataPack!W291)))</f>
        <v>Academy Converters</v>
      </c>
      <c r="G140" s="258">
        <f>IF(IF($C$4=Dates!$G$4, DataPack!R291,IF($C$4=Dates!$G$5,DataPack!X291))=0, "", IF($C$4=Dates!$G$4, DataPack!R291,IF($C$4=Dates!$G$5,DataPack!X291)))</f>
        <v>40948</v>
      </c>
      <c r="H140" s="5"/>
    </row>
    <row r="141" spans="2:8">
      <c r="B141" s="29">
        <f>IF(IF($C$4=Dates!$G$4, DataPack!M292,IF($C$4=Dates!$G$5,DataPack!S292))=0, "", IF($C$4=Dates!$G$4, DataPack!M292,IF($C$4=Dates!$G$5,DataPack!S292)))</f>
        <v>121183</v>
      </c>
      <c r="C141" s="34" t="str">
        <f>IF(IF($C$4=Dates!$G$4, DataPack!N292,IF($C$4=Dates!$G$5,DataPack!T292))=0, "", IF($C$4=Dates!$G$4, DataPack!N292,IF($C$4=Dates!$G$5,DataPack!T292)))</f>
        <v>Swaffham Hamond's High School</v>
      </c>
      <c r="D141" s="34" t="str">
        <f>IF(IF($C$4=Dates!$G$4, DataPack!O292,IF($C$4=Dates!$G$5,DataPack!U292))=0, "", IF($C$4=Dates!$G$4, DataPack!O292,IF($C$4=Dates!$G$5,DataPack!U292)))</f>
        <v>Norfolk</v>
      </c>
      <c r="E141" s="34" t="str">
        <f>IF(IF($C$4=Dates!$G$4, DataPack!P292,IF($C$4=Dates!$G$5,DataPack!V292))=0, "", IF($C$4=Dates!$G$4, DataPack!P292,IF($C$4=Dates!$G$5,DataPack!V292)))</f>
        <v>Secondary</v>
      </c>
      <c r="F141" s="34" t="str">
        <f>IF(IF($C$4=Dates!$G$4, DataPack!Q292,IF($C$4=Dates!$G$5,DataPack!W292))=0, "", IF($C$4=Dates!$G$4, DataPack!Q292,IF($C$4=Dates!$G$5,DataPack!W292)))</f>
        <v>Community School</v>
      </c>
      <c r="G141" s="258">
        <f>IF(IF($C$4=Dates!$G$4, DataPack!R292,IF($C$4=Dates!$G$5,DataPack!X292))=0, "", IF($C$4=Dates!$G$4, DataPack!R292,IF($C$4=Dates!$G$5,DataPack!X292)))</f>
        <v>40948</v>
      </c>
      <c r="H141" s="5"/>
    </row>
    <row r="142" spans="2:8">
      <c r="B142" s="29">
        <f>IF(IF($C$4=Dates!$G$4, DataPack!M293,IF($C$4=Dates!$G$5,DataPack!S293))=0, "", IF($C$4=Dates!$G$4, DataPack!M293,IF($C$4=Dates!$G$5,DataPack!S293)))</f>
        <v>116420</v>
      </c>
      <c r="C142" s="34" t="str">
        <f>IF(IF($C$4=Dates!$G$4, DataPack!N293,IF($C$4=Dates!$G$5,DataPack!T293))=0, "", IF($C$4=Dates!$G$4, DataPack!N293,IF($C$4=Dates!$G$5,DataPack!T293)))</f>
        <v>Mill Chase Community Technology College</v>
      </c>
      <c r="D142" s="34" t="str">
        <f>IF(IF($C$4=Dates!$G$4, DataPack!O293,IF($C$4=Dates!$G$5,DataPack!U293))=0, "", IF($C$4=Dates!$G$4, DataPack!O293,IF($C$4=Dates!$G$5,DataPack!U293)))</f>
        <v>Hampshire</v>
      </c>
      <c r="E142" s="34" t="str">
        <f>IF(IF($C$4=Dates!$G$4, DataPack!P293,IF($C$4=Dates!$G$5,DataPack!V293))=0, "", IF($C$4=Dates!$G$4, DataPack!P293,IF($C$4=Dates!$G$5,DataPack!V293)))</f>
        <v>Secondary</v>
      </c>
      <c r="F142" s="34" t="str">
        <f>IF(IF($C$4=Dates!$G$4, DataPack!Q293,IF($C$4=Dates!$G$5,DataPack!W293))=0, "", IF($C$4=Dates!$G$4, DataPack!Q293,IF($C$4=Dates!$G$5,DataPack!W293)))</f>
        <v>Community School</v>
      </c>
      <c r="G142" s="258">
        <f>IF(IF($C$4=Dates!$G$4, DataPack!R293,IF($C$4=Dates!$G$5,DataPack!X293))=0, "", IF($C$4=Dates!$G$4, DataPack!R293,IF($C$4=Dates!$G$5,DataPack!X293)))</f>
        <v>40948</v>
      </c>
      <c r="H142" s="5"/>
    </row>
    <row r="143" spans="2:8">
      <c r="B143" s="29">
        <f>IF(IF($C$4=Dates!$G$4, DataPack!M294,IF($C$4=Dates!$G$5,DataPack!S294))=0, "", IF($C$4=Dates!$G$4, DataPack!M294,IF($C$4=Dates!$G$5,DataPack!S294)))</f>
        <v>117534</v>
      </c>
      <c r="C143" s="34" t="str">
        <f>IF(IF($C$4=Dates!$G$4, DataPack!N294,IF($C$4=Dates!$G$5,DataPack!T294))=0, "", IF($C$4=Dates!$G$4, DataPack!N294,IF($C$4=Dates!$G$5,DataPack!T294)))</f>
        <v>Marriotts School</v>
      </c>
      <c r="D143" s="34" t="str">
        <f>IF(IF($C$4=Dates!$G$4, DataPack!O294,IF($C$4=Dates!$G$5,DataPack!U294))=0, "", IF($C$4=Dates!$G$4, DataPack!O294,IF($C$4=Dates!$G$5,DataPack!U294)))</f>
        <v>Hertfordshire</v>
      </c>
      <c r="E143" s="34" t="str">
        <f>IF(IF($C$4=Dates!$G$4, DataPack!P294,IF($C$4=Dates!$G$5,DataPack!V294))=0, "", IF($C$4=Dates!$G$4, DataPack!P294,IF($C$4=Dates!$G$5,DataPack!V294)))</f>
        <v>Secondary</v>
      </c>
      <c r="F143" s="34" t="str">
        <f>IF(IF($C$4=Dates!$G$4, DataPack!Q294,IF($C$4=Dates!$G$5,DataPack!W294))=0, "", IF($C$4=Dates!$G$4, DataPack!Q294,IF($C$4=Dates!$G$5,DataPack!W294)))</f>
        <v>Community School</v>
      </c>
      <c r="G143" s="258">
        <f>IF(IF($C$4=Dates!$G$4, DataPack!R294,IF($C$4=Dates!$G$5,DataPack!X294))=0, "", IF($C$4=Dates!$G$4, DataPack!R294,IF($C$4=Dates!$G$5,DataPack!X294)))</f>
        <v>40948</v>
      </c>
      <c r="H143" s="5"/>
    </row>
    <row r="144" spans="2:8">
      <c r="B144" s="29">
        <f>IF(IF($C$4=Dates!$G$4, DataPack!M295,IF($C$4=Dates!$G$5,DataPack!S295))=0, "", IF($C$4=Dates!$G$4, DataPack!M295,IF($C$4=Dates!$G$5,DataPack!S295)))</f>
        <v>112378</v>
      </c>
      <c r="C144" s="34" t="str">
        <f>IF(IF($C$4=Dates!$G$4, DataPack!N295,IF($C$4=Dates!$G$5,DataPack!T295))=0, "", IF($C$4=Dates!$G$4, DataPack!N295,IF($C$4=Dates!$G$5,DataPack!T295)))</f>
        <v>Samuel King's School</v>
      </c>
      <c r="D144" s="34" t="str">
        <f>IF(IF($C$4=Dates!$G$4, DataPack!O295,IF($C$4=Dates!$G$5,DataPack!U295))=0, "", IF($C$4=Dates!$G$4, DataPack!O295,IF($C$4=Dates!$G$5,DataPack!U295)))</f>
        <v>Cumbria</v>
      </c>
      <c r="E144" s="34" t="str">
        <f>IF(IF($C$4=Dates!$G$4, DataPack!P295,IF($C$4=Dates!$G$5,DataPack!V295))=0, "", IF($C$4=Dates!$G$4, DataPack!P295,IF($C$4=Dates!$G$5,DataPack!V295)))</f>
        <v>Secondary</v>
      </c>
      <c r="F144" s="34" t="str">
        <f>IF(IF($C$4=Dates!$G$4, DataPack!Q295,IF($C$4=Dates!$G$5,DataPack!W295))=0, "", IF($C$4=Dates!$G$4, DataPack!Q295,IF($C$4=Dates!$G$5,DataPack!W295)))</f>
        <v>Foundation School</v>
      </c>
      <c r="G144" s="258">
        <f>IF(IF($C$4=Dates!$G$4, DataPack!R295,IF($C$4=Dates!$G$5,DataPack!X295))=0, "", IF($C$4=Dates!$G$4, DataPack!R295,IF($C$4=Dates!$G$5,DataPack!X295)))</f>
        <v>40948</v>
      </c>
      <c r="H144" s="5"/>
    </row>
    <row r="145" spans="2:8">
      <c r="B145" s="29">
        <f>IF(IF($C$4=Dates!$G$4, DataPack!M296,IF($C$4=Dates!$G$5,DataPack!S296))=0, "", IF($C$4=Dates!$G$4, DataPack!M296,IF($C$4=Dates!$G$5,DataPack!S296)))</f>
        <v>131478</v>
      </c>
      <c r="C145" s="34" t="str">
        <f>IF(IF($C$4=Dates!$G$4, DataPack!N296,IF($C$4=Dates!$G$5,DataPack!T296))=0, "", IF($C$4=Dates!$G$4, DataPack!N296,IF($C$4=Dates!$G$5,DataPack!T296)))</f>
        <v>Earlham Primary School</v>
      </c>
      <c r="D145" s="34" t="str">
        <f>IF(IF($C$4=Dates!$G$4, DataPack!O296,IF($C$4=Dates!$G$5,DataPack!U296))=0, "", IF($C$4=Dates!$G$4, DataPack!O296,IF($C$4=Dates!$G$5,DataPack!U296)))</f>
        <v>Haringey</v>
      </c>
      <c r="E145" s="34" t="str">
        <f>IF(IF($C$4=Dates!$G$4, DataPack!P296,IF($C$4=Dates!$G$5,DataPack!V296))=0, "", IF($C$4=Dates!$G$4, DataPack!P296,IF($C$4=Dates!$G$5,DataPack!V296)))</f>
        <v>Primary</v>
      </c>
      <c r="F145" s="34" t="str">
        <f>IF(IF($C$4=Dates!$G$4, DataPack!Q296,IF($C$4=Dates!$G$5,DataPack!W296))=0, "", IF($C$4=Dates!$G$4, DataPack!Q296,IF($C$4=Dates!$G$5,DataPack!W296)))</f>
        <v>Community School</v>
      </c>
      <c r="G145" s="258">
        <f>IF(IF($C$4=Dates!$G$4, DataPack!R296,IF($C$4=Dates!$G$5,DataPack!X296))=0, "", IF($C$4=Dates!$G$4, DataPack!R296,IF($C$4=Dates!$G$5,DataPack!X296)))</f>
        <v>40962</v>
      </c>
      <c r="H145" s="5"/>
    </row>
    <row r="146" spans="2:8">
      <c r="B146" s="29">
        <f>IF(IF($C$4=Dates!$G$4, DataPack!M297,IF($C$4=Dates!$G$5,DataPack!S297))=0, "", IF($C$4=Dates!$G$4, DataPack!M297,IF($C$4=Dates!$G$5,DataPack!S297)))</f>
        <v>120547</v>
      </c>
      <c r="C146" s="34" t="str">
        <f>IF(IF($C$4=Dates!$G$4, DataPack!N297,IF($C$4=Dates!$G$5,DataPack!T297))=0, "", IF($C$4=Dates!$G$4, DataPack!N297,IF($C$4=Dates!$G$5,DataPack!T297)))</f>
        <v>The Fishtoft School</v>
      </c>
      <c r="D146" s="34" t="str">
        <f>IF(IF($C$4=Dates!$G$4, DataPack!O297,IF($C$4=Dates!$G$5,DataPack!U297))=0, "", IF($C$4=Dates!$G$4, DataPack!O297,IF($C$4=Dates!$G$5,DataPack!U297)))</f>
        <v>Lincolnshire</v>
      </c>
      <c r="E146" s="34" t="str">
        <f>IF(IF($C$4=Dates!$G$4, DataPack!P297,IF($C$4=Dates!$G$5,DataPack!V297))=0, "", IF($C$4=Dates!$G$4, DataPack!P297,IF($C$4=Dates!$G$5,DataPack!V297)))</f>
        <v>Primary</v>
      </c>
      <c r="F146" s="34" t="str">
        <f>IF(IF($C$4=Dates!$G$4, DataPack!Q297,IF($C$4=Dates!$G$5,DataPack!W297))=0, "", IF($C$4=Dates!$G$4, DataPack!Q297,IF($C$4=Dates!$G$5,DataPack!W297)))</f>
        <v>Voluntary Controlled School</v>
      </c>
      <c r="G146" s="258">
        <f>IF(IF($C$4=Dates!$G$4, DataPack!R297,IF($C$4=Dates!$G$5,DataPack!X297))=0, "", IF($C$4=Dates!$G$4, DataPack!R297,IF($C$4=Dates!$G$5,DataPack!X297)))</f>
        <v>40962</v>
      </c>
      <c r="H146" s="5"/>
    </row>
    <row r="147" spans="2:8">
      <c r="B147" s="29">
        <f>IF(IF($C$4=Dates!$G$4, DataPack!M298,IF($C$4=Dates!$G$5,DataPack!S298))=0, "", IF($C$4=Dates!$G$4, DataPack!M298,IF($C$4=Dates!$G$5,DataPack!S298)))</f>
        <v>117336</v>
      </c>
      <c r="C147" s="34" t="str">
        <f>IF(IF($C$4=Dates!$G$4, DataPack!N298,IF($C$4=Dates!$G$5,DataPack!T298))=0, "", IF($C$4=Dates!$G$4, DataPack!N298,IF($C$4=Dates!$G$5,DataPack!T298)))</f>
        <v>Holtsmere End Junior School</v>
      </c>
      <c r="D147" s="34" t="str">
        <f>IF(IF($C$4=Dates!$G$4, DataPack!O298,IF($C$4=Dates!$G$5,DataPack!U298))=0, "", IF($C$4=Dates!$G$4, DataPack!O298,IF($C$4=Dates!$G$5,DataPack!U298)))</f>
        <v>Hertfordshire</v>
      </c>
      <c r="E147" s="34" t="str">
        <f>IF(IF($C$4=Dates!$G$4, DataPack!P298,IF($C$4=Dates!$G$5,DataPack!V298))=0, "", IF($C$4=Dates!$G$4, DataPack!P298,IF($C$4=Dates!$G$5,DataPack!V298)))</f>
        <v>Primary</v>
      </c>
      <c r="F147" s="34" t="str">
        <f>IF(IF($C$4=Dates!$G$4, DataPack!Q298,IF($C$4=Dates!$G$5,DataPack!W298))=0, "", IF($C$4=Dates!$G$4, DataPack!Q298,IF($C$4=Dates!$G$5,DataPack!W298)))</f>
        <v>Community School</v>
      </c>
      <c r="G147" s="258">
        <f>IF(IF($C$4=Dates!$G$4, DataPack!R298,IF($C$4=Dates!$G$5,DataPack!X298))=0, "", IF($C$4=Dates!$G$4, DataPack!R298,IF($C$4=Dates!$G$5,DataPack!X298)))</f>
        <v>40962</v>
      </c>
      <c r="H147" s="5"/>
    </row>
    <row r="148" spans="2:8">
      <c r="B148" s="29">
        <f>IF(IF($C$4=Dates!$G$4, DataPack!M299,IF($C$4=Dates!$G$5,DataPack!S299))=0, "", IF($C$4=Dates!$G$4, DataPack!M299,IF($C$4=Dates!$G$5,DataPack!S299)))</f>
        <v>111216</v>
      </c>
      <c r="C148" s="34" t="str">
        <f>IF(IF($C$4=Dates!$G$4, DataPack!N299,IF($C$4=Dates!$G$5,DataPack!T299))=0, "", IF($C$4=Dates!$G$4, DataPack!N299,IF($C$4=Dates!$G$5,DataPack!T299)))</f>
        <v>Mablins Lane Community Primary School</v>
      </c>
      <c r="D148" s="34" t="str">
        <f>IF(IF($C$4=Dates!$G$4, DataPack!O299,IF($C$4=Dates!$G$5,DataPack!U299))=0, "", IF($C$4=Dates!$G$4, DataPack!O299,IF($C$4=Dates!$G$5,DataPack!U299)))</f>
        <v>Cheshire East</v>
      </c>
      <c r="E148" s="34" t="str">
        <f>IF(IF($C$4=Dates!$G$4, DataPack!P299,IF($C$4=Dates!$G$5,DataPack!V299))=0, "", IF($C$4=Dates!$G$4, DataPack!P299,IF($C$4=Dates!$G$5,DataPack!V299)))</f>
        <v>Primary</v>
      </c>
      <c r="F148" s="34" t="str">
        <f>IF(IF($C$4=Dates!$G$4, DataPack!Q299,IF($C$4=Dates!$G$5,DataPack!W299))=0, "", IF($C$4=Dates!$G$4, DataPack!Q299,IF($C$4=Dates!$G$5,DataPack!W299)))</f>
        <v>Community School</v>
      </c>
      <c r="G148" s="258">
        <f>IF(IF($C$4=Dates!$G$4, DataPack!R299,IF($C$4=Dates!$G$5,DataPack!X299))=0, "", IF($C$4=Dates!$G$4, DataPack!R299,IF($C$4=Dates!$G$5,DataPack!X299)))</f>
        <v>40962</v>
      </c>
      <c r="H148" s="5"/>
    </row>
    <row r="149" spans="2:8">
      <c r="B149" s="29">
        <f>IF(IF($C$4=Dates!$G$4, DataPack!M300,IF($C$4=Dates!$G$5,DataPack!S300))=0, "", IF($C$4=Dates!$G$4, DataPack!M300,IF($C$4=Dates!$G$5,DataPack!S300)))</f>
        <v>103782</v>
      </c>
      <c r="C149" s="34" t="str">
        <f>IF(IF($C$4=Dates!$G$4, DataPack!N300,IF($C$4=Dates!$G$5,DataPack!T300))=0, "", IF($C$4=Dates!$G$4, DataPack!N300,IF($C$4=Dates!$G$5,DataPack!T300)))</f>
        <v>Bramford Primary School</v>
      </c>
      <c r="D149" s="34" t="str">
        <f>IF(IF($C$4=Dates!$G$4, DataPack!O300,IF($C$4=Dates!$G$5,DataPack!U300))=0, "", IF($C$4=Dates!$G$4, DataPack!O300,IF($C$4=Dates!$G$5,DataPack!U300)))</f>
        <v>Dudley</v>
      </c>
      <c r="E149" s="34" t="str">
        <f>IF(IF($C$4=Dates!$G$4, DataPack!P300,IF($C$4=Dates!$G$5,DataPack!V300))=0, "", IF($C$4=Dates!$G$4, DataPack!P300,IF($C$4=Dates!$G$5,DataPack!V300)))</f>
        <v>Primary</v>
      </c>
      <c r="F149" s="34" t="str">
        <f>IF(IF($C$4=Dates!$G$4, DataPack!Q300,IF($C$4=Dates!$G$5,DataPack!W300))=0, "", IF($C$4=Dates!$G$4, DataPack!Q300,IF($C$4=Dates!$G$5,DataPack!W300)))</f>
        <v>Community School</v>
      </c>
      <c r="G149" s="258">
        <f>IF(IF($C$4=Dates!$G$4, DataPack!R300,IF($C$4=Dates!$G$5,DataPack!X300))=0, "", IF($C$4=Dates!$G$4, DataPack!R300,IF($C$4=Dates!$G$5,DataPack!X300)))</f>
        <v>40962</v>
      </c>
      <c r="H149" s="5"/>
    </row>
    <row r="150" spans="2:8">
      <c r="B150" s="29">
        <f>IF(IF($C$4=Dates!$G$4, DataPack!M301,IF($C$4=Dates!$G$5,DataPack!S301))=0, "", IF($C$4=Dates!$G$4, DataPack!M301,IF($C$4=Dates!$G$5,DataPack!S301)))</f>
        <v>112992</v>
      </c>
      <c r="C150" s="34" t="str">
        <f>IF(IF($C$4=Dates!$G$4, DataPack!N301,IF($C$4=Dates!$G$5,DataPack!T301))=0, "", IF($C$4=Dates!$G$4, DataPack!N301,IF($C$4=Dates!$G$5,DataPack!T301)))</f>
        <v>Noel-Baker Community School</v>
      </c>
      <c r="D150" s="34" t="str">
        <f>IF(IF($C$4=Dates!$G$4, DataPack!O301,IF($C$4=Dates!$G$5,DataPack!U301))=0, "", IF($C$4=Dates!$G$4, DataPack!O301,IF($C$4=Dates!$G$5,DataPack!U301)))</f>
        <v>Derby</v>
      </c>
      <c r="E150" s="34" t="str">
        <f>IF(IF($C$4=Dates!$G$4, DataPack!P301,IF($C$4=Dates!$G$5,DataPack!V301))=0, "", IF($C$4=Dates!$G$4, DataPack!P301,IF($C$4=Dates!$G$5,DataPack!V301)))</f>
        <v>Secondary</v>
      </c>
      <c r="F150" s="34" t="str">
        <f>IF(IF($C$4=Dates!$G$4, DataPack!Q301,IF($C$4=Dates!$G$5,DataPack!W301))=0, "", IF($C$4=Dates!$G$4, DataPack!Q301,IF($C$4=Dates!$G$5,DataPack!W301)))</f>
        <v>Foundation School</v>
      </c>
      <c r="G150" s="258">
        <f>IF(IF($C$4=Dates!$G$4, DataPack!R301,IF($C$4=Dates!$G$5,DataPack!X301))=0, "", IF($C$4=Dates!$G$4, DataPack!R301,IF($C$4=Dates!$G$5,DataPack!X301)))</f>
        <v>40962</v>
      </c>
      <c r="H150" s="5"/>
    </row>
    <row r="151" spans="2:8">
      <c r="B151" s="29">
        <f>IF(IF($C$4=Dates!$G$4, DataPack!M302,IF($C$4=Dates!$G$5,DataPack!S302))=0, "", IF($C$4=Dates!$G$4, DataPack!M302,IF($C$4=Dates!$G$5,DataPack!S302)))</f>
        <v>123487</v>
      </c>
      <c r="C151" s="34" t="str">
        <f>IF(IF($C$4=Dates!$G$4, DataPack!N302,IF($C$4=Dates!$G$5,DataPack!T302))=0, "", IF($C$4=Dates!$G$4, DataPack!N302,IF($C$4=Dates!$G$5,DataPack!T302)))</f>
        <v>Myddle CofE Primary School</v>
      </c>
      <c r="D151" s="34" t="str">
        <f>IF(IF($C$4=Dates!$G$4, DataPack!O302,IF($C$4=Dates!$G$5,DataPack!U302))=0, "", IF($C$4=Dates!$G$4, DataPack!O302,IF($C$4=Dates!$G$5,DataPack!U302)))</f>
        <v>Shropshire</v>
      </c>
      <c r="E151" s="34" t="str">
        <f>IF(IF($C$4=Dates!$G$4, DataPack!P302,IF($C$4=Dates!$G$5,DataPack!V302))=0, "", IF($C$4=Dates!$G$4, DataPack!P302,IF($C$4=Dates!$G$5,DataPack!V302)))</f>
        <v>Primary</v>
      </c>
      <c r="F151" s="34" t="str">
        <f>IF(IF($C$4=Dates!$G$4, DataPack!Q302,IF($C$4=Dates!$G$5,DataPack!W302))=0, "", IF($C$4=Dates!$G$4, DataPack!Q302,IF($C$4=Dates!$G$5,DataPack!W302)))</f>
        <v>Voluntary Controlled School</v>
      </c>
      <c r="G151" s="258">
        <f>IF(IF($C$4=Dates!$G$4, DataPack!R302,IF($C$4=Dates!$G$5,DataPack!X302))=0, "", IF($C$4=Dates!$G$4, DataPack!R302,IF($C$4=Dates!$G$5,DataPack!X302)))</f>
        <v>40963</v>
      </c>
      <c r="H151" s="5"/>
    </row>
    <row r="152" spans="2:8">
      <c r="B152" s="29">
        <f>IF(IF($C$4=Dates!$G$4, DataPack!M303,IF($C$4=Dates!$G$5,DataPack!S303))=0, "", IF($C$4=Dates!$G$4, DataPack!M303,IF($C$4=Dates!$G$5,DataPack!S303)))</f>
        <v>105155</v>
      </c>
      <c r="C152" s="34" t="str">
        <f>IF(IF($C$4=Dates!$G$4, DataPack!N303,IF($C$4=Dates!$G$5,DataPack!T303))=0, "", IF($C$4=Dates!$G$4, DataPack!N303,IF($C$4=Dates!$G$5,DataPack!T303)))</f>
        <v>Gaskell Community Primary School</v>
      </c>
      <c r="D152" s="34" t="str">
        <f>IF(IF($C$4=Dates!$G$4, DataPack!O303,IF($C$4=Dates!$G$5,DataPack!U303))=0, "", IF($C$4=Dates!$G$4, DataPack!O303,IF($C$4=Dates!$G$5,DataPack!U303)))</f>
        <v>Bolton</v>
      </c>
      <c r="E152" s="34" t="str">
        <f>IF(IF($C$4=Dates!$G$4, DataPack!P303,IF($C$4=Dates!$G$5,DataPack!V303))=0, "", IF($C$4=Dates!$G$4, DataPack!P303,IF($C$4=Dates!$G$5,DataPack!V303)))</f>
        <v>Primary</v>
      </c>
      <c r="F152" s="34" t="str">
        <f>IF(IF($C$4=Dates!$G$4, DataPack!Q303,IF($C$4=Dates!$G$5,DataPack!W303))=0, "", IF($C$4=Dates!$G$4, DataPack!Q303,IF($C$4=Dates!$G$5,DataPack!W303)))</f>
        <v>Community School</v>
      </c>
      <c r="G152" s="258">
        <f>IF(IF($C$4=Dates!$G$4, DataPack!R303,IF($C$4=Dates!$G$5,DataPack!X303))=0, "", IF($C$4=Dates!$G$4, DataPack!R303,IF($C$4=Dates!$G$5,DataPack!X303)))</f>
        <v>40969</v>
      </c>
      <c r="H152" s="5"/>
    </row>
    <row r="153" spans="2:8">
      <c r="B153" s="29">
        <f>IF(IF($C$4=Dates!$G$4, DataPack!M304,IF($C$4=Dates!$G$5,DataPack!S304))=0, "", IF($C$4=Dates!$G$4, DataPack!M304,IF($C$4=Dates!$G$5,DataPack!S304)))</f>
        <v>102509</v>
      </c>
      <c r="C153" s="34" t="str">
        <f>IF(IF($C$4=Dates!$G$4, DataPack!N304,IF($C$4=Dates!$G$5,DataPack!T304))=0, "", IF($C$4=Dates!$G$4, DataPack!N304,IF($C$4=Dates!$G$5,DataPack!T304)))</f>
        <v>Oriel Primary School</v>
      </c>
      <c r="D153" s="34" t="str">
        <f>IF(IF($C$4=Dates!$G$4, DataPack!O304,IF($C$4=Dates!$G$5,DataPack!U304))=0, "", IF($C$4=Dates!$G$4, DataPack!O304,IF($C$4=Dates!$G$5,DataPack!U304)))</f>
        <v>Hounslow</v>
      </c>
      <c r="E153" s="34" t="str">
        <f>IF(IF($C$4=Dates!$G$4, DataPack!P304,IF($C$4=Dates!$G$5,DataPack!V304))=0, "", IF($C$4=Dates!$G$4, DataPack!P304,IF($C$4=Dates!$G$5,DataPack!V304)))</f>
        <v>Primary</v>
      </c>
      <c r="F153" s="34" t="str">
        <f>IF(IF($C$4=Dates!$G$4, DataPack!Q304,IF($C$4=Dates!$G$5,DataPack!W304))=0, "", IF($C$4=Dates!$G$4, DataPack!Q304,IF($C$4=Dates!$G$5,DataPack!W304)))</f>
        <v>Community School</v>
      </c>
      <c r="G153" s="258">
        <f>IF(IF($C$4=Dates!$G$4, DataPack!R304,IF($C$4=Dates!$G$5,DataPack!X304))=0, "", IF($C$4=Dates!$G$4, DataPack!R304,IF($C$4=Dates!$G$5,DataPack!X304)))</f>
        <v>40969</v>
      </c>
      <c r="H153" s="5"/>
    </row>
    <row r="154" spans="2:8">
      <c r="B154" s="29">
        <f>IF(IF($C$4=Dates!$G$4, DataPack!M305,IF($C$4=Dates!$G$5,DataPack!S305))=0, "", IF($C$4=Dates!$G$4, DataPack!M305,IF($C$4=Dates!$G$5,DataPack!S305)))</f>
        <v>126285</v>
      </c>
      <c r="C154" s="34" t="str">
        <f>IF(IF($C$4=Dates!$G$4, DataPack!N305,IF($C$4=Dates!$G$5,DataPack!T305))=0, "", IF($C$4=Dates!$G$4, DataPack!N305,IF($C$4=Dates!$G$5,DataPack!T305)))</f>
        <v>Burbage Primary School</v>
      </c>
      <c r="D154" s="34" t="str">
        <f>IF(IF($C$4=Dates!$G$4, DataPack!O305,IF($C$4=Dates!$G$5,DataPack!U305))=0, "", IF($C$4=Dates!$G$4, DataPack!O305,IF($C$4=Dates!$G$5,DataPack!U305)))</f>
        <v>Wiltshire</v>
      </c>
      <c r="E154" s="34" t="str">
        <f>IF(IF($C$4=Dates!$G$4, DataPack!P305,IF($C$4=Dates!$G$5,DataPack!V305))=0, "", IF($C$4=Dates!$G$4, DataPack!P305,IF($C$4=Dates!$G$5,DataPack!V305)))</f>
        <v>Primary</v>
      </c>
      <c r="F154" s="34" t="str">
        <f>IF(IF($C$4=Dates!$G$4, DataPack!Q305,IF($C$4=Dates!$G$5,DataPack!W305))=0, "", IF($C$4=Dates!$G$4, DataPack!Q305,IF($C$4=Dates!$G$5,DataPack!W305)))</f>
        <v>Community School</v>
      </c>
      <c r="G154" s="258">
        <f>IF(IF($C$4=Dates!$G$4, DataPack!R305,IF($C$4=Dates!$G$5,DataPack!X305))=0, "", IF($C$4=Dates!$G$4, DataPack!R305,IF($C$4=Dates!$G$5,DataPack!X305)))</f>
        <v>40970</v>
      </c>
      <c r="H154" s="5"/>
    </row>
    <row r="155" spans="2:8">
      <c r="B155" s="29">
        <f>IF(IF($C$4=Dates!$G$4, DataPack!M306,IF($C$4=Dates!$G$5,DataPack!S306))=0, "", IF($C$4=Dates!$G$4, DataPack!M306,IF($C$4=Dates!$G$5,DataPack!S306)))</f>
        <v>100484</v>
      </c>
      <c r="C155" s="34" t="str">
        <f>IF(IF($C$4=Dates!$G$4, DataPack!N306,IF($C$4=Dates!$G$5,DataPack!T306))=0, "", IF($C$4=Dates!$G$4, DataPack!N306,IF($C$4=Dates!$G$5,DataPack!T306)))</f>
        <v>Middle Row Primary School</v>
      </c>
      <c r="D155" s="34" t="str">
        <f>IF(IF($C$4=Dates!$G$4, DataPack!O306,IF($C$4=Dates!$G$5,DataPack!U306))=0, "", IF($C$4=Dates!$G$4, DataPack!O306,IF($C$4=Dates!$G$5,DataPack!U306)))</f>
        <v>Kensington and Chelsea</v>
      </c>
      <c r="E155" s="34" t="str">
        <f>IF(IF($C$4=Dates!$G$4, DataPack!P306,IF($C$4=Dates!$G$5,DataPack!V306))=0, "", IF($C$4=Dates!$G$4, DataPack!P306,IF($C$4=Dates!$G$5,DataPack!V306)))</f>
        <v>Primary</v>
      </c>
      <c r="F155" s="34" t="str">
        <f>IF(IF($C$4=Dates!$G$4, DataPack!Q306,IF($C$4=Dates!$G$5,DataPack!W306))=0, "", IF($C$4=Dates!$G$4, DataPack!Q306,IF($C$4=Dates!$G$5,DataPack!W306)))</f>
        <v>Community School</v>
      </c>
      <c r="G155" s="258">
        <f>IF(IF($C$4=Dates!$G$4, DataPack!R306,IF($C$4=Dates!$G$5,DataPack!X306))=0, "", IF($C$4=Dates!$G$4, DataPack!R306,IF($C$4=Dates!$G$5,DataPack!X306)))</f>
        <v>40974</v>
      </c>
      <c r="H155" s="5"/>
    </row>
    <row r="156" spans="2:8">
      <c r="B156" s="29">
        <f>IF(IF($C$4=Dates!$G$4, DataPack!M307,IF($C$4=Dates!$G$5,DataPack!S307))=0, "", IF($C$4=Dates!$G$4, DataPack!M307,IF($C$4=Dates!$G$5,DataPack!S307)))</f>
        <v>121334</v>
      </c>
      <c r="C156" s="34" t="str">
        <f>IF(IF($C$4=Dates!$G$4, DataPack!N307,IF($C$4=Dates!$G$5,DataPack!T307))=0, "", IF($C$4=Dates!$G$4, DataPack!N307,IF($C$4=Dates!$G$5,DataPack!T307)))</f>
        <v>Colburn Community Primary School</v>
      </c>
      <c r="D156" s="34" t="str">
        <f>IF(IF($C$4=Dates!$G$4, DataPack!O307,IF($C$4=Dates!$G$5,DataPack!U307))=0, "", IF($C$4=Dates!$G$4, DataPack!O307,IF($C$4=Dates!$G$5,DataPack!U307)))</f>
        <v>North Yorkshire</v>
      </c>
      <c r="E156" s="34" t="str">
        <f>IF(IF($C$4=Dates!$G$4, DataPack!P307,IF($C$4=Dates!$G$5,DataPack!V307))=0, "", IF($C$4=Dates!$G$4, DataPack!P307,IF($C$4=Dates!$G$5,DataPack!V307)))</f>
        <v>Primary</v>
      </c>
      <c r="F156" s="34" t="str">
        <f>IF(IF($C$4=Dates!$G$4, DataPack!Q307,IF($C$4=Dates!$G$5,DataPack!W307))=0, "", IF($C$4=Dates!$G$4, DataPack!Q307,IF($C$4=Dates!$G$5,DataPack!W307)))</f>
        <v>Community School</v>
      </c>
      <c r="G156" s="258">
        <f>IF(IF($C$4=Dates!$G$4, DataPack!R307,IF($C$4=Dates!$G$5,DataPack!X307))=0, "", IF($C$4=Dates!$G$4, DataPack!R307,IF($C$4=Dates!$G$5,DataPack!X307)))</f>
        <v>40975</v>
      </c>
      <c r="H156" s="5"/>
    </row>
    <row r="157" spans="2:8">
      <c r="B157" s="29">
        <f>IF(IF($C$4=Dates!$G$4, DataPack!M308,IF($C$4=Dates!$G$5,DataPack!S308))=0, "", IF($C$4=Dates!$G$4, DataPack!M308,IF($C$4=Dates!$G$5,DataPack!S308)))</f>
        <v>116796</v>
      </c>
      <c r="C157" s="34" t="str">
        <f>IF(IF($C$4=Dates!$G$4, DataPack!N308,IF($C$4=Dates!$G$5,DataPack!T308))=0, "", IF($C$4=Dates!$G$4, DataPack!N308,IF($C$4=Dates!$G$5,DataPack!T308)))</f>
        <v>Clent Parochial Primary School</v>
      </c>
      <c r="D157" s="34" t="str">
        <f>IF(IF($C$4=Dates!$G$4, DataPack!O308,IF($C$4=Dates!$G$5,DataPack!U308))=0, "", IF($C$4=Dates!$G$4, DataPack!O308,IF($C$4=Dates!$G$5,DataPack!U308)))</f>
        <v>Worcestershire</v>
      </c>
      <c r="E157" s="34" t="str">
        <f>IF(IF($C$4=Dates!$G$4, DataPack!P308,IF($C$4=Dates!$G$5,DataPack!V308))=0, "", IF($C$4=Dates!$G$4, DataPack!P308,IF($C$4=Dates!$G$5,DataPack!V308)))</f>
        <v>Primary</v>
      </c>
      <c r="F157" s="34" t="str">
        <f>IF(IF($C$4=Dates!$G$4, DataPack!Q308,IF($C$4=Dates!$G$5,DataPack!W308))=0, "", IF($C$4=Dates!$G$4, DataPack!Q308,IF($C$4=Dates!$G$5,DataPack!W308)))</f>
        <v>Voluntary Controlled School</v>
      </c>
      <c r="G157" s="258">
        <f>IF(IF($C$4=Dates!$G$4, DataPack!R308,IF($C$4=Dates!$G$5,DataPack!X308))=0, "", IF($C$4=Dates!$G$4, DataPack!R308,IF($C$4=Dates!$G$5,DataPack!X308)))</f>
        <v>40975</v>
      </c>
      <c r="H157" s="5"/>
    </row>
    <row r="158" spans="2:8">
      <c r="B158" s="29">
        <f>IF(IF($C$4=Dates!$G$4, DataPack!M309,IF($C$4=Dates!$G$5,DataPack!S309))=0, "", IF($C$4=Dates!$G$4, DataPack!M309,IF($C$4=Dates!$G$5,DataPack!S309)))</f>
        <v>111986</v>
      </c>
      <c r="C158" s="34" t="str">
        <f>IF(IF($C$4=Dates!$G$4, DataPack!N309,IF($C$4=Dates!$G$5,DataPack!T309))=0, "", IF($C$4=Dates!$G$4, DataPack!N309,IF($C$4=Dates!$G$5,DataPack!T309)))</f>
        <v>St Newlyn East Primary School</v>
      </c>
      <c r="D158" s="34" t="str">
        <f>IF(IF($C$4=Dates!$G$4, DataPack!O309,IF($C$4=Dates!$G$5,DataPack!U309))=0, "", IF($C$4=Dates!$G$4, DataPack!O309,IF($C$4=Dates!$G$5,DataPack!U309)))</f>
        <v>Cornwall</v>
      </c>
      <c r="E158" s="34" t="str">
        <f>IF(IF($C$4=Dates!$G$4, DataPack!P309,IF($C$4=Dates!$G$5,DataPack!V309))=0, "", IF($C$4=Dates!$G$4, DataPack!P309,IF($C$4=Dates!$G$5,DataPack!V309)))</f>
        <v>Primary</v>
      </c>
      <c r="F158" s="34" t="str">
        <f>IF(IF($C$4=Dates!$G$4, DataPack!Q309,IF($C$4=Dates!$G$5,DataPack!W309))=0, "", IF($C$4=Dates!$G$4, DataPack!Q309,IF($C$4=Dates!$G$5,DataPack!W309)))</f>
        <v>Community School</v>
      </c>
      <c r="G158" s="258">
        <f>IF(IF($C$4=Dates!$G$4, DataPack!R309,IF($C$4=Dates!$G$5,DataPack!X309))=0, "", IF($C$4=Dates!$G$4, DataPack!R309,IF($C$4=Dates!$G$5,DataPack!X309)))</f>
        <v>40975</v>
      </c>
      <c r="H158" s="5"/>
    </row>
    <row r="159" spans="2:8">
      <c r="B159" s="29">
        <f>IF(IF($C$4=Dates!$G$4, DataPack!M310,IF($C$4=Dates!$G$5,DataPack!S310))=0, "", IF($C$4=Dates!$G$4, DataPack!M310,IF($C$4=Dates!$G$5,DataPack!S310)))</f>
        <v>110619</v>
      </c>
      <c r="C159" s="34" t="str">
        <f>IF(IF($C$4=Dates!$G$4, DataPack!N310,IF($C$4=Dates!$G$5,DataPack!T310))=0, "", IF($C$4=Dates!$G$4, DataPack!N310,IF($C$4=Dates!$G$5,DataPack!T310)))</f>
        <v>Stapleford Community Primary School</v>
      </c>
      <c r="D159" s="34" t="str">
        <f>IF(IF($C$4=Dates!$G$4, DataPack!O310,IF($C$4=Dates!$G$5,DataPack!U310))=0, "", IF($C$4=Dates!$G$4, DataPack!O310,IF($C$4=Dates!$G$5,DataPack!U310)))</f>
        <v>Cambridgeshire</v>
      </c>
      <c r="E159" s="34" t="str">
        <f>IF(IF($C$4=Dates!$G$4, DataPack!P310,IF($C$4=Dates!$G$5,DataPack!V310))=0, "", IF($C$4=Dates!$G$4, DataPack!P310,IF($C$4=Dates!$G$5,DataPack!V310)))</f>
        <v>Primary</v>
      </c>
      <c r="F159" s="34" t="str">
        <f>IF(IF($C$4=Dates!$G$4, DataPack!Q310,IF($C$4=Dates!$G$5,DataPack!W310))=0, "", IF($C$4=Dates!$G$4, DataPack!Q310,IF($C$4=Dates!$G$5,DataPack!W310)))</f>
        <v>Foundation School</v>
      </c>
      <c r="G159" s="258">
        <f>IF(IF($C$4=Dates!$G$4, DataPack!R310,IF($C$4=Dates!$G$5,DataPack!X310))=0, "", IF($C$4=Dates!$G$4, DataPack!R310,IF($C$4=Dates!$G$5,DataPack!X310)))</f>
        <v>40975</v>
      </c>
      <c r="H159" s="5"/>
    </row>
    <row r="160" spans="2:8">
      <c r="B160" s="29">
        <f>IF(IF($C$4=Dates!$G$4, DataPack!M311,IF($C$4=Dates!$G$5,DataPack!S311))=0, "", IF($C$4=Dates!$G$4, DataPack!M311,IF($C$4=Dates!$G$5,DataPack!S311)))</f>
        <v>121441</v>
      </c>
      <c r="C160" s="34" t="str">
        <f>IF(IF($C$4=Dates!$G$4, DataPack!N311,IF($C$4=Dates!$G$5,DataPack!T311))=0, "", IF($C$4=Dates!$G$4, DataPack!N311,IF($C$4=Dates!$G$5,DataPack!T311)))</f>
        <v>Camblesforth Community Primary School</v>
      </c>
      <c r="D160" s="34" t="str">
        <f>IF(IF($C$4=Dates!$G$4, DataPack!O311,IF($C$4=Dates!$G$5,DataPack!U311))=0, "", IF($C$4=Dates!$G$4, DataPack!O311,IF($C$4=Dates!$G$5,DataPack!U311)))</f>
        <v>North Yorkshire</v>
      </c>
      <c r="E160" s="34" t="str">
        <f>IF(IF($C$4=Dates!$G$4, DataPack!P311,IF($C$4=Dates!$G$5,DataPack!V311))=0, "", IF($C$4=Dates!$G$4, DataPack!P311,IF($C$4=Dates!$G$5,DataPack!V311)))</f>
        <v>Primary</v>
      </c>
      <c r="F160" s="34" t="str">
        <f>IF(IF($C$4=Dates!$G$4, DataPack!Q311,IF($C$4=Dates!$G$5,DataPack!W311))=0, "", IF($C$4=Dates!$G$4, DataPack!Q311,IF($C$4=Dates!$G$5,DataPack!W311)))</f>
        <v>Community School</v>
      </c>
      <c r="G160" s="258">
        <f>IF(IF($C$4=Dates!$G$4, DataPack!R311,IF($C$4=Dates!$G$5,DataPack!X311))=0, "", IF($C$4=Dates!$G$4, DataPack!R311,IF($C$4=Dates!$G$5,DataPack!X311)))</f>
        <v>40976</v>
      </c>
      <c r="H160" s="5"/>
    </row>
    <row r="161" spans="2:8">
      <c r="B161" s="29">
        <f>IF(IF($C$4=Dates!$G$4, DataPack!M312,IF($C$4=Dates!$G$5,DataPack!S312))=0, "", IF($C$4=Dates!$G$4, DataPack!M312,IF($C$4=Dates!$G$5,DataPack!S312)))</f>
        <v>125235</v>
      </c>
      <c r="C161" s="34" t="str">
        <f>IF(IF($C$4=Dates!$G$4, DataPack!N312,IF($C$4=Dates!$G$5,DataPack!T312))=0, "", IF($C$4=Dates!$G$4, DataPack!N312,IF($C$4=Dates!$G$5,DataPack!T312)))</f>
        <v>St Matthew's CofE Primary School</v>
      </c>
      <c r="D161" s="34" t="str">
        <f>IF(IF($C$4=Dates!$G$4, DataPack!O312,IF($C$4=Dates!$G$5,DataPack!U312))=0, "", IF($C$4=Dates!$G$4, DataPack!O312,IF($C$4=Dates!$G$5,DataPack!U312)))</f>
        <v>Surrey</v>
      </c>
      <c r="E161" s="34" t="str">
        <f>IF(IF($C$4=Dates!$G$4, DataPack!P312,IF($C$4=Dates!$G$5,DataPack!V312))=0, "", IF($C$4=Dates!$G$4, DataPack!P312,IF($C$4=Dates!$G$5,DataPack!V312)))</f>
        <v>Primary</v>
      </c>
      <c r="F161" s="34" t="str">
        <f>IF(IF($C$4=Dates!$G$4, DataPack!Q312,IF($C$4=Dates!$G$5,DataPack!W312))=0, "", IF($C$4=Dates!$G$4, DataPack!Q312,IF($C$4=Dates!$G$5,DataPack!W312)))</f>
        <v>Voluntary Aided School</v>
      </c>
      <c r="G161" s="258">
        <f>IF(IF($C$4=Dates!$G$4, DataPack!R312,IF($C$4=Dates!$G$5,DataPack!X312))=0, "", IF($C$4=Dates!$G$4, DataPack!R312,IF($C$4=Dates!$G$5,DataPack!X312)))</f>
        <v>40976</v>
      </c>
      <c r="H161" s="5"/>
    </row>
    <row r="162" spans="2:8">
      <c r="B162" s="29">
        <f>IF(IF($C$4=Dates!$G$4, DataPack!M313,IF($C$4=Dates!$G$5,DataPack!S313))=0, "", IF($C$4=Dates!$G$4, DataPack!M313,IF($C$4=Dates!$G$5,DataPack!S313)))</f>
        <v>118369</v>
      </c>
      <c r="C162" s="34" t="str">
        <f>IF(IF($C$4=Dates!$G$4, DataPack!N313,IF($C$4=Dates!$G$5,DataPack!T313))=0, "", IF($C$4=Dates!$G$4, DataPack!N313,IF($C$4=Dates!$G$5,DataPack!T313)))</f>
        <v>Victoria Road Primary School</v>
      </c>
      <c r="D162" s="34" t="str">
        <f>IF(IF($C$4=Dates!$G$4, DataPack!O313,IF($C$4=Dates!$G$5,DataPack!U313))=0, "", IF($C$4=Dates!$G$4, DataPack!O313,IF($C$4=Dates!$G$5,DataPack!U313)))</f>
        <v>Kent</v>
      </c>
      <c r="E162" s="34" t="str">
        <f>IF(IF($C$4=Dates!$G$4, DataPack!P313,IF($C$4=Dates!$G$5,DataPack!V313))=0, "", IF($C$4=Dates!$G$4, DataPack!P313,IF($C$4=Dates!$G$5,DataPack!V313)))</f>
        <v>Primary</v>
      </c>
      <c r="F162" s="34" t="str">
        <f>IF(IF($C$4=Dates!$G$4, DataPack!Q313,IF($C$4=Dates!$G$5,DataPack!W313))=0, "", IF($C$4=Dates!$G$4, DataPack!Q313,IF($C$4=Dates!$G$5,DataPack!W313)))</f>
        <v>Community School</v>
      </c>
      <c r="G162" s="258">
        <f>IF(IF($C$4=Dates!$G$4, DataPack!R313,IF($C$4=Dates!$G$5,DataPack!X313))=0, "", IF($C$4=Dates!$G$4, DataPack!R313,IF($C$4=Dates!$G$5,DataPack!X313)))</f>
        <v>40976</v>
      </c>
      <c r="H162" s="5"/>
    </row>
    <row r="163" spans="2:8">
      <c r="B163" s="29">
        <f>IF(IF($C$4=Dates!$G$4, DataPack!M314,IF($C$4=Dates!$G$5,DataPack!S314))=0, "", IF($C$4=Dates!$G$4, DataPack!M314,IF($C$4=Dates!$G$5,DataPack!S314)))</f>
        <v>107644</v>
      </c>
      <c r="C163" s="34" t="str">
        <f>IF(IF($C$4=Dates!$G$4, DataPack!N314,IF($C$4=Dates!$G$5,DataPack!T314))=0, "", IF($C$4=Dates!$G$4, DataPack!N314,IF($C$4=Dates!$G$5,DataPack!T314)))</f>
        <v>Marsden Infant and Nursery School</v>
      </c>
      <c r="D163" s="34" t="str">
        <f>IF(IF($C$4=Dates!$G$4, DataPack!O314,IF($C$4=Dates!$G$5,DataPack!U314))=0, "", IF($C$4=Dates!$G$4, DataPack!O314,IF($C$4=Dates!$G$5,DataPack!U314)))</f>
        <v>Kirklees</v>
      </c>
      <c r="E163" s="34" t="str">
        <f>IF(IF($C$4=Dates!$G$4, DataPack!P314,IF($C$4=Dates!$G$5,DataPack!V314))=0, "", IF($C$4=Dates!$G$4, DataPack!P314,IF($C$4=Dates!$G$5,DataPack!V314)))</f>
        <v>Primary</v>
      </c>
      <c r="F163" s="34" t="str">
        <f>IF(IF($C$4=Dates!$G$4, DataPack!Q314,IF($C$4=Dates!$G$5,DataPack!W314))=0, "", IF($C$4=Dates!$G$4, DataPack!Q314,IF($C$4=Dates!$G$5,DataPack!W314)))</f>
        <v>Community School</v>
      </c>
      <c r="G163" s="258">
        <f>IF(IF($C$4=Dates!$G$4, DataPack!R314,IF($C$4=Dates!$G$5,DataPack!X314))=0, "", IF($C$4=Dates!$G$4, DataPack!R314,IF($C$4=Dates!$G$5,DataPack!X314)))</f>
        <v>40976</v>
      </c>
      <c r="H163" s="5"/>
    </row>
    <row r="164" spans="2:8">
      <c r="B164" s="29">
        <f>IF(IF($C$4=Dates!$G$4, DataPack!M315,IF($C$4=Dates!$G$5,DataPack!S315))=0, "", IF($C$4=Dates!$G$4, DataPack!M315,IF($C$4=Dates!$G$5,DataPack!S315)))</f>
        <v>106221</v>
      </c>
      <c r="C164" s="34" t="str">
        <f>IF(IF($C$4=Dates!$G$4, DataPack!N315,IF($C$4=Dates!$G$5,DataPack!T315))=0, "", IF($C$4=Dates!$G$4, DataPack!N315,IF($C$4=Dates!$G$5,DataPack!T315)))</f>
        <v>Linden Road Primary School and Hearing Impaired Resource Base</v>
      </c>
      <c r="D164" s="34" t="str">
        <f>IF(IF($C$4=Dates!$G$4, DataPack!O315,IF($C$4=Dates!$G$5,DataPack!U315))=0, "", IF($C$4=Dates!$G$4, DataPack!O315,IF($C$4=Dates!$G$5,DataPack!U315)))</f>
        <v>Tameside</v>
      </c>
      <c r="E164" s="34" t="str">
        <f>IF(IF($C$4=Dates!$G$4, DataPack!P315,IF($C$4=Dates!$G$5,DataPack!V315))=0, "", IF($C$4=Dates!$G$4, DataPack!P315,IF($C$4=Dates!$G$5,DataPack!V315)))</f>
        <v>Primary</v>
      </c>
      <c r="F164" s="34" t="str">
        <f>IF(IF($C$4=Dates!$G$4, DataPack!Q315,IF($C$4=Dates!$G$5,DataPack!W315))=0, "", IF($C$4=Dates!$G$4, DataPack!Q315,IF($C$4=Dates!$G$5,DataPack!W315)))</f>
        <v>Community School</v>
      </c>
      <c r="G164" s="258">
        <f>IF(IF($C$4=Dates!$G$4, DataPack!R315,IF($C$4=Dates!$G$5,DataPack!X315))=0, "", IF($C$4=Dates!$G$4, DataPack!R315,IF($C$4=Dates!$G$5,DataPack!X315)))</f>
        <v>40976</v>
      </c>
      <c r="H164" s="5"/>
    </row>
    <row r="165" spans="2:8">
      <c r="B165" s="29">
        <f>IF(IF($C$4=Dates!$G$4, DataPack!M316,IF($C$4=Dates!$G$5,DataPack!S316))=0, "", IF($C$4=Dates!$G$4, DataPack!M316,IF($C$4=Dates!$G$5,DataPack!S316)))</f>
        <v>135878</v>
      </c>
      <c r="C165" s="34" t="str">
        <f>IF(IF($C$4=Dates!$G$4, DataPack!N316,IF($C$4=Dates!$G$5,DataPack!T316))=0, "", IF($C$4=Dates!$G$4, DataPack!N316,IF($C$4=Dates!$G$5,DataPack!T316)))</f>
        <v>Red House Academy</v>
      </c>
      <c r="D165" s="34" t="str">
        <f>IF(IF($C$4=Dates!$G$4, DataPack!O316,IF($C$4=Dates!$G$5,DataPack!U316))=0, "", IF($C$4=Dates!$G$4, DataPack!O316,IF($C$4=Dates!$G$5,DataPack!U316)))</f>
        <v>Sunderland</v>
      </c>
      <c r="E165" s="34" t="str">
        <f>IF(IF($C$4=Dates!$G$4, DataPack!P316,IF($C$4=Dates!$G$5,DataPack!V316))=0, "", IF($C$4=Dates!$G$4, DataPack!P316,IF($C$4=Dates!$G$5,DataPack!V316)))</f>
        <v>Secondary</v>
      </c>
      <c r="F165" s="34" t="str">
        <f>IF(IF($C$4=Dates!$G$4, DataPack!Q316,IF($C$4=Dates!$G$5,DataPack!W316))=0, "", IF($C$4=Dates!$G$4, DataPack!Q316,IF($C$4=Dates!$G$5,DataPack!W316)))</f>
        <v>Academy Sponsor Led</v>
      </c>
      <c r="G165" s="258">
        <f>IF(IF($C$4=Dates!$G$4, DataPack!R316,IF($C$4=Dates!$G$5,DataPack!X316))=0, "", IF($C$4=Dates!$G$4, DataPack!R316,IF($C$4=Dates!$G$5,DataPack!X316)))</f>
        <v>40976</v>
      </c>
      <c r="H165" s="5"/>
    </row>
    <row r="166" spans="2:8">
      <c r="B166" s="29">
        <f>IF(IF($C$4=Dates!$G$4, DataPack!M317,IF($C$4=Dates!$G$5,DataPack!S317))=0, "", IF($C$4=Dates!$G$4, DataPack!M317,IF($C$4=Dates!$G$5,DataPack!S317)))</f>
        <v>137058</v>
      </c>
      <c r="C166" s="34" t="str">
        <f>IF(IF($C$4=Dates!$G$4, DataPack!N317,IF($C$4=Dates!$G$5,DataPack!T317))=0, "", IF($C$4=Dates!$G$4, DataPack!N317,IF($C$4=Dates!$G$5,DataPack!T317)))</f>
        <v>St Mark's West Essex Catholic School</v>
      </c>
      <c r="D166" s="34" t="str">
        <f>IF(IF($C$4=Dates!$G$4, DataPack!O317,IF($C$4=Dates!$G$5,DataPack!U317))=0, "", IF($C$4=Dates!$G$4, DataPack!O317,IF($C$4=Dates!$G$5,DataPack!U317)))</f>
        <v>Essex</v>
      </c>
      <c r="E166" s="34" t="str">
        <f>IF(IF($C$4=Dates!$G$4, DataPack!P317,IF($C$4=Dates!$G$5,DataPack!V317))=0, "", IF($C$4=Dates!$G$4, DataPack!P317,IF($C$4=Dates!$G$5,DataPack!V317)))</f>
        <v>Secondary</v>
      </c>
      <c r="F166" s="34" t="str">
        <f>IF(IF($C$4=Dates!$G$4, DataPack!Q317,IF($C$4=Dates!$G$5,DataPack!W317))=0, "", IF($C$4=Dates!$G$4, DataPack!Q317,IF($C$4=Dates!$G$5,DataPack!W317)))</f>
        <v>Academy Converters</v>
      </c>
      <c r="G166" s="258">
        <f>IF(IF($C$4=Dates!$G$4, DataPack!R317,IF($C$4=Dates!$G$5,DataPack!X317))=0, "", IF($C$4=Dates!$G$4, DataPack!R317,IF($C$4=Dates!$G$5,DataPack!X317)))</f>
        <v>40976</v>
      </c>
      <c r="H166" s="5"/>
    </row>
    <row r="167" spans="2:8">
      <c r="B167" s="29">
        <f>IF(IF($C$4=Dates!$G$4, DataPack!M318,IF($C$4=Dates!$G$5,DataPack!S318))=0, "", IF($C$4=Dates!$G$4, DataPack!M318,IF($C$4=Dates!$G$5,DataPack!S318)))</f>
        <v>116506</v>
      </c>
      <c r="C167" s="34" t="str">
        <f>IF(IF($C$4=Dates!$G$4, DataPack!N318,IF($C$4=Dates!$G$5,DataPack!T318))=0, "", IF($C$4=Dates!$G$4, DataPack!N318,IF($C$4=Dates!$G$5,DataPack!T318)))</f>
        <v>Purbrook Park School</v>
      </c>
      <c r="D167" s="34" t="str">
        <f>IF(IF($C$4=Dates!$G$4, DataPack!O318,IF($C$4=Dates!$G$5,DataPack!U318))=0, "", IF($C$4=Dates!$G$4, DataPack!O318,IF($C$4=Dates!$G$5,DataPack!U318)))</f>
        <v>Hampshire</v>
      </c>
      <c r="E167" s="34" t="str">
        <f>IF(IF($C$4=Dates!$G$4, DataPack!P318,IF($C$4=Dates!$G$5,DataPack!V318))=0, "", IF($C$4=Dates!$G$4, DataPack!P318,IF($C$4=Dates!$G$5,DataPack!V318)))</f>
        <v>Secondary</v>
      </c>
      <c r="F167" s="34" t="str">
        <f>IF(IF($C$4=Dates!$G$4, DataPack!Q318,IF($C$4=Dates!$G$5,DataPack!W318))=0, "", IF($C$4=Dates!$G$4, DataPack!Q318,IF($C$4=Dates!$G$5,DataPack!W318)))</f>
        <v>Foundation School</v>
      </c>
      <c r="G167" s="258">
        <f>IF(IF($C$4=Dates!$G$4, DataPack!R318,IF($C$4=Dates!$G$5,DataPack!X318))=0, "", IF($C$4=Dates!$G$4, DataPack!R318,IF($C$4=Dates!$G$5,DataPack!X318)))</f>
        <v>40976</v>
      </c>
      <c r="H167" s="5"/>
    </row>
    <row r="168" spans="2:8">
      <c r="B168" s="29">
        <f>IF(IF($C$4=Dates!$G$4, DataPack!M319,IF($C$4=Dates!$G$5,DataPack!S319))=0, "", IF($C$4=Dates!$G$4, DataPack!M319,IF($C$4=Dates!$G$5,DataPack!S319)))</f>
        <v>109401</v>
      </c>
      <c r="C168" s="34" t="str">
        <f>IF(IF($C$4=Dates!$G$4, DataPack!N319,IF($C$4=Dates!$G$5,DataPack!T319))=0, "", IF($C$4=Dates!$G$4, DataPack!N319,IF($C$4=Dates!$G$5,DataPack!T319)))</f>
        <v>Woodstock School</v>
      </c>
      <c r="D168" s="34" t="str">
        <f>IF(IF($C$4=Dates!$G$4, DataPack!O319,IF($C$4=Dates!$G$5,DataPack!U319))=0, "", IF($C$4=Dates!$G$4, DataPack!O319,IF($C$4=Dates!$G$5,DataPack!U319)))</f>
        <v>Bristol City of</v>
      </c>
      <c r="E168" s="34" t="str">
        <f>IF(IF($C$4=Dates!$G$4, DataPack!P319,IF($C$4=Dates!$G$5,DataPack!V319))=0, "", IF($C$4=Dates!$G$4, DataPack!P319,IF($C$4=Dates!$G$5,DataPack!V319)))</f>
        <v>Special</v>
      </c>
      <c r="F168" s="34" t="str">
        <f>IF(IF($C$4=Dates!$G$4, DataPack!Q319,IF($C$4=Dates!$G$5,DataPack!W319))=0, "", IF($C$4=Dates!$G$4, DataPack!Q319,IF($C$4=Dates!$G$5,DataPack!W319)))</f>
        <v>Community Special School</v>
      </c>
      <c r="G168" s="258">
        <f>IF(IF($C$4=Dates!$G$4, DataPack!R319,IF($C$4=Dates!$G$5,DataPack!X319))=0, "", IF($C$4=Dates!$G$4, DataPack!R319,IF($C$4=Dates!$G$5,DataPack!X319)))</f>
        <v>40976</v>
      </c>
      <c r="H168" s="5"/>
    </row>
    <row r="169" spans="2:8">
      <c r="B169" s="29">
        <f>IF(IF($C$4=Dates!$G$4, DataPack!M320,IF($C$4=Dates!$G$5,DataPack!S320))=0, "", IF($C$4=Dates!$G$4, DataPack!M320,IF($C$4=Dates!$G$5,DataPack!S320)))</f>
        <v>101525</v>
      </c>
      <c r="C169" s="34" t="str">
        <f>IF(IF($C$4=Dates!$G$4, DataPack!N320,IF($C$4=Dates!$G$5,DataPack!T320))=0, "", IF($C$4=Dates!$G$4, DataPack!N320,IF($C$4=Dates!$G$5,DataPack!T320)))</f>
        <v>Furness Primary School</v>
      </c>
      <c r="D169" s="34" t="str">
        <f>IF(IF($C$4=Dates!$G$4, DataPack!O320,IF($C$4=Dates!$G$5,DataPack!U320))=0, "", IF($C$4=Dates!$G$4, DataPack!O320,IF($C$4=Dates!$G$5,DataPack!U320)))</f>
        <v>Brent</v>
      </c>
      <c r="E169" s="34" t="str">
        <f>IF(IF($C$4=Dates!$G$4, DataPack!P320,IF($C$4=Dates!$G$5,DataPack!V320))=0, "", IF($C$4=Dates!$G$4, DataPack!P320,IF($C$4=Dates!$G$5,DataPack!V320)))</f>
        <v>Primary</v>
      </c>
      <c r="F169" s="34" t="str">
        <f>IF(IF($C$4=Dates!$G$4, DataPack!Q320,IF($C$4=Dates!$G$5,DataPack!W320))=0, "", IF($C$4=Dates!$G$4, DataPack!Q320,IF($C$4=Dates!$G$5,DataPack!W320)))</f>
        <v>Community School</v>
      </c>
      <c r="G169" s="258">
        <f>IF(IF($C$4=Dates!$G$4, DataPack!R320,IF($C$4=Dates!$G$5,DataPack!X320))=0, "", IF($C$4=Dates!$G$4, DataPack!R320,IF($C$4=Dates!$G$5,DataPack!X320)))</f>
        <v>40977</v>
      </c>
      <c r="H169" s="5"/>
    </row>
    <row r="170" spans="2:8">
      <c r="B170" s="29">
        <f>IF(IF($C$4=Dates!$G$4, DataPack!M321,IF($C$4=Dates!$G$5,DataPack!S321))=0, "", IF($C$4=Dates!$G$4, DataPack!M321,IF($C$4=Dates!$G$5,DataPack!S321)))</f>
        <v>135905</v>
      </c>
      <c r="C170" s="34" t="str">
        <f>IF(IF($C$4=Dates!$G$4, DataPack!N321,IF($C$4=Dates!$G$5,DataPack!T321))=0, "", IF($C$4=Dates!$G$4, DataPack!N321,IF($C$4=Dates!$G$5,DataPack!T321)))</f>
        <v>Manchester Creative and Media Academy for Girls</v>
      </c>
      <c r="D170" s="34" t="str">
        <f>IF(IF($C$4=Dates!$G$4, DataPack!O321,IF($C$4=Dates!$G$5,DataPack!U321))=0, "", IF($C$4=Dates!$G$4, DataPack!O321,IF($C$4=Dates!$G$5,DataPack!U321)))</f>
        <v>Manchester</v>
      </c>
      <c r="E170" s="34" t="str">
        <f>IF(IF($C$4=Dates!$G$4, DataPack!P321,IF($C$4=Dates!$G$5,DataPack!V321))=0, "", IF($C$4=Dates!$G$4, DataPack!P321,IF($C$4=Dates!$G$5,DataPack!V321)))</f>
        <v>Secondary</v>
      </c>
      <c r="F170" s="34" t="str">
        <f>IF(IF($C$4=Dates!$G$4, DataPack!Q321,IF($C$4=Dates!$G$5,DataPack!W321))=0, "", IF($C$4=Dates!$G$4, DataPack!Q321,IF($C$4=Dates!$G$5,DataPack!W321)))</f>
        <v>Academy Sponsor Led</v>
      </c>
      <c r="G170" s="258">
        <f>IF(IF($C$4=Dates!$G$4, DataPack!R321,IF($C$4=Dates!$G$5,DataPack!X321))=0, "", IF($C$4=Dates!$G$4, DataPack!R321,IF($C$4=Dates!$G$5,DataPack!X321)))</f>
        <v>40977</v>
      </c>
      <c r="H170" s="5"/>
    </row>
    <row r="171" spans="2:8">
      <c r="B171" s="29">
        <f>IF(IF($C$4=Dates!$G$4, DataPack!M322,IF($C$4=Dates!$G$5,DataPack!S322))=0, "", IF($C$4=Dates!$G$4, DataPack!M322,IF($C$4=Dates!$G$5,DataPack!S322)))</f>
        <v>134019</v>
      </c>
      <c r="C171" s="34" t="str">
        <f>IF(IF($C$4=Dates!$G$4, DataPack!N322,IF($C$4=Dates!$G$5,DataPack!T322))=0, "", IF($C$4=Dates!$G$4, DataPack!N322,IF($C$4=Dates!$G$5,DataPack!T322)))</f>
        <v>Charter Primary School</v>
      </c>
      <c r="D171" s="34" t="str">
        <f>IF(IF($C$4=Dates!$G$4, DataPack!O322,IF($C$4=Dates!$G$5,DataPack!U322))=0, "", IF($C$4=Dates!$G$4, DataPack!O322,IF($C$4=Dates!$G$5,DataPack!U322)))</f>
        <v>Coventry</v>
      </c>
      <c r="E171" s="34" t="str">
        <f>IF(IF($C$4=Dates!$G$4, DataPack!P322,IF($C$4=Dates!$G$5,DataPack!V322))=0, "", IF($C$4=Dates!$G$4, DataPack!P322,IF($C$4=Dates!$G$5,DataPack!V322)))</f>
        <v>Primary</v>
      </c>
      <c r="F171" s="34" t="str">
        <f>IF(IF($C$4=Dates!$G$4, DataPack!Q322,IF($C$4=Dates!$G$5,DataPack!W322))=0, "", IF($C$4=Dates!$G$4, DataPack!Q322,IF($C$4=Dates!$G$5,DataPack!W322)))</f>
        <v>Community School</v>
      </c>
      <c r="G171" s="258">
        <f>IF(IF($C$4=Dates!$G$4, DataPack!R322,IF($C$4=Dates!$G$5,DataPack!X322))=0, "", IF($C$4=Dates!$G$4, DataPack!R322,IF($C$4=Dates!$G$5,DataPack!X322)))</f>
        <v>40982</v>
      </c>
      <c r="H171" s="5"/>
    </row>
    <row r="172" spans="2:8">
      <c r="B172" s="29">
        <f>IF(IF($C$4=Dates!$G$4, DataPack!M323,IF($C$4=Dates!$G$5,DataPack!S323))=0, "", IF($C$4=Dates!$G$4, DataPack!M323,IF($C$4=Dates!$G$5,DataPack!S323)))</f>
        <v>134744</v>
      </c>
      <c r="C172" s="34" t="str">
        <f>IF(IF($C$4=Dates!$G$4, DataPack!N323,IF($C$4=Dates!$G$5,DataPack!T323))=0, "", IF($C$4=Dates!$G$4, DataPack!N323,IF($C$4=Dates!$G$5,DataPack!T323)))</f>
        <v>Queensmead Community Primary School</v>
      </c>
      <c r="D172" s="34" t="str">
        <f>IF(IF($C$4=Dates!$G$4, DataPack!O323,IF($C$4=Dates!$G$5,DataPack!U323))=0, "", IF($C$4=Dates!$G$4, DataPack!O323,IF($C$4=Dates!$G$5,DataPack!U323)))</f>
        <v>Leicester</v>
      </c>
      <c r="E172" s="34" t="str">
        <f>IF(IF($C$4=Dates!$G$4, DataPack!P323,IF($C$4=Dates!$G$5,DataPack!V323))=0, "", IF($C$4=Dates!$G$4, DataPack!P323,IF($C$4=Dates!$G$5,DataPack!V323)))</f>
        <v>Primary</v>
      </c>
      <c r="F172" s="34" t="str">
        <f>IF(IF($C$4=Dates!$G$4, DataPack!Q323,IF($C$4=Dates!$G$5,DataPack!W323))=0, "", IF($C$4=Dates!$G$4, DataPack!Q323,IF($C$4=Dates!$G$5,DataPack!W323)))</f>
        <v>Community School</v>
      </c>
      <c r="G172" s="258">
        <f>IF(IF($C$4=Dates!$G$4, DataPack!R323,IF($C$4=Dates!$G$5,DataPack!X323))=0, "", IF($C$4=Dates!$G$4, DataPack!R323,IF($C$4=Dates!$G$5,DataPack!X323)))</f>
        <v>40982</v>
      </c>
      <c r="H172" s="5"/>
    </row>
    <row r="173" spans="2:8">
      <c r="B173" s="29">
        <f>IF(IF($C$4=Dates!$G$4, DataPack!M324,IF($C$4=Dates!$G$5,DataPack!S324))=0, "", IF($C$4=Dates!$G$4, DataPack!M324,IF($C$4=Dates!$G$5,DataPack!S324)))</f>
        <v>120901</v>
      </c>
      <c r="C173" s="34" t="str">
        <f>IF(IF($C$4=Dates!$G$4, DataPack!N324,IF($C$4=Dates!$G$5,DataPack!T324))=0, "", IF($C$4=Dates!$G$4, DataPack!N324,IF($C$4=Dates!$G$5,DataPack!T324)))</f>
        <v>Firside Junior School</v>
      </c>
      <c r="D173" s="34" t="str">
        <f>IF(IF($C$4=Dates!$G$4, DataPack!O324,IF($C$4=Dates!$G$5,DataPack!U324))=0, "", IF($C$4=Dates!$G$4, DataPack!O324,IF($C$4=Dates!$G$5,DataPack!U324)))</f>
        <v>Norfolk</v>
      </c>
      <c r="E173" s="34" t="str">
        <f>IF(IF($C$4=Dates!$G$4, DataPack!P324,IF($C$4=Dates!$G$5,DataPack!V324))=0, "", IF($C$4=Dates!$G$4, DataPack!P324,IF($C$4=Dates!$G$5,DataPack!V324)))</f>
        <v>Primary</v>
      </c>
      <c r="F173" s="34" t="str">
        <f>IF(IF($C$4=Dates!$G$4, DataPack!Q324,IF($C$4=Dates!$G$5,DataPack!W324))=0, "", IF($C$4=Dates!$G$4, DataPack!Q324,IF($C$4=Dates!$G$5,DataPack!W324)))</f>
        <v>Community School</v>
      </c>
      <c r="G173" s="258">
        <f>IF(IF($C$4=Dates!$G$4, DataPack!R324,IF($C$4=Dates!$G$5,DataPack!X324))=0, "", IF($C$4=Dates!$G$4, DataPack!R324,IF($C$4=Dates!$G$5,DataPack!X324)))</f>
        <v>40982</v>
      </c>
      <c r="H173" s="5"/>
    </row>
    <row r="174" spans="2:8">
      <c r="B174" s="29">
        <f>IF(IF($C$4=Dates!$G$4, DataPack!M325,IF($C$4=Dates!$G$5,DataPack!S325))=0, "", IF($C$4=Dates!$G$4, DataPack!M325,IF($C$4=Dates!$G$5,DataPack!S325)))</f>
        <v>116388</v>
      </c>
      <c r="C174" s="34" t="str">
        <f>IF(IF($C$4=Dates!$G$4, DataPack!N325,IF($C$4=Dates!$G$5,DataPack!T325))=0, "", IF($C$4=Dates!$G$4, DataPack!N325,IF($C$4=Dates!$G$5,DataPack!T325)))</f>
        <v>St Peter's Church of England Aided Junior School</v>
      </c>
      <c r="D174" s="34" t="str">
        <f>IF(IF($C$4=Dates!$G$4, DataPack!O325,IF($C$4=Dates!$G$5,DataPack!U325))=0, "", IF($C$4=Dates!$G$4, DataPack!O325,IF($C$4=Dates!$G$5,DataPack!U325)))</f>
        <v>Hampshire</v>
      </c>
      <c r="E174" s="34" t="str">
        <f>IF(IF($C$4=Dates!$G$4, DataPack!P325,IF($C$4=Dates!$G$5,DataPack!V325))=0, "", IF($C$4=Dates!$G$4, DataPack!P325,IF($C$4=Dates!$G$5,DataPack!V325)))</f>
        <v>Primary</v>
      </c>
      <c r="F174" s="34" t="str">
        <f>IF(IF($C$4=Dates!$G$4, DataPack!Q325,IF($C$4=Dates!$G$5,DataPack!W325))=0, "", IF($C$4=Dates!$G$4, DataPack!Q325,IF($C$4=Dates!$G$5,DataPack!W325)))</f>
        <v>Voluntary Aided School</v>
      </c>
      <c r="G174" s="258">
        <f>IF(IF($C$4=Dates!$G$4, DataPack!R325,IF($C$4=Dates!$G$5,DataPack!X325))=0, "", IF($C$4=Dates!$G$4, DataPack!R325,IF($C$4=Dates!$G$5,DataPack!X325)))</f>
        <v>40983</v>
      </c>
      <c r="H174" s="5"/>
    </row>
    <row r="175" spans="2:8">
      <c r="B175" s="29" t="str">
        <f>IF(IF($C$4=Dates!$G$4, DataPack!M326,IF($C$4=Dates!$G$5,DataPack!S326))=0, "", IF($C$4=Dates!$G$4, DataPack!M326,IF($C$4=Dates!$G$5,DataPack!S326)))</f>
        <v/>
      </c>
      <c r="C175" s="34" t="str">
        <f>IF(IF($C$4=Dates!$G$4, DataPack!N326,IF($C$4=Dates!$G$5,DataPack!T326))=0, "", IF($C$4=Dates!$G$4, DataPack!N326,IF($C$4=Dates!$G$5,DataPack!T326)))</f>
        <v/>
      </c>
      <c r="D175" s="34" t="str">
        <f>IF(IF($C$4=Dates!$G$4, DataPack!O326,IF($C$4=Dates!$G$5,DataPack!U326))=0, "", IF($C$4=Dates!$G$4, DataPack!O326,IF($C$4=Dates!$G$5,DataPack!U326)))</f>
        <v/>
      </c>
      <c r="E175" s="34" t="str">
        <f>IF(IF($C$4=Dates!$G$4, DataPack!P326,IF($C$4=Dates!$G$5,DataPack!V326))=0, "", IF($C$4=Dates!$G$4, DataPack!P326,IF($C$4=Dates!$G$5,DataPack!V326)))</f>
        <v/>
      </c>
      <c r="F175" s="34" t="str">
        <f>IF(IF($C$4=Dates!$G$4, DataPack!Q326,IF($C$4=Dates!$G$5,DataPack!W326))=0, "", IF($C$4=Dates!$G$4, DataPack!Q326,IF($C$4=Dates!$G$5,DataPack!W326)))</f>
        <v/>
      </c>
      <c r="G175" s="258" t="str">
        <f>IF(IF($C$4=Dates!$G$4, DataPack!R326,IF($C$4=Dates!$G$5,DataPack!X326))=0, "", IF($C$4=Dates!$G$4, DataPack!R326,IF($C$4=Dates!$G$5,DataPack!X326)))</f>
        <v/>
      </c>
      <c r="H175" s="5"/>
    </row>
    <row r="176" spans="2:8">
      <c r="B176" s="29" t="str">
        <f>IF(IF($C$4=Dates!$G$4, DataPack!M327,IF($C$4=Dates!$G$5,DataPack!S327))=0, "", IF($C$4=Dates!$G$4, DataPack!M327,IF($C$4=Dates!$G$5,DataPack!S327)))</f>
        <v/>
      </c>
      <c r="C176" s="34" t="str">
        <f>IF(IF($C$4=Dates!$G$4, DataPack!N327,IF($C$4=Dates!$G$5,DataPack!T327))=0, "", IF($C$4=Dates!$G$4, DataPack!N327,IF($C$4=Dates!$G$5,DataPack!T327)))</f>
        <v/>
      </c>
      <c r="D176" s="34" t="str">
        <f>IF(IF($C$4=Dates!$G$4, DataPack!O327,IF($C$4=Dates!$G$5,DataPack!U327))=0, "", IF($C$4=Dates!$G$4, DataPack!O327,IF($C$4=Dates!$G$5,DataPack!U327)))</f>
        <v/>
      </c>
      <c r="E176" s="34" t="str">
        <f>IF(IF($C$4=Dates!$G$4, DataPack!P327,IF($C$4=Dates!$G$5,DataPack!V327))=0, "", IF($C$4=Dates!$G$4, DataPack!P327,IF($C$4=Dates!$G$5,DataPack!V327)))</f>
        <v/>
      </c>
      <c r="F176" s="34" t="str">
        <f>IF(IF($C$4=Dates!$G$4, DataPack!Q327,IF($C$4=Dates!$G$5,DataPack!W327))=0, "", IF($C$4=Dates!$G$4, DataPack!Q327,IF($C$4=Dates!$G$5,DataPack!W327)))</f>
        <v/>
      </c>
      <c r="G176" s="258" t="str">
        <f>IF(IF($C$4=Dates!$G$4, DataPack!R327,IF($C$4=Dates!$G$5,DataPack!X327))=0, "", IF($C$4=Dates!$G$4, DataPack!R327,IF($C$4=Dates!$G$5,DataPack!X327)))</f>
        <v/>
      </c>
      <c r="H176" s="5"/>
    </row>
    <row r="177" spans="2:8">
      <c r="B177" s="29" t="str">
        <f>IF(IF($C$4=Dates!$G$4, DataPack!M328,IF($C$4=Dates!$G$5,DataPack!S328))=0, "", IF($C$4=Dates!$G$4, DataPack!M328,IF($C$4=Dates!$G$5,DataPack!S328)))</f>
        <v/>
      </c>
      <c r="C177" s="34" t="str">
        <f>IF(IF($C$4=Dates!$G$4, DataPack!N328,IF($C$4=Dates!$G$5,DataPack!T328))=0, "", IF($C$4=Dates!$G$4, DataPack!N328,IF($C$4=Dates!$G$5,DataPack!T328)))</f>
        <v/>
      </c>
      <c r="D177" s="34" t="str">
        <f>IF(IF($C$4=Dates!$G$4, DataPack!O328,IF($C$4=Dates!$G$5,DataPack!U328))=0, "", IF($C$4=Dates!$G$4, DataPack!O328,IF($C$4=Dates!$G$5,DataPack!U328)))</f>
        <v/>
      </c>
      <c r="E177" s="34" t="str">
        <f>IF(IF($C$4=Dates!$G$4, DataPack!P328,IF($C$4=Dates!$G$5,DataPack!V328))=0, "", IF($C$4=Dates!$G$4, DataPack!P328,IF($C$4=Dates!$G$5,DataPack!V328)))</f>
        <v/>
      </c>
      <c r="F177" s="34" t="str">
        <f>IF(IF($C$4=Dates!$G$4, DataPack!Q328,IF($C$4=Dates!$G$5,DataPack!W328))=0, "", IF($C$4=Dates!$G$4, DataPack!Q328,IF($C$4=Dates!$G$5,DataPack!W328)))</f>
        <v/>
      </c>
      <c r="G177" s="258" t="str">
        <f>IF(IF($C$4=Dates!$G$4, DataPack!R328,IF($C$4=Dates!$G$5,DataPack!X328))=0, "", IF($C$4=Dates!$G$4, DataPack!R328,IF($C$4=Dates!$G$5,DataPack!X328)))</f>
        <v/>
      </c>
      <c r="H177" s="5"/>
    </row>
    <row r="178" spans="2:8">
      <c r="B178" s="29" t="str">
        <f>IF(IF($C$4=Dates!$G$4, DataPack!M329,IF($C$4=Dates!$G$5,DataPack!S329))=0, "", IF($C$4=Dates!$G$4, DataPack!M329,IF($C$4=Dates!$G$5,DataPack!S329)))</f>
        <v/>
      </c>
      <c r="C178" s="34" t="str">
        <f>IF(IF($C$4=Dates!$G$4, DataPack!N329,IF($C$4=Dates!$G$5,DataPack!T329))=0, "", IF($C$4=Dates!$G$4, DataPack!N329,IF($C$4=Dates!$G$5,DataPack!T329)))</f>
        <v/>
      </c>
      <c r="D178" s="34" t="str">
        <f>IF(IF($C$4=Dates!$G$4, DataPack!O329,IF($C$4=Dates!$G$5,DataPack!U329))=0, "", IF($C$4=Dates!$G$4, DataPack!O329,IF($C$4=Dates!$G$5,DataPack!U329)))</f>
        <v/>
      </c>
      <c r="E178" s="34" t="str">
        <f>IF(IF($C$4=Dates!$G$4, DataPack!P329,IF($C$4=Dates!$G$5,DataPack!V329))=0, "", IF($C$4=Dates!$G$4, DataPack!P329,IF($C$4=Dates!$G$5,DataPack!V329)))</f>
        <v/>
      </c>
      <c r="F178" s="34" t="str">
        <f>IF(IF($C$4=Dates!$G$4, DataPack!Q329,IF($C$4=Dates!$G$5,DataPack!W329))=0, "", IF($C$4=Dates!$G$4, DataPack!Q329,IF($C$4=Dates!$G$5,DataPack!W329)))</f>
        <v/>
      </c>
      <c r="G178" s="258" t="str">
        <f>IF(IF($C$4=Dates!$G$4, DataPack!R329,IF($C$4=Dates!$G$5,DataPack!X329))=0, "", IF($C$4=Dates!$G$4, DataPack!R329,IF($C$4=Dates!$G$5,DataPack!X329)))</f>
        <v/>
      </c>
      <c r="H178" s="5"/>
    </row>
    <row r="179" spans="2:8">
      <c r="B179" s="29" t="str">
        <f>IF(IF($C$4=Dates!$G$4, DataPack!M330,IF($C$4=Dates!$G$5,DataPack!S330))=0, "", IF($C$4=Dates!$G$4, DataPack!M330,IF($C$4=Dates!$G$5,DataPack!S330)))</f>
        <v/>
      </c>
      <c r="C179" s="34" t="str">
        <f>IF(IF($C$4=Dates!$G$4, DataPack!N330,IF($C$4=Dates!$G$5,DataPack!T330))=0, "", IF($C$4=Dates!$G$4, DataPack!N330,IF($C$4=Dates!$G$5,DataPack!T330)))</f>
        <v/>
      </c>
      <c r="D179" s="34" t="str">
        <f>IF(IF($C$4=Dates!$G$4, DataPack!O330,IF($C$4=Dates!$G$5,DataPack!U330))=0, "", IF($C$4=Dates!$G$4, DataPack!O330,IF($C$4=Dates!$G$5,DataPack!U330)))</f>
        <v/>
      </c>
      <c r="E179" s="34" t="str">
        <f>IF(IF($C$4=Dates!$G$4, DataPack!P330,IF($C$4=Dates!$G$5,DataPack!V330))=0, "", IF($C$4=Dates!$G$4, DataPack!P330,IF($C$4=Dates!$G$5,DataPack!V330)))</f>
        <v/>
      </c>
      <c r="F179" s="34" t="str">
        <f>IF(IF($C$4=Dates!$G$4, DataPack!Q330,IF($C$4=Dates!$G$5,DataPack!W330))=0, "", IF($C$4=Dates!$G$4, DataPack!Q330,IF($C$4=Dates!$G$5,DataPack!W330)))</f>
        <v/>
      </c>
      <c r="G179" s="258" t="str">
        <f>IF(IF($C$4=Dates!$G$4, DataPack!R330,IF($C$4=Dates!$G$5,DataPack!X330))=0, "", IF($C$4=Dates!$G$4, DataPack!R330,IF($C$4=Dates!$G$5,DataPack!X330)))</f>
        <v/>
      </c>
      <c r="H179" s="5"/>
    </row>
    <row r="180" spans="2:8">
      <c r="B180" s="29" t="str">
        <f>IF(IF($C$4=Dates!$G$4, DataPack!M331,IF($C$4=Dates!$G$5,DataPack!S331))=0, "", IF($C$4=Dates!$G$4, DataPack!M331,IF($C$4=Dates!$G$5,DataPack!S331)))</f>
        <v/>
      </c>
      <c r="C180" s="34" t="str">
        <f>IF(IF($C$4=Dates!$G$4, DataPack!N331,IF($C$4=Dates!$G$5,DataPack!T331))=0, "", IF($C$4=Dates!$G$4, DataPack!N331,IF($C$4=Dates!$G$5,DataPack!T331)))</f>
        <v/>
      </c>
      <c r="D180" s="34" t="str">
        <f>IF(IF($C$4=Dates!$G$4, DataPack!O331,IF($C$4=Dates!$G$5,DataPack!U331))=0, "", IF($C$4=Dates!$G$4, DataPack!O331,IF($C$4=Dates!$G$5,DataPack!U331)))</f>
        <v/>
      </c>
      <c r="E180" s="34" t="str">
        <f>IF(IF($C$4=Dates!$G$4, DataPack!P331,IF($C$4=Dates!$G$5,DataPack!V331))=0, "", IF($C$4=Dates!$G$4, DataPack!P331,IF($C$4=Dates!$G$5,DataPack!V331)))</f>
        <v/>
      </c>
      <c r="F180" s="34" t="str">
        <f>IF(IF($C$4=Dates!$G$4, DataPack!Q331,IF($C$4=Dates!$G$5,DataPack!W331))=0, "", IF($C$4=Dates!$G$4, DataPack!Q331,IF($C$4=Dates!$G$5,DataPack!W331)))</f>
        <v/>
      </c>
      <c r="G180" s="258" t="str">
        <f>IF(IF($C$4=Dates!$G$4, DataPack!R331,IF($C$4=Dates!$G$5,DataPack!X331))=0, "", IF($C$4=Dates!$G$4, DataPack!R331,IF($C$4=Dates!$G$5,DataPack!X331)))</f>
        <v/>
      </c>
      <c r="H180" s="5"/>
    </row>
    <row r="181" spans="2:8">
      <c r="B181" s="29" t="str">
        <f>IF(IF($C$4=Dates!$G$4, DataPack!M332,IF($C$4=Dates!$G$5,DataPack!S332))=0, "", IF($C$4=Dates!$G$4, DataPack!M332,IF($C$4=Dates!$G$5,DataPack!S332)))</f>
        <v/>
      </c>
      <c r="C181" s="34" t="str">
        <f>IF(IF($C$4=Dates!$G$4, DataPack!N332,IF($C$4=Dates!$G$5,DataPack!T332))=0, "", IF($C$4=Dates!$G$4, DataPack!N332,IF($C$4=Dates!$G$5,DataPack!T332)))</f>
        <v/>
      </c>
      <c r="D181" s="34" t="str">
        <f>IF(IF($C$4=Dates!$G$4, DataPack!O332,IF($C$4=Dates!$G$5,DataPack!U332))=0, "", IF($C$4=Dates!$G$4, DataPack!O332,IF($C$4=Dates!$G$5,DataPack!U332)))</f>
        <v/>
      </c>
      <c r="E181" s="34" t="str">
        <f>IF(IF($C$4=Dates!$G$4, DataPack!P332,IF($C$4=Dates!$G$5,DataPack!V332))=0, "", IF($C$4=Dates!$G$4, DataPack!P332,IF($C$4=Dates!$G$5,DataPack!V332)))</f>
        <v/>
      </c>
      <c r="F181" s="34" t="str">
        <f>IF(IF($C$4=Dates!$G$4, DataPack!Q332,IF($C$4=Dates!$G$5,DataPack!W332))=0, "", IF($C$4=Dates!$G$4, DataPack!Q332,IF($C$4=Dates!$G$5,DataPack!W332)))</f>
        <v/>
      </c>
      <c r="G181" s="258" t="str">
        <f>IF(IF($C$4=Dates!$G$4, DataPack!R332,IF($C$4=Dates!$G$5,DataPack!X332))=0, "", IF($C$4=Dates!$G$4, DataPack!R332,IF($C$4=Dates!$G$5,DataPack!X332)))</f>
        <v/>
      </c>
      <c r="H181" s="5"/>
    </row>
    <row r="182" spans="2:8">
      <c r="B182" s="29" t="str">
        <f>IF(IF($C$4=Dates!$G$4, DataPack!M333,IF($C$4=Dates!$G$5,DataPack!S333))=0, "", IF($C$4=Dates!$G$4, DataPack!M333,IF($C$4=Dates!$G$5,DataPack!S333)))</f>
        <v/>
      </c>
      <c r="C182" s="34" t="str">
        <f>IF(IF($C$4=Dates!$G$4, DataPack!N333,IF($C$4=Dates!$G$5,DataPack!T333))=0, "", IF($C$4=Dates!$G$4, DataPack!N333,IF($C$4=Dates!$G$5,DataPack!T333)))</f>
        <v/>
      </c>
      <c r="D182" s="34" t="str">
        <f>IF(IF($C$4=Dates!$G$4, DataPack!O333,IF($C$4=Dates!$G$5,DataPack!U333))=0, "", IF($C$4=Dates!$G$4, DataPack!O333,IF($C$4=Dates!$G$5,DataPack!U333)))</f>
        <v/>
      </c>
      <c r="E182" s="34" t="str">
        <f>IF(IF($C$4=Dates!$G$4, DataPack!P333,IF($C$4=Dates!$G$5,DataPack!V333))=0, "", IF($C$4=Dates!$G$4, DataPack!P333,IF($C$4=Dates!$G$5,DataPack!V333)))</f>
        <v/>
      </c>
      <c r="F182" s="34" t="str">
        <f>IF(IF($C$4=Dates!$G$4, DataPack!Q333,IF($C$4=Dates!$G$5,DataPack!W333))=0, "", IF($C$4=Dates!$G$4, DataPack!Q333,IF($C$4=Dates!$G$5,DataPack!W333)))</f>
        <v/>
      </c>
      <c r="G182" s="258" t="str">
        <f>IF(IF($C$4=Dates!$G$4, DataPack!R333,IF($C$4=Dates!$G$5,DataPack!X333))=0, "", IF($C$4=Dates!$G$4, DataPack!R333,IF($C$4=Dates!$G$5,DataPack!X333)))</f>
        <v/>
      </c>
      <c r="H182" s="5"/>
    </row>
    <row r="183" spans="2:8">
      <c r="B183" s="29" t="str">
        <f>IF(IF($C$4=Dates!$G$4, DataPack!M334,IF($C$4=Dates!$G$5,DataPack!S334))=0, "", IF($C$4=Dates!$G$4, DataPack!M334,IF($C$4=Dates!$G$5,DataPack!S334)))</f>
        <v/>
      </c>
      <c r="C183" s="34" t="str">
        <f>IF(IF($C$4=Dates!$G$4, DataPack!N334,IF($C$4=Dates!$G$5,DataPack!T334))=0, "", IF($C$4=Dates!$G$4, DataPack!N334,IF($C$4=Dates!$G$5,DataPack!T334)))</f>
        <v/>
      </c>
      <c r="D183" s="34" t="str">
        <f>IF(IF($C$4=Dates!$G$4, DataPack!O334,IF($C$4=Dates!$G$5,DataPack!U334))=0, "", IF($C$4=Dates!$G$4, DataPack!O334,IF($C$4=Dates!$G$5,DataPack!U334)))</f>
        <v/>
      </c>
      <c r="E183" s="34" t="str">
        <f>IF(IF($C$4=Dates!$G$4, DataPack!P334,IF($C$4=Dates!$G$5,DataPack!V334))=0, "", IF($C$4=Dates!$G$4, DataPack!P334,IF($C$4=Dates!$G$5,DataPack!V334)))</f>
        <v/>
      </c>
      <c r="F183" s="34" t="str">
        <f>IF(IF($C$4=Dates!$G$4, DataPack!Q334,IF($C$4=Dates!$G$5,DataPack!W334))=0, "", IF($C$4=Dates!$G$4, DataPack!Q334,IF($C$4=Dates!$G$5,DataPack!W334)))</f>
        <v/>
      </c>
      <c r="G183" s="258" t="str">
        <f>IF(IF($C$4=Dates!$G$4, DataPack!R334,IF($C$4=Dates!$G$5,DataPack!X334))=0, "", IF($C$4=Dates!$G$4, DataPack!R334,IF($C$4=Dates!$G$5,DataPack!X334)))</f>
        <v/>
      </c>
    </row>
    <row r="184" spans="2:8">
      <c r="B184" s="29" t="str">
        <f>IF(IF($C$4=Dates!$G$4, DataPack!M335,IF($C$4=Dates!$G$5,DataPack!S335))=0, "", IF($C$4=Dates!$G$4, DataPack!M335,IF($C$4=Dates!$G$5,DataPack!S335)))</f>
        <v/>
      </c>
      <c r="C184" s="34" t="str">
        <f>IF(IF($C$4=Dates!$G$4, DataPack!N335,IF($C$4=Dates!$G$5,DataPack!T335))=0, "", IF($C$4=Dates!$G$4, DataPack!N335,IF($C$4=Dates!$G$5,DataPack!T335)))</f>
        <v/>
      </c>
      <c r="D184" s="34" t="str">
        <f>IF(IF($C$4=Dates!$G$4, DataPack!O335,IF($C$4=Dates!$G$5,DataPack!U335))=0, "", IF($C$4=Dates!$G$4, DataPack!O335,IF($C$4=Dates!$G$5,DataPack!U335)))</f>
        <v/>
      </c>
      <c r="E184" s="34" t="str">
        <f>IF(IF($C$4=Dates!$G$4, DataPack!P335,IF($C$4=Dates!$G$5,DataPack!V335))=0, "", IF($C$4=Dates!$G$4, DataPack!P335,IF($C$4=Dates!$G$5,DataPack!V335)))</f>
        <v/>
      </c>
      <c r="F184" s="34" t="str">
        <f>IF(IF($C$4=Dates!$G$4, DataPack!Q335,IF($C$4=Dates!$G$5,DataPack!W335))=0, "", IF($C$4=Dates!$G$4, DataPack!Q335,IF($C$4=Dates!$G$5,DataPack!W335)))</f>
        <v/>
      </c>
      <c r="G184" s="258" t="str">
        <f>IF(IF($C$4=Dates!$G$4, DataPack!R335,IF($C$4=Dates!$G$5,DataPack!X335))=0, "", IF($C$4=Dates!$G$4, DataPack!R335,IF($C$4=Dates!$G$5,DataPack!X335)))</f>
        <v/>
      </c>
    </row>
    <row r="185" spans="2:8">
      <c r="B185" s="29" t="str">
        <f>IF(IF($C$4=Dates!$G$4, DataPack!M336,IF($C$4=Dates!$G$5,DataPack!S336))=0, "", IF($C$4=Dates!$G$4, DataPack!M336,IF($C$4=Dates!$G$5,DataPack!S336)))</f>
        <v/>
      </c>
      <c r="C185" s="34" t="str">
        <f>IF(IF($C$4=Dates!$G$4, DataPack!N336,IF($C$4=Dates!$G$5,DataPack!T336))=0, "", IF($C$4=Dates!$G$4, DataPack!N336,IF($C$4=Dates!$G$5,DataPack!T336)))</f>
        <v/>
      </c>
      <c r="D185" s="34" t="str">
        <f>IF(IF($C$4=Dates!$G$4, DataPack!O336,IF($C$4=Dates!$G$5,DataPack!U336))=0, "", IF($C$4=Dates!$G$4, DataPack!O336,IF($C$4=Dates!$G$5,DataPack!U336)))</f>
        <v/>
      </c>
      <c r="E185" s="34" t="str">
        <f>IF(IF($C$4=Dates!$G$4, DataPack!P336,IF($C$4=Dates!$G$5,DataPack!V336))=0, "", IF($C$4=Dates!$G$4, DataPack!P336,IF($C$4=Dates!$G$5,DataPack!V336)))</f>
        <v/>
      </c>
      <c r="F185" s="34" t="str">
        <f>IF(IF($C$4=Dates!$G$4, DataPack!Q336,IF($C$4=Dates!$G$5,DataPack!W336))=0, "", IF($C$4=Dates!$G$4, DataPack!Q336,IF($C$4=Dates!$G$5,DataPack!W336)))</f>
        <v/>
      </c>
      <c r="G185" s="258" t="str">
        <f>IF(IF($C$4=Dates!$G$4, DataPack!R336,IF($C$4=Dates!$G$5,DataPack!X336))=0, "", IF($C$4=Dates!$G$4, DataPack!R336,IF($C$4=Dates!$G$5,DataPack!X336)))</f>
        <v/>
      </c>
    </row>
    <row r="186" spans="2:8">
      <c r="B186" s="29" t="str">
        <f>IF(IF($C$4=Dates!$G$4, DataPack!M337,IF($C$4=Dates!$G$5,DataPack!S337))=0, "", IF($C$4=Dates!$G$4, DataPack!M337,IF($C$4=Dates!$G$5,DataPack!S337)))</f>
        <v/>
      </c>
      <c r="C186" s="34" t="str">
        <f>IF(IF($C$4=Dates!$G$4, DataPack!N337,IF($C$4=Dates!$G$5,DataPack!T337))=0, "", IF($C$4=Dates!$G$4, DataPack!N337,IF($C$4=Dates!$G$5,DataPack!T337)))</f>
        <v/>
      </c>
      <c r="D186" s="34" t="str">
        <f>IF(IF($C$4=Dates!$G$4, DataPack!O337,IF($C$4=Dates!$G$5,DataPack!U337))=0, "", IF($C$4=Dates!$G$4, DataPack!O337,IF($C$4=Dates!$G$5,DataPack!U337)))</f>
        <v/>
      </c>
      <c r="E186" s="34" t="str">
        <f>IF(IF($C$4=Dates!$G$4, DataPack!P337,IF($C$4=Dates!$G$5,DataPack!V337))=0, "", IF($C$4=Dates!$G$4, DataPack!P337,IF($C$4=Dates!$G$5,DataPack!V337)))</f>
        <v/>
      </c>
      <c r="F186" s="34" t="str">
        <f>IF(IF($C$4=Dates!$G$4, DataPack!Q337,IF($C$4=Dates!$G$5,DataPack!W337))=0, "", IF($C$4=Dates!$G$4, DataPack!Q337,IF($C$4=Dates!$G$5,DataPack!W337)))</f>
        <v/>
      </c>
      <c r="G186" s="258" t="str">
        <f>IF(IF($C$4=Dates!$G$4, DataPack!R337,IF($C$4=Dates!$G$5,DataPack!X337))=0, "", IF($C$4=Dates!$G$4, DataPack!R337,IF($C$4=Dates!$G$5,DataPack!X337)))</f>
        <v/>
      </c>
    </row>
    <row r="187" spans="2:8">
      <c r="B187" s="29" t="str">
        <f>IF(IF($C$4=Dates!$G$4, DataPack!M338,IF($C$4=Dates!$G$5,DataPack!S338))=0, "", IF($C$4=Dates!$G$4, DataPack!M338,IF($C$4=Dates!$G$5,DataPack!S338)))</f>
        <v/>
      </c>
      <c r="C187" s="34" t="str">
        <f>IF(IF($C$4=Dates!$G$4, DataPack!N338,IF($C$4=Dates!$G$5,DataPack!T338))=0, "", IF($C$4=Dates!$G$4, DataPack!N338,IF($C$4=Dates!$G$5,DataPack!T338)))</f>
        <v/>
      </c>
      <c r="D187" s="34" t="str">
        <f>IF(IF($C$4=Dates!$G$4, DataPack!O338,IF($C$4=Dates!$G$5,DataPack!U338))=0, "", IF($C$4=Dates!$G$4, DataPack!O338,IF($C$4=Dates!$G$5,DataPack!U338)))</f>
        <v/>
      </c>
      <c r="E187" s="34" t="str">
        <f>IF(IF($C$4=Dates!$G$4, DataPack!P338,IF($C$4=Dates!$G$5,DataPack!V338))=0, "", IF($C$4=Dates!$G$4, DataPack!P338,IF($C$4=Dates!$G$5,DataPack!V338)))</f>
        <v/>
      </c>
      <c r="F187" s="34" t="str">
        <f>IF(IF($C$4=Dates!$G$4, DataPack!Q338,IF($C$4=Dates!$G$5,DataPack!W338))=0, "", IF($C$4=Dates!$G$4, DataPack!Q338,IF($C$4=Dates!$G$5,DataPack!W338)))</f>
        <v/>
      </c>
      <c r="G187" s="258" t="str">
        <f>IF(IF($C$4=Dates!$G$4, DataPack!R338,IF($C$4=Dates!$G$5,DataPack!X338))=0, "", IF($C$4=Dates!$G$4, DataPack!R338,IF($C$4=Dates!$G$5,DataPack!X338)))</f>
        <v/>
      </c>
    </row>
    <row r="188" spans="2:8">
      <c r="B188" s="29" t="str">
        <f>IF(IF($C$4=Dates!$G$4, DataPack!M339,IF($C$4=Dates!$G$5,DataPack!S339))=0, "", IF($C$4=Dates!$G$4, DataPack!M339,IF($C$4=Dates!$G$5,DataPack!S339)))</f>
        <v/>
      </c>
      <c r="C188" s="34" t="str">
        <f>IF(IF($C$4=Dates!$G$4, DataPack!N339,IF($C$4=Dates!$G$5,DataPack!T339))=0, "", IF($C$4=Dates!$G$4, DataPack!N339,IF($C$4=Dates!$G$5,DataPack!T339)))</f>
        <v/>
      </c>
      <c r="D188" s="34" t="str">
        <f>IF(IF($C$4=Dates!$G$4, DataPack!O339,IF($C$4=Dates!$G$5,DataPack!U339))=0, "", IF($C$4=Dates!$G$4, DataPack!O339,IF($C$4=Dates!$G$5,DataPack!U339)))</f>
        <v/>
      </c>
      <c r="E188" s="34" t="str">
        <f>IF(IF($C$4=Dates!$G$4, DataPack!P339,IF($C$4=Dates!$G$5,DataPack!V339))=0, "", IF($C$4=Dates!$G$4, DataPack!P339,IF($C$4=Dates!$G$5,DataPack!V339)))</f>
        <v/>
      </c>
      <c r="F188" s="34" t="str">
        <f>IF(IF($C$4=Dates!$G$4, DataPack!Q339,IF($C$4=Dates!$G$5,DataPack!W339))=0, "", IF($C$4=Dates!$G$4, DataPack!Q339,IF($C$4=Dates!$G$5,DataPack!W339)))</f>
        <v/>
      </c>
      <c r="G188" s="258" t="str">
        <f>IF(IF($C$4=Dates!$G$4, DataPack!R339,IF($C$4=Dates!$G$5,DataPack!X339))=0, "", IF($C$4=Dates!$G$4, DataPack!R339,IF($C$4=Dates!$G$5,DataPack!X339)))</f>
        <v/>
      </c>
    </row>
    <row r="189" spans="2:8">
      <c r="B189" s="29" t="str">
        <f>IF(IF($C$4=Dates!$G$4, DataPack!M340,IF($C$4=Dates!$G$5,DataPack!S340))=0, "", IF($C$4=Dates!$G$4, DataPack!M340,IF($C$4=Dates!$G$5,DataPack!S340)))</f>
        <v/>
      </c>
      <c r="C189" s="34" t="str">
        <f>IF(IF($C$4=Dates!$G$4, DataPack!N340,IF($C$4=Dates!$G$5,DataPack!T340))=0, "", IF($C$4=Dates!$G$4, DataPack!N340,IF($C$4=Dates!$G$5,DataPack!T340)))</f>
        <v/>
      </c>
      <c r="D189" s="34" t="str">
        <f>IF(IF($C$4=Dates!$G$4, DataPack!O340,IF($C$4=Dates!$G$5,DataPack!U340))=0, "", IF($C$4=Dates!$G$4, DataPack!O340,IF($C$4=Dates!$G$5,DataPack!U340)))</f>
        <v/>
      </c>
      <c r="E189" s="34" t="str">
        <f>IF(IF($C$4=Dates!$G$4, DataPack!P340,IF($C$4=Dates!$G$5,DataPack!V340))=0, "", IF($C$4=Dates!$G$4, DataPack!P340,IF($C$4=Dates!$G$5,DataPack!V340)))</f>
        <v/>
      </c>
      <c r="F189" s="34" t="str">
        <f>IF(IF($C$4=Dates!$G$4, DataPack!Q340,IF($C$4=Dates!$G$5,DataPack!W340))=0, "", IF($C$4=Dates!$G$4, DataPack!Q340,IF($C$4=Dates!$G$5,DataPack!W340)))</f>
        <v/>
      </c>
      <c r="G189" s="258" t="str">
        <f>IF(IF($C$4=Dates!$G$4, DataPack!R340,IF($C$4=Dates!$G$5,DataPack!X340))=0, "", IF($C$4=Dates!$G$4, DataPack!R340,IF($C$4=Dates!$G$5,DataPack!X340)))</f>
        <v/>
      </c>
    </row>
    <row r="190" spans="2:8">
      <c r="B190" s="29" t="str">
        <f>IF(IF($C$4=Dates!$G$4, DataPack!M341,IF($C$4=Dates!$G$5,DataPack!S341))=0, "", IF($C$4=Dates!$G$4, DataPack!M341,IF($C$4=Dates!$G$5,DataPack!S341)))</f>
        <v/>
      </c>
      <c r="C190" s="34" t="str">
        <f>IF(IF($C$4=Dates!$G$4, DataPack!N341,IF($C$4=Dates!$G$5,DataPack!T341))=0, "", IF($C$4=Dates!$G$4, DataPack!N341,IF($C$4=Dates!$G$5,DataPack!T341)))</f>
        <v/>
      </c>
      <c r="D190" s="34" t="str">
        <f>IF(IF($C$4=Dates!$G$4, DataPack!O341,IF($C$4=Dates!$G$5,DataPack!U341))=0, "", IF($C$4=Dates!$G$4, DataPack!O341,IF($C$4=Dates!$G$5,DataPack!U341)))</f>
        <v/>
      </c>
      <c r="E190" s="34" t="str">
        <f>IF(IF($C$4=Dates!$G$4, DataPack!P341,IF($C$4=Dates!$G$5,DataPack!V341))=0, "", IF($C$4=Dates!$G$4, DataPack!P341,IF($C$4=Dates!$G$5,DataPack!V341)))</f>
        <v/>
      </c>
      <c r="F190" s="34" t="str">
        <f>IF(IF($C$4=Dates!$G$4, DataPack!Q341,IF($C$4=Dates!$G$5,DataPack!W341))=0, "", IF($C$4=Dates!$G$4, DataPack!Q341,IF($C$4=Dates!$G$5,DataPack!W341)))</f>
        <v/>
      </c>
      <c r="G190" s="258" t="str">
        <f>IF(IF($C$4=Dates!$G$4, DataPack!R341,IF($C$4=Dates!$G$5,DataPack!X341))=0, "", IF($C$4=Dates!$G$4, DataPack!R341,IF($C$4=Dates!$G$5,DataPack!X341)))</f>
        <v/>
      </c>
    </row>
    <row r="191" spans="2:8">
      <c r="B191" s="29" t="str">
        <f>IF(IF($C$4=Dates!$G$4, DataPack!M342,IF($C$4=Dates!$G$5,DataPack!S342))=0, "", IF($C$4=Dates!$G$4, DataPack!M342,IF($C$4=Dates!$G$5,DataPack!S342)))</f>
        <v/>
      </c>
      <c r="C191" s="34" t="str">
        <f>IF(IF($C$4=Dates!$G$4, DataPack!N342,IF($C$4=Dates!$G$5,DataPack!T342))=0, "", IF($C$4=Dates!$G$4, DataPack!N342,IF($C$4=Dates!$G$5,DataPack!T342)))</f>
        <v/>
      </c>
      <c r="D191" s="34" t="str">
        <f>IF(IF($C$4=Dates!$G$4, DataPack!O342,IF($C$4=Dates!$G$5,DataPack!U342))=0, "", IF($C$4=Dates!$G$4, DataPack!O342,IF($C$4=Dates!$G$5,DataPack!U342)))</f>
        <v/>
      </c>
      <c r="E191" s="34" t="str">
        <f>IF(IF($C$4=Dates!$G$4, DataPack!P342,IF($C$4=Dates!$G$5,DataPack!V342))=0, "", IF($C$4=Dates!$G$4, DataPack!P342,IF($C$4=Dates!$G$5,DataPack!V342)))</f>
        <v/>
      </c>
      <c r="F191" s="34" t="str">
        <f>IF(IF($C$4=Dates!$G$4, DataPack!Q342,IF($C$4=Dates!$G$5,DataPack!W342))=0, "", IF($C$4=Dates!$G$4, DataPack!Q342,IF($C$4=Dates!$G$5,DataPack!W342)))</f>
        <v/>
      </c>
      <c r="G191" s="258" t="str">
        <f>IF(IF($C$4=Dates!$G$4, DataPack!R342,IF($C$4=Dates!$G$5,DataPack!X342))=0, "", IF($C$4=Dates!$G$4, DataPack!R342,IF($C$4=Dates!$G$5,DataPack!X342)))</f>
        <v/>
      </c>
    </row>
    <row r="192" spans="2:8">
      <c r="B192" s="29" t="str">
        <f>IF(IF($C$4=Dates!$G$4, DataPack!M343,IF($C$4=Dates!$G$5,DataPack!S343))=0, "", IF($C$4=Dates!$G$4, DataPack!M343,IF($C$4=Dates!$G$5,DataPack!S343)))</f>
        <v/>
      </c>
      <c r="C192" s="34" t="str">
        <f>IF(IF($C$4=Dates!$G$4, DataPack!N343,IF($C$4=Dates!$G$5,DataPack!T343))=0, "", IF($C$4=Dates!$G$4, DataPack!N343,IF($C$4=Dates!$G$5,DataPack!T343)))</f>
        <v/>
      </c>
      <c r="D192" s="34" t="str">
        <f>IF(IF($C$4=Dates!$G$4, DataPack!O343,IF($C$4=Dates!$G$5,DataPack!U343))=0, "", IF($C$4=Dates!$G$4, DataPack!O343,IF($C$4=Dates!$G$5,DataPack!U343)))</f>
        <v/>
      </c>
      <c r="E192" s="34" t="str">
        <f>IF(IF($C$4=Dates!$G$4, DataPack!P343,IF($C$4=Dates!$G$5,DataPack!V343))=0, "", IF($C$4=Dates!$G$4, DataPack!P343,IF($C$4=Dates!$G$5,DataPack!V343)))</f>
        <v/>
      </c>
      <c r="F192" s="34" t="str">
        <f>IF(IF($C$4=Dates!$G$4, DataPack!Q343,IF($C$4=Dates!$G$5,DataPack!W343))=0, "", IF($C$4=Dates!$G$4, DataPack!Q343,IF($C$4=Dates!$G$5,DataPack!W343)))</f>
        <v/>
      </c>
      <c r="G192" s="258" t="str">
        <f>IF(IF($C$4=Dates!$G$4, DataPack!R343,IF($C$4=Dates!$G$5,DataPack!X343))=0, "", IF($C$4=Dates!$G$4, DataPack!R343,IF($C$4=Dates!$G$5,DataPack!X343)))</f>
        <v/>
      </c>
    </row>
    <row r="193" spans="2:7">
      <c r="B193" s="29" t="str">
        <f>IF(IF($C$4=Dates!$G$4, DataPack!M344,IF($C$4=Dates!$G$5,DataPack!S344))=0, "", IF($C$4=Dates!$G$4, DataPack!M344,IF($C$4=Dates!$G$5,DataPack!S344)))</f>
        <v/>
      </c>
      <c r="C193" s="34" t="str">
        <f>IF(IF($C$4=Dates!$G$4, DataPack!N344,IF($C$4=Dates!$G$5,DataPack!T344))=0, "", IF($C$4=Dates!$G$4, DataPack!N344,IF($C$4=Dates!$G$5,DataPack!T344)))</f>
        <v/>
      </c>
      <c r="D193" s="34" t="str">
        <f>IF(IF($C$4=Dates!$G$4, DataPack!O344,IF($C$4=Dates!$G$5,DataPack!U344))=0, "", IF($C$4=Dates!$G$4, DataPack!O344,IF($C$4=Dates!$G$5,DataPack!U344)))</f>
        <v/>
      </c>
      <c r="E193" s="34" t="str">
        <f>IF(IF($C$4=Dates!$G$4, DataPack!P344,IF($C$4=Dates!$G$5,DataPack!V344))=0, "", IF($C$4=Dates!$G$4, DataPack!P344,IF($C$4=Dates!$G$5,DataPack!V344)))</f>
        <v/>
      </c>
      <c r="F193" s="34" t="str">
        <f>IF(IF($C$4=Dates!$G$4, DataPack!Q344,IF($C$4=Dates!$G$5,DataPack!W344))=0, "", IF($C$4=Dates!$G$4, DataPack!Q344,IF($C$4=Dates!$G$5,DataPack!W344)))</f>
        <v/>
      </c>
      <c r="G193" s="258" t="str">
        <f>IF(IF($C$4=Dates!$G$4, DataPack!R344,IF($C$4=Dates!$G$5,DataPack!X344))=0, "", IF($C$4=Dates!$G$4, DataPack!R344,IF($C$4=Dates!$G$5,DataPack!X344)))</f>
        <v/>
      </c>
    </row>
    <row r="194" spans="2:7">
      <c r="B194" s="29" t="str">
        <f>IF(IF($C$4=Dates!$G$4, DataPack!M345,IF($C$4=Dates!$G$5,DataPack!S345))=0, "", IF($C$4=Dates!$G$4, DataPack!M345,IF($C$4=Dates!$G$5,DataPack!S345)))</f>
        <v/>
      </c>
      <c r="C194" s="34" t="str">
        <f>IF(IF($C$4=Dates!$G$4, DataPack!N345,IF($C$4=Dates!$G$5,DataPack!T345))=0, "", IF($C$4=Dates!$G$4, DataPack!N345,IF($C$4=Dates!$G$5,DataPack!T345)))</f>
        <v/>
      </c>
      <c r="D194" s="34" t="str">
        <f>IF(IF($C$4=Dates!$G$4, DataPack!O345,IF($C$4=Dates!$G$5,DataPack!U345))=0, "", IF($C$4=Dates!$G$4, DataPack!O345,IF($C$4=Dates!$G$5,DataPack!U345)))</f>
        <v/>
      </c>
      <c r="E194" s="34" t="str">
        <f>IF(IF($C$4=Dates!$G$4, DataPack!P345,IF($C$4=Dates!$G$5,DataPack!V345))=0, "", IF($C$4=Dates!$G$4, DataPack!P345,IF($C$4=Dates!$G$5,DataPack!V345)))</f>
        <v/>
      </c>
      <c r="F194" s="34" t="str">
        <f>IF(IF($C$4=Dates!$G$4, DataPack!Q345,IF($C$4=Dates!$G$5,DataPack!W345))=0, "", IF($C$4=Dates!$G$4, DataPack!Q345,IF($C$4=Dates!$G$5,DataPack!W345)))</f>
        <v/>
      </c>
      <c r="G194" s="258" t="str">
        <f>IF(IF($C$4=Dates!$G$4, DataPack!R345,IF($C$4=Dates!$G$5,DataPack!X345))=0, "", IF($C$4=Dates!$G$4, DataPack!R345,IF($C$4=Dates!$G$5,DataPack!X345)))</f>
        <v/>
      </c>
    </row>
    <row r="195" spans="2:7">
      <c r="B195" s="29" t="str">
        <f>IF(IF($C$4=Dates!$G$4, DataPack!M346,IF($C$4=Dates!$G$5,DataPack!S346))=0, "", IF($C$4=Dates!$G$4, DataPack!M346,IF($C$4=Dates!$G$5,DataPack!S346)))</f>
        <v/>
      </c>
      <c r="C195" s="34" t="str">
        <f>IF(IF($C$4=Dates!$G$4, DataPack!N346,IF($C$4=Dates!$G$5,DataPack!T346))=0, "", IF($C$4=Dates!$G$4, DataPack!N346,IF($C$4=Dates!$G$5,DataPack!T346)))</f>
        <v/>
      </c>
      <c r="D195" s="34" t="str">
        <f>IF(IF($C$4=Dates!$G$4, DataPack!O346,IF($C$4=Dates!$G$5,DataPack!U346))=0, "", IF($C$4=Dates!$G$4, DataPack!O346,IF($C$4=Dates!$G$5,DataPack!U346)))</f>
        <v/>
      </c>
      <c r="E195" s="34" t="str">
        <f>IF(IF($C$4=Dates!$G$4, DataPack!P346,IF($C$4=Dates!$G$5,DataPack!V346))=0, "", IF($C$4=Dates!$G$4, DataPack!P346,IF($C$4=Dates!$G$5,DataPack!V346)))</f>
        <v/>
      </c>
      <c r="F195" s="34" t="str">
        <f>IF(IF($C$4=Dates!$G$4, DataPack!Q346,IF($C$4=Dates!$G$5,DataPack!W346))=0, "", IF($C$4=Dates!$G$4, DataPack!Q346,IF($C$4=Dates!$G$5,DataPack!W346)))</f>
        <v/>
      </c>
      <c r="G195" s="258" t="str">
        <f>IF(IF($C$4=Dates!$G$4, DataPack!R346,IF($C$4=Dates!$G$5,DataPack!X346))=0, "", IF($C$4=Dates!$G$4, DataPack!R346,IF($C$4=Dates!$G$5,DataPack!X346)))</f>
        <v/>
      </c>
    </row>
    <row r="196" spans="2:7">
      <c r="B196" s="29" t="str">
        <f>IF(IF($C$4=Dates!$G$4, DataPack!M347,IF($C$4=Dates!$G$5,DataPack!S347))=0, "", IF($C$4=Dates!$G$4, DataPack!M347,IF($C$4=Dates!$G$5,DataPack!S347)))</f>
        <v/>
      </c>
      <c r="C196" s="34" t="str">
        <f>IF(IF($C$4=Dates!$G$4, DataPack!N347,IF($C$4=Dates!$G$5,DataPack!T347))=0, "", IF($C$4=Dates!$G$4, DataPack!N347,IF($C$4=Dates!$G$5,DataPack!T347)))</f>
        <v/>
      </c>
      <c r="D196" s="34" t="str">
        <f>IF(IF($C$4=Dates!$G$4, DataPack!O347,IF($C$4=Dates!$G$5,DataPack!U347))=0, "", IF($C$4=Dates!$G$4, DataPack!O347,IF($C$4=Dates!$G$5,DataPack!U347)))</f>
        <v/>
      </c>
      <c r="E196" s="34" t="str">
        <f>IF(IF($C$4=Dates!$G$4, DataPack!P347,IF($C$4=Dates!$G$5,DataPack!V347))=0, "", IF($C$4=Dates!$G$4, DataPack!P347,IF($C$4=Dates!$G$5,DataPack!V347)))</f>
        <v/>
      </c>
      <c r="F196" s="34" t="str">
        <f>IF(IF($C$4=Dates!$G$4, DataPack!Q347,IF($C$4=Dates!$G$5,DataPack!W347))=0, "", IF($C$4=Dates!$G$4, DataPack!Q347,IF($C$4=Dates!$G$5,DataPack!W347)))</f>
        <v/>
      </c>
      <c r="G196" s="258" t="str">
        <f>IF(IF($C$4=Dates!$G$4, DataPack!R347,IF($C$4=Dates!$G$5,DataPack!X347))=0, "", IF($C$4=Dates!$G$4, DataPack!R347,IF($C$4=Dates!$G$5,DataPack!X347)))</f>
        <v/>
      </c>
    </row>
    <row r="197" spans="2:7">
      <c r="B197" s="29" t="str">
        <f>IF(IF($C$4=Dates!$G$4, DataPack!M348,IF($C$4=Dates!$G$5,DataPack!S348))=0, "", IF($C$4=Dates!$G$4, DataPack!M348,IF($C$4=Dates!$G$5,DataPack!S348)))</f>
        <v/>
      </c>
      <c r="C197" s="34" t="str">
        <f>IF(IF($C$4=Dates!$G$4, DataPack!N348,IF($C$4=Dates!$G$5,DataPack!T348))=0, "", IF($C$4=Dates!$G$4, DataPack!N348,IF($C$4=Dates!$G$5,DataPack!T348)))</f>
        <v/>
      </c>
      <c r="D197" s="34" t="str">
        <f>IF(IF($C$4=Dates!$G$4, DataPack!O348,IF($C$4=Dates!$G$5,DataPack!U348))=0, "", IF($C$4=Dates!$G$4, DataPack!O348,IF($C$4=Dates!$G$5,DataPack!U348)))</f>
        <v/>
      </c>
      <c r="E197" s="34" t="str">
        <f>IF(IF($C$4=Dates!$G$4, DataPack!P348,IF($C$4=Dates!$G$5,DataPack!V348))=0, "", IF($C$4=Dates!$G$4, DataPack!P348,IF($C$4=Dates!$G$5,DataPack!V348)))</f>
        <v/>
      </c>
      <c r="F197" s="34" t="str">
        <f>IF(IF($C$4=Dates!$G$4, DataPack!Q348,IF($C$4=Dates!$G$5,DataPack!W348))=0, "", IF($C$4=Dates!$G$4, DataPack!Q348,IF($C$4=Dates!$G$5,DataPack!W348)))</f>
        <v/>
      </c>
      <c r="G197" s="258" t="str">
        <f>IF(IF($C$4=Dates!$G$4, DataPack!R348,IF($C$4=Dates!$G$5,DataPack!X348))=0, "", IF($C$4=Dates!$G$4, DataPack!R348,IF($C$4=Dates!$G$5,DataPack!X348)))</f>
        <v/>
      </c>
    </row>
    <row r="198" spans="2:7">
      <c r="B198" s="29" t="str">
        <f>IF(IF($C$4=Dates!$G$4, DataPack!M349,IF($C$4=Dates!$G$5,DataPack!S349))=0, "", IF($C$4=Dates!$G$4, DataPack!M349,IF($C$4=Dates!$G$5,DataPack!S349)))</f>
        <v/>
      </c>
      <c r="C198" s="34" t="str">
        <f>IF(IF($C$4=Dates!$G$4, DataPack!N349,IF($C$4=Dates!$G$5,DataPack!T349))=0, "", IF($C$4=Dates!$G$4, DataPack!N349,IF($C$4=Dates!$G$5,DataPack!T349)))</f>
        <v/>
      </c>
      <c r="D198" s="34" t="str">
        <f>IF(IF($C$4=Dates!$G$4, DataPack!O349,IF($C$4=Dates!$G$5,DataPack!U349))=0, "", IF($C$4=Dates!$G$4, DataPack!O349,IF($C$4=Dates!$G$5,DataPack!U349)))</f>
        <v/>
      </c>
      <c r="E198" s="34" t="str">
        <f>IF(IF($C$4=Dates!$G$4, DataPack!P349,IF($C$4=Dates!$G$5,DataPack!V349))=0, "", IF($C$4=Dates!$G$4, DataPack!P349,IF($C$4=Dates!$G$5,DataPack!V349)))</f>
        <v/>
      </c>
      <c r="F198" s="34" t="str">
        <f>IF(IF($C$4=Dates!$G$4, DataPack!Q349,IF($C$4=Dates!$G$5,DataPack!W349))=0, "", IF($C$4=Dates!$G$4, DataPack!Q349,IF($C$4=Dates!$G$5,DataPack!W349)))</f>
        <v/>
      </c>
      <c r="G198" s="258" t="str">
        <f>IF(IF($C$4=Dates!$G$4, DataPack!R349,IF($C$4=Dates!$G$5,DataPack!X349))=0, "", IF($C$4=Dates!$G$4, DataPack!R349,IF($C$4=Dates!$G$5,DataPack!X349)))</f>
        <v/>
      </c>
    </row>
    <row r="199" spans="2:7">
      <c r="B199" s="29" t="str">
        <f>IF(IF($C$4=Dates!$G$4, DataPack!M350,IF($C$4=Dates!$G$5,DataPack!S350))=0, "", IF($C$4=Dates!$G$4, DataPack!M350,IF($C$4=Dates!$G$5,DataPack!S350)))</f>
        <v/>
      </c>
      <c r="C199" s="34" t="str">
        <f>IF(IF($C$4=Dates!$G$4, DataPack!N350,IF($C$4=Dates!$G$5,DataPack!T350))=0, "", IF($C$4=Dates!$G$4, DataPack!N350,IF($C$4=Dates!$G$5,DataPack!T350)))</f>
        <v/>
      </c>
      <c r="D199" s="34" t="str">
        <f>IF(IF($C$4=Dates!$G$4, DataPack!O350,IF($C$4=Dates!$G$5,DataPack!U350))=0, "", IF($C$4=Dates!$G$4, DataPack!O350,IF($C$4=Dates!$G$5,DataPack!U350)))</f>
        <v/>
      </c>
      <c r="E199" s="34" t="str">
        <f>IF(IF($C$4=Dates!$G$4, DataPack!P350,IF($C$4=Dates!$G$5,DataPack!V350))=0, "", IF($C$4=Dates!$G$4, DataPack!P350,IF($C$4=Dates!$G$5,DataPack!V350)))</f>
        <v/>
      </c>
      <c r="F199" s="34" t="str">
        <f>IF(IF($C$4=Dates!$G$4, DataPack!Q350,IF($C$4=Dates!$G$5,DataPack!W350))=0, "", IF($C$4=Dates!$G$4, DataPack!Q350,IF($C$4=Dates!$G$5,DataPack!W350)))</f>
        <v/>
      </c>
      <c r="G199" s="258" t="str">
        <f>IF(IF($C$4=Dates!$G$4, DataPack!R350,IF($C$4=Dates!$G$5,DataPack!X350))=0, "", IF($C$4=Dates!$G$4, DataPack!R350,IF($C$4=Dates!$G$5,DataPack!X350)))</f>
        <v/>
      </c>
    </row>
    <row r="200" spans="2:7">
      <c r="B200" s="29" t="str">
        <f>IF(IF($C$4=Dates!$G$4, DataPack!M351,IF($C$4=Dates!$G$5,DataPack!S351))=0, "", IF($C$4=Dates!$G$4, DataPack!M351,IF($C$4=Dates!$G$5,DataPack!S351)))</f>
        <v/>
      </c>
      <c r="C200" s="34" t="str">
        <f>IF(IF($C$4=Dates!$G$4, DataPack!N351,IF($C$4=Dates!$G$5,DataPack!T351))=0, "", IF($C$4=Dates!$G$4, DataPack!N351,IF($C$4=Dates!$G$5,DataPack!T351)))</f>
        <v/>
      </c>
      <c r="D200" s="34" t="str">
        <f>IF(IF($C$4=Dates!$G$4, DataPack!O351,IF($C$4=Dates!$G$5,DataPack!U351))=0, "", IF($C$4=Dates!$G$4, DataPack!O351,IF($C$4=Dates!$G$5,DataPack!U351)))</f>
        <v/>
      </c>
      <c r="E200" s="34" t="str">
        <f>IF(IF($C$4=Dates!$G$4, DataPack!P351,IF($C$4=Dates!$G$5,DataPack!V351))=0, "", IF($C$4=Dates!$G$4, DataPack!P351,IF($C$4=Dates!$G$5,DataPack!V351)))</f>
        <v/>
      </c>
      <c r="F200" s="34" t="str">
        <f>IF(IF($C$4=Dates!$G$4, DataPack!Q351,IF($C$4=Dates!$G$5,DataPack!W351))=0, "", IF($C$4=Dates!$G$4, DataPack!Q351,IF($C$4=Dates!$G$5,DataPack!W351)))</f>
        <v/>
      </c>
      <c r="G200" s="258" t="str">
        <f>IF(IF($C$4=Dates!$G$4, DataPack!R351,IF($C$4=Dates!$G$5,DataPack!X351))=0, "", IF($C$4=Dates!$G$4, DataPack!R351,IF($C$4=Dates!$G$5,DataPack!X351)))</f>
        <v/>
      </c>
    </row>
    <row r="201" spans="2:7">
      <c r="B201" s="29" t="str">
        <f>IF(IF($C$4=Dates!$G$4, DataPack!M352,IF($C$4=Dates!$G$5,DataPack!S352))=0, "", IF($C$4=Dates!$G$4, DataPack!M352,IF($C$4=Dates!$G$5,DataPack!S352)))</f>
        <v/>
      </c>
      <c r="C201" s="34" t="str">
        <f>IF(IF($C$4=Dates!$G$4, DataPack!N352,IF($C$4=Dates!$G$5,DataPack!T352))=0, "", IF($C$4=Dates!$G$4, DataPack!N352,IF($C$4=Dates!$G$5,DataPack!T352)))</f>
        <v/>
      </c>
      <c r="D201" s="34" t="str">
        <f>IF(IF($C$4=Dates!$G$4, DataPack!O352,IF($C$4=Dates!$G$5,DataPack!U352))=0, "", IF($C$4=Dates!$G$4, DataPack!O352,IF($C$4=Dates!$G$5,DataPack!U352)))</f>
        <v/>
      </c>
      <c r="E201" s="34" t="str">
        <f>IF(IF($C$4=Dates!$G$4, DataPack!P352,IF($C$4=Dates!$G$5,DataPack!V352))=0, "", IF($C$4=Dates!$G$4, DataPack!P352,IF($C$4=Dates!$G$5,DataPack!V352)))</f>
        <v/>
      </c>
      <c r="F201" s="34" t="str">
        <f>IF(IF($C$4=Dates!$G$4, DataPack!Q352,IF($C$4=Dates!$G$5,DataPack!W352))=0, "", IF($C$4=Dates!$G$4, DataPack!Q352,IF($C$4=Dates!$G$5,DataPack!W352)))</f>
        <v/>
      </c>
      <c r="G201" s="258" t="str">
        <f>IF(IF($C$4=Dates!$G$4, DataPack!R352,IF($C$4=Dates!$G$5,DataPack!X352))=0, "", IF($C$4=Dates!$G$4, DataPack!R352,IF($C$4=Dates!$G$5,DataPack!X352)))</f>
        <v/>
      </c>
    </row>
    <row r="202" spans="2:7">
      <c r="B202" s="29" t="str">
        <f>IF(IF($C$4=Dates!$G$4, DataPack!M353,IF($C$4=Dates!$G$5,DataPack!S353))=0, "", IF($C$4=Dates!$G$4, DataPack!M353,IF($C$4=Dates!$G$5,DataPack!S353)))</f>
        <v/>
      </c>
      <c r="C202" s="34" t="str">
        <f>IF(IF($C$4=Dates!$G$4, DataPack!N353,IF($C$4=Dates!$G$5,DataPack!T353))=0, "", IF($C$4=Dates!$G$4, DataPack!N353,IF($C$4=Dates!$G$5,DataPack!T353)))</f>
        <v/>
      </c>
      <c r="D202" s="34" t="str">
        <f>IF(IF($C$4=Dates!$G$4, DataPack!O353,IF($C$4=Dates!$G$5,DataPack!U353))=0, "", IF($C$4=Dates!$G$4, DataPack!O353,IF($C$4=Dates!$G$5,DataPack!U353)))</f>
        <v/>
      </c>
      <c r="E202" s="34" t="str">
        <f>IF(IF($C$4=Dates!$G$4, DataPack!P353,IF($C$4=Dates!$G$5,DataPack!V353))=0, "", IF($C$4=Dates!$G$4, DataPack!P353,IF($C$4=Dates!$G$5,DataPack!V353)))</f>
        <v/>
      </c>
      <c r="F202" s="34" t="str">
        <f>IF(IF($C$4=Dates!$G$4, DataPack!Q353,IF($C$4=Dates!$G$5,DataPack!W353))=0, "", IF($C$4=Dates!$G$4, DataPack!Q353,IF($C$4=Dates!$G$5,DataPack!W353)))</f>
        <v/>
      </c>
      <c r="G202" s="258" t="str">
        <f>IF(IF($C$4=Dates!$G$4, DataPack!R353,IF($C$4=Dates!$G$5,DataPack!X353))=0, "", IF($C$4=Dates!$G$4, DataPack!R353,IF($C$4=Dates!$G$5,DataPack!X353)))</f>
        <v/>
      </c>
    </row>
    <row r="203" spans="2:7">
      <c r="B203" s="29" t="str">
        <f>IF(IF($C$4=Dates!$G$4, DataPack!M354,IF($C$4=Dates!$G$5,DataPack!S354))=0, "", IF($C$4=Dates!$G$4, DataPack!M354,IF($C$4=Dates!$G$5,DataPack!S354)))</f>
        <v/>
      </c>
      <c r="C203" s="34" t="str">
        <f>IF(IF($C$4=Dates!$G$4, DataPack!N354,IF($C$4=Dates!$G$5,DataPack!T354))=0, "", IF($C$4=Dates!$G$4, DataPack!N354,IF($C$4=Dates!$G$5,DataPack!T354)))</f>
        <v/>
      </c>
      <c r="D203" s="34" t="str">
        <f>IF(IF($C$4=Dates!$G$4, DataPack!O354,IF($C$4=Dates!$G$5,DataPack!U354))=0, "", IF($C$4=Dates!$G$4, DataPack!O354,IF($C$4=Dates!$G$5,DataPack!U354)))</f>
        <v/>
      </c>
      <c r="E203" s="34" t="str">
        <f>IF(IF($C$4=Dates!$G$4, DataPack!P354,IF($C$4=Dates!$G$5,DataPack!V354))=0, "", IF($C$4=Dates!$G$4, DataPack!P354,IF($C$4=Dates!$G$5,DataPack!V354)))</f>
        <v/>
      </c>
      <c r="F203" s="34" t="str">
        <f>IF(IF($C$4=Dates!$G$4, DataPack!Q354,IF($C$4=Dates!$G$5,DataPack!W354))=0, "", IF($C$4=Dates!$G$4, DataPack!Q354,IF($C$4=Dates!$G$5,DataPack!W354)))</f>
        <v/>
      </c>
      <c r="G203" s="258" t="str">
        <f>IF(IF($C$4=Dates!$G$4, DataPack!R354,IF($C$4=Dates!$G$5,DataPack!X354))=0, "", IF($C$4=Dates!$G$4, DataPack!R354,IF($C$4=Dates!$G$5,DataPack!X354)))</f>
        <v/>
      </c>
    </row>
    <row r="204" spans="2:7">
      <c r="B204" s="29" t="str">
        <f>IF(IF($C$4=Dates!$G$4, DataPack!M355,IF($C$4=Dates!$G$5,DataPack!S355))=0, "", IF($C$4=Dates!$G$4, DataPack!M355,IF($C$4=Dates!$G$5,DataPack!S355)))</f>
        <v/>
      </c>
      <c r="C204" s="34" t="str">
        <f>IF(IF($C$4=Dates!$G$4, DataPack!N355,IF($C$4=Dates!$G$5,DataPack!T355))=0, "", IF($C$4=Dates!$G$4, DataPack!N355,IF($C$4=Dates!$G$5,DataPack!T355)))</f>
        <v/>
      </c>
      <c r="D204" s="34" t="str">
        <f>IF(IF($C$4=Dates!$G$4, DataPack!O355,IF($C$4=Dates!$G$5,DataPack!U355))=0, "", IF($C$4=Dates!$G$4, DataPack!O355,IF($C$4=Dates!$G$5,DataPack!U355)))</f>
        <v/>
      </c>
      <c r="E204" s="34" t="str">
        <f>IF(IF($C$4=Dates!$G$4, DataPack!P355,IF($C$4=Dates!$G$5,DataPack!V355))=0, "", IF($C$4=Dates!$G$4, DataPack!P355,IF($C$4=Dates!$G$5,DataPack!V355)))</f>
        <v/>
      </c>
      <c r="F204" s="34" t="str">
        <f>IF(IF($C$4=Dates!$G$4, DataPack!Q355,IF($C$4=Dates!$G$5,DataPack!W355))=0, "", IF($C$4=Dates!$G$4, DataPack!Q355,IF($C$4=Dates!$G$5,DataPack!W355)))</f>
        <v/>
      </c>
      <c r="G204" s="258" t="str">
        <f>IF(IF($C$4=Dates!$G$4, DataPack!R355,IF($C$4=Dates!$G$5,DataPack!X355))=0, "", IF($C$4=Dates!$G$4, DataPack!R355,IF($C$4=Dates!$G$5,DataPack!X355)))</f>
        <v/>
      </c>
    </row>
    <row r="205" spans="2:7">
      <c r="B205" s="29" t="str">
        <f>IF(IF($C$4=Dates!$G$4, DataPack!M356,IF($C$4=Dates!$G$5,DataPack!S356))=0, "", IF($C$4=Dates!$G$4, DataPack!M356,IF($C$4=Dates!$G$5,DataPack!S356)))</f>
        <v/>
      </c>
      <c r="C205" s="34" t="str">
        <f>IF(IF($C$4=Dates!$G$4, DataPack!N356,IF($C$4=Dates!$G$5,DataPack!T356))=0, "", IF($C$4=Dates!$G$4, DataPack!N356,IF($C$4=Dates!$G$5,DataPack!T356)))</f>
        <v/>
      </c>
      <c r="D205" s="34" t="str">
        <f>IF(IF($C$4=Dates!$G$4, DataPack!O356,IF($C$4=Dates!$G$5,DataPack!U356))=0, "", IF($C$4=Dates!$G$4, DataPack!O356,IF($C$4=Dates!$G$5,DataPack!U356)))</f>
        <v/>
      </c>
      <c r="E205" s="34" t="str">
        <f>IF(IF($C$4=Dates!$G$4, DataPack!P356,IF($C$4=Dates!$G$5,DataPack!V356))=0, "", IF($C$4=Dates!$G$4, DataPack!P356,IF($C$4=Dates!$G$5,DataPack!V356)))</f>
        <v/>
      </c>
      <c r="F205" s="34" t="str">
        <f>IF(IF($C$4=Dates!$G$4, DataPack!Q356,IF($C$4=Dates!$G$5,DataPack!W356))=0, "", IF($C$4=Dates!$G$4, DataPack!Q356,IF($C$4=Dates!$G$5,DataPack!W356)))</f>
        <v/>
      </c>
      <c r="G205" s="258" t="str">
        <f>IF(IF($C$4=Dates!$G$4, DataPack!R356,IF($C$4=Dates!$G$5,DataPack!X356))=0, "", IF($C$4=Dates!$G$4, DataPack!R356,IF($C$4=Dates!$G$5,DataPack!X356)))</f>
        <v/>
      </c>
    </row>
    <row r="206" spans="2:7">
      <c r="B206" s="29" t="str">
        <f>IF(IF($C$4=Dates!$G$4, DataPack!M357,IF($C$4=Dates!$G$5,DataPack!S357))=0, "", IF($C$4=Dates!$G$4, DataPack!M357,IF($C$4=Dates!$G$5,DataPack!S357)))</f>
        <v/>
      </c>
      <c r="C206" s="34" t="str">
        <f>IF(IF($C$4=Dates!$G$4, DataPack!N357,IF($C$4=Dates!$G$5,DataPack!T357))=0, "", IF($C$4=Dates!$G$4, DataPack!N357,IF($C$4=Dates!$G$5,DataPack!T357)))</f>
        <v/>
      </c>
      <c r="D206" s="34" t="str">
        <f>IF(IF($C$4=Dates!$G$4, DataPack!O357,IF($C$4=Dates!$G$5,DataPack!U357))=0, "", IF($C$4=Dates!$G$4, DataPack!O357,IF($C$4=Dates!$G$5,DataPack!U357)))</f>
        <v/>
      </c>
      <c r="E206" s="34" t="str">
        <f>IF(IF($C$4=Dates!$G$4, DataPack!P357,IF($C$4=Dates!$G$5,DataPack!V357))=0, "", IF($C$4=Dates!$G$4, DataPack!P357,IF($C$4=Dates!$G$5,DataPack!V357)))</f>
        <v/>
      </c>
      <c r="F206" s="34" t="str">
        <f>IF(IF($C$4=Dates!$G$4, DataPack!Q357,IF($C$4=Dates!$G$5,DataPack!W357))=0, "", IF($C$4=Dates!$G$4, DataPack!Q357,IF($C$4=Dates!$G$5,DataPack!W357)))</f>
        <v/>
      </c>
      <c r="G206" s="258" t="str">
        <f>IF(IF($C$4=Dates!$G$4, DataPack!R357,IF($C$4=Dates!$G$5,DataPack!X357))=0, "", IF($C$4=Dates!$G$4, DataPack!R357,IF($C$4=Dates!$G$5,DataPack!X357)))</f>
        <v/>
      </c>
    </row>
    <row r="207" spans="2:7">
      <c r="B207" s="29" t="str">
        <f>IF(IF($C$4=Dates!$G$4, DataPack!M358,IF($C$4=Dates!$G$5,DataPack!S358))=0, "", IF($C$4=Dates!$G$4, DataPack!M358,IF($C$4=Dates!$G$5,DataPack!S358)))</f>
        <v/>
      </c>
      <c r="C207" s="34" t="str">
        <f>IF(IF($C$4=Dates!$G$4, DataPack!N358,IF($C$4=Dates!$G$5,DataPack!T358))=0, "", IF($C$4=Dates!$G$4, DataPack!N358,IF($C$4=Dates!$G$5,DataPack!T358)))</f>
        <v/>
      </c>
      <c r="D207" s="34" t="str">
        <f>IF(IF($C$4=Dates!$G$4, DataPack!O358,IF($C$4=Dates!$G$5,DataPack!U358))=0, "", IF($C$4=Dates!$G$4, DataPack!O358,IF($C$4=Dates!$G$5,DataPack!U358)))</f>
        <v/>
      </c>
      <c r="E207" s="34" t="str">
        <f>IF(IF($C$4=Dates!$G$4, DataPack!P358,IF($C$4=Dates!$G$5,DataPack!V358))=0, "", IF($C$4=Dates!$G$4, DataPack!P358,IF($C$4=Dates!$G$5,DataPack!V358)))</f>
        <v/>
      </c>
      <c r="F207" s="34" t="str">
        <f>IF(IF($C$4=Dates!$G$4, DataPack!Q358,IF($C$4=Dates!$G$5,DataPack!W358))=0, "", IF($C$4=Dates!$G$4, DataPack!Q358,IF($C$4=Dates!$G$5,DataPack!W358)))</f>
        <v/>
      </c>
      <c r="G207" s="258" t="str">
        <f>IF(IF($C$4=Dates!$G$4, DataPack!R358,IF($C$4=Dates!$G$5,DataPack!X358))=0, "", IF($C$4=Dates!$G$4, DataPack!R358,IF($C$4=Dates!$G$5,DataPack!X358)))</f>
        <v/>
      </c>
    </row>
    <row r="208" spans="2:7">
      <c r="B208" s="29" t="str">
        <f>IF(IF($C$4=Dates!$G$4, DataPack!M359,IF($C$4=Dates!$G$5,DataPack!S359))=0, "", IF($C$4=Dates!$G$4, DataPack!M359,IF($C$4=Dates!$G$5,DataPack!S359)))</f>
        <v/>
      </c>
      <c r="C208" s="34" t="str">
        <f>IF(IF($C$4=Dates!$G$4, DataPack!N359,IF($C$4=Dates!$G$5,DataPack!T359))=0, "", IF($C$4=Dates!$G$4, DataPack!N359,IF($C$4=Dates!$G$5,DataPack!T359)))</f>
        <v/>
      </c>
      <c r="D208" s="34" t="str">
        <f>IF(IF($C$4=Dates!$G$4, DataPack!O359,IF($C$4=Dates!$G$5,DataPack!U359))=0, "", IF($C$4=Dates!$G$4, DataPack!O359,IF($C$4=Dates!$G$5,DataPack!U359)))</f>
        <v/>
      </c>
      <c r="E208" s="34" t="str">
        <f>IF(IF($C$4=Dates!$G$4, DataPack!P359,IF($C$4=Dates!$G$5,DataPack!V359))=0, "", IF($C$4=Dates!$G$4, DataPack!P359,IF($C$4=Dates!$G$5,DataPack!V359)))</f>
        <v/>
      </c>
      <c r="F208" s="34" t="str">
        <f>IF(IF($C$4=Dates!$G$4, DataPack!Q359,IF($C$4=Dates!$G$5,DataPack!W359))=0, "", IF($C$4=Dates!$G$4, DataPack!Q359,IF($C$4=Dates!$G$5,DataPack!W359)))</f>
        <v/>
      </c>
      <c r="G208" s="258" t="str">
        <f>IF(IF($C$4=Dates!$G$4, DataPack!R359,IF($C$4=Dates!$G$5,DataPack!X359))=0, "", IF($C$4=Dates!$G$4, DataPack!R359,IF($C$4=Dates!$G$5,DataPack!X359)))</f>
        <v/>
      </c>
    </row>
    <row r="209" spans="2:7">
      <c r="B209" s="29" t="str">
        <f>IF(IF($C$4=Dates!$G$4, DataPack!M360,IF($C$4=Dates!$G$5,DataPack!S360))=0, "", IF($C$4=Dates!$G$4, DataPack!M360,IF($C$4=Dates!$G$5,DataPack!S360)))</f>
        <v/>
      </c>
      <c r="C209" s="34" t="str">
        <f>IF(IF($C$4=Dates!$G$4, DataPack!N360,IF($C$4=Dates!$G$5,DataPack!T360))=0, "", IF($C$4=Dates!$G$4, DataPack!N360,IF($C$4=Dates!$G$5,DataPack!T360)))</f>
        <v/>
      </c>
      <c r="D209" s="34" t="str">
        <f>IF(IF($C$4=Dates!$G$4, DataPack!O360,IF($C$4=Dates!$G$5,DataPack!U360))=0, "", IF($C$4=Dates!$G$4, DataPack!O360,IF($C$4=Dates!$G$5,DataPack!U360)))</f>
        <v/>
      </c>
      <c r="E209" s="34" t="str">
        <f>IF(IF($C$4=Dates!$G$4, DataPack!P360,IF($C$4=Dates!$G$5,DataPack!V360))=0, "", IF($C$4=Dates!$G$4, DataPack!P360,IF($C$4=Dates!$G$5,DataPack!V360)))</f>
        <v/>
      </c>
      <c r="F209" s="34" t="str">
        <f>IF(IF($C$4=Dates!$G$4, DataPack!Q360,IF($C$4=Dates!$G$5,DataPack!W360))=0, "", IF($C$4=Dates!$G$4, DataPack!Q360,IF($C$4=Dates!$G$5,DataPack!W360)))</f>
        <v/>
      </c>
      <c r="G209" s="258" t="str">
        <f>IF(IF($C$4=Dates!$G$4, DataPack!R360,IF($C$4=Dates!$G$5,DataPack!X360))=0, "", IF($C$4=Dates!$G$4, DataPack!R360,IF($C$4=Dates!$G$5,DataPack!X360)))</f>
        <v/>
      </c>
    </row>
    <row r="210" spans="2:7">
      <c r="B210" s="29" t="str">
        <f>IF(IF($C$4=Dates!$G$4, DataPack!M361,IF($C$4=Dates!$G$5,DataPack!S361))=0, "", IF($C$4=Dates!$G$4, DataPack!M361,IF($C$4=Dates!$G$5,DataPack!S361)))</f>
        <v/>
      </c>
      <c r="C210" s="34" t="str">
        <f>IF(IF($C$4=Dates!$G$4, DataPack!N361,IF($C$4=Dates!$G$5,DataPack!T361))=0, "", IF($C$4=Dates!$G$4, DataPack!N361,IF($C$4=Dates!$G$5,DataPack!T361)))</f>
        <v/>
      </c>
      <c r="D210" s="34" t="str">
        <f>IF(IF($C$4=Dates!$G$4, DataPack!O361,IF($C$4=Dates!$G$5,DataPack!U361))=0, "", IF($C$4=Dates!$G$4, DataPack!O361,IF($C$4=Dates!$G$5,DataPack!U361)))</f>
        <v/>
      </c>
      <c r="E210" s="34" t="str">
        <f>IF(IF($C$4=Dates!$G$4, DataPack!P361,IF($C$4=Dates!$G$5,DataPack!V361))=0, "", IF($C$4=Dates!$G$4, DataPack!P361,IF($C$4=Dates!$G$5,DataPack!V361)))</f>
        <v/>
      </c>
      <c r="F210" s="34" t="str">
        <f>IF(IF($C$4=Dates!$G$4, DataPack!Q361,IF($C$4=Dates!$G$5,DataPack!W361))=0, "", IF($C$4=Dates!$G$4, DataPack!Q361,IF($C$4=Dates!$G$5,DataPack!W361)))</f>
        <v/>
      </c>
      <c r="G210" s="258" t="str">
        <f>IF(IF($C$4=Dates!$G$4, DataPack!R361,IF($C$4=Dates!$G$5,DataPack!X361))=0, "", IF($C$4=Dates!$G$4, DataPack!R361,IF($C$4=Dates!$G$5,DataPack!X361)))</f>
        <v/>
      </c>
    </row>
    <row r="211" spans="2:7">
      <c r="B211" s="29" t="str">
        <f>IF(IF($C$4=Dates!$G$4, DataPack!M362,IF($C$4=Dates!$G$5,DataPack!S362))=0, "", IF($C$4=Dates!$G$4, DataPack!M362,IF($C$4=Dates!$G$5,DataPack!S362)))</f>
        <v/>
      </c>
      <c r="C211" s="34" t="str">
        <f>IF(IF($C$4=Dates!$G$4, DataPack!N362,IF($C$4=Dates!$G$5,DataPack!T362))=0, "", IF($C$4=Dates!$G$4, DataPack!N362,IF($C$4=Dates!$G$5,DataPack!T362)))</f>
        <v/>
      </c>
      <c r="D211" s="34" t="str">
        <f>IF(IF($C$4=Dates!$G$4, DataPack!O362,IF($C$4=Dates!$G$5,DataPack!U362))=0, "", IF($C$4=Dates!$G$4, DataPack!O362,IF($C$4=Dates!$G$5,DataPack!U362)))</f>
        <v/>
      </c>
      <c r="E211" s="34" t="str">
        <f>IF(IF($C$4=Dates!$G$4, DataPack!P362,IF($C$4=Dates!$G$5,DataPack!V362))=0, "", IF($C$4=Dates!$G$4, DataPack!P362,IF($C$4=Dates!$G$5,DataPack!V362)))</f>
        <v/>
      </c>
      <c r="F211" s="34" t="str">
        <f>IF(IF($C$4=Dates!$G$4, DataPack!Q362,IF($C$4=Dates!$G$5,DataPack!W362))=0, "", IF($C$4=Dates!$G$4, DataPack!Q362,IF($C$4=Dates!$G$5,DataPack!W362)))</f>
        <v/>
      </c>
      <c r="G211" s="258" t="str">
        <f>IF(IF($C$4=Dates!$G$4, DataPack!R362,IF($C$4=Dates!$G$5,DataPack!X362))=0, "", IF($C$4=Dates!$G$4, DataPack!R362,IF($C$4=Dates!$G$5,DataPack!X362)))</f>
        <v/>
      </c>
    </row>
    <row r="212" spans="2:7">
      <c r="B212" s="29" t="str">
        <f>IF(IF($C$4=Dates!$G$4, DataPack!M363,IF($C$4=Dates!$G$5,DataPack!S363))=0, "", IF($C$4=Dates!$G$4, DataPack!M363,IF($C$4=Dates!$G$5,DataPack!S363)))</f>
        <v/>
      </c>
      <c r="C212" s="34" t="str">
        <f>IF(IF($C$4=Dates!$G$4, DataPack!N363,IF($C$4=Dates!$G$5,DataPack!T363))=0, "", IF($C$4=Dates!$G$4, DataPack!N363,IF($C$4=Dates!$G$5,DataPack!T363)))</f>
        <v/>
      </c>
      <c r="D212" s="34" t="str">
        <f>IF(IF($C$4=Dates!$G$4, DataPack!O363,IF($C$4=Dates!$G$5,DataPack!U363))=0, "", IF($C$4=Dates!$G$4, DataPack!O363,IF($C$4=Dates!$G$5,DataPack!U363)))</f>
        <v/>
      </c>
      <c r="E212" s="34" t="str">
        <f>IF(IF($C$4=Dates!$G$4, DataPack!P363,IF($C$4=Dates!$G$5,DataPack!V363))=0, "", IF($C$4=Dates!$G$4, DataPack!P363,IF($C$4=Dates!$G$5,DataPack!V363)))</f>
        <v/>
      </c>
      <c r="F212" s="34" t="str">
        <f>IF(IF($C$4=Dates!$G$4, DataPack!Q363,IF($C$4=Dates!$G$5,DataPack!W363))=0, "", IF($C$4=Dates!$G$4, DataPack!Q363,IF($C$4=Dates!$G$5,DataPack!W363)))</f>
        <v/>
      </c>
      <c r="G212" s="258" t="str">
        <f>IF(IF($C$4=Dates!$G$4, DataPack!R363,IF($C$4=Dates!$G$5,DataPack!X363))=0, "", IF($C$4=Dates!$G$4, DataPack!R363,IF($C$4=Dates!$G$5,DataPack!X363)))</f>
        <v/>
      </c>
    </row>
    <row r="213" spans="2:7">
      <c r="B213" s="29" t="str">
        <f>IF(IF($C$4=Dates!$G$4, DataPack!M364,IF($C$4=Dates!$G$5,DataPack!S364))=0, "", IF($C$4=Dates!$G$4, DataPack!M364,IF($C$4=Dates!$G$5,DataPack!S364)))</f>
        <v/>
      </c>
      <c r="C213" s="34" t="str">
        <f>IF(IF($C$4=Dates!$G$4, DataPack!N364,IF($C$4=Dates!$G$5,DataPack!T364))=0, "", IF($C$4=Dates!$G$4, DataPack!N364,IF($C$4=Dates!$G$5,DataPack!T364)))</f>
        <v/>
      </c>
      <c r="D213" s="34" t="str">
        <f>IF(IF($C$4=Dates!$G$4, DataPack!O364,IF($C$4=Dates!$G$5,DataPack!U364))=0, "", IF($C$4=Dates!$G$4, DataPack!O364,IF($C$4=Dates!$G$5,DataPack!U364)))</f>
        <v/>
      </c>
      <c r="E213" s="34" t="str">
        <f>IF(IF($C$4=Dates!$G$4, DataPack!P364,IF($C$4=Dates!$G$5,DataPack!V364))=0, "", IF($C$4=Dates!$G$4, DataPack!P364,IF($C$4=Dates!$G$5,DataPack!V364)))</f>
        <v/>
      </c>
      <c r="F213" s="34" t="str">
        <f>IF(IF($C$4=Dates!$G$4, DataPack!Q364,IF($C$4=Dates!$G$5,DataPack!W364))=0, "", IF($C$4=Dates!$G$4, DataPack!Q364,IF($C$4=Dates!$G$5,DataPack!W364)))</f>
        <v/>
      </c>
      <c r="G213" s="258" t="str">
        <f>IF(IF($C$4=Dates!$G$4, DataPack!R364,IF($C$4=Dates!$G$5,DataPack!X364))=0, "", IF($C$4=Dates!$G$4, DataPack!R364,IF($C$4=Dates!$G$5,DataPack!X364)))</f>
        <v/>
      </c>
    </row>
    <row r="214" spans="2:7">
      <c r="B214" s="29" t="str">
        <f>IF(IF($C$4=Dates!$G$4, DataPack!M365,IF($C$4=Dates!$G$5,DataPack!S365))=0, "", IF($C$4=Dates!$G$4, DataPack!M365,IF($C$4=Dates!$G$5,DataPack!S365)))</f>
        <v/>
      </c>
      <c r="C214" s="34" t="str">
        <f>IF(IF($C$4=Dates!$G$4, DataPack!N365,IF($C$4=Dates!$G$5,DataPack!T365))=0, "", IF($C$4=Dates!$G$4, DataPack!N365,IF($C$4=Dates!$G$5,DataPack!T365)))</f>
        <v/>
      </c>
      <c r="D214" s="34" t="str">
        <f>IF(IF($C$4=Dates!$G$4, DataPack!O365,IF($C$4=Dates!$G$5,DataPack!U365))=0, "", IF($C$4=Dates!$G$4, DataPack!O365,IF($C$4=Dates!$G$5,DataPack!U365)))</f>
        <v/>
      </c>
      <c r="E214" s="34" t="str">
        <f>IF(IF($C$4=Dates!$G$4, DataPack!P365,IF($C$4=Dates!$G$5,DataPack!V365))=0, "", IF($C$4=Dates!$G$4, DataPack!P365,IF($C$4=Dates!$G$5,DataPack!V365)))</f>
        <v/>
      </c>
      <c r="F214" s="34" t="str">
        <f>IF(IF($C$4=Dates!$G$4, DataPack!Q365,IF($C$4=Dates!$G$5,DataPack!W365))=0, "", IF($C$4=Dates!$G$4, DataPack!Q365,IF($C$4=Dates!$G$5,DataPack!W365)))</f>
        <v/>
      </c>
      <c r="G214" s="258" t="str">
        <f>IF(IF($C$4=Dates!$G$4, DataPack!R365,IF($C$4=Dates!$G$5,DataPack!X365))=0, "", IF($C$4=Dates!$G$4, DataPack!R365,IF($C$4=Dates!$G$5,DataPack!X365)))</f>
        <v/>
      </c>
    </row>
    <row r="215" spans="2:7">
      <c r="B215" s="29" t="str">
        <f>IF(IF($C$4=Dates!$G$4, DataPack!M366,IF($C$4=Dates!$G$5,DataPack!S366))=0, "", IF($C$4=Dates!$G$4, DataPack!M366,IF($C$4=Dates!$G$5,DataPack!S366)))</f>
        <v/>
      </c>
      <c r="C215" s="34" t="str">
        <f>IF(IF($C$4=Dates!$G$4, DataPack!N366,IF($C$4=Dates!$G$5,DataPack!T366))=0, "", IF($C$4=Dates!$G$4, DataPack!N366,IF($C$4=Dates!$G$5,DataPack!T366)))</f>
        <v/>
      </c>
      <c r="D215" s="34" t="str">
        <f>IF(IF($C$4=Dates!$G$4, DataPack!O366,IF($C$4=Dates!$G$5,DataPack!U366))=0, "", IF($C$4=Dates!$G$4, DataPack!O366,IF($C$4=Dates!$G$5,DataPack!U366)))</f>
        <v/>
      </c>
      <c r="E215" s="34" t="str">
        <f>IF(IF($C$4=Dates!$G$4, DataPack!P366,IF($C$4=Dates!$G$5,DataPack!V366))=0, "", IF($C$4=Dates!$G$4, DataPack!P366,IF($C$4=Dates!$G$5,DataPack!V366)))</f>
        <v/>
      </c>
      <c r="F215" s="34" t="str">
        <f>IF(IF($C$4=Dates!$G$4, DataPack!Q366,IF($C$4=Dates!$G$5,DataPack!W366))=0, "", IF($C$4=Dates!$G$4, DataPack!Q366,IF($C$4=Dates!$G$5,DataPack!W366)))</f>
        <v/>
      </c>
      <c r="G215" s="258" t="str">
        <f>IF(IF($C$4=Dates!$G$4, DataPack!R366,IF($C$4=Dates!$G$5,DataPack!X366))=0, "", IF($C$4=Dates!$G$4, DataPack!R366,IF($C$4=Dates!$G$5,DataPack!X366)))</f>
        <v/>
      </c>
    </row>
    <row r="216" spans="2:7">
      <c r="B216" s="29" t="str">
        <f>IF(IF($C$4=Dates!$G$4, DataPack!M367,IF($C$4=Dates!$G$5,DataPack!S367))=0, "", IF($C$4=Dates!$G$4, DataPack!M367,IF($C$4=Dates!$G$5,DataPack!S367)))</f>
        <v/>
      </c>
      <c r="C216" s="34" t="str">
        <f>IF(IF($C$4=Dates!$G$4, DataPack!N367,IF($C$4=Dates!$G$5,DataPack!T367))=0, "", IF($C$4=Dates!$G$4, DataPack!N367,IF($C$4=Dates!$G$5,DataPack!T367)))</f>
        <v/>
      </c>
      <c r="D216" s="34" t="str">
        <f>IF(IF($C$4=Dates!$G$4, DataPack!O367,IF($C$4=Dates!$G$5,DataPack!U367))=0, "", IF($C$4=Dates!$G$4, DataPack!O367,IF($C$4=Dates!$G$5,DataPack!U367)))</f>
        <v/>
      </c>
      <c r="E216" s="34" t="str">
        <f>IF(IF($C$4=Dates!$G$4, DataPack!P367,IF($C$4=Dates!$G$5,DataPack!V367))=0, "", IF($C$4=Dates!$G$4, DataPack!P367,IF($C$4=Dates!$G$5,DataPack!V367)))</f>
        <v/>
      </c>
      <c r="F216" s="34" t="str">
        <f>IF(IF($C$4=Dates!$G$4, DataPack!Q367,IF($C$4=Dates!$G$5,DataPack!W367))=0, "", IF($C$4=Dates!$G$4, DataPack!Q367,IF($C$4=Dates!$G$5,DataPack!W367)))</f>
        <v/>
      </c>
      <c r="G216" s="258" t="str">
        <f>IF(IF($C$4=Dates!$G$4, DataPack!R367,IF($C$4=Dates!$G$5,DataPack!X367))=0, "", IF($C$4=Dates!$G$4, DataPack!R367,IF($C$4=Dates!$G$5,DataPack!X367)))</f>
        <v/>
      </c>
    </row>
    <row r="217" spans="2:7">
      <c r="B217" s="29" t="str">
        <f>IF(IF($C$4=Dates!$G$4, DataPack!M368,IF($C$4=Dates!$G$5,DataPack!S368))=0, "", IF($C$4=Dates!$G$4, DataPack!M368,IF($C$4=Dates!$G$5,DataPack!S368)))</f>
        <v/>
      </c>
      <c r="C217" s="34" t="str">
        <f>IF(IF($C$4=Dates!$G$4, DataPack!N368,IF($C$4=Dates!$G$5,DataPack!T368))=0, "", IF($C$4=Dates!$G$4, DataPack!N368,IF($C$4=Dates!$G$5,DataPack!T368)))</f>
        <v/>
      </c>
      <c r="D217" s="34" t="str">
        <f>IF(IF($C$4=Dates!$G$4, DataPack!O368,IF($C$4=Dates!$G$5,DataPack!U368))=0, "", IF($C$4=Dates!$G$4, DataPack!O368,IF($C$4=Dates!$G$5,DataPack!U368)))</f>
        <v/>
      </c>
      <c r="E217" s="34" t="str">
        <f>IF(IF($C$4=Dates!$G$4, DataPack!P368,IF($C$4=Dates!$G$5,DataPack!V368))=0, "", IF($C$4=Dates!$G$4, DataPack!P368,IF($C$4=Dates!$G$5,DataPack!V368)))</f>
        <v/>
      </c>
      <c r="F217" s="34" t="str">
        <f>IF(IF($C$4=Dates!$G$4, DataPack!Q368,IF($C$4=Dates!$G$5,DataPack!W368))=0, "", IF($C$4=Dates!$G$4, DataPack!Q368,IF($C$4=Dates!$G$5,DataPack!W368)))</f>
        <v/>
      </c>
      <c r="G217" s="258" t="str">
        <f>IF(IF($C$4=Dates!$G$4, DataPack!R368,IF($C$4=Dates!$G$5,DataPack!X368))=0, "", IF($C$4=Dates!$G$4, DataPack!R368,IF($C$4=Dates!$G$5,DataPack!X368)))</f>
        <v/>
      </c>
    </row>
    <row r="218" spans="2:7">
      <c r="B218" s="29" t="str">
        <f>IF(IF($C$4=Dates!$G$4, DataPack!M369,IF($C$4=Dates!$G$5,DataPack!S369))=0, "", IF($C$4=Dates!$G$4, DataPack!M369,IF($C$4=Dates!$G$5,DataPack!S369)))</f>
        <v/>
      </c>
      <c r="C218" s="34" t="str">
        <f>IF(IF($C$4=Dates!$G$4, DataPack!N369,IF($C$4=Dates!$G$5,DataPack!T369))=0, "", IF($C$4=Dates!$G$4, DataPack!N369,IF($C$4=Dates!$G$5,DataPack!T369)))</f>
        <v/>
      </c>
      <c r="D218" s="34" t="str">
        <f>IF(IF($C$4=Dates!$G$4, DataPack!O369,IF($C$4=Dates!$G$5,DataPack!U369))=0, "", IF($C$4=Dates!$G$4, DataPack!O369,IF($C$4=Dates!$G$5,DataPack!U369)))</f>
        <v/>
      </c>
      <c r="E218" s="34" t="str">
        <f>IF(IF($C$4=Dates!$G$4, DataPack!P369,IF($C$4=Dates!$G$5,DataPack!V369))=0, "", IF($C$4=Dates!$G$4, DataPack!P369,IF($C$4=Dates!$G$5,DataPack!V369)))</f>
        <v/>
      </c>
      <c r="F218" s="34" t="str">
        <f>IF(IF($C$4=Dates!$G$4, DataPack!Q369,IF($C$4=Dates!$G$5,DataPack!W369))=0, "", IF($C$4=Dates!$G$4, DataPack!Q369,IF($C$4=Dates!$G$5,DataPack!W369)))</f>
        <v/>
      </c>
      <c r="G218" s="258" t="str">
        <f>IF(IF($C$4=Dates!$G$4, DataPack!R369,IF($C$4=Dates!$G$5,DataPack!X369))=0, "", IF($C$4=Dates!$G$4, DataPack!R369,IF($C$4=Dates!$G$5,DataPack!X369)))</f>
        <v/>
      </c>
    </row>
    <row r="219" spans="2:7">
      <c r="B219" s="29" t="str">
        <f>IF(IF($C$4=Dates!$G$4, DataPack!M370,IF($C$4=Dates!$G$5,DataPack!S370))=0, "", IF($C$4=Dates!$G$4, DataPack!M370,IF($C$4=Dates!$G$5,DataPack!S370)))</f>
        <v/>
      </c>
      <c r="C219" s="34" t="str">
        <f>IF(IF($C$4=Dates!$G$4, DataPack!N370,IF($C$4=Dates!$G$5,DataPack!T370))=0, "", IF($C$4=Dates!$G$4, DataPack!N370,IF($C$4=Dates!$G$5,DataPack!T370)))</f>
        <v/>
      </c>
      <c r="D219" s="34" t="str">
        <f>IF(IF($C$4=Dates!$G$4, DataPack!O370,IF($C$4=Dates!$G$5,DataPack!U370))=0, "", IF($C$4=Dates!$G$4, DataPack!O370,IF($C$4=Dates!$G$5,DataPack!U370)))</f>
        <v/>
      </c>
      <c r="E219" s="34" t="str">
        <f>IF(IF($C$4=Dates!$G$4, DataPack!P370,IF($C$4=Dates!$G$5,DataPack!V370))=0, "", IF($C$4=Dates!$G$4, DataPack!P370,IF($C$4=Dates!$G$5,DataPack!V370)))</f>
        <v/>
      </c>
      <c r="F219" s="34" t="str">
        <f>IF(IF($C$4=Dates!$G$4, DataPack!Q370,IF($C$4=Dates!$G$5,DataPack!W370))=0, "", IF($C$4=Dates!$G$4, DataPack!Q370,IF($C$4=Dates!$G$5,DataPack!W370)))</f>
        <v/>
      </c>
      <c r="G219" s="258" t="str">
        <f>IF(IF($C$4=Dates!$G$4, DataPack!R370,IF($C$4=Dates!$G$5,DataPack!X370))=0, "", IF($C$4=Dates!$G$4, DataPack!R370,IF($C$4=Dates!$G$5,DataPack!X370)))</f>
        <v/>
      </c>
    </row>
    <row r="220" spans="2:7">
      <c r="B220" s="29" t="str">
        <f>IF(IF($C$4=Dates!$G$4, DataPack!M371,IF($C$4=Dates!$G$5,DataPack!S371))=0, "", IF($C$4=Dates!$G$4, DataPack!M371,IF($C$4=Dates!$G$5,DataPack!S371)))</f>
        <v/>
      </c>
      <c r="C220" s="34" t="str">
        <f>IF(IF($C$4=Dates!$G$4, DataPack!N371,IF($C$4=Dates!$G$5,DataPack!T371))=0, "", IF($C$4=Dates!$G$4, DataPack!N371,IF($C$4=Dates!$G$5,DataPack!T371)))</f>
        <v/>
      </c>
      <c r="D220" s="34" t="str">
        <f>IF(IF($C$4=Dates!$G$4, DataPack!O371,IF($C$4=Dates!$G$5,DataPack!U371))=0, "", IF($C$4=Dates!$G$4, DataPack!O371,IF($C$4=Dates!$G$5,DataPack!U371)))</f>
        <v/>
      </c>
      <c r="E220" s="34" t="str">
        <f>IF(IF($C$4=Dates!$G$4, DataPack!P371,IF($C$4=Dates!$G$5,DataPack!V371))=0, "", IF($C$4=Dates!$G$4, DataPack!P371,IF($C$4=Dates!$G$5,DataPack!V371)))</f>
        <v/>
      </c>
      <c r="F220" s="34" t="str">
        <f>IF(IF($C$4=Dates!$G$4, DataPack!Q371,IF($C$4=Dates!$G$5,DataPack!W371))=0, "", IF($C$4=Dates!$G$4, DataPack!Q371,IF($C$4=Dates!$G$5,DataPack!W371)))</f>
        <v/>
      </c>
      <c r="G220" s="258" t="str">
        <f>IF(IF($C$4=Dates!$G$4, DataPack!R371,IF($C$4=Dates!$G$5,DataPack!X371))=0, "", IF($C$4=Dates!$G$4, DataPack!R371,IF($C$4=Dates!$G$5,DataPack!X371)))</f>
        <v/>
      </c>
    </row>
    <row r="221" spans="2:7">
      <c r="B221" s="29" t="str">
        <f>IF(IF($C$4=Dates!$G$4, DataPack!M372,IF($C$4=Dates!$G$5,DataPack!S372))=0, "", IF($C$4=Dates!$G$4, DataPack!M372,IF($C$4=Dates!$G$5,DataPack!S372)))</f>
        <v/>
      </c>
      <c r="C221" s="34" t="str">
        <f>IF(IF($C$4=Dates!$G$4, DataPack!N372,IF($C$4=Dates!$G$5,DataPack!T372))=0, "", IF($C$4=Dates!$G$4, DataPack!N372,IF($C$4=Dates!$G$5,DataPack!T372)))</f>
        <v/>
      </c>
      <c r="D221" s="34" t="str">
        <f>IF(IF($C$4=Dates!$G$4, DataPack!O372,IF($C$4=Dates!$G$5,DataPack!U372))=0, "", IF($C$4=Dates!$G$4, DataPack!O372,IF($C$4=Dates!$G$5,DataPack!U372)))</f>
        <v/>
      </c>
      <c r="E221" s="34" t="str">
        <f>IF(IF($C$4=Dates!$G$4, DataPack!P372,IF($C$4=Dates!$G$5,DataPack!V372))=0, "", IF($C$4=Dates!$G$4, DataPack!P372,IF($C$4=Dates!$G$5,DataPack!V372)))</f>
        <v/>
      </c>
      <c r="F221" s="34" t="str">
        <f>IF(IF($C$4=Dates!$G$4, DataPack!Q372,IF($C$4=Dates!$G$5,DataPack!W372))=0, "", IF($C$4=Dates!$G$4, DataPack!Q372,IF($C$4=Dates!$G$5,DataPack!W372)))</f>
        <v/>
      </c>
      <c r="G221" s="258" t="str">
        <f>IF(IF($C$4=Dates!$G$4, DataPack!R372,IF($C$4=Dates!$G$5,DataPack!X372))=0, "", IF($C$4=Dates!$G$4, DataPack!R372,IF($C$4=Dates!$G$5,DataPack!X372)))</f>
        <v/>
      </c>
    </row>
    <row r="222" spans="2:7">
      <c r="B222" s="29" t="str">
        <f>IF(IF($C$4=Dates!$G$4, DataPack!M373,IF($C$4=Dates!$G$5,DataPack!S373))=0, "", IF($C$4=Dates!$G$4, DataPack!M373,IF($C$4=Dates!$G$5,DataPack!S373)))</f>
        <v/>
      </c>
      <c r="C222" s="34" t="str">
        <f>IF(IF($C$4=Dates!$G$4, DataPack!N373,IF($C$4=Dates!$G$5,DataPack!T373))=0, "", IF($C$4=Dates!$G$4, DataPack!N373,IF($C$4=Dates!$G$5,DataPack!T373)))</f>
        <v/>
      </c>
      <c r="D222" s="34" t="str">
        <f>IF(IF($C$4=Dates!$G$4, DataPack!O373,IF($C$4=Dates!$G$5,DataPack!U373))=0, "", IF($C$4=Dates!$G$4, DataPack!O373,IF($C$4=Dates!$G$5,DataPack!U373)))</f>
        <v/>
      </c>
      <c r="E222" s="34" t="str">
        <f>IF(IF($C$4=Dates!$G$4, DataPack!P373,IF($C$4=Dates!$G$5,DataPack!V373))=0, "", IF($C$4=Dates!$G$4, DataPack!P373,IF($C$4=Dates!$G$5,DataPack!V373)))</f>
        <v/>
      </c>
      <c r="F222" s="34" t="str">
        <f>IF(IF($C$4=Dates!$G$4, DataPack!Q373,IF($C$4=Dates!$G$5,DataPack!W373))=0, "", IF($C$4=Dates!$G$4, DataPack!Q373,IF($C$4=Dates!$G$5,DataPack!W373)))</f>
        <v/>
      </c>
      <c r="G222" s="258" t="str">
        <f>IF(IF($C$4=Dates!$G$4, DataPack!R373,IF($C$4=Dates!$G$5,DataPack!X373))=0, "", IF($C$4=Dates!$G$4, DataPack!R373,IF($C$4=Dates!$G$5,DataPack!X373)))</f>
        <v/>
      </c>
    </row>
    <row r="223" spans="2:7">
      <c r="B223" s="29" t="str">
        <f>IF(IF($C$4=Dates!$G$4, DataPack!M374,IF($C$4=Dates!$G$5,DataPack!S374))=0, "", IF($C$4=Dates!$G$4, DataPack!M374,IF($C$4=Dates!$G$5,DataPack!S374)))</f>
        <v/>
      </c>
      <c r="C223" s="34" t="str">
        <f>IF(IF($C$4=Dates!$G$4, DataPack!N374,IF($C$4=Dates!$G$5,DataPack!T374))=0, "", IF($C$4=Dates!$G$4, DataPack!N374,IF($C$4=Dates!$G$5,DataPack!T374)))</f>
        <v/>
      </c>
      <c r="D223" s="34" t="str">
        <f>IF(IF($C$4=Dates!$G$4, DataPack!O374,IF($C$4=Dates!$G$5,DataPack!U374))=0, "", IF($C$4=Dates!$G$4, DataPack!O374,IF($C$4=Dates!$G$5,DataPack!U374)))</f>
        <v/>
      </c>
      <c r="E223" s="34" t="str">
        <f>IF(IF($C$4=Dates!$G$4, DataPack!P374,IF($C$4=Dates!$G$5,DataPack!V374))=0, "", IF($C$4=Dates!$G$4, DataPack!P374,IF($C$4=Dates!$G$5,DataPack!V374)))</f>
        <v/>
      </c>
      <c r="F223" s="34" t="str">
        <f>IF(IF($C$4=Dates!$G$4, DataPack!Q374,IF($C$4=Dates!$G$5,DataPack!W374))=0, "", IF($C$4=Dates!$G$4, DataPack!Q374,IF($C$4=Dates!$G$5,DataPack!W374)))</f>
        <v/>
      </c>
      <c r="G223" s="258" t="str">
        <f>IF(IF($C$4=Dates!$G$4, DataPack!R374,IF($C$4=Dates!$G$5,DataPack!X374))=0, "", IF($C$4=Dates!$G$4, DataPack!R374,IF($C$4=Dates!$G$5,DataPack!X374)))</f>
        <v/>
      </c>
    </row>
    <row r="224" spans="2:7">
      <c r="B224" s="29" t="str">
        <f>IF(IF($C$4=Dates!$G$4, DataPack!M375,IF($C$4=Dates!$G$5,DataPack!S375))=0, "", IF($C$4=Dates!$G$4, DataPack!M375,IF($C$4=Dates!$G$5,DataPack!S375)))</f>
        <v/>
      </c>
      <c r="C224" s="34" t="str">
        <f>IF(IF($C$4=Dates!$G$4, DataPack!N375,IF($C$4=Dates!$G$5,DataPack!T375))=0, "", IF($C$4=Dates!$G$4, DataPack!N375,IF($C$4=Dates!$G$5,DataPack!T375)))</f>
        <v/>
      </c>
      <c r="D224" s="34" t="str">
        <f>IF(IF($C$4=Dates!$G$4, DataPack!O375,IF($C$4=Dates!$G$5,DataPack!U375))=0, "", IF($C$4=Dates!$G$4, DataPack!O375,IF($C$4=Dates!$G$5,DataPack!U375)))</f>
        <v/>
      </c>
      <c r="E224" s="34" t="str">
        <f>IF(IF($C$4=Dates!$G$4, DataPack!P375,IF($C$4=Dates!$G$5,DataPack!V375))=0, "", IF($C$4=Dates!$G$4, DataPack!P375,IF($C$4=Dates!$G$5,DataPack!V375)))</f>
        <v/>
      </c>
      <c r="F224" s="34" t="str">
        <f>IF(IF($C$4=Dates!$G$4, DataPack!Q375,IF($C$4=Dates!$G$5,DataPack!W375))=0, "", IF($C$4=Dates!$G$4, DataPack!Q375,IF($C$4=Dates!$G$5,DataPack!W375)))</f>
        <v/>
      </c>
      <c r="G224" s="258" t="str">
        <f>IF(IF($C$4=Dates!$G$4, DataPack!R375,IF($C$4=Dates!$G$5,DataPack!X375))=0, "", IF($C$4=Dates!$G$4, DataPack!R375,IF($C$4=Dates!$G$5,DataPack!X375)))</f>
        <v/>
      </c>
    </row>
    <row r="225" spans="2:7">
      <c r="B225" s="29" t="str">
        <f>IF(IF($C$4=Dates!$G$4, DataPack!M376,IF($C$4=Dates!$G$5,DataPack!S376))=0, "", IF($C$4=Dates!$G$4, DataPack!M376,IF($C$4=Dates!$G$5,DataPack!S376)))</f>
        <v/>
      </c>
      <c r="C225" s="34" t="str">
        <f>IF(IF($C$4=Dates!$G$4, DataPack!N376,IF($C$4=Dates!$G$5,DataPack!T376))=0, "", IF($C$4=Dates!$G$4, DataPack!N376,IF($C$4=Dates!$G$5,DataPack!T376)))</f>
        <v/>
      </c>
      <c r="D225" s="34" t="str">
        <f>IF(IF($C$4=Dates!$G$4, DataPack!O376,IF($C$4=Dates!$G$5,DataPack!U376))=0, "", IF($C$4=Dates!$G$4, DataPack!O376,IF($C$4=Dates!$G$5,DataPack!U376)))</f>
        <v/>
      </c>
      <c r="E225" s="34" t="str">
        <f>IF(IF($C$4=Dates!$G$4, DataPack!P376,IF($C$4=Dates!$G$5,DataPack!V376))=0, "", IF($C$4=Dates!$G$4, DataPack!P376,IF($C$4=Dates!$G$5,DataPack!V376)))</f>
        <v/>
      </c>
      <c r="F225" s="34" t="str">
        <f>IF(IF($C$4=Dates!$G$4, DataPack!Q376,IF($C$4=Dates!$G$5,DataPack!W376))=0, "", IF($C$4=Dates!$G$4, DataPack!Q376,IF($C$4=Dates!$G$5,DataPack!W376)))</f>
        <v/>
      </c>
      <c r="G225" s="258" t="str">
        <f>IF(IF($C$4=Dates!$G$4, DataPack!R376,IF($C$4=Dates!$G$5,DataPack!X376))=0, "", IF($C$4=Dates!$G$4, DataPack!R376,IF($C$4=Dates!$G$5,DataPack!X376)))</f>
        <v/>
      </c>
    </row>
    <row r="226" spans="2:7">
      <c r="B226" s="29" t="str">
        <f>IF(IF($C$4=Dates!$G$4, DataPack!M377,IF($C$4=Dates!$G$5,DataPack!S377))=0, "", IF($C$4=Dates!$G$4, DataPack!M377,IF($C$4=Dates!$G$5,DataPack!S377)))</f>
        <v/>
      </c>
      <c r="C226" s="34" t="str">
        <f>IF(IF($C$4=Dates!$G$4, DataPack!N377,IF($C$4=Dates!$G$5,DataPack!T377))=0, "", IF($C$4=Dates!$G$4, DataPack!N377,IF($C$4=Dates!$G$5,DataPack!T377)))</f>
        <v/>
      </c>
      <c r="D226" s="34" t="str">
        <f>IF(IF($C$4=Dates!$G$4, DataPack!O377,IF($C$4=Dates!$G$5,DataPack!U377))=0, "", IF($C$4=Dates!$G$4, DataPack!O377,IF($C$4=Dates!$G$5,DataPack!U377)))</f>
        <v/>
      </c>
      <c r="E226" s="34" t="str">
        <f>IF(IF($C$4=Dates!$G$4, DataPack!P377,IF($C$4=Dates!$G$5,DataPack!V377))=0, "", IF($C$4=Dates!$G$4, DataPack!P377,IF($C$4=Dates!$G$5,DataPack!V377)))</f>
        <v/>
      </c>
      <c r="F226" s="34" t="str">
        <f>IF(IF($C$4=Dates!$G$4, DataPack!Q377,IF($C$4=Dates!$G$5,DataPack!W377))=0, "", IF($C$4=Dates!$G$4, DataPack!Q377,IF($C$4=Dates!$G$5,DataPack!W377)))</f>
        <v/>
      </c>
      <c r="G226" s="258" t="str">
        <f>IF(IF($C$4=Dates!$G$4, DataPack!R377,IF($C$4=Dates!$G$5,DataPack!X377))=0, "", IF($C$4=Dates!$G$4, DataPack!R377,IF($C$4=Dates!$G$5,DataPack!X377)))</f>
        <v/>
      </c>
    </row>
    <row r="227" spans="2:7">
      <c r="B227" s="29" t="str">
        <f>IF(IF($C$4=Dates!$G$4, DataPack!M378,IF($C$4=Dates!$G$5,DataPack!S378))=0, "", IF($C$4=Dates!$G$4, DataPack!M378,IF($C$4=Dates!$G$5,DataPack!S378)))</f>
        <v/>
      </c>
      <c r="C227" s="34" t="str">
        <f>IF(IF($C$4=Dates!$G$4, DataPack!N378,IF($C$4=Dates!$G$5,DataPack!T378))=0, "", IF($C$4=Dates!$G$4, DataPack!N378,IF($C$4=Dates!$G$5,DataPack!T378)))</f>
        <v/>
      </c>
      <c r="D227" s="34" t="str">
        <f>IF(IF($C$4=Dates!$G$4, DataPack!O378,IF($C$4=Dates!$G$5,DataPack!U378))=0, "", IF($C$4=Dates!$G$4, DataPack!O378,IF($C$4=Dates!$G$5,DataPack!U378)))</f>
        <v/>
      </c>
      <c r="E227" s="34" t="str">
        <f>IF(IF($C$4=Dates!$G$4, DataPack!P378,IF($C$4=Dates!$G$5,DataPack!V378))=0, "", IF($C$4=Dates!$G$4, DataPack!P378,IF($C$4=Dates!$G$5,DataPack!V378)))</f>
        <v/>
      </c>
      <c r="F227" s="34" t="str">
        <f>IF(IF($C$4=Dates!$G$4, DataPack!Q378,IF($C$4=Dates!$G$5,DataPack!W378))=0, "", IF($C$4=Dates!$G$4, DataPack!Q378,IF($C$4=Dates!$G$5,DataPack!W378)))</f>
        <v/>
      </c>
      <c r="G227" s="258" t="str">
        <f>IF(IF($C$4=Dates!$G$4, DataPack!R378,IF($C$4=Dates!$G$5,DataPack!X378))=0, "", IF($C$4=Dates!$G$4, DataPack!R378,IF($C$4=Dates!$G$5,DataPack!X378)))</f>
        <v/>
      </c>
    </row>
    <row r="228" spans="2:7">
      <c r="B228" s="29" t="str">
        <f>IF(IF($C$4=Dates!$G$4, DataPack!M379,IF($C$4=Dates!$G$5,DataPack!S379))=0, "", IF($C$4=Dates!$G$4, DataPack!M379,IF($C$4=Dates!$G$5,DataPack!S379)))</f>
        <v/>
      </c>
      <c r="C228" s="34" t="str">
        <f>IF(IF($C$4=Dates!$G$4, DataPack!N379,IF($C$4=Dates!$G$5,DataPack!T379))=0, "", IF($C$4=Dates!$G$4, DataPack!N379,IF($C$4=Dates!$G$5,DataPack!T379)))</f>
        <v/>
      </c>
      <c r="D228" s="34" t="str">
        <f>IF(IF($C$4=Dates!$G$4, DataPack!O379,IF($C$4=Dates!$G$5,DataPack!U379))=0, "", IF($C$4=Dates!$G$4, DataPack!O379,IF($C$4=Dates!$G$5,DataPack!U379)))</f>
        <v/>
      </c>
      <c r="E228" s="34" t="str">
        <f>IF(IF($C$4=Dates!$G$4, DataPack!P379,IF($C$4=Dates!$G$5,DataPack!V379))=0, "", IF($C$4=Dates!$G$4, DataPack!P379,IF($C$4=Dates!$G$5,DataPack!V379)))</f>
        <v/>
      </c>
      <c r="F228" s="34" t="str">
        <f>IF(IF($C$4=Dates!$G$4, DataPack!Q379,IF($C$4=Dates!$G$5,DataPack!W379))=0, "", IF($C$4=Dates!$G$4, DataPack!Q379,IF($C$4=Dates!$G$5,DataPack!W379)))</f>
        <v/>
      </c>
      <c r="G228" s="258" t="str">
        <f>IF(IF($C$4=Dates!$G$4, DataPack!R379,IF($C$4=Dates!$G$5,DataPack!X379))=0, "", IF($C$4=Dates!$G$4, DataPack!R379,IF($C$4=Dates!$G$5,DataPack!X379)))</f>
        <v/>
      </c>
    </row>
    <row r="229" spans="2:7">
      <c r="B229" s="29" t="str">
        <f>IF(IF($C$4=Dates!$G$4, DataPack!M380,IF($C$4=Dates!$G$5,DataPack!S380))=0, "", IF($C$4=Dates!$G$4, DataPack!M380,IF($C$4=Dates!$G$5,DataPack!S380)))</f>
        <v/>
      </c>
      <c r="C229" s="34" t="str">
        <f>IF(IF($C$4=Dates!$G$4, DataPack!N380,IF($C$4=Dates!$G$5,DataPack!T380))=0, "", IF($C$4=Dates!$G$4, DataPack!N380,IF($C$4=Dates!$G$5,DataPack!T380)))</f>
        <v/>
      </c>
      <c r="D229" s="34" t="str">
        <f>IF(IF($C$4=Dates!$G$4, DataPack!O380,IF($C$4=Dates!$G$5,DataPack!U380))=0, "", IF($C$4=Dates!$G$4, DataPack!O380,IF($C$4=Dates!$G$5,DataPack!U380)))</f>
        <v/>
      </c>
      <c r="E229" s="34" t="str">
        <f>IF(IF($C$4=Dates!$G$4, DataPack!P380,IF($C$4=Dates!$G$5,DataPack!V380))=0, "", IF($C$4=Dates!$G$4, DataPack!P380,IF($C$4=Dates!$G$5,DataPack!V380)))</f>
        <v/>
      </c>
      <c r="F229" s="34" t="str">
        <f>IF(IF($C$4=Dates!$G$4, DataPack!Q380,IF($C$4=Dates!$G$5,DataPack!W380))=0, "", IF($C$4=Dates!$G$4, DataPack!Q380,IF($C$4=Dates!$G$5,DataPack!W380)))</f>
        <v/>
      </c>
      <c r="G229" s="258" t="str">
        <f>IF(IF($C$4=Dates!$G$4, DataPack!R380,IF($C$4=Dates!$G$5,DataPack!X380))=0, "", IF($C$4=Dates!$G$4, DataPack!R380,IF($C$4=Dates!$G$5,DataPack!X380)))</f>
        <v/>
      </c>
    </row>
    <row r="230" spans="2:7">
      <c r="B230" s="29" t="str">
        <f>IF(IF($C$4=Dates!$G$4, DataPack!M381,IF($C$4=Dates!$G$5,DataPack!S381))=0, "", IF($C$4=Dates!$G$4, DataPack!M381,IF($C$4=Dates!$G$5,DataPack!S381)))</f>
        <v/>
      </c>
      <c r="C230" s="34" t="str">
        <f>IF(IF($C$4=Dates!$G$4, DataPack!N381,IF($C$4=Dates!$G$5,DataPack!T381))=0, "", IF($C$4=Dates!$G$4, DataPack!N381,IF($C$4=Dates!$G$5,DataPack!T381)))</f>
        <v/>
      </c>
      <c r="D230" s="34" t="str">
        <f>IF(IF($C$4=Dates!$G$4, DataPack!O381,IF($C$4=Dates!$G$5,DataPack!U381))=0, "", IF($C$4=Dates!$G$4, DataPack!O381,IF($C$4=Dates!$G$5,DataPack!U381)))</f>
        <v/>
      </c>
      <c r="E230" s="34" t="str">
        <f>IF(IF($C$4=Dates!$G$4, DataPack!P381,IF($C$4=Dates!$G$5,DataPack!V381))=0, "", IF($C$4=Dates!$G$4, DataPack!P381,IF($C$4=Dates!$G$5,DataPack!V381)))</f>
        <v/>
      </c>
      <c r="F230" s="34" t="str">
        <f>IF(IF($C$4=Dates!$G$4, DataPack!Q381,IF($C$4=Dates!$G$5,DataPack!W381))=0, "", IF($C$4=Dates!$G$4, DataPack!Q381,IF($C$4=Dates!$G$5,DataPack!W381)))</f>
        <v/>
      </c>
      <c r="G230" s="258" t="str">
        <f>IF(IF($C$4=Dates!$G$4, DataPack!R381,IF($C$4=Dates!$G$5,DataPack!X381))=0, "", IF($C$4=Dates!$G$4, DataPack!R381,IF($C$4=Dates!$G$5,DataPack!X381)))</f>
        <v/>
      </c>
    </row>
    <row r="231" spans="2:7">
      <c r="B231" s="29" t="str">
        <f>IF(IF($C$4=Dates!$G$4, DataPack!M382,IF($C$4=Dates!$G$5,DataPack!S382))=0, "", IF($C$4=Dates!$G$4, DataPack!M382,IF($C$4=Dates!$G$5,DataPack!S382)))</f>
        <v/>
      </c>
      <c r="C231" s="34" t="str">
        <f>IF(IF($C$4=Dates!$G$4, DataPack!N382,IF($C$4=Dates!$G$5,DataPack!T382))=0, "", IF($C$4=Dates!$G$4, DataPack!N382,IF($C$4=Dates!$G$5,DataPack!T382)))</f>
        <v/>
      </c>
      <c r="D231" s="34" t="str">
        <f>IF(IF($C$4=Dates!$G$4, DataPack!O382,IF($C$4=Dates!$G$5,DataPack!U382))=0, "", IF($C$4=Dates!$G$4, DataPack!O382,IF($C$4=Dates!$G$5,DataPack!U382)))</f>
        <v/>
      </c>
      <c r="E231" s="34" t="str">
        <f>IF(IF($C$4=Dates!$G$4, DataPack!P382,IF($C$4=Dates!$G$5,DataPack!V382))=0, "", IF($C$4=Dates!$G$4, DataPack!P382,IF($C$4=Dates!$G$5,DataPack!V382)))</f>
        <v/>
      </c>
      <c r="F231" s="34" t="str">
        <f>IF(IF($C$4=Dates!$G$4, DataPack!Q382,IF($C$4=Dates!$G$5,DataPack!W382))=0, "", IF($C$4=Dates!$G$4, DataPack!Q382,IF($C$4=Dates!$G$5,DataPack!W382)))</f>
        <v/>
      </c>
      <c r="G231" s="258" t="str">
        <f>IF(IF($C$4=Dates!$G$4, DataPack!R382,IF($C$4=Dates!$G$5,DataPack!X382))=0, "", IF($C$4=Dates!$G$4, DataPack!R382,IF($C$4=Dates!$G$5,DataPack!X382)))</f>
        <v/>
      </c>
    </row>
    <row r="232" spans="2:7">
      <c r="B232" s="29" t="str">
        <f>IF(IF($C$4=Dates!$G$4, DataPack!M383,IF($C$4=Dates!$G$5,DataPack!S383))=0, "", IF($C$4=Dates!$G$4, DataPack!M383,IF($C$4=Dates!$G$5,DataPack!S383)))</f>
        <v/>
      </c>
      <c r="C232" s="34" t="str">
        <f>IF(IF($C$4=Dates!$G$4, DataPack!N383,IF($C$4=Dates!$G$5,DataPack!T383))=0, "", IF($C$4=Dates!$G$4, DataPack!N383,IF($C$4=Dates!$G$5,DataPack!T383)))</f>
        <v/>
      </c>
      <c r="D232" s="34" t="str">
        <f>IF(IF($C$4=Dates!$G$4, DataPack!O383,IF($C$4=Dates!$G$5,DataPack!U383))=0, "", IF($C$4=Dates!$G$4, DataPack!O383,IF($C$4=Dates!$G$5,DataPack!U383)))</f>
        <v/>
      </c>
      <c r="E232" s="34" t="str">
        <f>IF(IF($C$4=Dates!$G$4, DataPack!P383,IF($C$4=Dates!$G$5,DataPack!V383))=0, "", IF($C$4=Dates!$G$4, DataPack!P383,IF($C$4=Dates!$G$5,DataPack!V383)))</f>
        <v/>
      </c>
      <c r="F232" s="34" t="str">
        <f>IF(IF($C$4=Dates!$G$4, DataPack!Q383,IF($C$4=Dates!$G$5,DataPack!W383))=0, "", IF($C$4=Dates!$G$4, DataPack!Q383,IF($C$4=Dates!$G$5,DataPack!W383)))</f>
        <v/>
      </c>
      <c r="G232" s="258" t="str">
        <f>IF(IF($C$4=Dates!$G$4, DataPack!R383,IF($C$4=Dates!$G$5,DataPack!X383))=0, "", IF($C$4=Dates!$G$4, DataPack!R383,IF($C$4=Dates!$G$5,DataPack!X383)))</f>
        <v/>
      </c>
    </row>
    <row r="233" spans="2:7">
      <c r="B233" s="29" t="str">
        <f>IF(IF($C$4=Dates!$G$4, DataPack!M384,IF($C$4=Dates!$G$5,DataPack!S384))=0, "", IF($C$4=Dates!$G$4, DataPack!M384,IF($C$4=Dates!$G$5,DataPack!S384)))</f>
        <v/>
      </c>
      <c r="C233" s="34" t="str">
        <f>IF(IF($C$4=Dates!$G$4, DataPack!N384,IF($C$4=Dates!$G$5,DataPack!T384))=0, "", IF($C$4=Dates!$G$4, DataPack!N384,IF($C$4=Dates!$G$5,DataPack!T384)))</f>
        <v/>
      </c>
      <c r="D233" s="34" t="str">
        <f>IF(IF($C$4=Dates!$G$4, DataPack!O384,IF($C$4=Dates!$G$5,DataPack!U384))=0, "", IF($C$4=Dates!$G$4, DataPack!O384,IF($C$4=Dates!$G$5,DataPack!U384)))</f>
        <v/>
      </c>
      <c r="E233" s="34" t="str">
        <f>IF(IF($C$4=Dates!$G$4, DataPack!P384,IF($C$4=Dates!$G$5,DataPack!V384))=0, "", IF($C$4=Dates!$G$4, DataPack!P384,IF($C$4=Dates!$G$5,DataPack!V384)))</f>
        <v/>
      </c>
      <c r="F233" s="34" t="str">
        <f>IF(IF($C$4=Dates!$G$4, DataPack!Q384,IF($C$4=Dates!$G$5,DataPack!W384))=0, "", IF($C$4=Dates!$G$4, DataPack!Q384,IF($C$4=Dates!$G$5,DataPack!W384)))</f>
        <v/>
      </c>
      <c r="G233" s="258" t="str">
        <f>IF(IF($C$4=Dates!$G$4, DataPack!R384,IF($C$4=Dates!$G$5,DataPack!X384))=0, "", IF($C$4=Dates!$G$4, DataPack!R384,IF($C$4=Dates!$G$5,DataPack!X384)))</f>
        <v/>
      </c>
    </row>
    <row r="234" spans="2:7">
      <c r="B234" s="29" t="str">
        <f>IF(IF($C$4=Dates!$G$4, DataPack!M385,IF($C$4=Dates!$G$5,DataPack!S385))=0, "", IF($C$4=Dates!$G$4, DataPack!M385,IF($C$4=Dates!$G$5,DataPack!S385)))</f>
        <v/>
      </c>
      <c r="C234" s="34" t="str">
        <f>IF(IF($C$4=Dates!$G$4, DataPack!N385,IF($C$4=Dates!$G$5,DataPack!T385))=0, "", IF($C$4=Dates!$G$4, DataPack!N385,IF($C$4=Dates!$G$5,DataPack!T385)))</f>
        <v/>
      </c>
      <c r="D234" s="34" t="str">
        <f>IF(IF($C$4=Dates!$G$4, DataPack!O385,IF($C$4=Dates!$G$5,DataPack!U385))=0, "", IF($C$4=Dates!$G$4, DataPack!O385,IF($C$4=Dates!$G$5,DataPack!U385)))</f>
        <v/>
      </c>
      <c r="E234" s="34" t="str">
        <f>IF(IF($C$4=Dates!$G$4, DataPack!P385,IF($C$4=Dates!$G$5,DataPack!V385))=0, "", IF($C$4=Dates!$G$4, DataPack!P385,IF($C$4=Dates!$G$5,DataPack!V385)))</f>
        <v/>
      </c>
      <c r="F234" s="34" t="str">
        <f>IF(IF($C$4=Dates!$G$4, DataPack!Q385,IF($C$4=Dates!$G$5,DataPack!W385))=0, "", IF($C$4=Dates!$G$4, DataPack!Q385,IF($C$4=Dates!$G$5,DataPack!W385)))</f>
        <v/>
      </c>
      <c r="G234" s="258" t="str">
        <f>IF(IF($C$4=Dates!$G$4, DataPack!R385,IF($C$4=Dates!$G$5,DataPack!X385))=0, "", IF($C$4=Dates!$G$4, DataPack!R385,IF($C$4=Dates!$G$5,DataPack!X385)))</f>
        <v/>
      </c>
    </row>
    <row r="235" spans="2:7">
      <c r="B235" s="29" t="str">
        <f>IF(IF($C$4=Dates!$G$4, DataPack!M386,IF($C$4=Dates!$G$5,DataPack!S386))=0, "", IF($C$4=Dates!$G$4, DataPack!M386,IF($C$4=Dates!$G$5,DataPack!S386)))</f>
        <v/>
      </c>
      <c r="C235" s="34" t="str">
        <f>IF(IF($C$4=Dates!$G$4, DataPack!N386,IF($C$4=Dates!$G$5,DataPack!T386))=0, "", IF($C$4=Dates!$G$4, DataPack!N386,IF($C$4=Dates!$G$5,DataPack!T386)))</f>
        <v/>
      </c>
      <c r="D235" s="34" t="str">
        <f>IF(IF($C$4=Dates!$G$4, DataPack!O386,IF($C$4=Dates!$G$5,DataPack!U386))=0, "", IF($C$4=Dates!$G$4, DataPack!O386,IF($C$4=Dates!$G$5,DataPack!U386)))</f>
        <v/>
      </c>
      <c r="E235" s="34" t="str">
        <f>IF(IF($C$4=Dates!$G$4, DataPack!P386,IF($C$4=Dates!$G$5,DataPack!V386))=0, "", IF($C$4=Dates!$G$4, DataPack!P386,IF($C$4=Dates!$G$5,DataPack!V386)))</f>
        <v/>
      </c>
      <c r="F235" s="34" t="str">
        <f>IF(IF($C$4=Dates!$G$4, DataPack!Q386,IF($C$4=Dates!$G$5,DataPack!W386))=0, "", IF($C$4=Dates!$G$4, DataPack!Q386,IF($C$4=Dates!$G$5,DataPack!W386)))</f>
        <v/>
      </c>
      <c r="G235" s="258" t="str">
        <f>IF(IF($C$4=Dates!$G$4, DataPack!R386,IF($C$4=Dates!$G$5,DataPack!X386))=0, "", IF($C$4=Dates!$G$4, DataPack!R386,IF($C$4=Dates!$G$5,DataPack!X386)))</f>
        <v/>
      </c>
    </row>
    <row r="236" spans="2:7">
      <c r="B236" s="29" t="str">
        <f>IF(IF($C$4=Dates!$G$4, DataPack!M387,IF($C$4=Dates!$G$5,DataPack!S387))=0, "", IF($C$4=Dates!$G$4, DataPack!M387,IF($C$4=Dates!$G$5,DataPack!S387)))</f>
        <v/>
      </c>
      <c r="C236" s="34" t="str">
        <f>IF(IF($C$4=Dates!$G$4, DataPack!N387,IF($C$4=Dates!$G$5,DataPack!T387))=0, "", IF($C$4=Dates!$G$4, DataPack!N387,IF($C$4=Dates!$G$5,DataPack!T387)))</f>
        <v/>
      </c>
      <c r="D236" s="34" t="str">
        <f>IF(IF($C$4=Dates!$G$4, DataPack!O387,IF($C$4=Dates!$G$5,DataPack!U387))=0, "", IF($C$4=Dates!$G$4, DataPack!O387,IF($C$4=Dates!$G$5,DataPack!U387)))</f>
        <v/>
      </c>
      <c r="E236" s="34" t="str">
        <f>IF(IF($C$4=Dates!$G$4, DataPack!P387,IF($C$4=Dates!$G$5,DataPack!V387))=0, "", IF($C$4=Dates!$G$4, DataPack!P387,IF($C$4=Dates!$G$5,DataPack!V387)))</f>
        <v/>
      </c>
      <c r="F236" s="34" t="str">
        <f>IF(IF($C$4=Dates!$G$4, DataPack!Q387,IF($C$4=Dates!$G$5,DataPack!W387))=0, "", IF($C$4=Dates!$G$4, DataPack!Q387,IF($C$4=Dates!$G$5,DataPack!W387)))</f>
        <v/>
      </c>
      <c r="G236" s="258" t="str">
        <f>IF(IF($C$4=Dates!$G$4, DataPack!R387,IF($C$4=Dates!$G$5,DataPack!X387))=0, "", IF($C$4=Dates!$G$4, DataPack!R387,IF($C$4=Dates!$G$5,DataPack!X387)))</f>
        <v/>
      </c>
    </row>
    <row r="237" spans="2:7">
      <c r="B237" s="29" t="str">
        <f>IF(IF($C$4=Dates!$G$4, DataPack!M388,IF($C$4=Dates!$G$5,DataPack!S388))=0, "", IF($C$4=Dates!$G$4, DataPack!M388,IF($C$4=Dates!$G$5,DataPack!S388)))</f>
        <v/>
      </c>
      <c r="C237" s="34" t="str">
        <f>IF(IF($C$4=Dates!$G$4, DataPack!N388,IF($C$4=Dates!$G$5,DataPack!T388))=0, "", IF($C$4=Dates!$G$4, DataPack!N388,IF($C$4=Dates!$G$5,DataPack!T388)))</f>
        <v/>
      </c>
      <c r="D237" s="34" t="str">
        <f>IF(IF($C$4=Dates!$G$4, DataPack!O388,IF($C$4=Dates!$G$5,DataPack!U388))=0, "", IF($C$4=Dates!$G$4, DataPack!O388,IF($C$4=Dates!$G$5,DataPack!U388)))</f>
        <v/>
      </c>
      <c r="E237" s="34" t="str">
        <f>IF(IF($C$4=Dates!$G$4, DataPack!P388,IF($C$4=Dates!$G$5,DataPack!V388))=0, "", IF($C$4=Dates!$G$4, DataPack!P388,IF($C$4=Dates!$G$5,DataPack!V388)))</f>
        <v/>
      </c>
      <c r="F237" s="34" t="str">
        <f>IF(IF($C$4=Dates!$G$4, DataPack!Q388,IF($C$4=Dates!$G$5,DataPack!W388))=0, "", IF($C$4=Dates!$G$4, DataPack!Q388,IF($C$4=Dates!$G$5,DataPack!W388)))</f>
        <v/>
      </c>
      <c r="G237" s="258" t="str">
        <f>IF(IF($C$4=Dates!$G$4, DataPack!R388,IF($C$4=Dates!$G$5,DataPack!X388))=0, "", IF($C$4=Dates!$G$4, DataPack!R388,IF($C$4=Dates!$G$5,DataPack!X388)))</f>
        <v/>
      </c>
    </row>
    <row r="238" spans="2:7">
      <c r="B238" s="29" t="str">
        <f>IF(IF($C$4=Dates!$G$4, DataPack!M389,IF($C$4=Dates!$G$5,DataPack!S389))=0, "", IF($C$4=Dates!$G$4, DataPack!M389,IF($C$4=Dates!$G$5,DataPack!S389)))</f>
        <v/>
      </c>
      <c r="C238" s="34" t="str">
        <f>IF(IF($C$4=Dates!$G$4, DataPack!N389,IF($C$4=Dates!$G$5,DataPack!T389))=0, "", IF($C$4=Dates!$G$4, DataPack!N389,IF($C$4=Dates!$G$5,DataPack!T389)))</f>
        <v/>
      </c>
      <c r="D238" s="34" t="str">
        <f>IF(IF($C$4=Dates!$G$4, DataPack!O389,IF($C$4=Dates!$G$5,DataPack!U389))=0, "", IF($C$4=Dates!$G$4, DataPack!O389,IF($C$4=Dates!$G$5,DataPack!U389)))</f>
        <v/>
      </c>
      <c r="E238" s="34" t="str">
        <f>IF(IF($C$4=Dates!$G$4, DataPack!P389,IF($C$4=Dates!$G$5,DataPack!V389))=0, "", IF($C$4=Dates!$G$4, DataPack!P389,IF($C$4=Dates!$G$5,DataPack!V389)))</f>
        <v/>
      </c>
      <c r="F238" s="34" t="str">
        <f>IF(IF($C$4=Dates!$G$4, DataPack!Q389,IF($C$4=Dates!$G$5,DataPack!W389))=0, "", IF($C$4=Dates!$G$4, DataPack!Q389,IF($C$4=Dates!$G$5,DataPack!W389)))</f>
        <v/>
      </c>
      <c r="G238" s="258" t="str">
        <f>IF(IF($C$4=Dates!$G$4, DataPack!R389,IF($C$4=Dates!$G$5,DataPack!X389))=0, "", IF($C$4=Dates!$G$4, DataPack!R389,IF($C$4=Dates!$G$5,DataPack!X389)))</f>
        <v/>
      </c>
    </row>
    <row r="239" spans="2:7">
      <c r="B239" s="29" t="str">
        <f>IF(IF($C$4=Dates!$G$4, DataPack!M390,IF($C$4=Dates!$G$5,DataPack!S390))=0, "", IF($C$4=Dates!$G$4, DataPack!M390,IF($C$4=Dates!$G$5,DataPack!S390)))</f>
        <v/>
      </c>
      <c r="C239" s="34" t="str">
        <f>IF(IF($C$4=Dates!$G$4, DataPack!N390,IF($C$4=Dates!$G$5,DataPack!T390))=0, "", IF($C$4=Dates!$G$4, DataPack!N390,IF($C$4=Dates!$G$5,DataPack!T390)))</f>
        <v/>
      </c>
      <c r="D239" s="34" t="str">
        <f>IF(IF($C$4=Dates!$G$4, DataPack!O390,IF($C$4=Dates!$G$5,DataPack!U390))=0, "", IF($C$4=Dates!$G$4, DataPack!O390,IF($C$4=Dates!$G$5,DataPack!U390)))</f>
        <v/>
      </c>
      <c r="E239" s="34" t="str">
        <f>IF(IF($C$4=Dates!$G$4, DataPack!P390,IF($C$4=Dates!$G$5,DataPack!V390))=0, "", IF($C$4=Dates!$G$4, DataPack!P390,IF($C$4=Dates!$G$5,DataPack!V390)))</f>
        <v/>
      </c>
      <c r="F239" s="34" t="str">
        <f>IF(IF($C$4=Dates!$G$4, DataPack!Q390,IF($C$4=Dates!$G$5,DataPack!W390))=0, "", IF($C$4=Dates!$G$4, DataPack!Q390,IF($C$4=Dates!$G$5,DataPack!W390)))</f>
        <v/>
      </c>
      <c r="G239" s="258" t="str">
        <f>IF(IF($C$4=Dates!$G$4, DataPack!R390,IF($C$4=Dates!$G$5,DataPack!X390))=0, "", IF($C$4=Dates!$G$4, DataPack!R390,IF($C$4=Dates!$G$5,DataPack!X390)))</f>
        <v/>
      </c>
    </row>
    <row r="240" spans="2:7">
      <c r="B240" s="29" t="str">
        <f>IF(IF($C$4=Dates!$G$4, DataPack!M391,IF($C$4=Dates!$G$5,DataPack!S391))=0, "", IF($C$4=Dates!$G$4, DataPack!M391,IF($C$4=Dates!$G$5,DataPack!S391)))</f>
        <v/>
      </c>
      <c r="C240" s="34" t="str">
        <f>IF(IF($C$4=Dates!$G$4, DataPack!N391,IF($C$4=Dates!$G$5,DataPack!T391))=0, "", IF($C$4=Dates!$G$4, DataPack!N391,IF($C$4=Dates!$G$5,DataPack!T391)))</f>
        <v/>
      </c>
      <c r="D240" s="34" t="str">
        <f>IF(IF($C$4=Dates!$G$4, DataPack!O391,IF($C$4=Dates!$G$5,DataPack!U391))=0, "", IF($C$4=Dates!$G$4, DataPack!O391,IF($C$4=Dates!$G$5,DataPack!U391)))</f>
        <v/>
      </c>
      <c r="E240" s="34" t="str">
        <f>IF(IF($C$4=Dates!$G$4, DataPack!P391,IF($C$4=Dates!$G$5,DataPack!V391))=0, "", IF($C$4=Dates!$G$4, DataPack!P391,IF($C$4=Dates!$G$5,DataPack!V391)))</f>
        <v/>
      </c>
      <c r="F240" s="34" t="str">
        <f>IF(IF($C$4=Dates!$G$4, DataPack!Q391,IF($C$4=Dates!$G$5,DataPack!W391))=0, "", IF($C$4=Dates!$G$4, DataPack!Q391,IF($C$4=Dates!$G$5,DataPack!W391)))</f>
        <v/>
      </c>
      <c r="G240" s="258" t="str">
        <f>IF(IF($C$4=Dates!$G$4, DataPack!R391,IF($C$4=Dates!$G$5,DataPack!X391))=0, "", IF($C$4=Dates!$G$4, DataPack!R391,IF($C$4=Dates!$G$5,DataPack!X391)))</f>
        <v/>
      </c>
    </row>
    <row r="241" spans="2:7">
      <c r="B241" s="29" t="str">
        <f>IF(IF($C$4=Dates!$G$4, DataPack!M392,IF($C$4=Dates!$G$5,DataPack!S392))=0, "", IF($C$4=Dates!$G$4, DataPack!M392,IF($C$4=Dates!$G$5,DataPack!S392)))</f>
        <v/>
      </c>
      <c r="C241" s="34" t="str">
        <f>IF(IF($C$4=Dates!$G$4, DataPack!N392,IF($C$4=Dates!$G$5,DataPack!T392))=0, "", IF($C$4=Dates!$G$4, DataPack!N392,IF($C$4=Dates!$G$5,DataPack!T392)))</f>
        <v/>
      </c>
      <c r="D241" s="34" t="str">
        <f>IF(IF($C$4=Dates!$G$4, DataPack!O392,IF($C$4=Dates!$G$5,DataPack!U392))=0, "", IF($C$4=Dates!$G$4, DataPack!O392,IF($C$4=Dates!$G$5,DataPack!U392)))</f>
        <v/>
      </c>
      <c r="E241" s="34" t="str">
        <f>IF(IF($C$4=Dates!$G$4, DataPack!P392,IF($C$4=Dates!$G$5,DataPack!V392))=0, "", IF($C$4=Dates!$G$4, DataPack!P392,IF($C$4=Dates!$G$5,DataPack!V392)))</f>
        <v/>
      </c>
      <c r="F241" s="34" t="str">
        <f>IF(IF($C$4=Dates!$G$4, DataPack!Q392,IF($C$4=Dates!$G$5,DataPack!W392))=0, "", IF($C$4=Dates!$G$4, DataPack!Q392,IF($C$4=Dates!$G$5,DataPack!W392)))</f>
        <v/>
      </c>
      <c r="G241" s="258" t="str">
        <f>IF(IF($C$4=Dates!$G$4, DataPack!R392,IF($C$4=Dates!$G$5,DataPack!X392))=0, "", IF($C$4=Dates!$G$4, DataPack!R392,IF($C$4=Dates!$G$5,DataPack!X392)))</f>
        <v/>
      </c>
    </row>
    <row r="242" spans="2:7">
      <c r="B242" s="29" t="str">
        <f>IF(IF($C$4=Dates!$G$4, DataPack!M393,IF($C$4=Dates!$G$5,DataPack!S393))=0, "", IF($C$4=Dates!$G$4, DataPack!M393,IF($C$4=Dates!$G$5,DataPack!S393)))</f>
        <v/>
      </c>
      <c r="C242" s="34" t="str">
        <f>IF(IF($C$4=Dates!$G$4, DataPack!N393,IF($C$4=Dates!$G$5,DataPack!T393))=0, "", IF($C$4=Dates!$G$4, DataPack!N393,IF($C$4=Dates!$G$5,DataPack!T393)))</f>
        <v/>
      </c>
      <c r="D242" s="34" t="str">
        <f>IF(IF($C$4=Dates!$G$4, DataPack!O393,IF($C$4=Dates!$G$5,DataPack!U393))=0, "", IF($C$4=Dates!$G$4, DataPack!O393,IF($C$4=Dates!$G$5,DataPack!U393)))</f>
        <v/>
      </c>
      <c r="E242" s="34" t="str">
        <f>IF(IF($C$4=Dates!$G$4, DataPack!P393,IF($C$4=Dates!$G$5,DataPack!V393))=0, "", IF($C$4=Dates!$G$4, DataPack!P393,IF($C$4=Dates!$G$5,DataPack!V393)))</f>
        <v/>
      </c>
      <c r="F242" s="34" t="str">
        <f>IF(IF($C$4=Dates!$G$4, DataPack!Q393,IF($C$4=Dates!$G$5,DataPack!W393))=0, "", IF($C$4=Dates!$G$4, DataPack!Q393,IF($C$4=Dates!$G$5,DataPack!W393)))</f>
        <v/>
      </c>
      <c r="G242" s="258" t="str">
        <f>IF(IF($C$4=Dates!$G$4, DataPack!R393,IF($C$4=Dates!$G$5,DataPack!X393))=0, "", IF($C$4=Dates!$G$4, DataPack!R393,IF($C$4=Dates!$G$5,DataPack!X393)))</f>
        <v/>
      </c>
    </row>
    <row r="243" spans="2:7">
      <c r="B243" s="29" t="str">
        <f>IF(IF($C$4=Dates!$G$4, DataPack!M394,IF($C$4=Dates!$G$5,DataPack!S394))=0, "", IF($C$4=Dates!$G$4, DataPack!M394,IF($C$4=Dates!$G$5,DataPack!S394)))</f>
        <v/>
      </c>
      <c r="C243" s="34" t="str">
        <f>IF(IF($C$4=Dates!$G$4, DataPack!N394,IF($C$4=Dates!$G$5,DataPack!T394))=0, "", IF($C$4=Dates!$G$4, DataPack!N394,IF($C$4=Dates!$G$5,DataPack!T394)))</f>
        <v/>
      </c>
      <c r="D243" s="34" t="str">
        <f>IF(IF($C$4=Dates!$G$4, DataPack!O394,IF($C$4=Dates!$G$5,DataPack!U394))=0, "", IF($C$4=Dates!$G$4, DataPack!O394,IF($C$4=Dates!$G$5,DataPack!U394)))</f>
        <v/>
      </c>
      <c r="E243" s="34" t="str">
        <f>IF(IF($C$4=Dates!$G$4, DataPack!P394,IF($C$4=Dates!$G$5,DataPack!V394))=0, "", IF($C$4=Dates!$G$4, DataPack!P394,IF($C$4=Dates!$G$5,DataPack!V394)))</f>
        <v/>
      </c>
      <c r="F243" s="34" t="str">
        <f>IF(IF($C$4=Dates!$G$4, DataPack!Q394,IF($C$4=Dates!$G$5,DataPack!W394))=0, "", IF($C$4=Dates!$G$4, DataPack!Q394,IF($C$4=Dates!$G$5,DataPack!W394)))</f>
        <v/>
      </c>
      <c r="G243" s="258" t="str">
        <f>IF(IF($C$4=Dates!$G$4, DataPack!R394,IF($C$4=Dates!$G$5,DataPack!X394))=0, "", IF($C$4=Dates!$G$4, DataPack!R394,IF($C$4=Dates!$G$5,DataPack!X394)))</f>
        <v/>
      </c>
    </row>
    <row r="244" spans="2:7">
      <c r="B244" s="29" t="str">
        <f>IF(IF($C$4=Dates!$G$4, DataPack!M395,IF($C$4=Dates!$G$5,DataPack!S395))=0, "", IF($C$4=Dates!$G$4, DataPack!M395,IF($C$4=Dates!$G$5,DataPack!S395)))</f>
        <v/>
      </c>
      <c r="C244" s="34" t="str">
        <f>IF(IF($C$4=Dates!$G$4, DataPack!N395,IF($C$4=Dates!$G$5,DataPack!T395))=0, "", IF($C$4=Dates!$G$4, DataPack!N395,IF($C$4=Dates!$G$5,DataPack!T395)))</f>
        <v/>
      </c>
      <c r="D244" s="34" t="str">
        <f>IF(IF($C$4=Dates!$G$4, DataPack!O395,IF($C$4=Dates!$G$5,DataPack!U395))=0, "", IF($C$4=Dates!$G$4, DataPack!O395,IF($C$4=Dates!$G$5,DataPack!U395)))</f>
        <v/>
      </c>
      <c r="E244" s="34" t="str">
        <f>IF(IF($C$4=Dates!$G$4, DataPack!P395,IF($C$4=Dates!$G$5,DataPack!V395))=0, "", IF($C$4=Dates!$G$4, DataPack!P395,IF($C$4=Dates!$G$5,DataPack!V395)))</f>
        <v/>
      </c>
      <c r="F244" s="34" t="str">
        <f>IF(IF($C$4=Dates!$G$4, DataPack!Q395,IF($C$4=Dates!$G$5,DataPack!W395))=0, "", IF($C$4=Dates!$G$4, DataPack!Q395,IF($C$4=Dates!$G$5,DataPack!W395)))</f>
        <v/>
      </c>
      <c r="G244" s="258" t="str">
        <f>IF(IF($C$4=Dates!$G$4, DataPack!R395,IF($C$4=Dates!$G$5,DataPack!X395))=0, "", IF($C$4=Dates!$G$4, DataPack!R395,IF($C$4=Dates!$G$5,DataPack!X395)))</f>
        <v/>
      </c>
    </row>
    <row r="245" spans="2:7">
      <c r="B245" s="29" t="str">
        <f>IF(IF($C$4=Dates!$G$4, DataPack!M396,IF($C$4=Dates!$G$5,DataPack!S396))=0, "", IF($C$4=Dates!$G$4, DataPack!M396,IF($C$4=Dates!$G$5,DataPack!S396)))</f>
        <v/>
      </c>
      <c r="C245" s="34" t="str">
        <f>IF(IF($C$4=Dates!$G$4, DataPack!N396,IF($C$4=Dates!$G$5,DataPack!T396))=0, "", IF($C$4=Dates!$G$4, DataPack!N396,IF($C$4=Dates!$G$5,DataPack!T396)))</f>
        <v/>
      </c>
      <c r="D245" s="34" t="str">
        <f>IF(IF($C$4=Dates!$G$4, DataPack!O396,IF($C$4=Dates!$G$5,DataPack!U396))=0, "", IF($C$4=Dates!$G$4, DataPack!O396,IF($C$4=Dates!$G$5,DataPack!U396)))</f>
        <v/>
      </c>
      <c r="E245" s="34" t="str">
        <f>IF(IF($C$4=Dates!$G$4, DataPack!P396,IF($C$4=Dates!$G$5,DataPack!V396))=0, "", IF($C$4=Dates!$G$4, DataPack!P396,IF($C$4=Dates!$G$5,DataPack!V396)))</f>
        <v/>
      </c>
      <c r="F245" s="34" t="str">
        <f>IF(IF($C$4=Dates!$G$4, DataPack!Q396,IF($C$4=Dates!$G$5,DataPack!W396))=0, "", IF($C$4=Dates!$G$4, DataPack!Q396,IF($C$4=Dates!$G$5,DataPack!W396)))</f>
        <v/>
      </c>
      <c r="G245" s="258" t="str">
        <f>IF(IF($C$4=Dates!$G$4, DataPack!R396,IF($C$4=Dates!$G$5,DataPack!X396))=0, "", IF($C$4=Dates!$G$4, DataPack!R396,IF($C$4=Dates!$G$5,DataPack!X396)))</f>
        <v/>
      </c>
    </row>
    <row r="246" spans="2:7">
      <c r="B246" s="29" t="str">
        <f>IF(IF($C$4=Dates!$G$4, DataPack!M397,IF($C$4=Dates!$G$5,DataPack!S397))=0, "", IF($C$4=Dates!$G$4, DataPack!M397,IF($C$4=Dates!$G$5,DataPack!S397)))</f>
        <v/>
      </c>
      <c r="C246" s="34" t="str">
        <f>IF(IF($C$4=Dates!$G$4, DataPack!N397,IF($C$4=Dates!$G$5,DataPack!T397))=0, "", IF($C$4=Dates!$G$4, DataPack!N397,IF($C$4=Dates!$G$5,DataPack!T397)))</f>
        <v/>
      </c>
      <c r="D246" s="34" t="str">
        <f>IF(IF($C$4=Dates!$G$4, DataPack!O397,IF($C$4=Dates!$G$5,DataPack!U397))=0, "", IF($C$4=Dates!$G$4, DataPack!O397,IF($C$4=Dates!$G$5,DataPack!U397)))</f>
        <v/>
      </c>
      <c r="E246" s="34" t="str">
        <f>IF(IF($C$4=Dates!$G$4, DataPack!P397,IF($C$4=Dates!$G$5,DataPack!V397))=0, "", IF($C$4=Dates!$G$4, DataPack!P397,IF($C$4=Dates!$G$5,DataPack!V397)))</f>
        <v/>
      </c>
      <c r="F246" s="34" t="str">
        <f>IF(IF($C$4=Dates!$G$4, DataPack!Q397,IF($C$4=Dates!$G$5,DataPack!W397))=0, "", IF($C$4=Dates!$G$4, DataPack!Q397,IF($C$4=Dates!$G$5,DataPack!W397)))</f>
        <v/>
      </c>
      <c r="G246" s="258" t="str">
        <f>IF(IF($C$4=Dates!$G$4, DataPack!R397,IF($C$4=Dates!$G$5,DataPack!X397))=0, "", IF($C$4=Dates!$G$4, DataPack!R397,IF($C$4=Dates!$G$5,DataPack!X397)))</f>
        <v/>
      </c>
    </row>
    <row r="247" spans="2:7">
      <c r="B247" s="29" t="str">
        <f>IF(IF($C$4=Dates!$G$4, DataPack!M398,IF($C$4=Dates!$G$5,DataPack!S398))=0, "", IF($C$4=Dates!$G$4, DataPack!M398,IF($C$4=Dates!$G$5,DataPack!S398)))</f>
        <v/>
      </c>
      <c r="C247" s="34" t="str">
        <f>IF(IF($C$4=Dates!$G$4, DataPack!N398,IF($C$4=Dates!$G$5,DataPack!T398))=0, "", IF($C$4=Dates!$G$4, DataPack!N398,IF($C$4=Dates!$G$5,DataPack!T398)))</f>
        <v/>
      </c>
      <c r="D247" s="34" t="str">
        <f>IF(IF($C$4=Dates!$G$4, DataPack!O398,IF($C$4=Dates!$G$5,DataPack!U398))=0, "", IF($C$4=Dates!$G$4, DataPack!O398,IF($C$4=Dates!$G$5,DataPack!U398)))</f>
        <v/>
      </c>
      <c r="E247" s="34" t="str">
        <f>IF(IF($C$4=Dates!$G$4, DataPack!P398,IF($C$4=Dates!$G$5,DataPack!V398))=0, "", IF($C$4=Dates!$G$4, DataPack!P398,IF($C$4=Dates!$G$5,DataPack!V398)))</f>
        <v/>
      </c>
      <c r="F247" s="34" t="str">
        <f>IF(IF($C$4=Dates!$G$4, DataPack!Q398,IF($C$4=Dates!$G$5,DataPack!W398))=0, "", IF($C$4=Dates!$G$4, DataPack!Q398,IF($C$4=Dates!$G$5,DataPack!W398)))</f>
        <v/>
      </c>
      <c r="G247" s="258" t="str">
        <f>IF(IF($C$4=Dates!$G$4, DataPack!R398,IF($C$4=Dates!$G$5,DataPack!X398))=0, "", IF($C$4=Dates!$G$4, DataPack!R398,IF($C$4=Dates!$G$5,DataPack!X398)))</f>
        <v/>
      </c>
    </row>
    <row r="248" spans="2:7">
      <c r="B248" s="29" t="str">
        <f>IF(IF($C$4=Dates!$G$4, DataPack!M399,IF($C$4=Dates!$G$5,DataPack!S399))=0, "", IF($C$4=Dates!$G$4, DataPack!M399,IF($C$4=Dates!$G$5,DataPack!S399)))</f>
        <v/>
      </c>
      <c r="C248" s="34" t="str">
        <f>IF(IF($C$4=Dates!$G$4, DataPack!N399,IF($C$4=Dates!$G$5,DataPack!T399))=0, "", IF($C$4=Dates!$G$4, DataPack!N399,IF($C$4=Dates!$G$5,DataPack!T399)))</f>
        <v/>
      </c>
      <c r="D248" s="34" t="str">
        <f>IF(IF($C$4=Dates!$G$4, DataPack!O399,IF($C$4=Dates!$G$5,DataPack!U399))=0, "", IF($C$4=Dates!$G$4, DataPack!O399,IF($C$4=Dates!$G$5,DataPack!U399)))</f>
        <v/>
      </c>
      <c r="E248" s="34" t="str">
        <f>IF(IF($C$4=Dates!$G$4, DataPack!P399,IF($C$4=Dates!$G$5,DataPack!V399))=0, "", IF($C$4=Dates!$G$4, DataPack!P399,IF($C$4=Dates!$G$5,DataPack!V399)))</f>
        <v/>
      </c>
      <c r="F248" s="34" t="str">
        <f>IF(IF($C$4=Dates!$G$4, DataPack!Q399,IF($C$4=Dates!$G$5,DataPack!W399))=0, "", IF($C$4=Dates!$G$4, DataPack!Q399,IF($C$4=Dates!$G$5,DataPack!W399)))</f>
        <v/>
      </c>
      <c r="G248" s="258" t="str">
        <f>IF(IF($C$4=Dates!$G$4, DataPack!R399,IF($C$4=Dates!$G$5,DataPack!X399))=0, "", IF($C$4=Dates!$G$4, DataPack!R399,IF($C$4=Dates!$G$5,DataPack!X399)))</f>
        <v/>
      </c>
    </row>
    <row r="249" spans="2:7">
      <c r="B249" s="29" t="str">
        <f>IF(IF($C$4=Dates!$G$4, DataPack!M400,IF($C$4=Dates!$G$5,DataPack!S400))=0, "", IF($C$4=Dates!$G$4, DataPack!M400,IF($C$4=Dates!$G$5,DataPack!S400)))</f>
        <v/>
      </c>
      <c r="C249" s="34" t="str">
        <f>IF(IF($C$4=Dates!$G$4, DataPack!N400,IF($C$4=Dates!$G$5,DataPack!T400))=0, "", IF($C$4=Dates!$G$4, DataPack!N400,IF($C$4=Dates!$G$5,DataPack!T400)))</f>
        <v/>
      </c>
      <c r="D249" s="34" t="str">
        <f>IF(IF($C$4=Dates!$G$4, DataPack!O400,IF($C$4=Dates!$G$5,DataPack!U400))=0, "", IF($C$4=Dates!$G$4, DataPack!O400,IF($C$4=Dates!$G$5,DataPack!U400)))</f>
        <v/>
      </c>
      <c r="E249" s="34" t="str">
        <f>IF(IF($C$4=Dates!$G$4, DataPack!P400,IF($C$4=Dates!$G$5,DataPack!V400))=0, "", IF($C$4=Dates!$G$4, DataPack!P400,IF($C$4=Dates!$G$5,DataPack!V400)))</f>
        <v/>
      </c>
      <c r="F249" s="34" t="str">
        <f>IF(IF($C$4=Dates!$G$4, DataPack!Q400,IF($C$4=Dates!$G$5,DataPack!W400))=0, "", IF($C$4=Dates!$G$4, DataPack!Q400,IF($C$4=Dates!$G$5,DataPack!W400)))</f>
        <v/>
      </c>
      <c r="G249" s="258" t="str">
        <f>IF(IF($C$4=Dates!$G$4, DataPack!R400,IF($C$4=Dates!$G$5,DataPack!X400))=0, "", IF($C$4=Dates!$G$4, DataPack!R400,IF($C$4=Dates!$G$5,DataPack!X400)))</f>
        <v/>
      </c>
    </row>
    <row r="250" spans="2:7">
      <c r="B250" s="29" t="str">
        <f>IF(IF($C$4=Dates!$G$4, DataPack!M401,IF($C$4=Dates!$G$5,DataPack!S401))=0, "", IF($C$4=Dates!$G$4, DataPack!M401,IF($C$4=Dates!$G$5,DataPack!S401)))</f>
        <v/>
      </c>
      <c r="C250" s="34" t="str">
        <f>IF(IF($C$4=Dates!$G$4, DataPack!N401,IF($C$4=Dates!$G$5,DataPack!T401))=0, "", IF($C$4=Dates!$G$4, DataPack!N401,IF($C$4=Dates!$G$5,DataPack!T401)))</f>
        <v/>
      </c>
      <c r="D250" s="34" t="str">
        <f>IF(IF($C$4=Dates!$G$4, DataPack!O401,IF($C$4=Dates!$G$5,DataPack!U401))=0, "", IF($C$4=Dates!$G$4, DataPack!O401,IF($C$4=Dates!$G$5,DataPack!U401)))</f>
        <v/>
      </c>
      <c r="E250" s="34" t="str">
        <f>IF(IF($C$4=Dates!$G$4, DataPack!P401,IF($C$4=Dates!$G$5,DataPack!V401))=0, "", IF($C$4=Dates!$G$4, DataPack!P401,IF($C$4=Dates!$G$5,DataPack!V401)))</f>
        <v/>
      </c>
      <c r="F250" s="34" t="str">
        <f>IF(IF($C$4=Dates!$G$4, DataPack!Q401,IF($C$4=Dates!$G$5,DataPack!W401))=0, "", IF($C$4=Dates!$G$4, DataPack!Q401,IF($C$4=Dates!$G$5,DataPack!W401)))</f>
        <v/>
      </c>
      <c r="G250" s="258" t="str">
        <f>IF(IF($C$4=Dates!$G$4, DataPack!R401,IF($C$4=Dates!$G$5,DataPack!X401))=0, "", IF($C$4=Dates!$G$4, DataPack!R401,IF($C$4=Dates!$G$5,DataPack!X401)))</f>
        <v/>
      </c>
    </row>
    <row r="251" spans="2:7">
      <c r="B251" s="29" t="str">
        <f>IF(IF($C$4=Dates!$G$4, DataPack!M402,IF($C$4=Dates!$G$5,DataPack!S402))=0, "", IF($C$4=Dates!$G$4, DataPack!M402,IF($C$4=Dates!$G$5,DataPack!S402)))</f>
        <v/>
      </c>
      <c r="C251" s="34" t="str">
        <f>IF(IF($C$4=Dates!$G$4, DataPack!N402,IF($C$4=Dates!$G$5,DataPack!T402))=0, "", IF($C$4=Dates!$G$4, DataPack!N402,IF($C$4=Dates!$G$5,DataPack!T402)))</f>
        <v/>
      </c>
      <c r="D251" s="34" t="str">
        <f>IF(IF($C$4=Dates!$G$4, DataPack!O402,IF($C$4=Dates!$G$5,DataPack!U402))=0, "", IF($C$4=Dates!$G$4, DataPack!O402,IF($C$4=Dates!$G$5,DataPack!U402)))</f>
        <v/>
      </c>
      <c r="E251" s="34" t="str">
        <f>IF(IF($C$4=Dates!$G$4, DataPack!P402,IF($C$4=Dates!$G$5,DataPack!V402))=0, "", IF($C$4=Dates!$G$4, DataPack!P402,IF($C$4=Dates!$G$5,DataPack!V402)))</f>
        <v/>
      </c>
      <c r="F251" s="34" t="str">
        <f>IF(IF($C$4=Dates!$G$4, DataPack!Q402,IF($C$4=Dates!$G$5,DataPack!W402))=0, "", IF($C$4=Dates!$G$4, DataPack!Q402,IF($C$4=Dates!$G$5,DataPack!W402)))</f>
        <v/>
      </c>
      <c r="G251" s="258" t="str">
        <f>IF(IF($C$4=Dates!$G$4, DataPack!R402,IF($C$4=Dates!$G$5,DataPack!X402))=0, "", IF($C$4=Dates!$G$4, DataPack!R402,IF($C$4=Dates!$G$5,DataPack!X402)))</f>
        <v/>
      </c>
    </row>
    <row r="252" spans="2:7">
      <c r="B252" s="29" t="str">
        <f>IF(IF($C$4=Dates!$G$4, DataPack!M403,IF($C$4=Dates!$G$5,DataPack!S403))=0, "", IF($C$4=Dates!$G$4, DataPack!M403,IF($C$4=Dates!$G$5,DataPack!S403)))</f>
        <v/>
      </c>
      <c r="C252" s="34" t="str">
        <f>IF(IF($C$4=Dates!$G$4, DataPack!N403,IF($C$4=Dates!$G$5,DataPack!T403))=0, "", IF($C$4=Dates!$G$4, DataPack!N403,IF($C$4=Dates!$G$5,DataPack!T403)))</f>
        <v/>
      </c>
      <c r="D252" s="34" t="str">
        <f>IF(IF($C$4=Dates!$G$4, DataPack!O403,IF($C$4=Dates!$G$5,DataPack!U403))=0, "", IF($C$4=Dates!$G$4, DataPack!O403,IF($C$4=Dates!$G$5,DataPack!U403)))</f>
        <v/>
      </c>
      <c r="E252" s="34" t="str">
        <f>IF(IF($C$4=Dates!$G$4, DataPack!P403,IF($C$4=Dates!$G$5,DataPack!V403))=0, "", IF($C$4=Dates!$G$4, DataPack!P403,IF($C$4=Dates!$G$5,DataPack!V403)))</f>
        <v/>
      </c>
      <c r="F252" s="34" t="str">
        <f>IF(IF($C$4=Dates!$G$4, DataPack!Q403,IF($C$4=Dates!$G$5,DataPack!W403))=0, "", IF($C$4=Dates!$G$4, DataPack!Q403,IF($C$4=Dates!$G$5,DataPack!W403)))</f>
        <v/>
      </c>
      <c r="G252" s="258" t="str">
        <f>IF(IF($C$4=Dates!$G$4, DataPack!R403,IF($C$4=Dates!$G$5,DataPack!X403))=0, "", IF($C$4=Dates!$G$4, DataPack!R403,IF($C$4=Dates!$G$5,DataPack!X403)))</f>
        <v/>
      </c>
    </row>
    <row r="253" spans="2:7">
      <c r="B253" s="29" t="str">
        <f>IF(IF($C$4=Dates!$G$4, DataPack!M404,IF($C$4=Dates!$G$5,DataPack!S404))=0, "", IF($C$4=Dates!$G$4, DataPack!M404,IF($C$4=Dates!$G$5,DataPack!S404)))</f>
        <v/>
      </c>
      <c r="C253" s="34" t="str">
        <f>IF(IF($C$4=Dates!$G$4, DataPack!N404,IF($C$4=Dates!$G$5,DataPack!T404))=0, "", IF($C$4=Dates!$G$4, DataPack!N404,IF($C$4=Dates!$G$5,DataPack!T404)))</f>
        <v/>
      </c>
      <c r="D253" s="34" t="str">
        <f>IF(IF($C$4=Dates!$G$4, DataPack!O404,IF($C$4=Dates!$G$5,DataPack!U404))=0, "", IF($C$4=Dates!$G$4, DataPack!O404,IF($C$4=Dates!$G$5,DataPack!U404)))</f>
        <v/>
      </c>
      <c r="E253" s="34" t="str">
        <f>IF(IF($C$4=Dates!$G$4, DataPack!P404,IF($C$4=Dates!$G$5,DataPack!V404))=0, "", IF($C$4=Dates!$G$4, DataPack!P404,IF($C$4=Dates!$G$5,DataPack!V404)))</f>
        <v/>
      </c>
      <c r="F253" s="34" t="str">
        <f>IF(IF($C$4=Dates!$G$4, DataPack!Q404,IF($C$4=Dates!$G$5,DataPack!W404))=0, "", IF($C$4=Dates!$G$4, DataPack!Q404,IF($C$4=Dates!$G$5,DataPack!W404)))</f>
        <v/>
      </c>
      <c r="G253" s="258" t="str">
        <f>IF(IF($C$4=Dates!$G$4, DataPack!R404,IF($C$4=Dates!$G$5,DataPack!X404))=0, "", IF($C$4=Dates!$G$4, DataPack!R404,IF($C$4=Dates!$G$5,DataPack!X404)))</f>
        <v/>
      </c>
    </row>
    <row r="254" spans="2:7">
      <c r="B254" s="29" t="str">
        <f>IF(IF($C$4=Dates!$G$4, DataPack!M405,IF($C$4=Dates!$G$5,DataPack!S405))=0, "", IF($C$4=Dates!$G$4, DataPack!M405,IF($C$4=Dates!$G$5,DataPack!S405)))</f>
        <v/>
      </c>
      <c r="C254" s="34" t="str">
        <f>IF(IF($C$4=Dates!$G$4, DataPack!N405,IF($C$4=Dates!$G$5,DataPack!T405))=0, "", IF($C$4=Dates!$G$4, DataPack!N405,IF($C$4=Dates!$G$5,DataPack!T405)))</f>
        <v/>
      </c>
      <c r="D254" s="34" t="str">
        <f>IF(IF($C$4=Dates!$G$4, DataPack!O405,IF($C$4=Dates!$G$5,DataPack!U405))=0, "", IF($C$4=Dates!$G$4, DataPack!O405,IF($C$4=Dates!$G$5,DataPack!U405)))</f>
        <v/>
      </c>
      <c r="E254" s="34" t="str">
        <f>IF(IF($C$4=Dates!$G$4, DataPack!P405,IF($C$4=Dates!$G$5,DataPack!V405))=0, "", IF($C$4=Dates!$G$4, DataPack!P405,IF($C$4=Dates!$G$5,DataPack!V405)))</f>
        <v/>
      </c>
      <c r="F254" s="34" t="str">
        <f>IF(IF($C$4=Dates!$G$4, DataPack!Q405,IF($C$4=Dates!$G$5,DataPack!W405))=0, "", IF($C$4=Dates!$G$4, DataPack!Q405,IF($C$4=Dates!$G$5,DataPack!W405)))</f>
        <v/>
      </c>
      <c r="G254" s="258" t="str">
        <f>IF(IF($C$4=Dates!$G$4, DataPack!R405,IF($C$4=Dates!$G$5,DataPack!X405))=0, "", IF($C$4=Dates!$G$4, DataPack!R405,IF($C$4=Dates!$G$5,DataPack!X405)))</f>
        <v/>
      </c>
    </row>
    <row r="255" spans="2:7">
      <c r="B255" s="29" t="str">
        <f>IF(IF($C$4=Dates!$G$4, DataPack!M406,IF($C$4=Dates!$G$5,DataPack!S406))=0, "", IF($C$4=Dates!$G$4, DataPack!M406,IF($C$4=Dates!$G$5,DataPack!S406)))</f>
        <v/>
      </c>
      <c r="C255" s="34" t="str">
        <f>IF(IF($C$4=Dates!$G$4, DataPack!N406,IF($C$4=Dates!$G$5,DataPack!T406))=0, "", IF($C$4=Dates!$G$4, DataPack!N406,IF($C$4=Dates!$G$5,DataPack!T406)))</f>
        <v/>
      </c>
      <c r="D255" s="34" t="str">
        <f>IF(IF($C$4=Dates!$G$4, DataPack!O406,IF($C$4=Dates!$G$5,DataPack!U406))=0, "", IF($C$4=Dates!$G$4, DataPack!O406,IF($C$4=Dates!$G$5,DataPack!U406)))</f>
        <v/>
      </c>
      <c r="E255" s="34" t="str">
        <f>IF(IF($C$4=Dates!$G$4, DataPack!P406,IF($C$4=Dates!$G$5,DataPack!V406))=0, "", IF($C$4=Dates!$G$4, DataPack!P406,IF($C$4=Dates!$G$5,DataPack!V406)))</f>
        <v/>
      </c>
      <c r="F255" s="34" t="str">
        <f>IF(IF($C$4=Dates!$G$4, DataPack!Q406,IF($C$4=Dates!$G$5,DataPack!W406))=0, "", IF($C$4=Dates!$G$4, DataPack!Q406,IF($C$4=Dates!$G$5,DataPack!W406)))</f>
        <v/>
      </c>
      <c r="G255" s="258" t="str">
        <f>IF(IF($C$4=Dates!$G$4, DataPack!R406,IF($C$4=Dates!$G$5,DataPack!X406))=0, "", IF($C$4=Dates!$G$4, DataPack!R406,IF($C$4=Dates!$G$5,DataPack!X406)))</f>
        <v/>
      </c>
    </row>
    <row r="256" spans="2:7">
      <c r="B256" s="29" t="str">
        <f>IF(IF($C$4=Dates!$G$4, DataPack!M407,IF($C$4=Dates!$G$5,DataPack!S407))=0, "", IF($C$4=Dates!$G$4, DataPack!M407,IF($C$4=Dates!$G$5,DataPack!S407)))</f>
        <v/>
      </c>
      <c r="C256" s="34" t="str">
        <f>IF(IF($C$4=Dates!$G$4, DataPack!N407,IF($C$4=Dates!$G$5,DataPack!T407))=0, "", IF($C$4=Dates!$G$4, DataPack!N407,IF($C$4=Dates!$G$5,DataPack!T407)))</f>
        <v/>
      </c>
      <c r="D256" s="34" t="str">
        <f>IF(IF($C$4=Dates!$G$4, DataPack!O407,IF($C$4=Dates!$G$5,DataPack!U407))=0, "", IF($C$4=Dates!$G$4, DataPack!O407,IF($C$4=Dates!$G$5,DataPack!U407)))</f>
        <v/>
      </c>
      <c r="E256" s="34" t="str">
        <f>IF(IF($C$4=Dates!$G$4, DataPack!P407,IF($C$4=Dates!$G$5,DataPack!V407))=0, "", IF($C$4=Dates!$G$4, DataPack!P407,IF($C$4=Dates!$G$5,DataPack!V407)))</f>
        <v/>
      </c>
      <c r="F256" s="34" t="str">
        <f>IF(IF($C$4=Dates!$G$4, DataPack!Q407,IF($C$4=Dates!$G$5,DataPack!W407))=0, "", IF($C$4=Dates!$G$4, DataPack!Q407,IF($C$4=Dates!$G$5,DataPack!W407)))</f>
        <v/>
      </c>
      <c r="G256" s="258" t="str">
        <f>IF(IF($C$4=Dates!$G$4, DataPack!R407,IF($C$4=Dates!$G$5,DataPack!X407))=0, "", IF($C$4=Dates!$G$4, DataPack!R407,IF($C$4=Dates!$G$5,DataPack!X407)))</f>
        <v/>
      </c>
    </row>
    <row r="257" spans="2:7">
      <c r="B257" s="29" t="str">
        <f>IF(IF($C$4=Dates!$G$4, DataPack!M408,IF($C$4=Dates!$G$5,DataPack!S408))=0, "", IF($C$4=Dates!$G$4, DataPack!M408,IF($C$4=Dates!$G$5,DataPack!S408)))</f>
        <v/>
      </c>
      <c r="C257" s="34" t="str">
        <f>IF(IF($C$4=Dates!$G$4, DataPack!N408,IF($C$4=Dates!$G$5,DataPack!T408))=0, "", IF($C$4=Dates!$G$4, DataPack!N408,IF($C$4=Dates!$G$5,DataPack!T408)))</f>
        <v/>
      </c>
      <c r="D257" s="34" t="str">
        <f>IF(IF($C$4=Dates!$G$4, DataPack!O408,IF($C$4=Dates!$G$5,DataPack!U408))=0, "", IF($C$4=Dates!$G$4, DataPack!O408,IF($C$4=Dates!$G$5,DataPack!U408)))</f>
        <v/>
      </c>
      <c r="E257" s="34" t="str">
        <f>IF(IF($C$4=Dates!$G$4, DataPack!P408,IF($C$4=Dates!$G$5,DataPack!V408))=0, "", IF($C$4=Dates!$G$4, DataPack!P408,IF($C$4=Dates!$G$5,DataPack!V408)))</f>
        <v/>
      </c>
      <c r="F257" s="34" t="str">
        <f>IF(IF($C$4=Dates!$G$4, DataPack!Q408,IF($C$4=Dates!$G$5,DataPack!W408))=0, "", IF($C$4=Dates!$G$4, DataPack!Q408,IF($C$4=Dates!$G$5,DataPack!W408)))</f>
        <v/>
      </c>
      <c r="G257" s="258" t="str">
        <f>IF(IF($C$4=Dates!$G$4, DataPack!R408,IF($C$4=Dates!$G$5,DataPack!X408))=0, "", IF($C$4=Dates!$G$4, DataPack!R408,IF($C$4=Dates!$G$5,DataPack!X408)))</f>
        <v/>
      </c>
    </row>
    <row r="258" spans="2:7">
      <c r="B258" s="29" t="str">
        <f>IF(IF($C$4=Dates!$G$4, DataPack!M409,IF($C$4=Dates!$G$5,DataPack!S409))=0, "", IF($C$4=Dates!$G$4, DataPack!M409,IF($C$4=Dates!$G$5,DataPack!S409)))</f>
        <v/>
      </c>
      <c r="C258" s="34" t="str">
        <f>IF(IF($C$4=Dates!$G$4, DataPack!N409,IF($C$4=Dates!$G$5,DataPack!T409))=0, "", IF($C$4=Dates!$G$4, DataPack!N409,IF($C$4=Dates!$G$5,DataPack!T409)))</f>
        <v/>
      </c>
      <c r="D258" s="34" t="str">
        <f>IF(IF($C$4=Dates!$G$4, DataPack!O409,IF($C$4=Dates!$G$5,DataPack!U409))=0, "", IF($C$4=Dates!$G$4, DataPack!O409,IF($C$4=Dates!$G$5,DataPack!U409)))</f>
        <v/>
      </c>
      <c r="E258" s="34" t="str">
        <f>IF(IF($C$4=Dates!$G$4, DataPack!P409,IF($C$4=Dates!$G$5,DataPack!V409))=0, "", IF($C$4=Dates!$G$4, DataPack!P409,IF($C$4=Dates!$G$5,DataPack!V409)))</f>
        <v/>
      </c>
      <c r="F258" s="34" t="str">
        <f>IF(IF($C$4=Dates!$G$4, DataPack!Q409,IF($C$4=Dates!$G$5,DataPack!W409))=0, "", IF($C$4=Dates!$G$4, DataPack!Q409,IF($C$4=Dates!$G$5,DataPack!W409)))</f>
        <v/>
      </c>
      <c r="G258" s="258" t="str">
        <f>IF(IF($C$4=Dates!$G$4, DataPack!R409,IF($C$4=Dates!$G$5,DataPack!X409))=0, "", IF($C$4=Dates!$G$4, DataPack!R409,IF($C$4=Dates!$G$5,DataPack!X409)))</f>
        <v/>
      </c>
    </row>
    <row r="259" spans="2:7">
      <c r="B259" s="29" t="str">
        <f>IF(IF($C$4=Dates!$G$4, DataPack!M410,IF($C$4=Dates!$G$5,DataPack!S410))=0, "", IF($C$4=Dates!$G$4, DataPack!M410,IF($C$4=Dates!$G$5,DataPack!S410)))</f>
        <v/>
      </c>
      <c r="C259" s="34" t="str">
        <f>IF(IF($C$4=Dates!$G$4, DataPack!N410,IF($C$4=Dates!$G$5,DataPack!T410))=0, "", IF($C$4=Dates!$G$4, DataPack!N410,IF($C$4=Dates!$G$5,DataPack!T410)))</f>
        <v/>
      </c>
      <c r="D259" s="34" t="str">
        <f>IF(IF($C$4=Dates!$G$4, DataPack!O410,IF($C$4=Dates!$G$5,DataPack!U410))=0, "", IF($C$4=Dates!$G$4, DataPack!O410,IF($C$4=Dates!$G$5,DataPack!U410)))</f>
        <v/>
      </c>
      <c r="E259" s="34" t="str">
        <f>IF(IF($C$4=Dates!$G$4, DataPack!P410,IF($C$4=Dates!$G$5,DataPack!V410))=0, "", IF($C$4=Dates!$G$4, DataPack!P410,IF($C$4=Dates!$G$5,DataPack!V410)))</f>
        <v/>
      </c>
      <c r="F259" s="34" t="str">
        <f>IF(IF($C$4=Dates!$G$4, DataPack!Q410,IF($C$4=Dates!$G$5,DataPack!W410))=0, "", IF($C$4=Dates!$G$4, DataPack!Q410,IF($C$4=Dates!$G$5,DataPack!W410)))</f>
        <v/>
      </c>
      <c r="G259" s="258" t="str">
        <f>IF(IF($C$4=Dates!$G$4, DataPack!R410,IF($C$4=Dates!$G$5,DataPack!X410))=0, "", IF($C$4=Dates!$G$4, DataPack!R410,IF($C$4=Dates!$G$5,DataPack!X410)))</f>
        <v/>
      </c>
    </row>
    <row r="260" spans="2:7">
      <c r="B260" s="93"/>
      <c r="C260" s="100"/>
      <c r="D260" s="100"/>
      <c r="E260" s="100"/>
      <c r="F260" s="100"/>
      <c r="G260" s="101"/>
    </row>
    <row r="261" spans="2:7">
      <c r="B261" s="93"/>
      <c r="C261" s="100"/>
      <c r="D261" s="100"/>
      <c r="E261" s="100"/>
      <c r="F261" s="100"/>
      <c r="G261" s="101"/>
    </row>
    <row r="262" spans="2:7">
      <c r="B262" s="93"/>
      <c r="C262" s="100"/>
      <c r="D262" s="100"/>
      <c r="E262" s="100"/>
      <c r="F262" s="100"/>
      <c r="G262" s="101"/>
    </row>
    <row r="263" spans="2:7">
      <c r="B263" s="93"/>
      <c r="C263" s="100"/>
      <c r="D263" s="100"/>
      <c r="E263" s="100"/>
      <c r="F263" s="100"/>
      <c r="G263" s="101"/>
    </row>
    <row r="264" spans="2:7">
      <c r="B264" s="93"/>
      <c r="C264" s="100"/>
      <c r="D264" s="100"/>
      <c r="E264" s="100"/>
      <c r="F264" s="100"/>
      <c r="G264" s="101"/>
    </row>
    <row r="265" spans="2:7">
      <c r="B265" s="93"/>
      <c r="C265" s="100"/>
      <c r="D265" s="100"/>
      <c r="E265" s="100"/>
      <c r="F265" s="100"/>
      <c r="G265" s="101"/>
    </row>
    <row r="266" spans="2:7">
      <c r="B266" s="93"/>
      <c r="C266" s="100"/>
      <c r="D266" s="100"/>
      <c r="E266" s="100"/>
      <c r="F266" s="100"/>
      <c r="G266" s="101"/>
    </row>
    <row r="267" spans="2:7">
      <c r="B267" s="93"/>
      <c r="C267" s="100"/>
      <c r="D267" s="100"/>
      <c r="E267" s="100"/>
      <c r="F267" s="100"/>
      <c r="G267" s="101"/>
    </row>
    <row r="268" spans="2:7">
      <c r="B268" s="93"/>
      <c r="C268" s="100"/>
      <c r="D268" s="100"/>
      <c r="E268" s="100"/>
      <c r="F268" s="100"/>
      <c r="G268" s="101"/>
    </row>
    <row r="269" spans="2:7">
      <c r="B269" s="93"/>
      <c r="C269" s="100"/>
      <c r="D269" s="100"/>
      <c r="E269" s="100"/>
      <c r="F269" s="100"/>
      <c r="G269" s="101"/>
    </row>
    <row r="270" spans="2:7">
      <c r="B270" s="93"/>
      <c r="C270" s="100"/>
      <c r="D270" s="100"/>
      <c r="E270" s="100"/>
      <c r="F270" s="100"/>
      <c r="G270" s="101"/>
    </row>
    <row r="271" spans="2:7">
      <c r="B271" s="93"/>
      <c r="C271" s="100"/>
      <c r="D271" s="100"/>
      <c r="E271" s="100"/>
      <c r="F271" s="100"/>
      <c r="G271" s="101"/>
    </row>
    <row r="272" spans="2:7">
      <c r="B272" s="93"/>
      <c r="C272" s="100"/>
      <c r="D272" s="100"/>
      <c r="E272" s="100"/>
      <c r="F272" s="100"/>
      <c r="G272" s="101"/>
    </row>
    <row r="273" spans="2:7">
      <c r="B273" s="93"/>
      <c r="C273" s="100"/>
      <c r="D273" s="100"/>
      <c r="E273" s="100"/>
      <c r="F273" s="100"/>
      <c r="G273" s="101"/>
    </row>
    <row r="274" spans="2:7">
      <c r="B274" s="93"/>
      <c r="C274" s="100"/>
      <c r="D274" s="100"/>
      <c r="E274" s="100"/>
      <c r="F274" s="100"/>
      <c r="G274" s="101"/>
    </row>
    <row r="275" spans="2:7">
      <c r="B275" s="93"/>
      <c r="C275" s="100"/>
      <c r="D275" s="100"/>
      <c r="E275" s="100"/>
      <c r="F275" s="100"/>
      <c r="G275" s="101"/>
    </row>
    <row r="276" spans="2:7">
      <c r="B276" s="93"/>
      <c r="C276" s="100"/>
      <c r="D276" s="100"/>
      <c r="E276" s="100"/>
      <c r="F276" s="100"/>
      <c r="G276" s="101"/>
    </row>
    <row r="277" spans="2:7">
      <c r="B277" s="93"/>
      <c r="C277" s="100"/>
      <c r="D277" s="100"/>
      <c r="E277" s="100"/>
      <c r="F277" s="100"/>
      <c r="G277" s="101"/>
    </row>
    <row r="278" spans="2:7">
      <c r="B278" s="93"/>
      <c r="C278" s="100"/>
      <c r="D278" s="100"/>
      <c r="E278" s="100"/>
      <c r="F278" s="100"/>
      <c r="G278" s="101"/>
    </row>
    <row r="279" spans="2:7">
      <c r="B279" s="93"/>
      <c r="C279" s="100"/>
      <c r="D279" s="100"/>
      <c r="E279" s="100"/>
      <c r="F279" s="100"/>
      <c r="G279" s="101"/>
    </row>
    <row r="280" spans="2:7">
      <c r="B280" s="93"/>
      <c r="C280" s="100"/>
      <c r="D280" s="100"/>
      <c r="E280" s="100"/>
      <c r="F280" s="100"/>
      <c r="G280" s="101"/>
    </row>
    <row r="281" spans="2:7">
      <c r="B281" s="93"/>
      <c r="C281" s="100"/>
      <c r="D281" s="100"/>
      <c r="E281" s="100"/>
      <c r="F281" s="100"/>
      <c r="G281" s="101"/>
    </row>
    <row r="282" spans="2:7">
      <c r="B282" s="93"/>
      <c r="C282" s="100"/>
      <c r="D282" s="100"/>
      <c r="E282" s="100"/>
      <c r="F282" s="100"/>
      <c r="G282" s="101"/>
    </row>
    <row r="283" spans="2:7">
      <c r="B283" s="93"/>
      <c r="C283" s="100"/>
      <c r="D283" s="100"/>
      <c r="E283" s="100"/>
      <c r="F283" s="100"/>
      <c r="G283" s="101"/>
    </row>
    <row r="284" spans="2:7">
      <c r="B284" s="93"/>
      <c r="C284" s="100"/>
      <c r="D284" s="100"/>
      <c r="E284" s="100"/>
      <c r="F284" s="100"/>
      <c r="G284" s="101"/>
    </row>
    <row r="285" spans="2:7">
      <c r="B285" s="93"/>
      <c r="C285" s="100"/>
      <c r="D285" s="100"/>
      <c r="E285" s="100"/>
      <c r="F285" s="100"/>
      <c r="G285" s="101"/>
    </row>
    <row r="286" spans="2:7">
      <c r="B286" s="93"/>
      <c r="C286" s="100"/>
      <c r="D286" s="100"/>
      <c r="E286" s="100"/>
      <c r="F286" s="100"/>
      <c r="G286" s="101"/>
    </row>
    <row r="287" spans="2:7">
      <c r="B287" s="93"/>
      <c r="C287" s="100"/>
      <c r="D287" s="100"/>
      <c r="E287" s="100"/>
      <c r="F287" s="100"/>
      <c r="G287" s="101"/>
    </row>
    <row r="288" spans="2:7">
      <c r="B288" s="93"/>
      <c r="C288" s="100"/>
      <c r="D288" s="100"/>
      <c r="E288" s="100"/>
      <c r="F288" s="100"/>
      <c r="G288" s="101"/>
    </row>
    <row r="289" spans="2:7">
      <c r="B289" s="93"/>
      <c r="C289" s="100"/>
      <c r="D289" s="100"/>
      <c r="E289" s="100"/>
      <c r="F289" s="100"/>
      <c r="G289" s="101"/>
    </row>
    <row r="290" spans="2:7">
      <c r="B290" s="93"/>
      <c r="C290" s="100"/>
      <c r="D290" s="100"/>
      <c r="E290" s="100"/>
      <c r="F290" s="100"/>
      <c r="G290" s="101"/>
    </row>
    <row r="291" spans="2:7">
      <c r="B291" s="93"/>
      <c r="C291" s="100"/>
      <c r="D291" s="100"/>
      <c r="E291" s="100"/>
      <c r="F291" s="100"/>
      <c r="G291" s="101"/>
    </row>
    <row r="292" spans="2:7">
      <c r="B292" s="93"/>
      <c r="C292" s="100"/>
      <c r="D292" s="100"/>
      <c r="E292" s="100"/>
      <c r="F292" s="100"/>
      <c r="G292" s="101"/>
    </row>
    <row r="293" spans="2:7">
      <c r="B293" s="93"/>
      <c r="C293" s="100"/>
      <c r="D293" s="100"/>
      <c r="E293" s="100"/>
      <c r="F293" s="100"/>
      <c r="G293" s="101"/>
    </row>
    <row r="294" spans="2:7">
      <c r="B294" s="93"/>
      <c r="C294" s="100"/>
      <c r="D294" s="100"/>
      <c r="E294" s="100"/>
      <c r="F294" s="100"/>
      <c r="G294" s="101"/>
    </row>
    <row r="295" spans="2:7">
      <c r="B295" s="93"/>
      <c r="C295" s="100"/>
      <c r="D295" s="100"/>
      <c r="E295" s="100"/>
      <c r="F295" s="100"/>
      <c r="G295" s="101"/>
    </row>
    <row r="296" spans="2:7">
      <c r="B296" s="93"/>
      <c r="C296" s="100"/>
      <c r="D296" s="100"/>
      <c r="E296" s="100"/>
      <c r="F296" s="100"/>
      <c r="G296" s="101"/>
    </row>
    <row r="297" spans="2:7">
      <c r="B297" s="93"/>
      <c r="C297" s="100"/>
      <c r="D297" s="100"/>
      <c r="E297" s="100"/>
      <c r="F297" s="100"/>
      <c r="G297" s="101"/>
    </row>
    <row r="298" spans="2:7">
      <c r="B298" s="93"/>
      <c r="C298" s="100"/>
      <c r="D298" s="100"/>
      <c r="E298" s="100"/>
      <c r="F298" s="100"/>
      <c r="G298" s="101"/>
    </row>
    <row r="299" spans="2:7">
      <c r="B299" s="93"/>
      <c r="C299" s="100"/>
      <c r="D299" s="100"/>
      <c r="E299" s="100"/>
      <c r="F299" s="100"/>
      <c r="G299" s="101"/>
    </row>
    <row r="300" spans="2:7">
      <c r="B300" s="93"/>
      <c r="C300" s="100"/>
      <c r="D300" s="100"/>
      <c r="E300" s="100"/>
      <c r="F300" s="100"/>
      <c r="G300" s="101"/>
    </row>
    <row r="301" spans="2:7">
      <c r="B301" s="93"/>
      <c r="C301" s="100"/>
      <c r="D301" s="100"/>
      <c r="E301" s="100"/>
      <c r="F301" s="100"/>
      <c r="G301" s="101"/>
    </row>
    <row r="302" spans="2:7">
      <c r="B302" s="93"/>
      <c r="C302" s="100"/>
      <c r="D302" s="100"/>
      <c r="E302" s="100"/>
      <c r="F302" s="100"/>
      <c r="G302" s="101"/>
    </row>
    <row r="303" spans="2:7">
      <c r="B303" s="93"/>
      <c r="C303" s="100"/>
      <c r="D303" s="100"/>
      <c r="E303" s="100"/>
      <c r="F303" s="100"/>
      <c r="G303" s="101"/>
    </row>
    <row r="304" spans="2:7">
      <c r="B304" s="93"/>
      <c r="C304" s="100"/>
      <c r="D304" s="100"/>
      <c r="E304" s="100"/>
      <c r="F304" s="100"/>
      <c r="G304" s="101"/>
    </row>
    <row r="305" spans="2:7">
      <c r="B305" s="93"/>
      <c r="C305" s="100"/>
      <c r="D305" s="100"/>
      <c r="E305" s="100"/>
      <c r="F305" s="100"/>
      <c r="G305" s="101"/>
    </row>
    <row r="306" spans="2:7">
      <c r="B306" s="93"/>
      <c r="C306" s="100"/>
      <c r="D306" s="100"/>
      <c r="E306" s="100"/>
      <c r="F306" s="100"/>
      <c r="G306" s="101"/>
    </row>
    <row r="307" spans="2:7">
      <c r="B307" s="93"/>
      <c r="C307" s="100"/>
      <c r="D307" s="100"/>
      <c r="E307" s="100"/>
      <c r="F307" s="100"/>
      <c r="G307" s="101"/>
    </row>
    <row r="308" spans="2:7">
      <c r="B308" s="93"/>
      <c r="C308" s="100"/>
      <c r="D308" s="100"/>
      <c r="E308" s="100"/>
      <c r="F308" s="100"/>
      <c r="G308" s="101"/>
    </row>
    <row r="309" spans="2:7">
      <c r="B309" s="93"/>
      <c r="C309" s="100"/>
      <c r="D309" s="100"/>
      <c r="E309" s="100"/>
      <c r="F309" s="100"/>
      <c r="G309" s="101"/>
    </row>
    <row r="310" spans="2:7">
      <c r="B310" s="93"/>
      <c r="C310" s="100"/>
      <c r="D310" s="100"/>
      <c r="E310" s="100"/>
      <c r="F310" s="100"/>
      <c r="G310" s="101"/>
    </row>
    <row r="311" spans="2:7">
      <c r="B311" s="93"/>
      <c r="C311" s="100"/>
      <c r="D311" s="100"/>
      <c r="E311" s="100"/>
      <c r="F311" s="100"/>
      <c r="G311" s="101"/>
    </row>
    <row r="312" spans="2:7">
      <c r="B312" s="93"/>
      <c r="C312" s="100"/>
      <c r="D312" s="100"/>
      <c r="E312" s="100"/>
      <c r="F312" s="100"/>
      <c r="G312" s="101"/>
    </row>
    <row r="313" spans="2:7">
      <c r="B313" s="93"/>
      <c r="C313" s="100"/>
      <c r="D313" s="100"/>
      <c r="E313" s="100"/>
      <c r="F313" s="100"/>
      <c r="G313" s="101"/>
    </row>
    <row r="314" spans="2:7">
      <c r="B314" s="93"/>
      <c r="C314" s="100"/>
      <c r="D314" s="100"/>
      <c r="E314" s="100"/>
      <c r="F314" s="100"/>
      <c r="G314" s="101"/>
    </row>
    <row r="315" spans="2:7">
      <c r="B315" s="93"/>
      <c r="C315" s="100"/>
      <c r="D315" s="100"/>
      <c r="E315" s="100"/>
      <c r="F315" s="100"/>
      <c r="G315" s="101"/>
    </row>
    <row r="316" spans="2:7">
      <c r="B316" s="93"/>
      <c r="C316" s="100"/>
      <c r="D316" s="100"/>
      <c r="E316" s="100"/>
      <c r="F316" s="100"/>
      <c r="G316" s="101"/>
    </row>
    <row r="317" spans="2:7">
      <c r="B317" s="93"/>
      <c r="C317" s="100"/>
      <c r="D317" s="100"/>
      <c r="E317" s="100"/>
      <c r="F317" s="100"/>
      <c r="G317" s="101"/>
    </row>
    <row r="318" spans="2:7">
      <c r="B318" s="93"/>
      <c r="C318" s="100"/>
      <c r="D318" s="100"/>
      <c r="E318" s="100"/>
      <c r="F318" s="100"/>
      <c r="G318" s="101"/>
    </row>
    <row r="319" spans="2:7">
      <c r="B319" s="93"/>
      <c r="C319" s="100"/>
      <c r="D319" s="100"/>
      <c r="E319" s="100"/>
      <c r="F319" s="100"/>
      <c r="G319" s="101"/>
    </row>
    <row r="320" spans="2:7">
      <c r="B320" s="93"/>
      <c r="C320" s="100"/>
      <c r="D320" s="100"/>
      <c r="E320" s="100"/>
      <c r="F320" s="100"/>
      <c r="G320" s="101"/>
    </row>
    <row r="321" spans="2:7">
      <c r="B321" s="93"/>
      <c r="C321" s="100"/>
      <c r="D321" s="100"/>
      <c r="E321" s="100"/>
      <c r="F321" s="100"/>
      <c r="G321" s="101"/>
    </row>
    <row r="322" spans="2:7">
      <c r="B322" s="93"/>
      <c r="C322" s="100"/>
      <c r="D322" s="100"/>
      <c r="E322" s="100"/>
      <c r="F322" s="100"/>
      <c r="G322" s="101"/>
    </row>
    <row r="323" spans="2:7">
      <c r="B323" s="93"/>
      <c r="C323" s="100"/>
      <c r="D323" s="100"/>
      <c r="E323" s="100"/>
      <c r="F323" s="100"/>
      <c r="G323" s="101"/>
    </row>
    <row r="324" spans="2:7">
      <c r="B324" s="93"/>
      <c r="C324" s="100"/>
      <c r="D324" s="100"/>
      <c r="E324" s="100"/>
      <c r="F324" s="100"/>
      <c r="G324" s="101"/>
    </row>
    <row r="325" spans="2:7">
      <c r="B325" s="93"/>
      <c r="C325" s="100"/>
      <c r="D325" s="100"/>
      <c r="E325" s="100"/>
      <c r="F325" s="100"/>
      <c r="G325" s="101"/>
    </row>
    <row r="326" spans="2:7">
      <c r="B326" s="93"/>
      <c r="C326" s="100"/>
      <c r="D326" s="100"/>
      <c r="E326" s="100"/>
      <c r="F326" s="100"/>
      <c r="G326" s="101"/>
    </row>
    <row r="327" spans="2:7">
      <c r="B327" s="93"/>
      <c r="C327" s="100"/>
      <c r="D327" s="100"/>
      <c r="E327" s="100"/>
      <c r="F327" s="100"/>
      <c r="G327" s="101"/>
    </row>
    <row r="328" spans="2:7">
      <c r="B328" s="93"/>
      <c r="C328" s="100"/>
      <c r="D328" s="100"/>
      <c r="E328" s="100"/>
      <c r="F328" s="100"/>
      <c r="G328" s="101"/>
    </row>
    <row r="329" spans="2:7">
      <c r="B329" s="93"/>
      <c r="C329" s="100"/>
      <c r="D329" s="100"/>
      <c r="E329" s="100"/>
      <c r="F329" s="100"/>
      <c r="G329" s="101"/>
    </row>
    <row r="330" spans="2:7">
      <c r="B330" s="93"/>
      <c r="C330" s="100"/>
      <c r="D330" s="100"/>
      <c r="E330" s="100"/>
      <c r="F330" s="100"/>
      <c r="G330" s="101"/>
    </row>
    <row r="331" spans="2:7">
      <c r="B331" s="93"/>
      <c r="C331" s="100"/>
      <c r="D331" s="100"/>
      <c r="E331" s="100"/>
      <c r="F331" s="100"/>
      <c r="G331" s="101"/>
    </row>
    <row r="332" spans="2:7">
      <c r="B332" s="93"/>
      <c r="C332" s="100"/>
      <c r="D332" s="100"/>
      <c r="E332" s="100"/>
      <c r="F332" s="100"/>
      <c r="G332" s="101"/>
    </row>
    <row r="333" spans="2:7">
      <c r="B333" s="93"/>
      <c r="C333" s="100"/>
      <c r="D333" s="100"/>
      <c r="E333" s="100"/>
      <c r="F333" s="100"/>
      <c r="G333" s="101"/>
    </row>
    <row r="334" spans="2:7">
      <c r="B334" s="93"/>
      <c r="C334" s="100"/>
      <c r="D334" s="100"/>
      <c r="E334" s="100"/>
      <c r="F334" s="100"/>
      <c r="G334" s="101"/>
    </row>
    <row r="335" spans="2:7">
      <c r="B335" s="93"/>
      <c r="C335" s="100"/>
      <c r="D335" s="100"/>
      <c r="E335" s="100"/>
      <c r="F335" s="100"/>
      <c r="G335" s="101"/>
    </row>
    <row r="336" spans="2:7">
      <c r="B336" s="93"/>
      <c r="C336" s="100"/>
      <c r="D336" s="100"/>
      <c r="E336" s="100"/>
      <c r="F336" s="100"/>
      <c r="G336" s="101"/>
    </row>
    <row r="337" spans="2:7">
      <c r="B337" s="93"/>
      <c r="C337" s="100"/>
      <c r="D337" s="100"/>
      <c r="E337" s="100"/>
      <c r="F337" s="100"/>
      <c r="G337" s="101"/>
    </row>
    <row r="338" spans="2:7">
      <c r="B338" s="93"/>
      <c r="C338" s="100"/>
      <c r="D338" s="100"/>
      <c r="E338" s="100"/>
      <c r="F338" s="100"/>
      <c r="G338" s="101"/>
    </row>
    <row r="339" spans="2:7">
      <c r="B339" s="93"/>
      <c r="C339" s="100"/>
      <c r="D339" s="100"/>
      <c r="E339" s="100"/>
      <c r="F339" s="100"/>
      <c r="G339" s="101"/>
    </row>
    <row r="340" spans="2:7">
      <c r="B340" s="93"/>
      <c r="C340" s="100"/>
      <c r="D340" s="100"/>
      <c r="E340" s="100"/>
      <c r="F340" s="100"/>
      <c r="G340" s="101"/>
    </row>
    <row r="341" spans="2:7">
      <c r="B341" s="93"/>
      <c r="C341" s="100"/>
      <c r="D341" s="100"/>
      <c r="E341" s="100"/>
      <c r="F341" s="100"/>
      <c r="G341" s="101"/>
    </row>
    <row r="342" spans="2:7">
      <c r="B342" s="93"/>
      <c r="C342" s="100"/>
      <c r="D342" s="100"/>
      <c r="E342" s="100"/>
      <c r="F342" s="100"/>
      <c r="G342" s="101"/>
    </row>
    <row r="343" spans="2:7">
      <c r="B343" s="93"/>
      <c r="C343" s="100"/>
      <c r="D343" s="100"/>
      <c r="E343" s="100"/>
      <c r="F343" s="100"/>
      <c r="G343" s="101"/>
    </row>
    <row r="344" spans="2:7">
      <c r="B344" s="93"/>
      <c r="C344" s="100"/>
      <c r="D344" s="100"/>
      <c r="E344" s="100"/>
      <c r="F344" s="100"/>
      <c r="G344" s="101"/>
    </row>
    <row r="345" spans="2:7">
      <c r="B345" s="93"/>
      <c r="C345" s="100"/>
      <c r="D345" s="100"/>
      <c r="E345" s="100"/>
      <c r="F345" s="100"/>
      <c r="G345" s="101"/>
    </row>
    <row r="346" spans="2:7">
      <c r="B346" s="93"/>
      <c r="C346" s="100"/>
      <c r="D346" s="100"/>
      <c r="E346" s="100"/>
      <c r="F346" s="100"/>
      <c r="G346" s="101"/>
    </row>
    <row r="347" spans="2:7">
      <c r="B347" s="93"/>
      <c r="C347" s="100"/>
      <c r="D347" s="100"/>
      <c r="E347" s="100"/>
      <c r="F347" s="100"/>
      <c r="G347" s="101"/>
    </row>
    <row r="348" spans="2:7">
      <c r="B348" s="93"/>
      <c r="C348" s="100"/>
      <c r="D348" s="100"/>
      <c r="E348" s="100"/>
      <c r="F348" s="100"/>
      <c r="G348" s="101"/>
    </row>
    <row r="349" spans="2:7">
      <c r="B349" s="93"/>
      <c r="C349" s="100"/>
      <c r="D349" s="100"/>
      <c r="E349" s="100"/>
      <c r="F349" s="100"/>
      <c r="G349" s="101"/>
    </row>
    <row r="350" spans="2:7">
      <c r="B350" s="93"/>
      <c r="C350" s="100"/>
      <c r="D350" s="100"/>
      <c r="E350" s="100"/>
      <c r="F350" s="100"/>
      <c r="G350" s="101"/>
    </row>
    <row r="351" spans="2:7">
      <c r="B351" s="93"/>
      <c r="C351" s="100"/>
      <c r="D351" s="100"/>
      <c r="E351" s="100"/>
      <c r="F351" s="100"/>
      <c r="G351" s="101"/>
    </row>
    <row r="352" spans="2:7">
      <c r="B352" s="93"/>
      <c r="C352" s="100"/>
      <c r="D352" s="100"/>
      <c r="E352" s="100"/>
      <c r="F352" s="100"/>
      <c r="G352" s="101"/>
    </row>
    <row r="353" spans="2:7">
      <c r="B353" s="93"/>
      <c r="C353" s="100"/>
      <c r="D353" s="100"/>
      <c r="E353" s="100"/>
      <c r="F353" s="100"/>
      <c r="G353" s="101"/>
    </row>
    <row r="354" spans="2:7">
      <c r="B354" s="93"/>
      <c r="C354" s="100"/>
      <c r="D354" s="100"/>
      <c r="E354" s="100"/>
      <c r="F354" s="100"/>
      <c r="G354" s="101"/>
    </row>
    <row r="355" spans="2:7">
      <c r="B355" s="93"/>
      <c r="C355" s="100"/>
      <c r="D355" s="100"/>
      <c r="E355" s="100"/>
      <c r="F355" s="100"/>
      <c r="G355" s="101"/>
    </row>
    <row r="356" spans="2:7">
      <c r="B356" s="93"/>
      <c r="C356" s="100"/>
      <c r="D356" s="100"/>
      <c r="E356" s="100"/>
      <c r="F356" s="100"/>
      <c r="G356" s="101"/>
    </row>
    <row r="357" spans="2:7">
      <c r="B357" s="93"/>
      <c r="C357" s="100"/>
      <c r="D357" s="100"/>
      <c r="E357" s="100"/>
      <c r="F357" s="100"/>
      <c r="G357" s="101"/>
    </row>
    <row r="358" spans="2:7">
      <c r="B358" s="93"/>
      <c r="C358" s="100"/>
      <c r="D358" s="100"/>
      <c r="E358" s="100"/>
      <c r="F358" s="100"/>
      <c r="G358" s="101"/>
    </row>
    <row r="359" spans="2:7">
      <c r="B359" s="93"/>
      <c r="C359" s="100"/>
      <c r="D359" s="100"/>
      <c r="E359" s="100"/>
      <c r="F359" s="100"/>
      <c r="G359" s="101"/>
    </row>
    <row r="360" spans="2:7">
      <c r="B360" s="93"/>
      <c r="C360" s="100"/>
      <c r="D360" s="100"/>
      <c r="E360" s="100"/>
      <c r="F360" s="100"/>
      <c r="G360" s="101"/>
    </row>
    <row r="361" spans="2:7">
      <c r="B361" s="93"/>
      <c r="C361" s="100"/>
      <c r="D361" s="100"/>
      <c r="E361" s="100"/>
      <c r="F361" s="100"/>
      <c r="G361" s="101"/>
    </row>
    <row r="362" spans="2:7">
      <c r="B362" s="93"/>
      <c r="C362" s="100"/>
      <c r="D362" s="100"/>
      <c r="E362" s="100"/>
      <c r="F362" s="100"/>
      <c r="G362" s="101"/>
    </row>
    <row r="363" spans="2:7">
      <c r="B363" s="93"/>
      <c r="C363" s="100"/>
      <c r="D363" s="100"/>
      <c r="E363" s="100"/>
      <c r="F363" s="100"/>
      <c r="G363" s="101"/>
    </row>
    <row r="364" spans="2:7">
      <c r="B364" s="93"/>
      <c r="C364" s="100"/>
      <c r="D364" s="100"/>
      <c r="E364" s="100"/>
      <c r="F364" s="100"/>
      <c r="G364" s="101"/>
    </row>
    <row r="365" spans="2:7">
      <c r="B365" s="93"/>
      <c r="C365" s="100"/>
      <c r="D365" s="100"/>
      <c r="E365" s="100"/>
      <c r="F365" s="100"/>
      <c r="G365" s="101"/>
    </row>
    <row r="366" spans="2:7">
      <c r="B366" s="93"/>
      <c r="C366" s="100"/>
      <c r="D366" s="100"/>
      <c r="E366" s="100"/>
      <c r="F366" s="100"/>
      <c r="G366" s="101"/>
    </row>
    <row r="367" spans="2:7">
      <c r="B367" s="93"/>
      <c r="C367" s="100"/>
      <c r="D367" s="100"/>
      <c r="E367" s="100"/>
      <c r="F367" s="100"/>
      <c r="G367" s="101"/>
    </row>
    <row r="368" spans="2:7">
      <c r="B368" s="93"/>
      <c r="C368" s="100"/>
      <c r="D368" s="100"/>
      <c r="E368" s="100"/>
      <c r="F368" s="100"/>
      <c r="G368" s="101"/>
    </row>
    <row r="369" spans="2:7">
      <c r="B369" s="93"/>
      <c r="C369" s="100"/>
      <c r="D369" s="100"/>
      <c r="E369" s="100"/>
      <c r="F369" s="100"/>
      <c r="G369" s="101"/>
    </row>
    <row r="370" spans="2:7">
      <c r="B370" s="93"/>
      <c r="C370" s="100"/>
      <c r="D370" s="100"/>
      <c r="E370" s="100"/>
      <c r="F370" s="100"/>
      <c r="G370" s="101"/>
    </row>
    <row r="371" spans="2:7">
      <c r="B371" s="93"/>
      <c r="C371" s="100"/>
      <c r="D371" s="100"/>
      <c r="E371" s="100"/>
      <c r="F371" s="100"/>
      <c r="G371" s="101"/>
    </row>
    <row r="372" spans="2:7">
      <c r="B372" s="93"/>
      <c r="C372" s="100"/>
      <c r="D372" s="100"/>
      <c r="E372" s="100"/>
      <c r="F372" s="100"/>
      <c r="G372" s="101"/>
    </row>
    <row r="373" spans="2:7">
      <c r="B373" s="93"/>
      <c r="C373" s="100"/>
      <c r="D373" s="100"/>
      <c r="E373" s="100"/>
      <c r="F373" s="100"/>
      <c r="G373" s="101"/>
    </row>
    <row r="374" spans="2:7">
      <c r="B374" s="93"/>
      <c r="C374" s="100"/>
      <c r="D374" s="100"/>
      <c r="E374" s="100"/>
      <c r="F374" s="100"/>
      <c r="G374" s="101"/>
    </row>
    <row r="375" spans="2:7">
      <c r="B375" s="93"/>
      <c r="C375" s="100"/>
      <c r="D375" s="100"/>
      <c r="E375" s="100"/>
      <c r="F375" s="100"/>
      <c r="G375" s="101"/>
    </row>
    <row r="376" spans="2:7">
      <c r="B376" s="93"/>
      <c r="C376" s="100"/>
      <c r="D376" s="100"/>
      <c r="E376" s="100"/>
      <c r="F376" s="100"/>
      <c r="G376" s="101"/>
    </row>
    <row r="377" spans="2:7">
      <c r="B377" s="93"/>
      <c r="C377" s="100"/>
      <c r="D377" s="100"/>
      <c r="E377" s="100"/>
      <c r="F377" s="100"/>
      <c r="G377" s="101"/>
    </row>
    <row r="378" spans="2:7">
      <c r="B378" s="93"/>
      <c r="C378" s="100"/>
      <c r="D378" s="100"/>
      <c r="E378" s="100"/>
      <c r="F378" s="100"/>
      <c r="G378" s="101"/>
    </row>
    <row r="379" spans="2:7">
      <c r="B379" s="93"/>
      <c r="C379" s="100"/>
      <c r="D379" s="100"/>
      <c r="E379" s="100"/>
      <c r="F379" s="100"/>
      <c r="G379" s="101"/>
    </row>
    <row r="380" spans="2:7">
      <c r="B380" s="93"/>
      <c r="C380" s="100"/>
      <c r="D380" s="100"/>
      <c r="E380" s="100"/>
      <c r="F380" s="100"/>
      <c r="G380" s="101"/>
    </row>
    <row r="381" spans="2:7">
      <c r="B381" s="93"/>
      <c r="C381" s="100"/>
      <c r="D381" s="100"/>
      <c r="E381" s="100"/>
      <c r="F381" s="100"/>
      <c r="G381" s="101"/>
    </row>
    <row r="382" spans="2:7">
      <c r="B382" s="93"/>
      <c r="C382" s="100"/>
      <c r="D382" s="100"/>
      <c r="E382" s="100"/>
      <c r="F382" s="100"/>
      <c r="G382" s="101"/>
    </row>
    <row r="383" spans="2:7">
      <c r="B383" s="93"/>
      <c r="C383" s="100"/>
      <c r="D383" s="100"/>
      <c r="E383" s="100"/>
      <c r="F383" s="100"/>
      <c r="G383" s="101"/>
    </row>
    <row r="384" spans="2:7">
      <c r="B384" s="93"/>
      <c r="C384" s="100"/>
      <c r="D384" s="100"/>
      <c r="E384" s="100"/>
      <c r="F384" s="100"/>
      <c r="G384" s="101"/>
    </row>
    <row r="385" spans="2:7">
      <c r="B385" s="93"/>
      <c r="C385" s="100"/>
      <c r="D385" s="100"/>
      <c r="E385" s="100"/>
      <c r="F385" s="100"/>
      <c r="G385" s="101"/>
    </row>
    <row r="386" spans="2:7">
      <c r="B386" s="93"/>
      <c r="C386" s="100"/>
      <c r="D386" s="100"/>
      <c r="E386" s="100"/>
      <c r="F386" s="100"/>
      <c r="G386" s="101"/>
    </row>
    <row r="387" spans="2:7">
      <c r="B387" s="93"/>
      <c r="C387" s="100"/>
      <c r="D387" s="100"/>
      <c r="E387" s="100"/>
      <c r="F387" s="100"/>
      <c r="G387" s="101"/>
    </row>
    <row r="388" spans="2:7">
      <c r="B388" s="93"/>
      <c r="C388" s="100"/>
      <c r="D388" s="100"/>
      <c r="E388" s="100"/>
      <c r="F388" s="100"/>
      <c r="G388" s="101"/>
    </row>
    <row r="389" spans="2:7">
      <c r="B389" s="93"/>
      <c r="C389" s="100"/>
      <c r="D389" s="100"/>
      <c r="E389" s="100"/>
      <c r="F389" s="100"/>
      <c r="G389" s="101"/>
    </row>
    <row r="390" spans="2:7">
      <c r="B390" s="93"/>
      <c r="C390" s="100"/>
      <c r="D390" s="100"/>
      <c r="E390" s="100"/>
      <c r="F390" s="100"/>
      <c r="G390" s="101"/>
    </row>
    <row r="391" spans="2:7">
      <c r="B391" s="93"/>
      <c r="C391" s="100"/>
      <c r="D391" s="100"/>
      <c r="E391" s="100"/>
      <c r="F391" s="100"/>
      <c r="G391" s="101"/>
    </row>
    <row r="392" spans="2:7">
      <c r="B392" s="93"/>
      <c r="C392" s="100"/>
      <c r="D392" s="100"/>
      <c r="E392" s="100"/>
      <c r="F392" s="100"/>
      <c r="G392" s="101"/>
    </row>
    <row r="393" spans="2:7">
      <c r="B393" s="93"/>
      <c r="C393" s="100"/>
      <c r="D393" s="100"/>
      <c r="E393" s="100"/>
      <c r="F393" s="100"/>
      <c r="G393" s="101"/>
    </row>
    <row r="394" spans="2:7">
      <c r="B394" s="93"/>
      <c r="C394" s="100"/>
      <c r="D394" s="100"/>
      <c r="E394" s="100"/>
      <c r="F394" s="100"/>
      <c r="G394" s="101"/>
    </row>
    <row r="395" spans="2:7">
      <c r="B395" s="93"/>
      <c r="C395" s="100"/>
      <c r="D395" s="100"/>
      <c r="E395" s="100"/>
      <c r="F395" s="100"/>
      <c r="G395" s="101"/>
    </row>
    <row r="396" spans="2:7">
      <c r="B396" s="93"/>
      <c r="C396" s="100"/>
      <c r="D396" s="100"/>
      <c r="E396" s="100"/>
      <c r="F396" s="100"/>
      <c r="G396" s="101"/>
    </row>
    <row r="397" spans="2:7">
      <c r="B397" s="93"/>
      <c r="C397" s="100"/>
      <c r="D397" s="100"/>
      <c r="E397" s="100"/>
      <c r="F397" s="100"/>
      <c r="G397" s="101"/>
    </row>
    <row r="398" spans="2:7">
      <c r="B398" s="93"/>
      <c r="C398" s="100"/>
      <c r="D398" s="100"/>
      <c r="E398" s="100"/>
      <c r="F398" s="100"/>
      <c r="G398" s="101"/>
    </row>
    <row r="399" spans="2:7">
      <c r="B399" s="93"/>
      <c r="C399" s="100"/>
      <c r="D399" s="100"/>
      <c r="E399" s="100"/>
      <c r="F399" s="100"/>
      <c r="G399" s="101"/>
    </row>
    <row r="400" spans="2:7">
      <c r="B400" s="93"/>
      <c r="C400" s="100"/>
      <c r="D400" s="100"/>
      <c r="E400" s="100"/>
      <c r="F400" s="100"/>
      <c r="G400" s="101"/>
    </row>
    <row r="401" spans="2:7">
      <c r="B401" s="93"/>
      <c r="C401" s="100"/>
      <c r="D401" s="100"/>
      <c r="E401" s="100"/>
      <c r="F401" s="100"/>
      <c r="G401" s="101"/>
    </row>
    <row r="402" spans="2:7">
      <c r="B402" s="93"/>
      <c r="C402" s="100"/>
      <c r="D402" s="100"/>
      <c r="E402" s="100"/>
      <c r="F402" s="100"/>
      <c r="G402" s="101"/>
    </row>
    <row r="403" spans="2:7">
      <c r="B403" s="93"/>
      <c r="C403" s="100"/>
      <c r="D403" s="100"/>
      <c r="E403" s="100"/>
      <c r="F403" s="100"/>
      <c r="G403" s="101"/>
    </row>
    <row r="404" spans="2:7">
      <c r="B404" s="93"/>
      <c r="C404" s="100"/>
      <c r="D404" s="100"/>
      <c r="E404" s="100"/>
      <c r="F404" s="100"/>
      <c r="G404" s="101"/>
    </row>
    <row r="405" spans="2:7">
      <c r="B405" s="93"/>
      <c r="C405" s="100"/>
      <c r="D405" s="100"/>
      <c r="E405" s="100"/>
      <c r="F405" s="100"/>
      <c r="G405" s="101"/>
    </row>
    <row r="406" spans="2:7">
      <c r="B406" s="93"/>
      <c r="C406" s="100"/>
      <c r="D406" s="100"/>
      <c r="E406" s="100"/>
      <c r="F406" s="100"/>
      <c r="G406" s="101"/>
    </row>
    <row r="407" spans="2:7">
      <c r="B407" s="93"/>
      <c r="C407" s="100"/>
      <c r="D407" s="100"/>
      <c r="E407" s="100"/>
      <c r="F407" s="100"/>
      <c r="G407" s="101"/>
    </row>
    <row r="408" spans="2:7">
      <c r="B408" s="93"/>
      <c r="C408" s="100"/>
      <c r="D408" s="100"/>
      <c r="E408" s="100"/>
      <c r="F408" s="100"/>
      <c r="G408" s="101"/>
    </row>
    <row r="409" spans="2:7">
      <c r="B409" s="93"/>
      <c r="C409" s="100"/>
      <c r="D409" s="100"/>
      <c r="E409" s="100"/>
      <c r="F409" s="100"/>
      <c r="G409" s="101"/>
    </row>
    <row r="410" spans="2:7">
      <c r="B410" s="93"/>
      <c r="C410" s="100"/>
      <c r="D410" s="100"/>
      <c r="E410" s="100"/>
      <c r="F410" s="100"/>
      <c r="G410" s="101"/>
    </row>
    <row r="411" spans="2:7">
      <c r="B411" s="93"/>
      <c r="C411" s="100"/>
      <c r="D411" s="100"/>
      <c r="E411" s="100"/>
      <c r="F411" s="100"/>
      <c r="G411" s="101"/>
    </row>
    <row r="412" spans="2:7">
      <c r="B412" s="93"/>
      <c r="C412" s="100"/>
      <c r="D412" s="100"/>
      <c r="E412" s="100"/>
      <c r="F412" s="100"/>
      <c r="G412" s="101"/>
    </row>
    <row r="413" spans="2:7">
      <c r="B413" s="93"/>
      <c r="C413" s="100"/>
      <c r="D413" s="100"/>
      <c r="E413" s="100"/>
      <c r="F413" s="100"/>
      <c r="G413" s="101"/>
    </row>
    <row r="414" spans="2:7">
      <c r="B414" s="93"/>
      <c r="C414" s="100"/>
      <c r="D414" s="100"/>
      <c r="E414" s="100"/>
      <c r="F414" s="100"/>
      <c r="G414" s="101"/>
    </row>
    <row r="415" spans="2:7">
      <c r="B415" s="93"/>
      <c r="C415" s="100"/>
      <c r="D415" s="100"/>
      <c r="E415" s="100"/>
      <c r="F415" s="100"/>
      <c r="G415" s="101"/>
    </row>
    <row r="416" spans="2:7">
      <c r="B416" s="93"/>
      <c r="C416" s="100"/>
      <c r="D416" s="100"/>
      <c r="E416" s="100"/>
      <c r="F416" s="100"/>
      <c r="G416" s="101"/>
    </row>
    <row r="417" spans="2:7">
      <c r="B417" s="93"/>
      <c r="C417" s="100"/>
      <c r="D417" s="100"/>
      <c r="E417" s="100"/>
      <c r="F417" s="100"/>
      <c r="G417" s="101"/>
    </row>
    <row r="418" spans="2:7">
      <c r="B418" s="93"/>
      <c r="C418" s="100"/>
      <c r="D418" s="100"/>
      <c r="E418" s="100"/>
      <c r="F418" s="100"/>
      <c r="G418" s="101"/>
    </row>
    <row r="419" spans="2:7">
      <c r="B419" s="93"/>
      <c r="C419" s="100"/>
      <c r="D419" s="100"/>
      <c r="E419" s="100"/>
      <c r="F419" s="100"/>
      <c r="G419" s="101"/>
    </row>
    <row r="420" spans="2:7">
      <c r="B420" s="93"/>
      <c r="C420" s="100"/>
      <c r="D420" s="100"/>
      <c r="E420" s="100"/>
      <c r="F420" s="100"/>
      <c r="G420" s="101"/>
    </row>
    <row r="421" spans="2:7">
      <c r="B421" s="93"/>
      <c r="C421" s="100"/>
      <c r="D421" s="100"/>
      <c r="E421" s="100"/>
      <c r="F421" s="100"/>
      <c r="G421" s="101"/>
    </row>
    <row r="422" spans="2:7">
      <c r="B422" s="93"/>
      <c r="C422" s="100"/>
      <c r="D422" s="100"/>
      <c r="E422" s="100"/>
      <c r="F422" s="100"/>
      <c r="G422" s="101"/>
    </row>
    <row r="423" spans="2:7">
      <c r="B423" s="93"/>
      <c r="C423" s="100"/>
      <c r="D423" s="100"/>
      <c r="E423" s="100"/>
      <c r="F423" s="100"/>
      <c r="G423" s="101"/>
    </row>
    <row r="424" spans="2:7">
      <c r="B424" s="93"/>
      <c r="C424" s="100"/>
      <c r="D424" s="100"/>
      <c r="E424" s="100"/>
      <c r="F424" s="100"/>
      <c r="G424" s="101"/>
    </row>
    <row r="425" spans="2:7">
      <c r="B425" s="93"/>
      <c r="C425" s="100"/>
      <c r="D425" s="100"/>
      <c r="E425" s="100"/>
      <c r="F425" s="100"/>
      <c r="G425" s="101"/>
    </row>
    <row r="426" spans="2:7">
      <c r="B426" s="93"/>
      <c r="C426" s="100"/>
      <c r="D426" s="100"/>
      <c r="E426" s="100"/>
      <c r="F426" s="100"/>
      <c r="G426" s="101"/>
    </row>
    <row r="427" spans="2:7">
      <c r="B427" s="93"/>
      <c r="C427" s="100"/>
      <c r="D427" s="100"/>
      <c r="E427" s="100"/>
      <c r="F427" s="100"/>
      <c r="G427" s="101"/>
    </row>
    <row r="428" spans="2:7">
      <c r="B428" s="93"/>
      <c r="C428" s="100"/>
      <c r="D428" s="100"/>
      <c r="E428" s="100"/>
      <c r="F428" s="100"/>
      <c r="G428" s="101"/>
    </row>
    <row r="429" spans="2:7">
      <c r="B429" s="93"/>
      <c r="C429" s="100"/>
      <c r="D429" s="100"/>
      <c r="E429" s="100"/>
      <c r="F429" s="100"/>
      <c r="G429" s="101"/>
    </row>
    <row r="430" spans="2:7">
      <c r="B430" s="93"/>
      <c r="C430" s="100"/>
      <c r="D430" s="100"/>
      <c r="E430" s="100"/>
      <c r="F430" s="100"/>
      <c r="G430" s="101"/>
    </row>
    <row r="431" spans="2:7">
      <c r="B431" s="93"/>
      <c r="C431" s="100"/>
      <c r="D431" s="100"/>
      <c r="E431" s="100"/>
      <c r="F431" s="100"/>
      <c r="G431" s="101"/>
    </row>
    <row r="432" spans="2:7">
      <c r="B432" s="93"/>
      <c r="C432" s="100"/>
      <c r="D432" s="100"/>
      <c r="E432" s="100"/>
      <c r="F432" s="100"/>
      <c r="G432" s="101"/>
    </row>
    <row r="433" spans="2:7">
      <c r="B433" s="93"/>
      <c r="C433" s="100"/>
      <c r="D433" s="100"/>
      <c r="E433" s="100"/>
      <c r="F433" s="100"/>
      <c r="G433" s="101"/>
    </row>
    <row r="434" spans="2:7">
      <c r="B434" s="93"/>
      <c r="C434" s="100"/>
      <c r="D434" s="100"/>
      <c r="E434" s="100"/>
      <c r="F434" s="100"/>
      <c r="G434" s="101"/>
    </row>
    <row r="435" spans="2:7">
      <c r="B435" s="93"/>
      <c r="C435" s="100"/>
      <c r="D435" s="100"/>
      <c r="E435" s="100"/>
      <c r="F435" s="100"/>
      <c r="G435" s="101"/>
    </row>
    <row r="436" spans="2:7">
      <c r="B436" s="93"/>
      <c r="C436" s="100"/>
      <c r="D436" s="100"/>
      <c r="E436" s="100"/>
      <c r="F436" s="100"/>
      <c r="G436" s="101"/>
    </row>
    <row r="437" spans="2:7">
      <c r="B437" s="93"/>
      <c r="C437" s="100"/>
      <c r="D437" s="100"/>
      <c r="E437" s="100"/>
      <c r="F437" s="100"/>
      <c r="G437" s="101"/>
    </row>
    <row r="438" spans="2:7">
      <c r="B438" s="93"/>
      <c r="C438" s="100"/>
      <c r="D438" s="100"/>
      <c r="E438" s="100"/>
      <c r="F438" s="100"/>
      <c r="G438" s="101"/>
    </row>
    <row r="439" spans="2:7">
      <c r="B439" s="93"/>
      <c r="C439" s="100"/>
      <c r="D439" s="100"/>
      <c r="E439" s="100"/>
      <c r="F439" s="100"/>
      <c r="G439" s="101"/>
    </row>
    <row r="440" spans="2:7">
      <c r="B440" s="93"/>
      <c r="C440" s="100"/>
      <c r="D440" s="100"/>
      <c r="E440" s="100"/>
      <c r="F440" s="100"/>
      <c r="G440" s="101"/>
    </row>
    <row r="441" spans="2:7">
      <c r="B441" s="93"/>
      <c r="C441" s="100"/>
      <c r="D441" s="100"/>
      <c r="E441" s="100"/>
      <c r="F441" s="100"/>
      <c r="G441" s="101"/>
    </row>
    <row r="442" spans="2:7">
      <c r="B442" s="93"/>
      <c r="C442" s="100"/>
      <c r="D442" s="100"/>
      <c r="E442" s="100"/>
      <c r="F442" s="100"/>
      <c r="G442" s="101"/>
    </row>
    <row r="443" spans="2:7">
      <c r="B443" s="93"/>
      <c r="C443" s="100"/>
      <c r="D443" s="100"/>
      <c r="E443" s="100"/>
      <c r="F443" s="100"/>
      <c r="G443" s="101"/>
    </row>
    <row r="444" spans="2:7">
      <c r="B444" s="93"/>
      <c r="C444" s="100"/>
      <c r="D444" s="100"/>
      <c r="E444" s="100"/>
      <c r="F444" s="100"/>
      <c r="G444" s="101"/>
    </row>
    <row r="445" spans="2:7">
      <c r="B445" s="93"/>
      <c r="C445" s="100"/>
      <c r="D445" s="100"/>
      <c r="E445" s="100"/>
      <c r="F445" s="100"/>
      <c r="G445" s="101"/>
    </row>
    <row r="446" spans="2:7">
      <c r="B446" s="93"/>
      <c r="C446" s="100"/>
      <c r="D446" s="100"/>
      <c r="E446" s="100"/>
      <c r="F446" s="100"/>
      <c r="G446" s="101"/>
    </row>
    <row r="447" spans="2:7">
      <c r="B447" s="93"/>
      <c r="C447" s="100"/>
      <c r="D447" s="100"/>
      <c r="E447" s="100"/>
      <c r="F447" s="100"/>
      <c r="G447" s="101"/>
    </row>
    <row r="448" spans="2:7">
      <c r="B448" s="93"/>
      <c r="C448" s="100"/>
      <c r="D448" s="100"/>
      <c r="E448" s="100"/>
      <c r="F448" s="100"/>
      <c r="G448" s="101"/>
    </row>
    <row r="449" spans="2:7">
      <c r="B449" s="93"/>
      <c r="C449" s="100"/>
      <c r="D449" s="100"/>
      <c r="E449" s="100"/>
      <c r="F449" s="100"/>
      <c r="G449" s="101"/>
    </row>
    <row r="450" spans="2:7">
      <c r="B450" s="93"/>
      <c r="C450" s="100"/>
      <c r="D450" s="100"/>
      <c r="E450" s="100"/>
      <c r="F450" s="100"/>
      <c r="G450" s="101"/>
    </row>
    <row r="451" spans="2:7">
      <c r="B451" s="93"/>
      <c r="C451" s="100"/>
      <c r="D451" s="100"/>
      <c r="E451" s="100"/>
      <c r="F451" s="100"/>
      <c r="G451" s="101"/>
    </row>
    <row r="452" spans="2:7">
      <c r="B452" s="93"/>
      <c r="C452" s="100"/>
      <c r="D452" s="100"/>
      <c r="E452" s="100"/>
      <c r="F452" s="100"/>
      <c r="G452" s="101"/>
    </row>
    <row r="453" spans="2:7">
      <c r="B453" s="93"/>
      <c r="C453" s="100"/>
      <c r="D453" s="100"/>
      <c r="E453" s="100"/>
      <c r="F453" s="100"/>
      <c r="G453" s="101"/>
    </row>
    <row r="454" spans="2:7">
      <c r="B454" s="93"/>
      <c r="C454" s="100"/>
      <c r="D454" s="100"/>
      <c r="E454" s="100"/>
      <c r="F454" s="100"/>
      <c r="G454" s="101"/>
    </row>
    <row r="455" spans="2:7">
      <c r="B455" s="93"/>
      <c r="C455" s="100"/>
      <c r="D455" s="100"/>
      <c r="E455" s="100"/>
      <c r="F455" s="100"/>
      <c r="G455" s="101"/>
    </row>
    <row r="456" spans="2:7">
      <c r="B456" s="93"/>
      <c r="C456" s="100"/>
      <c r="D456" s="100"/>
      <c r="E456" s="100"/>
      <c r="F456" s="100"/>
      <c r="G456" s="101"/>
    </row>
    <row r="457" spans="2:7">
      <c r="B457" s="93"/>
      <c r="C457" s="100"/>
      <c r="D457" s="100"/>
      <c r="E457" s="100"/>
      <c r="F457" s="100"/>
      <c r="G457" s="101"/>
    </row>
    <row r="458" spans="2:7">
      <c r="B458" s="93"/>
      <c r="C458" s="100"/>
      <c r="D458" s="100"/>
      <c r="E458" s="100"/>
      <c r="F458" s="100"/>
      <c r="G458" s="101"/>
    </row>
    <row r="459" spans="2:7">
      <c r="B459" s="93"/>
      <c r="C459" s="100"/>
      <c r="D459" s="100"/>
      <c r="E459" s="100"/>
      <c r="F459" s="100"/>
      <c r="G459" s="101"/>
    </row>
    <row r="460" spans="2:7">
      <c r="B460" s="93"/>
      <c r="C460" s="100"/>
      <c r="D460" s="100"/>
      <c r="E460" s="100"/>
      <c r="F460" s="100"/>
      <c r="G460" s="101"/>
    </row>
    <row r="461" spans="2:7">
      <c r="B461" s="93"/>
      <c r="C461" s="100"/>
      <c r="D461" s="100"/>
      <c r="E461" s="100"/>
      <c r="F461" s="100"/>
      <c r="G461" s="101"/>
    </row>
    <row r="462" spans="2:7">
      <c r="B462" s="93"/>
      <c r="C462" s="100"/>
      <c r="D462" s="100"/>
      <c r="E462" s="100"/>
      <c r="F462" s="100"/>
      <c r="G462" s="101"/>
    </row>
    <row r="463" spans="2:7">
      <c r="B463" s="93"/>
      <c r="C463" s="100"/>
      <c r="D463" s="100"/>
      <c r="E463" s="100"/>
      <c r="F463" s="100"/>
      <c r="G463" s="101"/>
    </row>
    <row r="464" spans="2:7">
      <c r="B464" s="93"/>
      <c r="C464" s="100"/>
      <c r="D464" s="100"/>
      <c r="E464" s="100"/>
      <c r="F464" s="100"/>
      <c r="G464" s="101"/>
    </row>
    <row r="465" spans="2:7">
      <c r="B465" s="93"/>
      <c r="C465" s="100"/>
      <c r="D465" s="100"/>
      <c r="E465" s="100"/>
      <c r="F465" s="100"/>
      <c r="G465" s="101"/>
    </row>
    <row r="466" spans="2:7">
      <c r="B466" s="93"/>
      <c r="C466" s="100"/>
      <c r="D466" s="100"/>
      <c r="E466" s="100"/>
      <c r="F466" s="100"/>
      <c r="G466" s="101"/>
    </row>
    <row r="467" spans="2:7">
      <c r="B467" s="93"/>
      <c r="C467" s="100"/>
      <c r="D467" s="100"/>
      <c r="E467" s="100"/>
      <c r="F467" s="100"/>
      <c r="G467" s="101"/>
    </row>
    <row r="468" spans="2:7">
      <c r="B468" s="93"/>
      <c r="C468" s="100"/>
      <c r="D468" s="100"/>
      <c r="E468" s="100"/>
      <c r="F468" s="100"/>
      <c r="G468" s="101"/>
    </row>
    <row r="469" spans="2:7">
      <c r="B469" s="93"/>
      <c r="C469" s="100"/>
      <c r="D469" s="100"/>
      <c r="E469" s="100"/>
      <c r="F469" s="100"/>
      <c r="G469" s="101"/>
    </row>
    <row r="470" spans="2:7">
      <c r="B470" s="93"/>
      <c r="C470" s="100"/>
      <c r="D470" s="100"/>
      <c r="E470" s="100"/>
      <c r="F470" s="100"/>
      <c r="G470" s="101"/>
    </row>
    <row r="471" spans="2:7">
      <c r="B471" s="93"/>
      <c r="C471" s="100"/>
      <c r="D471" s="100"/>
      <c r="E471" s="100"/>
      <c r="F471" s="100"/>
      <c r="G471" s="101"/>
    </row>
    <row r="472" spans="2:7">
      <c r="B472" s="93"/>
      <c r="C472" s="100"/>
      <c r="D472" s="100"/>
      <c r="E472" s="100"/>
      <c r="F472" s="100"/>
      <c r="G472" s="101"/>
    </row>
    <row r="473" spans="2:7">
      <c r="B473" s="93"/>
      <c r="C473" s="100"/>
      <c r="D473" s="100"/>
      <c r="E473" s="100"/>
      <c r="F473" s="100"/>
      <c r="G473" s="101"/>
    </row>
    <row r="474" spans="2:7">
      <c r="B474" s="93"/>
      <c r="C474" s="100"/>
      <c r="D474" s="100"/>
      <c r="E474" s="100"/>
      <c r="F474" s="100"/>
      <c r="G474" s="101"/>
    </row>
    <row r="475" spans="2:7">
      <c r="B475" s="93"/>
      <c r="C475" s="100"/>
      <c r="D475" s="100"/>
      <c r="E475" s="100"/>
      <c r="F475" s="100"/>
      <c r="G475" s="101"/>
    </row>
    <row r="476" spans="2:7">
      <c r="B476" s="93"/>
      <c r="C476" s="100"/>
      <c r="D476" s="100"/>
      <c r="E476" s="100"/>
      <c r="F476" s="100"/>
      <c r="G476" s="101"/>
    </row>
    <row r="477" spans="2:7">
      <c r="B477" s="93"/>
      <c r="C477" s="100"/>
      <c r="D477" s="100"/>
      <c r="E477" s="100"/>
      <c r="F477" s="100"/>
      <c r="G477" s="101"/>
    </row>
    <row r="478" spans="2:7">
      <c r="B478" s="93"/>
      <c r="C478" s="100"/>
      <c r="D478" s="100"/>
      <c r="E478" s="100"/>
      <c r="F478" s="100"/>
      <c r="G478" s="101"/>
    </row>
    <row r="479" spans="2:7">
      <c r="B479" s="93"/>
      <c r="C479" s="100"/>
      <c r="D479" s="100"/>
      <c r="E479" s="100"/>
      <c r="F479" s="100"/>
      <c r="G479" s="101"/>
    </row>
    <row r="480" spans="2:7">
      <c r="B480" s="93"/>
      <c r="C480" s="100"/>
      <c r="D480" s="100"/>
      <c r="E480" s="100"/>
      <c r="F480" s="100"/>
      <c r="G480" s="101"/>
    </row>
    <row r="481" spans="2:7">
      <c r="B481" s="93"/>
      <c r="C481" s="100"/>
      <c r="D481" s="100"/>
      <c r="E481" s="100"/>
      <c r="F481" s="100"/>
      <c r="G481" s="101"/>
    </row>
    <row r="482" spans="2:7">
      <c r="B482" s="93"/>
      <c r="C482" s="100"/>
      <c r="D482" s="100"/>
      <c r="E482" s="100"/>
      <c r="F482" s="100"/>
      <c r="G482" s="101"/>
    </row>
    <row r="483" spans="2:7">
      <c r="B483" s="93"/>
      <c r="C483" s="100"/>
      <c r="D483" s="100"/>
      <c r="E483" s="100"/>
      <c r="F483" s="100"/>
      <c r="G483" s="101"/>
    </row>
    <row r="484" spans="2:7">
      <c r="B484" s="93"/>
      <c r="C484" s="100"/>
      <c r="D484" s="100"/>
      <c r="E484" s="100"/>
      <c r="F484" s="100"/>
      <c r="G484" s="101"/>
    </row>
    <row r="485" spans="2:7">
      <c r="B485" s="93"/>
      <c r="C485" s="100"/>
      <c r="D485" s="100"/>
      <c r="E485" s="100"/>
      <c r="F485" s="100"/>
      <c r="G485" s="101"/>
    </row>
    <row r="486" spans="2:7">
      <c r="B486" s="93"/>
      <c r="C486" s="100"/>
      <c r="D486" s="100"/>
      <c r="E486" s="100"/>
      <c r="F486" s="100"/>
      <c r="G486" s="101"/>
    </row>
    <row r="487" spans="2:7">
      <c r="B487" s="93"/>
      <c r="C487" s="100"/>
      <c r="D487" s="100"/>
      <c r="E487" s="100"/>
      <c r="F487" s="100"/>
      <c r="G487" s="101"/>
    </row>
    <row r="488" spans="2:7">
      <c r="B488" s="93"/>
      <c r="C488" s="100"/>
      <c r="D488" s="100"/>
      <c r="E488" s="100"/>
      <c r="F488" s="100"/>
      <c r="G488" s="101"/>
    </row>
    <row r="489" spans="2:7">
      <c r="B489" s="93"/>
      <c r="C489" s="100"/>
      <c r="D489" s="100"/>
      <c r="E489" s="100"/>
      <c r="F489" s="100"/>
      <c r="G489" s="101"/>
    </row>
    <row r="490" spans="2:7">
      <c r="B490" s="93"/>
      <c r="C490" s="100"/>
      <c r="D490" s="100"/>
      <c r="E490" s="100"/>
      <c r="F490" s="100"/>
      <c r="G490" s="101"/>
    </row>
    <row r="491" spans="2:7">
      <c r="B491" s="93"/>
      <c r="C491" s="100"/>
      <c r="D491" s="100"/>
      <c r="E491" s="100"/>
      <c r="F491" s="100"/>
      <c r="G491" s="101"/>
    </row>
    <row r="492" spans="2:7">
      <c r="B492" s="93"/>
      <c r="C492" s="100"/>
      <c r="D492" s="100"/>
      <c r="E492" s="100"/>
      <c r="F492" s="100"/>
      <c r="G492" s="101"/>
    </row>
    <row r="493" spans="2:7">
      <c r="B493" s="93"/>
      <c r="C493" s="100"/>
      <c r="D493" s="100"/>
      <c r="E493" s="100"/>
      <c r="F493" s="100"/>
      <c r="G493" s="101"/>
    </row>
    <row r="494" spans="2:7">
      <c r="B494" s="93"/>
      <c r="C494" s="100"/>
      <c r="D494" s="100"/>
      <c r="E494" s="100"/>
      <c r="F494" s="100"/>
      <c r="G494" s="101"/>
    </row>
    <row r="495" spans="2:7">
      <c r="B495" s="93"/>
      <c r="C495" s="100"/>
      <c r="D495" s="100"/>
      <c r="E495" s="100"/>
      <c r="F495" s="100"/>
      <c r="G495" s="101"/>
    </row>
    <row r="496" spans="2:7">
      <c r="B496" s="93"/>
      <c r="C496" s="100"/>
      <c r="D496" s="100"/>
      <c r="E496" s="100"/>
      <c r="F496" s="100"/>
      <c r="G496" s="101"/>
    </row>
    <row r="497" spans="2:7">
      <c r="B497" s="93"/>
      <c r="C497" s="100"/>
      <c r="D497" s="100"/>
      <c r="E497" s="100"/>
      <c r="F497" s="100"/>
      <c r="G497" s="101"/>
    </row>
    <row r="498" spans="2:7">
      <c r="B498" s="93"/>
      <c r="C498" s="100"/>
      <c r="D498" s="100"/>
      <c r="E498" s="100"/>
      <c r="F498" s="100"/>
      <c r="G498" s="101"/>
    </row>
    <row r="499" spans="2:7">
      <c r="B499" s="93"/>
      <c r="C499" s="100"/>
      <c r="D499" s="100"/>
      <c r="E499" s="100"/>
      <c r="F499" s="100"/>
      <c r="G499" s="101"/>
    </row>
    <row r="500" spans="2:7">
      <c r="B500" s="93"/>
      <c r="C500" s="100"/>
      <c r="D500" s="100"/>
      <c r="E500" s="100"/>
      <c r="F500" s="100"/>
      <c r="G500" s="101"/>
    </row>
    <row r="501" spans="2:7">
      <c r="B501" s="93"/>
      <c r="C501" s="100"/>
      <c r="D501" s="100"/>
      <c r="E501" s="100"/>
      <c r="F501" s="100"/>
      <c r="G501" s="101"/>
    </row>
    <row r="502" spans="2:7">
      <c r="B502" s="93"/>
      <c r="C502" s="100"/>
      <c r="D502" s="100"/>
      <c r="E502" s="100"/>
      <c r="F502" s="100"/>
      <c r="G502" s="101"/>
    </row>
    <row r="503" spans="2:7">
      <c r="B503" s="93"/>
      <c r="C503" s="100"/>
      <c r="D503" s="100"/>
      <c r="E503" s="100"/>
      <c r="F503" s="100"/>
      <c r="G503" s="101"/>
    </row>
    <row r="504" spans="2:7">
      <c r="B504" s="93"/>
      <c r="C504" s="100"/>
      <c r="D504" s="100"/>
      <c r="E504" s="100"/>
      <c r="F504" s="100"/>
      <c r="G504" s="101"/>
    </row>
    <row r="505" spans="2:7">
      <c r="B505" s="93"/>
      <c r="C505" s="100"/>
      <c r="D505" s="100"/>
      <c r="E505" s="100"/>
      <c r="F505" s="100"/>
      <c r="G505" s="101"/>
    </row>
    <row r="506" spans="2:7">
      <c r="B506" s="93"/>
      <c r="C506" s="100"/>
      <c r="D506" s="100"/>
      <c r="E506" s="100"/>
      <c r="F506" s="100"/>
      <c r="G506" s="101"/>
    </row>
    <row r="507" spans="2:7">
      <c r="B507" s="93"/>
      <c r="C507" s="100"/>
      <c r="D507" s="100"/>
      <c r="E507" s="100"/>
      <c r="F507" s="100"/>
      <c r="G507" s="101"/>
    </row>
    <row r="508" spans="2:7">
      <c r="B508" s="93"/>
      <c r="C508" s="100"/>
      <c r="D508" s="100"/>
      <c r="E508" s="100"/>
      <c r="F508" s="100"/>
      <c r="G508" s="101"/>
    </row>
    <row r="509" spans="2:7">
      <c r="B509" s="93"/>
      <c r="C509" s="100"/>
      <c r="D509" s="100"/>
      <c r="E509" s="100"/>
      <c r="F509" s="100"/>
      <c r="G509" s="101"/>
    </row>
    <row r="510" spans="2:7">
      <c r="B510" s="93"/>
      <c r="C510" s="100"/>
      <c r="D510" s="100"/>
      <c r="E510" s="100"/>
      <c r="F510" s="100"/>
      <c r="G510" s="101"/>
    </row>
    <row r="511" spans="2:7">
      <c r="B511" s="93"/>
      <c r="C511" s="100"/>
      <c r="D511" s="100"/>
      <c r="E511" s="100"/>
      <c r="F511" s="100"/>
      <c r="G511" s="101"/>
    </row>
    <row r="512" spans="2:7">
      <c r="B512" s="93"/>
      <c r="C512" s="100"/>
      <c r="D512" s="100"/>
      <c r="E512" s="100"/>
      <c r="F512" s="100"/>
      <c r="G512" s="101"/>
    </row>
    <row r="513" spans="2:7">
      <c r="B513" s="93"/>
      <c r="C513" s="100"/>
      <c r="D513" s="100"/>
      <c r="E513" s="100"/>
      <c r="F513" s="100"/>
      <c r="G513" s="101"/>
    </row>
    <row r="514" spans="2:7">
      <c r="B514" s="93"/>
      <c r="C514" s="100"/>
      <c r="D514" s="100"/>
      <c r="E514" s="100"/>
      <c r="F514" s="100"/>
      <c r="G514" s="101"/>
    </row>
    <row r="515" spans="2:7">
      <c r="B515" s="93"/>
      <c r="C515" s="100"/>
      <c r="D515" s="100"/>
      <c r="E515" s="100"/>
      <c r="F515" s="100"/>
      <c r="G515" s="101"/>
    </row>
    <row r="516" spans="2:7">
      <c r="B516" s="93"/>
      <c r="C516" s="100"/>
      <c r="D516" s="100"/>
      <c r="E516" s="100"/>
      <c r="F516" s="100"/>
      <c r="G516" s="101"/>
    </row>
    <row r="517" spans="2:7">
      <c r="B517" s="93"/>
      <c r="C517" s="100"/>
      <c r="D517" s="100"/>
      <c r="E517" s="100"/>
      <c r="F517" s="100"/>
      <c r="G517" s="101"/>
    </row>
    <row r="518" spans="2:7">
      <c r="B518" s="93"/>
      <c r="C518" s="100"/>
      <c r="D518" s="100"/>
      <c r="E518" s="100"/>
      <c r="F518" s="100"/>
      <c r="G518" s="101"/>
    </row>
    <row r="519" spans="2:7">
      <c r="B519" s="93"/>
      <c r="C519" s="100"/>
      <c r="D519" s="100"/>
      <c r="E519" s="100"/>
      <c r="F519" s="100"/>
      <c r="G519" s="101"/>
    </row>
    <row r="520" spans="2:7">
      <c r="B520" s="93"/>
      <c r="C520" s="100"/>
      <c r="D520" s="100"/>
      <c r="E520" s="100"/>
      <c r="F520" s="100"/>
      <c r="G520" s="101"/>
    </row>
    <row r="521" spans="2:7">
      <c r="B521" s="93"/>
      <c r="C521" s="100"/>
      <c r="D521" s="100"/>
      <c r="E521" s="100"/>
      <c r="F521" s="100"/>
      <c r="G521" s="101"/>
    </row>
    <row r="522" spans="2:7">
      <c r="B522" s="93"/>
      <c r="C522" s="100"/>
      <c r="D522" s="100"/>
      <c r="E522" s="100"/>
      <c r="F522" s="100"/>
      <c r="G522" s="101"/>
    </row>
    <row r="523" spans="2:7">
      <c r="B523" s="93"/>
      <c r="C523" s="100"/>
      <c r="D523" s="100"/>
      <c r="E523" s="100"/>
      <c r="F523" s="100"/>
      <c r="G523" s="101"/>
    </row>
    <row r="524" spans="2:7">
      <c r="B524" s="93"/>
      <c r="C524" s="100"/>
      <c r="D524" s="100"/>
      <c r="E524" s="100"/>
      <c r="F524" s="100"/>
      <c r="G524" s="101"/>
    </row>
    <row r="525" spans="2:7">
      <c r="B525" s="93"/>
      <c r="C525" s="100"/>
      <c r="D525" s="100"/>
      <c r="E525" s="100"/>
      <c r="F525" s="100"/>
      <c r="G525" s="101"/>
    </row>
    <row r="526" spans="2:7">
      <c r="B526" s="93"/>
      <c r="C526" s="100"/>
      <c r="D526" s="100"/>
      <c r="E526" s="100"/>
      <c r="F526" s="100"/>
      <c r="G526" s="101"/>
    </row>
    <row r="527" spans="2:7">
      <c r="B527" s="93"/>
      <c r="C527" s="100"/>
      <c r="D527" s="100"/>
      <c r="E527" s="100"/>
      <c r="F527" s="100"/>
      <c r="G527" s="101"/>
    </row>
    <row r="528" spans="2:7">
      <c r="B528" s="93"/>
      <c r="C528" s="100"/>
      <c r="D528" s="100"/>
      <c r="E528" s="100"/>
      <c r="F528" s="100"/>
      <c r="G528" s="101"/>
    </row>
    <row r="529" spans="2:7">
      <c r="B529" s="93"/>
      <c r="C529" s="100"/>
      <c r="D529" s="100"/>
      <c r="E529" s="100"/>
      <c r="F529" s="100"/>
      <c r="G529" s="101"/>
    </row>
    <row r="530" spans="2:7">
      <c r="B530" s="93"/>
      <c r="C530" s="100"/>
      <c r="D530" s="100"/>
      <c r="E530" s="100"/>
      <c r="F530" s="100"/>
      <c r="G530" s="101"/>
    </row>
    <row r="531" spans="2:7">
      <c r="B531" s="93"/>
      <c r="C531" s="100"/>
      <c r="D531" s="100"/>
      <c r="E531" s="100"/>
      <c r="F531" s="100"/>
      <c r="G531" s="101"/>
    </row>
    <row r="532" spans="2:7">
      <c r="B532" s="93"/>
      <c r="C532" s="100"/>
      <c r="D532" s="100"/>
      <c r="E532" s="100"/>
      <c r="F532" s="100"/>
      <c r="G532" s="101"/>
    </row>
    <row r="533" spans="2:7">
      <c r="B533" s="93"/>
      <c r="C533" s="100"/>
      <c r="D533" s="100"/>
      <c r="E533" s="100"/>
      <c r="F533" s="100"/>
      <c r="G533" s="101"/>
    </row>
    <row r="534" spans="2:7">
      <c r="B534" s="93"/>
      <c r="C534" s="100"/>
      <c r="D534" s="100"/>
      <c r="E534" s="100"/>
      <c r="F534" s="100"/>
      <c r="G534" s="101"/>
    </row>
    <row r="535" spans="2:7">
      <c r="B535" s="93"/>
      <c r="C535" s="100"/>
      <c r="D535" s="100"/>
      <c r="E535" s="100"/>
      <c r="F535" s="100"/>
      <c r="G535" s="101"/>
    </row>
    <row r="536" spans="2:7">
      <c r="B536" s="93"/>
      <c r="C536" s="100"/>
      <c r="D536" s="100"/>
      <c r="E536" s="100"/>
      <c r="F536" s="100"/>
      <c r="G536" s="101"/>
    </row>
    <row r="537" spans="2:7">
      <c r="B537" s="93"/>
      <c r="C537" s="100"/>
      <c r="D537" s="100"/>
      <c r="E537" s="100"/>
      <c r="F537" s="100"/>
      <c r="G537" s="101"/>
    </row>
    <row r="538" spans="2:7">
      <c r="B538" s="93"/>
      <c r="C538" s="100"/>
      <c r="D538" s="100"/>
      <c r="E538" s="100"/>
      <c r="F538" s="100"/>
      <c r="G538" s="101"/>
    </row>
    <row r="539" spans="2:7">
      <c r="B539" s="93"/>
      <c r="C539" s="100"/>
      <c r="D539" s="100"/>
      <c r="E539" s="100"/>
      <c r="F539" s="100"/>
      <c r="G539" s="101"/>
    </row>
    <row r="540" spans="2:7">
      <c r="B540" s="93"/>
      <c r="C540" s="100"/>
      <c r="D540" s="100"/>
      <c r="E540" s="100"/>
      <c r="F540" s="100"/>
      <c r="G540" s="101"/>
    </row>
    <row r="541" spans="2:7">
      <c r="B541" s="93"/>
      <c r="C541" s="100"/>
      <c r="D541" s="100"/>
      <c r="E541" s="100"/>
      <c r="F541" s="100"/>
      <c r="G541" s="101"/>
    </row>
    <row r="542" spans="2:7">
      <c r="B542" s="93"/>
      <c r="C542" s="100"/>
      <c r="D542" s="100"/>
      <c r="E542" s="100"/>
      <c r="F542" s="100"/>
      <c r="G542" s="101"/>
    </row>
    <row r="543" spans="2:7">
      <c r="B543" s="93"/>
      <c r="C543" s="100"/>
      <c r="D543" s="100"/>
      <c r="E543" s="100"/>
      <c r="F543" s="100"/>
      <c r="G543" s="101"/>
    </row>
    <row r="544" spans="2:7">
      <c r="B544" s="93"/>
      <c r="C544" s="100"/>
      <c r="D544" s="100"/>
      <c r="E544" s="100"/>
      <c r="F544" s="100"/>
      <c r="G544" s="101"/>
    </row>
    <row r="545" spans="2:2">
      <c r="B545" s="93"/>
    </row>
    <row r="546" spans="2:2">
      <c r="B546" s="93"/>
    </row>
    <row r="547" spans="2:2">
      <c r="B547" s="93"/>
    </row>
  </sheetData>
  <sheetProtection sheet="1" selectLockedCells="1"/>
  <mergeCells count="7">
    <mergeCell ref="B2:G2"/>
    <mergeCell ref="B6:B7"/>
    <mergeCell ref="D6:D7"/>
    <mergeCell ref="E6:E7"/>
    <mergeCell ref="G6:G7"/>
    <mergeCell ref="C6:C7"/>
    <mergeCell ref="F6:F7"/>
  </mergeCells>
  <phoneticPr fontId="0" type="noConversion"/>
  <dataValidations count="1">
    <dataValidation type="list" allowBlank="1" showInputMessage="1" showErrorMessage="1" sqref="C4">
      <formula1>enddates</formula1>
    </dataValidation>
  </dataValidations>
  <pageMargins left="0.74803149606299213" right="0.74803149606299213" top="0.98425196850393704" bottom="0.98425196850393704" header="0.51181102362204722" footer="0.51181102362204722"/>
  <pageSetup paperSize="9" scale="53" fitToHeight="5" orientation="portrait" r:id="rId1"/>
  <headerFooter alignWithMargins="0"/>
  <colBreaks count="1" manualBreakCount="1">
    <brk id="7" max="1048575" man="1"/>
  </colBreaks>
</worksheet>
</file>

<file path=xl/worksheets/sheet17.xml><?xml version="1.0" encoding="utf-8"?>
<worksheet xmlns="http://schemas.openxmlformats.org/spreadsheetml/2006/main" xmlns:r="http://schemas.openxmlformats.org/officeDocument/2006/relationships">
  <sheetPr codeName="Sheet5">
    <tabColor indexed="42"/>
  </sheetPr>
  <dimension ref="B1:H552"/>
  <sheetViews>
    <sheetView showGridLines="0" showRowColHeaders="0" zoomScale="85" zoomScaleNormal="85" workbookViewId="0">
      <selection activeCell="C4" sqref="C4"/>
    </sheetView>
  </sheetViews>
  <sheetFormatPr defaultRowHeight="12.75"/>
  <cols>
    <col min="1" max="1" width="2.7109375" style="85" customWidth="1"/>
    <col min="2" max="2" width="12.5703125" style="85" customWidth="1"/>
    <col min="3" max="3" width="62.28515625" style="89" customWidth="1"/>
    <col min="4" max="4" width="22.140625" style="85" bestFit="1" customWidth="1"/>
    <col min="5" max="5" width="17.85546875" style="85" customWidth="1"/>
    <col min="6" max="6" width="23.85546875" style="85" customWidth="1"/>
    <col min="7" max="7" width="21.140625" style="99" bestFit="1" customWidth="1"/>
    <col min="8" max="16384" width="9.140625" style="85"/>
  </cols>
  <sheetData>
    <row r="1" spans="2:8">
      <c r="B1" s="208"/>
      <c r="C1" s="85"/>
    </row>
    <row r="2" spans="2:8">
      <c r="B2" s="386" t="str">
        <f>"Table 5c: Maintained schools removed from special measures " &amp; IF($C$4=Dates!E3, "between " &amp; Dates!E3, IF($C$4=Dates!E4, Dates!E4, IF($C$4=Dates!E5, Dates!E5, IF($C$4=Dates!E6, Dates!E6)))) &amp; " (final)"</f>
        <v>Table 5c: Maintained schools removed from special measures between 1 September 2011 and 31 August 2012 (final)</v>
      </c>
      <c r="C2" s="386" t="e">
        <f>"Table 3: Number of maintained schools inspection outcomes for select judgements at their most recent inspection as at " &amp; IF('Table 3'!#REF!=Dates!H4, Dates!H4, IF('Table 3'!#REF!=Dates!H5, Dates!H5, IF('Table 3'!#REF!=Dates!H6, Dates!H6))) &amp; " (provisional)"</f>
        <v>#REF!</v>
      </c>
      <c r="D2" s="386" t="e">
        <f>"Table 3: Number of maintained schools inspection outcomes for select judgements at their most recent inspection as at " &amp; IF('Table 3'!#REF!=Dates!L4, Dates!L4, IF('Table 3'!#REF!=Dates!L5, Dates!L5, IF('Table 3'!#REF!=Dates!L6, Dates!L6))) &amp; " (provisional)"</f>
        <v>#REF!</v>
      </c>
      <c r="E2" s="386" t="e">
        <f>"Table 3: Number of maintained schools inspection outcomes for select judgements at their most recent inspection as at " &amp; IF('Table 3'!#REF!=Dates!M4, Dates!M4, IF('Table 3'!#REF!=Dates!M5, Dates!M5, IF('Table 3'!#REF!=Dates!M6, Dates!M6))) &amp; " (provisional)"</f>
        <v>#REF!</v>
      </c>
      <c r="F2" s="386"/>
      <c r="G2" s="386" t="e">
        <f>"Table 3: Number of maintained schools inspection outcomes for select judgements at their most recent inspection as at " &amp; IF('Table 3'!#REF!=Dates!N4, Dates!N4, IF('Table 3'!#REF!=Dates!N5, Dates!N5, IF('Table 3'!#REF!=Dates!N6, Dates!N6))) &amp; " (provisional)"</f>
        <v>#REF!</v>
      </c>
      <c r="H2" s="5"/>
    </row>
    <row r="3" spans="2:8">
      <c r="B3" s="41"/>
      <c r="C3" s="5"/>
      <c r="D3" s="5"/>
      <c r="E3" s="5"/>
      <c r="F3" s="5"/>
      <c r="G3" s="42"/>
      <c r="H3" s="5"/>
    </row>
    <row r="4" spans="2:8">
      <c r="B4" s="37" t="s">
        <v>48</v>
      </c>
      <c r="C4" s="51" t="s">
        <v>1031</v>
      </c>
      <c r="D4" s="5"/>
      <c r="E4" s="5"/>
      <c r="F4" s="5"/>
      <c r="G4" s="42"/>
      <c r="H4" s="5"/>
    </row>
    <row r="5" spans="2:8">
      <c r="B5" s="5"/>
      <c r="C5" s="5"/>
      <c r="D5" s="5"/>
      <c r="E5" s="5"/>
      <c r="F5" s="5"/>
      <c r="G5" s="42"/>
      <c r="H5" s="5"/>
    </row>
    <row r="6" spans="2:8">
      <c r="B6" s="419" t="s">
        <v>222</v>
      </c>
      <c r="C6" s="419" t="s">
        <v>430</v>
      </c>
      <c r="D6" s="419" t="s">
        <v>539</v>
      </c>
      <c r="E6" s="397" t="s">
        <v>431</v>
      </c>
      <c r="F6" s="397" t="s">
        <v>681</v>
      </c>
      <c r="G6" s="427" t="s">
        <v>516</v>
      </c>
      <c r="H6" s="5"/>
    </row>
    <row r="7" spans="2:8">
      <c r="B7" s="420"/>
      <c r="C7" s="420"/>
      <c r="D7" s="420"/>
      <c r="E7" s="398"/>
      <c r="F7" s="398"/>
      <c r="G7" s="428"/>
      <c r="H7" s="5"/>
    </row>
    <row r="8" spans="2:8">
      <c r="B8" s="7">
        <f>IF(IF($C$4=Dates!$E$3, DataPack!Y159, IF($C$4=Dates!$E$4, DataPack!AE159, IF($C$4=Dates!$E$5, DataPack!AK159)))="", "", IF($C$4=Dates!$E$3, DataPack!Y159, IF($C$4=Dates!$E$4, DataPack!AE159, IF($C$4=Dates!$E$5, DataPack!AK159))))</f>
        <v>106397</v>
      </c>
      <c r="C8" s="34" t="str">
        <f>IF(IF($C$4=Dates!$E$3, DataPack!Z159, IF($C$4=Dates!$E$4, DataPack!AF159, IF($C$4=Dates!$E$5, DataPack!AL159)))="", "", IF($C$4=Dates!$E$3, DataPack!Z159, IF($C$4=Dates!$E$4, DataPack!AF159, IF($C$4=Dates!$E$5, DataPack!AL159))))</f>
        <v>Hindley Surestart Nursery</v>
      </c>
      <c r="D8" s="34" t="str">
        <f>IF(IF($C$4=Dates!$E$3, DataPack!AA159, IF($C$4=Dates!$E$4, DataPack!AG159, IF($C$4=Dates!$E$5, DataPack!AM159)))="", "", IF($C$4=Dates!$E$3, DataPack!AA159, IF($C$4=Dates!$E$4, DataPack!AG159, IF($C$4=Dates!$E$5, DataPack!AM159))))</f>
        <v>Wigan</v>
      </c>
      <c r="E8" s="34" t="str">
        <f>IF(IF($C$4=Dates!$E$3, DataPack!AB159, IF($C$4=Dates!$E$4, DataPack!AH159, IF($C$4=Dates!$E$5, DataPack!AN159)))="", "", IF($C$4=Dates!$E$3, DataPack!AB159, IF($C$4=Dates!$E$4, DataPack!AH159, IF($C$4=Dates!$E$5, DataPack!AN159))))</f>
        <v>Nursery</v>
      </c>
      <c r="F8" s="34" t="str">
        <f>IF(IF($C$4=Dates!$E$3, DataPack!AC159, IF($C$4=Dates!$E$4, DataPack!AI159, IF($C$4=Dates!$E$5, DataPack!AO159)))="", "", IF($C$4=Dates!$E$3, DataPack!AC159, IF($C$4=Dates!$E$4, DataPack!AI159, IF($C$4=Dates!$E$5, DataPack!AO159))))</f>
        <v>LA Nursery School</v>
      </c>
      <c r="G8" s="43">
        <f>IF(IF($C$4=Dates!$E$3, DataPack!AD159, IF($C$4=Dates!$E$4, DataPack!AJ159, IF($C$4=Dates!$E$5, DataPack!AP159)))="", "", IF($C$4=Dates!$E$3, DataPack!AD159, IF($C$4=Dates!$E$4, DataPack!AJ159, IF($C$4=Dates!$E$5, DataPack!AP159))))</f>
        <v>40934</v>
      </c>
      <c r="H8" s="5"/>
    </row>
    <row r="9" spans="2:8">
      <c r="B9" s="7">
        <f>IF(IF($C$4=Dates!$E$3, DataPack!Y160, IF($C$4=Dates!$E$4, DataPack!AE160, IF($C$4=Dates!$E$5, DataPack!AK160)))="", "", IF($C$4=Dates!$E$3, DataPack!Y160, IF($C$4=Dates!$E$4, DataPack!AE160, IF($C$4=Dates!$E$5, DataPack!AK160))))</f>
        <v>113050</v>
      </c>
      <c r="C9" s="34" t="str">
        <f>IF(IF($C$4=Dates!$E$3, DataPack!Z160, IF($C$4=Dates!$E$4, DataPack!AF160, IF($C$4=Dates!$E$5, DataPack!AL160)))="", "", IF($C$4=Dates!$E$3, DataPack!Z160, IF($C$4=Dates!$E$4, DataPack!AF160, IF($C$4=Dates!$E$5, DataPack!AL160))))</f>
        <v>The Chestnut Centre</v>
      </c>
      <c r="D9" s="34" t="str">
        <f>IF(IF($C$4=Dates!$E$3, DataPack!AA160, IF($C$4=Dates!$E$4, DataPack!AG160, IF($C$4=Dates!$E$5, DataPack!AM160)))="", "", IF($C$4=Dates!$E$3, DataPack!AA160, IF($C$4=Dates!$E$4, DataPack!AG160, IF($C$4=Dates!$E$5, DataPack!AM160))))</f>
        <v>Devon</v>
      </c>
      <c r="E9" s="34" t="str">
        <f>IF(IF($C$4=Dates!$E$3, DataPack!AB160, IF($C$4=Dates!$E$4, DataPack!AH160, IF($C$4=Dates!$E$5, DataPack!AN160)))="", "", IF($C$4=Dates!$E$3, DataPack!AB160, IF($C$4=Dates!$E$4, DataPack!AH160, IF($C$4=Dates!$E$5, DataPack!AN160))))</f>
        <v>Nursery</v>
      </c>
      <c r="F9" s="34" t="str">
        <f>IF(IF($C$4=Dates!$E$3, DataPack!AC160, IF($C$4=Dates!$E$4, DataPack!AI160, IF($C$4=Dates!$E$5, DataPack!AO160)))="", "", IF($C$4=Dates!$E$3, DataPack!AC160, IF($C$4=Dates!$E$4, DataPack!AI160, IF($C$4=Dates!$E$5, DataPack!AO160))))</f>
        <v>LA Nursery School</v>
      </c>
      <c r="G9" s="43">
        <f>IF(IF($C$4=Dates!$E$3, DataPack!AD160, IF($C$4=Dates!$E$4, DataPack!AJ160, IF($C$4=Dates!$E$5, DataPack!AP160)))="", "", IF($C$4=Dates!$E$3, DataPack!AD160, IF($C$4=Dates!$E$4, DataPack!AJ160, IF($C$4=Dates!$E$5, DataPack!AP160))))</f>
        <v>40863</v>
      </c>
      <c r="H9" s="5"/>
    </row>
    <row r="10" spans="2:8">
      <c r="B10" s="7">
        <f>IF(IF($C$4=Dates!$E$3, DataPack!Y161, IF($C$4=Dates!$E$4, DataPack!AE161, IF($C$4=Dates!$E$5, DataPack!AK161)))="", "", IF($C$4=Dates!$E$3, DataPack!Y161, IF($C$4=Dates!$E$4, DataPack!AE161, IF($C$4=Dates!$E$5, DataPack!AK161))))</f>
        <v>125961</v>
      </c>
      <c r="C10" s="34" t="str">
        <f>IF(IF($C$4=Dates!$E$3, DataPack!Z161, IF($C$4=Dates!$E$4, DataPack!AF161, IF($C$4=Dates!$E$5, DataPack!AL161)))="", "", IF($C$4=Dates!$E$3, DataPack!Z161, IF($C$4=Dates!$E$4, DataPack!AF161, IF($C$4=Dates!$E$5, DataPack!AL161))))</f>
        <v>Chesswood Middle School</v>
      </c>
      <c r="D10" s="34" t="str">
        <f>IF(IF($C$4=Dates!$E$3, DataPack!AA161, IF($C$4=Dates!$E$4, DataPack!AG161, IF($C$4=Dates!$E$5, DataPack!AM161)))="", "", IF($C$4=Dates!$E$3, DataPack!AA161, IF($C$4=Dates!$E$4, DataPack!AG161, IF($C$4=Dates!$E$5, DataPack!AM161))))</f>
        <v>West Sussex</v>
      </c>
      <c r="E10" s="34" t="str">
        <f>IF(IF($C$4=Dates!$E$3, DataPack!AB161, IF($C$4=Dates!$E$4, DataPack!AH161, IF($C$4=Dates!$E$5, DataPack!AN161)))="", "", IF($C$4=Dates!$E$3, DataPack!AB161, IF($C$4=Dates!$E$4, DataPack!AH161, IF($C$4=Dates!$E$5, DataPack!AN161))))</f>
        <v>Primary</v>
      </c>
      <c r="F10" s="34" t="str">
        <f>IF(IF($C$4=Dates!$E$3, DataPack!AC161, IF($C$4=Dates!$E$4, DataPack!AI161, IF($C$4=Dates!$E$5, DataPack!AO161)))="", "", IF($C$4=Dates!$E$3, DataPack!AC161, IF($C$4=Dates!$E$4, DataPack!AI161, IF($C$4=Dates!$E$5, DataPack!AO161))))</f>
        <v>Community School</v>
      </c>
      <c r="G10" s="43">
        <f>IF(IF($C$4=Dates!$E$3, DataPack!AD161, IF($C$4=Dates!$E$4, DataPack!AJ161, IF($C$4=Dates!$E$5, DataPack!AP161)))="", "", IF($C$4=Dates!$E$3, DataPack!AD161, IF($C$4=Dates!$E$4, DataPack!AJ161, IF($C$4=Dates!$E$5, DataPack!AP161))))</f>
        <v>41102</v>
      </c>
      <c r="H10" s="5"/>
    </row>
    <row r="11" spans="2:8">
      <c r="B11" s="7">
        <f>IF(IF($C$4=Dates!$E$3, DataPack!Y162, IF($C$4=Dates!$E$4, DataPack!AE162, IF($C$4=Dates!$E$5, DataPack!AK162)))="", "", IF($C$4=Dates!$E$3, DataPack!Y162, IF($C$4=Dates!$E$4, DataPack!AE162, IF($C$4=Dates!$E$5, DataPack!AK162))))</f>
        <v>107541</v>
      </c>
      <c r="C11" s="34" t="str">
        <f>IF(IF($C$4=Dates!$E$3, DataPack!Z162, IF($C$4=Dates!$E$4, DataPack!AF162, IF($C$4=Dates!$E$5, DataPack!AL162)))="", "", IF($C$4=Dates!$E$3, DataPack!Z162, IF($C$4=Dates!$E$4, DataPack!AF162, IF($C$4=Dates!$E$5, DataPack!AL162))))</f>
        <v>Luddenden Dene CofE (VC) Junior Infant and Nursery School</v>
      </c>
      <c r="D11" s="34" t="str">
        <f>IF(IF($C$4=Dates!$E$3, DataPack!AA162, IF($C$4=Dates!$E$4, DataPack!AG162, IF($C$4=Dates!$E$5, DataPack!AM162)))="", "", IF($C$4=Dates!$E$3, DataPack!AA162, IF($C$4=Dates!$E$4, DataPack!AG162, IF($C$4=Dates!$E$5, DataPack!AM162))))</f>
        <v>Calderdale</v>
      </c>
      <c r="E11" s="34" t="str">
        <f>IF(IF($C$4=Dates!$E$3, DataPack!AB162, IF($C$4=Dates!$E$4, DataPack!AH162, IF($C$4=Dates!$E$5, DataPack!AN162)))="", "", IF($C$4=Dates!$E$3, DataPack!AB162, IF($C$4=Dates!$E$4, DataPack!AH162, IF($C$4=Dates!$E$5, DataPack!AN162))))</f>
        <v>Primary</v>
      </c>
      <c r="F11" s="34" t="str">
        <f>IF(IF($C$4=Dates!$E$3, DataPack!AC162, IF($C$4=Dates!$E$4, DataPack!AI162, IF($C$4=Dates!$E$5, DataPack!AO162)))="", "", IF($C$4=Dates!$E$3, DataPack!AC162, IF($C$4=Dates!$E$4, DataPack!AI162, IF($C$4=Dates!$E$5, DataPack!AO162))))</f>
        <v>Voluntary Controlled School</v>
      </c>
      <c r="G11" s="43">
        <f>IF(IF($C$4=Dates!$E$3, DataPack!AD162, IF($C$4=Dates!$E$4, DataPack!AJ162, IF($C$4=Dates!$E$5, DataPack!AP162)))="", "", IF($C$4=Dates!$E$3, DataPack!AD162, IF($C$4=Dates!$E$4, DataPack!AJ162, IF($C$4=Dates!$E$5, DataPack!AP162))))</f>
        <v>41102</v>
      </c>
      <c r="H11" s="5"/>
    </row>
    <row r="12" spans="2:8">
      <c r="B12" s="7">
        <f>IF(IF($C$4=Dates!$E$3, DataPack!Y163, IF($C$4=Dates!$E$4, DataPack!AE163, IF($C$4=Dates!$E$5, DataPack!AK163)))="", "", IF($C$4=Dates!$E$3, DataPack!Y163, IF($C$4=Dates!$E$4, DataPack!AE163, IF($C$4=Dates!$E$5, DataPack!AK163))))</f>
        <v>115296</v>
      </c>
      <c r="C12" s="34" t="str">
        <f>IF(IF($C$4=Dates!$E$3, DataPack!Z163, IF($C$4=Dates!$E$4, DataPack!AF163, IF($C$4=Dates!$E$5, DataPack!AL163)))="", "", IF($C$4=Dates!$E$3, DataPack!Z163, IF($C$4=Dates!$E$4, DataPack!AF163, IF($C$4=Dates!$E$5, DataPack!AL163))))</f>
        <v>Heybridge Primary School</v>
      </c>
      <c r="D12" s="34" t="str">
        <f>IF(IF($C$4=Dates!$E$3, DataPack!AA163, IF($C$4=Dates!$E$4, DataPack!AG163, IF($C$4=Dates!$E$5, DataPack!AM163)))="", "", IF($C$4=Dates!$E$3, DataPack!AA163, IF($C$4=Dates!$E$4, DataPack!AG163, IF($C$4=Dates!$E$5, DataPack!AM163))))</f>
        <v>Essex</v>
      </c>
      <c r="E12" s="34" t="str">
        <f>IF(IF($C$4=Dates!$E$3, DataPack!AB163, IF($C$4=Dates!$E$4, DataPack!AH163, IF($C$4=Dates!$E$5, DataPack!AN163)))="", "", IF($C$4=Dates!$E$3, DataPack!AB163, IF($C$4=Dates!$E$4, DataPack!AH163, IF($C$4=Dates!$E$5, DataPack!AN163))))</f>
        <v>Primary</v>
      </c>
      <c r="F12" s="34" t="str">
        <f>IF(IF($C$4=Dates!$E$3, DataPack!AC163, IF($C$4=Dates!$E$4, DataPack!AI163, IF($C$4=Dates!$E$5, DataPack!AO163)))="", "", IF($C$4=Dates!$E$3, DataPack!AC163, IF($C$4=Dates!$E$4, DataPack!AI163, IF($C$4=Dates!$E$5, DataPack!AO163))))</f>
        <v>Foundation School</v>
      </c>
      <c r="G12" s="43">
        <f>IF(IF($C$4=Dates!$E$3, DataPack!AD163, IF($C$4=Dates!$E$4, DataPack!AJ163, IF($C$4=Dates!$E$5, DataPack!AP163)))="", "", IF($C$4=Dates!$E$3, DataPack!AD163, IF($C$4=Dates!$E$4, DataPack!AJ163, IF($C$4=Dates!$E$5, DataPack!AP163))))</f>
        <v>41101</v>
      </c>
      <c r="H12" s="5"/>
    </row>
    <row r="13" spans="2:8">
      <c r="B13" s="7">
        <f>IF(IF($C$4=Dates!$E$3, DataPack!Y164, IF($C$4=Dates!$E$4, DataPack!AE164, IF($C$4=Dates!$E$5, DataPack!AK164)))="", "", IF($C$4=Dates!$E$3, DataPack!Y164, IF($C$4=Dates!$E$4, DataPack!AE164, IF($C$4=Dates!$E$5, DataPack!AK164))))</f>
        <v>120068</v>
      </c>
      <c r="C13" s="34" t="str">
        <f>IF(IF($C$4=Dates!$E$3, DataPack!Z164, IF($C$4=Dates!$E$4, DataPack!AF164, IF($C$4=Dates!$E$5, DataPack!AL164)))="", "", IF($C$4=Dates!$E$3, DataPack!Z164, IF($C$4=Dates!$E$4, DataPack!AF164, IF($C$4=Dates!$E$5, DataPack!AL164))))</f>
        <v>Linden Primary School</v>
      </c>
      <c r="D13" s="34" t="str">
        <f>IF(IF($C$4=Dates!$E$3, DataPack!AA164, IF($C$4=Dates!$E$4, DataPack!AG164, IF($C$4=Dates!$E$5, DataPack!AM164)))="", "", IF($C$4=Dates!$E$3, DataPack!AA164, IF($C$4=Dates!$E$4, DataPack!AG164, IF($C$4=Dates!$E$5, DataPack!AM164))))</f>
        <v>Leicester</v>
      </c>
      <c r="E13" s="34" t="str">
        <f>IF(IF($C$4=Dates!$E$3, DataPack!AB164, IF($C$4=Dates!$E$4, DataPack!AH164, IF($C$4=Dates!$E$5, DataPack!AN164)))="", "", IF($C$4=Dates!$E$3, DataPack!AB164, IF($C$4=Dates!$E$4, DataPack!AH164, IF($C$4=Dates!$E$5, DataPack!AN164))))</f>
        <v>Primary</v>
      </c>
      <c r="F13" s="34" t="str">
        <f>IF(IF($C$4=Dates!$E$3, DataPack!AC164, IF($C$4=Dates!$E$4, DataPack!AI164, IF($C$4=Dates!$E$5, DataPack!AO164)))="", "", IF($C$4=Dates!$E$3, DataPack!AC164, IF($C$4=Dates!$E$4, DataPack!AI164, IF($C$4=Dates!$E$5, DataPack!AO164))))</f>
        <v>Community School</v>
      </c>
      <c r="G13" s="43">
        <f>IF(IF($C$4=Dates!$E$3, DataPack!AD164, IF($C$4=Dates!$E$4, DataPack!AJ164, IF($C$4=Dates!$E$5, DataPack!AP164)))="", "", IF($C$4=Dates!$E$3, DataPack!AD164, IF($C$4=Dates!$E$4, DataPack!AJ164, IF($C$4=Dates!$E$5, DataPack!AP164))))</f>
        <v>41101</v>
      </c>
      <c r="H13" s="5"/>
    </row>
    <row r="14" spans="2:8">
      <c r="B14" s="7">
        <f>IF(IF($C$4=Dates!$E$3, DataPack!Y165, IF($C$4=Dates!$E$4, DataPack!AE165, IF($C$4=Dates!$E$5, DataPack!AK165)))="", "", IF($C$4=Dates!$E$3, DataPack!Y165, IF($C$4=Dates!$E$4, DataPack!AE165, IF($C$4=Dates!$E$5, DataPack!AK165))))</f>
        <v>107627</v>
      </c>
      <c r="C14" s="34" t="str">
        <f>IF(IF($C$4=Dates!$E$3, DataPack!Z165, IF($C$4=Dates!$E$4, DataPack!AF165, IF($C$4=Dates!$E$5, DataPack!AL165)))="", "", IF($C$4=Dates!$E$3, DataPack!Z165, IF($C$4=Dates!$E$4, DataPack!AF165, IF($C$4=Dates!$E$5, DataPack!AL165))))</f>
        <v>Ashbrow Junior School</v>
      </c>
      <c r="D14" s="34" t="str">
        <f>IF(IF($C$4=Dates!$E$3, DataPack!AA165, IF($C$4=Dates!$E$4, DataPack!AG165, IF($C$4=Dates!$E$5, DataPack!AM165)))="", "", IF($C$4=Dates!$E$3, DataPack!AA165, IF($C$4=Dates!$E$4, DataPack!AG165, IF($C$4=Dates!$E$5, DataPack!AM165))))</f>
        <v>Kirklees</v>
      </c>
      <c r="E14" s="34" t="str">
        <f>IF(IF($C$4=Dates!$E$3, DataPack!AB165, IF($C$4=Dates!$E$4, DataPack!AH165, IF($C$4=Dates!$E$5, DataPack!AN165)))="", "", IF($C$4=Dates!$E$3, DataPack!AB165, IF($C$4=Dates!$E$4, DataPack!AH165, IF($C$4=Dates!$E$5, DataPack!AN165))))</f>
        <v>Primary</v>
      </c>
      <c r="F14" s="34" t="str">
        <f>IF(IF($C$4=Dates!$E$3, DataPack!AC165, IF($C$4=Dates!$E$4, DataPack!AI165, IF($C$4=Dates!$E$5, DataPack!AO165)))="", "", IF($C$4=Dates!$E$3, DataPack!AC165, IF($C$4=Dates!$E$4, DataPack!AI165, IF($C$4=Dates!$E$5, DataPack!AO165))))</f>
        <v>Community School</v>
      </c>
      <c r="G14" s="43">
        <f>IF(IF($C$4=Dates!$E$3, DataPack!AD165, IF($C$4=Dates!$E$4, DataPack!AJ165, IF($C$4=Dates!$E$5, DataPack!AP165)))="", "", IF($C$4=Dates!$E$3, DataPack!AD165, IF($C$4=Dates!$E$4, DataPack!AJ165, IF($C$4=Dates!$E$5, DataPack!AP165))))</f>
        <v>41101</v>
      </c>
      <c r="H14" s="5"/>
    </row>
    <row r="15" spans="2:8">
      <c r="B15" s="7">
        <f>IF(IF($C$4=Dates!$E$3, DataPack!Y166, IF($C$4=Dates!$E$4, DataPack!AE166, IF($C$4=Dates!$E$5, DataPack!AK166)))="", "", IF($C$4=Dates!$E$3, DataPack!Y166, IF($C$4=Dates!$E$4, DataPack!AE166, IF($C$4=Dates!$E$5, DataPack!AK166))))</f>
        <v>106625</v>
      </c>
      <c r="C15" s="34" t="str">
        <f>IF(IF($C$4=Dates!$E$3, DataPack!Z166, IF($C$4=Dates!$E$4, DataPack!AF166, IF($C$4=Dates!$E$5, DataPack!AL166)))="", "", IF($C$4=Dates!$E$3, DataPack!Z166, IF($C$4=Dates!$E$4, DataPack!AF166, IF($C$4=Dates!$E$5, DataPack!AL166))))</f>
        <v>Darfield, All Saints, Church of England (Voluntary Controlled) Primary School</v>
      </c>
      <c r="D15" s="34" t="str">
        <f>IF(IF($C$4=Dates!$E$3, DataPack!AA166, IF($C$4=Dates!$E$4, DataPack!AG166, IF($C$4=Dates!$E$5, DataPack!AM166)))="", "", IF($C$4=Dates!$E$3, DataPack!AA166, IF($C$4=Dates!$E$4, DataPack!AG166, IF($C$4=Dates!$E$5, DataPack!AM166))))</f>
        <v>Barnsley</v>
      </c>
      <c r="E15" s="34" t="str">
        <f>IF(IF($C$4=Dates!$E$3, DataPack!AB166, IF($C$4=Dates!$E$4, DataPack!AH166, IF($C$4=Dates!$E$5, DataPack!AN166)))="", "", IF($C$4=Dates!$E$3, DataPack!AB166, IF($C$4=Dates!$E$4, DataPack!AH166, IF($C$4=Dates!$E$5, DataPack!AN166))))</f>
        <v>Primary</v>
      </c>
      <c r="F15" s="34" t="str">
        <f>IF(IF($C$4=Dates!$E$3, DataPack!AC166, IF($C$4=Dates!$E$4, DataPack!AI166, IF($C$4=Dates!$E$5, DataPack!AO166)))="", "", IF($C$4=Dates!$E$3, DataPack!AC166, IF($C$4=Dates!$E$4, DataPack!AI166, IF($C$4=Dates!$E$5, DataPack!AO166))))</f>
        <v>Voluntary Controlled School</v>
      </c>
      <c r="G15" s="43">
        <f>IF(IF($C$4=Dates!$E$3, DataPack!AD166, IF($C$4=Dates!$E$4, DataPack!AJ166, IF($C$4=Dates!$E$5, DataPack!AP166)))="", "", IF($C$4=Dates!$E$3, DataPack!AD166, IF($C$4=Dates!$E$4, DataPack!AJ166, IF($C$4=Dates!$E$5, DataPack!AP166))))</f>
        <v>41101</v>
      </c>
      <c r="H15" s="5"/>
    </row>
    <row r="16" spans="2:8">
      <c r="B16" s="7">
        <f>IF(IF($C$4=Dates!$E$3, DataPack!Y167, IF($C$4=Dates!$E$4, DataPack!AE167, IF($C$4=Dates!$E$5, DataPack!AK167)))="", "", IF($C$4=Dates!$E$3, DataPack!Y167, IF($C$4=Dates!$E$4, DataPack!AE167, IF($C$4=Dates!$E$5, DataPack!AK167))))</f>
        <v>131576</v>
      </c>
      <c r="C16" s="34" t="str">
        <f>IF(IF($C$4=Dates!$E$3, DataPack!Z167, IF($C$4=Dates!$E$4, DataPack!AF167, IF($C$4=Dates!$E$5, DataPack!AL167)))="", "", IF($C$4=Dates!$E$3, DataPack!Z167, IF($C$4=Dates!$E$4, DataPack!AF167, IF($C$4=Dates!$E$5, DataPack!AL167))))</f>
        <v>Willow Brook Primary School</v>
      </c>
      <c r="D16" s="34" t="str">
        <f>IF(IF($C$4=Dates!$E$3, DataPack!AA167, IF($C$4=Dates!$E$4, DataPack!AG167, IF($C$4=Dates!$E$5, DataPack!AM167)))="", "", IF($C$4=Dates!$E$3, DataPack!AA167, IF($C$4=Dates!$E$4, DataPack!AG167, IF($C$4=Dates!$E$5, DataPack!AM167))))</f>
        <v>Waltham Forest</v>
      </c>
      <c r="E16" s="34" t="str">
        <f>IF(IF($C$4=Dates!$E$3, DataPack!AB167, IF($C$4=Dates!$E$4, DataPack!AH167, IF($C$4=Dates!$E$5, DataPack!AN167)))="", "", IF($C$4=Dates!$E$3, DataPack!AB167, IF($C$4=Dates!$E$4, DataPack!AH167, IF($C$4=Dates!$E$5, DataPack!AN167))))</f>
        <v>Primary</v>
      </c>
      <c r="F16" s="34" t="str">
        <f>IF(IF($C$4=Dates!$E$3, DataPack!AC167, IF($C$4=Dates!$E$4, DataPack!AI167, IF($C$4=Dates!$E$5, DataPack!AO167)))="", "", IF($C$4=Dates!$E$3, DataPack!AC167, IF($C$4=Dates!$E$4, DataPack!AI167, IF($C$4=Dates!$E$5, DataPack!AO167))))</f>
        <v>Community School</v>
      </c>
      <c r="G16" s="43">
        <f>IF(IF($C$4=Dates!$E$3, DataPack!AD167, IF($C$4=Dates!$E$4, DataPack!AJ167, IF($C$4=Dates!$E$5, DataPack!AP167)))="", "", IF($C$4=Dates!$E$3, DataPack!AD167, IF($C$4=Dates!$E$4, DataPack!AJ167, IF($C$4=Dates!$E$5, DataPack!AP167))))</f>
        <v>41101</v>
      </c>
      <c r="H16" s="5"/>
    </row>
    <row r="17" spans="2:8">
      <c r="B17" s="7">
        <f>IF(IF($C$4=Dates!$E$3, DataPack!Y168, IF($C$4=Dates!$E$4, DataPack!AE168, IF($C$4=Dates!$E$5, DataPack!AK168)))="", "", IF($C$4=Dates!$E$3, DataPack!Y168, IF($C$4=Dates!$E$4, DataPack!AE168, IF($C$4=Dates!$E$5, DataPack!AK168))))</f>
        <v>117827</v>
      </c>
      <c r="C17" s="34" t="str">
        <f>IF(IF($C$4=Dates!$E$3, DataPack!Z168, IF($C$4=Dates!$E$4, DataPack!AF168, IF($C$4=Dates!$E$5, DataPack!AL168)))="", "", IF($C$4=Dates!$E$3, DataPack!Z168, IF($C$4=Dates!$E$4, DataPack!AF168, IF($C$4=Dates!$E$5, DataPack!AL168))))</f>
        <v>Beverley St Nicholas Community Primary School</v>
      </c>
      <c r="D17" s="34" t="str">
        <f>IF(IF($C$4=Dates!$E$3, DataPack!AA168, IF($C$4=Dates!$E$4, DataPack!AG168, IF($C$4=Dates!$E$5, DataPack!AM168)))="", "", IF($C$4=Dates!$E$3, DataPack!AA168, IF($C$4=Dates!$E$4, DataPack!AG168, IF($C$4=Dates!$E$5, DataPack!AM168))))</f>
        <v>East Riding of Yorkshire</v>
      </c>
      <c r="E17" s="34" t="str">
        <f>IF(IF($C$4=Dates!$E$3, DataPack!AB168, IF($C$4=Dates!$E$4, DataPack!AH168, IF($C$4=Dates!$E$5, DataPack!AN168)))="", "", IF($C$4=Dates!$E$3, DataPack!AB168, IF($C$4=Dates!$E$4, DataPack!AH168, IF($C$4=Dates!$E$5, DataPack!AN168))))</f>
        <v>Primary</v>
      </c>
      <c r="F17" s="34" t="str">
        <f>IF(IF($C$4=Dates!$E$3, DataPack!AC168, IF($C$4=Dates!$E$4, DataPack!AI168, IF($C$4=Dates!$E$5, DataPack!AO168)))="", "", IF($C$4=Dates!$E$3, DataPack!AC168, IF($C$4=Dates!$E$4, DataPack!AI168, IF($C$4=Dates!$E$5, DataPack!AO168))))</f>
        <v>Community School</v>
      </c>
      <c r="G17" s="43">
        <f>IF(IF($C$4=Dates!$E$3, DataPack!AD168, IF($C$4=Dates!$E$4, DataPack!AJ168, IF($C$4=Dates!$E$5, DataPack!AP168)))="", "", IF($C$4=Dates!$E$3, DataPack!AD168, IF($C$4=Dates!$E$4, DataPack!AJ168, IF($C$4=Dates!$E$5, DataPack!AP168))))</f>
        <v>41100</v>
      </c>
      <c r="H17" s="5"/>
    </row>
    <row r="18" spans="2:8">
      <c r="B18" s="7">
        <f>IF(IF($C$4=Dates!$E$3, DataPack!Y169, IF($C$4=Dates!$E$4, DataPack!AE169, IF($C$4=Dates!$E$5, DataPack!AK169)))="", "", IF($C$4=Dates!$E$3, DataPack!Y169, IF($C$4=Dates!$E$4, DataPack!AE169, IF($C$4=Dates!$E$5, DataPack!AK169))))</f>
        <v>119913</v>
      </c>
      <c r="C18" s="34" t="str">
        <f>IF(IF($C$4=Dates!$E$3, DataPack!Z169, IF($C$4=Dates!$E$4, DataPack!AF169, IF($C$4=Dates!$E$5, DataPack!AL169)))="", "", IF($C$4=Dates!$E$3, DataPack!Z169, IF($C$4=Dates!$E$4, DataPack!AF169, IF($C$4=Dates!$E$5, DataPack!AL169))))</f>
        <v>Belvoirdale Community Primary School</v>
      </c>
      <c r="D18" s="34" t="str">
        <f>IF(IF($C$4=Dates!$E$3, DataPack!AA169, IF($C$4=Dates!$E$4, DataPack!AG169, IF($C$4=Dates!$E$5, DataPack!AM169)))="", "", IF($C$4=Dates!$E$3, DataPack!AA169, IF($C$4=Dates!$E$4, DataPack!AG169, IF($C$4=Dates!$E$5, DataPack!AM169))))</f>
        <v>Leicestershire</v>
      </c>
      <c r="E18" s="34" t="str">
        <f>IF(IF($C$4=Dates!$E$3, DataPack!AB169, IF($C$4=Dates!$E$4, DataPack!AH169, IF($C$4=Dates!$E$5, DataPack!AN169)))="", "", IF($C$4=Dates!$E$3, DataPack!AB169, IF($C$4=Dates!$E$4, DataPack!AH169, IF($C$4=Dates!$E$5, DataPack!AN169))))</f>
        <v>Primary</v>
      </c>
      <c r="F18" s="34" t="str">
        <f>IF(IF($C$4=Dates!$E$3, DataPack!AC169, IF($C$4=Dates!$E$4, DataPack!AI169, IF($C$4=Dates!$E$5, DataPack!AO169)))="", "", IF($C$4=Dates!$E$3, DataPack!AC169, IF($C$4=Dates!$E$4, DataPack!AI169, IF($C$4=Dates!$E$5, DataPack!AO169))))</f>
        <v>Community School</v>
      </c>
      <c r="G18" s="43">
        <f>IF(IF($C$4=Dates!$E$3, DataPack!AD169, IF($C$4=Dates!$E$4, DataPack!AJ169, IF($C$4=Dates!$E$5, DataPack!AP169)))="", "", IF($C$4=Dates!$E$3, DataPack!AD169, IF($C$4=Dates!$E$4, DataPack!AJ169, IF($C$4=Dates!$E$5, DataPack!AP169))))</f>
        <v>41096</v>
      </c>
      <c r="H18" s="5"/>
    </row>
    <row r="19" spans="2:8">
      <c r="B19" s="7">
        <f>IF(IF($C$4=Dates!$E$3, DataPack!Y170, IF($C$4=Dates!$E$4, DataPack!AE170, IF($C$4=Dates!$E$5, DataPack!AK170)))="", "", IF($C$4=Dates!$E$3, DataPack!Y170, IF($C$4=Dates!$E$4, DataPack!AE170, IF($C$4=Dates!$E$5, DataPack!AK170))))</f>
        <v>135505</v>
      </c>
      <c r="C19" s="34" t="str">
        <f>IF(IF($C$4=Dates!$E$3, DataPack!Z170, IF($C$4=Dates!$E$4, DataPack!AF170, IF($C$4=Dates!$E$5, DataPack!AL170)))="", "", IF($C$4=Dates!$E$3, DataPack!Z170, IF($C$4=Dates!$E$4, DataPack!AF170, IF($C$4=Dates!$E$5, DataPack!AL170))))</f>
        <v>St Saviours Catholic Primary School</v>
      </c>
      <c r="D19" s="34" t="str">
        <f>IF(IF($C$4=Dates!$E$3, DataPack!AA170, IF($C$4=Dates!$E$4, DataPack!AG170, IF($C$4=Dates!$E$5, DataPack!AM170)))="", "", IF($C$4=Dates!$E$3, DataPack!AA170, IF($C$4=Dates!$E$4, DataPack!AG170, IF($C$4=Dates!$E$5, DataPack!AM170))))</f>
        <v>Cheshire West and Chester</v>
      </c>
      <c r="E19" s="34" t="str">
        <f>IF(IF($C$4=Dates!$E$3, DataPack!AB170, IF($C$4=Dates!$E$4, DataPack!AH170, IF($C$4=Dates!$E$5, DataPack!AN170)))="", "", IF($C$4=Dates!$E$3, DataPack!AB170, IF($C$4=Dates!$E$4, DataPack!AH170, IF($C$4=Dates!$E$5, DataPack!AN170))))</f>
        <v>Primary</v>
      </c>
      <c r="F19" s="34" t="str">
        <f>IF(IF($C$4=Dates!$E$3, DataPack!AC170, IF($C$4=Dates!$E$4, DataPack!AI170, IF($C$4=Dates!$E$5, DataPack!AO170)))="", "", IF($C$4=Dates!$E$3, DataPack!AC170, IF($C$4=Dates!$E$4, DataPack!AI170, IF($C$4=Dates!$E$5, DataPack!AO170))))</f>
        <v>Voluntary Aided School</v>
      </c>
      <c r="G19" s="43">
        <f>IF(IF($C$4=Dates!$E$3, DataPack!AD170, IF($C$4=Dates!$E$4, DataPack!AJ170, IF($C$4=Dates!$E$5, DataPack!AP170)))="", "", IF($C$4=Dates!$E$3, DataPack!AD170, IF($C$4=Dates!$E$4, DataPack!AJ170, IF($C$4=Dates!$E$5, DataPack!AP170))))</f>
        <v>41095</v>
      </c>
      <c r="H19" s="5"/>
    </row>
    <row r="20" spans="2:8">
      <c r="B20" s="7">
        <f>IF(IF($C$4=Dates!$E$3, DataPack!Y171, IF($C$4=Dates!$E$4, DataPack!AE171, IF($C$4=Dates!$E$5, DataPack!AK171)))="", "", IF($C$4=Dates!$E$3, DataPack!Y171, IF($C$4=Dates!$E$4, DataPack!AE171, IF($C$4=Dates!$E$5, DataPack!AK171))))</f>
        <v>113269</v>
      </c>
      <c r="C20" s="34" t="str">
        <f>IF(IF($C$4=Dates!$E$3, DataPack!Z171, IF($C$4=Dates!$E$4, DataPack!AF171, IF($C$4=Dates!$E$5, DataPack!AL171)))="", "", IF($C$4=Dates!$E$3, DataPack!Z171, IF($C$4=Dates!$E$4, DataPack!AF171, IF($C$4=Dates!$E$5, DataPack!AL171))))</f>
        <v>Weston Mill Community Primary School</v>
      </c>
      <c r="D20" s="34" t="str">
        <f>IF(IF($C$4=Dates!$E$3, DataPack!AA171, IF($C$4=Dates!$E$4, DataPack!AG171, IF($C$4=Dates!$E$5, DataPack!AM171)))="", "", IF($C$4=Dates!$E$3, DataPack!AA171, IF($C$4=Dates!$E$4, DataPack!AG171, IF($C$4=Dates!$E$5, DataPack!AM171))))</f>
        <v>Plymouth</v>
      </c>
      <c r="E20" s="34" t="str">
        <f>IF(IF($C$4=Dates!$E$3, DataPack!AB171, IF($C$4=Dates!$E$4, DataPack!AH171, IF($C$4=Dates!$E$5, DataPack!AN171)))="", "", IF($C$4=Dates!$E$3, DataPack!AB171, IF($C$4=Dates!$E$4, DataPack!AH171, IF($C$4=Dates!$E$5, DataPack!AN171))))</f>
        <v>Primary</v>
      </c>
      <c r="F20" s="34" t="str">
        <f>IF(IF($C$4=Dates!$E$3, DataPack!AC171, IF($C$4=Dates!$E$4, DataPack!AI171, IF($C$4=Dates!$E$5, DataPack!AO171)))="", "", IF($C$4=Dates!$E$3, DataPack!AC171, IF($C$4=Dates!$E$4, DataPack!AI171, IF($C$4=Dates!$E$5, DataPack!AO171))))</f>
        <v>Community School</v>
      </c>
      <c r="G20" s="43">
        <f>IF(IF($C$4=Dates!$E$3, DataPack!AD171, IF($C$4=Dates!$E$4, DataPack!AJ171, IF($C$4=Dates!$E$5, DataPack!AP171)))="", "", IF($C$4=Dates!$E$3, DataPack!AD171, IF($C$4=Dates!$E$4, DataPack!AJ171, IF($C$4=Dates!$E$5, DataPack!AP171))))</f>
        <v>41095</v>
      </c>
      <c r="H20" s="5"/>
    </row>
    <row r="21" spans="2:8">
      <c r="B21" s="7">
        <f>IF(IF($C$4=Dates!$E$3, DataPack!Y172, IF($C$4=Dates!$E$4, DataPack!AE172, IF($C$4=Dates!$E$5, DataPack!AK172)))="", "", IF($C$4=Dates!$E$3, DataPack!Y172, IF($C$4=Dates!$E$4, DataPack!AE172, IF($C$4=Dates!$E$5, DataPack!AK172))))</f>
        <v>117338</v>
      </c>
      <c r="C21" s="34" t="str">
        <f>IF(IF($C$4=Dates!$E$3, DataPack!Z172, IF($C$4=Dates!$E$4, DataPack!AF172, IF($C$4=Dates!$E$5, DataPack!AL172)))="", "", IF($C$4=Dates!$E$3, DataPack!Z172, IF($C$4=Dates!$E$4, DataPack!AF172, IF($C$4=Dates!$E$5, DataPack!AL172))))</f>
        <v>Roselands Primary School</v>
      </c>
      <c r="D21" s="34" t="str">
        <f>IF(IF($C$4=Dates!$E$3, DataPack!AA172, IF($C$4=Dates!$E$4, DataPack!AG172, IF($C$4=Dates!$E$5, DataPack!AM172)))="", "", IF($C$4=Dates!$E$3, DataPack!AA172, IF($C$4=Dates!$E$4, DataPack!AG172, IF($C$4=Dates!$E$5, DataPack!AM172))))</f>
        <v>Hertfordshire</v>
      </c>
      <c r="E21" s="34" t="str">
        <f>IF(IF($C$4=Dates!$E$3, DataPack!AB172, IF($C$4=Dates!$E$4, DataPack!AH172, IF($C$4=Dates!$E$5, DataPack!AN172)))="", "", IF($C$4=Dates!$E$3, DataPack!AB172, IF($C$4=Dates!$E$4, DataPack!AH172, IF($C$4=Dates!$E$5, DataPack!AN172))))</f>
        <v>Primary</v>
      </c>
      <c r="F21" s="34" t="str">
        <f>IF(IF($C$4=Dates!$E$3, DataPack!AC172, IF($C$4=Dates!$E$4, DataPack!AI172, IF($C$4=Dates!$E$5, DataPack!AO172)))="", "", IF($C$4=Dates!$E$3, DataPack!AC172, IF($C$4=Dates!$E$4, DataPack!AI172, IF($C$4=Dates!$E$5, DataPack!AO172))))</f>
        <v>Community School</v>
      </c>
      <c r="G21" s="43">
        <f>IF(IF($C$4=Dates!$E$3, DataPack!AD172, IF($C$4=Dates!$E$4, DataPack!AJ172, IF($C$4=Dates!$E$5, DataPack!AP172)))="", "", IF($C$4=Dates!$E$3, DataPack!AD172, IF($C$4=Dates!$E$4, DataPack!AJ172, IF($C$4=Dates!$E$5, DataPack!AP172))))</f>
        <v>41094</v>
      </c>
      <c r="H21" s="5"/>
    </row>
    <row r="22" spans="2:8">
      <c r="B22" s="7">
        <f>IF(IF($C$4=Dates!$E$3, DataPack!Y173, IF($C$4=Dates!$E$4, DataPack!AE173, IF($C$4=Dates!$E$5, DataPack!AK173)))="", "", IF($C$4=Dates!$E$3, DataPack!Y173, IF($C$4=Dates!$E$4, DataPack!AE173, IF($C$4=Dates!$E$5, DataPack!AK173))))</f>
        <v>121965</v>
      </c>
      <c r="C22" s="34" t="str">
        <f>IF(IF($C$4=Dates!$E$3, DataPack!Z173, IF($C$4=Dates!$E$4, DataPack!AF173, IF($C$4=Dates!$E$5, DataPack!AL173)))="", "", IF($C$4=Dates!$E$3, DataPack!Z173, IF($C$4=Dates!$E$4, DataPack!AF173, IF($C$4=Dates!$E$5, DataPack!AL173))))</f>
        <v>Cottingham Church of England School</v>
      </c>
      <c r="D22" s="34" t="str">
        <f>IF(IF($C$4=Dates!$E$3, DataPack!AA173, IF($C$4=Dates!$E$4, DataPack!AG173, IF($C$4=Dates!$E$5, DataPack!AM173)))="", "", IF($C$4=Dates!$E$3, DataPack!AA173, IF($C$4=Dates!$E$4, DataPack!AG173, IF($C$4=Dates!$E$5, DataPack!AM173))))</f>
        <v>Northamptonshire</v>
      </c>
      <c r="E22" s="34" t="str">
        <f>IF(IF($C$4=Dates!$E$3, DataPack!AB173, IF($C$4=Dates!$E$4, DataPack!AH173, IF($C$4=Dates!$E$5, DataPack!AN173)))="", "", IF($C$4=Dates!$E$3, DataPack!AB173, IF($C$4=Dates!$E$4, DataPack!AH173, IF($C$4=Dates!$E$5, DataPack!AN173))))</f>
        <v>Primary</v>
      </c>
      <c r="F22" s="34" t="str">
        <f>IF(IF($C$4=Dates!$E$3, DataPack!AC173, IF($C$4=Dates!$E$4, DataPack!AI173, IF($C$4=Dates!$E$5, DataPack!AO173)))="", "", IF($C$4=Dates!$E$3, DataPack!AC173, IF($C$4=Dates!$E$4, DataPack!AI173, IF($C$4=Dates!$E$5, DataPack!AO173))))</f>
        <v>Voluntary Controlled School</v>
      </c>
      <c r="G22" s="43">
        <f>IF(IF($C$4=Dates!$E$3, DataPack!AD173, IF($C$4=Dates!$E$4, DataPack!AJ173, IF($C$4=Dates!$E$5, DataPack!AP173)))="", "", IF($C$4=Dates!$E$3, DataPack!AD173, IF($C$4=Dates!$E$4, DataPack!AJ173, IF($C$4=Dates!$E$5, DataPack!AP173))))</f>
        <v>41094</v>
      </c>
      <c r="H22" s="5"/>
    </row>
    <row r="23" spans="2:8">
      <c r="B23" s="7">
        <f>IF(IF($C$4=Dates!$E$3, DataPack!Y174, IF($C$4=Dates!$E$4, DataPack!AE174, IF($C$4=Dates!$E$5, DataPack!AK174)))="", "", IF($C$4=Dates!$E$3, DataPack!Y174, IF($C$4=Dates!$E$4, DataPack!AE174, IF($C$4=Dates!$E$5, DataPack!AK174))))</f>
        <v>125031</v>
      </c>
      <c r="C23" s="34" t="str">
        <f>IF(IF($C$4=Dates!$E$3, DataPack!Z174, IF($C$4=Dates!$E$4, DataPack!AF174, IF($C$4=Dates!$E$5, DataPack!AL174)))="", "", IF($C$4=Dates!$E$3, DataPack!Z174, IF($C$4=Dates!$E$4, DataPack!AF174, IF($C$4=Dates!$E$5, DataPack!AL174))))</f>
        <v>The Pilgrims' Way School</v>
      </c>
      <c r="D23" s="34" t="str">
        <f>IF(IF($C$4=Dates!$E$3, DataPack!AA174, IF($C$4=Dates!$E$4, DataPack!AG174, IF($C$4=Dates!$E$5, DataPack!AM174)))="", "", IF($C$4=Dates!$E$3, DataPack!AA174, IF($C$4=Dates!$E$4, DataPack!AG174, IF($C$4=Dates!$E$5, DataPack!AM174))))</f>
        <v>Surrey</v>
      </c>
      <c r="E23" s="34" t="str">
        <f>IF(IF($C$4=Dates!$E$3, DataPack!AB174, IF($C$4=Dates!$E$4, DataPack!AH174, IF($C$4=Dates!$E$5, DataPack!AN174)))="", "", IF($C$4=Dates!$E$3, DataPack!AB174, IF($C$4=Dates!$E$4, DataPack!AH174, IF($C$4=Dates!$E$5, DataPack!AN174))))</f>
        <v>Primary</v>
      </c>
      <c r="F23" s="34" t="str">
        <f>IF(IF($C$4=Dates!$E$3, DataPack!AC174, IF($C$4=Dates!$E$4, DataPack!AI174, IF($C$4=Dates!$E$5, DataPack!AO174)))="", "", IF($C$4=Dates!$E$3, DataPack!AC174, IF($C$4=Dates!$E$4, DataPack!AI174, IF($C$4=Dates!$E$5, DataPack!AO174))))</f>
        <v>Community School</v>
      </c>
      <c r="G23" s="43">
        <f>IF(IF($C$4=Dates!$E$3, DataPack!AD174, IF($C$4=Dates!$E$4, DataPack!AJ174, IF($C$4=Dates!$E$5, DataPack!AP174)))="", "", IF($C$4=Dates!$E$3, DataPack!AD174, IF($C$4=Dates!$E$4, DataPack!AJ174, IF($C$4=Dates!$E$5, DataPack!AP174))))</f>
        <v>41094</v>
      </c>
      <c r="H23" s="5"/>
    </row>
    <row r="24" spans="2:8">
      <c r="B24" s="7">
        <f>IF(IF($C$4=Dates!$E$3, DataPack!Y175, IF($C$4=Dates!$E$4, DataPack!AE175, IF($C$4=Dates!$E$5, DataPack!AK175)))="", "", IF($C$4=Dates!$E$3, DataPack!Y175, IF($C$4=Dates!$E$4, DataPack!AE175, IF($C$4=Dates!$E$5, DataPack!AK175))))</f>
        <v>124591</v>
      </c>
      <c r="C24" s="34" t="str">
        <f>IF(IF($C$4=Dates!$E$3, DataPack!Z175, IF($C$4=Dates!$E$4, DataPack!AF175, IF($C$4=Dates!$E$5, DataPack!AL175)))="", "", IF($C$4=Dates!$E$3, DataPack!Z175, IF($C$4=Dates!$E$4, DataPack!AF175, IF($C$4=Dates!$E$5, DataPack!AL175))))</f>
        <v>St Edmund's Primary School</v>
      </c>
      <c r="D24" s="34" t="str">
        <f>IF(IF($C$4=Dates!$E$3, DataPack!AA175, IF($C$4=Dates!$E$4, DataPack!AG175, IF($C$4=Dates!$E$5, DataPack!AM175)))="", "", IF($C$4=Dates!$E$3, DataPack!AA175, IF($C$4=Dates!$E$4, DataPack!AG175, IF($C$4=Dates!$E$5, DataPack!AM175))))</f>
        <v>Suffolk</v>
      </c>
      <c r="E24" s="34" t="str">
        <f>IF(IF($C$4=Dates!$E$3, DataPack!AB175, IF($C$4=Dates!$E$4, DataPack!AH175, IF($C$4=Dates!$E$5, DataPack!AN175)))="", "", IF($C$4=Dates!$E$3, DataPack!AB175, IF($C$4=Dates!$E$4, DataPack!AH175, IF($C$4=Dates!$E$5, DataPack!AN175))))</f>
        <v>Primary</v>
      </c>
      <c r="F24" s="34" t="str">
        <f>IF(IF($C$4=Dates!$E$3, DataPack!AC175, IF($C$4=Dates!$E$4, DataPack!AI175, IF($C$4=Dates!$E$5, DataPack!AO175)))="", "", IF($C$4=Dates!$E$3, DataPack!AC175, IF($C$4=Dates!$E$4, DataPack!AI175, IF($C$4=Dates!$E$5, DataPack!AO175))))</f>
        <v>Community School</v>
      </c>
      <c r="G24" s="43">
        <f>IF(IF($C$4=Dates!$E$3, DataPack!AD175, IF($C$4=Dates!$E$4, DataPack!AJ175, IF($C$4=Dates!$E$5, DataPack!AP175)))="", "", IF($C$4=Dates!$E$3, DataPack!AD175, IF($C$4=Dates!$E$4, DataPack!AJ175, IF($C$4=Dates!$E$5, DataPack!AP175))))</f>
        <v>41094</v>
      </c>
      <c r="H24" s="5"/>
    </row>
    <row r="25" spans="2:8">
      <c r="B25" s="7">
        <f>IF(IF($C$4=Dates!$E$3, DataPack!Y176, IF($C$4=Dates!$E$4, DataPack!AE176, IF($C$4=Dates!$E$5, DataPack!AK176)))="", "", IF($C$4=Dates!$E$3, DataPack!Y176, IF($C$4=Dates!$E$4, DataPack!AE176, IF($C$4=Dates!$E$5, DataPack!AK176))))</f>
        <v>122587</v>
      </c>
      <c r="C25" s="34" t="str">
        <f>IF(IF($C$4=Dates!$E$3, DataPack!Z176, IF($C$4=Dates!$E$4, DataPack!AF176, IF($C$4=Dates!$E$5, DataPack!AL176)))="", "", IF($C$4=Dates!$E$3, DataPack!Z176, IF($C$4=Dates!$E$4, DataPack!AF176, IF($C$4=Dates!$E$5, DataPack!AL176))))</f>
        <v>Edgewood Primary and Nursery School</v>
      </c>
      <c r="D25" s="34" t="str">
        <f>IF(IF($C$4=Dates!$E$3, DataPack!AA176, IF($C$4=Dates!$E$4, DataPack!AG176, IF($C$4=Dates!$E$5, DataPack!AM176)))="", "", IF($C$4=Dates!$E$3, DataPack!AA176, IF($C$4=Dates!$E$4, DataPack!AG176, IF($C$4=Dates!$E$5, DataPack!AM176))))</f>
        <v>Nottinghamshire</v>
      </c>
      <c r="E25" s="34" t="str">
        <f>IF(IF($C$4=Dates!$E$3, DataPack!AB176, IF($C$4=Dates!$E$4, DataPack!AH176, IF($C$4=Dates!$E$5, DataPack!AN176)))="", "", IF($C$4=Dates!$E$3, DataPack!AB176, IF($C$4=Dates!$E$4, DataPack!AH176, IF($C$4=Dates!$E$5, DataPack!AN176))))</f>
        <v>Primary</v>
      </c>
      <c r="F25" s="34" t="str">
        <f>IF(IF($C$4=Dates!$E$3, DataPack!AC176, IF($C$4=Dates!$E$4, DataPack!AI176, IF($C$4=Dates!$E$5, DataPack!AO176)))="", "", IF($C$4=Dates!$E$3, DataPack!AC176, IF($C$4=Dates!$E$4, DataPack!AI176, IF($C$4=Dates!$E$5, DataPack!AO176))))</f>
        <v>Community School</v>
      </c>
      <c r="G25" s="43">
        <f>IF(IF($C$4=Dates!$E$3, DataPack!AD176, IF($C$4=Dates!$E$4, DataPack!AJ176, IF($C$4=Dates!$E$5, DataPack!AP176)))="", "", IF($C$4=Dates!$E$3, DataPack!AD176, IF($C$4=Dates!$E$4, DataPack!AJ176, IF($C$4=Dates!$E$5, DataPack!AP176))))</f>
        <v>41094</v>
      </c>
      <c r="H25" s="5"/>
    </row>
    <row r="26" spans="2:8">
      <c r="B26" s="7">
        <f>IF(IF($C$4=Dates!$E$3, DataPack!Y177, IF($C$4=Dates!$E$4, DataPack!AE177, IF($C$4=Dates!$E$5, DataPack!AK177)))="", "", IF($C$4=Dates!$E$3, DataPack!Y177, IF($C$4=Dates!$E$4, DataPack!AE177, IF($C$4=Dates!$E$5, DataPack!AK177))))</f>
        <v>118729</v>
      </c>
      <c r="C26" s="34" t="str">
        <f>IF(IF($C$4=Dates!$E$3, DataPack!Z177, IF($C$4=Dates!$E$4, DataPack!AF177, IF($C$4=Dates!$E$5, DataPack!AL177)))="", "", IF($C$4=Dates!$E$3, DataPack!Z177, IF($C$4=Dates!$E$4, DataPack!AF177, IF($C$4=Dates!$E$5, DataPack!AL177))))</f>
        <v>St James' Church of England Voluntary Aided Primary School</v>
      </c>
      <c r="D26" s="34" t="str">
        <f>IF(IF($C$4=Dates!$E$3, DataPack!AA177, IF($C$4=Dates!$E$4, DataPack!AG177, IF($C$4=Dates!$E$5, DataPack!AM177)))="", "", IF($C$4=Dates!$E$3, DataPack!AA177, IF($C$4=Dates!$E$4, DataPack!AG177, IF($C$4=Dates!$E$5, DataPack!AM177))))</f>
        <v>Medway</v>
      </c>
      <c r="E26" s="34" t="str">
        <f>IF(IF($C$4=Dates!$E$3, DataPack!AB177, IF($C$4=Dates!$E$4, DataPack!AH177, IF($C$4=Dates!$E$5, DataPack!AN177)))="", "", IF($C$4=Dates!$E$3, DataPack!AB177, IF($C$4=Dates!$E$4, DataPack!AH177, IF($C$4=Dates!$E$5, DataPack!AN177))))</f>
        <v>Primary</v>
      </c>
      <c r="F26" s="34" t="str">
        <f>IF(IF($C$4=Dates!$E$3, DataPack!AC177, IF($C$4=Dates!$E$4, DataPack!AI177, IF($C$4=Dates!$E$5, DataPack!AO177)))="", "", IF($C$4=Dates!$E$3, DataPack!AC177, IF($C$4=Dates!$E$4, DataPack!AI177, IF($C$4=Dates!$E$5, DataPack!AO177))))</f>
        <v>Voluntary Aided School</v>
      </c>
      <c r="G26" s="43">
        <f>IF(IF($C$4=Dates!$E$3, DataPack!AD177, IF($C$4=Dates!$E$4, DataPack!AJ177, IF($C$4=Dates!$E$5, DataPack!AP177)))="", "", IF($C$4=Dates!$E$3, DataPack!AD177, IF($C$4=Dates!$E$4, DataPack!AJ177, IF($C$4=Dates!$E$5, DataPack!AP177))))</f>
        <v>41094</v>
      </c>
      <c r="H26" s="5"/>
    </row>
    <row r="27" spans="2:8">
      <c r="B27" s="7">
        <f>IF(IF($C$4=Dates!$E$3, DataPack!Y178, IF($C$4=Dates!$E$4, DataPack!AE178, IF($C$4=Dates!$E$5, DataPack!AK178)))="", "", IF($C$4=Dates!$E$3, DataPack!Y178, IF($C$4=Dates!$E$4, DataPack!AE178, IF($C$4=Dates!$E$5, DataPack!AK178))))</f>
        <v>115852</v>
      </c>
      <c r="C27" s="34" t="str">
        <f>IF(IF($C$4=Dates!$E$3, DataPack!Z178, IF($C$4=Dates!$E$4, DataPack!AF178, IF($C$4=Dates!$E$5, DataPack!AL178)))="", "", IF($C$4=Dates!$E$3, DataPack!Z178, IF($C$4=Dates!$E$4, DataPack!AF178, IF($C$4=Dates!$E$5, DataPack!AL178))))</f>
        <v>Balksbury Junior School</v>
      </c>
      <c r="D27" s="34" t="str">
        <f>IF(IF($C$4=Dates!$E$3, DataPack!AA178, IF($C$4=Dates!$E$4, DataPack!AG178, IF($C$4=Dates!$E$5, DataPack!AM178)))="", "", IF($C$4=Dates!$E$3, DataPack!AA178, IF($C$4=Dates!$E$4, DataPack!AG178, IF($C$4=Dates!$E$5, DataPack!AM178))))</f>
        <v>Hampshire</v>
      </c>
      <c r="E27" s="34" t="str">
        <f>IF(IF($C$4=Dates!$E$3, DataPack!AB178, IF($C$4=Dates!$E$4, DataPack!AH178, IF($C$4=Dates!$E$5, DataPack!AN178)))="", "", IF($C$4=Dates!$E$3, DataPack!AB178, IF($C$4=Dates!$E$4, DataPack!AH178, IF($C$4=Dates!$E$5, DataPack!AN178))))</f>
        <v>Primary</v>
      </c>
      <c r="F27" s="34" t="str">
        <f>IF(IF($C$4=Dates!$E$3, DataPack!AC178, IF($C$4=Dates!$E$4, DataPack!AI178, IF($C$4=Dates!$E$5, DataPack!AO178)))="", "", IF($C$4=Dates!$E$3, DataPack!AC178, IF($C$4=Dates!$E$4, DataPack!AI178, IF($C$4=Dates!$E$5, DataPack!AO178))))</f>
        <v>Community School</v>
      </c>
      <c r="G27" s="43">
        <f>IF(IF($C$4=Dates!$E$3, DataPack!AD178, IF($C$4=Dates!$E$4, DataPack!AJ178, IF($C$4=Dates!$E$5, DataPack!AP178)))="", "", IF($C$4=Dates!$E$3, DataPack!AD178, IF($C$4=Dates!$E$4, DataPack!AJ178, IF($C$4=Dates!$E$5, DataPack!AP178))))</f>
        <v>41094</v>
      </c>
      <c r="H27" s="5"/>
    </row>
    <row r="28" spans="2:8">
      <c r="B28" s="7">
        <f>IF(IF($C$4=Dates!$E$3, DataPack!Y179, IF($C$4=Dates!$E$4, DataPack!AE179, IF($C$4=Dates!$E$5, DataPack!AK179)))="", "", IF($C$4=Dates!$E$3, DataPack!Y179, IF($C$4=Dates!$E$4, DataPack!AE179, IF($C$4=Dates!$E$5, DataPack!AK179))))</f>
        <v>103411</v>
      </c>
      <c r="C28" s="34" t="str">
        <f>IF(IF($C$4=Dates!$E$3, DataPack!Z179, IF($C$4=Dates!$E$4, DataPack!AF179, IF($C$4=Dates!$E$5, DataPack!AL179)))="", "", IF($C$4=Dates!$E$3, DataPack!Z179, IF($C$4=Dates!$E$4, DataPack!AF179, IF($C$4=Dates!$E$5, DataPack!AL179))))</f>
        <v>St George's CofE Junior and  Infant School</v>
      </c>
      <c r="D28" s="34" t="str">
        <f>IF(IF($C$4=Dates!$E$3, DataPack!AA179, IF($C$4=Dates!$E$4, DataPack!AG179, IF($C$4=Dates!$E$5, DataPack!AM179)))="", "", IF($C$4=Dates!$E$3, DataPack!AA179, IF($C$4=Dates!$E$4, DataPack!AG179, IF($C$4=Dates!$E$5, DataPack!AM179))))</f>
        <v>Birmingham</v>
      </c>
      <c r="E28" s="34" t="str">
        <f>IF(IF($C$4=Dates!$E$3, DataPack!AB179, IF($C$4=Dates!$E$4, DataPack!AH179, IF($C$4=Dates!$E$5, DataPack!AN179)))="", "", IF($C$4=Dates!$E$3, DataPack!AB179, IF($C$4=Dates!$E$4, DataPack!AH179, IF($C$4=Dates!$E$5, DataPack!AN179))))</f>
        <v>Primary</v>
      </c>
      <c r="F28" s="34" t="str">
        <f>IF(IF($C$4=Dates!$E$3, DataPack!AC179, IF($C$4=Dates!$E$4, DataPack!AI179, IF($C$4=Dates!$E$5, DataPack!AO179)))="", "", IF($C$4=Dates!$E$3, DataPack!AC179, IF($C$4=Dates!$E$4, DataPack!AI179, IF($C$4=Dates!$E$5, DataPack!AO179))))</f>
        <v>Voluntary Controlled School</v>
      </c>
      <c r="G28" s="43">
        <f>IF(IF($C$4=Dates!$E$3, DataPack!AD179, IF($C$4=Dates!$E$4, DataPack!AJ179, IF($C$4=Dates!$E$5, DataPack!AP179)))="", "", IF($C$4=Dates!$E$3, DataPack!AD179, IF($C$4=Dates!$E$4, DataPack!AJ179, IF($C$4=Dates!$E$5, DataPack!AP179))))</f>
        <v>41094</v>
      </c>
      <c r="H28" s="5"/>
    </row>
    <row r="29" spans="2:8">
      <c r="B29" s="7">
        <f>IF(IF($C$4=Dates!$E$3, DataPack!Y180, IF($C$4=Dates!$E$4, DataPack!AE180, IF($C$4=Dates!$E$5, DataPack!AK180)))="", "", IF($C$4=Dates!$E$3, DataPack!Y180, IF($C$4=Dates!$E$4, DataPack!AE180, IF($C$4=Dates!$E$5, DataPack!AK180))))</f>
        <v>125116</v>
      </c>
      <c r="C29" s="34" t="str">
        <f>IF(IF($C$4=Dates!$E$3, DataPack!Z180, IF($C$4=Dates!$E$4, DataPack!AF180, IF($C$4=Dates!$E$5, DataPack!AL180)))="", "", IF($C$4=Dates!$E$3, DataPack!Z180, IF($C$4=Dates!$E$4, DataPack!AF180, IF($C$4=Dates!$E$5, DataPack!AL180))))</f>
        <v>Ash Grange Primary School</v>
      </c>
      <c r="D29" s="34" t="str">
        <f>IF(IF($C$4=Dates!$E$3, DataPack!AA180, IF($C$4=Dates!$E$4, DataPack!AG180, IF($C$4=Dates!$E$5, DataPack!AM180)))="", "", IF($C$4=Dates!$E$3, DataPack!AA180, IF($C$4=Dates!$E$4, DataPack!AG180, IF($C$4=Dates!$E$5, DataPack!AM180))))</f>
        <v>Surrey</v>
      </c>
      <c r="E29" s="34" t="str">
        <f>IF(IF($C$4=Dates!$E$3, DataPack!AB180, IF($C$4=Dates!$E$4, DataPack!AH180, IF($C$4=Dates!$E$5, DataPack!AN180)))="", "", IF($C$4=Dates!$E$3, DataPack!AB180, IF($C$4=Dates!$E$4, DataPack!AH180, IF($C$4=Dates!$E$5, DataPack!AN180))))</f>
        <v>Primary</v>
      </c>
      <c r="F29" s="34" t="str">
        <f>IF(IF($C$4=Dates!$E$3, DataPack!AC180, IF($C$4=Dates!$E$4, DataPack!AI180, IF($C$4=Dates!$E$5, DataPack!AO180)))="", "", IF($C$4=Dates!$E$3, DataPack!AC180, IF($C$4=Dates!$E$4, DataPack!AI180, IF($C$4=Dates!$E$5, DataPack!AO180))))</f>
        <v>Community School</v>
      </c>
      <c r="G29" s="43">
        <f>IF(IF($C$4=Dates!$E$3, DataPack!AD180, IF($C$4=Dates!$E$4, DataPack!AJ180, IF($C$4=Dates!$E$5, DataPack!AP180)))="", "", IF($C$4=Dates!$E$3, DataPack!AD180, IF($C$4=Dates!$E$4, DataPack!AJ180, IF($C$4=Dates!$E$5, DataPack!AP180))))</f>
        <v>41088</v>
      </c>
      <c r="H29" s="5"/>
    </row>
    <row r="30" spans="2:8">
      <c r="B30" s="7">
        <f>IF(IF($C$4=Dates!$E$3, DataPack!Y181, IF($C$4=Dates!$E$4, DataPack!AE181, IF($C$4=Dates!$E$5, DataPack!AK181)))="", "", IF($C$4=Dates!$E$3, DataPack!Y181, IF($C$4=Dates!$E$4, DataPack!AE181, IF($C$4=Dates!$E$5, DataPack!AK181))))</f>
        <v>124546</v>
      </c>
      <c r="C30" s="34" t="str">
        <f>IF(IF($C$4=Dates!$E$3, DataPack!Z181, IF($C$4=Dates!$E$4, DataPack!AF181, IF($C$4=Dates!$E$5, DataPack!AL181)))="", "", IF($C$4=Dates!$E$3, DataPack!Z181, IF($C$4=Dates!$E$4, DataPack!AF181, IF($C$4=Dates!$E$5, DataPack!AL181))))</f>
        <v>Houldsworth Valley Primary School</v>
      </c>
      <c r="D30" s="34" t="str">
        <f>IF(IF($C$4=Dates!$E$3, DataPack!AA181, IF($C$4=Dates!$E$4, DataPack!AG181, IF($C$4=Dates!$E$5, DataPack!AM181)))="", "", IF($C$4=Dates!$E$3, DataPack!AA181, IF($C$4=Dates!$E$4, DataPack!AG181, IF($C$4=Dates!$E$5, DataPack!AM181))))</f>
        <v>Suffolk</v>
      </c>
      <c r="E30" s="34" t="str">
        <f>IF(IF($C$4=Dates!$E$3, DataPack!AB181, IF($C$4=Dates!$E$4, DataPack!AH181, IF($C$4=Dates!$E$5, DataPack!AN181)))="", "", IF($C$4=Dates!$E$3, DataPack!AB181, IF($C$4=Dates!$E$4, DataPack!AH181, IF($C$4=Dates!$E$5, DataPack!AN181))))</f>
        <v>Primary</v>
      </c>
      <c r="F30" s="34" t="str">
        <f>IF(IF($C$4=Dates!$E$3, DataPack!AC181, IF($C$4=Dates!$E$4, DataPack!AI181, IF($C$4=Dates!$E$5, DataPack!AO181)))="", "", IF($C$4=Dates!$E$3, DataPack!AC181, IF($C$4=Dates!$E$4, DataPack!AI181, IF($C$4=Dates!$E$5, DataPack!AO181))))</f>
        <v>Community School</v>
      </c>
      <c r="G30" s="43">
        <f>IF(IF($C$4=Dates!$E$3, DataPack!AD181, IF($C$4=Dates!$E$4, DataPack!AJ181, IF($C$4=Dates!$E$5, DataPack!AP181)))="", "", IF($C$4=Dates!$E$3, DataPack!AD181, IF($C$4=Dates!$E$4, DataPack!AJ181, IF($C$4=Dates!$E$5, DataPack!AP181))))</f>
        <v>41088</v>
      </c>
      <c r="H30" s="5"/>
    </row>
    <row r="31" spans="2:8">
      <c r="B31" s="7">
        <f>IF(IF($C$4=Dates!$E$3, DataPack!Y182, IF($C$4=Dates!$E$4, DataPack!AE182, IF($C$4=Dates!$E$5, DataPack!AK182)))="", "", IF($C$4=Dates!$E$3, DataPack!Y182, IF($C$4=Dates!$E$4, DataPack!AE182, IF($C$4=Dates!$E$5, DataPack!AK182))))</f>
        <v>123710</v>
      </c>
      <c r="C31" s="34" t="str">
        <f>IF(IF($C$4=Dates!$E$3, DataPack!Z182, IF($C$4=Dates!$E$4, DataPack!AF182, IF($C$4=Dates!$E$5, DataPack!AL182)))="", "", IF($C$4=Dates!$E$3, DataPack!Z182, IF($C$4=Dates!$E$4, DataPack!AF182, IF($C$4=Dates!$E$5, DataPack!AL182))))</f>
        <v>Wellsprings Primary School</v>
      </c>
      <c r="D31" s="34" t="str">
        <f>IF(IF($C$4=Dates!$E$3, DataPack!AA182, IF($C$4=Dates!$E$4, DataPack!AG182, IF($C$4=Dates!$E$5, DataPack!AM182)))="", "", IF($C$4=Dates!$E$3, DataPack!AA182, IF($C$4=Dates!$E$4, DataPack!AG182, IF($C$4=Dates!$E$5, DataPack!AM182))))</f>
        <v>Somerset</v>
      </c>
      <c r="E31" s="34" t="str">
        <f>IF(IF($C$4=Dates!$E$3, DataPack!AB182, IF($C$4=Dates!$E$4, DataPack!AH182, IF($C$4=Dates!$E$5, DataPack!AN182)))="", "", IF($C$4=Dates!$E$3, DataPack!AB182, IF($C$4=Dates!$E$4, DataPack!AH182, IF($C$4=Dates!$E$5, DataPack!AN182))))</f>
        <v>Primary</v>
      </c>
      <c r="F31" s="34" t="str">
        <f>IF(IF($C$4=Dates!$E$3, DataPack!AC182, IF($C$4=Dates!$E$4, DataPack!AI182, IF($C$4=Dates!$E$5, DataPack!AO182)))="", "", IF($C$4=Dates!$E$3, DataPack!AC182, IF($C$4=Dates!$E$4, DataPack!AI182, IF($C$4=Dates!$E$5, DataPack!AO182))))</f>
        <v>Community School</v>
      </c>
      <c r="G31" s="43">
        <f>IF(IF($C$4=Dates!$E$3, DataPack!AD182, IF($C$4=Dates!$E$4, DataPack!AJ182, IF($C$4=Dates!$E$5, DataPack!AP182)))="", "", IF($C$4=Dates!$E$3, DataPack!AD182, IF($C$4=Dates!$E$4, DataPack!AJ182, IF($C$4=Dates!$E$5, DataPack!AP182))))</f>
        <v>41088</v>
      </c>
      <c r="H31" s="5"/>
    </row>
    <row r="32" spans="2:8">
      <c r="B32" s="7">
        <f>IF(IF($C$4=Dates!$E$3, DataPack!Y183, IF($C$4=Dates!$E$4, DataPack!AE183, IF($C$4=Dates!$E$5, DataPack!AK183)))="", "", IF($C$4=Dates!$E$3, DataPack!Y183, IF($C$4=Dates!$E$4, DataPack!AE183, IF($C$4=Dates!$E$5, DataPack!AK183))))</f>
        <v>101766</v>
      </c>
      <c r="C32" s="34" t="str">
        <f>IF(IF($C$4=Dates!$E$3, DataPack!Z183, IF($C$4=Dates!$E$4, DataPack!AF183, IF($C$4=Dates!$E$5, DataPack!AL183)))="", "", IF($C$4=Dates!$E$3, DataPack!Z183, IF($C$4=Dates!$E$4, DataPack!AF183, IF($C$4=Dates!$E$5, DataPack!AL183))))</f>
        <v>Applegarth Junior School</v>
      </c>
      <c r="D32" s="34" t="str">
        <f>IF(IF($C$4=Dates!$E$3, DataPack!AA183, IF($C$4=Dates!$E$4, DataPack!AG183, IF($C$4=Dates!$E$5, DataPack!AM183)))="", "", IF($C$4=Dates!$E$3, DataPack!AA183, IF($C$4=Dates!$E$4, DataPack!AG183, IF($C$4=Dates!$E$5, DataPack!AM183))))</f>
        <v>Croydon</v>
      </c>
      <c r="E32" s="34" t="str">
        <f>IF(IF($C$4=Dates!$E$3, DataPack!AB183, IF($C$4=Dates!$E$4, DataPack!AH183, IF($C$4=Dates!$E$5, DataPack!AN183)))="", "", IF($C$4=Dates!$E$3, DataPack!AB183, IF($C$4=Dates!$E$4, DataPack!AH183, IF($C$4=Dates!$E$5, DataPack!AN183))))</f>
        <v>Primary</v>
      </c>
      <c r="F32" s="34" t="str">
        <f>IF(IF($C$4=Dates!$E$3, DataPack!AC183, IF($C$4=Dates!$E$4, DataPack!AI183, IF($C$4=Dates!$E$5, DataPack!AO183)))="", "", IF($C$4=Dates!$E$3, DataPack!AC183, IF($C$4=Dates!$E$4, DataPack!AI183, IF($C$4=Dates!$E$5, DataPack!AO183))))</f>
        <v>Community School</v>
      </c>
      <c r="G32" s="43">
        <f>IF(IF($C$4=Dates!$E$3, DataPack!AD183, IF($C$4=Dates!$E$4, DataPack!AJ183, IF($C$4=Dates!$E$5, DataPack!AP183)))="", "", IF($C$4=Dates!$E$3, DataPack!AD183, IF($C$4=Dates!$E$4, DataPack!AJ183, IF($C$4=Dates!$E$5, DataPack!AP183))))</f>
        <v>41088</v>
      </c>
      <c r="H32" s="5"/>
    </row>
    <row r="33" spans="2:8">
      <c r="B33" s="7">
        <f>IF(IF($C$4=Dates!$E$3, DataPack!Y184, IF($C$4=Dates!$E$4, DataPack!AE184, IF($C$4=Dates!$E$5, DataPack!AK184)))="", "", IF($C$4=Dates!$E$3, DataPack!Y184, IF($C$4=Dates!$E$4, DataPack!AE184, IF($C$4=Dates!$E$5, DataPack!AK184))))</f>
        <v>131627</v>
      </c>
      <c r="C33" s="34" t="str">
        <f>IF(IF($C$4=Dates!$E$3, DataPack!Z184, IF($C$4=Dates!$E$4, DataPack!AF184, IF($C$4=Dates!$E$5, DataPack!AL184)))="", "", IF($C$4=Dates!$E$3, DataPack!Z184, IF($C$4=Dates!$E$4, DataPack!AF184, IF($C$4=Dates!$E$5, DataPack!AL184))))</f>
        <v>Hillside Primary School</v>
      </c>
      <c r="D33" s="34" t="str">
        <f>IF(IF($C$4=Dates!$E$3, DataPack!AA184, IF($C$4=Dates!$E$4, DataPack!AG184, IF($C$4=Dates!$E$5, DataPack!AM184)))="", "", IF($C$4=Dates!$E$3, DataPack!AA184, IF($C$4=Dates!$E$4, DataPack!AG184, IF($C$4=Dates!$E$5, DataPack!AM184))))</f>
        <v>Bromley</v>
      </c>
      <c r="E33" s="34" t="str">
        <f>IF(IF($C$4=Dates!$E$3, DataPack!AB184, IF($C$4=Dates!$E$4, DataPack!AH184, IF($C$4=Dates!$E$5, DataPack!AN184)))="", "", IF($C$4=Dates!$E$3, DataPack!AB184, IF($C$4=Dates!$E$4, DataPack!AH184, IF($C$4=Dates!$E$5, DataPack!AN184))))</f>
        <v>Primary</v>
      </c>
      <c r="F33" s="34" t="str">
        <f>IF(IF($C$4=Dates!$E$3, DataPack!AC184, IF($C$4=Dates!$E$4, DataPack!AI184, IF($C$4=Dates!$E$5, DataPack!AO184)))="", "", IF($C$4=Dates!$E$3, DataPack!AC184, IF($C$4=Dates!$E$4, DataPack!AI184, IF($C$4=Dates!$E$5, DataPack!AO184))))</f>
        <v>Community School</v>
      </c>
      <c r="G33" s="43">
        <f>IF(IF($C$4=Dates!$E$3, DataPack!AD184, IF($C$4=Dates!$E$4, DataPack!AJ184, IF($C$4=Dates!$E$5, DataPack!AP184)))="", "", IF($C$4=Dates!$E$3, DataPack!AD184, IF($C$4=Dates!$E$4, DataPack!AJ184, IF($C$4=Dates!$E$5, DataPack!AP184))))</f>
        <v>41088</v>
      </c>
      <c r="H33" s="5"/>
    </row>
    <row r="34" spans="2:8">
      <c r="B34" s="7">
        <f>IF(IF($C$4=Dates!$E$3, DataPack!Y185, IF($C$4=Dates!$E$4, DataPack!AE185, IF($C$4=Dates!$E$5, DataPack!AK185)))="", "", IF($C$4=Dates!$E$3, DataPack!Y185, IF($C$4=Dates!$E$4, DataPack!AE185, IF($C$4=Dates!$E$5, DataPack!AK185))))</f>
        <v>106559</v>
      </c>
      <c r="C34" s="34" t="str">
        <f>IF(IF($C$4=Dates!$E$3, DataPack!Z185, IF($C$4=Dates!$E$4, DataPack!AF185, IF($C$4=Dates!$E$5, DataPack!AL185)))="", "", IF($C$4=Dates!$E$3, DataPack!Z185, IF($C$4=Dates!$E$4, DataPack!AF185, IF($C$4=Dates!$E$5, DataPack!AL185))))</f>
        <v>Gooseacre Primary School</v>
      </c>
      <c r="D34" s="34" t="str">
        <f>IF(IF($C$4=Dates!$E$3, DataPack!AA185, IF($C$4=Dates!$E$4, DataPack!AG185, IF($C$4=Dates!$E$5, DataPack!AM185)))="", "", IF($C$4=Dates!$E$3, DataPack!AA185, IF($C$4=Dates!$E$4, DataPack!AG185, IF($C$4=Dates!$E$5, DataPack!AM185))))</f>
        <v>Barnsley</v>
      </c>
      <c r="E34" s="34" t="str">
        <f>IF(IF($C$4=Dates!$E$3, DataPack!AB185, IF($C$4=Dates!$E$4, DataPack!AH185, IF($C$4=Dates!$E$5, DataPack!AN185)))="", "", IF($C$4=Dates!$E$3, DataPack!AB185, IF($C$4=Dates!$E$4, DataPack!AH185, IF($C$4=Dates!$E$5, DataPack!AN185))))</f>
        <v>Primary</v>
      </c>
      <c r="F34" s="34" t="str">
        <f>IF(IF($C$4=Dates!$E$3, DataPack!AC185, IF($C$4=Dates!$E$4, DataPack!AI185, IF($C$4=Dates!$E$5, DataPack!AO185)))="", "", IF($C$4=Dates!$E$3, DataPack!AC185, IF($C$4=Dates!$E$4, DataPack!AI185, IF($C$4=Dates!$E$5, DataPack!AO185))))</f>
        <v>Community School</v>
      </c>
      <c r="G34" s="43">
        <f>IF(IF($C$4=Dates!$E$3, DataPack!AD185, IF($C$4=Dates!$E$4, DataPack!AJ185, IF($C$4=Dates!$E$5, DataPack!AP185)))="", "", IF($C$4=Dates!$E$3, DataPack!AD185, IF($C$4=Dates!$E$4, DataPack!AJ185, IF($C$4=Dates!$E$5, DataPack!AP185))))</f>
        <v>41088</v>
      </c>
      <c r="H34" s="5"/>
    </row>
    <row r="35" spans="2:8">
      <c r="B35" s="7">
        <f>IF(IF($C$4=Dates!$E$3, DataPack!Y186, IF($C$4=Dates!$E$4, DataPack!AE186, IF($C$4=Dates!$E$5, DataPack!AK186)))="", "", IF($C$4=Dates!$E$3, DataPack!Y186, IF($C$4=Dates!$E$4, DataPack!AE186, IF($C$4=Dates!$E$5, DataPack!AK186))))</f>
        <v>100958</v>
      </c>
      <c r="C35" s="34" t="str">
        <f>IF(IF($C$4=Dates!$E$3, DataPack!Z186, IF($C$4=Dates!$E$4, DataPack!AF186, IF($C$4=Dates!$E$5, DataPack!AL186)))="", "", IF($C$4=Dates!$E$3, DataPack!Z186, IF($C$4=Dates!$E$4, DataPack!AF186, IF($C$4=Dates!$E$5, DataPack!AL186))))</f>
        <v>St Paul with St Luke CofE Primary School</v>
      </c>
      <c r="D35" s="34" t="str">
        <f>IF(IF($C$4=Dates!$E$3, DataPack!AA186, IF($C$4=Dates!$E$4, DataPack!AG186, IF($C$4=Dates!$E$5, DataPack!AM186)))="", "", IF($C$4=Dates!$E$3, DataPack!AA186, IF($C$4=Dates!$E$4, DataPack!AG186, IF($C$4=Dates!$E$5, DataPack!AM186))))</f>
        <v>Tower Hamlets</v>
      </c>
      <c r="E35" s="34" t="str">
        <f>IF(IF($C$4=Dates!$E$3, DataPack!AB186, IF($C$4=Dates!$E$4, DataPack!AH186, IF($C$4=Dates!$E$5, DataPack!AN186)))="", "", IF($C$4=Dates!$E$3, DataPack!AB186, IF($C$4=Dates!$E$4, DataPack!AH186, IF($C$4=Dates!$E$5, DataPack!AN186))))</f>
        <v>Primary</v>
      </c>
      <c r="F35" s="34" t="str">
        <f>IF(IF($C$4=Dates!$E$3, DataPack!AC186, IF($C$4=Dates!$E$4, DataPack!AI186, IF($C$4=Dates!$E$5, DataPack!AO186)))="", "", IF($C$4=Dates!$E$3, DataPack!AC186, IF($C$4=Dates!$E$4, DataPack!AI186, IF($C$4=Dates!$E$5, DataPack!AO186))))</f>
        <v>Voluntary Aided School</v>
      </c>
      <c r="G35" s="43">
        <f>IF(IF($C$4=Dates!$E$3, DataPack!AD186, IF($C$4=Dates!$E$4, DataPack!AJ186, IF($C$4=Dates!$E$5, DataPack!AP186)))="", "", IF($C$4=Dates!$E$3, DataPack!AD186, IF($C$4=Dates!$E$4, DataPack!AJ186, IF($C$4=Dates!$E$5, DataPack!AP186))))</f>
        <v>41088</v>
      </c>
      <c r="H35" s="5"/>
    </row>
    <row r="36" spans="2:8">
      <c r="B36" s="7">
        <f>IF(IF($C$4=Dates!$E$3, DataPack!Y187, IF($C$4=Dates!$E$4, DataPack!AE187, IF($C$4=Dates!$E$5, DataPack!AK187)))="", "", IF($C$4=Dates!$E$3, DataPack!Y187, IF($C$4=Dates!$E$4, DataPack!AE187, IF($C$4=Dates!$E$5, DataPack!AK187))))</f>
        <v>123029</v>
      </c>
      <c r="C36" s="34" t="str">
        <f>IF(IF($C$4=Dates!$E$3, DataPack!Z187, IF($C$4=Dates!$E$4, DataPack!AF187, IF($C$4=Dates!$E$5, DataPack!AL187)))="", "", IF($C$4=Dates!$E$3, DataPack!Z187, IF($C$4=Dates!$E$4, DataPack!AF187, IF($C$4=Dates!$E$5, DataPack!AL187))))</f>
        <v>Chalgrove Community Primary School</v>
      </c>
      <c r="D36" s="34" t="str">
        <f>IF(IF($C$4=Dates!$E$3, DataPack!AA187, IF($C$4=Dates!$E$4, DataPack!AG187, IF($C$4=Dates!$E$5, DataPack!AM187)))="", "", IF($C$4=Dates!$E$3, DataPack!AA187, IF($C$4=Dates!$E$4, DataPack!AG187, IF($C$4=Dates!$E$5, DataPack!AM187))))</f>
        <v>Oxfordshire</v>
      </c>
      <c r="E36" s="34" t="str">
        <f>IF(IF($C$4=Dates!$E$3, DataPack!AB187, IF($C$4=Dates!$E$4, DataPack!AH187, IF($C$4=Dates!$E$5, DataPack!AN187)))="", "", IF($C$4=Dates!$E$3, DataPack!AB187, IF($C$4=Dates!$E$4, DataPack!AH187, IF($C$4=Dates!$E$5, DataPack!AN187))))</f>
        <v>Primary</v>
      </c>
      <c r="F36" s="34" t="str">
        <f>IF(IF($C$4=Dates!$E$3, DataPack!AC187, IF($C$4=Dates!$E$4, DataPack!AI187, IF($C$4=Dates!$E$5, DataPack!AO187)))="", "", IF($C$4=Dates!$E$3, DataPack!AC187, IF($C$4=Dates!$E$4, DataPack!AI187, IF($C$4=Dates!$E$5, DataPack!AO187))))</f>
        <v>Community School</v>
      </c>
      <c r="G36" s="43">
        <f>IF(IF($C$4=Dates!$E$3, DataPack!AD187, IF($C$4=Dates!$E$4, DataPack!AJ187, IF($C$4=Dates!$E$5, DataPack!AP187)))="", "", IF($C$4=Dates!$E$3, DataPack!AD187, IF($C$4=Dates!$E$4, DataPack!AJ187, IF($C$4=Dates!$E$5, DataPack!AP187))))</f>
        <v>41087</v>
      </c>
      <c r="H36" s="5"/>
    </row>
    <row r="37" spans="2:8">
      <c r="B37" s="7">
        <f>IF(IF($C$4=Dates!$E$3, DataPack!Y188, IF($C$4=Dates!$E$4, DataPack!AE188, IF($C$4=Dates!$E$5, DataPack!AK188)))="", "", IF($C$4=Dates!$E$3, DataPack!Y188, IF($C$4=Dates!$E$4, DataPack!AE188, IF($C$4=Dates!$E$5, DataPack!AK188))))</f>
        <v>122308</v>
      </c>
      <c r="C37" s="34" t="str">
        <f>IF(IF($C$4=Dates!$E$3, DataPack!Z188, IF($C$4=Dates!$E$4, DataPack!AF188, IF($C$4=Dates!$E$5, DataPack!AL188)))="", "", IF($C$4=Dates!$E$3, DataPack!Z188, IF($C$4=Dates!$E$4, DataPack!AF188, IF($C$4=Dates!$E$5, DataPack!AL188))))</f>
        <v>St Bede's Roman Catholic Voluntary Aided Primary School</v>
      </c>
      <c r="D37" s="34" t="str">
        <f>IF(IF($C$4=Dates!$E$3, DataPack!AA188, IF($C$4=Dates!$E$4, DataPack!AG188, IF($C$4=Dates!$E$5, DataPack!AM188)))="", "", IF($C$4=Dates!$E$3, DataPack!AA188, IF($C$4=Dates!$E$4, DataPack!AG188, IF($C$4=Dates!$E$5, DataPack!AM188))))</f>
        <v>Northumberland</v>
      </c>
      <c r="E37" s="34" t="str">
        <f>IF(IF($C$4=Dates!$E$3, DataPack!AB188, IF($C$4=Dates!$E$4, DataPack!AH188, IF($C$4=Dates!$E$5, DataPack!AN188)))="", "", IF($C$4=Dates!$E$3, DataPack!AB188, IF($C$4=Dates!$E$4, DataPack!AH188, IF($C$4=Dates!$E$5, DataPack!AN188))))</f>
        <v>Primary</v>
      </c>
      <c r="F37" s="34" t="str">
        <f>IF(IF($C$4=Dates!$E$3, DataPack!AC188, IF($C$4=Dates!$E$4, DataPack!AI188, IF($C$4=Dates!$E$5, DataPack!AO188)))="", "", IF($C$4=Dates!$E$3, DataPack!AC188, IF($C$4=Dates!$E$4, DataPack!AI188, IF($C$4=Dates!$E$5, DataPack!AO188))))</f>
        <v>Voluntary Aided School</v>
      </c>
      <c r="G37" s="43">
        <f>IF(IF($C$4=Dates!$E$3, DataPack!AD188, IF($C$4=Dates!$E$4, DataPack!AJ188, IF($C$4=Dates!$E$5, DataPack!AP188)))="", "", IF($C$4=Dates!$E$3, DataPack!AD188, IF($C$4=Dates!$E$4, DataPack!AJ188, IF($C$4=Dates!$E$5, DataPack!AP188))))</f>
        <v>41087</v>
      </c>
    </row>
    <row r="38" spans="2:8">
      <c r="B38" s="7">
        <f>IF(IF($C$4=Dates!$E$3, DataPack!Y189, IF($C$4=Dates!$E$4, DataPack!AE189, IF($C$4=Dates!$E$5, DataPack!AK189)))="", "", IF($C$4=Dates!$E$3, DataPack!Y189, IF($C$4=Dates!$E$4, DataPack!AE189, IF($C$4=Dates!$E$5, DataPack!AK189))))</f>
        <v>120069</v>
      </c>
      <c r="C38" s="34" t="str">
        <f>IF(IF($C$4=Dates!$E$3, DataPack!Z189, IF($C$4=Dates!$E$4, DataPack!AF189, IF($C$4=Dates!$E$5, DataPack!AL189)))="", "", IF($C$4=Dates!$E$3, DataPack!Z189, IF($C$4=Dates!$E$4, DataPack!AF189, IF($C$4=Dates!$E$5, DataPack!AL189))))</f>
        <v>Eyres Monsell Primary School</v>
      </c>
      <c r="D38" s="34" t="str">
        <f>IF(IF($C$4=Dates!$E$3, DataPack!AA189, IF($C$4=Dates!$E$4, DataPack!AG189, IF($C$4=Dates!$E$5, DataPack!AM189)))="", "", IF($C$4=Dates!$E$3, DataPack!AA189, IF($C$4=Dates!$E$4, DataPack!AG189, IF($C$4=Dates!$E$5, DataPack!AM189))))</f>
        <v>Leicester</v>
      </c>
      <c r="E38" s="34" t="str">
        <f>IF(IF($C$4=Dates!$E$3, DataPack!AB189, IF($C$4=Dates!$E$4, DataPack!AH189, IF($C$4=Dates!$E$5, DataPack!AN189)))="", "", IF($C$4=Dates!$E$3, DataPack!AB189, IF($C$4=Dates!$E$4, DataPack!AH189, IF($C$4=Dates!$E$5, DataPack!AN189))))</f>
        <v>Primary</v>
      </c>
      <c r="F38" s="34" t="str">
        <f>IF(IF($C$4=Dates!$E$3, DataPack!AC189, IF($C$4=Dates!$E$4, DataPack!AI189, IF($C$4=Dates!$E$5, DataPack!AO189)))="", "", IF($C$4=Dates!$E$3, DataPack!AC189, IF($C$4=Dates!$E$4, DataPack!AI189, IF($C$4=Dates!$E$5, DataPack!AO189))))</f>
        <v>Community School</v>
      </c>
      <c r="G38" s="43">
        <f>IF(IF($C$4=Dates!$E$3, DataPack!AD189, IF($C$4=Dates!$E$4, DataPack!AJ189, IF($C$4=Dates!$E$5, DataPack!AP189)))="", "", IF($C$4=Dates!$E$3, DataPack!AD189, IF($C$4=Dates!$E$4, DataPack!AJ189, IF($C$4=Dates!$E$5, DataPack!AP189))))</f>
        <v>41087</v>
      </c>
    </row>
    <row r="39" spans="2:8">
      <c r="B39" s="7">
        <f>IF(IF($C$4=Dates!$E$3, DataPack!Y190, IF($C$4=Dates!$E$4, DataPack!AE190, IF($C$4=Dates!$E$5, DataPack!AK190)))="", "", IF($C$4=Dates!$E$3, DataPack!Y190, IF($C$4=Dates!$E$4, DataPack!AE190, IF($C$4=Dates!$E$5, DataPack!AK190))))</f>
        <v>134139</v>
      </c>
      <c r="C39" s="34" t="str">
        <f>IF(IF($C$4=Dates!$E$3, DataPack!Z190, IF($C$4=Dates!$E$4, DataPack!AF190, IF($C$4=Dates!$E$5, DataPack!AL190)))="", "", IF($C$4=Dates!$E$3, DataPack!Z190, IF($C$4=Dates!$E$4, DataPack!AF190, IF($C$4=Dates!$E$5, DataPack!AL190))))</f>
        <v>North Wingfield Primary and Nursery School</v>
      </c>
      <c r="D39" s="34" t="str">
        <f>IF(IF($C$4=Dates!$E$3, DataPack!AA190, IF($C$4=Dates!$E$4, DataPack!AG190, IF($C$4=Dates!$E$5, DataPack!AM190)))="", "", IF($C$4=Dates!$E$3, DataPack!AA190, IF($C$4=Dates!$E$4, DataPack!AG190, IF($C$4=Dates!$E$5, DataPack!AM190))))</f>
        <v>Derbyshire</v>
      </c>
      <c r="E39" s="34" t="str">
        <f>IF(IF($C$4=Dates!$E$3, DataPack!AB190, IF($C$4=Dates!$E$4, DataPack!AH190, IF($C$4=Dates!$E$5, DataPack!AN190)))="", "", IF($C$4=Dates!$E$3, DataPack!AB190, IF($C$4=Dates!$E$4, DataPack!AH190, IF($C$4=Dates!$E$5, DataPack!AN190))))</f>
        <v>Primary</v>
      </c>
      <c r="F39" s="34" t="str">
        <f>IF(IF($C$4=Dates!$E$3, DataPack!AC190, IF($C$4=Dates!$E$4, DataPack!AI190, IF($C$4=Dates!$E$5, DataPack!AO190)))="", "", IF($C$4=Dates!$E$3, DataPack!AC190, IF($C$4=Dates!$E$4, DataPack!AI190, IF($C$4=Dates!$E$5, DataPack!AO190))))</f>
        <v>Community School</v>
      </c>
      <c r="G39" s="43">
        <f>IF(IF($C$4=Dates!$E$3, DataPack!AD190, IF($C$4=Dates!$E$4, DataPack!AJ190, IF($C$4=Dates!$E$5, DataPack!AP190)))="", "", IF($C$4=Dates!$E$3, DataPack!AD190, IF($C$4=Dates!$E$4, DataPack!AJ190, IF($C$4=Dates!$E$5, DataPack!AP190))))</f>
        <v>41087</v>
      </c>
    </row>
    <row r="40" spans="2:8">
      <c r="B40" s="7">
        <f>IF(IF($C$4=Dates!$E$3, DataPack!Y191, IF($C$4=Dates!$E$4, DataPack!AE191, IF($C$4=Dates!$E$5, DataPack!AK191)))="", "", IF($C$4=Dates!$E$3, DataPack!Y191, IF($C$4=Dates!$E$4, DataPack!AE191, IF($C$4=Dates!$E$5, DataPack!AK191))))</f>
        <v>116748</v>
      </c>
      <c r="C40" s="34" t="str">
        <f>IF(IF($C$4=Dates!$E$3, DataPack!Z191, IF($C$4=Dates!$E$4, DataPack!AF191, IF($C$4=Dates!$E$5, DataPack!AL191)))="", "", IF($C$4=Dates!$E$3, DataPack!Z191, IF($C$4=Dates!$E$4, DataPack!AF191, IF($C$4=Dates!$E$5, DataPack!AL191))))</f>
        <v>Withington Primary School</v>
      </c>
      <c r="D40" s="34" t="str">
        <f>IF(IF($C$4=Dates!$E$3, DataPack!AA191, IF($C$4=Dates!$E$4, DataPack!AG191, IF($C$4=Dates!$E$5, DataPack!AM191)))="", "", IF($C$4=Dates!$E$3, DataPack!AA191, IF($C$4=Dates!$E$4, DataPack!AG191, IF($C$4=Dates!$E$5, DataPack!AM191))))</f>
        <v>Herefordshire</v>
      </c>
      <c r="E40" s="34" t="str">
        <f>IF(IF($C$4=Dates!$E$3, DataPack!AB191, IF($C$4=Dates!$E$4, DataPack!AH191, IF($C$4=Dates!$E$5, DataPack!AN191)))="", "", IF($C$4=Dates!$E$3, DataPack!AB191, IF($C$4=Dates!$E$4, DataPack!AH191, IF($C$4=Dates!$E$5, DataPack!AN191))))</f>
        <v>Primary</v>
      </c>
      <c r="F40" s="34" t="str">
        <f>IF(IF($C$4=Dates!$E$3, DataPack!AC191, IF($C$4=Dates!$E$4, DataPack!AI191, IF($C$4=Dates!$E$5, DataPack!AO191)))="", "", IF($C$4=Dates!$E$3, DataPack!AC191, IF($C$4=Dates!$E$4, DataPack!AI191, IF($C$4=Dates!$E$5, DataPack!AO191))))</f>
        <v>Community School</v>
      </c>
      <c r="G40" s="43">
        <f>IF(IF($C$4=Dates!$E$3, DataPack!AD191, IF($C$4=Dates!$E$4, DataPack!AJ191, IF($C$4=Dates!$E$5, DataPack!AP191)))="", "", IF($C$4=Dates!$E$3, DataPack!AD191, IF($C$4=Dates!$E$4, DataPack!AJ191, IF($C$4=Dates!$E$5, DataPack!AP191))))</f>
        <v>41087</v>
      </c>
    </row>
    <row r="41" spans="2:8">
      <c r="B41" s="7">
        <f>IF(IF($C$4=Dates!$E$3, DataPack!Y192, IF($C$4=Dates!$E$4, DataPack!AE192, IF($C$4=Dates!$E$5, DataPack!AK192)))="", "", IF($C$4=Dates!$E$3, DataPack!Y192, IF($C$4=Dates!$E$4, DataPack!AE192, IF($C$4=Dates!$E$5, DataPack!AK192))))</f>
        <v>134251</v>
      </c>
      <c r="C41" s="34" t="str">
        <f>IF(IF($C$4=Dates!$E$3, DataPack!Z192, IF($C$4=Dates!$E$4, DataPack!AF192, IF($C$4=Dates!$E$5, DataPack!AL192)))="", "", IF($C$4=Dates!$E$3, DataPack!Z192, IF($C$4=Dates!$E$4, DataPack!AF192, IF($C$4=Dates!$E$5, DataPack!AL192))))</f>
        <v>Western House Primary School</v>
      </c>
      <c r="D41" s="34" t="str">
        <f>IF(IF($C$4=Dates!$E$3, DataPack!AA192, IF($C$4=Dates!$E$4, DataPack!AG192, IF($C$4=Dates!$E$5, DataPack!AM192)))="", "", IF($C$4=Dates!$E$3, DataPack!AA192, IF($C$4=Dates!$E$4, DataPack!AG192, IF($C$4=Dates!$E$5, DataPack!AM192))))</f>
        <v>Slough</v>
      </c>
      <c r="E41" s="34" t="str">
        <f>IF(IF($C$4=Dates!$E$3, DataPack!AB192, IF($C$4=Dates!$E$4, DataPack!AH192, IF($C$4=Dates!$E$5, DataPack!AN192)))="", "", IF($C$4=Dates!$E$3, DataPack!AB192, IF($C$4=Dates!$E$4, DataPack!AH192, IF($C$4=Dates!$E$5, DataPack!AN192))))</f>
        <v>Primary</v>
      </c>
      <c r="F41" s="34" t="str">
        <f>IF(IF($C$4=Dates!$E$3, DataPack!AC192, IF($C$4=Dates!$E$4, DataPack!AI192, IF($C$4=Dates!$E$5, DataPack!AO192)))="", "", IF($C$4=Dates!$E$3, DataPack!AC192, IF($C$4=Dates!$E$4, DataPack!AI192, IF($C$4=Dates!$E$5, DataPack!AO192))))</f>
        <v>Community School</v>
      </c>
      <c r="G41" s="43">
        <f>IF(IF($C$4=Dates!$E$3, DataPack!AD192, IF($C$4=Dates!$E$4, DataPack!AJ192, IF($C$4=Dates!$E$5, DataPack!AP192)))="", "", IF($C$4=Dates!$E$3, DataPack!AD192, IF($C$4=Dates!$E$4, DataPack!AJ192, IF($C$4=Dates!$E$5, DataPack!AP192))))</f>
        <v>41087</v>
      </c>
    </row>
    <row r="42" spans="2:8">
      <c r="B42" s="7">
        <f>IF(IF($C$4=Dates!$E$3, DataPack!Y193, IF($C$4=Dates!$E$4, DataPack!AE193, IF($C$4=Dates!$E$5, DataPack!AK193)))="", "", IF($C$4=Dates!$E$3, DataPack!Y193, IF($C$4=Dates!$E$4, DataPack!AE193, IF($C$4=Dates!$E$5, DataPack!AK193))))</f>
        <v>107222</v>
      </c>
      <c r="C42" s="34" t="str">
        <f>IF(IF($C$4=Dates!$E$3, DataPack!Z193, IF($C$4=Dates!$E$4, DataPack!AF193, IF($C$4=Dates!$E$5, DataPack!AL193)))="", "", IF($C$4=Dates!$E$3, DataPack!Z193, IF($C$4=Dates!$E$4, DataPack!AF193, IF($C$4=Dates!$E$5, DataPack!AL193))))</f>
        <v>Thornbury Primary School</v>
      </c>
      <c r="D42" s="34" t="str">
        <f>IF(IF($C$4=Dates!$E$3, DataPack!AA193, IF($C$4=Dates!$E$4, DataPack!AG193, IF($C$4=Dates!$E$5, DataPack!AM193)))="", "", IF($C$4=Dates!$E$3, DataPack!AA193, IF($C$4=Dates!$E$4, DataPack!AG193, IF($C$4=Dates!$E$5, DataPack!AM193))))</f>
        <v>Bradford</v>
      </c>
      <c r="E42" s="34" t="str">
        <f>IF(IF($C$4=Dates!$E$3, DataPack!AB193, IF($C$4=Dates!$E$4, DataPack!AH193, IF($C$4=Dates!$E$5, DataPack!AN193)))="", "", IF($C$4=Dates!$E$3, DataPack!AB193, IF($C$4=Dates!$E$4, DataPack!AH193, IF($C$4=Dates!$E$5, DataPack!AN193))))</f>
        <v>Primary</v>
      </c>
      <c r="F42" s="34" t="str">
        <f>IF(IF($C$4=Dates!$E$3, DataPack!AC193, IF($C$4=Dates!$E$4, DataPack!AI193, IF($C$4=Dates!$E$5, DataPack!AO193)))="", "", IF($C$4=Dates!$E$3, DataPack!AC193, IF($C$4=Dates!$E$4, DataPack!AI193, IF($C$4=Dates!$E$5, DataPack!AO193))))</f>
        <v>Community School</v>
      </c>
      <c r="G42" s="43">
        <f>IF(IF($C$4=Dates!$E$3, DataPack!AD193, IF($C$4=Dates!$E$4, DataPack!AJ193, IF($C$4=Dates!$E$5, DataPack!AP193)))="", "", IF($C$4=Dates!$E$3, DataPack!AD193, IF($C$4=Dates!$E$4, DataPack!AJ193, IF($C$4=Dates!$E$5, DataPack!AP193))))</f>
        <v>41087</v>
      </c>
    </row>
    <row r="43" spans="2:8">
      <c r="B43" s="7">
        <f>IF(IF($C$4=Dates!$E$3, DataPack!Y194, IF($C$4=Dates!$E$4, DataPack!AE194, IF($C$4=Dates!$E$5, DataPack!AK194)))="", "", IF($C$4=Dates!$E$3, DataPack!Y194, IF($C$4=Dates!$E$4, DataPack!AE194, IF($C$4=Dates!$E$5, DataPack!AK194))))</f>
        <v>130863</v>
      </c>
      <c r="C43" s="34" t="str">
        <f>IF(IF($C$4=Dates!$E$3, DataPack!Z194, IF($C$4=Dates!$E$4, DataPack!AF194, IF($C$4=Dates!$E$5, DataPack!AL194)))="", "", IF($C$4=Dates!$E$3, DataPack!Z194, IF($C$4=Dates!$E$4, DataPack!AF194, IF($C$4=Dates!$E$5, DataPack!AL194))))</f>
        <v>Infant School Moorthorpe Primary (J and I ) School</v>
      </c>
      <c r="D43" s="34" t="str">
        <f>IF(IF($C$4=Dates!$E$3, DataPack!AA194, IF($C$4=Dates!$E$4, DataPack!AG194, IF($C$4=Dates!$E$5, DataPack!AM194)))="", "", IF($C$4=Dates!$E$3, DataPack!AA194, IF($C$4=Dates!$E$4, DataPack!AG194, IF($C$4=Dates!$E$5, DataPack!AM194))))</f>
        <v>Wakefield</v>
      </c>
      <c r="E43" s="34" t="str">
        <f>IF(IF($C$4=Dates!$E$3, DataPack!AB194, IF($C$4=Dates!$E$4, DataPack!AH194, IF($C$4=Dates!$E$5, DataPack!AN194)))="", "", IF($C$4=Dates!$E$3, DataPack!AB194, IF($C$4=Dates!$E$4, DataPack!AH194, IF($C$4=Dates!$E$5, DataPack!AN194))))</f>
        <v>Primary</v>
      </c>
      <c r="F43" s="34" t="str">
        <f>IF(IF($C$4=Dates!$E$3, DataPack!AC194, IF($C$4=Dates!$E$4, DataPack!AI194, IF($C$4=Dates!$E$5, DataPack!AO194)))="", "", IF($C$4=Dates!$E$3, DataPack!AC194, IF($C$4=Dates!$E$4, DataPack!AI194, IF($C$4=Dates!$E$5, DataPack!AO194))))</f>
        <v>Community School</v>
      </c>
      <c r="G43" s="43">
        <f>IF(IF($C$4=Dates!$E$3, DataPack!AD194, IF($C$4=Dates!$E$4, DataPack!AJ194, IF($C$4=Dates!$E$5, DataPack!AP194)))="", "", IF($C$4=Dates!$E$3, DataPack!AD194, IF($C$4=Dates!$E$4, DataPack!AJ194, IF($C$4=Dates!$E$5, DataPack!AP194))))</f>
        <v>41087</v>
      </c>
    </row>
    <row r="44" spans="2:8">
      <c r="B44" s="7">
        <f>IF(IF($C$4=Dates!$E$3, DataPack!Y195, IF($C$4=Dates!$E$4, DataPack!AE195, IF($C$4=Dates!$E$5, DataPack!AK195)))="", "", IF($C$4=Dates!$E$3, DataPack!Y195, IF($C$4=Dates!$E$4, DataPack!AE195, IF($C$4=Dates!$E$5, DataPack!AK195))))</f>
        <v>116257</v>
      </c>
      <c r="C44" s="34" t="str">
        <f>IF(IF($C$4=Dates!$E$3, DataPack!Z195, IF($C$4=Dates!$E$4, DataPack!AF195, IF($C$4=Dates!$E$5, DataPack!AL195)))="", "", IF($C$4=Dates!$E$3, DataPack!Z195, IF($C$4=Dates!$E$4, DataPack!AF195, IF($C$4=Dates!$E$5, DataPack!AL195))))</f>
        <v>Paulsgrove Primary School</v>
      </c>
      <c r="D44" s="34" t="str">
        <f>IF(IF($C$4=Dates!$E$3, DataPack!AA195, IF($C$4=Dates!$E$4, DataPack!AG195, IF($C$4=Dates!$E$5, DataPack!AM195)))="", "", IF($C$4=Dates!$E$3, DataPack!AA195, IF($C$4=Dates!$E$4, DataPack!AG195, IF($C$4=Dates!$E$5, DataPack!AM195))))</f>
        <v>Portsmouth</v>
      </c>
      <c r="E44" s="34" t="str">
        <f>IF(IF($C$4=Dates!$E$3, DataPack!AB195, IF($C$4=Dates!$E$4, DataPack!AH195, IF($C$4=Dates!$E$5, DataPack!AN195)))="", "", IF($C$4=Dates!$E$3, DataPack!AB195, IF($C$4=Dates!$E$4, DataPack!AH195, IF($C$4=Dates!$E$5, DataPack!AN195))))</f>
        <v>Primary</v>
      </c>
      <c r="F44" s="34" t="str">
        <f>IF(IF($C$4=Dates!$E$3, DataPack!AC195, IF($C$4=Dates!$E$4, DataPack!AI195, IF($C$4=Dates!$E$5, DataPack!AO195)))="", "", IF($C$4=Dates!$E$3, DataPack!AC195, IF($C$4=Dates!$E$4, DataPack!AI195, IF($C$4=Dates!$E$5, DataPack!AO195))))</f>
        <v>Community School</v>
      </c>
      <c r="G44" s="43">
        <f>IF(IF($C$4=Dates!$E$3, DataPack!AD195, IF($C$4=Dates!$E$4, DataPack!AJ195, IF($C$4=Dates!$E$5, DataPack!AP195)))="", "", IF($C$4=Dates!$E$3, DataPack!AD195, IF($C$4=Dates!$E$4, DataPack!AJ195, IF($C$4=Dates!$E$5, DataPack!AP195))))</f>
        <v>41082</v>
      </c>
    </row>
    <row r="45" spans="2:8">
      <c r="B45" s="7">
        <f>IF(IF($C$4=Dates!$E$3, DataPack!Y196, IF($C$4=Dates!$E$4, DataPack!AE196, IF($C$4=Dates!$E$5, DataPack!AK196)))="", "", IF($C$4=Dates!$E$3, DataPack!Y196, IF($C$4=Dates!$E$4, DataPack!AE196, IF($C$4=Dates!$E$5, DataPack!AK196))))</f>
        <v>120546</v>
      </c>
      <c r="C45" s="34" t="str">
        <f>IF(IF($C$4=Dates!$E$3, DataPack!Z196, IF($C$4=Dates!$E$4, DataPack!AF196, IF($C$4=Dates!$E$5, DataPack!AL196)))="", "", IF($C$4=Dates!$E$3, DataPack!Z196, IF($C$4=Dates!$E$4, DataPack!AF196, IF($C$4=Dates!$E$5, DataPack!AL196))))</f>
        <v>The Saint Thomas' Church of England Primary School, Boston</v>
      </c>
      <c r="D45" s="34" t="str">
        <f>IF(IF($C$4=Dates!$E$3, DataPack!AA196, IF($C$4=Dates!$E$4, DataPack!AG196, IF($C$4=Dates!$E$5, DataPack!AM196)))="", "", IF($C$4=Dates!$E$3, DataPack!AA196, IF($C$4=Dates!$E$4, DataPack!AG196, IF($C$4=Dates!$E$5, DataPack!AM196))))</f>
        <v>Lincolnshire</v>
      </c>
      <c r="E45" s="34" t="str">
        <f>IF(IF($C$4=Dates!$E$3, DataPack!AB196, IF($C$4=Dates!$E$4, DataPack!AH196, IF($C$4=Dates!$E$5, DataPack!AN196)))="", "", IF($C$4=Dates!$E$3, DataPack!AB196, IF($C$4=Dates!$E$4, DataPack!AH196, IF($C$4=Dates!$E$5, DataPack!AN196))))</f>
        <v>Primary</v>
      </c>
      <c r="F45" s="34" t="str">
        <f>IF(IF($C$4=Dates!$E$3, DataPack!AC196, IF($C$4=Dates!$E$4, DataPack!AI196, IF($C$4=Dates!$E$5, DataPack!AO196)))="", "", IF($C$4=Dates!$E$3, DataPack!AC196, IF($C$4=Dates!$E$4, DataPack!AI196, IF($C$4=Dates!$E$5, DataPack!AO196))))</f>
        <v>Voluntary Controlled School</v>
      </c>
      <c r="G45" s="43">
        <f>IF(IF($C$4=Dates!$E$3, DataPack!AD196, IF($C$4=Dates!$E$4, DataPack!AJ196, IF($C$4=Dates!$E$5, DataPack!AP196)))="", "", IF($C$4=Dates!$E$3, DataPack!AD196, IF($C$4=Dates!$E$4, DataPack!AJ196, IF($C$4=Dates!$E$5, DataPack!AP196))))</f>
        <v>41081</v>
      </c>
    </row>
    <row r="46" spans="2:8">
      <c r="B46" s="7">
        <f>IF(IF($C$4=Dates!$E$3, DataPack!Y197, IF($C$4=Dates!$E$4, DataPack!AE197, IF($C$4=Dates!$E$5, DataPack!AK197)))="", "", IF($C$4=Dates!$E$3, DataPack!Y197, IF($C$4=Dates!$E$4, DataPack!AE197, IF($C$4=Dates!$E$5, DataPack!AK197))))</f>
        <v>125201</v>
      </c>
      <c r="C46" s="34" t="str">
        <f>IF(IF($C$4=Dates!$E$3, DataPack!Z197, IF($C$4=Dates!$E$4, DataPack!AF197, IF($C$4=Dates!$E$5, DataPack!AL197)))="", "", IF($C$4=Dates!$E$3, DataPack!Z197, IF($C$4=Dates!$E$4, DataPack!AF197, IF($C$4=Dates!$E$5, DataPack!AL197))))</f>
        <v>Horsell CofE Aided Junior School</v>
      </c>
      <c r="D46" s="34" t="str">
        <f>IF(IF($C$4=Dates!$E$3, DataPack!AA197, IF($C$4=Dates!$E$4, DataPack!AG197, IF($C$4=Dates!$E$5, DataPack!AM197)))="", "", IF($C$4=Dates!$E$3, DataPack!AA197, IF($C$4=Dates!$E$4, DataPack!AG197, IF($C$4=Dates!$E$5, DataPack!AM197))))</f>
        <v>Surrey</v>
      </c>
      <c r="E46" s="34" t="str">
        <f>IF(IF($C$4=Dates!$E$3, DataPack!AB197, IF($C$4=Dates!$E$4, DataPack!AH197, IF($C$4=Dates!$E$5, DataPack!AN197)))="", "", IF($C$4=Dates!$E$3, DataPack!AB197, IF($C$4=Dates!$E$4, DataPack!AH197, IF($C$4=Dates!$E$5, DataPack!AN197))))</f>
        <v>Primary</v>
      </c>
      <c r="F46" s="34" t="str">
        <f>IF(IF($C$4=Dates!$E$3, DataPack!AC197, IF($C$4=Dates!$E$4, DataPack!AI197, IF($C$4=Dates!$E$5, DataPack!AO197)))="", "", IF($C$4=Dates!$E$3, DataPack!AC197, IF($C$4=Dates!$E$4, DataPack!AI197, IF($C$4=Dates!$E$5, DataPack!AO197))))</f>
        <v>Voluntary Aided School</v>
      </c>
      <c r="G46" s="43">
        <f>IF(IF($C$4=Dates!$E$3, DataPack!AD197, IF($C$4=Dates!$E$4, DataPack!AJ197, IF($C$4=Dates!$E$5, DataPack!AP197)))="", "", IF($C$4=Dates!$E$3, DataPack!AD197, IF($C$4=Dates!$E$4, DataPack!AJ197, IF($C$4=Dates!$E$5, DataPack!AP197))))</f>
        <v>41081</v>
      </c>
    </row>
    <row r="47" spans="2:8">
      <c r="B47" s="7">
        <f>IF(IF($C$4=Dates!$E$3, DataPack!Y198, IF($C$4=Dates!$E$4, DataPack!AE198, IF($C$4=Dates!$E$5, DataPack!AK198)))="", "", IF($C$4=Dates!$E$3, DataPack!Y198, IF($C$4=Dates!$E$4, DataPack!AE198, IF($C$4=Dates!$E$5, DataPack!AK198))))</f>
        <v>119117</v>
      </c>
      <c r="C47" s="34" t="str">
        <f>IF(IF($C$4=Dates!$E$3, DataPack!Z198, IF($C$4=Dates!$E$4, DataPack!AF198, IF($C$4=Dates!$E$5, DataPack!AL198)))="", "", IF($C$4=Dates!$E$3, DataPack!Z198, IF($C$4=Dates!$E$4, DataPack!AF198, IF($C$4=Dates!$E$5, DataPack!AL198))))</f>
        <v>Hawthorns Junior School</v>
      </c>
      <c r="D47" s="34" t="str">
        <f>IF(IF($C$4=Dates!$E$3, DataPack!AA198, IF($C$4=Dates!$E$4, DataPack!AG198, IF($C$4=Dates!$E$5, DataPack!AM198)))="", "", IF($C$4=Dates!$E$3, DataPack!AA198, IF($C$4=Dates!$E$4, DataPack!AG198, IF($C$4=Dates!$E$5, DataPack!AM198))))</f>
        <v>Blackburn with Darwen</v>
      </c>
      <c r="E47" s="34" t="str">
        <f>IF(IF($C$4=Dates!$E$3, DataPack!AB198, IF($C$4=Dates!$E$4, DataPack!AH198, IF($C$4=Dates!$E$5, DataPack!AN198)))="", "", IF($C$4=Dates!$E$3, DataPack!AB198, IF($C$4=Dates!$E$4, DataPack!AH198, IF($C$4=Dates!$E$5, DataPack!AN198))))</f>
        <v>Primary</v>
      </c>
      <c r="F47" s="34" t="str">
        <f>IF(IF($C$4=Dates!$E$3, DataPack!AC198, IF($C$4=Dates!$E$4, DataPack!AI198, IF($C$4=Dates!$E$5, DataPack!AO198)))="", "", IF($C$4=Dates!$E$3, DataPack!AC198, IF($C$4=Dates!$E$4, DataPack!AI198, IF($C$4=Dates!$E$5, DataPack!AO198))))</f>
        <v>Community School</v>
      </c>
      <c r="G47" s="43">
        <f>IF(IF($C$4=Dates!$E$3, DataPack!AD198, IF($C$4=Dates!$E$4, DataPack!AJ198, IF($C$4=Dates!$E$5, DataPack!AP198)))="", "", IF($C$4=Dates!$E$3, DataPack!AD198, IF($C$4=Dates!$E$4, DataPack!AJ198, IF($C$4=Dates!$E$5, DataPack!AP198))))</f>
        <v>41081</v>
      </c>
    </row>
    <row r="48" spans="2:8">
      <c r="B48" s="7">
        <f>IF(IF($C$4=Dates!$E$3, DataPack!Y199, IF($C$4=Dates!$E$4, DataPack!AE199, IF($C$4=Dates!$E$5, DataPack!AK199)))="", "", IF($C$4=Dates!$E$3, DataPack!Y199, IF($C$4=Dates!$E$4, DataPack!AE199, IF($C$4=Dates!$E$5, DataPack!AK199))))</f>
        <v>120009</v>
      </c>
      <c r="C48" s="34" t="str">
        <f>IF(IF($C$4=Dates!$E$3, DataPack!Z199, IF($C$4=Dates!$E$4, DataPack!AF199, IF($C$4=Dates!$E$5, DataPack!AL199)))="", "", IF($C$4=Dates!$E$3, DataPack!Z199, IF($C$4=Dates!$E$4, DataPack!AF199, IF($C$4=Dates!$E$5, DataPack!AL199))))</f>
        <v>Rushey Mead Primary School</v>
      </c>
      <c r="D48" s="34" t="str">
        <f>IF(IF($C$4=Dates!$E$3, DataPack!AA199, IF($C$4=Dates!$E$4, DataPack!AG199, IF($C$4=Dates!$E$5, DataPack!AM199)))="", "", IF($C$4=Dates!$E$3, DataPack!AA199, IF($C$4=Dates!$E$4, DataPack!AG199, IF($C$4=Dates!$E$5, DataPack!AM199))))</f>
        <v>Leicester</v>
      </c>
      <c r="E48" s="34" t="str">
        <f>IF(IF($C$4=Dates!$E$3, DataPack!AB199, IF($C$4=Dates!$E$4, DataPack!AH199, IF($C$4=Dates!$E$5, DataPack!AN199)))="", "", IF($C$4=Dates!$E$3, DataPack!AB199, IF($C$4=Dates!$E$4, DataPack!AH199, IF($C$4=Dates!$E$5, DataPack!AN199))))</f>
        <v>Primary</v>
      </c>
      <c r="F48" s="34" t="str">
        <f>IF(IF($C$4=Dates!$E$3, DataPack!AC199, IF($C$4=Dates!$E$4, DataPack!AI199, IF($C$4=Dates!$E$5, DataPack!AO199)))="", "", IF($C$4=Dates!$E$3, DataPack!AC199, IF($C$4=Dates!$E$4, DataPack!AI199, IF($C$4=Dates!$E$5, DataPack!AO199))))</f>
        <v>Community School</v>
      </c>
      <c r="G48" s="43">
        <f>IF(IF($C$4=Dates!$E$3, DataPack!AD199, IF($C$4=Dates!$E$4, DataPack!AJ199, IF($C$4=Dates!$E$5, DataPack!AP199)))="", "", IF($C$4=Dates!$E$3, DataPack!AD199, IF($C$4=Dates!$E$4, DataPack!AJ199, IF($C$4=Dates!$E$5, DataPack!AP199))))</f>
        <v>41081</v>
      </c>
    </row>
    <row r="49" spans="2:7">
      <c r="B49" s="7">
        <f>IF(IF($C$4=Dates!$E$3, DataPack!Y200, IF($C$4=Dates!$E$4, DataPack!AE200, IF($C$4=Dates!$E$5, DataPack!AK200)))="", "", IF($C$4=Dates!$E$3, DataPack!Y200, IF($C$4=Dates!$E$4, DataPack!AE200, IF($C$4=Dates!$E$5, DataPack!AK200))))</f>
        <v>131236</v>
      </c>
      <c r="C49" s="34" t="str">
        <f>IF(IF($C$4=Dates!$E$3, DataPack!Z200, IF($C$4=Dates!$E$4, DataPack!AF200, IF($C$4=Dates!$E$5, DataPack!AL200)))="", "", IF($C$4=Dates!$E$3, DataPack!Z200, IF($C$4=Dates!$E$4, DataPack!AF200, IF($C$4=Dates!$E$5, DataPack!AL200))))</f>
        <v>James Elliman School</v>
      </c>
      <c r="D49" s="34" t="str">
        <f>IF(IF($C$4=Dates!$E$3, DataPack!AA200, IF($C$4=Dates!$E$4, DataPack!AG200, IF($C$4=Dates!$E$5, DataPack!AM200)))="", "", IF($C$4=Dates!$E$3, DataPack!AA200, IF($C$4=Dates!$E$4, DataPack!AG200, IF($C$4=Dates!$E$5, DataPack!AM200))))</f>
        <v>Slough</v>
      </c>
      <c r="E49" s="34" t="str">
        <f>IF(IF($C$4=Dates!$E$3, DataPack!AB200, IF($C$4=Dates!$E$4, DataPack!AH200, IF($C$4=Dates!$E$5, DataPack!AN200)))="", "", IF($C$4=Dates!$E$3, DataPack!AB200, IF($C$4=Dates!$E$4, DataPack!AH200, IF($C$4=Dates!$E$5, DataPack!AN200))))</f>
        <v>Primary</v>
      </c>
      <c r="F49" s="34" t="str">
        <f>IF(IF($C$4=Dates!$E$3, DataPack!AC200, IF($C$4=Dates!$E$4, DataPack!AI200, IF($C$4=Dates!$E$5, DataPack!AO200)))="", "", IF($C$4=Dates!$E$3, DataPack!AC200, IF($C$4=Dates!$E$4, DataPack!AI200, IF($C$4=Dates!$E$5, DataPack!AO200))))</f>
        <v>Community School</v>
      </c>
      <c r="G49" s="43">
        <f>IF(IF($C$4=Dates!$E$3, DataPack!AD200, IF($C$4=Dates!$E$4, DataPack!AJ200, IF($C$4=Dates!$E$5, DataPack!AP200)))="", "", IF($C$4=Dates!$E$3, DataPack!AD200, IF($C$4=Dates!$E$4, DataPack!AJ200, IF($C$4=Dates!$E$5, DataPack!AP200))))</f>
        <v>41081</v>
      </c>
    </row>
    <row r="50" spans="2:7">
      <c r="B50" s="7">
        <f>IF(IF($C$4=Dates!$E$3, DataPack!Y201, IF($C$4=Dates!$E$4, DataPack!AE201, IF($C$4=Dates!$E$5, DataPack!AK201)))="", "", IF($C$4=Dates!$E$3, DataPack!Y201, IF($C$4=Dates!$E$4, DataPack!AE201, IF($C$4=Dates!$E$5, DataPack!AK201))))</f>
        <v>117821</v>
      </c>
      <c r="C50" s="34" t="str">
        <f>IF(IF($C$4=Dates!$E$3, DataPack!Z201, IF($C$4=Dates!$E$4, DataPack!AF201, IF($C$4=Dates!$E$5, DataPack!AL201)))="", "", IF($C$4=Dates!$E$3, DataPack!Z201, IF($C$4=Dates!$E$4, DataPack!AF201, IF($C$4=Dates!$E$5, DataPack!AL201))))</f>
        <v>Tilbury Primary School</v>
      </c>
      <c r="D50" s="34" t="str">
        <f>IF(IF($C$4=Dates!$E$3, DataPack!AA201, IF($C$4=Dates!$E$4, DataPack!AG201, IF($C$4=Dates!$E$5, DataPack!AM201)))="", "", IF($C$4=Dates!$E$3, DataPack!AA201, IF($C$4=Dates!$E$4, DataPack!AG201, IF($C$4=Dates!$E$5, DataPack!AM201))))</f>
        <v>Kingston upon Hull City of</v>
      </c>
      <c r="E50" s="34" t="str">
        <f>IF(IF($C$4=Dates!$E$3, DataPack!AB201, IF($C$4=Dates!$E$4, DataPack!AH201, IF($C$4=Dates!$E$5, DataPack!AN201)))="", "", IF($C$4=Dates!$E$3, DataPack!AB201, IF($C$4=Dates!$E$4, DataPack!AH201, IF($C$4=Dates!$E$5, DataPack!AN201))))</f>
        <v>Primary</v>
      </c>
      <c r="F50" s="34" t="str">
        <f>IF(IF($C$4=Dates!$E$3, DataPack!AC201, IF($C$4=Dates!$E$4, DataPack!AI201, IF($C$4=Dates!$E$5, DataPack!AO201)))="", "", IF($C$4=Dates!$E$3, DataPack!AC201, IF($C$4=Dates!$E$4, DataPack!AI201, IF($C$4=Dates!$E$5, DataPack!AO201))))</f>
        <v>Community School</v>
      </c>
      <c r="G50" s="43">
        <f>IF(IF($C$4=Dates!$E$3, DataPack!AD201, IF($C$4=Dates!$E$4, DataPack!AJ201, IF($C$4=Dates!$E$5, DataPack!AP201)))="", "", IF($C$4=Dates!$E$3, DataPack!AD201, IF($C$4=Dates!$E$4, DataPack!AJ201, IF($C$4=Dates!$E$5, DataPack!AP201))))</f>
        <v>41081</v>
      </c>
    </row>
    <row r="51" spans="2:7">
      <c r="B51" s="7">
        <f>IF(IF($C$4=Dates!$E$3, DataPack!Y202, IF($C$4=Dates!$E$4, DataPack!AE202, IF($C$4=Dates!$E$5, DataPack!AK202)))="", "", IF($C$4=Dates!$E$3, DataPack!Y202, IF($C$4=Dates!$E$4, DataPack!AE202, IF($C$4=Dates!$E$5, DataPack!AK202))))</f>
        <v>100789</v>
      </c>
      <c r="C51" s="34" t="str">
        <f>IF(IF($C$4=Dates!$E$3, DataPack!Z202, IF($C$4=Dates!$E$4, DataPack!AF202, IF($C$4=Dates!$E$5, DataPack!AL202)))="", "", IF($C$4=Dates!$E$3, DataPack!Z202, IF($C$4=Dates!$E$4, DataPack!AF202, IF($C$4=Dates!$E$5, DataPack!AL202))))</f>
        <v>Gloucester School</v>
      </c>
      <c r="D51" s="34" t="str">
        <f>IF(IF($C$4=Dates!$E$3, DataPack!AA202, IF($C$4=Dates!$E$4, DataPack!AG202, IF($C$4=Dates!$E$5, DataPack!AM202)))="", "", IF($C$4=Dates!$E$3, DataPack!AA202, IF($C$4=Dates!$E$4, DataPack!AG202, IF($C$4=Dates!$E$5, DataPack!AM202))))</f>
        <v>Southwark</v>
      </c>
      <c r="E51" s="34" t="str">
        <f>IF(IF($C$4=Dates!$E$3, DataPack!AB202, IF($C$4=Dates!$E$4, DataPack!AH202, IF($C$4=Dates!$E$5, DataPack!AN202)))="", "", IF($C$4=Dates!$E$3, DataPack!AB202, IF($C$4=Dates!$E$4, DataPack!AH202, IF($C$4=Dates!$E$5, DataPack!AN202))))</f>
        <v>Primary</v>
      </c>
      <c r="F51" s="34" t="str">
        <f>IF(IF($C$4=Dates!$E$3, DataPack!AC202, IF($C$4=Dates!$E$4, DataPack!AI202, IF($C$4=Dates!$E$5, DataPack!AO202)))="", "", IF($C$4=Dates!$E$3, DataPack!AC202, IF($C$4=Dates!$E$4, DataPack!AI202, IF($C$4=Dates!$E$5, DataPack!AO202))))</f>
        <v>Community School</v>
      </c>
      <c r="G51" s="43">
        <f>IF(IF($C$4=Dates!$E$3, DataPack!AD202, IF($C$4=Dates!$E$4, DataPack!AJ202, IF($C$4=Dates!$E$5, DataPack!AP202)))="", "", IF($C$4=Dates!$E$3, DataPack!AD202, IF($C$4=Dates!$E$4, DataPack!AJ202, IF($C$4=Dates!$E$5, DataPack!AP202))))</f>
        <v>41081</v>
      </c>
    </row>
    <row r="52" spans="2:7">
      <c r="B52" s="7">
        <f>IF(IF($C$4=Dates!$E$3, DataPack!Y203, IF($C$4=Dates!$E$4, DataPack!AE203, IF($C$4=Dates!$E$5, DataPack!AK203)))="", "", IF($C$4=Dates!$E$3, DataPack!Y203, IF($C$4=Dates!$E$4, DataPack!AE203, IF($C$4=Dates!$E$5, DataPack!AK203))))</f>
        <v>113145</v>
      </c>
      <c r="C52" s="34" t="str">
        <f>IF(IF($C$4=Dates!$E$3, DataPack!Z203, IF($C$4=Dates!$E$4, DataPack!AF203, IF($C$4=Dates!$E$5, DataPack!AL203)))="", "", IF($C$4=Dates!$E$3, DataPack!Z203, IF($C$4=Dates!$E$4, DataPack!AF203, IF($C$4=Dates!$E$5, DataPack!AL203))))</f>
        <v>Combe Martin Primary School</v>
      </c>
      <c r="D52" s="34" t="str">
        <f>IF(IF($C$4=Dates!$E$3, DataPack!AA203, IF($C$4=Dates!$E$4, DataPack!AG203, IF($C$4=Dates!$E$5, DataPack!AM203)))="", "", IF($C$4=Dates!$E$3, DataPack!AA203, IF($C$4=Dates!$E$4, DataPack!AG203, IF($C$4=Dates!$E$5, DataPack!AM203))))</f>
        <v>Devon</v>
      </c>
      <c r="E52" s="34" t="str">
        <f>IF(IF($C$4=Dates!$E$3, DataPack!AB203, IF($C$4=Dates!$E$4, DataPack!AH203, IF($C$4=Dates!$E$5, DataPack!AN203)))="", "", IF($C$4=Dates!$E$3, DataPack!AB203, IF($C$4=Dates!$E$4, DataPack!AH203, IF($C$4=Dates!$E$5, DataPack!AN203))))</f>
        <v>Primary</v>
      </c>
      <c r="F52" s="34" t="str">
        <f>IF(IF($C$4=Dates!$E$3, DataPack!AC203, IF($C$4=Dates!$E$4, DataPack!AI203, IF($C$4=Dates!$E$5, DataPack!AO203)))="", "", IF($C$4=Dates!$E$3, DataPack!AC203, IF($C$4=Dates!$E$4, DataPack!AI203, IF($C$4=Dates!$E$5, DataPack!AO203))))</f>
        <v>Community School</v>
      </c>
      <c r="G52" s="43">
        <f>IF(IF($C$4=Dates!$E$3, DataPack!AD203, IF($C$4=Dates!$E$4, DataPack!AJ203, IF($C$4=Dates!$E$5, DataPack!AP203)))="", "", IF($C$4=Dates!$E$3, DataPack!AD203, IF($C$4=Dates!$E$4, DataPack!AJ203, IF($C$4=Dates!$E$5, DataPack!AP203))))</f>
        <v>41080</v>
      </c>
    </row>
    <row r="53" spans="2:7">
      <c r="B53" s="7">
        <f>IF(IF($C$4=Dates!$E$3, DataPack!Y204, IF($C$4=Dates!$E$4, DataPack!AE204, IF($C$4=Dates!$E$5, DataPack!AK204)))="", "", IF($C$4=Dates!$E$3, DataPack!Y204, IF($C$4=Dates!$E$4, DataPack!AE204, IF($C$4=Dates!$E$5, DataPack!AK204))))</f>
        <v>110761</v>
      </c>
      <c r="C53" s="34" t="str">
        <f>IF(IF($C$4=Dates!$E$3, DataPack!Z204, IF($C$4=Dates!$E$4, DataPack!AF204, IF($C$4=Dates!$E$5, DataPack!AL204)))="", "", IF($C$4=Dates!$E$3, DataPack!Z204, IF($C$4=Dates!$E$4, DataPack!AF204, IF($C$4=Dates!$E$5, DataPack!AL204))))</f>
        <v>Ravensthorpe Primary School</v>
      </c>
      <c r="D53" s="34" t="str">
        <f>IF(IF($C$4=Dates!$E$3, DataPack!AA204, IF($C$4=Dates!$E$4, DataPack!AG204, IF($C$4=Dates!$E$5, DataPack!AM204)))="", "", IF($C$4=Dates!$E$3, DataPack!AA204, IF($C$4=Dates!$E$4, DataPack!AG204, IF($C$4=Dates!$E$5, DataPack!AM204))))</f>
        <v>Peterborough</v>
      </c>
      <c r="E53" s="34" t="str">
        <f>IF(IF($C$4=Dates!$E$3, DataPack!AB204, IF($C$4=Dates!$E$4, DataPack!AH204, IF($C$4=Dates!$E$5, DataPack!AN204)))="", "", IF($C$4=Dates!$E$3, DataPack!AB204, IF($C$4=Dates!$E$4, DataPack!AH204, IF($C$4=Dates!$E$5, DataPack!AN204))))</f>
        <v>Primary</v>
      </c>
      <c r="F53" s="34" t="str">
        <f>IF(IF($C$4=Dates!$E$3, DataPack!AC204, IF($C$4=Dates!$E$4, DataPack!AI204, IF($C$4=Dates!$E$5, DataPack!AO204)))="", "", IF($C$4=Dates!$E$3, DataPack!AC204, IF($C$4=Dates!$E$4, DataPack!AI204, IF($C$4=Dates!$E$5, DataPack!AO204))))</f>
        <v>Community School</v>
      </c>
      <c r="G53" s="43">
        <f>IF(IF($C$4=Dates!$E$3, DataPack!AD204, IF($C$4=Dates!$E$4, DataPack!AJ204, IF($C$4=Dates!$E$5, DataPack!AP204)))="", "", IF($C$4=Dates!$E$3, DataPack!AD204, IF($C$4=Dates!$E$4, DataPack!AJ204, IF($C$4=Dates!$E$5, DataPack!AP204))))</f>
        <v>41080</v>
      </c>
    </row>
    <row r="54" spans="2:7">
      <c r="B54" s="7">
        <f>IF(IF($C$4=Dates!$E$3, DataPack!Y205, IF($C$4=Dates!$E$4, DataPack!AE205, IF($C$4=Dates!$E$5, DataPack!AK205)))="", "", IF($C$4=Dates!$E$3, DataPack!Y205, IF($C$4=Dates!$E$4, DataPack!AE205, IF($C$4=Dates!$E$5, DataPack!AK205))))</f>
        <v>134922</v>
      </c>
      <c r="C54" s="34" t="str">
        <f>IF(IF($C$4=Dates!$E$3, DataPack!Z205, IF($C$4=Dates!$E$4, DataPack!AF205, IF($C$4=Dates!$E$5, DataPack!AL205)))="", "", IF($C$4=Dates!$E$3, DataPack!Z205, IF($C$4=Dates!$E$4, DataPack!AF205, IF($C$4=Dates!$E$5, DataPack!AL205))))</f>
        <v>Perry Wood Primary and Nursery School</v>
      </c>
      <c r="D54" s="34" t="str">
        <f>IF(IF($C$4=Dates!$E$3, DataPack!AA205, IF($C$4=Dates!$E$4, DataPack!AG205, IF($C$4=Dates!$E$5, DataPack!AM205)))="", "", IF($C$4=Dates!$E$3, DataPack!AA205, IF($C$4=Dates!$E$4, DataPack!AG205, IF($C$4=Dates!$E$5, DataPack!AM205))))</f>
        <v>Worcestershire</v>
      </c>
      <c r="E54" s="34" t="str">
        <f>IF(IF($C$4=Dates!$E$3, DataPack!AB205, IF($C$4=Dates!$E$4, DataPack!AH205, IF($C$4=Dates!$E$5, DataPack!AN205)))="", "", IF($C$4=Dates!$E$3, DataPack!AB205, IF($C$4=Dates!$E$4, DataPack!AH205, IF($C$4=Dates!$E$5, DataPack!AN205))))</f>
        <v>Primary</v>
      </c>
      <c r="F54" s="34" t="str">
        <f>IF(IF($C$4=Dates!$E$3, DataPack!AC205, IF($C$4=Dates!$E$4, DataPack!AI205, IF($C$4=Dates!$E$5, DataPack!AO205)))="", "", IF($C$4=Dates!$E$3, DataPack!AC205, IF($C$4=Dates!$E$4, DataPack!AI205, IF($C$4=Dates!$E$5, DataPack!AO205))))</f>
        <v>Community School</v>
      </c>
      <c r="G54" s="43">
        <f>IF(IF($C$4=Dates!$E$3, DataPack!AD205, IF($C$4=Dates!$E$4, DataPack!AJ205, IF($C$4=Dates!$E$5, DataPack!AP205)))="", "", IF($C$4=Dates!$E$3, DataPack!AD205, IF($C$4=Dates!$E$4, DataPack!AJ205, IF($C$4=Dates!$E$5, DataPack!AP205))))</f>
        <v>41080</v>
      </c>
    </row>
    <row r="55" spans="2:7">
      <c r="B55" s="7">
        <f>IF(IF($C$4=Dates!$E$3, DataPack!Y206, IF($C$4=Dates!$E$4, DataPack!AE206, IF($C$4=Dates!$E$5, DataPack!AK206)))="", "", IF($C$4=Dates!$E$3, DataPack!Y206, IF($C$4=Dates!$E$4, DataPack!AE206, IF($C$4=Dates!$E$5, DataPack!AK206))))</f>
        <v>121888</v>
      </c>
      <c r="C55" s="34" t="str">
        <f>IF(IF($C$4=Dates!$E$3, DataPack!Z206, IF($C$4=Dates!$E$4, DataPack!AF206, IF($C$4=Dates!$E$5, DataPack!AL206)))="", "", IF($C$4=Dates!$E$3, DataPack!Z206, IF($C$4=Dates!$E$4, DataPack!AF206, IF($C$4=Dates!$E$5, DataPack!AL206))))</f>
        <v>Corby Kingswood Primary School</v>
      </c>
      <c r="D55" s="34" t="str">
        <f>IF(IF($C$4=Dates!$E$3, DataPack!AA206, IF($C$4=Dates!$E$4, DataPack!AG206, IF($C$4=Dates!$E$5, DataPack!AM206)))="", "", IF($C$4=Dates!$E$3, DataPack!AA206, IF($C$4=Dates!$E$4, DataPack!AG206, IF($C$4=Dates!$E$5, DataPack!AM206))))</f>
        <v>Northamptonshire</v>
      </c>
      <c r="E55" s="34" t="str">
        <f>IF(IF($C$4=Dates!$E$3, DataPack!AB206, IF($C$4=Dates!$E$4, DataPack!AH206, IF($C$4=Dates!$E$5, DataPack!AN206)))="", "", IF($C$4=Dates!$E$3, DataPack!AB206, IF($C$4=Dates!$E$4, DataPack!AH206, IF($C$4=Dates!$E$5, DataPack!AN206))))</f>
        <v>Primary</v>
      </c>
      <c r="F55" s="34" t="str">
        <f>IF(IF($C$4=Dates!$E$3, DataPack!AC206, IF($C$4=Dates!$E$4, DataPack!AI206, IF($C$4=Dates!$E$5, DataPack!AO206)))="", "", IF($C$4=Dates!$E$3, DataPack!AC206, IF($C$4=Dates!$E$4, DataPack!AI206, IF($C$4=Dates!$E$5, DataPack!AO206))))</f>
        <v>Community School</v>
      </c>
      <c r="G55" s="43">
        <f>IF(IF($C$4=Dates!$E$3, DataPack!AD206, IF($C$4=Dates!$E$4, DataPack!AJ206, IF($C$4=Dates!$E$5, DataPack!AP206)))="", "", IF($C$4=Dates!$E$3, DataPack!AD206, IF($C$4=Dates!$E$4, DataPack!AJ206, IF($C$4=Dates!$E$5, DataPack!AP206))))</f>
        <v>41074</v>
      </c>
    </row>
    <row r="56" spans="2:7">
      <c r="B56" s="7">
        <f>IF(IF($C$4=Dates!$E$3, DataPack!Y207, IF($C$4=Dates!$E$4, DataPack!AE207, IF($C$4=Dates!$E$5, DataPack!AK207)))="", "", IF($C$4=Dates!$E$3, DataPack!Y207, IF($C$4=Dates!$E$4, DataPack!AE207, IF($C$4=Dates!$E$5, DataPack!AK207))))</f>
        <v>123978</v>
      </c>
      <c r="C56" s="34" t="str">
        <f>IF(IF($C$4=Dates!$E$3, DataPack!Z207, IF($C$4=Dates!$E$4, DataPack!AF207, IF($C$4=Dates!$E$5, DataPack!AL207)))="", "", IF($C$4=Dates!$E$3, DataPack!Z207, IF($C$4=Dates!$E$4, DataPack!AF207, IF($C$4=Dates!$E$5, DataPack!AL207))))</f>
        <v>Hollywall Primary School</v>
      </c>
      <c r="D56" s="34" t="str">
        <f>IF(IF($C$4=Dates!$E$3, DataPack!AA207, IF($C$4=Dates!$E$4, DataPack!AG207, IF($C$4=Dates!$E$5, DataPack!AM207)))="", "", IF($C$4=Dates!$E$3, DataPack!AA207, IF($C$4=Dates!$E$4, DataPack!AG207, IF($C$4=Dates!$E$5, DataPack!AM207))))</f>
        <v>Stoke-on-Trent</v>
      </c>
      <c r="E56" s="34" t="str">
        <f>IF(IF($C$4=Dates!$E$3, DataPack!AB207, IF($C$4=Dates!$E$4, DataPack!AH207, IF($C$4=Dates!$E$5, DataPack!AN207)))="", "", IF($C$4=Dates!$E$3, DataPack!AB207, IF($C$4=Dates!$E$4, DataPack!AH207, IF($C$4=Dates!$E$5, DataPack!AN207))))</f>
        <v>Primary</v>
      </c>
      <c r="F56" s="34" t="str">
        <f>IF(IF($C$4=Dates!$E$3, DataPack!AC207, IF($C$4=Dates!$E$4, DataPack!AI207, IF($C$4=Dates!$E$5, DataPack!AO207)))="", "", IF($C$4=Dates!$E$3, DataPack!AC207, IF($C$4=Dates!$E$4, DataPack!AI207, IF($C$4=Dates!$E$5, DataPack!AO207))))</f>
        <v>Community School</v>
      </c>
      <c r="G56" s="43">
        <f>IF(IF($C$4=Dates!$E$3, DataPack!AD207, IF($C$4=Dates!$E$4, DataPack!AJ207, IF($C$4=Dates!$E$5, DataPack!AP207)))="", "", IF($C$4=Dates!$E$3, DataPack!AD207, IF($C$4=Dates!$E$4, DataPack!AJ207, IF($C$4=Dates!$E$5, DataPack!AP207))))</f>
        <v>41074</v>
      </c>
    </row>
    <row r="57" spans="2:7">
      <c r="B57" s="7">
        <f>IF(IF($C$4=Dates!$E$3, DataPack!Y208, IF($C$4=Dates!$E$4, DataPack!AE208, IF($C$4=Dates!$E$5, DataPack!AK208)))="", "", IF($C$4=Dates!$E$3, DataPack!Y208, IF($C$4=Dates!$E$4, DataPack!AE208, IF($C$4=Dates!$E$5, DataPack!AK208))))</f>
        <v>118539</v>
      </c>
      <c r="C57" s="34" t="str">
        <f>IF(IF($C$4=Dates!$E$3, DataPack!Z208, IF($C$4=Dates!$E$4, DataPack!AF208, IF($C$4=Dates!$E$5, DataPack!AL208)))="", "", IF($C$4=Dates!$E$3, DataPack!Z208, IF($C$4=Dates!$E$4, DataPack!AF208, IF($C$4=Dates!$E$5, DataPack!AL208))))</f>
        <v>Pilgrims' Way Primary School and Nursery</v>
      </c>
      <c r="D57" s="34" t="str">
        <f>IF(IF($C$4=Dates!$E$3, DataPack!AA208, IF($C$4=Dates!$E$4, DataPack!AG208, IF($C$4=Dates!$E$5, DataPack!AM208)))="", "", IF($C$4=Dates!$E$3, DataPack!AA208, IF($C$4=Dates!$E$4, DataPack!AG208, IF($C$4=Dates!$E$5, DataPack!AM208))))</f>
        <v>Kent</v>
      </c>
      <c r="E57" s="34" t="str">
        <f>IF(IF($C$4=Dates!$E$3, DataPack!AB208, IF($C$4=Dates!$E$4, DataPack!AH208, IF($C$4=Dates!$E$5, DataPack!AN208)))="", "", IF($C$4=Dates!$E$3, DataPack!AB208, IF($C$4=Dates!$E$4, DataPack!AH208, IF($C$4=Dates!$E$5, DataPack!AN208))))</f>
        <v>Primary</v>
      </c>
      <c r="F57" s="34" t="str">
        <f>IF(IF($C$4=Dates!$E$3, DataPack!AC208, IF($C$4=Dates!$E$4, DataPack!AI208, IF($C$4=Dates!$E$5, DataPack!AO208)))="", "", IF($C$4=Dates!$E$3, DataPack!AC208, IF($C$4=Dates!$E$4, DataPack!AI208, IF($C$4=Dates!$E$5, DataPack!AO208))))</f>
        <v>Community School</v>
      </c>
      <c r="G57" s="43">
        <f>IF(IF($C$4=Dates!$E$3, DataPack!AD208, IF($C$4=Dates!$E$4, DataPack!AJ208, IF($C$4=Dates!$E$5, DataPack!AP208)))="", "", IF($C$4=Dates!$E$3, DataPack!AD208, IF($C$4=Dates!$E$4, DataPack!AJ208, IF($C$4=Dates!$E$5, DataPack!AP208))))</f>
        <v>41074</v>
      </c>
    </row>
    <row r="58" spans="2:7">
      <c r="B58" s="7">
        <f>IF(IF($C$4=Dates!$E$3, DataPack!Y209, IF($C$4=Dates!$E$4, DataPack!AE209, IF($C$4=Dates!$E$5, DataPack!AK209)))="", "", IF($C$4=Dates!$E$3, DataPack!Y209, IF($C$4=Dates!$E$4, DataPack!AE209, IF($C$4=Dates!$E$5, DataPack!AK209))))</f>
        <v>131942</v>
      </c>
      <c r="C58" s="34" t="str">
        <f>IF(IF($C$4=Dates!$E$3, DataPack!Z209, IF($C$4=Dates!$E$4, DataPack!AF209, IF($C$4=Dates!$E$5, DataPack!AL209)))="", "", IF($C$4=Dates!$E$3, DataPack!Z209, IF($C$4=Dates!$E$4, DataPack!AF209, IF($C$4=Dates!$E$5, DataPack!AL209))))</f>
        <v>Billesley Primary School</v>
      </c>
      <c r="D58" s="34" t="str">
        <f>IF(IF($C$4=Dates!$E$3, DataPack!AA209, IF($C$4=Dates!$E$4, DataPack!AG209, IF($C$4=Dates!$E$5, DataPack!AM209)))="", "", IF($C$4=Dates!$E$3, DataPack!AA209, IF($C$4=Dates!$E$4, DataPack!AG209, IF($C$4=Dates!$E$5, DataPack!AM209))))</f>
        <v>Birmingham</v>
      </c>
      <c r="E58" s="34" t="str">
        <f>IF(IF($C$4=Dates!$E$3, DataPack!AB209, IF($C$4=Dates!$E$4, DataPack!AH209, IF($C$4=Dates!$E$5, DataPack!AN209)))="", "", IF($C$4=Dates!$E$3, DataPack!AB209, IF($C$4=Dates!$E$4, DataPack!AH209, IF($C$4=Dates!$E$5, DataPack!AN209))))</f>
        <v>Primary</v>
      </c>
      <c r="F58" s="34" t="str">
        <f>IF(IF($C$4=Dates!$E$3, DataPack!AC209, IF($C$4=Dates!$E$4, DataPack!AI209, IF($C$4=Dates!$E$5, DataPack!AO209)))="", "", IF($C$4=Dates!$E$3, DataPack!AC209, IF($C$4=Dates!$E$4, DataPack!AI209, IF($C$4=Dates!$E$5, DataPack!AO209))))</f>
        <v>Community School</v>
      </c>
      <c r="G58" s="43">
        <f>IF(IF($C$4=Dates!$E$3, DataPack!AD209, IF($C$4=Dates!$E$4, DataPack!AJ209, IF($C$4=Dates!$E$5, DataPack!AP209)))="", "", IF($C$4=Dates!$E$3, DataPack!AD209, IF($C$4=Dates!$E$4, DataPack!AJ209, IF($C$4=Dates!$E$5, DataPack!AP209))))</f>
        <v>41060</v>
      </c>
    </row>
    <row r="59" spans="2:7">
      <c r="B59" s="7">
        <f>IF(IF($C$4=Dates!$E$3, DataPack!Y210, IF($C$4=Dates!$E$4, DataPack!AE210, IF($C$4=Dates!$E$5, DataPack!AK210)))="", "", IF($C$4=Dates!$E$3, DataPack!Y210, IF($C$4=Dates!$E$4, DataPack!AE210, IF($C$4=Dates!$E$5, DataPack!AK210))))</f>
        <v>114391</v>
      </c>
      <c r="C59" s="34" t="str">
        <f>IF(IF($C$4=Dates!$E$3, DataPack!Z210, IF($C$4=Dates!$E$4, DataPack!AF210, IF($C$4=Dates!$E$5, DataPack!AL210)))="", "", IF($C$4=Dates!$E$3, DataPack!Z210, IF($C$4=Dates!$E$4, DataPack!AF210, IF($C$4=Dates!$E$5, DataPack!AL210))))</f>
        <v>Chiddingly Primary School</v>
      </c>
      <c r="D59" s="34" t="str">
        <f>IF(IF($C$4=Dates!$E$3, DataPack!AA210, IF($C$4=Dates!$E$4, DataPack!AG210, IF($C$4=Dates!$E$5, DataPack!AM210)))="", "", IF($C$4=Dates!$E$3, DataPack!AA210, IF($C$4=Dates!$E$4, DataPack!AG210, IF($C$4=Dates!$E$5, DataPack!AM210))))</f>
        <v>East Sussex</v>
      </c>
      <c r="E59" s="34" t="str">
        <f>IF(IF($C$4=Dates!$E$3, DataPack!AB210, IF($C$4=Dates!$E$4, DataPack!AH210, IF($C$4=Dates!$E$5, DataPack!AN210)))="", "", IF($C$4=Dates!$E$3, DataPack!AB210, IF($C$4=Dates!$E$4, DataPack!AH210, IF($C$4=Dates!$E$5, DataPack!AN210))))</f>
        <v>Primary</v>
      </c>
      <c r="F59" s="34" t="str">
        <f>IF(IF($C$4=Dates!$E$3, DataPack!AC210, IF($C$4=Dates!$E$4, DataPack!AI210, IF($C$4=Dates!$E$5, DataPack!AO210)))="", "", IF($C$4=Dates!$E$3, DataPack!AC210, IF($C$4=Dates!$E$4, DataPack!AI210, IF($C$4=Dates!$E$5, DataPack!AO210))))</f>
        <v>Community School</v>
      </c>
      <c r="G59" s="43">
        <f>IF(IF($C$4=Dates!$E$3, DataPack!AD210, IF($C$4=Dates!$E$4, DataPack!AJ210, IF($C$4=Dates!$E$5, DataPack!AP210)))="", "", IF($C$4=Dates!$E$3, DataPack!AD210, IF($C$4=Dates!$E$4, DataPack!AJ210, IF($C$4=Dates!$E$5, DataPack!AP210))))</f>
        <v>41059</v>
      </c>
    </row>
    <row r="60" spans="2:7">
      <c r="B60" s="7">
        <f>IF(IF($C$4=Dates!$E$3, DataPack!Y211, IF($C$4=Dates!$E$4, DataPack!AE211, IF($C$4=Dates!$E$5, DataPack!AK211)))="", "", IF($C$4=Dates!$E$3, DataPack!Y211, IF($C$4=Dates!$E$4, DataPack!AE211, IF($C$4=Dates!$E$5, DataPack!AK211))))</f>
        <v>113732</v>
      </c>
      <c r="C60" s="34" t="str">
        <f>IF(IF($C$4=Dates!$E$3, DataPack!Z211, IF($C$4=Dates!$E$4, DataPack!AF211, IF($C$4=Dates!$E$5, DataPack!AL211)))="", "", IF($C$4=Dates!$E$3, DataPack!Z211, IF($C$4=Dates!$E$4, DataPack!AF211, IF($C$4=Dates!$E$5, DataPack!AL211))))</f>
        <v>Queen's Park Junior School</v>
      </c>
      <c r="D60" s="34" t="str">
        <f>IF(IF($C$4=Dates!$E$3, DataPack!AA211, IF($C$4=Dates!$E$4, DataPack!AG211, IF($C$4=Dates!$E$5, DataPack!AM211)))="", "", IF($C$4=Dates!$E$3, DataPack!AA211, IF($C$4=Dates!$E$4, DataPack!AG211, IF($C$4=Dates!$E$5, DataPack!AM211))))</f>
        <v>Bournemouth</v>
      </c>
      <c r="E60" s="34" t="str">
        <f>IF(IF($C$4=Dates!$E$3, DataPack!AB211, IF($C$4=Dates!$E$4, DataPack!AH211, IF($C$4=Dates!$E$5, DataPack!AN211)))="", "", IF($C$4=Dates!$E$3, DataPack!AB211, IF($C$4=Dates!$E$4, DataPack!AH211, IF($C$4=Dates!$E$5, DataPack!AN211))))</f>
        <v>Primary</v>
      </c>
      <c r="F60" s="34" t="str">
        <f>IF(IF($C$4=Dates!$E$3, DataPack!AC211, IF($C$4=Dates!$E$4, DataPack!AI211, IF($C$4=Dates!$E$5, DataPack!AO211)))="", "", IF($C$4=Dates!$E$3, DataPack!AC211, IF($C$4=Dates!$E$4, DataPack!AI211, IF($C$4=Dates!$E$5, DataPack!AO211))))</f>
        <v>Community School</v>
      </c>
      <c r="G60" s="43">
        <f>IF(IF($C$4=Dates!$E$3, DataPack!AD211, IF($C$4=Dates!$E$4, DataPack!AJ211, IF($C$4=Dates!$E$5, DataPack!AP211)))="", "", IF($C$4=Dates!$E$3, DataPack!AD211, IF($C$4=Dates!$E$4, DataPack!AJ211, IF($C$4=Dates!$E$5, DataPack!AP211))))</f>
        <v>41059</v>
      </c>
    </row>
    <row r="61" spans="2:7">
      <c r="B61" s="7">
        <f>IF(IF($C$4=Dates!$E$3, DataPack!Y212, IF($C$4=Dates!$E$4, DataPack!AE212, IF($C$4=Dates!$E$5, DataPack!AK212)))="", "", IF($C$4=Dates!$E$3, DataPack!Y212, IF($C$4=Dates!$E$4, DataPack!AE212, IF($C$4=Dates!$E$5, DataPack!AK212))))</f>
        <v>135281</v>
      </c>
      <c r="C61" s="34" t="str">
        <f>IF(IF($C$4=Dates!$E$3, DataPack!Z212, IF($C$4=Dates!$E$4, DataPack!AF212, IF($C$4=Dates!$E$5, DataPack!AL212)))="", "", IF($C$4=Dates!$E$3, DataPack!Z212, IF($C$4=Dates!$E$4, DataPack!AF212, IF($C$4=Dates!$E$5, DataPack!AL212))))</f>
        <v>Riverview Primary School</v>
      </c>
      <c r="D61" s="34" t="str">
        <f>IF(IF($C$4=Dates!$E$3, DataPack!AA212, IF($C$4=Dates!$E$4, DataPack!AG212, IF($C$4=Dates!$E$5, DataPack!AM212)))="", "", IF($C$4=Dates!$E$3, DataPack!AA212, IF($C$4=Dates!$E$4, DataPack!AG212, IF($C$4=Dates!$E$5, DataPack!AM212))))</f>
        <v>Staffordshire</v>
      </c>
      <c r="E61" s="34" t="str">
        <f>IF(IF($C$4=Dates!$E$3, DataPack!AB212, IF($C$4=Dates!$E$4, DataPack!AH212, IF($C$4=Dates!$E$5, DataPack!AN212)))="", "", IF($C$4=Dates!$E$3, DataPack!AB212, IF($C$4=Dates!$E$4, DataPack!AH212, IF($C$4=Dates!$E$5, DataPack!AN212))))</f>
        <v>Primary</v>
      </c>
      <c r="F61" s="34" t="str">
        <f>IF(IF($C$4=Dates!$E$3, DataPack!AC212, IF($C$4=Dates!$E$4, DataPack!AI212, IF($C$4=Dates!$E$5, DataPack!AO212)))="", "", IF($C$4=Dates!$E$3, DataPack!AC212, IF($C$4=Dates!$E$4, DataPack!AI212, IF($C$4=Dates!$E$5, DataPack!AO212))))</f>
        <v>Community School</v>
      </c>
      <c r="G61" s="43">
        <f>IF(IF($C$4=Dates!$E$3, DataPack!AD212, IF($C$4=Dates!$E$4, DataPack!AJ212, IF($C$4=Dates!$E$5, DataPack!AP212)))="", "", IF($C$4=Dates!$E$3, DataPack!AD212, IF($C$4=Dates!$E$4, DataPack!AJ212, IF($C$4=Dates!$E$5, DataPack!AP212))))</f>
        <v>41059</v>
      </c>
    </row>
    <row r="62" spans="2:7">
      <c r="B62" s="7">
        <f>IF(IF($C$4=Dates!$E$3, DataPack!Y213, IF($C$4=Dates!$E$4, DataPack!AE213, IF($C$4=Dates!$E$5, DataPack!AK213)))="", "", IF($C$4=Dates!$E$3, DataPack!Y213, IF($C$4=Dates!$E$4, DataPack!AE213, IF($C$4=Dates!$E$5, DataPack!AK213))))</f>
        <v>107289</v>
      </c>
      <c r="C62" s="34" t="str">
        <f>IF(IF($C$4=Dates!$E$3, DataPack!Z213, IF($C$4=Dates!$E$4, DataPack!AF213, IF($C$4=Dates!$E$5, DataPack!AL213)))="", "", IF($C$4=Dates!$E$3, DataPack!Z213, IF($C$4=Dates!$E$4, DataPack!AF213, IF($C$4=Dates!$E$5, DataPack!AL213))))</f>
        <v>Feversham Primary School</v>
      </c>
      <c r="D62" s="34" t="str">
        <f>IF(IF($C$4=Dates!$E$3, DataPack!AA213, IF($C$4=Dates!$E$4, DataPack!AG213, IF($C$4=Dates!$E$5, DataPack!AM213)))="", "", IF($C$4=Dates!$E$3, DataPack!AA213, IF($C$4=Dates!$E$4, DataPack!AG213, IF($C$4=Dates!$E$5, DataPack!AM213))))</f>
        <v>Bradford</v>
      </c>
      <c r="E62" s="34" t="str">
        <f>IF(IF($C$4=Dates!$E$3, DataPack!AB213, IF($C$4=Dates!$E$4, DataPack!AH213, IF($C$4=Dates!$E$5, DataPack!AN213)))="", "", IF($C$4=Dates!$E$3, DataPack!AB213, IF($C$4=Dates!$E$4, DataPack!AH213, IF($C$4=Dates!$E$5, DataPack!AN213))))</f>
        <v>Primary</v>
      </c>
      <c r="F62" s="34" t="str">
        <f>IF(IF($C$4=Dates!$E$3, DataPack!AC213, IF($C$4=Dates!$E$4, DataPack!AI213, IF($C$4=Dates!$E$5, DataPack!AO213)))="", "", IF($C$4=Dates!$E$3, DataPack!AC213, IF($C$4=Dates!$E$4, DataPack!AI213, IF($C$4=Dates!$E$5, DataPack!AO213))))</f>
        <v>Community School</v>
      </c>
      <c r="G62" s="43">
        <f>IF(IF($C$4=Dates!$E$3, DataPack!AD213, IF($C$4=Dates!$E$4, DataPack!AJ213, IF($C$4=Dates!$E$5, DataPack!AP213)))="", "", IF($C$4=Dates!$E$3, DataPack!AD213, IF($C$4=Dates!$E$4, DataPack!AJ213, IF($C$4=Dates!$E$5, DataPack!AP213))))</f>
        <v>41058</v>
      </c>
    </row>
    <row r="63" spans="2:7">
      <c r="B63" s="7">
        <f>IF(IF($C$4=Dates!$E$3, DataPack!Y214, IF($C$4=Dates!$E$4, DataPack!AE214, IF($C$4=Dates!$E$5, DataPack!AK214)))="", "", IF($C$4=Dates!$E$3, DataPack!Y214, IF($C$4=Dates!$E$4, DataPack!AE214, IF($C$4=Dates!$E$5, DataPack!AK214))))</f>
        <v>120902</v>
      </c>
      <c r="C63" s="34" t="str">
        <f>IF(IF($C$4=Dates!$E$3, DataPack!Z214, IF($C$4=Dates!$E$4, DataPack!AF214, IF($C$4=Dates!$E$5, DataPack!AL214)))="", "", IF($C$4=Dates!$E$3, DataPack!Z214, IF($C$4=Dates!$E$4, DataPack!AF214, IF($C$4=Dates!$E$5, DataPack!AL214))))</f>
        <v>Thetford Queensway Community Junior School</v>
      </c>
      <c r="D63" s="34" t="str">
        <f>IF(IF($C$4=Dates!$E$3, DataPack!AA214, IF($C$4=Dates!$E$4, DataPack!AG214, IF($C$4=Dates!$E$5, DataPack!AM214)))="", "", IF($C$4=Dates!$E$3, DataPack!AA214, IF($C$4=Dates!$E$4, DataPack!AG214, IF($C$4=Dates!$E$5, DataPack!AM214))))</f>
        <v>Norfolk</v>
      </c>
      <c r="E63" s="34" t="str">
        <f>IF(IF($C$4=Dates!$E$3, DataPack!AB214, IF($C$4=Dates!$E$4, DataPack!AH214, IF($C$4=Dates!$E$5, DataPack!AN214)))="", "", IF($C$4=Dates!$E$3, DataPack!AB214, IF($C$4=Dates!$E$4, DataPack!AH214, IF($C$4=Dates!$E$5, DataPack!AN214))))</f>
        <v>Primary</v>
      </c>
      <c r="F63" s="34" t="str">
        <f>IF(IF($C$4=Dates!$E$3, DataPack!AC214, IF($C$4=Dates!$E$4, DataPack!AI214, IF($C$4=Dates!$E$5, DataPack!AO214)))="", "", IF($C$4=Dates!$E$3, DataPack!AC214, IF($C$4=Dates!$E$4, DataPack!AI214, IF($C$4=Dates!$E$5, DataPack!AO214))))</f>
        <v>Community School</v>
      </c>
      <c r="G63" s="43">
        <f>IF(IF($C$4=Dates!$E$3, DataPack!AD214, IF($C$4=Dates!$E$4, DataPack!AJ214, IF($C$4=Dates!$E$5, DataPack!AP214)))="", "", IF($C$4=Dates!$E$3, DataPack!AD214, IF($C$4=Dates!$E$4, DataPack!AJ214, IF($C$4=Dates!$E$5, DataPack!AP214))))</f>
        <v>41053</v>
      </c>
    </row>
    <row r="64" spans="2:7">
      <c r="B64" s="7">
        <f>IF(IF($C$4=Dates!$E$3, DataPack!Y215, IF($C$4=Dates!$E$4, DataPack!AE215, IF($C$4=Dates!$E$5, DataPack!AK215)))="", "", IF($C$4=Dates!$E$3, DataPack!Y215, IF($C$4=Dates!$E$4, DataPack!AE215, IF($C$4=Dates!$E$5, DataPack!AK215))))</f>
        <v>112561</v>
      </c>
      <c r="C64" s="34" t="str">
        <f>IF(IF($C$4=Dates!$E$3, DataPack!Z215, IF($C$4=Dates!$E$4, DataPack!AF215, IF($C$4=Dates!$E$5, DataPack!AL215)))="", "", IF($C$4=Dates!$E$3, DataPack!Z215, IF($C$4=Dates!$E$4, DataPack!AF215, IF($C$4=Dates!$E$5, DataPack!AL215))))</f>
        <v>Marlpool Junior School</v>
      </c>
      <c r="D64" s="34" t="str">
        <f>IF(IF($C$4=Dates!$E$3, DataPack!AA215, IF($C$4=Dates!$E$4, DataPack!AG215, IF($C$4=Dates!$E$5, DataPack!AM215)))="", "", IF($C$4=Dates!$E$3, DataPack!AA215, IF($C$4=Dates!$E$4, DataPack!AG215, IF($C$4=Dates!$E$5, DataPack!AM215))))</f>
        <v>Derbyshire</v>
      </c>
      <c r="E64" s="34" t="str">
        <f>IF(IF($C$4=Dates!$E$3, DataPack!AB215, IF($C$4=Dates!$E$4, DataPack!AH215, IF($C$4=Dates!$E$5, DataPack!AN215)))="", "", IF($C$4=Dates!$E$3, DataPack!AB215, IF($C$4=Dates!$E$4, DataPack!AH215, IF($C$4=Dates!$E$5, DataPack!AN215))))</f>
        <v>Primary</v>
      </c>
      <c r="F64" s="34" t="str">
        <f>IF(IF($C$4=Dates!$E$3, DataPack!AC215, IF($C$4=Dates!$E$4, DataPack!AI215, IF($C$4=Dates!$E$5, DataPack!AO215)))="", "", IF($C$4=Dates!$E$3, DataPack!AC215, IF($C$4=Dates!$E$4, DataPack!AI215, IF($C$4=Dates!$E$5, DataPack!AO215))))</f>
        <v>Community School</v>
      </c>
      <c r="G64" s="43">
        <f>IF(IF($C$4=Dates!$E$3, DataPack!AD215, IF($C$4=Dates!$E$4, DataPack!AJ215, IF($C$4=Dates!$E$5, DataPack!AP215)))="", "", IF($C$4=Dates!$E$3, DataPack!AD215, IF($C$4=Dates!$E$4, DataPack!AJ215, IF($C$4=Dates!$E$5, DataPack!AP215))))</f>
        <v>41046</v>
      </c>
    </row>
    <row r="65" spans="2:7">
      <c r="B65" s="7">
        <f>IF(IF($C$4=Dates!$E$3, DataPack!Y216, IF($C$4=Dates!$E$4, DataPack!AE216, IF($C$4=Dates!$E$5, DataPack!AK216)))="", "", IF($C$4=Dates!$E$3, DataPack!Y216, IF($C$4=Dates!$E$4, DataPack!AE216, IF($C$4=Dates!$E$5, DataPack!AK216))))</f>
        <v>123122</v>
      </c>
      <c r="C65" s="34" t="str">
        <f>IF(IF($C$4=Dates!$E$3, DataPack!Z216, IF($C$4=Dates!$E$4, DataPack!AF216, IF($C$4=Dates!$E$5, DataPack!AL216)))="", "", IF($C$4=Dates!$E$3, DataPack!Z216, IF($C$4=Dates!$E$4, DataPack!AF216, IF($C$4=Dates!$E$5, DataPack!AL216))))</f>
        <v>Wheatley Church of England (C) Primary School</v>
      </c>
      <c r="D65" s="34" t="str">
        <f>IF(IF($C$4=Dates!$E$3, DataPack!AA216, IF($C$4=Dates!$E$4, DataPack!AG216, IF($C$4=Dates!$E$5, DataPack!AM216)))="", "", IF($C$4=Dates!$E$3, DataPack!AA216, IF($C$4=Dates!$E$4, DataPack!AG216, IF($C$4=Dates!$E$5, DataPack!AM216))))</f>
        <v>Oxfordshire</v>
      </c>
      <c r="E65" s="34" t="str">
        <f>IF(IF($C$4=Dates!$E$3, DataPack!AB216, IF($C$4=Dates!$E$4, DataPack!AH216, IF($C$4=Dates!$E$5, DataPack!AN216)))="", "", IF($C$4=Dates!$E$3, DataPack!AB216, IF($C$4=Dates!$E$4, DataPack!AH216, IF($C$4=Dates!$E$5, DataPack!AN216))))</f>
        <v>Primary</v>
      </c>
      <c r="F65" s="34" t="str">
        <f>IF(IF($C$4=Dates!$E$3, DataPack!AC216, IF($C$4=Dates!$E$4, DataPack!AI216, IF($C$4=Dates!$E$5, DataPack!AO216)))="", "", IF($C$4=Dates!$E$3, DataPack!AC216, IF($C$4=Dates!$E$4, DataPack!AI216, IF($C$4=Dates!$E$5, DataPack!AO216))))</f>
        <v>Voluntary Controlled School</v>
      </c>
      <c r="G65" s="43">
        <f>IF(IF($C$4=Dates!$E$3, DataPack!AD216, IF($C$4=Dates!$E$4, DataPack!AJ216, IF($C$4=Dates!$E$5, DataPack!AP216)))="", "", IF($C$4=Dates!$E$3, DataPack!AD216, IF($C$4=Dates!$E$4, DataPack!AJ216, IF($C$4=Dates!$E$5, DataPack!AP216))))</f>
        <v>41039</v>
      </c>
    </row>
    <row r="66" spans="2:7">
      <c r="B66" s="7">
        <f>IF(IF($C$4=Dates!$E$3, DataPack!Y217, IF($C$4=Dates!$E$4, DataPack!AE217, IF($C$4=Dates!$E$5, DataPack!AK217)))="", "", IF($C$4=Dates!$E$3, DataPack!Y217, IF($C$4=Dates!$E$4, DataPack!AE217, IF($C$4=Dates!$E$5, DataPack!AK217))))</f>
        <v>122444</v>
      </c>
      <c r="C66" s="34" t="str">
        <f>IF(IF($C$4=Dates!$E$3, DataPack!Z217, IF($C$4=Dates!$E$4, DataPack!AF217, IF($C$4=Dates!$E$5, DataPack!AL217)))="", "", IF($C$4=Dates!$E$3, DataPack!Z217, IF($C$4=Dates!$E$4, DataPack!AF217, IF($C$4=Dates!$E$5, DataPack!AL217))))</f>
        <v>William Booth Primary and Nursery School</v>
      </c>
      <c r="D66" s="34" t="str">
        <f>IF(IF($C$4=Dates!$E$3, DataPack!AA217, IF($C$4=Dates!$E$4, DataPack!AG217, IF($C$4=Dates!$E$5, DataPack!AM217)))="", "", IF($C$4=Dates!$E$3, DataPack!AA217, IF($C$4=Dates!$E$4, DataPack!AG217, IF($C$4=Dates!$E$5, DataPack!AM217))))</f>
        <v>Nottingham</v>
      </c>
      <c r="E66" s="34" t="str">
        <f>IF(IF($C$4=Dates!$E$3, DataPack!AB217, IF($C$4=Dates!$E$4, DataPack!AH217, IF($C$4=Dates!$E$5, DataPack!AN217)))="", "", IF($C$4=Dates!$E$3, DataPack!AB217, IF($C$4=Dates!$E$4, DataPack!AH217, IF($C$4=Dates!$E$5, DataPack!AN217))))</f>
        <v>Primary</v>
      </c>
      <c r="F66" s="34" t="str">
        <f>IF(IF($C$4=Dates!$E$3, DataPack!AC217, IF($C$4=Dates!$E$4, DataPack!AI217, IF($C$4=Dates!$E$5, DataPack!AO217)))="", "", IF($C$4=Dates!$E$3, DataPack!AC217, IF($C$4=Dates!$E$4, DataPack!AI217, IF($C$4=Dates!$E$5, DataPack!AO217))))</f>
        <v>Community School</v>
      </c>
      <c r="G66" s="43">
        <f>IF(IF($C$4=Dates!$E$3, DataPack!AD217, IF($C$4=Dates!$E$4, DataPack!AJ217, IF($C$4=Dates!$E$5, DataPack!AP217)))="", "", IF($C$4=Dates!$E$3, DataPack!AD217, IF($C$4=Dates!$E$4, DataPack!AJ217, IF($C$4=Dates!$E$5, DataPack!AP217))))</f>
        <v>41039</v>
      </c>
    </row>
    <row r="67" spans="2:7">
      <c r="B67" s="7">
        <f>IF(IF($C$4=Dates!$E$3, DataPack!Y218, IF($C$4=Dates!$E$4, DataPack!AE218, IF($C$4=Dates!$E$5, DataPack!AK218)))="", "", IF($C$4=Dates!$E$3, DataPack!Y218, IF($C$4=Dates!$E$4, DataPack!AE218, IF($C$4=Dates!$E$5, DataPack!AK218))))</f>
        <v>106225</v>
      </c>
      <c r="C67" s="34" t="str">
        <f>IF(IF($C$4=Dates!$E$3, DataPack!Z218, IF($C$4=Dates!$E$4, DataPack!AF218, IF($C$4=Dates!$E$5, DataPack!AL218)))="", "", IF($C$4=Dates!$E$3, DataPack!Z218, IF($C$4=Dates!$E$4, DataPack!AF218, IF($C$4=Dates!$E$5, DataPack!AL218))))</f>
        <v>Leigh Primary School</v>
      </c>
      <c r="D67" s="34" t="str">
        <f>IF(IF($C$4=Dates!$E$3, DataPack!AA218, IF($C$4=Dates!$E$4, DataPack!AG218, IF($C$4=Dates!$E$5, DataPack!AM218)))="", "", IF($C$4=Dates!$E$3, DataPack!AA218, IF($C$4=Dates!$E$4, DataPack!AG218, IF($C$4=Dates!$E$5, DataPack!AM218))))</f>
        <v>Tameside</v>
      </c>
      <c r="E67" s="34" t="str">
        <f>IF(IF($C$4=Dates!$E$3, DataPack!AB218, IF($C$4=Dates!$E$4, DataPack!AH218, IF($C$4=Dates!$E$5, DataPack!AN218)))="", "", IF($C$4=Dates!$E$3, DataPack!AB218, IF($C$4=Dates!$E$4, DataPack!AH218, IF($C$4=Dates!$E$5, DataPack!AN218))))</f>
        <v>Primary</v>
      </c>
      <c r="F67" s="34" t="str">
        <f>IF(IF($C$4=Dates!$E$3, DataPack!AC218, IF($C$4=Dates!$E$4, DataPack!AI218, IF($C$4=Dates!$E$5, DataPack!AO218)))="", "", IF($C$4=Dates!$E$3, DataPack!AC218, IF($C$4=Dates!$E$4, DataPack!AI218, IF($C$4=Dates!$E$5, DataPack!AO218))))</f>
        <v>Community School</v>
      </c>
      <c r="G67" s="43">
        <f>IF(IF($C$4=Dates!$E$3, DataPack!AD218, IF($C$4=Dates!$E$4, DataPack!AJ218, IF($C$4=Dates!$E$5, DataPack!AP218)))="", "", IF($C$4=Dates!$E$3, DataPack!AD218, IF($C$4=Dates!$E$4, DataPack!AJ218, IF($C$4=Dates!$E$5, DataPack!AP218))))</f>
        <v>41039</v>
      </c>
    </row>
    <row r="68" spans="2:7">
      <c r="B68" s="7">
        <f>IF(IF($C$4=Dates!$E$3, DataPack!Y219, IF($C$4=Dates!$E$4, DataPack!AE219, IF($C$4=Dates!$E$5, DataPack!AK219)))="", "", IF($C$4=Dates!$E$3, DataPack!Y219, IF($C$4=Dates!$E$4, DataPack!AE219, IF($C$4=Dates!$E$5, DataPack!AK219))))</f>
        <v>113789</v>
      </c>
      <c r="C68" s="34" t="str">
        <f>IF(IF($C$4=Dates!$E$3, DataPack!Z219, IF($C$4=Dates!$E$4, DataPack!AF219, IF($C$4=Dates!$E$5, DataPack!AL219)))="", "", IF($C$4=Dates!$E$3, DataPack!Z219, IF($C$4=Dates!$E$4, DataPack!AF219, IF($C$4=Dates!$E$5, DataPack!AL219))))</f>
        <v>Burton Church of England Primary School</v>
      </c>
      <c r="D68" s="34" t="str">
        <f>IF(IF($C$4=Dates!$E$3, DataPack!AA219, IF($C$4=Dates!$E$4, DataPack!AG219, IF($C$4=Dates!$E$5, DataPack!AM219)))="", "", IF($C$4=Dates!$E$3, DataPack!AA219, IF($C$4=Dates!$E$4, DataPack!AG219, IF($C$4=Dates!$E$5, DataPack!AM219))))</f>
        <v>Dorset</v>
      </c>
      <c r="E68" s="34" t="str">
        <f>IF(IF($C$4=Dates!$E$3, DataPack!AB219, IF($C$4=Dates!$E$4, DataPack!AH219, IF($C$4=Dates!$E$5, DataPack!AN219)))="", "", IF($C$4=Dates!$E$3, DataPack!AB219, IF($C$4=Dates!$E$4, DataPack!AH219, IF($C$4=Dates!$E$5, DataPack!AN219))))</f>
        <v>Primary</v>
      </c>
      <c r="F68" s="34" t="str">
        <f>IF(IF($C$4=Dates!$E$3, DataPack!AC219, IF($C$4=Dates!$E$4, DataPack!AI219, IF($C$4=Dates!$E$5, DataPack!AO219)))="", "", IF($C$4=Dates!$E$3, DataPack!AC219, IF($C$4=Dates!$E$4, DataPack!AI219, IF($C$4=Dates!$E$5, DataPack!AO219))))</f>
        <v>Voluntary Controlled School</v>
      </c>
      <c r="G68" s="43">
        <f>IF(IF($C$4=Dates!$E$3, DataPack!AD219, IF($C$4=Dates!$E$4, DataPack!AJ219, IF($C$4=Dates!$E$5, DataPack!AP219)))="", "", IF($C$4=Dates!$E$3, DataPack!AD219, IF($C$4=Dates!$E$4, DataPack!AJ219, IF($C$4=Dates!$E$5, DataPack!AP219))))</f>
        <v>41032</v>
      </c>
    </row>
    <row r="69" spans="2:7">
      <c r="B69" s="7">
        <f>IF(IF($C$4=Dates!$E$3, DataPack!Y220, IF($C$4=Dates!$E$4, DataPack!AE220, IF($C$4=Dates!$E$5, DataPack!AK220)))="", "", IF($C$4=Dates!$E$3, DataPack!Y220, IF($C$4=Dates!$E$4, DataPack!AE220, IF($C$4=Dates!$E$5, DataPack!AK220))))</f>
        <v>106897</v>
      </c>
      <c r="C69" s="34" t="str">
        <f>IF(IF($C$4=Dates!$E$3, DataPack!Z220, IF($C$4=Dates!$E$4, DataPack!AF220, IF($C$4=Dates!$E$5, DataPack!AL220)))="", "", IF($C$4=Dates!$E$3, DataPack!Z220, IF($C$4=Dates!$E$4, DataPack!AF220, IF($C$4=Dates!$E$5, DataPack!AL220))))</f>
        <v>Thurcroft Junior School</v>
      </c>
      <c r="D69" s="34" t="str">
        <f>IF(IF($C$4=Dates!$E$3, DataPack!AA220, IF($C$4=Dates!$E$4, DataPack!AG220, IF($C$4=Dates!$E$5, DataPack!AM220)))="", "", IF($C$4=Dates!$E$3, DataPack!AA220, IF($C$4=Dates!$E$4, DataPack!AG220, IF($C$4=Dates!$E$5, DataPack!AM220))))</f>
        <v>Rotherham</v>
      </c>
      <c r="E69" s="34" t="str">
        <f>IF(IF($C$4=Dates!$E$3, DataPack!AB220, IF($C$4=Dates!$E$4, DataPack!AH220, IF($C$4=Dates!$E$5, DataPack!AN220)))="", "", IF($C$4=Dates!$E$3, DataPack!AB220, IF($C$4=Dates!$E$4, DataPack!AH220, IF($C$4=Dates!$E$5, DataPack!AN220))))</f>
        <v>Primary</v>
      </c>
      <c r="F69" s="34" t="str">
        <f>IF(IF($C$4=Dates!$E$3, DataPack!AC220, IF($C$4=Dates!$E$4, DataPack!AI220, IF($C$4=Dates!$E$5, DataPack!AO220)))="", "", IF($C$4=Dates!$E$3, DataPack!AC220, IF($C$4=Dates!$E$4, DataPack!AI220, IF($C$4=Dates!$E$5, DataPack!AO220))))</f>
        <v>Community School</v>
      </c>
      <c r="G69" s="43">
        <f>IF(IF($C$4=Dates!$E$3, DataPack!AD220, IF($C$4=Dates!$E$4, DataPack!AJ220, IF($C$4=Dates!$E$5, DataPack!AP220)))="", "", IF($C$4=Dates!$E$3, DataPack!AD220, IF($C$4=Dates!$E$4, DataPack!AJ220, IF($C$4=Dates!$E$5, DataPack!AP220))))</f>
        <v>40995</v>
      </c>
    </row>
    <row r="70" spans="2:7">
      <c r="B70" s="7">
        <f>IF(IF($C$4=Dates!$E$3, DataPack!Y221, IF($C$4=Dates!$E$4, DataPack!AE221, IF($C$4=Dates!$E$5, DataPack!AK221)))="", "", IF($C$4=Dates!$E$3, DataPack!Y221, IF($C$4=Dates!$E$4, DataPack!AE221, IF($C$4=Dates!$E$5, DataPack!AK221))))</f>
        <v>123083</v>
      </c>
      <c r="C70" s="34" t="str">
        <f>IF(IF($C$4=Dates!$E$3, DataPack!Z221, IF($C$4=Dates!$E$4, DataPack!AF221, IF($C$4=Dates!$E$5, DataPack!AL221)))="", "", IF($C$4=Dates!$E$3, DataPack!Z221, IF($C$4=Dates!$E$4, DataPack!AF221, IF($C$4=Dates!$E$5, DataPack!AL221))))</f>
        <v>Thameside Primary School</v>
      </c>
      <c r="D70" s="34" t="str">
        <f>IF(IF($C$4=Dates!$E$3, DataPack!AA221, IF($C$4=Dates!$E$4, DataPack!AG221, IF($C$4=Dates!$E$5, DataPack!AM221)))="", "", IF($C$4=Dates!$E$3, DataPack!AA221, IF($C$4=Dates!$E$4, DataPack!AG221, IF($C$4=Dates!$E$5, DataPack!AM221))))</f>
        <v>Oxfordshire</v>
      </c>
      <c r="E70" s="34" t="str">
        <f>IF(IF($C$4=Dates!$E$3, DataPack!AB221, IF($C$4=Dates!$E$4, DataPack!AH221, IF($C$4=Dates!$E$5, DataPack!AN221)))="", "", IF($C$4=Dates!$E$3, DataPack!AB221, IF($C$4=Dates!$E$4, DataPack!AH221, IF($C$4=Dates!$E$5, DataPack!AN221))))</f>
        <v>Primary</v>
      </c>
      <c r="F70" s="34" t="str">
        <f>IF(IF($C$4=Dates!$E$3, DataPack!AC221, IF($C$4=Dates!$E$4, DataPack!AI221, IF($C$4=Dates!$E$5, DataPack!AO221)))="", "", IF($C$4=Dates!$E$3, DataPack!AC221, IF($C$4=Dates!$E$4, DataPack!AI221, IF($C$4=Dates!$E$5, DataPack!AO221))))</f>
        <v>Community School</v>
      </c>
      <c r="G70" s="43">
        <f>IF(IF($C$4=Dates!$E$3, DataPack!AD221, IF($C$4=Dates!$E$4, DataPack!AJ221, IF($C$4=Dates!$E$5, DataPack!AP221)))="", "", IF($C$4=Dates!$E$3, DataPack!AD221, IF($C$4=Dates!$E$4, DataPack!AJ221, IF($C$4=Dates!$E$5, DataPack!AP221))))</f>
        <v>40990</v>
      </c>
    </row>
    <row r="71" spans="2:7">
      <c r="B71" s="7">
        <f>IF(IF($C$4=Dates!$E$3, DataPack!Y222, IF($C$4=Dates!$E$4, DataPack!AE222, IF($C$4=Dates!$E$5, DataPack!AK222)))="", "", IF($C$4=Dates!$E$3, DataPack!Y222, IF($C$4=Dates!$E$4, DataPack!AE222, IF($C$4=Dates!$E$5, DataPack!AK222))))</f>
        <v>134828</v>
      </c>
      <c r="C71" s="34" t="str">
        <f>IF(IF($C$4=Dates!$E$3, DataPack!Z222, IF($C$4=Dates!$E$4, DataPack!AF222, IF($C$4=Dates!$E$5, DataPack!AL222)))="", "", IF($C$4=Dates!$E$3, DataPack!Z222, IF($C$4=Dates!$E$4, DataPack!AF222, IF($C$4=Dates!$E$5, DataPack!AL222))))</f>
        <v>Loseley Fields Primary School</v>
      </c>
      <c r="D71" s="34" t="str">
        <f>IF(IF($C$4=Dates!$E$3, DataPack!AA222, IF($C$4=Dates!$E$4, DataPack!AG222, IF($C$4=Dates!$E$5, DataPack!AM222)))="", "", IF($C$4=Dates!$E$3, DataPack!AA222, IF($C$4=Dates!$E$4, DataPack!AG222, IF($C$4=Dates!$E$5, DataPack!AM222))))</f>
        <v>Surrey</v>
      </c>
      <c r="E71" s="34" t="str">
        <f>IF(IF($C$4=Dates!$E$3, DataPack!AB222, IF($C$4=Dates!$E$4, DataPack!AH222, IF($C$4=Dates!$E$5, DataPack!AN222)))="", "", IF($C$4=Dates!$E$3, DataPack!AB222, IF($C$4=Dates!$E$4, DataPack!AH222, IF($C$4=Dates!$E$5, DataPack!AN222))))</f>
        <v>Primary</v>
      </c>
      <c r="F71" s="34" t="str">
        <f>IF(IF($C$4=Dates!$E$3, DataPack!AC222, IF($C$4=Dates!$E$4, DataPack!AI222, IF($C$4=Dates!$E$5, DataPack!AO222)))="", "", IF($C$4=Dates!$E$3, DataPack!AC222, IF($C$4=Dates!$E$4, DataPack!AI222, IF($C$4=Dates!$E$5, DataPack!AO222))))</f>
        <v>Foundation School</v>
      </c>
      <c r="G71" s="43">
        <f>IF(IF($C$4=Dates!$E$3, DataPack!AD222, IF($C$4=Dates!$E$4, DataPack!AJ222, IF($C$4=Dates!$E$5, DataPack!AP222)))="", "", IF($C$4=Dates!$E$3, DataPack!AD222, IF($C$4=Dates!$E$4, DataPack!AJ222, IF($C$4=Dates!$E$5, DataPack!AP222))))</f>
        <v>40990</v>
      </c>
    </row>
    <row r="72" spans="2:7">
      <c r="B72" s="7">
        <f>IF(IF($C$4=Dates!$E$3, DataPack!Y223, IF($C$4=Dates!$E$4, DataPack!AE223, IF($C$4=Dates!$E$5, DataPack!AK223)))="", "", IF($C$4=Dates!$E$3, DataPack!Y223, IF($C$4=Dates!$E$4, DataPack!AE223, IF($C$4=Dates!$E$5, DataPack!AK223))))</f>
        <v>125063</v>
      </c>
      <c r="C72" s="34" t="str">
        <f>IF(IF($C$4=Dates!$E$3, DataPack!Z223, IF($C$4=Dates!$E$4, DataPack!AF223, IF($C$4=Dates!$E$5, DataPack!AL223)))="", "", IF($C$4=Dates!$E$3, DataPack!Z223, IF($C$4=Dates!$E$4, DataPack!AF223, IF($C$4=Dates!$E$5, DataPack!AL223))))</f>
        <v>Watchetts Junior School</v>
      </c>
      <c r="D72" s="34" t="str">
        <f>IF(IF($C$4=Dates!$E$3, DataPack!AA223, IF($C$4=Dates!$E$4, DataPack!AG223, IF($C$4=Dates!$E$5, DataPack!AM223)))="", "", IF($C$4=Dates!$E$3, DataPack!AA223, IF($C$4=Dates!$E$4, DataPack!AG223, IF($C$4=Dates!$E$5, DataPack!AM223))))</f>
        <v>Surrey</v>
      </c>
      <c r="E72" s="34" t="str">
        <f>IF(IF($C$4=Dates!$E$3, DataPack!AB223, IF($C$4=Dates!$E$4, DataPack!AH223, IF($C$4=Dates!$E$5, DataPack!AN223)))="", "", IF($C$4=Dates!$E$3, DataPack!AB223, IF($C$4=Dates!$E$4, DataPack!AH223, IF($C$4=Dates!$E$5, DataPack!AN223))))</f>
        <v>Primary</v>
      </c>
      <c r="F72" s="34" t="str">
        <f>IF(IF($C$4=Dates!$E$3, DataPack!AC223, IF($C$4=Dates!$E$4, DataPack!AI223, IF($C$4=Dates!$E$5, DataPack!AO223)))="", "", IF($C$4=Dates!$E$3, DataPack!AC223, IF($C$4=Dates!$E$4, DataPack!AI223, IF($C$4=Dates!$E$5, DataPack!AO223))))</f>
        <v>Community School</v>
      </c>
      <c r="G72" s="43">
        <f>IF(IF($C$4=Dates!$E$3, DataPack!AD223, IF($C$4=Dates!$E$4, DataPack!AJ223, IF($C$4=Dates!$E$5, DataPack!AP223)))="", "", IF($C$4=Dates!$E$3, DataPack!AD223, IF($C$4=Dates!$E$4, DataPack!AJ223, IF($C$4=Dates!$E$5, DataPack!AP223))))</f>
        <v>40990</v>
      </c>
    </row>
    <row r="73" spans="2:7">
      <c r="B73" s="7">
        <f>IF(IF($C$4=Dates!$E$3, DataPack!Y224, IF($C$4=Dates!$E$4, DataPack!AE224, IF($C$4=Dates!$E$5, DataPack!AK224)))="", "", IF($C$4=Dates!$E$3, DataPack!Y224, IF($C$4=Dates!$E$4, DataPack!AE224, IF($C$4=Dates!$E$5, DataPack!AK224))))</f>
        <v>118550</v>
      </c>
      <c r="C73" s="34" t="str">
        <f>IF(IF($C$4=Dates!$E$3, DataPack!Z224, IF($C$4=Dates!$E$4, DataPack!AF224, IF($C$4=Dates!$E$5, DataPack!AL224)))="", "", IF($C$4=Dates!$E$3, DataPack!Z224, IF($C$4=Dates!$E$4, DataPack!AF224, IF($C$4=Dates!$E$5, DataPack!AL224))))</f>
        <v>Spinnens Acre Community Junior School</v>
      </c>
      <c r="D73" s="34" t="str">
        <f>IF(IF($C$4=Dates!$E$3, DataPack!AA224, IF($C$4=Dates!$E$4, DataPack!AG224, IF($C$4=Dates!$E$5, DataPack!AM224)))="", "", IF($C$4=Dates!$E$3, DataPack!AA224, IF($C$4=Dates!$E$4, DataPack!AG224, IF($C$4=Dates!$E$5, DataPack!AM224))))</f>
        <v>Medway</v>
      </c>
      <c r="E73" s="34" t="str">
        <f>IF(IF($C$4=Dates!$E$3, DataPack!AB224, IF($C$4=Dates!$E$4, DataPack!AH224, IF($C$4=Dates!$E$5, DataPack!AN224)))="", "", IF($C$4=Dates!$E$3, DataPack!AB224, IF($C$4=Dates!$E$4, DataPack!AH224, IF($C$4=Dates!$E$5, DataPack!AN224))))</f>
        <v>Primary</v>
      </c>
      <c r="F73" s="34" t="str">
        <f>IF(IF($C$4=Dates!$E$3, DataPack!AC224, IF($C$4=Dates!$E$4, DataPack!AI224, IF($C$4=Dates!$E$5, DataPack!AO224)))="", "", IF($C$4=Dates!$E$3, DataPack!AC224, IF($C$4=Dates!$E$4, DataPack!AI224, IF($C$4=Dates!$E$5, DataPack!AO224))))</f>
        <v>Community School</v>
      </c>
      <c r="G73" s="43">
        <f>IF(IF($C$4=Dates!$E$3, DataPack!AD224, IF($C$4=Dates!$E$4, DataPack!AJ224, IF($C$4=Dates!$E$5, DataPack!AP224)))="", "", IF($C$4=Dates!$E$3, DataPack!AD224, IF($C$4=Dates!$E$4, DataPack!AJ224, IF($C$4=Dates!$E$5, DataPack!AP224))))</f>
        <v>40990</v>
      </c>
    </row>
    <row r="74" spans="2:7">
      <c r="B74" s="7">
        <f>IF(IF($C$4=Dates!$E$3, DataPack!Y225, IF($C$4=Dates!$E$4, DataPack!AE225, IF($C$4=Dates!$E$5, DataPack!AK225)))="", "", IF($C$4=Dates!$E$3, DataPack!Y225, IF($C$4=Dates!$E$4, DataPack!AE225, IF($C$4=Dates!$E$5, DataPack!AK225))))</f>
        <v>113700</v>
      </c>
      <c r="C74" s="34" t="str">
        <f>IF(IF($C$4=Dates!$E$3, DataPack!Z225, IF($C$4=Dates!$E$4, DataPack!AF225, IF($C$4=Dates!$E$5, DataPack!AL225)))="", "", IF($C$4=Dates!$E$3, DataPack!Z225, IF($C$4=Dates!$E$4, DataPack!AF225, IF($C$4=Dates!$E$5, DataPack!AL225))))</f>
        <v>Talbot Combined School</v>
      </c>
      <c r="D74" s="34" t="str">
        <f>IF(IF($C$4=Dates!$E$3, DataPack!AA225, IF($C$4=Dates!$E$4, DataPack!AG225, IF($C$4=Dates!$E$5, DataPack!AM225)))="", "", IF($C$4=Dates!$E$3, DataPack!AA225, IF($C$4=Dates!$E$4, DataPack!AG225, IF($C$4=Dates!$E$5, DataPack!AM225))))</f>
        <v>Poole</v>
      </c>
      <c r="E74" s="34" t="str">
        <f>IF(IF($C$4=Dates!$E$3, DataPack!AB225, IF($C$4=Dates!$E$4, DataPack!AH225, IF($C$4=Dates!$E$5, DataPack!AN225)))="", "", IF($C$4=Dates!$E$3, DataPack!AB225, IF($C$4=Dates!$E$4, DataPack!AH225, IF($C$4=Dates!$E$5, DataPack!AN225))))</f>
        <v>Primary</v>
      </c>
      <c r="F74" s="34" t="str">
        <f>IF(IF($C$4=Dates!$E$3, DataPack!AC225, IF($C$4=Dates!$E$4, DataPack!AI225, IF($C$4=Dates!$E$5, DataPack!AO225)))="", "", IF($C$4=Dates!$E$3, DataPack!AC225, IF($C$4=Dates!$E$4, DataPack!AI225, IF($C$4=Dates!$E$5, DataPack!AO225))))</f>
        <v>Community School</v>
      </c>
      <c r="G74" s="43">
        <f>IF(IF($C$4=Dates!$E$3, DataPack!AD225, IF($C$4=Dates!$E$4, DataPack!AJ225, IF($C$4=Dates!$E$5, DataPack!AP225)))="", "", IF($C$4=Dates!$E$3, DataPack!AD225, IF($C$4=Dates!$E$4, DataPack!AJ225, IF($C$4=Dates!$E$5, DataPack!AP225))))</f>
        <v>40990</v>
      </c>
    </row>
    <row r="75" spans="2:7">
      <c r="B75" s="7">
        <f>IF(IF($C$4=Dates!$E$3, DataPack!Y226, IF($C$4=Dates!$E$4, DataPack!AE226, IF($C$4=Dates!$E$5, DataPack!AK226)))="", "", IF($C$4=Dates!$E$3, DataPack!Y226, IF($C$4=Dates!$E$4, DataPack!AE226, IF($C$4=Dates!$E$5, DataPack!AK226))))</f>
        <v>135078</v>
      </c>
      <c r="C75" s="34" t="str">
        <f>IF(IF($C$4=Dates!$E$3, DataPack!Z226, IF($C$4=Dates!$E$4, DataPack!AF226, IF($C$4=Dates!$E$5, DataPack!AL226)))="", "", IF($C$4=Dates!$E$3, DataPack!Z226, IF($C$4=Dates!$E$4, DataPack!AF226, IF($C$4=Dates!$E$5, DataPack!AL226))))</f>
        <v>Hallgate Primary School Cottingham</v>
      </c>
      <c r="D75" s="34" t="str">
        <f>IF(IF($C$4=Dates!$E$3, DataPack!AA226, IF($C$4=Dates!$E$4, DataPack!AG226, IF($C$4=Dates!$E$5, DataPack!AM226)))="", "", IF($C$4=Dates!$E$3, DataPack!AA226, IF($C$4=Dates!$E$4, DataPack!AG226, IF($C$4=Dates!$E$5, DataPack!AM226))))</f>
        <v>East Riding of Yorkshire</v>
      </c>
      <c r="E75" s="34" t="str">
        <f>IF(IF($C$4=Dates!$E$3, DataPack!AB226, IF($C$4=Dates!$E$4, DataPack!AH226, IF($C$4=Dates!$E$5, DataPack!AN226)))="", "", IF($C$4=Dates!$E$3, DataPack!AB226, IF($C$4=Dates!$E$4, DataPack!AH226, IF($C$4=Dates!$E$5, DataPack!AN226))))</f>
        <v>Primary</v>
      </c>
      <c r="F75" s="34" t="str">
        <f>IF(IF($C$4=Dates!$E$3, DataPack!AC226, IF($C$4=Dates!$E$4, DataPack!AI226, IF($C$4=Dates!$E$5, DataPack!AO226)))="", "", IF($C$4=Dates!$E$3, DataPack!AC226, IF($C$4=Dates!$E$4, DataPack!AI226, IF($C$4=Dates!$E$5, DataPack!AO226))))</f>
        <v>Community School</v>
      </c>
      <c r="G75" s="43">
        <f>IF(IF($C$4=Dates!$E$3, DataPack!AD226, IF($C$4=Dates!$E$4, DataPack!AJ226, IF($C$4=Dates!$E$5, DataPack!AP226)))="", "", IF($C$4=Dates!$E$3, DataPack!AD226, IF($C$4=Dates!$E$4, DataPack!AJ226, IF($C$4=Dates!$E$5, DataPack!AP226))))</f>
        <v>40990</v>
      </c>
    </row>
    <row r="76" spans="2:7">
      <c r="B76" s="7">
        <f>IF(IF($C$4=Dates!$E$3, DataPack!Y227, IF($C$4=Dates!$E$4, DataPack!AE227, IF($C$4=Dates!$E$5, DataPack!AK227)))="", "", IF($C$4=Dates!$E$3, DataPack!Y227, IF($C$4=Dates!$E$4, DataPack!AE227, IF($C$4=Dates!$E$5, DataPack!AK227))))</f>
        <v>108173</v>
      </c>
      <c r="C76" s="34" t="str">
        <f>IF(IF($C$4=Dates!$E$3, DataPack!Z227, IF($C$4=Dates!$E$4, DataPack!AF227, IF($C$4=Dates!$E$5, DataPack!AL227)))="", "", IF($C$4=Dates!$E$3, DataPack!Z227, IF($C$4=Dates!$E$4, DataPack!AF227, IF($C$4=Dates!$E$5, DataPack!AL227))))</f>
        <v>Pontefract Orchard Head Junior and Infant School</v>
      </c>
      <c r="D76" s="34" t="str">
        <f>IF(IF($C$4=Dates!$E$3, DataPack!AA227, IF($C$4=Dates!$E$4, DataPack!AG227, IF($C$4=Dates!$E$5, DataPack!AM227)))="", "", IF($C$4=Dates!$E$3, DataPack!AA227, IF($C$4=Dates!$E$4, DataPack!AG227, IF($C$4=Dates!$E$5, DataPack!AM227))))</f>
        <v>Wakefield</v>
      </c>
      <c r="E76" s="34" t="str">
        <f>IF(IF($C$4=Dates!$E$3, DataPack!AB227, IF($C$4=Dates!$E$4, DataPack!AH227, IF($C$4=Dates!$E$5, DataPack!AN227)))="", "", IF($C$4=Dates!$E$3, DataPack!AB227, IF($C$4=Dates!$E$4, DataPack!AH227, IF($C$4=Dates!$E$5, DataPack!AN227))))</f>
        <v>Primary</v>
      </c>
      <c r="F76" s="34" t="str">
        <f>IF(IF($C$4=Dates!$E$3, DataPack!AC227, IF($C$4=Dates!$E$4, DataPack!AI227, IF($C$4=Dates!$E$5, DataPack!AO227)))="", "", IF($C$4=Dates!$E$3, DataPack!AC227, IF($C$4=Dates!$E$4, DataPack!AI227, IF($C$4=Dates!$E$5, DataPack!AO227))))</f>
        <v>Foundation School</v>
      </c>
      <c r="G76" s="43">
        <f>IF(IF($C$4=Dates!$E$3, DataPack!AD227, IF($C$4=Dates!$E$4, DataPack!AJ227, IF($C$4=Dates!$E$5, DataPack!AP227)))="", "", IF($C$4=Dates!$E$3, DataPack!AD227, IF($C$4=Dates!$E$4, DataPack!AJ227, IF($C$4=Dates!$E$5, DataPack!AP227))))</f>
        <v>40990</v>
      </c>
    </row>
    <row r="77" spans="2:7">
      <c r="B77" s="7">
        <f>IF(IF($C$4=Dates!$E$3, DataPack!Y228, IF($C$4=Dates!$E$4, DataPack!AE228, IF($C$4=Dates!$E$5, DataPack!AK228)))="", "", IF($C$4=Dates!$E$3, DataPack!Y228, IF($C$4=Dates!$E$4, DataPack!AE228, IF($C$4=Dates!$E$5, DataPack!AK228))))</f>
        <v>105321</v>
      </c>
      <c r="C77" s="34" t="str">
        <f>IF(IF($C$4=Dates!$E$3, DataPack!Z228, IF($C$4=Dates!$E$4, DataPack!AF228, IF($C$4=Dates!$E$5, DataPack!AL228)))="", "", IF($C$4=Dates!$E$3, DataPack!Z228, IF($C$4=Dates!$E$4, DataPack!AF228, IF($C$4=Dates!$E$5, DataPack!AL228))))</f>
        <v>St Peter's Church of England Primary School</v>
      </c>
      <c r="D77" s="34" t="str">
        <f>IF(IF($C$4=Dates!$E$3, DataPack!AA228, IF($C$4=Dates!$E$4, DataPack!AG228, IF($C$4=Dates!$E$5, DataPack!AM228)))="", "", IF($C$4=Dates!$E$3, DataPack!AA228, IF($C$4=Dates!$E$4, DataPack!AG228, IF($C$4=Dates!$E$5, DataPack!AM228))))</f>
        <v>Bury</v>
      </c>
      <c r="E77" s="34" t="str">
        <f>IF(IF($C$4=Dates!$E$3, DataPack!AB228, IF($C$4=Dates!$E$4, DataPack!AH228, IF($C$4=Dates!$E$5, DataPack!AN228)))="", "", IF($C$4=Dates!$E$3, DataPack!AB228, IF($C$4=Dates!$E$4, DataPack!AH228, IF($C$4=Dates!$E$5, DataPack!AN228))))</f>
        <v>Primary</v>
      </c>
      <c r="F77" s="34" t="str">
        <f>IF(IF($C$4=Dates!$E$3, DataPack!AC228, IF($C$4=Dates!$E$4, DataPack!AI228, IF($C$4=Dates!$E$5, DataPack!AO228)))="", "", IF($C$4=Dates!$E$3, DataPack!AC228, IF($C$4=Dates!$E$4, DataPack!AI228, IF($C$4=Dates!$E$5, DataPack!AO228))))</f>
        <v>Voluntary Controlled School</v>
      </c>
      <c r="G77" s="43">
        <f>IF(IF($C$4=Dates!$E$3, DataPack!AD228, IF($C$4=Dates!$E$4, DataPack!AJ228, IF($C$4=Dates!$E$5, DataPack!AP228)))="", "", IF($C$4=Dates!$E$3, DataPack!AD228, IF($C$4=Dates!$E$4, DataPack!AJ228, IF($C$4=Dates!$E$5, DataPack!AP228))))</f>
        <v>40989</v>
      </c>
    </row>
    <row r="78" spans="2:7">
      <c r="B78" s="7">
        <f>IF(IF($C$4=Dates!$E$3, DataPack!Y229, IF($C$4=Dates!$E$4, DataPack!AE229, IF($C$4=Dates!$E$5, DataPack!AK229)))="", "", IF($C$4=Dates!$E$3, DataPack!Y229, IF($C$4=Dates!$E$4, DataPack!AE229, IF($C$4=Dates!$E$5, DataPack!AK229))))</f>
        <v>117815</v>
      </c>
      <c r="C78" s="34" t="str">
        <f>IF(IF($C$4=Dates!$E$3, DataPack!Z229, IF($C$4=Dates!$E$4, DataPack!AF229, IF($C$4=Dates!$E$5, DataPack!AL229)))="", "", IF($C$4=Dates!$E$3, DataPack!Z229, IF($C$4=Dates!$E$4, DataPack!AF229, IF($C$4=Dates!$E$5, DataPack!AL229))))</f>
        <v>St George's Primary School</v>
      </c>
      <c r="D78" s="34" t="str">
        <f>IF(IF($C$4=Dates!$E$3, DataPack!AA229, IF($C$4=Dates!$E$4, DataPack!AG229, IF($C$4=Dates!$E$5, DataPack!AM229)))="", "", IF($C$4=Dates!$E$3, DataPack!AA229, IF($C$4=Dates!$E$4, DataPack!AG229, IF($C$4=Dates!$E$5, DataPack!AM229))))</f>
        <v>Kingston upon Hull City of</v>
      </c>
      <c r="E78" s="34" t="str">
        <f>IF(IF($C$4=Dates!$E$3, DataPack!AB229, IF($C$4=Dates!$E$4, DataPack!AH229, IF($C$4=Dates!$E$5, DataPack!AN229)))="", "", IF($C$4=Dates!$E$3, DataPack!AB229, IF($C$4=Dates!$E$4, DataPack!AH229, IF($C$4=Dates!$E$5, DataPack!AN229))))</f>
        <v>Primary</v>
      </c>
      <c r="F78" s="34" t="str">
        <f>IF(IF($C$4=Dates!$E$3, DataPack!AC229, IF($C$4=Dates!$E$4, DataPack!AI229, IF($C$4=Dates!$E$5, DataPack!AO229)))="", "", IF($C$4=Dates!$E$3, DataPack!AC229, IF($C$4=Dates!$E$4, DataPack!AI229, IF($C$4=Dates!$E$5, DataPack!AO229))))</f>
        <v>Community School</v>
      </c>
      <c r="G78" s="43">
        <f>IF(IF($C$4=Dates!$E$3, DataPack!AD229, IF($C$4=Dates!$E$4, DataPack!AJ229, IF($C$4=Dates!$E$5, DataPack!AP229)))="", "", IF($C$4=Dates!$E$3, DataPack!AD229, IF($C$4=Dates!$E$4, DataPack!AJ229, IF($C$4=Dates!$E$5, DataPack!AP229))))</f>
        <v>40989</v>
      </c>
    </row>
    <row r="79" spans="2:7">
      <c r="B79" s="7">
        <f>IF(IF($C$4=Dates!$E$3, DataPack!Y230, IF($C$4=Dates!$E$4, DataPack!AE230, IF($C$4=Dates!$E$5, DataPack!AK230)))="", "", IF($C$4=Dates!$E$3, DataPack!Y230, IF($C$4=Dates!$E$4, DataPack!AE230, IF($C$4=Dates!$E$5, DataPack!AK230))))</f>
        <v>118552</v>
      </c>
      <c r="C79" s="34" t="str">
        <f>IF(IF($C$4=Dates!$E$3, DataPack!Z230, IF($C$4=Dates!$E$4, DataPack!AF230, IF($C$4=Dates!$E$5, DataPack!AL230)))="", "", IF($C$4=Dates!$E$3, DataPack!Z230, IF($C$4=Dates!$E$4, DataPack!AF230, IF($C$4=Dates!$E$5, DataPack!AL230))))</f>
        <v>Chantry Primary School</v>
      </c>
      <c r="D79" s="34" t="str">
        <f>IF(IF($C$4=Dates!$E$3, DataPack!AA230, IF($C$4=Dates!$E$4, DataPack!AG230, IF($C$4=Dates!$E$5, DataPack!AM230)))="", "", IF($C$4=Dates!$E$3, DataPack!AA230, IF($C$4=Dates!$E$4, DataPack!AG230, IF($C$4=Dates!$E$5, DataPack!AM230))))</f>
        <v>Kent</v>
      </c>
      <c r="E79" s="34" t="str">
        <f>IF(IF($C$4=Dates!$E$3, DataPack!AB230, IF($C$4=Dates!$E$4, DataPack!AH230, IF($C$4=Dates!$E$5, DataPack!AN230)))="", "", IF($C$4=Dates!$E$3, DataPack!AB230, IF($C$4=Dates!$E$4, DataPack!AH230, IF($C$4=Dates!$E$5, DataPack!AN230))))</f>
        <v>Primary</v>
      </c>
      <c r="F79" s="34" t="str">
        <f>IF(IF($C$4=Dates!$E$3, DataPack!AC230, IF($C$4=Dates!$E$4, DataPack!AI230, IF($C$4=Dates!$E$5, DataPack!AO230)))="", "", IF($C$4=Dates!$E$3, DataPack!AC230, IF($C$4=Dates!$E$4, DataPack!AI230, IF($C$4=Dates!$E$5, DataPack!AO230))))</f>
        <v>Community School</v>
      </c>
      <c r="G79" s="43">
        <f>IF(IF($C$4=Dates!$E$3, DataPack!AD230, IF($C$4=Dates!$E$4, DataPack!AJ230, IF($C$4=Dates!$E$5, DataPack!AP230)))="", "", IF($C$4=Dates!$E$3, DataPack!AD230, IF($C$4=Dates!$E$4, DataPack!AJ230, IF($C$4=Dates!$E$5, DataPack!AP230))))</f>
        <v>40984</v>
      </c>
    </row>
    <row r="80" spans="2:7">
      <c r="B80" s="7">
        <f>IF(IF($C$4=Dates!$E$3, DataPack!Y231, IF($C$4=Dates!$E$4, DataPack!AE231, IF($C$4=Dates!$E$5, DataPack!AK231)))="", "", IF($C$4=Dates!$E$3, DataPack!Y231, IF($C$4=Dates!$E$4, DataPack!AE231, IF($C$4=Dates!$E$5, DataPack!AK231))))</f>
        <v>119251</v>
      </c>
      <c r="C80" s="34" t="str">
        <f>IF(IF($C$4=Dates!$E$3, DataPack!Z231, IF($C$4=Dates!$E$4, DataPack!AF231, IF($C$4=Dates!$E$5, DataPack!AL231)))="", "", IF($C$4=Dates!$E$3, DataPack!Z231, IF($C$4=Dates!$E$4, DataPack!AF231, IF($C$4=Dates!$E$5, DataPack!AL231))))</f>
        <v>Earby Springfield Primary School</v>
      </c>
      <c r="D80" s="34" t="str">
        <f>IF(IF($C$4=Dates!$E$3, DataPack!AA231, IF($C$4=Dates!$E$4, DataPack!AG231, IF($C$4=Dates!$E$5, DataPack!AM231)))="", "", IF($C$4=Dates!$E$3, DataPack!AA231, IF($C$4=Dates!$E$4, DataPack!AG231, IF($C$4=Dates!$E$5, DataPack!AM231))))</f>
        <v>Lancashire</v>
      </c>
      <c r="E80" s="34" t="str">
        <f>IF(IF($C$4=Dates!$E$3, DataPack!AB231, IF($C$4=Dates!$E$4, DataPack!AH231, IF($C$4=Dates!$E$5, DataPack!AN231)))="", "", IF($C$4=Dates!$E$3, DataPack!AB231, IF($C$4=Dates!$E$4, DataPack!AH231, IF($C$4=Dates!$E$5, DataPack!AN231))))</f>
        <v>Primary</v>
      </c>
      <c r="F80" s="34" t="str">
        <f>IF(IF($C$4=Dates!$E$3, DataPack!AC231, IF($C$4=Dates!$E$4, DataPack!AI231, IF($C$4=Dates!$E$5, DataPack!AO231)))="", "", IF($C$4=Dates!$E$3, DataPack!AC231, IF($C$4=Dates!$E$4, DataPack!AI231, IF($C$4=Dates!$E$5, DataPack!AO231))))</f>
        <v>Community School</v>
      </c>
      <c r="G80" s="43">
        <f>IF(IF($C$4=Dates!$E$3, DataPack!AD231, IF($C$4=Dates!$E$4, DataPack!AJ231, IF($C$4=Dates!$E$5, DataPack!AP231)))="", "", IF($C$4=Dates!$E$3, DataPack!AD231, IF($C$4=Dates!$E$4, DataPack!AJ231, IF($C$4=Dates!$E$5, DataPack!AP231))))</f>
        <v>40983</v>
      </c>
    </row>
    <row r="81" spans="2:7">
      <c r="B81" s="7">
        <f>IF(IF($C$4=Dates!$E$3, DataPack!Y232, IF($C$4=Dates!$E$4, DataPack!AE232, IF($C$4=Dates!$E$5, DataPack!AK232)))="", "", IF($C$4=Dates!$E$3, DataPack!Y232, IF($C$4=Dates!$E$4, DataPack!AE232, IF($C$4=Dates!$E$5, DataPack!AK232))))</f>
        <v>135099</v>
      </c>
      <c r="C81" s="34" t="str">
        <f>IF(IF($C$4=Dates!$E$3, DataPack!Z232, IF($C$4=Dates!$E$4, DataPack!AF232, IF($C$4=Dates!$E$5, DataPack!AL232)))="", "", IF($C$4=Dates!$E$3, DataPack!Z232, IF($C$4=Dates!$E$4, DataPack!AF232, IF($C$4=Dates!$E$5, DataPack!AL232))))</f>
        <v>Iqra Slough Islamic Primary School</v>
      </c>
      <c r="D81" s="34" t="str">
        <f>IF(IF($C$4=Dates!$E$3, DataPack!AA232, IF($C$4=Dates!$E$4, DataPack!AG232, IF($C$4=Dates!$E$5, DataPack!AM232)))="", "", IF($C$4=Dates!$E$3, DataPack!AA232, IF($C$4=Dates!$E$4, DataPack!AG232, IF($C$4=Dates!$E$5, DataPack!AM232))))</f>
        <v>Slough</v>
      </c>
      <c r="E81" s="34" t="str">
        <f>IF(IF($C$4=Dates!$E$3, DataPack!AB232, IF($C$4=Dates!$E$4, DataPack!AH232, IF($C$4=Dates!$E$5, DataPack!AN232)))="", "", IF($C$4=Dates!$E$3, DataPack!AB232, IF($C$4=Dates!$E$4, DataPack!AH232, IF($C$4=Dates!$E$5, DataPack!AN232))))</f>
        <v>Primary</v>
      </c>
      <c r="F81" s="34" t="str">
        <f>IF(IF($C$4=Dates!$E$3, DataPack!AC232, IF($C$4=Dates!$E$4, DataPack!AI232, IF($C$4=Dates!$E$5, DataPack!AO232)))="", "", IF($C$4=Dates!$E$3, DataPack!AC232, IF($C$4=Dates!$E$4, DataPack!AI232, IF($C$4=Dates!$E$5, DataPack!AO232))))</f>
        <v>Voluntary Aided School</v>
      </c>
      <c r="G81" s="43">
        <f>IF(IF($C$4=Dates!$E$3, DataPack!AD232, IF($C$4=Dates!$E$4, DataPack!AJ232, IF($C$4=Dates!$E$5, DataPack!AP232)))="", "", IF($C$4=Dates!$E$3, DataPack!AD232, IF($C$4=Dates!$E$4, DataPack!AJ232, IF($C$4=Dates!$E$5, DataPack!AP232))))</f>
        <v>40983</v>
      </c>
    </row>
    <row r="82" spans="2:7">
      <c r="B82" s="7">
        <f>IF(IF($C$4=Dates!$E$3, DataPack!Y233, IF($C$4=Dates!$E$4, DataPack!AE233, IF($C$4=Dates!$E$5, DataPack!AK233)))="", "", IF($C$4=Dates!$E$3, DataPack!Y233, IF($C$4=Dates!$E$4, DataPack!AE233, IF($C$4=Dates!$E$5, DataPack!AK233))))</f>
        <v>117933</v>
      </c>
      <c r="C82" s="34" t="str">
        <f>IF(IF($C$4=Dates!$E$3, DataPack!Z233, IF($C$4=Dates!$E$4, DataPack!AF233, IF($C$4=Dates!$E$5, DataPack!AL233)))="", "", IF($C$4=Dates!$E$3, DataPack!Z233, IF($C$4=Dates!$E$4, DataPack!AF233, IF($C$4=Dates!$E$5, DataPack!AL233))))</f>
        <v>Foredyke Primary School</v>
      </c>
      <c r="D82" s="34" t="str">
        <f>IF(IF($C$4=Dates!$E$3, DataPack!AA233, IF($C$4=Dates!$E$4, DataPack!AG233, IF($C$4=Dates!$E$5, DataPack!AM233)))="", "", IF($C$4=Dates!$E$3, DataPack!AA233, IF($C$4=Dates!$E$4, DataPack!AG233, IF($C$4=Dates!$E$5, DataPack!AM233))))</f>
        <v>Kingston upon Hull City of</v>
      </c>
      <c r="E82" s="34" t="str">
        <f>IF(IF($C$4=Dates!$E$3, DataPack!AB233, IF($C$4=Dates!$E$4, DataPack!AH233, IF($C$4=Dates!$E$5, DataPack!AN233)))="", "", IF($C$4=Dates!$E$3, DataPack!AB233, IF($C$4=Dates!$E$4, DataPack!AH233, IF($C$4=Dates!$E$5, DataPack!AN233))))</f>
        <v>Primary</v>
      </c>
      <c r="F82" s="34" t="str">
        <f>IF(IF($C$4=Dates!$E$3, DataPack!AC233, IF($C$4=Dates!$E$4, DataPack!AI233, IF($C$4=Dates!$E$5, DataPack!AO233)))="", "", IF($C$4=Dates!$E$3, DataPack!AC233, IF($C$4=Dates!$E$4, DataPack!AI233, IF($C$4=Dates!$E$5, DataPack!AO233))))</f>
        <v>Community School</v>
      </c>
      <c r="G82" s="43">
        <f>IF(IF($C$4=Dates!$E$3, DataPack!AD233, IF($C$4=Dates!$E$4, DataPack!AJ233, IF($C$4=Dates!$E$5, DataPack!AP233)))="", "", IF($C$4=Dates!$E$3, DataPack!AD233, IF($C$4=Dates!$E$4, DataPack!AJ233, IF($C$4=Dates!$E$5, DataPack!AP233))))</f>
        <v>40983</v>
      </c>
    </row>
    <row r="83" spans="2:7">
      <c r="B83" s="7">
        <f>IF(IF($C$4=Dates!$E$3, DataPack!Y234, IF($C$4=Dates!$E$4, DataPack!AE234, IF($C$4=Dates!$E$5, DataPack!AK234)))="", "", IF($C$4=Dates!$E$3, DataPack!Y234, IF($C$4=Dates!$E$4, DataPack!AE234, IF($C$4=Dates!$E$5, DataPack!AK234))))</f>
        <v>131659</v>
      </c>
      <c r="C83" s="34" t="str">
        <f>IF(IF($C$4=Dates!$E$3, DataPack!Z234, IF($C$4=Dates!$E$4, DataPack!AF234, IF($C$4=Dates!$E$5, DataPack!AL234)))="", "", IF($C$4=Dates!$E$3, DataPack!Z234, IF($C$4=Dates!$E$4, DataPack!AF234, IF($C$4=Dates!$E$5, DataPack!AL234))))</f>
        <v>St Matthias and Dr Bell's CofE VA Primary School</v>
      </c>
      <c r="D83" s="34" t="str">
        <f>IF(IF($C$4=Dates!$E$3, DataPack!AA234, IF($C$4=Dates!$E$4, DataPack!AG234, IF($C$4=Dates!$E$5, DataPack!AM234)))="", "", IF($C$4=Dates!$E$3, DataPack!AA234, IF($C$4=Dates!$E$4, DataPack!AG234, IF($C$4=Dates!$E$5, DataPack!AM234))))</f>
        <v>Bristol City of</v>
      </c>
      <c r="E83" s="34" t="str">
        <f>IF(IF($C$4=Dates!$E$3, DataPack!AB234, IF($C$4=Dates!$E$4, DataPack!AH234, IF($C$4=Dates!$E$5, DataPack!AN234)))="", "", IF($C$4=Dates!$E$3, DataPack!AB234, IF($C$4=Dates!$E$4, DataPack!AH234, IF($C$4=Dates!$E$5, DataPack!AN234))))</f>
        <v>Primary</v>
      </c>
      <c r="F83" s="34" t="str">
        <f>IF(IF($C$4=Dates!$E$3, DataPack!AC234, IF($C$4=Dates!$E$4, DataPack!AI234, IF($C$4=Dates!$E$5, DataPack!AO234)))="", "", IF($C$4=Dates!$E$3, DataPack!AC234, IF($C$4=Dates!$E$4, DataPack!AI234, IF($C$4=Dates!$E$5, DataPack!AO234))))</f>
        <v>Voluntary Aided School</v>
      </c>
      <c r="G83" s="43">
        <f>IF(IF($C$4=Dates!$E$3, DataPack!AD234, IF($C$4=Dates!$E$4, DataPack!AJ234, IF($C$4=Dates!$E$5, DataPack!AP234)))="", "", IF($C$4=Dates!$E$3, DataPack!AD234, IF($C$4=Dates!$E$4, DataPack!AJ234, IF($C$4=Dates!$E$5, DataPack!AP234))))</f>
        <v>40983</v>
      </c>
    </row>
    <row r="84" spans="2:7">
      <c r="B84" s="7">
        <f>IF(IF($C$4=Dates!$E$3, DataPack!Y235, IF($C$4=Dates!$E$4, DataPack!AE235, IF($C$4=Dates!$E$5, DataPack!AK235)))="", "", IF($C$4=Dates!$E$3, DataPack!Y235, IF($C$4=Dates!$E$4, DataPack!AE235, IF($C$4=Dates!$E$5, DataPack!AK235))))</f>
        <v>109147</v>
      </c>
      <c r="C84" s="34" t="str">
        <f>IF(IF($C$4=Dates!$E$3, DataPack!Z235, IF($C$4=Dates!$E$4, DataPack!AF235, IF($C$4=Dates!$E$5, DataPack!AL235)))="", "", IF($C$4=Dates!$E$3, DataPack!Z235, IF($C$4=Dates!$E$4, DataPack!AF235, IF($C$4=Dates!$E$5, DataPack!AL235))))</f>
        <v>St Mary Redcliffe Church of England Primary School</v>
      </c>
      <c r="D84" s="34" t="str">
        <f>IF(IF($C$4=Dates!$E$3, DataPack!AA235, IF($C$4=Dates!$E$4, DataPack!AG235, IF($C$4=Dates!$E$5, DataPack!AM235)))="", "", IF($C$4=Dates!$E$3, DataPack!AA235, IF($C$4=Dates!$E$4, DataPack!AG235, IF($C$4=Dates!$E$5, DataPack!AM235))))</f>
        <v>Bristol City of</v>
      </c>
      <c r="E84" s="34" t="str">
        <f>IF(IF($C$4=Dates!$E$3, DataPack!AB235, IF($C$4=Dates!$E$4, DataPack!AH235, IF($C$4=Dates!$E$5, DataPack!AN235)))="", "", IF($C$4=Dates!$E$3, DataPack!AB235, IF($C$4=Dates!$E$4, DataPack!AH235, IF($C$4=Dates!$E$5, DataPack!AN235))))</f>
        <v>Primary</v>
      </c>
      <c r="F84" s="34" t="str">
        <f>IF(IF($C$4=Dates!$E$3, DataPack!AC235, IF($C$4=Dates!$E$4, DataPack!AI235, IF($C$4=Dates!$E$5, DataPack!AO235)))="", "", IF($C$4=Dates!$E$3, DataPack!AC235, IF($C$4=Dates!$E$4, DataPack!AI235, IF($C$4=Dates!$E$5, DataPack!AO235))))</f>
        <v>Voluntary Controlled School</v>
      </c>
      <c r="G84" s="43">
        <f>IF(IF($C$4=Dates!$E$3, DataPack!AD235, IF($C$4=Dates!$E$4, DataPack!AJ235, IF($C$4=Dates!$E$5, DataPack!AP235)))="", "", IF($C$4=Dates!$E$3, DataPack!AD235, IF($C$4=Dates!$E$4, DataPack!AJ235, IF($C$4=Dates!$E$5, DataPack!AP235))))</f>
        <v>40983</v>
      </c>
    </row>
    <row r="85" spans="2:7">
      <c r="B85" s="7">
        <f>IF(IF($C$4=Dates!$E$3, DataPack!Y236, IF($C$4=Dates!$E$4, DataPack!AE236, IF($C$4=Dates!$E$5, DataPack!AK236)))="", "", IF($C$4=Dates!$E$3, DataPack!Y236, IF($C$4=Dates!$E$4, DataPack!AE236, IF($C$4=Dates!$E$5, DataPack!AK236))))</f>
        <v>120882</v>
      </c>
      <c r="C85" s="34" t="str">
        <f>IF(IF($C$4=Dates!$E$3, DataPack!Z236, IF($C$4=Dates!$E$4, DataPack!AF236, IF($C$4=Dates!$E$5, DataPack!AL236)))="", "", IF($C$4=Dates!$E$3, DataPack!Z236, IF($C$4=Dates!$E$4, DataPack!AF236, IF($C$4=Dates!$E$5, DataPack!AL236))))</f>
        <v>Southery Primary School</v>
      </c>
      <c r="D85" s="34" t="str">
        <f>IF(IF($C$4=Dates!$E$3, DataPack!AA236, IF($C$4=Dates!$E$4, DataPack!AG236, IF($C$4=Dates!$E$5, DataPack!AM236)))="", "", IF($C$4=Dates!$E$3, DataPack!AA236, IF($C$4=Dates!$E$4, DataPack!AG236, IF($C$4=Dates!$E$5, DataPack!AM236))))</f>
        <v>Norfolk</v>
      </c>
      <c r="E85" s="34" t="str">
        <f>IF(IF($C$4=Dates!$E$3, DataPack!AB236, IF($C$4=Dates!$E$4, DataPack!AH236, IF($C$4=Dates!$E$5, DataPack!AN236)))="", "", IF($C$4=Dates!$E$3, DataPack!AB236, IF($C$4=Dates!$E$4, DataPack!AH236, IF($C$4=Dates!$E$5, DataPack!AN236))))</f>
        <v>Primary</v>
      </c>
      <c r="F85" s="34" t="str">
        <f>IF(IF($C$4=Dates!$E$3, DataPack!AC236, IF($C$4=Dates!$E$4, DataPack!AI236, IF($C$4=Dates!$E$5, DataPack!AO236)))="", "", IF($C$4=Dates!$E$3, DataPack!AC236, IF($C$4=Dates!$E$4, DataPack!AI236, IF($C$4=Dates!$E$5, DataPack!AO236))))</f>
        <v>Community School</v>
      </c>
      <c r="G85" s="43">
        <f>IF(IF($C$4=Dates!$E$3, DataPack!AD236, IF($C$4=Dates!$E$4, DataPack!AJ236, IF($C$4=Dates!$E$5, DataPack!AP236)))="", "", IF($C$4=Dates!$E$3, DataPack!AD236, IF($C$4=Dates!$E$4, DataPack!AJ236, IF($C$4=Dates!$E$5, DataPack!AP236))))</f>
        <v>40982</v>
      </c>
    </row>
    <row r="86" spans="2:7">
      <c r="B86" s="7">
        <f>IF(IF($C$4=Dates!$E$3, DataPack!Y237, IF($C$4=Dates!$E$4, DataPack!AE237, IF($C$4=Dates!$E$5, DataPack!AK237)))="", "", IF($C$4=Dates!$E$3, DataPack!Y237, IF($C$4=Dates!$E$4, DataPack!AE237, IF($C$4=Dates!$E$5, DataPack!AK237))))</f>
        <v>102317</v>
      </c>
      <c r="C86" s="34" t="str">
        <f>IF(IF($C$4=Dates!$E$3, DataPack!Z237, IF($C$4=Dates!$E$4, DataPack!AF237, IF($C$4=Dates!$E$5, DataPack!AL237)))="", "", IF($C$4=Dates!$E$3, DataPack!Z237, IF($C$4=Dates!$E$4, DataPack!AF237, IF($C$4=Dates!$E$5, DataPack!AL237))))</f>
        <v>Broadford Primary School</v>
      </c>
      <c r="D86" s="34" t="str">
        <f>IF(IF($C$4=Dates!$E$3, DataPack!AA237, IF($C$4=Dates!$E$4, DataPack!AG237, IF($C$4=Dates!$E$5, DataPack!AM237)))="", "", IF($C$4=Dates!$E$3, DataPack!AA237, IF($C$4=Dates!$E$4, DataPack!AG237, IF($C$4=Dates!$E$5, DataPack!AM237))))</f>
        <v>Havering</v>
      </c>
      <c r="E86" s="34" t="str">
        <f>IF(IF($C$4=Dates!$E$3, DataPack!AB237, IF($C$4=Dates!$E$4, DataPack!AH237, IF($C$4=Dates!$E$5, DataPack!AN237)))="", "", IF($C$4=Dates!$E$3, DataPack!AB237, IF($C$4=Dates!$E$4, DataPack!AH237, IF($C$4=Dates!$E$5, DataPack!AN237))))</f>
        <v>Primary</v>
      </c>
      <c r="F86" s="34" t="str">
        <f>IF(IF($C$4=Dates!$E$3, DataPack!AC237, IF($C$4=Dates!$E$4, DataPack!AI237, IF($C$4=Dates!$E$5, DataPack!AO237)))="", "", IF($C$4=Dates!$E$3, DataPack!AC237, IF($C$4=Dates!$E$4, DataPack!AI237, IF($C$4=Dates!$E$5, DataPack!AO237))))</f>
        <v>Community School</v>
      </c>
      <c r="G86" s="43">
        <f>IF(IF($C$4=Dates!$E$3, DataPack!AD237, IF($C$4=Dates!$E$4, DataPack!AJ237, IF($C$4=Dates!$E$5, DataPack!AP237)))="", "", IF($C$4=Dates!$E$3, DataPack!AD237, IF($C$4=Dates!$E$4, DataPack!AJ237, IF($C$4=Dates!$E$5, DataPack!AP237))))</f>
        <v>40982</v>
      </c>
    </row>
    <row r="87" spans="2:7">
      <c r="B87" s="7">
        <f>IF(IF($C$4=Dates!$E$3, DataPack!Y238, IF($C$4=Dates!$E$4, DataPack!AE238, IF($C$4=Dates!$E$5, DataPack!AK238)))="", "", IF($C$4=Dates!$E$3, DataPack!Y238, IF($C$4=Dates!$E$4, DataPack!AE238, IF($C$4=Dates!$E$5, DataPack!AK238))))</f>
        <v>103405</v>
      </c>
      <c r="C87" s="34" t="str">
        <f>IF(IF($C$4=Dates!$E$3, DataPack!Z238, IF($C$4=Dates!$E$4, DataPack!AF238, IF($C$4=Dates!$E$5, DataPack!AL238)))="", "", IF($C$4=Dates!$E$3, DataPack!Z238, IF($C$4=Dates!$E$4, DataPack!AF238, IF($C$4=Dates!$E$5, DataPack!AL238))))</f>
        <v>St Michael's CofE Junior and Infant School</v>
      </c>
      <c r="D87" s="34" t="str">
        <f>IF(IF($C$4=Dates!$E$3, DataPack!AA238, IF($C$4=Dates!$E$4, DataPack!AG238, IF($C$4=Dates!$E$5, DataPack!AM238)))="", "", IF($C$4=Dates!$E$3, DataPack!AA238, IF($C$4=Dates!$E$4, DataPack!AG238, IF($C$4=Dates!$E$5, DataPack!AM238))))</f>
        <v>Birmingham</v>
      </c>
      <c r="E87" s="34" t="str">
        <f>IF(IF($C$4=Dates!$E$3, DataPack!AB238, IF($C$4=Dates!$E$4, DataPack!AH238, IF($C$4=Dates!$E$5, DataPack!AN238)))="", "", IF($C$4=Dates!$E$3, DataPack!AB238, IF($C$4=Dates!$E$4, DataPack!AH238, IF($C$4=Dates!$E$5, DataPack!AN238))))</f>
        <v>Primary</v>
      </c>
      <c r="F87" s="34" t="str">
        <f>IF(IF($C$4=Dates!$E$3, DataPack!AC238, IF($C$4=Dates!$E$4, DataPack!AI238, IF($C$4=Dates!$E$5, DataPack!AO238)))="", "", IF($C$4=Dates!$E$3, DataPack!AC238, IF($C$4=Dates!$E$4, DataPack!AI238, IF($C$4=Dates!$E$5, DataPack!AO238))))</f>
        <v>Voluntary Controlled School</v>
      </c>
      <c r="G87" s="43">
        <f>IF(IF($C$4=Dates!$E$3, DataPack!AD238, IF($C$4=Dates!$E$4, DataPack!AJ238, IF($C$4=Dates!$E$5, DataPack!AP238)))="", "", IF($C$4=Dates!$E$3, DataPack!AD238, IF($C$4=Dates!$E$4, DataPack!AJ238, IF($C$4=Dates!$E$5, DataPack!AP238))))</f>
        <v>40982</v>
      </c>
    </row>
    <row r="88" spans="2:7">
      <c r="B88" s="7">
        <f>IF(IF($C$4=Dates!$E$3, DataPack!Y239, IF($C$4=Dates!$E$4, DataPack!AE239, IF($C$4=Dates!$E$5, DataPack!AK239)))="", "", IF($C$4=Dates!$E$3, DataPack!Y239, IF($C$4=Dates!$E$4, DataPack!AE239, IF($C$4=Dates!$E$5, DataPack!AK239))))</f>
        <v>134860</v>
      </c>
      <c r="C88" s="34" t="str">
        <f>IF(IF($C$4=Dates!$E$3, DataPack!Z239, IF($C$4=Dates!$E$4, DataPack!AF239, IF($C$4=Dates!$E$5, DataPack!AL239)))="", "", IF($C$4=Dates!$E$3, DataPack!Z239, IF($C$4=Dates!$E$4, DataPack!AF239, IF($C$4=Dates!$E$5, DataPack!AL239))))</f>
        <v>Eastwood Primary School &amp; Nursery</v>
      </c>
      <c r="D88" s="34" t="str">
        <f>IF(IF($C$4=Dates!$E$3, DataPack!AA239, IF($C$4=Dates!$E$4, DataPack!AG239, IF($C$4=Dates!$E$5, DataPack!AM239)))="", "", IF($C$4=Dates!$E$3, DataPack!AA239, IF($C$4=Dates!$E$4, DataPack!AG239, IF($C$4=Dates!$E$5, DataPack!AM239))))</f>
        <v>Southend-on-Sea</v>
      </c>
      <c r="E88" s="34" t="str">
        <f>IF(IF($C$4=Dates!$E$3, DataPack!AB239, IF($C$4=Dates!$E$4, DataPack!AH239, IF($C$4=Dates!$E$5, DataPack!AN239)))="", "", IF($C$4=Dates!$E$3, DataPack!AB239, IF($C$4=Dates!$E$4, DataPack!AH239, IF($C$4=Dates!$E$5, DataPack!AN239))))</f>
        <v>Primary</v>
      </c>
      <c r="F88" s="34" t="str">
        <f>IF(IF($C$4=Dates!$E$3, DataPack!AC239, IF($C$4=Dates!$E$4, DataPack!AI239, IF($C$4=Dates!$E$5, DataPack!AO239)))="", "", IF($C$4=Dates!$E$3, DataPack!AC239, IF($C$4=Dates!$E$4, DataPack!AI239, IF($C$4=Dates!$E$5, DataPack!AO239))))</f>
        <v>Foundation School</v>
      </c>
      <c r="G88" s="43">
        <f>IF(IF($C$4=Dates!$E$3, DataPack!AD239, IF($C$4=Dates!$E$4, DataPack!AJ239, IF($C$4=Dates!$E$5, DataPack!AP239)))="", "", IF($C$4=Dates!$E$3, DataPack!AD239, IF($C$4=Dates!$E$4, DataPack!AJ239, IF($C$4=Dates!$E$5, DataPack!AP239))))</f>
        <v>40981</v>
      </c>
    </row>
    <row r="89" spans="2:7">
      <c r="B89" s="7">
        <f>IF(IF($C$4=Dates!$E$3, DataPack!Y240, IF($C$4=Dates!$E$4, DataPack!AE240, IF($C$4=Dates!$E$5, DataPack!AK240)))="", "", IF($C$4=Dates!$E$3, DataPack!Y240, IF($C$4=Dates!$E$4, DataPack!AE240, IF($C$4=Dates!$E$5, DataPack!AK240))))</f>
        <v>112635</v>
      </c>
      <c r="C89" s="34" t="str">
        <f>IF(IF($C$4=Dates!$E$3, DataPack!Z240, IF($C$4=Dates!$E$4, DataPack!AF240, IF($C$4=Dates!$E$5, DataPack!AL240)))="", "", IF($C$4=Dates!$E$3, DataPack!Z240, IF($C$4=Dates!$E$4, DataPack!AF240, IF($C$4=Dates!$E$5, DataPack!AL240))))</f>
        <v>Newhall Community Junior School</v>
      </c>
      <c r="D89" s="34" t="str">
        <f>IF(IF($C$4=Dates!$E$3, DataPack!AA240, IF($C$4=Dates!$E$4, DataPack!AG240, IF($C$4=Dates!$E$5, DataPack!AM240)))="", "", IF($C$4=Dates!$E$3, DataPack!AA240, IF($C$4=Dates!$E$4, DataPack!AG240, IF($C$4=Dates!$E$5, DataPack!AM240))))</f>
        <v>Derbyshire</v>
      </c>
      <c r="E89" s="34" t="str">
        <f>IF(IF($C$4=Dates!$E$3, DataPack!AB240, IF($C$4=Dates!$E$4, DataPack!AH240, IF($C$4=Dates!$E$5, DataPack!AN240)))="", "", IF($C$4=Dates!$E$3, DataPack!AB240, IF($C$4=Dates!$E$4, DataPack!AH240, IF($C$4=Dates!$E$5, DataPack!AN240))))</f>
        <v>Primary</v>
      </c>
      <c r="F89" s="34" t="str">
        <f>IF(IF($C$4=Dates!$E$3, DataPack!AC240, IF($C$4=Dates!$E$4, DataPack!AI240, IF($C$4=Dates!$E$5, DataPack!AO240)))="", "", IF($C$4=Dates!$E$3, DataPack!AC240, IF($C$4=Dates!$E$4, DataPack!AI240, IF($C$4=Dates!$E$5, DataPack!AO240))))</f>
        <v>Community School</v>
      </c>
      <c r="G89" s="43">
        <f>IF(IF($C$4=Dates!$E$3, DataPack!AD240, IF($C$4=Dates!$E$4, DataPack!AJ240, IF($C$4=Dates!$E$5, DataPack!AP240)))="", "", IF($C$4=Dates!$E$3, DataPack!AD240, IF($C$4=Dates!$E$4, DataPack!AJ240, IF($C$4=Dates!$E$5, DataPack!AP240))))</f>
        <v>40981</v>
      </c>
    </row>
    <row r="90" spans="2:7">
      <c r="B90" s="7">
        <f>IF(IF($C$4=Dates!$E$3, DataPack!Y241, IF($C$4=Dates!$E$4, DataPack!AE241, IF($C$4=Dates!$E$5, DataPack!AK241)))="", "", IF($C$4=Dates!$E$3, DataPack!Y241, IF($C$4=Dates!$E$4, DataPack!AE241, IF($C$4=Dates!$E$5, DataPack!AK241))))</f>
        <v>133314</v>
      </c>
      <c r="C90" s="34" t="str">
        <f>IF(IF($C$4=Dates!$E$3, DataPack!Z241, IF($C$4=Dates!$E$4, DataPack!AF241, IF($C$4=Dates!$E$5, DataPack!AL241)))="", "", IF($C$4=Dates!$E$3, DataPack!Z241, IF($C$4=Dates!$E$4, DataPack!AF241, IF($C$4=Dates!$E$5, DataPack!AL241))))</f>
        <v>Oakefield Primary and Nursery School</v>
      </c>
      <c r="D90" s="34" t="str">
        <f>IF(IF($C$4=Dates!$E$3, DataPack!AA241, IF($C$4=Dates!$E$4, DataPack!AG241, IF($C$4=Dates!$E$5, DataPack!AM241)))="", "", IF($C$4=Dates!$E$3, DataPack!AA241, IF($C$4=Dates!$E$4, DataPack!AG241, IF($C$4=Dates!$E$5, DataPack!AM241))))</f>
        <v>Cheshire East</v>
      </c>
      <c r="E90" s="34" t="str">
        <f>IF(IF($C$4=Dates!$E$3, DataPack!AB241, IF($C$4=Dates!$E$4, DataPack!AH241, IF($C$4=Dates!$E$5, DataPack!AN241)))="", "", IF($C$4=Dates!$E$3, DataPack!AB241, IF($C$4=Dates!$E$4, DataPack!AH241, IF($C$4=Dates!$E$5, DataPack!AN241))))</f>
        <v>Primary</v>
      </c>
      <c r="F90" s="34" t="str">
        <f>IF(IF($C$4=Dates!$E$3, DataPack!AC241, IF($C$4=Dates!$E$4, DataPack!AI241, IF($C$4=Dates!$E$5, DataPack!AO241)))="", "", IF($C$4=Dates!$E$3, DataPack!AC241, IF($C$4=Dates!$E$4, DataPack!AI241, IF($C$4=Dates!$E$5, DataPack!AO241))))</f>
        <v>Community School</v>
      </c>
      <c r="G90" s="43">
        <f>IF(IF($C$4=Dates!$E$3, DataPack!AD241, IF($C$4=Dates!$E$4, DataPack!AJ241, IF($C$4=Dates!$E$5, DataPack!AP241)))="", "", IF($C$4=Dates!$E$3, DataPack!AD241, IF($C$4=Dates!$E$4, DataPack!AJ241, IF($C$4=Dates!$E$5, DataPack!AP241))))</f>
        <v>40976</v>
      </c>
    </row>
    <row r="91" spans="2:7">
      <c r="B91" s="7">
        <f>IF(IF($C$4=Dates!$E$3, DataPack!Y242, IF($C$4=Dates!$E$4, DataPack!AE242, IF($C$4=Dates!$E$5, DataPack!AK242)))="", "", IF($C$4=Dates!$E$3, DataPack!Y242, IF($C$4=Dates!$E$4, DataPack!AE242, IF($C$4=Dates!$E$5, DataPack!AK242))))</f>
        <v>126479</v>
      </c>
      <c r="C91" s="34" t="str">
        <f>IF(IF($C$4=Dates!$E$3, DataPack!Z242, IF($C$4=Dates!$E$4, DataPack!AF242, IF($C$4=Dates!$E$5, DataPack!AL242)))="", "", IF($C$4=Dates!$E$3, DataPack!Z242, IF($C$4=Dates!$E$4, DataPack!AF242, IF($C$4=Dates!$E$5, DataPack!AL242))))</f>
        <v>Frogwell Primary School</v>
      </c>
      <c r="D91" s="34" t="str">
        <f>IF(IF($C$4=Dates!$E$3, DataPack!AA242, IF($C$4=Dates!$E$4, DataPack!AG242, IF($C$4=Dates!$E$5, DataPack!AM242)))="", "", IF($C$4=Dates!$E$3, DataPack!AA242, IF($C$4=Dates!$E$4, DataPack!AG242, IF($C$4=Dates!$E$5, DataPack!AM242))))</f>
        <v>Wiltshire</v>
      </c>
      <c r="E91" s="34" t="str">
        <f>IF(IF($C$4=Dates!$E$3, DataPack!AB242, IF($C$4=Dates!$E$4, DataPack!AH242, IF($C$4=Dates!$E$5, DataPack!AN242)))="", "", IF($C$4=Dates!$E$3, DataPack!AB242, IF($C$4=Dates!$E$4, DataPack!AH242, IF($C$4=Dates!$E$5, DataPack!AN242))))</f>
        <v>Primary</v>
      </c>
      <c r="F91" s="34" t="str">
        <f>IF(IF($C$4=Dates!$E$3, DataPack!AC242, IF($C$4=Dates!$E$4, DataPack!AI242, IF($C$4=Dates!$E$5, DataPack!AO242)))="", "", IF($C$4=Dates!$E$3, DataPack!AC242, IF($C$4=Dates!$E$4, DataPack!AI242, IF($C$4=Dates!$E$5, DataPack!AO242))))</f>
        <v>Foundation School</v>
      </c>
      <c r="G91" s="43">
        <f>IF(IF($C$4=Dates!$E$3, DataPack!AD242, IF($C$4=Dates!$E$4, DataPack!AJ242, IF($C$4=Dates!$E$5, DataPack!AP242)))="", "", IF($C$4=Dates!$E$3, DataPack!AD242, IF($C$4=Dates!$E$4, DataPack!AJ242, IF($C$4=Dates!$E$5, DataPack!AP242))))</f>
        <v>40976</v>
      </c>
    </row>
    <row r="92" spans="2:7">
      <c r="B92" s="7">
        <f>IF(IF($C$4=Dates!$E$3, DataPack!Y243, IF($C$4=Dates!$E$4, DataPack!AE243, IF($C$4=Dates!$E$5, DataPack!AK243)))="", "", IF($C$4=Dates!$E$3, DataPack!Y243, IF($C$4=Dates!$E$4, DataPack!AE243, IF($C$4=Dates!$E$5, DataPack!AK243))))</f>
        <v>134515</v>
      </c>
      <c r="C92" s="34" t="str">
        <f>IF(IF($C$4=Dates!$E$3, DataPack!Z243, IF($C$4=Dates!$E$4, DataPack!AF243, IF($C$4=Dates!$E$5, DataPack!AL243)))="", "", IF($C$4=Dates!$E$3, DataPack!Z243, IF($C$4=Dates!$E$4, DataPack!AF243, IF($C$4=Dates!$E$5, DataPack!AL243))))</f>
        <v>Downsview Community Primary School</v>
      </c>
      <c r="D92" s="34" t="str">
        <f>IF(IF($C$4=Dates!$E$3, DataPack!AA243, IF($C$4=Dates!$E$4, DataPack!AG243, IF($C$4=Dates!$E$5, DataPack!AM243)))="", "", IF($C$4=Dates!$E$3, DataPack!AA243, IF($C$4=Dates!$E$4, DataPack!AG243, IF($C$4=Dates!$E$5, DataPack!AM243))))</f>
        <v>Kent</v>
      </c>
      <c r="E92" s="34" t="str">
        <f>IF(IF($C$4=Dates!$E$3, DataPack!AB243, IF($C$4=Dates!$E$4, DataPack!AH243, IF($C$4=Dates!$E$5, DataPack!AN243)))="", "", IF($C$4=Dates!$E$3, DataPack!AB243, IF($C$4=Dates!$E$4, DataPack!AH243, IF($C$4=Dates!$E$5, DataPack!AN243))))</f>
        <v>Primary</v>
      </c>
      <c r="F92" s="34" t="str">
        <f>IF(IF($C$4=Dates!$E$3, DataPack!AC243, IF($C$4=Dates!$E$4, DataPack!AI243, IF($C$4=Dates!$E$5, DataPack!AO243)))="", "", IF($C$4=Dates!$E$3, DataPack!AC243, IF($C$4=Dates!$E$4, DataPack!AI243, IF($C$4=Dates!$E$5, DataPack!AO243))))</f>
        <v>Community School</v>
      </c>
      <c r="G92" s="43">
        <f>IF(IF($C$4=Dates!$E$3, DataPack!AD243, IF($C$4=Dates!$E$4, DataPack!AJ243, IF($C$4=Dates!$E$5, DataPack!AP243)))="", "", IF($C$4=Dates!$E$3, DataPack!AD243, IF($C$4=Dates!$E$4, DataPack!AJ243, IF($C$4=Dates!$E$5, DataPack!AP243))))</f>
        <v>40976</v>
      </c>
    </row>
    <row r="93" spans="2:7">
      <c r="B93" s="7">
        <f>IF(IF($C$4=Dates!$E$3, DataPack!Y244, IF($C$4=Dates!$E$4, DataPack!AE244, IF($C$4=Dates!$E$5, DataPack!AK244)))="", "", IF($C$4=Dates!$E$3, DataPack!Y244, IF($C$4=Dates!$E$4, DataPack!AE244, IF($C$4=Dates!$E$5, DataPack!AK244))))</f>
        <v>118700</v>
      </c>
      <c r="C93" s="34" t="str">
        <f>IF(IF($C$4=Dates!$E$3, DataPack!Z244, IF($C$4=Dates!$E$4, DataPack!AF244, IF($C$4=Dates!$E$5, DataPack!AL244)))="", "", IF($C$4=Dates!$E$3, DataPack!Z244, IF($C$4=Dates!$E$4, DataPack!AF244, IF($C$4=Dates!$E$5, DataPack!AL244))))</f>
        <v>Ramsgate, Christ Church Church of England Junior School</v>
      </c>
      <c r="D93" s="34" t="str">
        <f>IF(IF($C$4=Dates!$E$3, DataPack!AA244, IF($C$4=Dates!$E$4, DataPack!AG244, IF($C$4=Dates!$E$5, DataPack!AM244)))="", "", IF($C$4=Dates!$E$3, DataPack!AA244, IF($C$4=Dates!$E$4, DataPack!AG244, IF($C$4=Dates!$E$5, DataPack!AM244))))</f>
        <v>Kent</v>
      </c>
      <c r="E93" s="34" t="str">
        <f>IF(IF($C$4=Dates!$E$3, DataPack!AB244, IF($C$4=Dates!$E$4, DataPack!AH244, IF($C$4=Dates!$E$5, DataPack!AN244)))="", "", IF($C$4=Dates!$E$3, DataPack!AB244, IF($C$4=Dates!$E$4, DataPack!AH244, IF($C$4=Dates!$E$5, DataPack!AN244))))</f>
        <v>Primary</v>
      </c>
      <c r="F93" s="34" t="str">
        <f>IF(IF($C$4=Dates!$E$3, DataPack!AC244, IF($C$4=Dates!$E$4, DataPack!AI244, IF($C$4=Dates!$E$5, DataPack!AO244)))="", "", IF($C$4=Dates!$E$3, DataPack!AC244, IF($C$4=Dates!$E$4, DataPack!AI244, IF($C$4=Dates!$E$5, DataPack!AO244))))</f>
        <v>Voluntary Controlled School</v>
      </c>
      <c r="G93" s="43">
        <f>IF(IF($C$4=Dates!$E$3, DataPack!AD244, IF($C$4=Dates!$E$4, DataPack!AJ244, IF($C$4=Dates!$E$5, DataPack!AP244)))="", "", IF($C$4=Dates!$E$3, DataPack!AD244, IF($C$4=Dates!$E$4, DataPack!AJ244, IF($C$4=Dates!$E$5, DataPack!AP244))))</f>
        <v>40976</v>
      </c>
    </row>
    <row r="94" spans="2:7">
      <c r="B94" s="7">
        <f>IF(IF($C$4=Dates!$E$3, DataPack!Y245, IF($C$4=Dates!$E$4, DataPack!AE245, IF($C$4=Dates!$E$5, DataPack!AK245)))="", "", IF($C$4=Dates!$E$3, DataPack!Y245, IF($C$4=Dates!$E$4, DataPack!AE245, IF($C$4=Dates!$E$5, DataPack!AK245))))</f>
        <v>117979</v>
      </c>
      <c r="C94" s="34" t="str">
        <f>IF(IF($C$4=Dates!$E$3, DataPack!Z245, IF($C$4=Dates!$E$4, DataPack!AF245, IF($C$4=Dates!$E$5, DataPack!AL245)))="", "", IF($C$4=Dates!$E$3, DataPack!Z245, IF($C$4=Dates!$E$4, DataPack!AF245, IF($C$4=Dates!$E$5, DataPack!AL245))))</f>
        <v>All Saints Church of England Voluntary Controlled Infant School, Hessle</v>
      </c>
      <c r="D94" s="34" t="str">
        <f>IF(IF($C$4=Dates!$E$3, DataPack!AA245, IF($C$4=Dates!$E$4, DataPack!AG245, IF($C$4=Dates!$E$5, DataPack!AM245)))="", "", IF($C$4=Dates!$E$3, DataPack!AA245, IF($C$4=Dates!$E$4, DataPack!AG245, IF($C$4=Dates!$E$5, DataPack!AM245))))</f>
        <v>East Riding of Yorkshire</v>
      </c>
      <c r="E94" s="34" t="str">
        <f>IF(IF($C$4=Dates!$E$3, DataPack!AB245, IF($C$4=Dates!$E$4, DataPack!AH245, IF($C$4=Dates!$E$5, DataPack!AN245)))="", "", IF($C$4=Dates!$E$3, DataPack!AB245, IF($C$4=Dates!$E$4, DataPack!AH245, IF($C$4=Dates!$E$5, DataPack!AN245))))</f>
        <v>Primary</v>
      </c>
      <c r="F94" s="34" t="str">
        <f>IF(IF($C$4=Dates!$E$3, DataPack!AC245, IF($C$4=Dates!$E$4, DataPack!AI245, IF($C$4=Dates!$E$5, DataPack!AO245)))="", "", IF($C$4=Dates!$E$3, DataPack!AC245, IF($C$4=Dates!$E$4, DataPack!AI245, IF($C$4=Dates!$E$5, DataPack!AO245))))</f>
        <v>Voluntary Controlled School</v>
      </c>
      <c r="G94" s="43">
        <f>IF(IF($C$4=Dates!$E$3, DataPack!AD245, IF($C$4=Dates!$E$4, DataPack!AJ245, IF($C$4=Dates!$E$5, DataPack!AP245)))="", "", IF($C$4=Dates!$E$3, DataPack!AD245, IF($C$4=Dates!$E$4, DataPack!AJ245, IF($C$4=Dates!$E$5, DataPack!AP245))))</f>
        <v>40976</v>
      </c>
    </row>
    <row r="95" spans="2:7">
      <c r="B95" s="7">
        <f>IF(IF($C$4=Dates!$E$3, DataPack!Y246, IF($C$4=Dates!$E$4, DataPack!AE246, IF($C$4=Dates!$E$5, DataPack!AK246)))="", "", IF($C$4=Dates!$E$3, DataPack!Y246, IF($C$4=Dates!$E$4, DataPack!AE246, IF($C$4=Dates!$E$5, DataPack!AK246))))</f>
        <v>121933</v>
      </c>
      <c r="C95" s="34" t="str">
        <f>IF(IF($C$4=Dates!$E$3, DataPack!Z246, IF($C$4=Dates!$E$4, DataPack!AF246, IF($C$4=Dates!$E$5, DataPack!AL246)))="", "", IF($C$4=Dates!$E$3, DataPack!Z246, IF($C$4=Dates!$E$4, DataPack!AF246, IF($C$4=Dates!$E$5, DataPack!AL246))))</f>
        <v>Lings Primary School</v>
      </c>
      <c r="D95" s="34" t="str">
        <f>IF(IF($C$4=Dates!$E$3, DataPack!AA246, IF($C$4=Dates!$E$4, DataPack!AG246, IF($C$4=Dates!$E$5, DataPack!AM246)))="", "", IF($C$4=Dates!$E$3, DataPack!AA246, IF($C$4=Dates!$E$4, DataPack!AG246, IF($C$4=Dates!$E$5, DataPack!AM246))))</f>
        <v>Northamptonshire</v>
      </c>
      <c r="E95" s="34" t="str">
        <f>IF(IF($C$4=Dates!$E$3, DataPack!AB246, IF($C$4=Dates!$E$4, DataPack!AH246, IF($C$4=Dates!$E$5, DataPack!AN246)))="", "", IF($C$4=Dates!$E$3, DataPack!AB246, IF($C$4=Dates!$E$4, DataPack!AH246, IF($C$4=Dates!$E$5, DataPack!AN246))))</f>
        <v>Primary</v>
      </c>
      <c r="F95" s="34" t="str">
        <f>IF(IF($C$4=Dates!$E$3, DataPack!AC246, IF($C$4=Dates!$E$4, DataPack!AI246, IF($C$4=Dates!$E$5, DataPack!AO246)))="", "", IF($C$4=Dates!$E$3, DataPack!AC246, IF($C$4=Dates!$E$4, DataPack!AI246, IF($C$4=Dates!$E$5, DataPack!AO246))))</f>
        <v>Community School</v>
      </c>
      <c r="G95" s="43">
        <f>IF(IF($C$4=Dates!$E$3, DataPack!AD246, IF($C$4=Dates!$E$4, DataPack!AJ246, IF($C$4=Dates!$E$5, DataPack!AP246)))="", "", IF($C$4=Dates!$E$3, DataPack!AD246, IF($C$4=Dates!$E$4, DataPack!AJ246, IF($C$4=Dates!$E$5, DataPack!AP246))))</f>
        <v>40975</v>
      </c>
    </row>
    <row r="96" spans="2:7">
      <c r="B96" s="7">
        <f>IF(IF($C$4=Dates!$E$3, DataPack!Y247, IF($C$4=Dates!$E$4, DataPack!AE247, IF($C$4=Dates!$E$5, DataPack!AK247)))="", "", IF($C$4=Dates!$E$3, DataPack!Y247, IF($C$4=Dates!$E$4, DataPack!AE247, IF($C$4=Dates!$E$5, DataPack!AK247))))</f>
        <v>120864</v>
      </c>
      <c r="C96" s="34" t="str">
        <f>IF(IF($C$4=Dates!$E$3, DataPack!Z247, IF($C$4=Dates!$E$4, DataPack!AF247, IF($C$4=Dates!$E$5, DataPack!AL247)))="", "", IF($C$4=Dates!$E$3, DataPack!Z247, IF($C$4=Dates!$E$4, DataPack!AF247, IF($C$4=Dates!$E$5, DataPack!AL247))))</f>
        <v>Watton Junior School</v>
      </c>
      <c r="D96" s="34" t="str">
        <f>IF(IF($C$4=Dates!$E$3, DataPack!AA247, IF($C$4=Dates!$E$4, DataPack!AG247, IF($C$4=Dates!$E$5, DataPack!AM247)))="", "", IF($C$4=Dates!$E$3, DataPack!AA247, IF($C$4=Dates!$E$4, DataPack!AG247, IF($C$4=Dates!$E$5, DataPack!AM247))))</f>
        <v>Norfolk</v>
      </c>
      <c r="E96" s="34" t="str">
        <f>IF(IF($C$4=Dates!$E$3, DataPack!AB247, IF($C$4=Dates!$E$4, DataPack!AH247, IF($C$4=Dates!$E$5, DataPack!AN247)))="", "", IF($C$4=Dates!$E$3, DataPack!AB247, IF($C$4=Dates!$E$4, DataPack!AH247, IF($C$4=Dates!$E$5, DataPack!AN247))))</f>
        <v>Primary</v>
      </c>
      <c r="F96" s="34" t="str">
        <f>IF(IF($C$4=Dates!$E$3, DataPack!AC247, IF($C$4=Dates!$E$4, DataPack!AI247, IF($C$4=Dates!$E$5, DataPack!AO247)))="", "", IF($C$4=Dates!$E$3, DataPack!AC247, IF($C$4=Dates!$E$4, DataPack!AI247, IF($C$4=Dates!$E$5, DataPack!AO247))))</f>
        <v>Community School</v>
      </c>
      <c r="G96" s="43">
        <f>IF(IF($C$4=Dates!$E$3, DataPack!AD247, IF($C$4=Dates!$E$4, DataPack!AJ247, IF($C$4=Dates!$E$5, DataPack!AP247)))="", "", IF($C$4=Dates!$E$3, DataPack!AD247, IF($C$4=Dates!$E$4, DataPack!AJ247, IF($C$4=Dates!$E$5, DataPack!AP247))))</f>
        <v>40975</v>
      </c>
    </row>
    <row r="97" spans="2:7">
      <c r="B97" s="7">
        <f>IF(IF($C$4=Dates!$E$3, DataPack!Y248, IF($C$4=Dates!$E$4, DataPack!AE248, IF($C$4=Dates!$E$5, DataPack!AK248)))="", "", IF($C$4=Dates!$E$3, DataPack!Y248, IF($C$4=Dates!$E$4, DataPack!AE248, IF($C$4=Dates!$E$5, DataPack!AK248))))</f>
        <v>112681</v>
      </c>
      <c r="C97" s="34" t="str">
        <f>IF(IF($C$4=Dates!$E$3, DataPack!Z248, IF($C$4=Dates!$E$4, DataPack!AF248, IF($C$4=Dates!$E$5, DataPack!AL248)))="", "", IF($C$4=Dates!$E$3, DataPack!Z248, IF($C$4=Dates!$E$4, DataPack!AF248, IF($C$4=Dates!$E$5, DataPack!AL248))))</f>
        <v>Ladywood Primary School</v>
      </c>
      <c r="D97" s="34" t="str">
        <f>IF(IF($C$4=Dates!$E$3, DataPack!AA248, IF($C$4=Dates!$E$4, DataPack!AG248, IF($C$4=Dates!$E$5, DataPack!AM248)))="", "", IF($C$4=Dates!$E$3, DataPack!AA248, IF($C$4=Dates!$E$4, DataPack!AG248, IF($C$4=Dates!$E$5, DataPack!AM248))))</f>
        <v>Derbyshire</v>
      </c>
      <c r="E97" s="34" t="str">
        <f>IF(IF($C$4=Dates!$E$3, DataPack!AB248, IF($C$4=Dates!$E$4, DataPack!AH248, IF($C$4=Dates!$E$5, DataPack!AN248)))="", "", IF($C$4=Dates!$E$3, DataPack!AB248, IF($C$4=Dates!$E$4, DataPack!AH248, IF($C$4=Dates!$E$5, DataPack!AN248))))</f>
        <v>Primary</v>
      </c>
      <c r="F97" s="34" t="str">
        <f>IF(IF($C$4=Dates!$E$3, DataPack!AC248, IF($C$4=Dates!$E$4, DataPack!AI248, IF($C$4=Dates!$E$5, DataPack!AO248)))="", "", IF($C$4=Dates!$E$3, DataPack!AC248, IF($C$4=Dates!$E$4, DataPack!AI248, IF($C$4=Dates!$E$5, DataPack!AO248))))</f>
        <v>Community School</v>
      </c>
      <c r="G97" s="43">
        <f>IF(IF($C$4=Dates!$E$3, DataPack!AD248, IF($C$4=Dates!$E$4, DataPack!AJ248, IF($C$4=Dates!$E$5, DataPack!AP248)))="", "", IF($C$4=Dates!$E$3, DataPack!AD248, IF($C$4=Dates!$E$4, DataPack!AJ248, IF($C$4=Dates!$E$5, DataPack!AP248))))</f>
        <v>40975</v>
      </c>
    </row>
    <row r="98" spans="2:7">
      <c r="B98" s="7">
        <f>IF(IF($C$4=Dates!$E$3, DataPack!Y249, IF($C$4=Dates!$E$4, DataPack!AE249, IF($C$4=Dates!$E$5, DataPack!AK249)))="", "", IF($C$4=Dates!$E$3, DataPack!Y249, IF($C$4=Dates!$E$4, DataPack!AE249, IF($C$4=Dates!$E$5, DataPack!AK249))))</f>
        <v>107527</v>
      </c>
      <c r="C98" s="34" t="str">
        <f>IF(IF($C$4=Dates!$E$3, DataPack!Z249, IF($C$4=Dates!$E$4, DataPack!AF249, IF($C$4=Dates!$E$5, DataPack!AL249)))="", "", IF($C$4=Dates!$E$3, DataPack!Z249, IF($C$4=Dates!$E$4, DataPack!AF249, IF($C$4=Dates!$E$5, DataPack!AL249))))</f>
        <v>Field Lane Primary School</v>
      </c>
      <c r="D98" s="34" t="str">
        <f>IF(IF($C$4=Dates!$E$3, DataPack!AA249, IF($C$4=Dates!$E$4, DataPack!AG249, IF($C$4=Dates!$E$5, DataPack!AM249)))="", "", IF($C$4=Dates!$E$3, DataPack!AA249, IF($C$4=Dates!$E$4, DataPack!AG249, IF($C$4=Dates!$E$5, DataPack!AM249))))</f>
        <v>Calderdale</v>
      </c>
      <c r="E98" s="34" t="str">
        <f>IF(IF($C$4=Dates!$E$3, DataPack!AB249, IF($C$4=Dates!$E$4, DataPack!AH249, IF($C$4=Dates!$E$5, DataPack!AN249)))="", "", IF($C$4=Dates!$E$3, DataPack!AB249, IF($C$4=Dates!$E$4, DataPack!AH249, IF($C$4=Dates!$E$5, DataPack!AN249))))</f>
        <v>Primary</v>
      </c>
      <c r="F98" s="34" t="str">
        <f>IF(IF($C$4=Dates!$E$3, DataPack!AC249, IF($C$4=Dates!$E$4, DataPack!AI249, IF($C$4=Dates!$E$5, DataPack!AO249)))="", "", IF($C$4=Dates!$E$3, DataPack!AC249, IF($C$4=Dates!$E$4, DataPack!AI249, IF($C$4=Dates!$E$5, DataPack!AO249))))</f>
        <v>Community School</v>
      </c>
      <c r="G98" s="43">
        <f>IF(IF($C$4=Dates!$E$3, DataPack!AD249, IF($C$4=Dates!$E$4, DataPack!AJ249, IF($C$4=Dates!$E$5, DataPack!AP249)))="", "", IF($C$4=Dates!$E$3, DataPack!AD249, IF($C$4=Dates!$E$4, DataPack!AJ249, IF($C$4=Dates!$E$5, DataPack!AP249))))</f>
        <v>40975</v>
      </c>
    </row>
    <row r="99" spans="2:7">
      <c r="B99" s="7">
        <f>IF(IF($C$4=Dates!$E$3, DataPack!Y250, IF($C$4=Dates!$E$4, DataPack!AE250, IF($C$4=Dates!$E$5, DataPack!AK250)))="", "", IF($C$4=Dates!$E$3, DataPack!Y250, IF($C$4=Dates!$E$4, DataPack!AE250, IF($C$4=Dates!$E$5, DataPack!AK250))))</f>
        <v>122582</v>
      </c>
      <c r="C99" s="34" t="str">
        <f>IF(IF($C$4=Dates!$E$3, DataPack!Z250, IF($C$4=Dates!$E$4, DataPack!AF250, IF($C$4=Dates!$E$5, DataPack!AL250)))="", "", IF($C$4=Dates!$E$3, DataPack!Z250, IF($C$4=Dates!$E$4, DataPack!AF250, IF($C$4=Dates!$E$5, DataPack!AL250))))</f>
        <v>Annie Holgate Junior School</v>
      </c>
      <c r="D99" s="34" t="str">
        <f>IF(IF($C$4=Dates!$E$3, DataPack!AA250, IF($C$4=Dates!$E$4, DataPack!AG250, IF($C$4=Dates!$E$5, DataPack!AM250)))="", "", IF($C$4=Dates!$E$3, DataPack!AA250, IF($C$4=Dates!$E$4, DataPack!AG250, IF($C$4=Dates!$E$5, DataPack!AM250))))</f>
        <v>Nottinghamshire</v>
      </c>
      <c r="E99" s="34" t="str">
        <f>IF(IF($C$4=Dates!$E$3, DataPack!AB250, IF($C$4=Dates!$E$4, DataPack!AH250, IF($C$4=Dates!$E$5, DataPack!AN250)))="", "", IF($C$4=Dates!$E$3, DataPack!AB250, IF($C$4=Dates!$E$4, DataPack!AH250, IF($C$4=Dates!$E$5, DataPack!AN250))))</f>
        <v>Primary</v>
      </c>
      <c r="F99" s="34" t="str">
        <f>IF(IF($C$4=Dates!$E$3, DataPack!AC250, IF($C$4=Dates!$E$4, DataPack!AI250, IF($C$4=Dates!$E$5, DataPack!AO250)))="", "", IF($C$4=Dates!$E$3, DataPack!AC250, IF($C$4=Dates!$E$4, DataPack!AI250, IF($C$4=Dates!$E$5, DataPack!AO250))))</f>
        <v>Community School</v>
      </c>
      <c r="G99" s="43">
        <f>IF(IF($C$4=Dates!$E$3, DataPack!AD250, IF($C$4=Dates!$E$4, DataPack!AJ250, IF($C$4=Dates!$E$5, DataPack!AP250)))="", "", IF($C$4=Dates!$E$3, DataPack!AD250, IF($C$4=Dates!$E$4, DataPack!AJ250, IF($C$4=Dates!$E$5, DataPack!AP250))))</f>
        <v>40970</v>
      </c>
    </row>
    <row r="100" spans="2:7">
      <c r="B100" s="7">
        <f>IF(IF($C$4=Dates!$E$3, DataPack!Y251, IF($C$4=Dates!$E$4, DataPack!AE251, IF($C$4=Dates!$E$5, DataPack!AK251)))="", "", IF($C$4=Dates!$E$3, DataPack!Y251, IF($C$4=Dates!$E$4, DataPack!AE251, IF($C$4=Dates!$E$5, DataPack!AK251))))</f>
        <v>102661</v>
      </c>
      <c r="C100" s="34" t="str">
        <f>IF(IF($C$4=Dates!$E$3, DataPack!Z251, IF($C$4=Dates!$E$4, DataPack!AF251, IF($C$4=Dates!$E$5, DataPack!AL251)))="", "", IF($C$4=Dates!$E$3, DataPack!Z251, IF($C$4=Dates!$E$4, DataPack!AF251, IF($C$4=Dates!$E$5, DataPack!AL251))))</f>
        <v>William Morris Primary School</v>
      </c>
      <c r="D100" s="34" t="str">
        <f>IF(IF($C$4=Dates!$E$3, DataPack!AA251, IF($C$4=Dates!$E$4, DataPack!AG251, IF($C$4=Dates!$E$5, DataPack!AM251)))="", "", IF($C$4=Dates!$E$3, DataPack!AA251, IF($C$4=Dates!$E$4, DataPack!AG251, IF($C$4=Dates!$E$5, DataPack!AM251))))</f>
        <v>Merton</v>
      </c>
      <c r="E100" s="34" t="str">
        <f>IF(IF($C$4=Dates!$E$3, DataPack!AB251, IF($C$4=Dates!$E$4, DataPack!AH251, IF($C$4=Dates!$E$5, DataPack!AN251)))="", "", IF($C$4=Dates!$E$3, DataPack!AB251, IF($C$4=Dates!$E$4, DataPack!AH251, IF($C$4=Dates!$E$5, DataPack!AN251))))</f>
        <v>Primary</v>
      </c>
      <c r="F100" s="34" t="str">
        <f>IF(IF($C$4=Dates!$E$3, DataPack!AC251, IF($C$4=Dates!$E$4, DataPack!AI251, IF($C$4=Dates!$E$5, DataPack!AO251)))="", "", IF($C$4=Dates!$E$3, DataPack!AC251, IF($C$4=Dates!$E$4, DataPack!AI251, IF($C$4=Dates!$E$5, DataPack!AO251))))</f>
        <v>Community School</v>
      </c>
      <c r="G100" s="43">
        <f>IF(IF($C$4=Dates!$E$3, DataPack!AD251, IF($C$4=Dates!$E$4, DataPack!AJ251, IF($C$4=Dates!$E$5, DataPack!AP251)))="", "", IF($C$4=Dates!$E$3, DataPack!AD251, IF($C$4=Dates!$E$4, DataPack!AJ251, IF($C$4=Dates!$E$5, DataPack!AP251))))</f>
        <v>40970</v>
      </c>
    </row>
    <row r="101" spans="2:7">
      <c r="B101" s="7">
        <f>IF(IF($C$4=Dates!$E$3, DataPack!Y252, IF($C$4=Dates!$E$4, DataPack!AE252, IF($C$4=Dates!$E$5, DataPack!AK252)))="", "", IF($C$4=Dates!$E$3, DataPack!Y252, IF($C$4=Dates!$E$4, DataPack!AE252, IF($C$4=Dates!$E$5, DataPack!AK252))))</f>
        <v>134802</v>
      </c>
      <c r="C101" s="34" t="str">
        <f>IF(IF($C$4=Dates!$E$3, DataPack!Z252, IF($C$4=Dates!$E$4, DataPack!AF252, IF($C$4=Dates!$E$5, DataPack!AL252)))="", "", IF($C$4=Dates!$E$3, DataPack!Z252, IF($C$4=Dates!$E$4, DataPack!AF252, IF($C$4=Dates!$E$5, DataPack!AL252))))</f>
        <v>Ernesettle Community School</v>
      </c>
      <c r="D101" s="34" t="str">
        <f>IF(IF($C$4=Dates!$E$3, DataPack!AA252, IF($C$4=Dates!$E$4, DataPack!AG252, IF($C$4=Dates!$E$5, DataPack!AM252)))="", "", IF($C$4=Dates!$E$3, DataPack!AA252, IF($C$4=Dates!$E$4, DataPack!AG252, IF($C$4=Dates!$E$5, DataPack!AM252))))</f>
        <v>Plymouth</v>
      </c>
      <c r="E101" s="34" t="str">
        <f>IF(IF($C$4=Dates!$E$3, DataPack!AB252, IF($C$4=Dates!$E$4, DataPack!AH252, IF($C$4=Dates!$E$5, DataPack!AN252)))="", "", IF($C$4=Dates!$E$3, DataPack!AB252, IF($C$4=Dates!$E$4, DataPack!AH252, IF($C$4=Dates!$E$5, DataPack!AN252))))</f>
        <v>Primary</v>
      </c>
      <c r="F101" s="34" t="str">
        <f>IF(IF($C$4=Dates!$E$3, DataPack!AC252, IF($C$4=Dates!$E$4, DataPack!AI252, IF($C$4=Dates!$E$5, DataPack!AO252)))="", "", IF($C$4=Dates!$E$3, DataPack!AC252, IF($C$4=Dates!$E$4, DataPack!AI252, IF($C$4=Dates!$E$5, DataPack!AO252))))</f>
        <v>Community School</v>
      </c>
      <c r="G101" s="43">
        <f>IF(IF($C$4=Dates!$E$3, DataPack!AD252, IF($C$4=Dates!$E$4, DataPack!AJ252, IF($C$4=Dates!$E$5, DataPack!AP252)))="", "", IF($C$4=Dates!$E$3, DataPack!AD252, IF($C$4=Dates!$E$4, DataPack!AJ252, IF($C$4=Dates!$E$5, DataPack!AP252))))</f>
        <v>40969</v>
      </c>
    </row>
    <row r="102" spans="2:7">
      <c r="B102" s="7">
        <f>IF(IF($C$4=Dates!$E$3, DataPack!Y253, IF($C$4=Dates!$E$4, DataPack!AE253, IF($C$4=Dates!$E$5, DataPack!AK253)))="", "", IF($C$4=Dates!$E$3, DataPack!Y253, IF($C$4=Dates!$E$4, DataPack!AE253, IF($C$4=Dates!$E$5, DataPack!AK253))))</f>
        <v>113230</v>
      </c>
      <c r="C102" s="34" t="str">
        <f>IF(IF($C$4=Dates!$E$3, DataPack!Z253, IF($C$4=Dates!$E$4, DataPack!AF253, IF($C$4=Dates!$E$5, DataPack!AL253)))="", "", IF($C$4=Dates!$E$3, DataPack!Z253, IF($C$4=Dates!$E$4, DataPack!AF253, IF($C$4=Dates!$E$5, DataPack!AL253))))</f>
        <v>Ellacombe School</v>
      </c>
      <c r="D102" s="34" t="str">
        <f>IF(IF($C$4=Dates!$E$3, DataPack!AA253, IF($C$4=Dates!$E$4, DataPack!AG253, IF($C$4=Dates!$E$5, DataPack!AM253)))="", "", IF($C$4=Dates!$E$3, DataPack!AA253, IF($C$4=Dates!$E$4, DataPack!AG253, IF($C$4=Dates!$E$5, DataPack!AM253))))</f>
        <v>Torbay</v>
      </c>
      <c r="E102" s="34" t="str">
        <f>IF(IF($C$4=Dates!$E$3, DataPack!AB253, IF($C$4=Dates!$E$4, DataPack!AH253, IF($C$4=Dates!$E$5, DataPack!AN253)))="", "", IF($C$4=Dates!$E$3, DataPack!AB253, IF($C$4=Dates!$E$4, DataPack!AH253, IF($C$4=Dates!$E$5, DataPack!AN253))))</f>
        <v>Primary</v>
      </c>
      <c r="F102" s="34" t="str">
        <f>IF(IF($C$4=Dates!$E$3, DataPack!AC253, IF($C$4=Dates!$E$4, DataPack!AI253, IF($C$4=Dates!$E$5, DataPack!AO253)))="", "", IF($C$4=Dates!$E$3, DataPack!AC253, IF($C$4=Dates!$E$4, DataPack!AI253, IF($C$4=Dates!$E$5, DataPack!AO253))))</f>
        <v>Community School</v>
      </c>
      <c r="G102" s="43">
        <f>IF(IF($C$4=Dates!$E$3, DataPack!AD253, IF($C$4=Dates!$E$4, DataPack!AJ253, IF($C$4=Dates!$E$5, DataPack!AP253)))="", "", IF($C$4=Dates!$E$3, DataPack!AD253, IF($C$4=Dates!$E$4, DataPack!AJ253, IF($C$4=Dates!$E$5, DataPack!AP253))))</f>
        <v>40968</v>
      </c>
    </row>
    <row r="103" spans="2:7">
      <c r="B103" s="7">
        <f>IF(IF($C$4=Dates!$E$3, DataPack!Y254, IF($C$4=Dates!$E$4, DataPack!AE254, IF($C$4=Dates!$E$5, DataPack!AK254)))="", "", IF($C$4=Dates!$E$3, DataPack!Y254, IF($C$4=Dates!$E$4, DataPack!AE254, IF($C$4=Dates!$E$5, DataPack!AK254))))</f>
        <v>132752</v>
      </c>
      <c r="C103" s="34" t="str">
        <f>IF(IF($C$4=Dates!$E$3, DataPack!Z254, IF($C$4=Dates!$E$4, DataPack!AF254, IF($C$4=Dates!$E$5, DataPack!AL254)))="", "", IF($C$4=Dates!$E$3, DataPack!Z254, IF($C$4=Dates!$E$4, DataPack!AF254, IF($C$4=Dates!$E$5, DataPack!AL254))))</f>
        <v>The John Henry Newman CofE (A) Primary School</v>
      </c>
      <c r="D103" s="34" t="str">
        <f>IF(IF($C$4=Dates!$E$3, DataPack!AA254, IF($C$4=Dates!$E$4, DataPack!AG254, IF($C$4=Dates!$E$5, DataPack!AM254)))="", "", IF($C$4=Dates!$E$3, DataPack!AA254, IF($C$4=Dates!$E$4, DataPack!AG254, IF($C$4=Dates!$E$5, DataPack!AM254))))</f>
        <v>Oxfordshire</v>
      </c>
      <c r="E103" s="34" t="str">
        <f>IF(IF($C$4=Dates!$E$3, DataPack!AB254, IF($C$4=Dates!$E$4, DataPack!AH254, IF($C$4=Dates!$E$5, DataPack!AN254)))="", "", IF($C$4=Dates!$E$3, DataPack!AB254, IF($C$4=Dates!$E$4, DataPack!AH254, IF($C$4=Dates!$E$5, DataPack!AN254))))</f>
        <v>Primary</v>
      </c>
      <c r="F103" s="34" t="str">
        <f>IF(IF($C$4=Dates!$E$3, DataPack!AC254, IF($C$4=Dates!$E$4, DataPack!AI254, IF($C$4=Dates!$E$5, DataPack!AO254)))="", "", IF($C$4=Dates!$E$3, DataPack!AC254, IF($C$4=Dates!$E$4, DataPack!AI254, IF($C$4=Dates!$E$5, DataPack!AO254))))</f>
        <v>Voluntary Aided School</v>
      </c>
      <c r="G103" s="43">
        <f>IF(IF($C$4=Dates!$E$3, DataPack!AD254, IF($C$4=Dates!$E$4, DataPack!AJ254, IF($C$4=Dates!$E$5, DataPack!AP254)))="", "", IF($C$4=Dates!$E$3, DataPack!AD254, IF($C$4=Dates!$E$4, DataPack!AJ254, IF($C$4=Dates!$E$5, DataPack!AP254))))</f>
        <v>40963</v>
      </c>
    </row>
    <row r="104" spans="2:7">
      <c r="B104" s="7">
        <f>IF(IF($C$4=Dates!$E$3, DataPack!Y255, IF($C$4=Dates!$E$4, DataPack!AE255, IF($C$4=Dates!$E$5, DataPack!AK255)))="", "", IF($C$4=Dates!$E$3, DataPack!Y255, IF($C$4=Dates!$E$4, DataPack!AE255, IF($C$4=Dates!$E$5, DataPack!AK255))))</f>
        <v>111804</v>
      </c>
      <c r="C104" s="34" t="str">
        <f>IF(IF($C$4=Dates!$E$3, DataPack!Z255, IF($C$4=Dates!$E$4, DataPack!AF255, IF($C$4=Dates!$E$5, DataPack!AL255)))="", "", IF($C$4=Dates!$E$3, DataPack!Z255, IF($C$4=Dates!$E$4, DataPack!AF255, IF($C$4=Dates!$E$5, DataPack!AL255))))</f>
        <v>Sennen School</v>
      </c>
      <c r="D104" s="34" t="str">
        <f>IF(IF($C$4=Dates!$E$3, DataPack!AA255, IF($C$4=Dates!$E$4, DataPack!AG255, IF($C$4=Dates!$E$5, DataPack!AM255)))="", "", IF($C$4=Dates!$E$3, DataPack!AA255, IF($C$4=Dates!$E$4, DataPack!AG255, IF($C$4=Dates!$E$5, DataPack!AM255))))</f>
        <v>Cornwall</v>
      </c>
      <c r="E104" s="34" t="str">
        <f>IF(IF($C$4=Dates!$E$3, DataPack!AB255, IF($C$4=Dates!$E$4, DataPack!AH255, IF($C$4=Dates!$E$5, DataPack!AN255)))="", "", IF($C$4=Dates!$E$3, DataPack!AB255, IF($C$4=Dates!$E$4, DataPack!AH255, IF($C$4=Dates!$E$5, DataPack!AN255))))</f>
        <v>Primary</v>
      </c>
      <c r="F104" s="34" t="str">
        <f>IF(IF($C$4=Dates!$E$3, DataPack!AC255, IF($C$4=Dates!$E$4, DataPack!AI255, IF($C$4=Dates!$E$5, DataPack!AO255)))="", "", IF($C$4=Dates!$E$3, DataPack!AC255, IF($C$4=Dates!$E$4, DataPack!AI255, IF($C$4=Dates!$E$5, DataPack!AO255))))</f>
        <v>Community School</v>
      </c>
      <c r="G104" s="43">
        <f>IF(IF($C$4=Dates!$E$3, DataPack!AD255, IF($C$4=Dates!$E$4, DataPack!AJ255, IF($C$4=Dates!$E$5, DataPack!AP255)))="", "", IF($C$4=Dates!$E$3, DataPack!AD255, IF($C$4=Dates!$E$4, DataPack!AJ255, IF($C$4=Dates!$E$5, DataPack!AP255))))</f>
        <v>40962</v>
      </c>
    </row>
    <row r="105" spans="2:7">
      <c r="B105" s="7">
        <f>IF(IF($C$4=Dates!$E$3, DataPack!Y256, IF($C$4=Dates!$E$4, DataPack!AE256, IF($C$4=Dates!$E$5, DataPack!AK256)))="", "", IF($C$4=Dates!$E$3, DataPack!Y256, IF($C$4=Dates!$E$4, DataPack!AE256, IF($C$4=Dates!$E$5, DataPack!AK256))))</f>
        <v>120101</v>
      </c>
      <c r="C105" s="34" t="str">
        <f>IF(IF($C$4=Dates!$E$3, DataPack!Z256, IF($C$4=Dates!$E$4, DataPack!AF256, IF($C$4=Dates!$E$5, DataPack!AL256)))="", "", IF($C$4=Dates!$E$3, DataPack!Z256, IF($C$4=Dates!$E$4, DataPack!AF256, IF($C$4=Dates!$E$5, DataPack!AL256))))</f>
        <v>Slater Primary School</v>
      </c>
      <c r="D105" s="34" t="str">
        <f>IF(IF($C$4=Dates!$E$3, DataPack!AA256, IF($C$4=Dates!$E$4, DataPack!AG256, IF($C$4=Dates!$E$5, DataPack!AM256)))="", "", IF($C$4=Dates!$E$3, DataPack!AA256, IF($C$4=Dates!$E$4, DataPack!AG256, IF($C$4=Dates!$E$5, DataPack!AM256))))</f>
        <v>Leicester</v>
      </c>
      <c r="E105" s="34" t="str">
        <f>IF(IF($C$4=Dates!$E$3, DataPack!AB256, IF($C$4=Dates!$E$4, DataPack!AH256, IF($C$4=Dates!$E$5, DataPack!AN256)))="", "", IF($C$4=Dates!$E$3, DataPack!AB256, IF($C$4=Dates!$E$4, DataPack!AH256, IF($C$4=Dates!$E$5, DataPack!AN256))))</f>
        <v>Primary</v>
      </c>
      <c r="F105" s="34" t="str">
        <f>IF(IF($C$4=Dates!$E$3, DataPack!AC256, IF($C$4=Dates!$E$4, DataPack!AI256, IF($C$4=Dates!$E$5, DataPack!AO256)))="", "", IF($C$4=Dates!$E$3, DataPack!AC256, IF($C$4=Dates!$E$4, DataPack!AI256, IF($C$4=Dates!$E$5, DataPack!AO256))))</f>
        <v>Community School</v>
      </c>
      <c r="G105" s="43">
        <f>IF(IF($C$4=Dates!$E$3, DataPack!AD256, IF($C$4=Dates!$E$4, DataPack!AJ256, IF($C$4=Dates!$E$5, DataPack!AP256)))="", "", IF($C$4=Dates!$E$3, DataPack!AD256, IF($C$4=Dates!$E$4, DataPack!AJ256, IF($C$4=Dates!$E$5, DataPack!AP256))))</f>
        <v>40962</v>
      </c>
    </row>
    <row r="106" spans="2:7">
      <c r="B106" s="7">
        <f>IF(IF($C$4=Dates!$E$3, DataPack!Y257, IF($C$4=Dates!$E$4, DataPack!AE257, IF($C$4=Dates!$E$5, DataPack!AK257)))="", "", IF($C$4=Dates!$E$3, DataPack!Y257, IF($C$4=Dates!$E$4, DataPack!AE257, IF($C$4=Dates!$E$5, DataPack!AK257))))</f>
        <v>134738</v>
      </c>
      <c r="C106" s="34" t="str">
        <f>IF(IF($C$4=Dates!$E$3, DataPack!Z257, IF($C$4=Dates!$E$4, DataPack!AF257, IF($C$4=Dates!$E$5, DataPack!AL257)))="", "", IF($C$4=Dates!$E$3, DataPack!Z257, IF($C$4=Dates!$E$4, DataPack!AF257, IF($C$4=Dates!$E$5, DataPack!AL257))))</f>
        <v>Bell Wood Community Primary School</v>
      </c>
      <c r="D106" s="34" t="str">
        <f>IF(IF($C$4=Dates!$E$3, DataPack!AA257, IF($C$4=Dates!$E$4, DataPack!AG257, IF($C$4=Dates!$E$5, DataPack!AM257)))="", "", IF($C$4=Dates!$E$3, DataPack!AA257, IF($C$4=Dates!$E$4, DataPack!AG257, IF($C$4=Dates!$E$5, DataPack!AM257))))</f>
        <v>Kent</v>
      </c>
      <c r="E106" s="34" t="str">
        <f>IF(IF($C$4=Dates!$E$3, DataPack!AB257, IF($C$4=Dates!$E$4, DataPack!AH257, IF($C$4=Dates!$E$5, DataPack!AN257)))="", "", IF($C$4=Dates!$E$3, DataPack!AB257, IF($C$4=Dates!$E$4, DataPack!AH257, IF($C$4=Dates!$E$5, DataPack!AN257))))</f>
        <v>Primary</v>
      </c>
      <c r="F106" s="34" t="str">
        <f>IF(IF($C$4=Dates!$E$3, DataPack!AC257, IF($C$4=Dates!$E$4, DataPack!AI257, IF($C$4=Dates!$E$5, DataPack!AO257)))="", "", IF($C$4=Dates!$E$3, DataPack!AC257, IF($C$4=Dates!$E$4, DataPack!AI257, IF($C$4=Dates!$E$5, DataPack!AO257))))</f>
        <v>Community School</v>
      </c>
      <c r="G106" s="43">
        <f>IF(IF($C$4=Dates!$E$3, DataPack!AD257, IF($C$4=Dates!$E$4, DataPack!AJ257, IF($C$4=Dates!$E$5, DataPack!AP257)))="", "", IF($C$4=Dates!$E$3, DataPack!AD257, IF($C$4=Dates!$E$4, DataPack!AJ257, IF($C$4=Dates!$E$5, DataPack!AP257))))</f>
        <v>40962</v>
      </c>
    </row>
    <row r="107" spans="2:7">
      <c r="B107" s="7">
        <f>IF(IF($C$4=Dates!$E$3, DataPack!Y258, IF($C$4=Dates!$E$4, DataPack!AE258, IF($C$4=Dates!$E$5, DataPack!AK258)))="", "", IF($C$4=Dates!$E$3, DataPack!Y258, IF($C$4=Dates!$E$4, DataPack!AE258, IF($C$4=Dates!$E$5, DataPack!AK258))))</f>
        <v>106187</v>
      </c>
      <c r="C107" s="34" t="str">
        <f>IF(IF($C$4=Dates!$E$3, DataPack!Z258, IF($C$4=Dates!$E$4, DataPack!AF258, IF($C$4=Dates!$E$5, DataPack!AL258)))="", "", IF($C$4=Dates!$E$3, DataPack!Z258, IF($C$4=Dates!$E$4, DataPack!AF258, IF($C$4=Dates!$E$5, DataPack!AL258))))</f>
        <v>Ridge Hill Primary School and Nursery</v>
      </c>
      <c r="D107" s="34" t="str">
        <f>IF(IF($C$4=Dates!$E$3, DataPack!AA258, IF($C$4=Dates!$E$4, DataPack!AG258, IF($C$4=Dates!$E$5, DataPack!AM258)))="", "", IF($C$4=Dates!$E$3, DataPack!AA258, IF($C$4=Dates!$E$4, DataPack!AG258, IF($C$4=Dates!$E$5, DataPack!AM258))))</f>
        <v>Tameside</v>
      </c>
      <c r="E107" s="34" t="str">
        <f>IF(IF($C$4=Dates!$E$3, DataPack!AB258, IF($C$4=Dates!$E$4, DataPack!AH258, IF($C$4=Dates!$E$5, DataPack!AN258)))="", "", IF($C$4=Dates!$E$3, DataPack!AB258, IF($C$4=Dates!$E$4, DataPack!AH258, IF($C$4=Dates!$E$5, DataPack!AN258))))</f>
        <v>Primary</v>
      </c>
      <c r="F107" s="34" t="str">
        <f>IF(IF($C$4=Dates!$E$3, DataPack!AC258, IF($C$4=Dates!$E$4, DataPack!AI258, IF($C$4=Dates!$E$5, DataPack!AO258)))="", "", IF($C$4=Dates!$E$3, DataPack!AC258, IF($C$4=Dates!$E$4, DataPack!AI258, IF($C$4=Dates!$E$5, DataPack!AO258))))</f>
        <v>Community School</v>
      </c>
      <c r="G107" s="43">
        <f>IF(IF($C$4=Dates!$E$3, DataPack!AD258, IF($C$4=Dates!$E$4, DataPack!AJ258, IF($C$4=Dates!$E$5, DataPack!AP258)))="", "", IF($C$4=Dates!$E$3, DataPack!AD258, IF($C$4=Dates!$E$4, DataPack!AJ258, IF($C$4=Dates!$E$5, DataPack!AP258))))</f>
        <v>40962</v>
      </c>
    </row>
    <row r="108" spans="2:7">
      <c r="B108" s="7">
        <f>IF(IF($C$4=Dates!$E$3, DataPack!Y259, IF($C$4=Dates!$E$4, DataPack!AE259, IF($C$4=Dates!$E$5, DataPack!AK259)))="", "", IF($C$4=Dates!$E$3, DataPack!Y259, IF($C$4=Dates!$E$4, DataPack!AE259, IF($C$4=Dates!$E$5, DataPack!AK259))))</f>
        <v>101556</v>
      </c>
      <c r="C108" s="34" t="str">
        <f>IF(IF($C$4=Dates!$E$3, DataPack!Z259, IF($C$4=Dates!$E$4, DataPack!AF259, IF($C$4=Dates!$E$5, DataPack!AL259)))="", "", IF($C$4=Dates!$E$3, DataPack!Z259, IF($C$4=Dates!$E$4, DataPack!AF259, IF($C$4=Dates!$E$5, DataPack!AL259))))</f>
        <v>The Kilburn Park School Foundation</v>
      </c>
      <c r="D108" s="34" t="str">
        <f>IF(IF($C$4=Dates!$E$3, DataPack!AA259, IF($C$4=Dates!$E$4, DataPack!AG259, IF($C$4=Dates!$E$5, DataPack!AM259)))="", "", IF($C$4=Dates!$E$3, DataPack!AA259, IF($C$4=Dates!$E$4, DataPack!AG259, IF($C$4=Dates!$E$5, DataPack!AM259))))</f>
        <v>Brent</v>
      </c>
      <c r="E108" s="34" t="str">
        <f>IF(IF($C$4=Dates!$E$3, DataPack!AB259, IF($C$4=Dates!$E$4, DataPack!AH259, IF($C$4=Dates!$E$5, DataPack!AN259)))="", "", IF($C$4=Dates!$E$3, DataPack!AB259, IF($C$4=Dates!$E$4, DataPack!AH259, IF($C$4=Dates!$E$5, DataPack!AN259))))</f>
        <v>Primary</v>
      </c>
      <c r="F108" s="34" t="str">
        <f>IF(IF($C$4=Dates!$E$3, DataPack!AC259, IF($C$4=Dates!$E$4, DataPack!AI259, IF($C$4=Dates!$E$5, DataPack!AO259)))="", "", IF($C$4=Dates!$E$3, DataPack!AC259, IF($C$4=Dates!$E$4, DataPack!AI259, IF($C$4=Dates!$E$5, DataPack!AO259))))</f>
        <v>Foundation School</v>
      </c>
      <c r="G108" s="43">
        <f>IF(IF($C$4=Dates!$E$3, DataPack!AD259, IF($C$4=Dates!$E$4, DataPack!AJ259, IF($C$4=Dates!$E$5, DataPack!AP259)))="", "", IF($C$4=Dates!$E$3, DataPack!AD259, IF($C$4=Dates!$E$4, DataPack!AJ259, IF($C$4=Dates!$E$5, DataPack!AP259))))</f>
        <v>40961</v>
      </c>
    </row>
    <row r="109" spans="2:7">
      <c r="B109" s="7">
        <f>IF(IF($C$4=Dates!$E$3, DataPack!Y260, IF($C$4=Dates!$E$4, DataPack!AE260, IF($C$4=Dates!$E$5, DataPack!AK260)))="", "", IF($C$4=Dates!$E$3, DataPack!Y260, IF($C$4=Dates!$E$4, DataPack!AE260, IF($C$4=Dates!$E$5, DataPack!AK260))))</f>
        <v>131787</v>
      </c>
      <c r="C109" s="34" t="str">
        <f>IF(IF($C$4=Dates!$E$3, DataPack!Z260, IF($C$4=Dates!$E$4, DataPack!AF260, IF($C$4=Dates!$E$5, DataPack!AL260)))="", "", IF($C$4=Dates!$E$3, DataPack!Z260, IF($C$4=Dates!$E$4, DataPack!AF260, IF($C$4=Dates!$E$5, DataPack!AL260))))</f>
        <v>Wykeham Primary School</v>
      </c>
      <c r="D109" s="34" t="str">
        <f>IF(IF($C$4=Dates!$E$3, DataPack!AA260, IF($C$4=Dates!$E$4, DataPack!AG260, IF($C$4=Dates!$E$5, DataPack!AM260)))="", "", IF($C$4=Dates!$E$3, DataPack!AA260, IF($C$4=Dates!$E$4, DataPack!AG260, IF($C$4=Dates!$E$5, DataPack!AM260))))</f>
        <v>Havering</v>
      </c>
      <c r="E109" s="34" t="str">
        <f>IF(IF($C$4=Dates!$E$3, DataPack!AB260, IF($C$4=Dates!$E$4, DataPack!AH260, IF($C$4=Dates!$E$5, DataPack!AN260)))="", "", IF($C$4=Dates!$E$3, DataPack!AB260, IF($C$4=Dates!$E$4, DataPack!AH260, IF($C$4=Dates!$E$5, DataPack!AN260))))</f>
        <v>Primary</v>
      </c>
      <c r="F109" s="34" t="str">
        <f>IF(IF($C$4=Dates!$E$3, DataPack!AC260, IF($C$4=Dates!$E$4, DataPack!AI260, IF($C$4=Dates!$E$5, DataPack!AO260)))="", "", IF($C$4=Dates!$E$3, DataPack!AC260, IF($C$4=Dates!$E$4, DataPack!AI260, IF($C$4=Dates!$E$5, DataPack!AO260))))</f>
        <v>Community School</v>
      </c>
      <c r="G109" s="43">
        <f>IF(IF($C$4=Dates!$E$3, DataPack!AD260, IF($C$4=Dates!$E$4, DataPack!AJ260, IF($C$4=Dates!$E$5, DataPack!AP260)))="", "", IF($C$4=Dates!$E$3, DataPack!AD260, IF($C$4=Dates!$E$4, DataPack!AJ260, IF($C$4=Dates!$E$5, DataPack!AP260))))</f>
        <v>40801</v>
      </c>
    </row>
    <row r="110" spans="2:7">
      <c r="B110" s="7">
        <f>IF(IF($C$4=Dates!$E$3, DataPack!Y261, IF($C$4=Dates!$E$4, DataPack!AE261, IF($C$4=Dates!$E$5, DataPack!AK261)))="", "", IF($C$4=Dates!$E$3, DataPack!Y261, IF($C$4=Dates!$E$4, DataPack!AE261, IF($C$4=Dates!$E$5, DataPack!AK261))))</f>
        <v>123213</v>
      </c>
      <c r="C110" s="34" t="str">
        <f>IF(IF($C$4=Dates!$E$3, DataPack!Z261, IF($C$4=Dates!$E$4, DataPack!AF261, IF($C$4=Dates!$E$5, DataPack!AL261)))="", "", IF($C$4=Dates!$E$3, DataPack!Z261, IF($C$4=Dates!$E$4, DataPack!AF261, IF($C$4=Dates!$E$5, DataPack!AL261))))</f>
        <v>St Mary and John Church of England Primary School</v>
      </c>
      <c r="D110" s="34" t="str">
        <f>IF(IF($C$4=Dates!$E$3, DataPack!AA261, IF($C$4=Dates!$E$4, DataPack!AG261, IF($C$4=Dates!$E$5, DataPack!AM261)))="", "", IF($C$4=Dates!$E$3, DataPack!AA261, IF($C$4=Dates!$E$4, DataPack!AG261, IF($C$4=Dates!$E$5, DataPack!AM261))))</f>
        <v>Oxfordshire</v>
      </c>
      <c r="E110" s="34" t="str">
        <f>IF(IF($C$4=Dates!$E$3, DataPack!AB261, IF($C$4=Dates!$E$4, DataPack!AH261, IF($C$4=Dates!$E$5, DataPack!AN261)))="", "", IF($C$4=Dates!$E$3, DataPack!AB261, IF($C$4=Dates!$E$4, DataPack!AH261, IF($C$4=Dates!$E$5, DataPack!AN261))))</f>
        <v>Primary</v>
      </c>
      <c r="F110" s="34" t="str">
        <f>IF(IF($C$4=Dates!$E$3, DataPack!AC261, IF($C$4=Dates!$E$4, DataPack!AI261, IF($C$4=Dates!$E$5, DataPack!AO261)))="", "", IF($C$4=Dates!$E$3, DataPack!AC261, IF($C$4=Dates!$E$4, DataPack!AI261, IF($C$4=Dates!$E$5, DataPack!AO261))))</f>
        <v>Voluntary Aided School</v>
      </c>
      <c r="G110" s="43">
        <f>IF(IF($C$4=Dates!$E$3, DataPack!AD261, IF($C$4=Dates!$E$4, DataPack!AJ261, IF($C$4=Dates!$E$5, DataPack!AP261)))="", "", IF($C$4=Dates!$E$3, DataPack!AD261, IF($C$4=Dates!$E$4, DataPack!AJ261, IF($C$4=Dates!$E$5, DataPack!AP261))))</f>
        <v>40948</v>
      </c>
    </row>
    <row r="111" spans="2:7">
      <c r="B111" s="7">
        <f>IF(IF($C$4=Dates!$E$3, DataPack!Y262, IF($C$4=Dates!$E$4, DataPack!AE262, IF($C$4=Dates!$E$5, DataPack!AK262)))="", "", IF($C$4=Dates!$E$3, DataPack!Y262, IF($C$4=Dates!$E$4, DataPack!AE262, IF($C$4=Dates!$E$5, DataPack!AK262))))</f>
        <v>120493</v>
      </c>
      <c r="C111" s="34" t="str">
        <f>IF(IF($C$4=Dates!$E$3, DataPack!Z262, IF($C$4=Dates!$E$4, DataPack!AF262, IF($C$4=Dates!$E$5, DataPack!AL262)))="", "", IF($C$4=Dates!$E$3, DataPack!Z262, IF($C$4=Dates!$E$4, DataPack!AF262, IF($C$4=Dates!$E$5, DataPack!AL262))))</f>
        <v>Tattershall Primary School</v>
      </c>
      <c r="D111" s="34" t="str">
        <f>IF(IF($C$4=Dates!$E$3, DataPack!AA262, IF($C$4=Dates!$E$4, DataPack!AG262, IF($C$4=Dates!$E$5, DataPack!AM262)))="", "", IF($C$4=Dates!$E$3, DataPack!AA262, IF($C$4=Dates!$E$4, DataPack!AG262, IF($C$4=Dates!$E$5, DataPack!AM262))))</f>
        <v>Lincolnshire</v>
      </c>
      <c r="E111" s="34" t="str">
        <f>IF(IF($C$4=Dates!$E$3, DataPack!AB262, IF($C$4=Dates!$E$4, DataPack!AH262, IF($C$4=Dates!$E$5, DataPack!AN262)))="", "", IF($C$4=Dates!$E$3, DataPack!AB262, IF($C$4=Dates!$E$4, DataPack!AH262, IF($C$4=Dates!$E$5, DataPack!AN262))))</f>
        <v>Primary</v>
      </c>
      <c r="F111" s="34" t="str">
        <f>IF(IF($C$4=Dates!$E$3, DataPack!AC262, IF($C$4=Dates!$E$4, DataPack!AI262, IF($C$4=Dates!$E$5, DataPack!AO262)))="", "", IF($C$4=Dates!$E$3, DataPack!AC262, IF($C$4=Dates!$E$4, DataPack!AI262, IF($C$4=Dates!$E$5, DataPack!AO262))))</f>
        <v>Community School</v>
      </c>
      <c r="G111" s="43">
        <f>IF(IF($C$4=Dates!$E$3, DataPack!AD262, IF($C$4=Dates!$E$4, DataPack!AJ262, IF($C$4=Dates!$E$5, DataPack!AP262)))="", "", IF($C$4=Dates!$E$3, DataPack!AD262, IF($C$4=Dates!$E$4, DataPack!AJ262, IF($C$4=Dates!$E$5, DataPack!AP262))))</f>
        <v>40948</v>
      </c>
    </row>
    <row r="112" spans="2:7">
      <c r="B112" s="7">
        <f>IF(IF($C$4=Dates!$E$3, DataPack!Y263, IF($C$4=Dates!$E$4, DataPack!AE263, IF($C$4=Dates!$E$5, DataPack!AK263)))="", "", IF($C$4=Dates!$E$3, DataPack!Y263, IF($C$4=Dates!$E$4, DataPack!AE263, IF($C$4=Dates!$E$5, DataPack!AK263))))</f>
        <v>109939</v>
      </c>
      <c r="C112" s="34" t="str">
        <f>IF(IF($C$4=Dates!$E$3, DataPack!Z263, IF($C$4=Dates!$E$4, DataPack!AF263, IF($C$4=Dates!$E$5, DataPack!AL263)))="", "", IF($C$4=Dates!$E$3, DataPack!Z263, IF($C$4=Dates!$E$4, DataPack!AF263, IF($C$4=Dates!$E$5, DataPack!AL263))))</f>
        <v>Ranikhet Primary School</v>
      </c>
      <c r="D112" s="34" t="str">
        <f>IF(IF($C$4=Dates!$E$3, DataPack!AA263, IF($C$4=Dates!$E$4, DataPack!AG263, IF($C$4=Dates!$E$5, DataPack!AM263)))="", "", IF($C$4=Dates!$E$3, DataPack!AA263, IF($C$4=Dates!$E$4, DataPack!AG263, IF($C$4=Dates!$E$5, DataPack!AM263))))</f>
        <v>Reading</v>
      </c>
      <c r="E112" s="34" t="str">
        <f>IF(IF($C$4=Dates!$E$3, DataPack!AB263, IF($C$4=Dates!$E$4, DataPack!AH263, IF($C$4=Dates!$E$5, DataPack!AN263)))="", "", IF($C$4=Dates!$E$3, DataPack!AB263, IF($C$4=Dates!$E$4, DataPack!AH263, IF($C$4=Dates!$E$5, DataPack!AN263))))</f>
        <v>Primary</v>
      </c>
      <c r="F112" s="34" t="str">
        <f>IF(IF($C$4=Dates!$E$3, DataPack!AC263, IF($C$4=Dates!$E$4, DataPack!AI263, IF($C$4=Dates!$E$5, DataPack!AO263)))="", "", IF($C$4=Dates!$E$3, DataPack!AC263, IF($C$4=Dates!$E$4, DataPack!AI263, IF($C$4=Dates!$E$5, DataPack!AO263))))</f>
        <v>Community School</v>
      </c>
      <c r="G112" s="43">
        <f>IF(IF($C$4=Dates!$E$3, DataPack!AD263, IF($C$4=Dates!$E$4, DataPack!AJ263, IF($C$4=Dates!$E$5, DataPack!AP263)))="", "", IF($C$4=Dates!$E$3, DataPack!AD263, IF($C$4=Dates!$E$4, DataPack!AJ263, IF($C$4=Dates!$E$5, DataPack!AP263))))</f>
        <v>40947</v>
      </c>
    </row>
    <row r="113" spans="2:7">
      <c r="B113" s="7">
        <f>IF(IF($C$4=Dates!$E$3, DataPack!Y264, IF($C$4=Dates!$E$4, DataPack!AE264, IF($C$4=Dates!$E$5, DataPack!AK264)))="", "", IF($C$4=Dates!$E$3, DataPack!Y264, IF($C$4=Dates!$E$4, DataPack!AE264, IF($C$4=Dates!$E$5, DataPack!AK264))))</f>
        <v>108448</v>
      </c>
      <c r="C113" s="34" t="str">
        <f>IF(IF($C$4=Dates!$E$3, DataPack!Z264, IF($C$4=Dates!$E$4, DataPack!AF264, IF($C$4=Dates!$E$5, DataPack!AL264)))="", "", IF($C$4=Dates!$E$3, DataPack!Z264, IF($C$4=Dates!$E$4, DataPack!AF264, IF($C$4=Dates!$E$5, DataPack!AL264))))</f>
        <v>Walbottle Village Primary School</v>
      </c>
      <c r="D113" s="34" t="str">
        <f>IF(IF($C$4=Dates!$E$3, DataPack!AA264, IF($C$4=Dates!$E$4, DataPack!AG264, IF($C$4=Dates!$E$5, DataPack!AM264)))="", "", IF($C$4=Dates!$E$3, DataPack!AA264, IF($C$4=Dates!$E$4, DataPack!AG264, IF($C$4=Dates!$E$5, DataPack!AM264))))</f>
        <v>Newcastle upon Tyne</v>
      </c>
      <c r="E113" s="34" t="str">
        <f>IF(IF($C$4=Dates!$E$3, DataPack!AB264, IF($C$4=Dates!$E$4, DataPack!AH264, IF($C$4=Dates!$E$5, DataPack!AN264)))="", "", IF($C$4=Dates!$E$3, DataPack!AB264, IF($C$4=Dates!$E$4, DataPack!AH264, IF($C$4=Dates!$E$5, DataPack!AN264))))</f>
        <v>Primary</v>
      </c>
      <c r="F113" s="34" t="str">
        <f>IF(IF($C$4=Dates!$E$3, DataPack!AC264, IF($C$4=Dates!$E$4, DataPack!AI264, IF($C$4=Dates!$E$5, DataPack!AO264)))="", "", IF($C$4=Dates!$E$3, DataPack!AC264, IF($C$4=Dates!$E$4, DataPack!AI264, IF($C$4=Dates!$E$5, DataPack!AO264))))</f>
        <v>Community School</v>
      </c>
      <c r="G113" s="43">
        <f>IF(IF($C$4=Dates!$E$3, DataPack!AD264, IF($C$4=Dates!$E$4, DataPack!AJ264, IF($C$4=Dates!$E$5, DataPack!AP264)))="", "", IF($C$4=Dates!$E$3, DataPack!AD264, IF($C$4=Dates!$E$4, DataPack!AJ264, IF($C$4=Dates!$E$5, DataPack!AP264))))</f>
        <v>40946</v>
      </c>
    </row>
    <row r="114" spans="2:7">
      <c r="B114" s="7">
        <f>IF(IF($C$4=Dates!$E$3, DataPack!Y265, IF($C$4=Dates!$E$4, DataPack!AE265, IF($C$4=Dates!$E$5, DataPack!AK265)))="", "", IF($C$4=Dates!$E$3, DataPack!Y265, IF($C$4=Dates!$E$4, DataPack!AE265, IF($C$4=Dates!$E$5, DataPack!AK265))))</f>
        <v>114926</v>
      </c>
      <c r="C114" s="34" t="str">
        <f>IF(IF($C$4=Dates!$E$3, DataPack!Z265, IF($C$4=Dates!$E$4, DataPack!AF265, IF($C$4=Dates!$E$5, DataPack!AL265)))="", "", IF($C$4=Dates!$E$3, DataPack!Z265, IF($C$4=Dates!$E$4, DataPack!AF265, IF($C$4=Dates!$E$5, DataPack!AL265))))</f>
        <v>Spinney Infant School</v>
      </c>
      <c r="D114" s="34" t="str">
        <f>IF(IF($C$4=Dates!$E$3, DataPack!AA265, IF($C$4=Dates!$E$4, DataPack!AG265, IF($C$4=Dates!$E$5, DataPack!AM265)))="", "", IF($C$4=Dates!$E$3, DataPack!AA265, IF($C$4=Dates!$E$4, DataPack!AG265, IF($C$4=Dates!$E$5, DataPack!AM265))))</f>
        <v>Essex</v>
      </c>
      <c r="E114" s="34" t="str">
        <f>IF(IF($C$4=Dates!$E$3, DataPack!AB265, IF($C$4=Dates!$E$4, DataPack!AH265, IF($C$4=Dates!$E$5, DataPack!AN265)))="", "", IF($C$4=Dates!$E$3, DataPack!AB265, IF($C$4=Dates!$E$4, DataPack!AH265, IF($C$4=Dates!$E$5, DataPack!AN265))))</f>
        <v>Primary</v>
      </c>
      <c r="F114" s="34" t="str">
        <f>IF(IF($C$4=Dates!$E$3, DataPack!AC265, IF($C$4=Dates!$E$4, DataPack!AI265, IF($C$4=Dates!$E$5, DataPack!AO265)))="", "", IF($C$4=Dates!$E$3, DataPack!AC265, IF($C$4=Dates!$E$4, DataPack!AI265, IF($C$4=Dates!$E$5, DataPack!AO265))))</f>
        <v>Community School</v>
      </c>
      <c r="G114" s="43">
        <f>IF(IF($C$4=Dates!$E$3, DataPack!AD265, IF($C$4=Dates!$E$4, DataPack!AJ265, IF($C$4=Dates!$E$5, DataPack!AP265)))="", "", IF($C$4=Dates!$E$3, DataPack!AD265, IF($C$4=Dates!$E$4, DataPack!AJ265, IF($C$4=Dates!$E$5, DataPack!AP265))))</f>
        <v>40941</v>
      </c>
    </row>
    <row r="115" spans="2:7">
      <c r="B115" s="7">
        <f>IF(IF($C$4=Dates!$E$3, DataPack!Y266, IF($C$4=Dates!$E$4, DataPack!AE266, IF($C$4=Dates!$E$5, DataPack!AK266)))="", "", IF($C$4=Dates!$E$3, DataPack!Y266, IF($C$4=Dates!$E$4, DataPack!AE266, IF($C$4=Dates!$E$5, DataPack!AK266))))</f>
        <v>108268</v>
      </c>
      <c r="C115" s="34" t="str">
        <f>IF(IF($C$4=Dates!$E$3, DataPack!Z266, IF($C$4=Dates!$E$4, DataPack!AF266, IF($C$4=Dates!$E$5, DataPack!AL266)))="", "", IF($C$4=Dates!$E$3, DataPack!Z266, IF($C$4=Dates!$E$4, DataPack!AF266, IF($C$4=Dates!$E$5, DataPack!AL266))))</f>
        <v>St Giles CofE (VA) J&amp;I Pontefract</v>
      </c>
      <c r="D115" s="34" t="str">
        <f>IF(IF($C$4=Dates!$E$3, DataPack!AA266, IF($C$4=Dates!$E$4, DataPack!AG266, IF($C$4=Dates!$E$5, DataPack!AM266)))="", "", IF($C$4=Dates!$E$3, DataPack!AA266, IF($C$4=Dates!$E$4, DataPack!AG266, IF($C$4=Dates!$E$5, DataPack!AM266))))</f>
        <v>Wakefield</v>
      </c>
      <c r="E115" s="34" t="str">
        <f>IF(IF($C$4=Dates!$E$3, DataPack!AB266, IF($C$4=Dates!$E$4, DataPack!AH266, IF($C$4=Dates!$E$5, DataPack!AN266)))="", "", IF($C$4=Dates!$E$3, DataPack!AB266, IF($C$4=Dates!$E$4, DataPack!AH266, IF($C$4=Dates!$E$5, DataPack!AN266))))</f>
        <v>Primary</v>
      </c>
      <c r="F115" s="34" t="str">
        <f>IF(IF($C$4=Dates!$E$3, DataPack!AC266, IF($C$4=Dates!$E$4, DataPack!AI266, IF($C$4=Dates!$E$5, DataPack!AO266)))="", "", IF($C$4=Dates!$E$3, DataPack!AC266, IF($C$4=Dates!$E$4, DataPack!AI266, IF($C$4=Dates!$E$5, DataPack!AO266))))</f>
        <v>Voluntary Aided School</v>
      </c>
      <c r="G115" s="43">
        <f>IF(IF($C$4=Dates!$E$3, DataPack!AD266, IF($C$4=Dates!$E$4, DataPack!AJ266, IF($C$4=Dates!$E$5, DataPack!AP266)))="", "", IF($C$4=Dates!$E$3, DataPack!AD266, IF($C$4=Dates!$E$4, DataPack!AJ266, IF($C$4=Dates!$E$5, DataPack!AP266))))</f>
        <v>40941</v>
      </c>
    </row>
    <row r="116" spans="2:7">
      <c r="B116" s="7">
        <f>IF(IF($C$4=Dates!$E$3, DataPack!Y267, IF($C$4=Dates!$E$4, DataPack!AE267, IF($C$4=Dates!$E$5, DataPack!AK267)))="", "", IF($C$4=Dates!$E$3, DataPack!Y267, IF($C$4=Dates!$E$4, DataPack!AE267, IF($C$4=Dates!$E$5, DataPack!AK267))))</f>
        <v>114436</v>
      </c>
      <c r="C116" s="34" t="str">
        <f>IF(IF($C$4=Dates!$E$3, DataPack!Z267, IF($C$4=Dates!$E$4, DataPack!AF267, IF($C$4=Dates!$E$5, DataPack!AL267)))="", "", IF($C$4=Dates!$E$3, DataPack!Z267, IF($C$4=Dates!$E$4, DataPack!AF267, IF($C$4=Dates!$E$5, DataPack!AL267))))</f>
        <v>Southdown Junior School</v>
      </c>
      <c r="D116" s="34" t="str">
        <f>IF(IF($C$4=Dates!$E$3, DataPack!AA267, IF($C$4=Dates!$E$4, DataPack!AG267, IF($C$4=Dates!$E$5, DataPack!AM267)))="", "", IF($C$4=Dates!$E$3, DataPack!AA267, IF($C$4=Dates!$E$4, DataPack!AG267, IF($C$4=Dates!$E$5, DataPack!AM267))))</f>
        <v>East Sussex</v>
      </c>
      <c r="E116" s="34" t="str">
        <f>IF(IF($C$4=Dates!$E$3, DataPack!AB267, IF($C$4=Dates!$E$4, DataPack!AH267, IF($C$4=Dates!$E$5, DataPack!AN267)))="", "", IF($C$4=Dates!$E$3, DataPack!AB267, IF($C$4=Dates!$E$4, DataPack!AH267, IF($C$4=Dates!$E$5, DataPack!AN267))))</f>
        <v>Primary</v>
      </c>
      <c r="F116" s="34" t="str">
        <f>IF(IF($C$4=Dates!$E$3, DataPack!AC267, IF($C$4=Dates!$E$4, DataPack!AI267, IF($C$4=Dates!$E$5, DataPack!AO267)))="", "", IF($C$4=Dates!$E$3, DataPack!AC267, IF($C$4=Dates!$E$4, DataPack!AI267, IF($C$4=Dates!$E$5, DataPack!AO267))))</f>
        <v>Community School</v>
      </c>
      <c r="G116" s="43">
        <f>IF(IF($C$4=Dates!$E$3, DataPack!AD267, IF($C$4=Dates!$E$4, DataPack!AJ267, IF($C$4=Dates!$E$5, DataPack!AP267)))="", "", IF($C$4=Dates!$E$3, DataPack!AD267, IF($C$4=Dates!$E$4, DataPack!AJ267, IF($C$4=Dates!$E$5, DataPack!AP267))))</f>
        <v>40940</v>
      </c>
    </row>
    <row r="117" spans="2:7">
      <c r="B117" s="7">
        <f>IF(IF($C$4=Dates!$E$3, DataPack!Y268, IF($C$4=Dates!$E$4, DataPack!AE268, IF($C$4=Dates!$E$5, DataPack!AK268)))="", "", IF($C$4=Dates!$E$3, DataPack!Y268, IF($C$4=Dates!$E$4, DataPack!AE268, IF($C$4=Dates!$E$5, DataPack!AK268))))</f>
        <v>110435</v>
      </c>
      <c r="C117" s="34" t="str">
        <f>IF(IF($C$4=Dates!$E$3, DataPack!Z268, IF($C$4=Dates!$E$4, DataPack!AF268, IF($C$4=Dates!$E$5, DataPack!AL268)))="", "", IF($C$4=Dates!$E$3, DataPack!Z268, IF($C$4=Dates!$E$4, DataPack!AF268, IF($C$4=Dates!$E$5, DataPack!AL268))))</f>
        <v>St Mary's Farnham Royal CofE Primary School</v>
      </c>
      <c r="D117" s="34" t="str">
        <f>IF(IF($C$4=Dates!$E$3, DataPack!AA268, IF($C$4=Dates!$E$4, DataPack!AG268, IF($C$4=Dates!$E$5, DataPack!AM268)))="", "", IF($C$4=Dates!$E$3, DataPack!AA268, IF($C$4=Dates!$E$4, DataPack!AG268, IF($C$4=Dates!$E$5, DataPack!AM268))))</f>
        <v>Buckinghamshire</v>
      </c>
      <c r="E117" s="34" t="str">
        <f>IF(IF($C$4=Dates!$E$3, DataPack!AB268, IF($C$4=Dates!$E$4, DataPack!AH268, IF($C$4=Dates!$E$5, DataPack!AN268)))="", "", IF($C$4=Dates!$E$3, DataPack!AB268, IF($C$4=Dates!$E$4, DataPack!AH268, IF($C$4=Dates!$E$5, DataPack!AN268))))</f>
        <v>Primary</v>
      </c>
      <c r="F117" s="34" t="str">
        <f>IF(IF($C$4=Dates!$E$3, DataPack!AC268, IF($C$4=Dates!$E$4, DataPack!AI268, IF($C$4=Dates!$E$5, DataPack!AO268)))="", "", IF($C$4=Dates!$E$3, DataPack!AC268, IF($C$4=Dates!$E$4, DataPack!AI268, IF($C$4=Dates!$E$5, DataPack!AO268))))</f>
        <v>Voluntary Aided School</v>
      </c>
      <c r="G117" s="43">
        <f>IF(IF($C$4=Dates!$E$3, DataPack!AD268, IF($C$4=Dates!$E$4, DataPack!AJ268, IF($C$4=Dates!$E$5, DataPack!AP268)))="", "", IF($C$4=Dates!$E$3, DataPack!AD268, IF($C$4=Dates!$E$4, DataPack!AJ268, IF($C$4=Dates!$E$5, DataPack!AP268))))</f>
        <v>40940</v>
      </c>
    </row>
    <row r="118" spans="2:7">
      <c r="B118" s="7">
        <f>IF(IF($C$4=Dates!$E$3, DataPack!Y269, IF($C$4=Dates!$E$4, DataPack!AE269, IF($C$4=Dates!$E$5, DataPack!AK269)))="", "", IF($C$4=Dates!$E$3, DataPack!Y269, IF($C$4=Dates!$E$4, DataPack!AE269, IF($C$4=Dates!$E$5, DataPack!AK269))))</f>
        <v>116885</v>
      </c>
      <c r="C118" s="34" t="str">
        <f>IF(IF($C$4=Dates!$E$3, DataPack!Z269, IF($C$4=Dates!$E$4, DataPack!AF269, IF($C$4=Dates!$E$5, DataPack!AL269)))="", "", IF($C$4=Dates!$E$3, DataPack!Z269, IF($C$4=Dates!$E$4, DataPack!AF269, IF($C$4=Dates!$E$5, DataPack!AL269))))</f>
        <v>St James' CofE Primary School</v>
      </c>
      <c r="D118" s="34" t="str">
        <f>IF(IF($C$4=Dates!$E$3, DataPack!AA269, IF($C$4=Dates!$E$4, DataPack!AG269, IF($C$4=Dates!$E$5, DataPack!AM269)))="", "", IF($C$4=Dates!$E$3, DataPack!AA269, IF($C$4=Dates!$E$4, DataPack!AG269, IF($C$4=Dates!$E$5, DataPack!AM269))))</f>
        <v>Herefordshire</v>
      </c>
      <c r="E118" s="34" t="str">
        <f>IF(IF($C$4=Dates!$E$3, DataPack!AB269, IF($C$4=Dates!$E$4, DataPack!AH269, IF($C$4=Dates!$E$5, DataPack!AN269)))="", "", IF($C$4=Dates!$E$3, DataPack!AB269, IF($C$4=Dates!$E$4, DataPack!AH269, IF($C$4=Dates!$E$5, DataPack!AN269))))</f>
        <v>Primary</v>
      </c>
      <c r="F118" s="34" t="str">
        <f>IF(IF($C$4=Dates!$E$3, DataPack!AC269, IF($C$4=Dates!$E$4, DataPack!AI269, IF($C$4=Dates!$E$5, DataPack!AO269)))="", "", IF($C$4=Dates!$E$3, DataPack!AC269, IF($C$4=Dates!$E$4, DataPack!AI269, IF($C$4=Dates!$E$5, DataPack!AO269))))</f>
        <v>Voluntary Aided School</v>
      </c>
      <c r="G118" s="43">
        <f>IF(IF($C$4=Dates!$E$3, DataPack!AD269, IF($C$4=Dates!$E$4, DataPack!AJ269, IF($C$4=Dates!$E$5, DataPack!AP269)))="", "", IF($C$4=Dates!$E$3, DataPack!AD269, IF($C$4=Dates!$E$4, DataPack!AJ269, IF($C$4=Dates!$E$5, DataPack!AP269))))</f>
        <v>40940</v>
      </c>
    </row>
    <row r="119" spans="2:7">
      <c r="B119" s="7">
        <f>IF(IF($C$4=Dates!$E$3, DataPack!Y270, IF($C$4=Dates!$E$4, DataPack!AE270, IF($C$4=Dates!$E$5, DataPack!AK270)))="", "", IF($C$4=Dates!$E$3, DataPack!Y270, IF($C$4=Dates!$E$4, DataPack!AE270, IF($C$4=Dates!$E$5, DataPack!AK270))))</f>
        <v>112370</v>
      </c>
      <c r="C119" s="34" t="str">
        <f>IF(IF($C$4=Dates!$E$3, DataPack!Z270, IF($C$4=Dates!$E$4, DataPack!AF270, IF($C$4=Dates!$E$5, DataPack!AL270)))="", "", IF($C$4=Dates!$E$3, DataPack!Z270, IF($C$4=Dates!$E$4, DataPack!AF270, IF($C$4=Dates!$E$5, DataPack!AL270))))</f>
        <v>St Cuthbert's Catholic Community School</v>
      </c>
      <c r="D119" s="34" t="str">
        <f>IF(IF($C$4=Dates!$E$3, DataPack!AA270, IF($C$4=Dates!$E$4, DataPack!AG270, IF($C$4=Dates!$E$5, DataPack!AM270)))="", "", IF($C$4=Dates!$E$3, DataPack!AA270, IF($C$4=Dates!$E$4, DataPack!AG270, IF($C$4=Dates!$E$5, DataPack!AM270))))</f>
        <v>Cumbria</v>
      </c>
      <c r="E119" s="34" t="str">
        <f>IF(IF($C$4=Dates!$E$3, DataPack!AB270, IF($C$4=Dates!$E$4, DataPack!AH270, IF($C$4=Dates!$E$5, DataPack!AN270)))="", "", IF($C$4=Dates!$E$3, DataPack!AB270, IF($C$4=Dates!$E$4, DataPack!AH270, IF($C$4=Dates!$E$5, DataPack!AN270))))</f>
        <v>Primary</v>
      </c>
      <c r="F119" s="34" t="str">
        <f>IF(IF($C$4=Dates!$E$3, DataPack!AC270, IF($C$4=Dates!$E$4, DataPack!AI270, IF($C$4=Dates!$E$5, DataPack!AO270)))="", "", IF($C$4=Dates!$E$3, DataPack!AC270, IF($C$4=Dates!$E$4, DataPack!AI270, IF($C$4=Dates!$E$5, DataPack!AO270))))</f>
        <v>Voluntary Aided School</v>
      </c>
      <c r="G119" s="43">
        <f>IF(IF($C$4=Dates!$E$3, DataPack!AD270, IF($C$4=Dates!$E$4, DataPack!AJ270, IF($C$4=Dates!$E$5, DataPack!AP270)))="", "", IF($C$4=Dates!$E$3, DataPack!AD270, IF($C$4=Dates!$E$4, DataPack!AJ270, IF($C$4=Dates!$E$5, DataPack!AP270))))</f>
        <v>40933</v>
      </c>
    </row>
    <row r="120" spans="2:7">
      <c r="B120" s="7">
        <f>IF(IF($C$4=Dates!$E$3, DataPack!Y271, IF($C$4=Dates!$E$4, DataPack!AE271, IF($C$4=Dates!$E$5, DataPack!AK271)))="", "", IF($C$4=Dates!$E$3, DataPack!Y271, IF($C$4=Dates!$E$4, DataPack!AE271, IF($C$4=Dates!$E$5, DataPack!AK271))))</f>
        <v>114536</v>
      </c>
      <c r="C120" s="34" t="str">
        <f>IF(IF($C$4=Dates!$E$3, DataPack!Z271, IF($C$4=Dates!$E$4, DataPack!AF271, IF($C$4=Dates!$E$5, DataPack!AL271)))="", "", IF($C$4=Dates!$E$3, DataPack!Z271, IF($C$4=Dates!$E$4, DataPack!AF271, IF($C$4=Dates!$E$5, DataPack!AL271))))</f>
        <v>Pells Church of England Primary School</v>
      </c>
      <c r="D120" s="34" t="str">
        <f>IF(IF($C$4=Dates!$E$3, DataPack!AA271, IF($C$4=Dates!$E$4, DataPack!AG271, IF($C$4=Dates!$E$5, DataPack!AM271)))="", "", IF($C$4=Dates!$E$3, DataPack!AA271, IF($C$4=Dates!$E$4, DataPack!AG271, IF($C$4=Dates!$E$5, DataPack!AM271))))</f>
        <v>East Sussex</v>
      </c>
      <c r="E120" s="34" t="str">
        <f>IF(IF($C$4=Dates!$E$3, DataPack!AB271, IF($C$4=Dates!$E$4, DataPack!AH271, IF($C$4=Dates!$E$5, DataPack!AN271)))="", "", IF($C$4=Dates!$E$3, DataPack!AB271, IF($C$4=Dates!$E$4, DataPack!AH271, IF($C$4=Dates!$E$5, DataPack!AN271))))</f>
        <v>Primary</v>
      </c>
      <c r="F120" s="34" t="str">
        <f>IF(IF($C$4=Dates!$E$3, DataPack!AC271, IF($C$4=Dates!$E$4, DataPack!AI271, IF($C$4=Dates!$E$5, DataPack!AO271)))="", "", IF($C$4=Dates!$E$3, DataPack!AC271, IF($C$4=Dates!$E$4, DataPack!AI271, IF($C$4=Dates!$E$5, DataPack!AO271))))</f>
        <v>Voluntary Controlled School</v>
      </c>
      <c r="G120" s="43">
        <f>IF(IF($C$4=Dates!$E$3, DataPack!AD271, IF($C$4=Dates!$E$4, DataPack!AJ271, IF($C$4=Dates!$E$5, DataPack!AP271)))="", "", IF($C$4=Dates!$E$3, DataPack!AD271, IF($C$4=Dates!$E$4, DataPack!AJ271, IF($C$4=Dates!$E$5, DataPack!AP271))))</f>
        <v>40920</v>
      </c>
    </row>
    <row r="121" spans="2:7">
      <c r="B121" s="7">
        <f>IF(IF($C$4=Dates!$E$3, DataPack!Y272, IF($C$4=Dates!$E$4, DataPack!AE272, IF($C$4=Dates!$E$5, DataPack!AK272)))="", "", IF($C$4=Dates!$E$3, DataPack!Y272, IF($C$4=Dates!$E$4, DataPack!AE272, IF($C$4=Dates!$E$5, DataPack!AK272))))</f>
        <v>100785</v>
      </c>
      <c r="C121" s="34" t="str">
        <f>IF(IF($C$4=Dates!$E$3, DataPack!Z272, IF($C$4=Dates!$E$4, DataPack!AF272, IF($C$4=Dates!$E$5, DataPack!AL272)))="", "", IF($C$4=Dates!$E$3, DataPack!Z272, IF($C$4=Dates!$E$4, DataPack!AF272, IF($C$4=Dates!$E$5, DataPack!AL272))))</f>
        <v>Crawford Primary School</v>
      </c>
      <c r="D121" s="34" t="str">
        <f>IF(IF($C$4=Dates!$E$3, DataPack!AA272, IF($C$4=Dates!$E$4, DataPack!AG272, IF($C$4=Dates!$E$5, DataPack!AM272)))="", "", IF($C$4=Dates!$E$3, DataPack!AA272, IF($C$4=Dates!$E$4, DataPack!AG272, IF($C$4=Dates!$E$5, DataPack!AM272))))</f>
        <v>Southwark</v>
      </c>
      <c r="E121" s="34" t="str">
        <f>IF(IF($C$4=Dates!$E$3, DataPack!AB272, IF($C$4=Dates!$E$4, DataPack!AH272, IF($C$4=Dates!$E$5, DataPack!AN272)))="", "", IF($C$4=Dates!$E$3, DataPack!AB272, IF($C$4=Dates!$E$4, DataPack!AH272, IF($C$4=Dates!$E$5, DataPack!AN272))))</f>
        <v>Primary</v>
      </c>
      <c r="F121" s="34" t="str">
        <f>IF(IF($C$4=Dates!$E$3, DataPack!AC272, IF($C$4=Dates!$E$4, DataPack!AI272, IF($C$4=Dates!$E$5, DataPack!AO272)))="", "", IF($C$4=Dates!$E$3, DataPack!AC272, IF($C$4=Dates!$E$4, DataPack!AI272, IF($C$4=Dates!$E$5, DataPack!AO272))))</f>
        <v>Community School</v>
      </c>
      <c r="G121" s="43">
        <f>IF(IF($C$4=Dates!$E$3, DataPack!AD272, IF($C$4=Dates!$E$4, DataPack!AJ272, IF($C$4=Dates!$E$5, DataPack!AP272)))="", "", IF($C$4=Dates!$E$3, DataPack!AD272, IF($C$4=Dates!$E$4, DataPack!AJ272, IF($C$4=Dates!$E$5, DataPack!AP272))))</f>
        <v>40920</v>
      </c>
    </row>
    <row r="122" spans="2:7">
      <c r="B122" s="7">
        <f>IF(IF($C$4=Dates!$E$3, DataPack!Y273, IF($C$4=Dates!$E$4, DataPack!AE273, IF($C$4=Dates!$E$5, DataPack!AK273)))="", "", IF($C$4=Dates!$E$3, DataPack!Y273, IF($C$4=Dates!$E$4, DataPack!AE273, IF($C$4=Dates!$E$5, DataPack!AK273))))</f>
        <v>106573</v>
      </c>
      <c r="C122" s="34" t="str">
        <f>IF(IF($C$4=Dates!$E$3, DataPack!Z273, IF($C$4=Dates!$E$4, DataPack!AF273, IF($C$4=Dates!$E$5, DataPack!AL273)))="", "", IF($C$4=Dates!$E$3, DataPack!Z273, IF($C$4=Dates!$E$4, DataPack!AF273, IF($C$4=Dates!$E$5, DataPack!AL273))))</f>
        <v>Darfield Valley Primary School</v>
      </c>
      <c r="D122" s="34" t="str">
        <f>IF(IF($C$4=Dates!$E$3, DataPack!AA273, IF($C$4=Dates!$E$4, DataPack!AG273, IF($C$4=Dates!$E$5, DataPack!AM273)))="", "", IF($C$4=Dates!$E$3, DataPack!AA273, IF($C$4=Dates!$E$4, DataPack!AG273, IF($C$4=Dates!$E$5, DataPack!AM273))))</f>
        <v>Barnsley</v>
      </c>
      <c r="E122" s="34" t="str">
        <f>IF(IF($C$4=Dates!$E$3, DataPack!AB273, IF($C$4=Dates!$E$4, DataPack!AH273, IF($C$4=Dates!$E$5, DataPack!AN273)))="", "", IF($C$4=Dates!$E$3, DataPack!AB273, IF($C$4=Dates!$E$4, DataPack!AH273, IF($C$4=Dates!$E$5, DataPack!AN273))))</f>
        <v>Primary</v>
      </c>
      <c r="F122" s="34" t="str">
        <f>IF(IF($C$4=Dates!$E$3, DataPack!AC273, IF($C$4=Dates!$E$4, DataPack!AI273, IF($C$4=Dates!$E$5, DataPack!AO273)))="", "", IF($C$4=Dates!$E$3, DataPack!AC273, IF($C$4=Dates!$E$4, DataPack!AI273, IF($C$4=Dates!$E$5, DataPack!AO273))))</f>
        <v>Community School</v>
      </c>
      <c r="G122" s="43">
        <f>IF(IF($C$4=Dates!$E$3, DataPack!AD273, IF($C$4=Dates!$E$4, DataPack!AJ273, IF($C$4=Dates!$E$5, DataPack!AP273)))="", "", IF($C$4=Dates!$E$3, DataPack!AD273, IF($C$4=Dates!$E$4, DataPack!AJ273, IF($C$4=Dates!$E$5, DataPack!AP273))))</f>
        <v>40891</v>
      </c>
    </row>
    <row r="123" spans="2:7">
      <c r="B123" s="7">
        <f>IF(IF($C$4=Dates!$E$3, DataPack!Y274, IF($C$4=Dates!$E$4, DataPack!AE274, IF($C$4=Dates!$E$5, DataPack!AK274)))="", "", IF($C$4=Dates!$E$3, DataPack!Y274, IF($C$4=Dates!$E$4, DataPack!AE274, IF($C$4=Dates!$E$5, DataPack!AK274))))</f>
        <v>105002</v>
      </c>
      <c r="C123" s="34" t="str">
        <f>IF(IF($C$4=Dates!$E$3, DataPack!Z274, IF($C$4=Dates!$E$4, DataPack!AF274, IF($C$4=Dates!$E$5, DataPack!AL274)))="", "", IF($C$4=Dates!$E$3, DataPack!Z274, IF($C$4=Dates!$E$4, DataPack!AF274, IF($C$4=Dates!$E$5, DataPack!AL274))))</f>
        <v>Castleway Primary School</v>
      </c>
      <c r="D123" s="34" t="str">
        <f>IF(IF($C$4=Dates!$E$3, DataPack!AA274, IF($C$4=Dates!$E$4, DataPack!AG274, IF($C$4=Dates!$E$5, DataPack!AM274)))="", "", IF($C$4=Dates!$E$3, DataPack!AA274, IF($C$4=Dates!$E$4, DataPack!AG274, IF($C$4=Dates!$E$5, DataPack!AM274))))</f>
        <v>Wirral</v>
      </c>
      <c r="E123" s="34" t="str">
        <f>IF(IF($C$4=Dates!$E$3, DataPack!AB274, IF($C$4=Dates!$E$4, DataPack!AH274, IF($C$4=Dates!$E$5, DataPack!AN274)))="", "", IF($C$4=Dates!$E$3, DataPack!AB274, IF($C$4=Dates!$E$4, DataPack!AH274, IF($C$4=Dates!$E$5, DataPack!AN274))))</f>
        <v>Primary</v>
      </c>
      <c r="F123" s="34" t="str">
        <f>IF(IF($C$4=Dates!$E$3, DataPack!AC274, IF($C$4=Dates!$E$4, DataPack!AI274, IF($C$4=Dates!$E$5, DataPack!AO274)))="", "", IF($C$4=Dates!$E$3, DataPack!AC274, IF($C$4=Dates!$E$4, DataPack!AI274, IF($C$4=Dates!$E$5, DataPack!AO274))))</f>
        <v>Community School</v>
      </c>
      <c r="G123" s="43">
        <f>IF(IF($C$4=Dates!$E$3, DataPack!AD274, IF($C$4=Dates!$E$4, DataPack!AJ274, IF($C$4=Dates!$E$5, DataPack!AP274)))="", "", IF($C$4=Dates!$E$3, DataPack!AD274, IF($C$4=Dates!$E$4, DataPack!AJ274, IF($C$4=Dates!$E$5, DataPack!AP274))))</f>
        <v>40886</v>
      </c>
    </row>
    <row r="124" spans="2:7">
      <c r="B124" s="7">
        <f>IF(IF($C$4=Dates!$E$3, DataPack!Y275, IF($C$4=Dates!$E$4, DataPack!AE275, IF($C$4=Dates!$E$5, DataPack!AK275)))="", "", IF($C$4=Dates!$E$3, DataPack!Y275, IF($C$4=Dates!$E$4, DataPack!AE275, IF($C$4=Dates!$E$5, DataPack!AK275))))</f>
        <v>123660</v>
      </c>
      <c r="C124" s="34" t="str">
        <f>IF(IF($C$4=Dates!$E$3, DataPack!Z275, IF($C$4=Dates!$E$4, DataPack!AF275, IF($C$4=Dates!$E$5, DataPack!AL275)))="", "", IF($C$4=Dates!$E$3, DataPack!Z275, IF($C$4=Dates!$E$4, DataPack!AF275, IF($C$4=Dates!$E$5, DataPack!AL275))))</f>
        <v>Shepton Mallet Community Infants' School &amp; Nursery</v>
      </c>
      <c r="D124" s="34" t="str">
        <f>IF(IF($C$4=Dates!$E$3, DataPack!AA275, IF($C$4=Dates!$E$4, DataPack!AG275, IF($C$4=Dates!$E$5, DataPack!AM275)))="", "", IF($C$4=Dates!$E$3, DataPack!AA275, IF($C$4=Dates!$E$4, DataPack!AG275, IF($C$4=Dates!$E$5, DataPack!AM275))))</f>
        <v>Somerset</v>
      </c>
      <c r="E124" s="34" t="str">
        <f>IF(IF($C$4=Dates!$E$3, DataPack!AB275, IF($C$4=Dates!$E$4, DataPack!AH275, IF($C$4=Dates!$E$5, DataPack!AN275)))="", "", IF($C$4=Dates!$E$3, DataPack!AB275, IF($C$4=Dates!$E$4, DataPack!AH275, IF($C$4=Dates!$E$5, DataPack!AN275))))</f>
        <v>Primary</v>
      </c>
      <c r="F124" s="34" t="str">
        <f>IF(IF($C$4=Dates!$E$3, DataPack!AC275, IF($C$4=Dates!$E$4, DataPack!AI275, IF($C$4=Dates!$E$5, DataPack!AO275)))="", "", IF($C$4=Dates!$E$3, DataPack!AC275, IF($C$4=Dates!$E$4, DataPack!AI275, IF($C$4=Dates!$E$5, DataPack!AO275))))</f>
        <v>Community School</v>
      </c>
      <c r="G124" s="43">
        <f>IF(IF($C$4=Dates!$E$3, DataPack!AD275, IF($C$4=Dates!$E$4, DataPack!AJ275, IF($C$4=Dates!$E$5, DataPack!AP275)))="", "", IF($C$4=Dates!$E$3, DataPack!AD275, IF($C$4=Dates!$E$4, DataPack!AJ275, IF($C$4=Dates!$E$5, DataPack!AP275))))</f>
        <v>40885</v>
      </c>
    </row>
    <row r="125" spans="2:7">
      <c r="B125" s="7">
        <f>IF(IF($C$4=Dates!$E$3, DataPack!Y276, IF($C$4=Dates!$E$4, DataPack!AE276, IF($C$4=Dates!$E$5, DataPack!AK276)))="", "", IF($C$4=Dates!$E$3, DataPack!Y276, IF($C$4=Dates!$E$4, DataPack!AE276, IF($C$4=Dates!$E$5, DataPack!AK276))))</f>
        <v>122816</v>
      </c>
      <c r="C125" s="34" t="str">
        <f>IF(IF($C$4=Dates!$E$3, DataPack!Z276, IF($C$4=Dates!$E$4, DataPack!AF276, IF($C$4=Dates!$E$5, DataPack!AL276)))="", "", IF($C$4=Dates!$E$3, DataPack!Z276, IF($C$4=Dates!$E$4, DataPack!AF276, IF($C$4=Dates!$E$5, DataPack!AL276))))</f>
        <v>St Patrick's Catholic Primary School</v>
      </c>
      <c r="D125" s="34" t="str">
        <f>IF(IF($C$4=Dates!$E$3, DataPack!AA276, IF($C$4=Dates!$E$4, DataPack!AG276, IF($C$4=Dates!$E$5, DataPack!AM276)))="", "", IF($C$4=Dates!$E$3, DataPack!AA276, IF($C$4=Dates!$E$4, DataPack!AG276, IF($C$4=Dates!$E$5, DataPack!AM276))))</f>
        <v>Nottinghamshire</v>
      </c>
      <c r="E125" s="34" t="str">
        <f>IF(IF($C$4=Dates!$E$3, DataPack!AB276, IF($C$4=Dates!$E$4, DataPack!AH276, IF($C$4=Dates!$E$5, DataPack!AN276)))="", "", IF($C$4=Dates!$E$3, DataPack!AB276, IF($C$4=Dates!$E$4, DataPack!AH276, IF($C$4=Dates!$E$5, DataPack!AN276))))</f>
        <v>Primary</v>
      </c>
      <c r="F125" s="34" t="str">
        <f>IF(IF($C$4=Dates!$E$3, DataPack!AC276, IF($C$4=Dates!$E$4, DataPack!AI276, IF($C$4=Dates!$E$5, DataPack!AO276)))="", "", IF($C$4=Dates!$E$3, DataPack!AC276, IF($C$4=Dates!$E$4, DataPack!AI276, IF($C$4=Dates!$E$5, DataPack!AO276))))</f>
        <v>Voluntary Aided School</v>
      </c>
      <c r="G125" s="43">
        <f>IF(IF($C$4=Dates!$E$3, DataPack!AD276, IF($C$4=Dates!$E$4, DataPack!AJ276, IF($C$4=Dates!$E$5, DataPack!AP276)))="", "", IF($C$4=Dates!$E$3, DataPack!AD276, IF($C$4=Dates!$E$4, DataPack!AJ276, IF($C$4=Dates!$E$5, DataPack!AP276))))</f>
        <v>40885</v>
      </c>
    </row>
    <row r="126" spans="2:7">
      <c r="B126" s="7">
        <f>IF(IF($C$4=Dates!$E$3, DataPack!Y277, IF($C$4=Dates!$E$4, DataPack!AE277, IF($C$4=Dates!$E$5, DataPack!AK277)))="", "", IF($C$4=Dates!$E$3, DataPack!Y277, IF($C$4=Dates!$E$4, DataPack!AE277, IF($C$4=Dates!$E$5, DataPack!AK277))))</f>
        <v>105535</v>
      </c>
      <c r="C126" s="34" t="str">
        <f>IF(IF($C$4=Dates!$E$3, DataPack!Z277, IF($C$4=Dates!$E$4, DataPack!AF277, IF($C$4=Dates!$E$5, DataPack!AL277)))="", "", IF($C$4=Dates!$E$3, DataPack!Z277, IF($C$4=Dates!$E$4, DataPack!AF277, IF($C$4=Dates!$E$5, DataPack!AL277))))</f>
        <v>St Patrick's RC Primary School</v>
      </c>
      <c r="D126" s="34" t="str">
        <f>IF(IF($C$4=Dates!$E$3, DataPack!AA277, IF($C$4=Dates!$E$4, DataPack!AG277, IF($C$4=Dates!$E$5, DataPack!AM277)))="", "", IF($C$4=Dates!$E$3, DataPack!AA277, IF($C$4=Dates!$E$4, DataPack!AG277, IF($C$4=Dates!$E$5, DataPack!AM277))))</f>
        <v>Manchester</v>
      </c>
      <c r="E126" s="34" t="str">
        <f>IF(IF($C$4=Dates!$E$3, DataPack!AB277, IF($C$4=Dates!$E$4, DataPack!AH277, IF($C$4=Dates!$E$5, DataPack!AN277)))="", "", IF($C$4=Dates!$E$3, DataPack!AB277, IF($C$4=Dates!$E$4, DataPack!AH277, IF($C$4=Dates!$E$5, DataPack!AN277))))</f>
        <v>Primary</v>
      </c>
      <c r="F126" s="34" t="str">
        <f>IF(IF($C$4=Dates!$E$3, DataPack!AC277, IF($C$4=Dates!$E$4, DataPack!AI277, IF($C$4=Dates!$E$5, DataPack!AO277)))="", "", IF($C$4=Dates!$E$3, DataPack!AC277, IF($C$4=Dates!$E$4, DataPack!AI277, IF($C$4=Dates!$E$5, DataPack!AO277))))</f>
        <v>Voluntary Aided School</v>
      </c>
      <c r="G126" s="43">
        <f>IF(IF($C$4=Dates!$E$3, DataPack!AD277, IF($C$4=Dates!$E$4, DataPack!AJ277, IF($C$4=Dates!$E$5, DataPack!AP277)))="", "", IF($C$4=Dates!$E$3, DataPack!AD277, IF($C$4=Dates!$E$4, DataPack!AJ277, IF($C$4=Dates!$E$5, DataPack!AP277))))</f>
        <v>40885</v>
      </c>
    </row>
    <row r="127" spans="2:7">
      <c r="B127" s="7">
        <f>IF(IF($C$4=Dates!$E$3, DataPack!Y278, IF($C$4=Dates!$E$4, DataPack!AE278, IF($C$4=Dates!$E$5, DataPack!AK278)))="", "", IF($C$4=Dates!$E$3, DataPack!Y278, IF($C$4=Dates!$E$4, DataPack!AE278, IF($C$4=Dates!$E$5, DataPack!AK278))))</f>
        <v>115710</v>
      </c>
      <c r="C127" s="34" t="str">
        <f>IF(IF($C$4=Dates!$E$3, DataPack!Z278, IF($C$4=Dates!$E$4, DataPack!AF278, IF($C$4=Dates!$E$5, DataPack!AL278)))="", "", IF($C$4=Dates!$E$3, DataPack!Z278, IF($C$4=Dates!$E$4, DataPack!AF278, IF($C$4=Dates!$E$5, DataPack!AL278))))</f>
        <v>St Thomas More Catholic Primary School</v>
      </c>
      <c r="D127" s="34" t="str">
        <f>IF(IF($C$4=Dates!$E$3, DataPack!AA278, IF($C$4=Dates!$E$4, DataPack!AG278, IF($C$4=Dates!$E$5, DataPack!AM278)))="", "", IF($C$4=Dates!$E$3, DataPack!AA278, IF($C$4=Dates!$E$4, DataPack!AG278, IF($C$4=Dates!$E$5, DataPack!AM278))))</f>
        <v>Gloucestershire</v>
      </c>
      <c r="E127" s="34" t="str">
        <f>IF(IF($C$4=Dates!$E$3, DataPack!AB278, IF($C$4=Dates!$E$4, DataPack!AH278, IF($C$4=Dates!$E$5, DataPack!AN278)))="", "", IF($C$4=Dates!$E$3, DataPack!AB278, IF($C$4=Dates!$E$4, DataPack!AH278, IF($C$4=Dates!$E$5, DataPack!AN278))))</f>
        <v>Primary</v>
      </c>
      <c r="F127" s="34" t="str">
        <f>IF(IF($C$4=Dates!$E$3, DataPack!AC278, IF($C$4=Dates!$E$4, DataPack!AI278, IF($C$4=Dates!$E$5, DataPack!AO278)))="", "", IF($C$4=Dates!$E$3, DataPack!AC278, IF($C$4=Dates!$E$4, DataPack!AI278, IF($C$4=Dates!$E$5, DataPack!AO278))))</f>
        <v>Voluntary Aided School</v>
      </c>
      <c r="G127" s="43">
        <f>IF(IF($C$4=Dates!$E$3, DataPack!AD278, IF($C$4=Dates!$E$4, DataPack!AJ278, IF($C$4=Dates!$E$5, DataPack!AP278)))="", "", IF($C$4=Dates!$E$3, DataPack!AD278, IF($C$4=Dates!$E$4, DataPack!AJ278, IF($C$4=Dates!$E$5, DataPack!AP278))))</f>
        <v>40884</v>
      </c>
    </row>
    <row r="128" spans="2:7">
      <c r="B128" s="7">
        <f>IF(IF($C$4=Dates!$E$3, DataPack!Y279, IF($C$4=Dates!$E$4, DataPack!AE279, IF($C$4=Dates!$E$5, DataPack!AK279)))="", "", IF($C$4=Dates!$E$3, DataPack!Y279, IF($C$4=Dates!$E$4, DataPack!AE279, IF($C$4=Dates!$E$5, DataPack!AK279))))</f>
        <v>117991</v>
      </c>
      <c r="C128" s="34" t="str">
        <f>IF(IF($C$4=Dates!$E$3, DataPack!Z279, IF($C$4=Dates!$E$4, DataPack!AF279, IF($C$4=Dates!$E$5, DataPack!AL279)))="", "", IF($C$4=Dates!$E$3, DataPack!Z279, IF($C$4=Dates!$E$4, DataPack!AF279, IF($C$4=Dates!$E$5, DataPack!AL279))))</f>
        <v>Sigglesthorne Church of England Voluntary Controlled Primary School</v>
      </c>
      <c r="D128" s="34" t="str">
        <f>IF(IF($C$4=Dates!$E$3, DataPack!AA279, IF($C$4=Dates!$E$4, DataPack!AG279, IF($C$4=Dates!$E$5, DataPack!AM279)))="", "", IF($C$4=Dates!$E$3, DataPack!AA279, IF($C$4=Dates!$E$4, DataPack!AG279, IF($C$4=Dates!$E$5, DataPack!AM279))))</f>
        <v>East Riding of Yorkshire</v>
      </c>
      <c r="E128" s="34" t="str">
        <f>IF(IF($C$4=Dates!$E$3, DataPack!AB279, IF($C$4=Dates!$E$4, DataPack!AH279, IF($C$4=Dates!$E$5, DataPack!AN279)))="", "", IF($C$4=Dates!$E$3, DataPack!AB279, IF($C$4=Dates!$E$4, DataPack!AH279, IF($C$4=Dates!$E$5, DataPack!AN279))))</f>
        <v>Primary</v>
      </c>
      <c r="F128" s="34" t="str">
        <f>IF(IF($C$4=Dates!$E$3, DataPack!AC279, IF($C$4=Dates!$E$4, DataPack!AI279, IF($C$4=Dates!$E$5, DataPack!AO279)))="", "", IF($C$4=Dates!$E$3, DataPack!AC279, IF($C$4=Dates!$E$4, DataPack!AI279, IF($C$4=Dates!$E$5, DataPack!AO279))))</f>
        <v>Voluntary Controlled School</v>
      </c>
      <c r="G128" s="43">
        <f>IF(IF($C$4=Dates!$E$3, DataPack!AD279, IF($C$4=Dates!$E$4, DataPack!AJ279, IF($C$4=Dates!$E$5, DataPack!AP279)))="", "", IF($C$4=Dates!$E$3, DataPack!AD279, IF($C$4=Dates!$E$4, DataPack!AJ279, IF($C$4=Dates!$E$5, DataPack!AP279))))</f>
        <v>40879</v>
      </c>
    </row>
    <row r="129" spans="2:7">
      <c r="B129" s="7">
        <f>IF(IF($C$4=Dates!$E$3, DataPack!Y280, IF($C$4=Dates!$E$4, DataPack!AE280, IF($C$4=Dates!$E$5, DataPack!AK280)))="", "", IF($C$4=Dates!$E$3, DataPack!Y280, IF($C$4=Dates!$E$4, DataPack!AE280, IF($C$4=Dates!$E$5, DataPack!AK280))))</f>
        <v>112712</v>
      </c>
      <c r="C129" s="34" t="str">
        <f>IF(IF($C$4=Dates!$E$3, DataPack!Z280, IF($C$4=Dates!$E$4, DataPack!AF280, IF($C$4=Dates!$E$5, DataPack!AL280)))="", "", IF($C$4=Dates!$E$3, DataPack!Z280, IF($C$4=Dates!$E$4, DataPack!AF280, IF($C$4=Dates!$E$5, DataPack!AL280))))</f>
        <v>Allenton Community Primary School</v>
      </c>
      <c r="D129" s="34" t="str">
        <f>IF(IF($C$4=Dates!$E$3, DataPack!AA280, IF($C$4=Dates!$E$4, DataPack!AG280, IF($C$4=Dates!$E$5, DataPack!AM280)))="", "", IF($C$4=Dates!$E$3, DataPack!AA280, IF($C$4=Dates!$E$4, DataPack!AG280, IF($C$4=Dates!$E$5, DataPack!AM280))))</f>
        <v>Derby</v>
      </c>
      <c r="E129" s="34" t="str">
        <f>IF(IF($C$4=Dates!$E$3, DataPack!AB280, IF($C$4=Dates!$E$4, DataPack!AH280, IF($C$4=Dates!$E$5, DataPack!AN280)))="", "", IF($C$4=Dates!$E$3, DataPack!AB280, IF($C$4=Dates!$E$4, DataPack!AH280, IF($C$4=Dates!$E$5, DataPack!AN280))))</f>
        <v>Primary</v>
      </c>
      <c r="F129" s="34" t="str">
        <f>IF(IF($C$4=Dates!$E$3, DataPack!AC280, IF($C$4=Dates!$E$4, DataPack!AI280, IF($C$4=Dates!$E$5, DataPack!AO280)))="", "", IF($C$4=Dates!$E$3, DataPack!AC280, IF($C$4=Dates!$E$4, DataPack!AI280, IF($C$4=Dates!$E$5, DataPack!AO280))))</f>
        <v>Community School</v>
      </c>
      <c r="G129" s="43">
        <f>IF(IF($C$4=Dates!$E$3, DataPack!AD280, IF($C$4=Dates!$E$4, DataPack!AJ280, IF($C$4=Dates!$E$5, DataPack!AP280)))="", "", IF($C$4=Dates!$E$3, DataPack!AD280, IF($C$4=Dates!$E$4, DataPack!AJ280, IF($C$4=Dates!$E$5, DataPack!AP280))))</f>
        <v>40876</v>
      </c>
    </row>
    <row r="130" spans="2:7">
      <c r="B130" s="7">
        <f>IF(IF($C$4=Dates!$E$3, DataPack!Y281, IF($C$4=Dates!$E$4, DataPack!AE281, IF($C$4=Dates!$E$5, DataPack!AK281)))="", "", IF($C$4=Dates!$E$3, DataPack!Y281, IF($C$4=Dates!$E$4, DataPack!AE281, IF($C$4=Dates!$E$5, DataPack!AK281))))</f>
        <v>110088</v>
      </c>
      <c r="C130" s="34" t="str">
        <f>IF(IF($C$4=Dates!$E$3, DataPack!Z281, IF($C$4=Dates!$E$4, DataPack!AF281, IF($C$4=Dates!$E$5, DataPack!AL281)))="", "", IF($C$4=Dates!$E$3, DataPack!Z281, IF($C$4=Dates!$E$4, DataPack!AF281, IF($C$4=Dates!$E$5, DataPack!AL281))))</f>
        <v>Cippenham Primary School</v>
      </c>
      <c r="D130" s="34" t="str">
        <f>IF(IF($C$4=Dates!$E$3, DataPack!AA281, IF($C$4=Dates!$E$4, DataPack!AG281, IF($C$4=Dates!$E$5, DataPack!AM281)))="", "", IF($C$4=Dates!$E$3, DataPack!AA281, IF($C$4=Dates!$E$4, DataPack!AG281, IF($C$4=Dates!$E$5, DataPack!AM281))))</f>
        <v>Slough</v>
      </c>
      <c r="E130" s="34" t="str">
        <f>IF(IF($C$4=Dates!$E$3, DataPack!AB281, IF($C$4=Dates!$E$4, DataPack!AH281, IF($C$4=Dates!$E$5, DataPack!AN281)))="", "", IF($C$4=Dates!$E$3, DataPack!AB281, IF($C$4=Dates!$E$4, DataPack!AH281, IF($C$4=Dates!$E$5, DataPack!AN281))))</f>
        <v>Primary</v>
      </c>
      <c r="F130" s="34" t="str">
        <f>IF(IF($C$4=Dates!$E$3, DataPack!AC281, IF($C$4=Dates!$E$4, DataPack!AI281, IF($C$4=Dates!$E$5, DataPack!AO281)))="", "", IF($C$4=Dates!$E$3, DataPack!AC281, IF($C$4=Dates!$E$4, DataPack!AI281, IF($C$4=Dates!$E$5, DataPack!AO281))))</f>
        <v>Foundation School</v>
      </c>
      <c r="G130" s="43">
        <f>IF(IF($C$4=Dates!$E$3, DataPack!AD281, IF($C$4=Dates!$E$4, DataPack!AJ281, IF($C$4=Dates!$E$5, DataPack!AP281)))="", "", IF($C$4=Dates!$E$3, DataPack!AD281, IF($C$4=Dates!$E$4, DataPack!AJ281, IF($C$4=Dates!$E$5, DataPack!AP281))))</f>
        <v>40876</v>
      </c>
    </row>
    <row r="131" spans="2:7">
      <c r="B131" s="7">
        <f>IF(IF($C$4=Dates!$E$3, DataPack!Y282, IF($C$4=Dates!$E$4, DataPack!AE282, IF($C$4=Dates!$E$5, DataPack!AK282)))="", "", IF($C$4=Dates!$E$3, DataPack!Y282, IF($C$4=Dates!$E$4, DataPack!AE282, IF($C$4=Dates!$E$5, DataPack!AK282))))</f>
        <v>104313</v>
      </c>
      <c r="C131" s="34" t="str">
        <f>IF(IF($C$4=Dates!$E$3, DataPack!Z282, IF($C$4=Dates!$E$4, DataPack!AF282, IF($C$4=Dates!$E$5, DataPack!AL282)))="", "", IF($C$4=Dates!$E$3, DataPack!Z282, IF($C$4=Dates!$E$4, DataPack!AF282, IF($C$4=Dates!$E$5, DataPack!AL282))))</f>
        <v>Field View Primary School</v>
      </c>
      <c r="D131" s="34" t="str">
        <f>IF(IF($C$4=Dates!$E$3, DataPack!AA282, IF($C$4=Dates!$E$4, DataPack!AG282, IF($C$4=Dates!$E$5, DataPack!AM282)))="", "", IF($C$4=Dates!$E$3, DataPack!AA282, IF($C$4=Dates!$E$4, DataPack!AG282, IF($C$4=Dates!$E$5, DataPack!AM282))))</f>
        <v>Wolverhampton</v>
      </c>
      <c r="E131" s="34" t="str">
        <f>IF(IF($C$4=Dates!$E$3, DataPack!AB282, IF($C$4=Dates!$E$4, DataPack!AH282, IF($C$4=Dates!$E$5, DataPack!AN282)))="", "", IF($C$4=Dates!$E$3, DataPack!AB282, IF($C$4=Dates!$E$4, DataPack!AH282, IF($C$4=Dates!$E$5, DataPack!AN282))))</f>
        <v>Primary</v>
      </c>
      <c r="F131" s="34" t="str">
        <f>IF(IF($C$4=Dates!$E$3, DataPack!AC282, IF($C$4=Dates!$E$4, DataPack!AI282, IF($C$4=Dates!$E$5, DataPack!AO282)))="", "", IF($C$4=Dates!$E$3, DataPack!AC282, IF($C$4=Dates!$E$4, DataPack!AI282, IF($C$4=Dates!$E$5, DataPack!AO282))))</f>
        <v>Community School</v>
      </c>
      <c r="G131" s="43">
        <f>IF(IF($C$4=Dates!$E$3, DataPack!AD282, IF($C$4=Dates!$E$4, DataPack!AJ282, IF($C$4=Dates!$E$5, DataPack!AP282)))="", "", IF($C$4=Dates!$E$3, DataPack!AD282, IF($C$4=Dates!$E$4, DataPack!AJ282, IF($C$4=Dates!$E$5, DataPack!AP282))))</f>
        <v>40876</v>
      </c>
    </row>
    <row r="132" spans="2:7">
      <c r="B132" s="7">
        <f>IF(IF($C$4=Dates!$E$3, DataPack!Y283, IF($C$4=Dates!$E$4, DataPack!AE283, IF($C$4=Dates!$E$5, DataPack!AK283)))="", "", IF($C$4=Dates!$E$3, DataPack!Y283, IF($C$4=Dates!$E$4, DataPack!AE283, IF($C$4=Dates!$E$5, DataPack!AK283))))</f>
        <v>103800</v>
      </c>
      <c r="C132" s="34" t="str">
        <f>IF(IF($C$4=Dates!$E$3, DataPack!Z283, IF($C$4=Dates!$E$4, DataPack!AF283, IF($C$4=Dates!$E$5, DataPack!AL283)))="", "", IF($C$4=Dates!$E$3, DataPack!Z283, IF($C$4=Dates!$E$4, DataPack!AF283, IF($C$4=Dates!$E$5, DataPack!AL283))))</f>
        <v>Wollescote Primary School</v>
      </c>
      <c r="D132" s="34" t="str">
        <f>IF(IF($C$4=Dates!$E$3, DataPack!AA283, IF($C$4=Dates!$E$4, DataPack!AG283, IF($C$4=Dates!$E$5, DataPack!AM283)))="", "", IF($C$4=Dates!$E$3, DataPack!AA283, IF($C$4=Dates!$E$4, DataPack!AG283, IF($C$4=Dates!$E$5, DataPack!AM283))))</f>
        <v>Dudley</v>
      </c>
      <c r="E132" s="34" t="str">
        <f>IF(IF($C$4=Dates!$E$3, DataPack!AB283, IF($C$4=Dates!$E$4, DataPack!AH283, IF($C$4=Dates!$E$5, DataPack!AN283)))="", "", IF($C$4=Dates!$E$3, DataPack!AB283, IF($C$4=Dates!$E$4, DataPack!AH283, IF($C$4=Dates!$E$5, DataPack!AN283))))</f>
        <v>Primary</v>
      </c>
      <c r="F132" s="34" t="str">
        <f>IF(IF($C$4=Dates!$E$3, DataPack!AC283, IF($C$4=Dates!$E$4, DataPack!AI283, IF($C$4=Dates!$E$5, DataPack!AO283)))="", "", IF($C$4=Dates!$E$3, DataPack!AC283, IF($C$4=Dates!$E$4, DataPack!AI283, IF($C$4=Dates!$E$5, DataPack!AO283))))</f>
        <v>Community School</v>
      </c>
      <c r="G132" s="43">
        <f>IF(IF($C$4=Dates!$E$3, DataPack!AD283, IF($C$4=Dates!$E$4, DataPack!AJ283, IF($C$4=Dates!$E$5, DataPack!AP283)))="", "", IF($C$4=Dates!$E$3, DataPack!AD283, IF($C$4=Dates!$E$4, DataPack!AJ283, IF($C$4=Dates!$E$5, DataPack!AP283))))</f>
        <v>40876</v>
      </c>
    </row>
    <row r="133" spans="2:7">
      <c r="B133" s="7">
        <f>IF(IF($C$4=Dates!$E$3, DataPack!Y284, IF($C$4=Dates!$E$4, DataPack!AE284, IF($C$4=Dates!$E$5, DataPack!AK284)))="", "", IF($C$4=Dates!$E$3, DataPack!Y284, IF($C$4=Dates!$E$4, DataPack!AE284, IF($C$4=Dates!$E$5, DataPack!AK284))))</f>
        <v>125934</v>
      </c>
      <c r="C133" s="34" t="str">
        <f>IF(IF($C$4=Dates!$E$3, DataPack!Z284, IF($C$4=Dates!$E$4, DataPack!AF284, IF($C$4=Dates!$E$5, DataPack!AL284)))="", "", IF($C$4=Dates!$E$3, DataPack!Z284, IF($C$4=Dates!$E$4, DataPack!AF284, IF($C$4=Dates!$E$5, DataPack!AL284))))</f>
        <v>Heyworth Primary School</v>
      </c>
      <c r="D133" s="34" t="str">
        <f>IF(IF($C$4=Dates!$E$3, DataPack!AA284, IF($C$4=Dates!$E$4, DataPack!AG284, IF($C$4=Dates!$E$5, DataPack!AM284)))="", "", IF($C$4=Dates!$E$3, DataPack!AA284, IF($C$4=Dates!$E$4, DataPack!AG284, IF($C$4=Dates!$E$5, DataPack!AM284))))</f>
        <v>West Sussex</v>
      </c>
      <c r="E133" s="34" t="str">
        <f>IF(IF($C$4=Dates!$E$3, DataPack!AB284, IF($C$4=Dates!$E$4, DataPack!AH284, IF($C$4=Dates!$E$5, DataPack!AN284)))="", "", IF($C$4=Dates!$E$3, DataPack!AB284, IF($C$4=Dates!$E$4, DataPack!AH284, IF($C$4=Dates!$E$5, DataPack!AN284))))</f>
        <v>Primary</v>
      </c>
      <c r="F133" s="34" t="str">
        <f>IF(IF($C$4=Dates!$E$3, DataPack!AC284, IF($C$4=Dates!$E$4, DataPack!AI284, IF($C$4=Dates!$E$5, DataPack!AO284)))="", "", IF($C$4=Dates!$E$3, DataPack!AC284, IF($C$4=Dates!$E$4, DataPack!AI284, IF($C$4=Dates!$E$5, DataPack!AO284))))</f>
        <v>Community School</v>
      </c>
      <c r="G133" s="43">
        <f>IF(IF($C$4=Dates!$E$3, DataPack!AD284, IF($C$4=Dates!$E$4, DataPack!AJ284, IF($C$4=Dates!$E$5, DataPack!AP284)))="", "", IF($C$4=Dates!$E$3, DataPack!AD284, IF($C$4=Dates!$E$4, DataPack!AJ284, IF($C$4=Dates!$E$5, DataPack!AP284))))</f>
        <v>40871</v>
      </c>
    </row>
    <row r="134" spans="2:7">
      <c r="B134" s="7">
        <f>IF(IF($C$4=Dates!$E$3, DataPack!Y285, IF($C$4=Dates!$E$4, DataPack!AE285, IF($C$4=Dates!$E$5, DataPack!AK285)))="", "", IF($C$4=Dates!$E$3, DataPack!Y285, IF($C$4=Dates!$E$4, DataPack!AE285, IF($C$4=Dates!$E$5, DataPack!AK285))))</f>
        <v>113150</v>
      </c>
      <c r="C134" s="34" t="str">
        <f>IF(IF($C$4=Dates!$E$3, DataPack!Z285, IF($C$4=Dates!$E$4, DataPack!AF285, IF($C$4=Dates!$E$5, DataPack!AL285)))="", "", IF($C$4=Dates!$E$3, DataPack!Z285, IF($C$4=Dates!$E$4, DataPack!AF285, IF($C$4=Dates!$E$5, DataPack!AL285))))</f>
        <v>Great Torrington Junior School</v>
      </c>
      <c r="D134" s="34" t="str">
        <f>IF(IF($C$4=Dates!$E$3, DataPack!AA285, IF($C$4=Dates!$E$4, DataPack!AG285, IF($C$4=Dates!$E$5, DataPack!AM285)))="", "", IF($C$4=Dates!$E$3, DataPack!AA285, IF($C$4=Dates!$E$4, DataPack!AG285, IF($C$4=Dates!$E$5, DataPack!AM285))))</f>
        <v>Devon</v>
      </c>
      <c r="E134" s="34" t="str">
        <f>IF(IF($C$4=Dates!$E$3, DataPack!AB285, IF($C$4=Dates!$E$4, DataPack!AH285, IF($C$4=Dates!$E$5, DataPack!AN285)))="", "", IF($C$4=Dates!$E$3, DataPack!AB285, IF($C$4=Dates!$E$4, DataPack!AH285, IF($C$4=Dates!$E$5, DataPack!AN285))))</f>
        <v>Primary</v>
      </c>
      <c r="F134" s="34" t="str">
        <f>IF(IF($C$4=Dates!$E$3, DataPack!AC285, IF($C$4=Dates!$E$4, DataPack!AI285, IF($C$4=Dates!$E$5, DataPack!AO285)))="", "", IF($C$4=Dates!$E$3, DataPack!AC285, IF($C$4=Dates!$E$4, DataPack!AI285, IF($C$4=Dates!$E$5, DataPack!AO285))))</f>
        <v>Community School</v>
      </c>
      <c r="G134" s="43">
        <f>IF(IF($C$4=Dates!$E$3, DataPack!AD285, IF($C$4=Dates!$E$4, DataPack!AJ285, IF($C$4=Dates!$E$5, DataPack!AP285)))="", "", IF($C$4=Dates!$E$3, DataPack!AD285, IF($C$4=Dates!$E$4, DataPack!AJ285, IF($C$4=Dates!$E$5, DataPack!AP285))))</f>
        <v>40871</v>
      </c>
    </row>
    <row r="135" spans="2:7">
      <c r="B135" s="7">
        <f>IF(IF($C$4=Dates!$E$3, DataPack!Y286, IF($C$4=Dates!$E$4, DataPack!AE286, IF($C$4=Dates!$E$5, DataPack!AK286)))="", "", IF($C$4=Dates!$E$3, DataPack!Y286, IF($C$4=Dates!$E$4, DataPack!AE286, IF($C$4=Dates!$E$5, DataPack!AK286))))</f>
        <v>109976</v>
      </c>
      <c r="C135" s="34" t="str">
        <f>IF(IF($C$4=Dates!$E$3, DataPack!Z286, IF($C$4=Dates!$E$4, DataPack!AF286, IF($C$4=Dates!$E$5, DataPack!AL286)))="", "", IF($C$4=Dates!$E$3, DataPack!Z286, IF($C$4=Dates!$E$4, DataPack!AF286, IF($C$4=Dates!$E$5, DataPack!AL286))))</f>
        <v>Shinfield St Mary's CofE Junior School</v>
      </c>
      <c r="D135" s="34" t="str">
        <f>IF(IF($C$4=Dates!$E$3, DataPack!AA286, IF($C$4=Dates!$E$4, DataPack!AG286, IF($C$4=Dates!$E$5, DataPack!AM286)))="", "", IF($C$4=Dates!$E$3, DataPack!AA286, IF($C$4=Dates!$E$4, DataPack!AG286, IF($C$4=Dates!$E$5, DataPack!AM286))))</f>
        <v>Wokingham</v>
      </c>
      <c r="E135" s="34" t="str">
        <f>IF(IF($C$4=Dates!$E$3, DataPack!AB286, IF($C$4=Dates!$E$4, DataPack!AH286, IF($C$4=Dates!$E$5, DataPack!AN286)))="", "", IF($C$4=Dates!$E$3, DataPack!AB286, IF($C$4=Dates!$E$4, DataPack!AH286, IF($C$4=Dates!$E$5, DataPack!AN286))))</f>
        <v>Primary</v>
      </c>
      <c r="F135" s="34" t="str">
        <f>IF(IF($C$4=Dates!$E$3, DataPack!AC286, IF($C$4=Dates!$E$4, DataPack!AI286, IF($C$4=Dates!$E$5, DataPack!AO286)))="", "", IF($C$4=Dates!$E$3, DataPack!AC286, IF($C$4=Dates!$E$4, DataPack!AI286, IF($C$4=Dates!$E$5, DataPack!AO286))))</f>
        <v>Voluntary Aided School</v>
      </c>
      <c r="G135" s="43">
        <f>IF(IF($C$4=Dates!$E$3, DataPack!AD286, IF($C$4=Dates!$E$4, DataPack!AJ286, IF($C$4=Dates!$E$5, DataPack!AP286)))="", "", IF($C$4=Dates!$E$3, DataPack!AD286, IF($C$4=Dates!$E$4, DataPack!AJ286, IF($C$4=Dates!$E$5, DataPack!AP286))))</f>
        <v>40871</v>
      </c>
    </row>
    <row r="136" spans="2:7">
      <c r="B136" s="7">
        <f>IF(IF($C$4=Dates!$E$3, DataPack!Y287, IF($C$4=Dates!$E$4, DataPack!AE287, IF($C$4=Dates!$E$5, DataPack!AK287)))="", "", IF($C$4=Dates!$E$3, DataPack!Y287, IF($C$4=Dates!$E$4, DataPack!AE287, IF($C$4=Dates!$E$5, DataPack!AK287))))</f>
        <v>103089</v>
      </c>
      <c r="C136" s="34" t="str">
        <f>IF(IF($C$4=Dates!$E$3, DataPack!Z287, IF($C$4=Dates!$E$4, DataPack!AF287, IF($C$4=Dates!$E$5, DataPack!AL287)))="", "", IF($C$4=Dates!$E$3, DataPack!Z287, IF($C$4=Dates!$E$4, DataPack!AF287, IF($C$4=Dates!$E$5, DataPack!AL287))))</f>
        <v>St.Saviour's Church of England Primary School</v>
      </c>
      <c r="D136" s="34" t="str">
        <f>IF(IF($C$4=Dates!$E$3, DataPack!AA287, IF($C$4=Dates!$E$4, DataPack!AG287, IF($C$4=Dates!$E$5, DataPack!AM287)))="", "", IF($C$4=Dates!$E$3, DataPack!AA287, IF($C$4=Dates!$E$4, DataPack!AG287, IF($C$4=Dates!$E$5, DataPack!AM287))))</f>
        <v>Waltham Forest</v>
      </c>
      <c r="E136" s="34" t="str">
        <f>IF(IF($C$4=Dates!$E$3, DataPack!AB287, IF($C$4=Dates!$E$4, DataPack!AH287, IF($C$4=Dates!$E$5, DataPack!AN287)))="", "", IF($C$4=Dates!$E$3, DataPack!AB287, IF($C$4=Dates!$E$4, DataPack!AH287, IF($C$4=Dates!$E$5, DataPack!AN287))))</f>
        <v>Primary</v>
      </c>
      <c r="F136" s="34" t="str">
        <f>IF(IF($C$4=Dates!$E$3, DataPack!AC287, IF($C$4=Dates!$E$4, DataPack!AI287, IF($C$4=Dates!$E$5, DataPack!AO287)))="", "", IF($C$4=Dates!$E$3, DataPack!AC287, IF($C$4=Dates!$E$4, DataPack!AI287, IF($C$4=Dates!$E$5, DataPack!AO287))))</f>
        <v>Voluntary Aided School</v>
      </c>
      <c r="G136" s="43">
        <f>IF(IF($C$4=Dates!$E$3, DataPack!AD287, IF($C$4=Dates!$E$4, DataPack!AJ287, IF($C$4=Dates!$E$5, DataPack!AP287)))="", "", IF($C$4=Dates!$E$3, DataPack!AD287, IF($C$4=Dates!$E$4, DataPack!AJ287, IF($C$4=Dates!$E$5, DataPack!AP287))))</f>
        <v>40871</v>
      </c>
    </row>
    <row r="137" spans="2:7">
      <c r="B137" s="7">
        <f>IF(IF($C$4=Dates!$E$3, DataPack!Y288, IF($C$4=Dates!$E$4, DataPack!AE288, IF($C$4=Dates!$E$5, DataPack!AK288)))="", "", IF($C$4=Dates!$E$3, DataPack!Y288, IF($C$4=Dates!$E$4, DataPack!AE288, IF($C$4=Dates!$E$5, DataPack!AK288))))</f>
        <v>118299</v>
      </c>
      <c r="C137" s="34" t="str">
        <f>IF(IF($C$4=Dates!$E$3, DataPack!Z288, IF($C$4=Dates!$E$4, DataPack!AF288, IF($C$4=Dates!$E$5, DataPack!AL288)))="", "", IF($C$4=Dates!$E$3, DataPack!Z288, IF($C$4=Dates!$E$4, DataPack!AF288, IF($C$4=Dates!$E$5, DataPack!AL288))))</f>
        <v>Oak Trees Community School</v>
      </c>
      <c r="D137" s="34" t="str">
        <f>IF(IF($C$4=Dates!$E$3, DataPack!AA288, IF($C$4=Dates!$E$4, DataPack!AG288, IF($C$4=Dates!$E$5, DataPack!AM288)))="", "", IF($C$4=Dates!$E$3, DataPack!AA288, IF($C$4=Dates!$E$4, DataPack!AG288, IF($C$4=Dates!$E$5, DataPack!AM288))))</f>
        <v>Kent</v>
      </c>
      <c r="E137" s="34" t="str">
        <f>IF(IF($C$4=Dates!$E$3, DataPack!AB288, IF($C$4=Dates!$E$4, DataPack!AH288, IF($C$4=Dates!$E$5, DataPack!AN288)))="", "", IF($C$4=Dates!$E$3, DataPack!AB288, IF($C$4=Dates!$E$4, DataPack!AH288, IF($C$4=Dates!$E$5, DataPack!AN288))))</f>
        <v>Primary</v>
      </c>
      <c r="F137" s="34" t="str">
        <f>IF(IF($C$4=Dates!$E$3, DataPack!AC288, IF($C$4=Dates!$E$4, DataPack!AI288, IF($C$4=Dates!$E$5, DataPack!AO288)))="", "", IF($C$4=Dates!$E$3, DataPack!AC288, IF($C$4=Dates!$E$4, DataPack!AI288, IF($C$4=Dates!$E$5, DataPack!AO288))))</f>
        <v>Community School</v>
      </c>
      <c r="G137" s="43">
        <f>IF(IF($C$4=Dates!$E$3, DataPack!AD288, IF($C$4=Dates!$E$4, DataPack!AJ288, IF($C$4=Dates!$E$5, DataPack!AP288)))="", "", IF($C$4=Dates!$E$3, DataPack!AD288, IF($C$4=Dates!$E$4, DataPack!AJ288, IF($C$4=Dates!$E$5, DataPack!AP288))))</f>
        <v>40870</v>
      </c>
    </row>
    <row r="138" spans="2:7">
      <c r="B138" s="7">
        <f>IF(IF($C$4=Dates!$E$3, DataPack!Y289, IF($C$4=Dates!$E$4, DataPack!AE289, IF($C$4=Dates!$E$5, DataPack!AK289)))="", "", IF($C$4=Dates!$E$3, DataPack!Y289, IF($C$4=Dates!$E$4, DataPack!AE289, IF($C$4=Dates!$E$5, DataPack!AK289))))</f>
        <v>102760</v>
      </c>
      <c r="C138" s="34" t="str">
        <f>IF(IF($C$4=Dates!$E$3, DataPack!Z289, IF($C$4=Dates!$E$4, DataPack!AF289, IF($C$4=Dates!$E$5, DataPack!AL289)))="", "", IF($C$4=Dates!$E$3, DataPack!Z289, IF($C$4=Dates!$E$4, DataPack!AF289, IF($C$4=Dates!$E$5, DataPack!AL289))))</f>
        <v>Cleves Primary School</v>
      </c>
      <c r="D138" s="34" t="str">
        <f>IF(IF($C$4=Dates!$E$3, DataPack!AA289, IF($C$4=Dates!$E$4, DataPack!AG289, IF($C$4=Dates!$E$5, DataPack!AM289)))="", "", IF($C$4=Dates!$E$3, DataPack!AA289, IF($C$4=Dates!$E$4, DataPack!AG289, IF($C$4=Dates!$E$5, DataPack!AM289))))</f>
        <v>Newham</v>
      </c>
      <c r="E138" s="34" t="str">
        <f>IF(IF($C$4=Dates!$E$3, DataPack!AB289, IF($C$4=Dates!$E$4, DataPack!AH289, IF($C$4=Dates!$E$5, DataPack!AN289)))="", "", IF($C$4=Dates!$E$3, DataPack!AB289, IF($C$4=Dates!$E$4, DataPack!AH289, IF($C$4=Dates!$E$5, DataPack!AN289))))</f>
        <v>Primary</v>
      </c>
      <c r="F138" s="34" t="str">
        <f>IF(IF($C$4=Dates!$E$3, DataPack!AC289, IF($C$4=Dates!$E$4, DataPack!AI289, IF($C$4=Dates!$E$5, DataPack!AO289)))="", "", IF($C$4=Dates!$E$3, DataPack!AC289, IF($C$4=Dates!$E$4, DataPack!AI289, IF($C$4=Dates!$E$5, DataPack!AO289))))</f>
        <v>Community School</v>
      </c>
      <c r="G138" s="43">
        <f>IF(IF($C$4=Dates!$E$3, DataPack!AD289, IF($C$4=Dates!$E$4, DataPack!AJ289, IF($C$4=Dates!$E$5, DataPack!AP289)))="", "", IF($C$4=Dates!$E$3, DataPack!AD289, IF($C$4=Dates!$E$4, DataPack!AJ289, IF($C$4=Dates!$E$5, DataPack!AP289))))</f>
        <v>40870</v>
      </c>
    </row>
    <row r="139" spans="2:7">
      <c r="B139" s="7">
        <f>IF(IF($C$4=Dates!$E$3, DataPack!Y290, IF($C$4=Dates!$E$4, DataPack!AE290, IF($C$4=Dates!$E$5, DataPack!AK290)))="", "", IF($C$4=Dates!$E$3, DataPack!Y290, IF($C$4=Dates!$E$4, DataPack!AE290, IF($C$4=Dates!$E$5, DataPack!AK290))))</f>
        <v>131519</v>
      </c>
      <c r="C139" s="34" t="str">
        <f>IF(IF($C$4=Dates!$E$3, DataPack!Z290, IF($C$4=Dates!$E$4, DataPack!AF290, IF($C$4=Dates!$E$5, DataPack!AL290)))="", "", IF($C$4=Dates!$E$3, DataPack!Z290, IF($C$4=Dates!$E$4, DataPack!AF290, IF($C$4=Dates!$E$5, DataPack!AL290))))</f>
        <v>Abingdon Primary School</v>
      </c>
      <c r="D139" s="34" t="str">
        <f>IF(IF($C$4=Dates!$E$3, DataPack!AA290, IF($C$4=Dates!$E$4, DataPack!AG290, IF($C$4=Dates!$E$5, DataPack!AM290)))="", "", IF($C$4=Dates!$E$3, DataPack!AA290, IF($C$4=Dates!$E$4, DataPack!AG290, IF($C$4=Dates!$E$5, DataPack!AM290))))</f>
        <v>Middlesbrough</v>
      </c>
      <c r="E139" s="34" t="str">
        <f>IF(IF($C$4=Dates!$E$3, DataPack!AB290, IF($C$4=Dates!$E$4, DataPack!AH290, IF($C$4=Dates!$E$5, DataPack!AN290)))="", "", IF($C$4=Dates!$E$3, DataPack!AB290, IF($C$4=Dates!$E$4, DataPack!AH290, IF($C$4=Dates!$E$5, DataPack!AN290))))</f>
        <v>Primary</v>
      </c>
      <c r="F139" s="34" t="str">
        <f>IF(IF($C$4=Dates!$E$3, DataPack!AC290, IF($C$4=Dates!$E$4, DataPack!AI290, IF($C$4=Dates!$E$5, DataPack!AO290)))="", "", IF($C$4=Dates!$E$3, DataPack!AC290, IF($C$4=Dates!$E$4, DataPack!AI290, IF($C$4=Dates!$E$5, DataPack!AO290))))</f>
        <v>Community School</v>
      </c>
      <c r="G139" s="43">
        <f>IF(IF($C$4=Dates!$E$3, DataPack!AD290, IF($C$4=Dates!$E$4, DataPack!AJ290, IF($C$4=Dates!$E$5, DataPack!AP290)))="", "", IF($C$4=Dates!$E$3, DataPack!AD290, IF($C$4=Dates!$E$4, DataPack!AJ290, IF($C$4=Dates!$E$5, DataPack!AP290))))</f>
        <v>40870</v>
      </c>
    </row>
    <row r="140" spans="2:7">
      <c r="B140" s="7">
        <f>IF(IF($C$4=Dates!$E$3, DataPack!Y291, IF($C$4=Dates!$E$4, DataPack!AE291, IF($C$4=Dates!$E$5, DataPack!AK291)))="", "", IF($C$4=Dates!$E$3, DataPack!Y291, IF($C$4=Dates!$E$4, DataPack!AE291, IF($C$4=Dates!$E$5, DataPack!AK291))))</f>
        <v>130923</v>
      </c>
      <c r="C140" s="34" t="str">
        <f>IF(IF($C$4=Dates!$E$3, DataPack!Z291, IF($C$4=Dates!$E$4, DataPack!AF291, IF($C$4=Dates!$E$5, DataPack!AL291)))="", "", IF($C$4=Dates!$E$3, DataPack!Z291, IF($C$4=Dates!$E$4, DataPack!AF291, IF($C$4=Dates!$E$5, DataPack!AL291))))</f>
        <v>Denaby Main Primary School</v>
      </c>
      <c r="D140" s="34" t="str">
        <f>IF(IF($C$4=Dates!$E$3, DataPack!AA291, IF($C$4=Dates!$E$4, DataPack!AG291, IF($C$4=Dates!$E$5, DataPack!AM291)))="", "", IF($C$4=Dates!$E$3, DataPack!AA291, IF($C$4=Dates!$E$4, DataPack!AG291, IF($C$4=Dates!$E$5, DataPack!AM291))))</f>
        <v>Doncaster</v>
      </c>
      <c r="E140" s="34" t="str">
        <f>IF(IF($C$4=Dates!$E$3, DataPack!AB291, IF($C$4=Dates!$E$4, DataPack!AH291, IF($C$4=Dates!$E$5, DataPack!AN291)))="", "", IF($C$4=Dates!$E$3, DataPack!AB291, IF($C$4=Dates!$E$4, DataPack!AH291, IF($C$4=Dates!$E$5, DataPack!AN291))))</f>
        <v>Primary</v>
      </c>
      <c r="F140" s="34" t="str">
        <f>IF(IF($C$4=Dates!$E$3, DataPack!AC291, IF($C$4=Dates!$E$4, DataPack!AI291, IF($C$4=Dates!$E$5, DataPack!AO291)))="", "", IF($C$4=Dates!$E$3, DataPack!AC291, IF($C$4=Dates!$E$4, DataPack!AI291, IF($C$4=Dates!$E$5, DataPack!AO291))))</f>
        <v>Community School</v>
      </c>
      <c r="G140" s="43">
        <f>IF(IF($C$4=Dates!$E$3, DataPack!AD291, IF($C$4=Dates!$E$4, DataPack!AJ291, IF($C$4=Dates!$E$5, DataPack!AP291)))="", "", IF($C$4=Dates!$E$3, DataPack!AD291, IF($C$4=Dates!$E$4, DataPack!AJ291, IF($C$4=Dates!$E$5, DataPack!AP291))))</f>
        <v>40870</v>
      </c>
    </row>
    <row r="141" spans="2:7">
      <c r="B141" s="7">
        <f>IF(IF($C$4=Dates!$E$3, DataPack!Y292, IF($C$4=Dates!$E$4, DataPack!AE292, IF($C$4=Dates!$E$5, DataPack!AK292)))="", "", IF($C$4=Dates!$E$3, DataPack!Y292, IF($C$4=Dates!$E$4, DataPack!AE292, IF($C$4=Dates!$E$5, DataPack!AK292))))</f>
        <v>108174</v>
      </c>
      <c r="C141" s="34" t="str">
        <f>IF(IF($C$4=Dates!$E$3, DataPack!Z292, IF($C$4=Dates!$E$4, DataPack!AF292, IF($C$4=Dates!$E$5, DataPack!AL292)))="", "", IF($C$4=Dates!$E$3, DataPack!Z292, IF($C$4=Dates!$E$4, DataPack!AF292, IF($C$4=Dates!$E$5, DataPack!AL292))))</f>
        <v>The Rookeries Carleton Junior and Infant School: With Hearing Impairment Resource</v>
      </c>
      <c r="D141" s="34" t="str">
        <f>IF(IF($C$4=Dates!$E$3, DataPack!AA292, IF($C$4=Dates!$E$4, DataPack!AG292, IF($C$4=Dates!$E$5, DataPack!AM292)))="", "", IF($C$4=Dates!$E$3, DataPack!AA292, IF($C$4=Dates!$E$4, DataPack!AG292, IF($C$4=Dates!$E$5, DataPack!AM292))))</f>
        <v>Wakefield</v>
      </c>
      <c r="E141" s="34" t="str">
        <f>IF(IF($C$4=Dates!$E$3, DataPack!AB292, IF($C$4=Dates!$E$4, DataPack!AH292, IF($C$4=Dates!$E$5, DataPack!AN292)))="", "", IF($C$4=Dates!$E$3, DataPack!AB292, IF($C$4=Dates!$E$4, DataPack!AH292, IF($C$4=Dates!$E$5, DataPack!AN292))))</f>
        <v>Primary</v>
      </c>
      <c r="F141" s="34" t="str">
        <f>IF(IF($C$4=Dates!$E$3, DataPack!AC292, IF($C$4=Dates!$E$4, DataPack!AI292, IF($C$4=Dates!$E$5, DataPack!AO292)))="", "", IF($C$4=Dates!$E$3, DataPack!AC292, IF($C$4=Dates!$E$4, DataPack!AI292, IF($C$4=Dates!$E$5, DataPack!AO292))))</f>
        <v>Foundation School</v>
      </c>
      <c r="G141" s="43">
        <f>IF(IF($C$4=Dates!$E$3, DataPack!AD292, IF($C$4=Dates!$E$4, DataPack!AJ292, IF($C$4=Dates!$E$5, DataPack!AP292)))="", "", IF($C$4=Dates!$E$3, DataPack!AD292, IF($C$4=Dates!$E$4, DataPack!AJ292, IF($C$4=Dates!$E$5, DataPack!AP292))))</f>
        <v>40870</v>
      </c>
    </row>
    <row r="142" spans="2:7">
      <c r="B142" s="7">
        <f>IF(IF($C$4=Dates!$E$3, DataPack!Y293, IF($C$4=Dates!$E$4, DataPack!AE293, IF($C$4=Dates!$E$5, DataPack!AK293)))="", "", IF($C$4=Dates!$E$3, DataPack!Y293, IF($C$4=Dates!$E$4, DataPack!AE293, IF($C$4=Dates!$E$5, DataPack!AK293))))</f>
        <v>121454</v>
      </c>
      <c r="C142" s="34" t="str">
        <f>IF(IF($C$4=Dates!$E$3, DataPack!Z293, IF($C$4=Dates!$E$4, DataPack!AF293, IF($C$4=Dates!$E$5, DataPack!AL293)))="", "", IF($C$4=Dates!$E$3, DataPack!Z293, IF($C$4=Dates!$E$4, DataPack!AF293, IF($C$4=Dates!$E$5, DataPack!AL293))))</f>
        <v>Luttons Community Primary School</v>
      </c>
      <c r="D142" s="34" t="str">
        <f>IF(IF($C$4=Dates!$E$3, DataPack!AA293, IF($C$4=Dates!$E$4, DataPack!AG293, IF($C$4=Dates!$E$5, DataPack!AM293)))="", "", IF($C$4=Dates!$E$3, DataPack!AA293, IF($C$4=Dates!$E$4, DataPack!AG293, IF($C$4=Dates!$E$5, DataPack!AM293))))</f>
        <v>North Yorkshire</v>
      </c>
      <c r="E142" s="34" t="str">
        <f>IF(IF($C$4=Dates!$E$3, DataPack!AB293, IF($C$4=Dates!$E$4, DataPack!AH293, IF($C$4=Dates!$E$5, DataPack!AN293)))="", "", IF($C$4=Dates!$E$3, DataPack!AB293, IF($C$4=Dates!$E$4, DataPack!AH293, IF($C$4=Dates!$E$5, DataPack!AN293))))</f>
        <v>Primary</v>
      </c>
      <c r="F142" s="34" t="str">
        <f>IF(IF($C$4=Dates!$E$3, DataPack!AC293, IF($C$4=Dates!$E$4, DataPack!AI293, IF($C$4=Dates!$E$5, DataPack!AO293)))="", "", IF($C$4=Dates!$E$3, DataPack!AC293, IF($C$4=Dates!$E$4, DataPack!AI293, IF($C$4=Dates!$E$5, DataPack!AO293))))</f>
        <v>Community School</v>
      </c>
      <c r="G142" s="43">
        <f>IF(IF($C$4=Dates!$E$3, DataPack!AD293, IF($C$4=Dates!$E$4, DataPack!AJ293, IF($C$4=Dates!$E$5, DataPack!AP293)))="", "", IF($C$4=Dates!$E$3, DataPack!AD293, IF($C$4=Dates!$E$4, DataPack!AJ293, IF($C$4=Dates!$E$5, DataPack!AP293))))</f>
        <v>40869</v>
      </c>
    </row>
    <row r="143" spans="2:7">
      <c r="B143" s="7">
        <f>IF(IF($C$4=Dates!$E$3, DataPack!Y294, IF($C$4=Dates!$E$4, DataPack!AE294, IF($C$4=Dates!$E$5, DataPack!AK294)))="", "", IF($C$4=Dates!$E$3, DataPack!Y294, IF($C$4=Dates!$E$4, DataPack!AE294, IF($C$4=Dates!$E$5, DataPack!AK294))))</f>
        <v>125823</v>
      </c>
      <c r="C143" s="34" t="str">
        <f>IF(IF($C$4=Dates!$E$3, DataPack!Z294, IF($C$4=Dates!$E$4, DataPack!AF294, IF($C$4=Dates!$E$5, DataPack!AL294)))="", "", IF($C$4=Dates!$E$3, DataPack!Z294, IF($C$4=Dates!$E$4, DataPack!AF294, IF($C$4=Dates!$E$5, DataPack!AL294))))</f>
        <v>Portfield Community Primary School</v>
      </c>
      <c r="D143" s="34" t="str">
        <f>IF(IF($C$4=Dates!$E$3, DataPack!AA294, IF($C$4=Dates!$E$4, DataPack!AG294, IF($C$4=Dates!$E$5, DataPack!AM294)))="", "", IF($C$4=Dates!$E$3, DataPack!AA294, IF($C$4=Dates!$E$4, DataPack!AG294, IF($C$4=Dates!$E$5, DataPack!AM294))))</f>
        <v>West Sussex</v>
      </c>
      <c r="E143" s="34" t="str">
        <f>IF(IF($C$4=Dates!$E$3, DataPack!AB294, IF($C$4=Dates!$E$4, DataPack!AH294, IF($C$4=Dates!$E$5, DataPack!AN294)))="", "", IF($C$4=Dates!$E$3, DataPack!AB294, IF($C$4=Dates!$E$4, DataPack!AH294, IF($C$4=Dates!$E$5, DataPack!AN294))))</f>
        <v>Primary</v>
      </c>
      <c r="F143" s="34" t="str">
        <f>IF(IF($C$4=Dates!$E$3, DataPack!AC294, IF($C$4=Dates!$E$4, DataPack!AI294, IF($C$4=Dates!$E$5, DataPack!AO294)))="", "", IF($C$4=Dates!$E$3, DataPack!AC294, IF($C$4=Dates!$E$4, DataPack!AI294, IF($C$4=Dates!$E$5, DataPack!AO294))))</f>
        <v>Community School</v>
      </c>
      <c r="G143" s="43">
        <f>IF(IF($C$4=Dates!$E$3, DataPack!AD294, IF($C$4=Dates!$E$4, DataPack!AJ294, IF($C$4=Dates!$E$5, DataPack!AP294)))="", "", IF($C$4=Dates!$E$3, DataPack!AD294, IF($C$4=Dates!$E$4, DataPack!AJ294, IF($C$4=Dates!$E$5, DataPack!AP294))))</f>
        <v>40864</v>
      </c>
    </row>
    <row r="144" spans="2:7">
      <c r="B144" s="7">
        <f>IF(IF($C$4=Dates!$E$3, DataPack!Y295, IF($C$4=Dates!$E$4, DataPack!AE295, IF($C$4=Dates!$E$5, DataPack!AK295)))="", "", IF($C$4=Dates!$E$3, DataPack!Y295, IF($C$4=Dates!$E$4, DataPack!AE295, IF($C$4=Dates!$E$5, DataPack!AK295))))</f>
        <v>118714</v>
      </c>
      <c r="C144" s="34" t="str">
        <f>IF(IF($C$4=Dates!$E$3, DataPack!Z295, IF($C$4=Dates!$E$4, DataPack!AF295, IF($C$4=Dates!$E$5, DataPack!AL295)))="", "", IF($C$4=Dates!$E$3, DataPack!Z295, IF($C$4=Dates!$E$4, DataPack!AF295, IF($C$4=Dates!$E$5, DataPack!AL295))))</f>
        <v>Brenchley and Matfield Church of England Voluntary Aided Primary School</v>
      </c>
      <c r="D144" s="34" t="str">
        <f>IF(IF($C$4=Dates!$E$3, DataPack!AA295, IF($C$4=Dates!$E$4, DataPack!AG295, IF($C$4=Dates!$E$5, DataPack!AM295)))="", "", IF($C$4=Dates!$E$3, DataPack!AA295, IF($C$4=Dates!$E$4, DataPack!AG295, IF($C$4=Dates!$E$5, DataPack!AM295))))</f>
        <v>Kent</v>
      </c>
      <c r="E144" s="34" t="str">
        <f>IF(IF($C$4=Dates!$E$3, DataPack!AB295, IF($C$4=Dates!$E$4, DataPack!AH295, IF($C$4=Dates!$E$5, DataPack!AN295)))="", "", IF($C$4=Dates!$E$3, DataPack!AB295, IF($C$4=Dates!$E$4, DataPack!AH295, IF($C$4=Dates!$E$5, DataPack!AN295))))</f>
        <v>Primary</v>
      </c>
      <c r="F144" s="34" t="str">
        <f>IF(IF($C$4=Dates!$E$3, DataPack!AC295, IF($C$4=Dates!$E$4, DataPack!AI295, IF($C$4=Dates!$E$5, DataPack!AO295)))="", "", IF($C$4=Dates!$E$3, DataPack!AC295, IF($C$4=Dates!$E$4, DataPack!AI295, IF($C$4=Dates!$E$5, DataPack!AO295))))</f>
        <v>Voluntary Aided School</v>
      </c>
      <c r="G144" s="43">
        <f>IF(IF($C$4=Dates!$E$3, DataPack!AD295, IF($C$4=Dates!$E$4, DataPack!AJ295, IF($C$4=Dates!$E$5, DataPack!AP295)))="", "", IF($C$4=Dates!$E$3, DataPack!AD295, IF($C$4=Dates!$E$4, DataPack!AJ295, IF($C$4=Dates!$E$5, DataPack!AP295))))</f>
        <v>40864</v>
      </c>
    </row>
    <row r="145" spans="2:7">
      <c r="B145" s="7">
        <f>IF(IF($C$4=Dates!$E$3, DataPack!Y296, IF($C$4=Dates!$E$4, DataPack!AE296, IF($C$4=Dates!$E$5, DataPack!AK296)))="", "", IF($C$4=Dates!$E$3, DataPack!Y296, IF($C$4=Dates!$E$4, DataPack!AE296, IF($C$4=Dates!$E$5, DataPack!AK296))))</f>
        <v>110771</v>
      </c>
      <c r="C145" s="34" t="str">
        <f>IF(IF($C$4=Dates!$E$3, DataPack!Z296, IF($C$4=Dates!$E$4, DataPack!AF296, IF($C$4=Dates!$E$5, DataPack!AL296)))="", "", IF($C$4=Dates!$E$3, DataPack!Z296, IF($C$4=Dates!$E$4, DataPack!AF296, IF($C$4=Dates!$E$5, DataPack!AL296))))</f>
        <v>Kettlefields Primary School</v>
      </c>
      <c r="D145" s="34" t="str">
        <f>IF(IF($C$4=Dates!$E$3, DataPack!AA296, IF($C$4=Dates!$E$4, DataPack!AG296, IF($C$4=Dates!$E$5, DataPack!AM296)))="", "", IF($C$4=Dates!$E$3, DataPack!AA296, IF($C$4=Dates!$E$4, DataPack!AG296, IF($C$4=Dates!$E$5, DataPack!AM296))))</f>
        <v>Cambridgeshire</v>
      </c>
      <c r="E145" s="34" t="str">
        <f>IF(IF($C$4=Dates!$E$3, DataPack!AB296, IF($C$4=Dates!$E$4, DataPack!AH296, IF($C$4=Dates!$E$5, DataPack!AN296)))="", "", IF($C$4=Dates!$E$3, DataPack!AB296, IF($C$4=Dates!$E$4, DataPack!AH296, IF($C$4=Dates!$E$5, DataPack!AN296))))</f>
        <v>Primary</v>
      </c>
      <c r="F145" s="34" t="str">
        <f>IF(IF($C$4=Dates!$E$3, DataPack!AC296, IF($C$4=Dates!$E$4, DataPack!AI296, IF($C$4=Dates!$E$5, DataPack!AO296)))="", "", IF($C$4=Dates!$E$3, DataPack!AC296, IF($C$4=Dates!$E$4, DataPack!AI296, IF($C$4=Dates!$E$5, DataPack!AO296))))</f>
        <v>Community School</v>
      </c>
      <c r="G145" s="43">
        <f>IF(IF($C$4=Dates!$E$3, DataPack!AD296, IF($C$4=Dates!$E$4, DataPack!AJ296, IF($C$4=Dates!$E$5, DataPack!AP296)))="", "", IF($C$4=Dates!$E$3, DataPack!AD296, IF($C$4=Dates!$E$4, DataPack!AJ296, IF($C$4=Dates!$E$5, DataPack!AP296))))</f>
        <v>40864</v>
      </c>
    </row>
    <row r="146" spans="2:7">
      <c r="B146" s="7">
        <f>IF(IF($C$4=Dates!$E$3, DataPack!Y297, IF($C$4=Dates!$E$4, DataPack!AE297, IF($C$4=Dates!$E$5, DataPack!AK297)))="", "", IF($C$4=Dates!$E$3, DataPack!Y297, IF($C$4=Dates!$E$4, DataPack!AE297, IF($C$4=Dates!$E$5, DataPack!AK297))))</f>
        <v>106912</v>
      </c>
      <c r="C146" s="34" t="str">
        <f>IF(IF($C$4=Dates!$E$3, DataPack!Z297, IF($C$4=Dates!$E$4, DataPack!AF297, IF($C$4=Dates!$E$5, DataPack!AL297)))="", "", IF($C$4=Dates!$E$3, DataPack!Z297, IF($C$4=Dates!$E$4, DataPack!AF297, IF($C$4=Dates!$E$5, DataPack!AL297))))</f>
        <v>Maltby Redwood Junior and Infant School</v>
      </c>
      <c r="D146" s="34" t="str">
        <f>IF(IF($C$4=Dates!$E$3, DataPack!AA297, IF($C$4=Dates!$E$4, DataPack!AG297, IF($C$4=Dates!$E$5, DataPack!AM297)))="", "", IF($C$4=Dates!$E$3, DataPack!AA297, IF($C$4=Dates!$E$4, DataPack!AG297, IF($C$4=Dates!$E$5, DataPack!AM297))))</f>
        <v>Rotherham</v>
      </c>
      <c r="E146" s="34" t="str">
        <f>IF(IF($C$4=Dates!$E$3, DataPack!AB297, IF($C$4=Dates!$E$4, DataPack!AH297, IF($C$4=Dates!$E$5, DataPack!AN297)))="", "", IF($C$4=Dates!$E$3, DataPack!AB297, IF($C$4=Dates!$E$4, DataPack!AH297, IF($C$4=Dates!$E$5, DataPack!AN297))))</f>
        <v>Primary</v>
      </c>
      <c r="F146" s="34" t="str">
        <f>IF(IF($C$4=Dates!$E$3, DataPack!AC297, IF($C$4=Dates!$E$4, DataPack!AI297, IF($C$4=Dates!$E$5, DataPack!AO297)))="", "", IF($C$4=Dates!$E$3, DataPack!AC297, IF($C$4=Dates!$E$4, DataPack!AI297, IF($C$4=Dates!$E$5, DataPack!AO297))))</f>
        <v>Community School</v>
      </c>
      <c r="G146" s="43">
        <f>IF(IF($C$4=Dates!$E$3, DataPack!AD297, IF($C$4=Dates!$E$4, DataPack!AJ297, IF($C$4=Dates!$E$5, DataPack!AP297)))="", "", IF($C$4=Dates!$E$3, DataPack!AD297, IF($C$4=Dates!$E$4, DataPack!AJ297, IF($C$4=Dates!$E$5, DataPack!AP297))))</f>
        <v>40864</v>
      </c>
    </row>
    <row r="147" spans="2:7">
      <c r="B147" s="7">
        <f>IF(IF($C$4=Dates!$E$3, DataPack!Y298, IF($C$4=Dates!$E$4, DataPack!AE298, IF($C$4=Dates!$E$5, DataPack!AK298)))="", "", IF($C$4=Dates!$E$3, DataPack!Y298, IF($C$4=Dates!$E$4, DataPack!AE298, IF($C$4=Dates!$E$5, DataPack!AK298))))</f>
        <v>115499</v>
      </c>
      <c r="C147" s="34" t="str">
        <f>IF(IF($C$4=Dates!$E$3, DataPack!Z298, IF($C$4=Dates!$E$4, DataPack!AF298, IF($C$4=Dates!$E$5, DataPack!AL298)))="", "", IF($C$4=Dates!$E$3, DataPack!Z298, IF($C$4=Dates!$E$4, DataPack!AF298, IF($C$4=Dates!$E$5, DataPack!AL298))))</f>
        <v>Dinglewell Infant School</v>
      </c>
      <c r="D147" s="34" t="str">
        <f>IF(IF($C$4=Dates!$E$3, DataPack!AA298, IF($C$4=Dates!$E$4, DataPack!AG298, IF($C$4=Dates!$E$5, DataPack!AM298)))="", "", IF($C$4=Dates!$E$3, DataPack!AA298, IF($C$4=Dates!$E$4, DataPack!AG298, IF($C$4=Dates!$E$5, DataPack!AM298))))</f>
        <v>Gloucestershire</v>
      </c>
      <c r="E147" s="34" t="str">
        <f>IF(IF($C$4=Dates!$E$3, DataPack!AB298, IF($C$4=Dates!$E$4, DataPack!AH298, IF($C$4=Dates!$E$5, DataPack!AN298)))="", "", IF($C$4=Dates!$E$3, DataPack!AB298, IF($C$4=Dates!$E$4, DataPack!AH298, IF($C$4=Dates!$E$5, DataPack!AN298))))</f>
        <v>Primary</v>
      </c>
      <c r="F147" s="34" t="str">
        <f>IF(IF($C$4=Dates!$E$3, DataPack!AC298, IF($C$4=Dates!$E$4, DataPack!AI298, IF($C$4=Dates!$E$5, DataPack!AO298)))="", "", IF($C$4=Dates!$E$3, DataPack!AC298, IF($C$4=Dates!$E$4, DataPack!AI298, IF($C$4=Dates!$E$5, DataPack!AO298))))</f>
        <v>Community School</v>
      </c>
      <c r="G147" s="43">
        <f>IF(IF($C$4=Dates!$E$3, DataPack!AD298, IF($C$4=Dates!$E$4, DataPack!AJ298, IF($C$4=Dates!$E$5, DataPack!AP298)))="", "", IF($C$4=Dates!$E$3, DataPack!AD298, IF($C$4=Dates!$E$4, DataPack!AJ298, IF($C$4=Dates!$E$5, DataPack!AP298))))</f>
        <v>40863</v>
      </c>
    </row>
    <row r="148" spans="2:7">
      <c r="B148" s="7">
        <f>IF(IF($C$4=Dates!$E$3, DataPack!Y299, IF($C$4=Dates!$E$4, DataPack!AE299, IF($C$4=Dates!$E$5, DataPack!AK299)))="", "", IF($C$4=Dates!$E$3, DataPack!Y299, IF($C$4=Dates!$E$4, DataPack!AE299, IF($C$4=Dates!$E$5, DataPack!AK299))))</f>
        <v>112743</v>
      </c>
      <c r="C148" s="34" t="str">
        <f>IF(IF($C$4=Dates!$E$3, DataPack!Z299, IF($C$4=Dates!$E$4, DataPack!AF299, IF($C$4=Dates!$E$5, DataPack!AL299)))="", "", IF($C$4=Dates!$E$3, DataPack!Z299, IF($C$4=Dates!$E$4, DataPack!AF299, IF($C$4=Dates!$E$5, DataPack!AL299))))</f>
        <v>Alvaston Junior School</v>
      </c>
      <c r="D148" s="34" t="str">
        <f>IF(IF($C$4=Dates!$E$3, DataPack!AA299, IF($C$4=Dates!$E$4, DataPack!AG299, IF($C$4=Dates!$E$5, DataPack!AM299)))="", "", IF($C$4=Dates!$E$3, DataPack!AA299, IF($C$4=Dates!$E$4, DataPack!AG299, IF($C$4=Dates!$E$5, DataPack!AM299))))</f>
        <v>Derby</v>
      </c>
      <c r="E148" s="34" t="str">
        <f>IF(IF($C$4=Dates!$E$3, DataPack!AB299, IF($C$4=Dates!$E$4, DataPack!AH299, IF($C$4=Dates!$E$5, DataPack!AN299)))="", "", IF($C$4=Dates!$E$3, DataPack!AB299, IF($C$4=Dates!$E$4, DataPack!AH299, IF($C$4=Dates!$E$5, DataPack!AN299))))</f>
        <v>Primary</v>
      </c>
      <c r="F148" s="34" t="str">
        <f>IF(IF($C$4=Dates!$E$3, DataPack!AC299, IF($C$4=Dates!$E$4, DataPack!AI299, IF($C$4=Dates!$E$5, DataPack!AO299)))="", "", IF($C$4=Dates!$E$3, DataPack!AC299, IF($C$4=Dates!$E$4, DataPack!AI299, IF($C$4=Dates!$E$5, DataPack!AO299))))</f>
        <v>Community School</v>
      </c>
      <c r="G148" s="43">
        <f>IF(IF($C$4=Dates!$E$3, DataPack!AD299, IF($C$4=Dates!$E$4, DataPack!AJ299, IF($C$4=Dates!$E$5, DataPack!AP299)))="", "", IF($C$4=Dates!$E$3, DataPack!AD299, IF($C$4=Dates!$E$4, DataPack!AJ299, IF($C$4=Dates!$E$5, DataPack!AP299))))</f>
        <v>40863</v>
      </c>
    </row>
    <row r="149" spans="2:7">
      <c r="B149" s="7">
        <f>IF(IF($C$4=Dates!$E$3, DataPack!Y300, IF($C$4=Dates!$E$4, DataPack!AE300, IF($C$4=Dates!$E$5, DataPack!AK300)))="", "", IF($C$4=Dates!$E$3, DataPack!Y300, IF($C$4=Dates!$E$4, DataPack!AE300, IF($C$4=Dates!$E$5, DataPack!AK300))))</f>
        <v>125012</v>
      </c>
      <c r="C149" s="34" t="str">
        <f>IF(IF($C$4=Dates!$E$3, DataPack!Z300, IF($C$4=Dates!$E$4, DataPack!AF300, IF($C$4=Dates!$E$5, DataPack!AL300)))="", "", IF($C$4=Dates!$E$3, DataPack!Z300, IF($C$4=Dates!$E$4, DataPack!AF300, IF($C$4=Dates!$E$5, DataPack!AL300))))</f>
        <v>Meath Green Junior School</v>
      </c>
      <c r="D149" s="34" t="str">
        <f>IF(IF($C$4=Dates!$E$3, DataPack!AA300, IF($C$4=Dates!$E$4, DataPack!AG300, IF($C$4=Dates!$E$5, DataPack!AM300)))="", "", IF($C$4=Dates!$E$3, DataPack!AA300, IF($C$4=Dates!$E$4, DataPack!AG300, IF($C$4=Dates!$E$5, DataPack!AM300))))</f>
        <v>Surrey</v>
      </c>
      <c r="E149" s="34" t="str">
        <f>IF(IF($C$4=Dates!$E$3, DataPack!AB300, IF($C$4=Dates!$E$4, DataPack!AH300, IF($C$4=Dates!$E$5, DataPack!AN300)))="", "", IF($C$4=Dates!$E$3, DataPack!AB300, IF($C$4=Dates!$E$4, DataPack!AH300, IF($C$4=Dates!$E$5, DataPack!AN300))))</f>
        <v>Primary</v>
      </c>
      <c r="F149" s="34" t="str">
        <f>IF(IF($C$4=Dates!$E$3, DataPack!AC300, IF($C$4=Dates!$E$4, DataPack!AI300, IF($C$4=Dates!$E$5, DataPack!AO300)))="", "", IF($C$4=Dates!$E$3, DataPack!AC300, IF($C$4=Dates!$E$4, DataPack!AI300, IF($C$4=Dates!$E$5, DataPack!AO300))))</f>
        <v>Community School</v>
      </c>
      <c r="G149" s="43">
        <f>IF(IF($C$4=Dates!$E$3, DataPack!AD300, IF($C$4=Dates!$E$4, DataPack!AJ300, IF($C$4=Dates!$E$5, DataPack!AP300)))="", "", IF($C$4=Dates!$E$3, DataPack!AD300, IF($C$4=Dates!$E$4, DataPack!AJ300, IF($C$4=Dates!$E$5, DataPack!AP300))))</f>
        <v>40857</v>
      </c>
    </row>
    <row r="150" spans="2:7">
      <c r="B150" s="7">
        <f>IF(IF($C$4=Dates!$E$3, DataPack!Y301, IF($C$4=Dates!$E$4, DataPack!AE301, IF($C$4=Dates!$E$5, DataPack!AK301)))="", "", IF($C$4=Dates!$E$3, DataPack!Y301, IF($C$4=Dates!$E$4, DataPack!AE301, IF($C$4=Dates!$E$5, DataPack!AK301))))</f>
        <v>107046</v>
      </c>
      <c r="C150" s="34" t="str">
        <f>IF(IF($C$4=Dates!$E$3, DataPack!Z301, IF($C$4=Dates!$E$4, DataPack!AF301, IF($C$4=Dates!$E$5, DataPack!AL301)))="", "", IF($C$4=Dates!$E$3, DataPack!Z301, IF($C$4=Dates!$E$4, DataPack!AF301, IF($C$4=Dates!$E$5, DataPack!AL301))))</f>
        <v>Halfway Junior School</v>
      </c>
      <c r="D150" s="34" t="str">
        <f>IF(IF($C$4=Dates!$E$3, DataPack!AA301, IF($C$4=Dates!$E$4, DataPack!AG301, IF($C$4=Dates!$E$5, DataPack!AM301)))="", "", IF($C$4=Dates!$E$3, DataPack!AA301, IF($C$4=Dates!$E$4, DataPack!AG301, IF($C$4=Dates!$E$5, DataPack!AM301))))</f>
        <v>Sheffield</v>
      </c>
      <c r="E150" s="34" t="str">
        <f>IF(IF($C$4=Dates!$E$3, DataPack!AB301, IF($C$4=Dates!$E$4, DataPack!AH301, IF($C$4=Dates!$E$5, DataPack!AN301)))="", "", IF($C$4=Dates!$E$3, DataPack!AB301, IF($C$4=Dates!$E$4, DataPack!AH301, IF($C$4=Dates!$E$5, DataPack!AN301))))</f>
        <v>Primary</v>
      </c>
      <c r="F150" s="34" t="str">
        <f>IF(IF($C$4=Dates!$E$3, DataPack!AC301, IF($C$4=Dates!$E$4, DataPack!AI301, IF($C$4=Dates!$E$5, DataPack!AO301)))="", "", IF($C$4=Dates!$E$3, DataPack!AC301, IF($C$4=Dates!$E$4, DataPack!AI301, IF($C$4=Dates!$E$5, DataPack!AO301))))</f>
        <v>Community School</v>
      </c>
      <c r="G150" s="43">
        <f>IF(IF($C$4=Dates!$E$3, DataPack!AD301, IF($C$4=Dates!$E$4, DataPack!AJ301, IF($C$4=Dates!$E$5, DataPack!AP301)))="", "", IF($C$4=Dates!$E$3, DataPack!AD301, IF($C$4=Dates!$E$4, DataPack!AJ301, IF($C$4=Dates!$E$5, DataPack!AP301))))</f>
        <v>40857</v>
      </c>
    </row>
    <row r="151" spans="2:7">
      <c r="B151" s="7">
        <f>IF(IF($C$4=Dates!$E$3, DataPack!Y302, IF($C$4=Dates!$E$4, DataPack!AE302, IF($C$4=Dates!$E$5, DataPack!AK302)))="", "", IF($C$4=Dates!$E$3, DataPack!Y302, IF($C$4=Dates!$E$4, DataPack!AE302, IF($C$4=Dates!$E$5, DataPack!AK302))))</f>
        <v>103969</v>
      </c>
      <c r="C151" s="34" t="str">
        <f>IF(IF($C$4=Dates!$E$3, DataPack!Z302, IF($C$4=Dates!$E$4, DataPack!AF302, IF($C$4=Dates!$E$5, DataPack!AL302)))="", "", IF($C$4=Dates!$E$3, DataPack!Z302, IF($C$4=Dates!$E$4, DataPack!AF302, IF($C$4=Dates!$E$5, DataPack!AL302))))</f>
        <v>Lodge Primary School</v>
      </c>
      <c r="D151" s="34" t="str">
        <f>IF(IF($C$4=Dates!$E$3, DataPack!AA302, IF($C$4=Dates!$E$4, DataPack!AG302, IF($C$4=Dates!$E$5, DataPack!AM302)))="", "", IF($C$4=Dates!$E$3, DataPack!AA302, IF($C$4=Dates!$E$4, DataPack!AG302, IF($C$4=Dates!$E$5, DataPack!AM302))))</f>
        <v>Sandwell</v>
      </c>
      <c r="E151" s="34" t="str">
        <f>IF(IF($C$4=Dates!$E$3, DataPack!AB302, IF($C$4=Dates!$E$4, DataPack!AH302, IF($C$4=Dates!$E$5, DataPack!AN302)))="", "", IF($C$4=Dates!$E$3, DataPack!AB302, IF($C$4=Dates!$E$4, DataPack!AH302, IF($C$4=Dates!$E$5, DataPack!AN302))))</f>
        <v>Primary</v>
      </c>
      <c r="F151" s="34" t="str">
        <f>IF(IF($C$4=Dates!$E$3, DataPack!AC302, IF($C$4=Dates!$E$4, DataPack!AI302, IF($C$4=Dates!$E$5, DataPack!AO302)))="", "", IF($C$4=Dates!$E$3, DataPack!AC302, IF($C$4=Dates!$E$4, DataPack!AI302, IF($C$4=Dates!$E$5, DataPack!AO302))))</f>
        <v>Community School</v>
      </c>
      <c r="G151" s="43">
        <f>IF(IF($C$4=Dates!$E$3, DataPack!AD302, IF($C$4=Dates!$E$4, DataPack!AJ302, IF($C$4=Dates!$E$5, DataPack!AP302)))="", "", IF($C$4=Dates!$E$3, DataPack!AD302, IF($C$4=Dates!$E$4, DataPack!AJ302, IF($C$4=Dates!$E$5, DataPack!AP302))))</f>
        <v>40857</v>
      </c>
    </row>
    <row r="152" spans="2:7">
      <c r="B152" s="7">
        <f>IF(IF($C$4=Dates!$E$3, DataPack!Y303, IF($C$4=Dates!$E$4, DataPack!AE303, IF($C$4=Dates!$E$5, DataPack!AK303)))="", "", IF($C$4=Dates!$E$3, DataPack!Y303, IF($C$4=Dates!$E$4, DataPack!AE303, IF($C$4=Dates!$E$5, DataPack!AK303))))</f>
        <v>105920</v>
      </c>
      <c r="C152" s="34" t="str">
        <f>IF(IF($C$4=Dates!$E$3, DataPack!Z303, IF($C$4=Dates!$E$4, DataPack!AF303, IF($C$4=Dates!$E$5, DataPack!AL303)))="", "", IF($C$4=Dates!$E$3, DataPack!Z303, IF($C$4=Dates!$E$4, DataPack!AF303, IF($C$4=Dates!$E$5, DataPack!AL303))))</f>
        <v>Dukesgate Primary School</v>
      </c>
      <c r="D152" s="34" t="str">
        <f>IF(IF($C$4=Dates!$E$3, DataPack!AA303, IF($C$4=Dates!$E$4, DataPack!AG303, IF($C$4=Dates!$E$5, DataPack!AM303)))="", "", IF($C$4=Dates!$E$3, DataPack!AA303, IF($C$4=Dates!$E$4, DataPack!AG303, IF($C$4=Dates!$E$5, DataPack!AM303))))</f>
        <v>Salford</v>
      </c>
      <c r="E152" s="34" t="str">
        <f>IF(IF($C$4=Dates!$E$3, DataPack!AB303, IF($C$4=Dates!$E$4, DataPack!AH303, IF($C$4=Dates!$E$5, DataPack!AN303)))="", "", IF($C$4=Dates!$E$3, DataPack!AB303, IF($C$4=Dates!$E$4, DataPack!AH303, IF($C$4=Dates!$E$5, DataPack!AN303))))</f>
        <v>Primary</v>
      </c>
      <c r="F152" s="34" t="str">
        <f>IF(IF($C$4=Dates!$E$3, DataPack!AC303, IF($C$4=Dates!$E$4, DataPack!AI303, IF($C$4=Dates!$E$5, DataPack!AO303)))="", "", IF($C$4=Dates!$E$3, DataPack!AC303, IF($C$4=Dates!$E$4, DataPack!AI303, IF($C$4=Dates!$E$5, DataPack!AO303))))</f>
        <v>Community School</v>
      </c>
      <c r="G152" s="43">
        <f>IF(IF($C$4=Dates!$E$3, DataPack!AD303, IF($C$4=Dates!$E$4, DataPack!AJ303, IF($C$4=Dates!$E$5, DataPack!AP303)))="", "", IF($C$4=Dates!$E$3, DataPack!AD303, IF($C$4=Dates!$E$4, DataPack!AJ303, IF($C$4=Dates!$E$5, DataPack!AP303))))</f>
        <v>40857</v>
      </c>
    </row>
    <row r="153" spans="2:7">
      <c r="B153" s="7">
        <f>IF(IF($C$4=Dates!$E$3, DataPack!Y304, IF($C$4=Dates!$E$4, DataPack!AE304, IF($C$4=Dates!$E$5, DataPack!AK304)))="", "", IF($C$4=Dates!$E$3, DataPack!Y304, IF($C$4=Dates!$E$4, DataPack!AE304, IF($C$4=Dates!$E$5, DataPack!AK304))))</f>
        <v>124650</v>
      </c>
      <c r="C153" s="34" t="str">
        <f>IF(IF($C$4=Dates!$E$3, DataPack!Z304, IF($C$4=Dates!$E$4, DataPack!AF304, IF($C$4=Dates!$E$5, DataPack!AL304)))="", "", IF($C$4=Dates!$E$3, DataPack!Z304, IF($C$4=Dates!$E$4, DataPack!AF304, IF($C$4=Dates!$E$5, DataPack!AL304))))</f>
        <v>Ravenswood Community Primary School</v>
      </c>
      <c r="D153" s="34" t="str">
        <f>IF(IF($C$4=Dates!$E$3, DataPack!AA304, IF($C$4=Dates!$E$4, DataPack!AG304, IF($C$4=Dates!$E$5, DataPack!AM304)))="", "", IF($C$4=Dates!$E$3, DataPack!AA304, IF($C$4=Dates!$E$4, DataPack!AG304, IF($C$4=Dates!$E$5, DataPack!AM304))))</f>
        <v>Suffolk</v>
      </c>
      <c r="E153" s="34" t="str">
        <f>IF(IF($C$4=Dates!$E$3, DataPack!AB304, IF($C$4=Dates!$E$4, DataPack!AH304, IF($C$4=Dates!$E$5, DataPack!AN304)))="", "", IF($C$4=Dates!$E$3, DataPack!AB304, IF($C$4=Dates!$E$4, DataPack!AH304, IF($C$4=Dates!$E$5, DataPack!AN304))))</f>
        <v>Primary</v>
      </c>
      <c r="F153" s="34" t="str">
        <f>IF(IF($C$4=Dates!$E$3, DataPack!AC304, IF($C$4=Dates!$E$4, DataPack!AI304, IF($C$4=Dates!$E$5, DataPack!AO304)))="", "", IF($C$4=Dates!$E$3, DataPack!AC304, IF($C$4=Dates!$E$4, DataPack!AI304, IF($C$4=Dates!$E$5, DataPack!AO304))))</f>
        <v>Community School</v>
      </c>
      <c r="G153" s="43">
        <f>IF(IF($C$4=Dates!$E$3, DataPack!AD304, IF($C$4=Dates!$E$4, DataPack!AJ304, IF($C$4=Dates!$E$5, DataPack!AP304)))="", "", IF($C$4=Dates!$E$3, DataPack!AD304, IF($C$4=Dates!$E$4, DataPack!AJ304, IF($C$4=Dates!$E$5, DataPack!AP304))))</f>
        <v>40856</v>
      </c>
    </row>
    <row r="154" spans="2:7">
      <c r="B154" s="7">
        <f>IF(IF($C$4=Dates!$E$3, DataPack!Y305, IF($C$4=Dates!$E$4, DataPack!AE305, IF($C$4=Dates!$E$5, DataPack!AK305)))="", "", IF($C$4=Dates!$E$3, DataPack!Y305, IF($C$4=Dates!$E$4, DataPack!AE305, IF($C$4=Dates!$E$5, DataPack!AK305))))</f>
        <v>109893</v>
      </c>
      <c r="C154" s="34" t="str">
        <f>IF(IF($C$4=Dates!$E$3, DataPack!Z305, IF($C$4=Dates!$E$4, DataPack!AF305, IF($C$4=Dates!$E$5, DataPack!AL305)))="", "", IF($C$4=Dates!$E$3, DataPack!Z305, IF($C$4=Dates!$E$4, DataPack!AF305, IF($C$4=Dates!$E$5, DataPack!AL305))))</f>
        <v>Birch Hill Primary School</v>
      </c>
      <c r="D154" s="34" t="str">
        <f>IF(IF($C$4=Dates!$E$3, DataPack!AA305, IF($C$4=Dates!$E$4, DataPack!AG305, IF($C$4=Dates!$E$5, DataPack!AM305)))="", "", IF($C$4=Dates!$E$3, DataPack!AA305, IF($C$4=Dates!$E$4, DataPack!AG305, IF($C$4=Dates!$E$5, DataPack!AM305))))</f>
        <v>Bracknell Forest</v>
      </c>
      <c r="E154" s="34" t="str">
        <f>IF(IF($C$4=Dates!$E$3, DataPack!AB305, IF($C$4=Dates!$E$4, DataPack!AH305, IF($C$4=Dates!$E$5, DataPack!AN305)))="", "", IF($C$4=Dates!$E$3, DataPack!AB305, IF($C$4=Dates!$E$4, DataPack!AH305, IF($C$4=Dates!$E$5, DataPack!AN305))))</f>
        <v>Primary</v>
      </c>
      <c r="F154" s="34" t="str">
        <f>IF(IF($C$4=Dates!$E$3, DataPack!AC305, IF($C$4=Dates!$E$4, DataPack!AI305, IF($C$4=Dates!$E$5, DataPack!AO305)))="", "", IF($C$4=Dates!$E$3, DataPack!AC305, IF($C$4=Dates!$E$4, DataPack!AI305, IF($C$4=Dates!$E$5, DataPack!AO305))))</f>
        <v>Community School</v>
      </c>
      <c r="G154" s="43">
        <f>IF(IF($C$4=Dates!$E$3, DataPack!AD305, IF($C$4=Dates!$E$4, DataPack!AJ305, IF($C$4=Dates!$E$5, DataPack!AP305)))="", "", IF($C$4=Dates!$E$3, DataPack!AD305, IF($C$4=Dates!$E$4, DataPack!AJ305, IF($C$4=Dates!$E$5, DataPack!AP305))))</f>
        <v>40856</v>
      </c>
    </row>
    <row r="155" spans="2:7">
      <c r="B155" s="7">
        <f>IF(IF($C$4=Dates!$E$3, DataPack!Y306, IF($C$4=Dates!$E$4, DataPack!AE306, IF($C$4=Dates!$E$5, DataPack!AK306)))="", "", IF($C$4=Dates!$E$3, DataPack!Y306, IF($C$4=Dates!$E$4, DataPack!AE306, IF($C$4=Dates!$E$5, DataPack!AK306))))</f>
        <v>111214</v>
      </c>
      <c r="C155" s="34" t="str">
        <f>IF(IF($C$4=Dates!$E$3, DataPack!Z306, IF($C$4=Dates!$E$4, DataPack!AF306, IF($C$4=Dates!$E$5, DataPack!AL306)))="", "", IF($C$4=Dates!$E$3, DataPack!Z306, IF($C$4=Dates!$E$4, DataPack!AF306, IF($C$4=Dates!$E$5, DataPack!AL306))))</f>
        <v>Callands Primary School</v>
      </c>
      <c r="D155" s="34" t="str">
        <f>IF(IF($C$4=Dates!$E$3, DataPack!AA306, IF($C$4=Dates!$E$4, DataPack!AG306, IF($C$4=Dates!$E$5, DataPack!AM306)))="", "", IF($C$4=Dates!$E$3, DataPack!AA306, IF($C$4=Dates!$E$4, DataPack!AG306, IF($C$4=Dates!$E$5, DataPack!AM306))))</f>
        <v>Warrington</v>
      </c>
      <c r="E155" s="34" t="str">
        <f>IF(IF($C$4=Dates!$E$3, DataPack!AB306, IF($C$4=Dates!$E$4, DataPack!AH306, IF($C$4=Dates!$E$5, DataPack!AN306)))="", "", IF($C$4=Dates!$E$3, DataPack!AB306, IF($C$4=Dates!$E$4, DataPack!AH306, IF($C$4=Dates!$E$5, DataPack!AN306))))</f>
        <v>Primary</v>
      </c>
      <c r="F155" s="34" t="str">
        <f>IF(IF($C$4=Dates!$E$3, DataPack!AC306, IF($C$4=Dates!$E$4, DataPack!AI306, IF($C$4=Dates!$E$5, DataPack!AO306)))="", "", IF($C$4=Dates!$E$3, DataPack!AC306, IF($C$4=Dates!$E$4, DataPack!AI306, IF($C$4=Dates!$E$5, DataPack!AO306))))</f>
        <v>Community School</v>
      </c>
      <c r="G155" s="43">
        <f>IF(IF($C$4=Dates!$E$3, DataPack!AD306, IF($C$4=Dates!$E$4, DataPack!AJ306, IF($C$4=Dates!$E$5, DataPack!AP306)))="", "", IF($C$4=Dates!$E$3, DataPack!AD306, IF($C$4=Dates!$E$4, DataPack!AJ306, IF($C$4=Dates!$E$5, DataPack!AP306))))</f>
        <v>40856</v>
      </c>
    </row>
    <row r="156" spans="2:7">
      <c r="B156" s="7">
        <f>IF(IF($C$4=Dates!$E$3, DataPack!Y307, IF($C$4=Dates!$E$4, DataPack!AE307, IF($C$4=Dates!$E$5, DataPack!AK307)))="", "", IF($C$4=Dates!$E$3, DataPack!Y307, IF($C$4=Dates!$E$4, DataPack!AE307, IF($C$4=Dates!$E$5, DataPack!AK307))))</f>
        <v>103966</v>
      </c>
      <c r="C156" s="34" t="str">
        <f>IF(IF($C$4=Dates!$E$3, DataPack!Z307, IF($C$4=Dates!$E$4, DataPack!AF307, IF($C$4=Dates!$E$5, DataPack!AL307)))="", "", IF($C$4=Dates!$E$3, DataPack!Z307, IF($C$4=Dates!$E$4, DataPack!AF307, IF($C$4=Dates!$E$5, DataPack!AL307))))</f>
        <v>Timbertree Primary School</v>
      </c>
      <c r="D156" s="34" t="str">
        <f>IF(IF($C$4=Dates!$E$3, DataPack!AA307, IF($C$4=Dates!$E$4, DataPack!AG307, IF($C$4=Dates!$E$5, DataPack!AM307)))="", "", IF($C$4=Dates!$E$3, DataPack!AA307, IF($C$4=Dates!$E$4, DataPack!AG307, IF($C$4=Dates!$E$5, DataPack!AM307))))</f>
        <v>Sandwell</v>
      </c>
      <c r="E156" s="34" t="str">
        <f>IF(IF($C$4=Dates!$E$3, DataPack!AB307, IF($C$4=Dates!$E$4, DataPack!AH307, IF($C$4=Dates!$E$5, DataPack!AN307)))="", "", IF($C$4=Dates!$E$3, DataPack!AB307, IF($C$4=Dates!$E$4, DataPack!AH307, IF($C$4=Dates!$E$5, DataPack!AN307))))</f>
        <v>Primary</v>
      </c>
      <c r="F156" s="34" t="str">
        <f>IF(IF($C$4=Dates!$E$3, DataPack!AC307, IF($C$4=Dates!$E$4, DataPack!AI307, IF($C$4=Dates!$E$5, DataPack!AO307)))="", "", IF($C$4=Dates!$E$3, DataPack!AC307, IF($C$4=Dates!$E$4, DataPack!AI307, IF($C$4=Dates!$E$5, DataPack!AO307))))</f>
        <v>Community School</v>
      </c>
      <c r="G156" s="43">
        <f>IF(IF($C$4=Dates!$E$3, DataPack!AD307, IF($C$4=Dates!$E$4, DataPack!AJ307, IF($C$4=Dates!$E$5, DataPack!AP307)))="", "", IF($C$4=Dates!$E$3, DataPack!AD307, IF($C$4=Dates!$E$4, DataPack!AJ307, IF($C$4=Dates!$E$5, DataPack!AP307))))</f>
        <v>40856</v>
      </c>
    </row>
    <row r="157" spans="2:7">
      <c r="B157" s="7">
        <f>IF(IF($C$4=Dates!$E$3, DataPack!Y308, IF($C$4=Dates!$E$4, DataPack!AE308, IF($C$4=Dates!$E$5, DataPack!AK308)))="", "", IF($C$4=Dates!$E$3, DataPack!Y308, IF($C$4=Dates!$E$4, DataPack!AE308, IF($C$4=Dates!$E$5, DataPack!AK308))))</f>
        <v>121828</v>
      </c>
      <c r="C157" s="34" t="str">
        <f>IF(IF($C$4=Dates!$E$3, DataPack!Z308, IF($C$4=Dates!$E$4, DataPack!AF308, IF($C$4=Dates!$E$5, DataPack!AL308)))="", "", IF($C$4=Dates!$E$3, DataPack!Z308, IF($C$4=Dates!$E$4, DataPack!AF308, IF($C$4=Dates!$E$5, DataPack!AL308))))</f>
        <v>Higham Ferrers Junior School</v>
      </c>
      <c r="D157" s="34" t="str">
        <f>IF(IF($C$4=Dates!$E$3, DataPack!AA308, IF($C$4=Dates!$E$4, DataPack!AG308, IF($C$4=Dates!$E$5, DataPack!AM308)))="", "", IF($C$4=Dates!$E$3, DataPack!AA308, IF($C$4=Dates!$E$4, DataPack!AG308, IF($C$4=Dates!$E$5, DataPack!AM308))))</f>
        <v>Northamptonshire</v>
      </c>
      <c r="E157" s="34" t="str">
        <f>IF(IF($C$4=Dates!$E$3, DataPack!AB308, IF($C$4=Dates!$E$4, DataPack!AH308, IF($C$4=Dates!$E$5, DataPack!AN308)))="", "", IF($C$4=Dates!$E$3, DataPack!AB308, IF($C$4=Dates!$E$4, DataPack!AH308, IF($C$4=Dates!$E$5, DataPack!AN308))))</f>
        <v>Primary</v>
      </c>
      <c r="F157" s="34" t="str">
        <f>IF(IF($C$4=Dates!$E$3, DataPack!AC308, IF($C$4=Dates!$E$4, DataPack!AI308, IF($C$4=Dates!$E$5, DataPack!AO308)))="", "", IF($C$4=Dates!$E$3, DataPack!AC308, IF($C$4=Dates!$E$4, DataPack!AI308, IF($C$4=Dates!$E$5, DataPack!AO308))))</f>
        <v>Community School</v>
      </c>
      <c r="G157" s="43">
        <f>IF(IF($C$4=Dates!$E$3, DataPack!AD308, IF($C$4=Dates!$E$4, DataPack!AJ308, IF($C$4=Dates!$E$5, DataPack!AP308)))="", "", IF($C$4=Dates!$E$3, DataPack!AD308, IF($C$4=Dates!$E$4, DataPack!AJ308, IF($C$4=Dates!$E$5, DataPack!AP308))))</f>
        <v>40850</v>
      </c>
    </row>
    <row r="158" spans="2:7">
      <c r="B158" s="7">
        <f>IF(IF($C$4=Dates!$E$3, DataPack!Y309, IF($C$4=Dates!$E$4, DataPack!AE309, IF($C$4=Dates!$E$5, DataPack!AK309)))="", "", IF($C$4=Dates!$E$3, DataPack!Y309, IF($C$4=Dates!$E$4, DataPack!AE309, IF($C$4=Dates!$E$5, DataPack!AK309))))</f>
        <v>121023</v>
      </c>
      <c r="C158" s="34" t="str">
        <f>IF(IF($C$4=Dates!$E$3, DataPack!Z309, IF($C$4=Dates!$E$4, DataPack!AF309, IF($C$4=Dates!$E$5, DataPack!AL309)))="", "", IF($C$4=Dates!$E$3, DataPack!Z309, IF($C$4=Dates!$E$4, DataPack!AF309, IF($C$4=Dates!$E$5, DataPack!AL309))))</f>
        <v>Greenacre Primary &amp; Nursery School</v>
      </c>
      <c r="D158" s="34" t="str">
        <f>IF(IF($C$4=Dates!$E$3, DataPack!AA309, IF($C$4=Dates!$E$4, DataPack!AG309, IF($C$4=Dates!$E$5, DataPack!AM309)))="", "", IF($C$4=Dates!$E$3, DataPack!AA309, IF($C$4=Dates!$E$4, DataPack!AG309, IF($C$4=Dates!$E$5, DataPack!AM309))))</f>
        <v>Norfolk</v>
      </c>
      <c r="E158" s="34" t="str">
        <f>IF(IF($C$4=Dates!$E$3, DataPack!AB309, IF($C$4=Dates!$E$4, DataPack!AH309, IF($C$4=Dates!$E$5, DataPack!AN309)))="", "", IF($C$4=Dates!$E$3, DataPack!AB309, IF($C$4=Dates!$E$4, DataPack!AH309, IF($C$4=Dates!$E$5, DataPack!AN309))))</f>
        <v>Primary</v>
      </c>
      <c r="F158" s="34" t="str">
        <f>IF(IF($C$4=Dates!$E$3, DataPack!AC309, IF($C$4=Dates!$E$4, DataPack!AI309, IF($C$4=Dates!$E$5, DataPack!AO309)))="", "", IF($C$4=Dates!$E$3, DataPack!AC309, IF($C$4=Dates!$E$4, DataPack!AI309, IF($C$4=Dates!$E$5, DataPack!AO309))))</f>
        <v>Community School</v>
      </c>
      <c r="G158" s="43">
        <f>IF(IF($C$4=Dates!$E$3, DataPack!AD309, IF($C$4=Dates!$E$4, DataPack!AJ309, IF($C$4=Dates!$E$5, DataPack!AP309)))="", "", IF($C$4=Dates!$E$3, DataPack!AD309, IF($C$4=Dates!$E$4, DataPack!AJ309, IF($C$4=Dates!$E$5, DataPack!AP309))))</f>
        <v>40850</v>
      </c>
    </row>
    <row r="159" spans="2:7">
      <c r="B159" s="7">
        <f>IF(IF($C$4=Dates!$E$3, DataPack!Y310, IF($C$4=Dates!$E$4, DataPack!AE310, IF($C$4=Dates!$E$5, DataPack!AK310)))="", "", IF($C$4=Dates!$E$3, DataPack!Y310, IF($C$4=Dates!$E$4, DataPack!AE310, IF($C$4=Dates!$E$5, DataPack!AK310))))</f>
        <v>119299</v>
      </c>
      <c r="C159" s="34" t="str">
        <f>IF(IF($C$4=Dates!$E$3, DataPack!Z310, IF($C$4=Dates!$E$4, DataPack!AF310, IF($C$4=Dates!$E$5, DataPack!AL310)))="", "", IF($C$4=Dates!$E$3, DataPack!Z310, IF($C$4=Dates!$E$4, DataPack!AF310, IF($C$4=Dates!$E$5, DataPack!AL310))))</f>
        <v>Larkholme Primary School</v>
      </c>
      <c r="D159" s="34" t="str">
        <f>IF(IF($C$4=Dates!$E$3, DataPack!AA310, IF($C$4=Dates!$E$4, DataPack!AG310, IF($C$4=Dates!$E$5, DataPack!AM310)))="", "", IF($C$4=Dates!$E$3, DataPack!AA310, IF($C$4=Dates!$E$4, DataPack!AG310, IF($C$4=Dates!$E$5, DataPack!AM310))))</f>
        <v>Lancashire</v>
      </c>
      <c r="E159" s="34" t="str">
        <f>IF(IF($C$4=Dates!$E$3, DataPack!AB310, IF($C$4=Dates!$E$4, DataPack!AH310, IF($C$4=Dates!$E$5, DataPack!AN310)))="", "", IF($C$4=Dates!$E$3, DataPack!AB310, IF($C$4=Dates!$E$4, DataPack!AH310, IF($C$4=Dates!$E$5, DataPack!AN310))))</f>
        <v>Primary</v>
      </c>
      <c r="F159" s="34" t="str">
        <f>IF(IF($C$4=Dates!$E$3, DataPack!AC310, IF($C$4=Dates!$E$4, DataPack!AI310, IF($C$4=Dates!$E$5, DataPack!AO310)))="", "", IF($C$4=Dates!$E$3, DataPack!AC310, IF($C$4=Dates!$E$4, DataPack!AI310, IF($C$4=Dates!$E$5, DataPack!AO310))))</f>
        <v>Community School</v>
      </c>
      <c r="G159" s="43">
        <f>IF(IF($C$4=Dates!$E$3, DataPack!AD310, IF($C$4=Dates!$E$4, DataPack!AJ310, IF($C$4=Dates!$E$5, DataPack!AP310)))="", "", IF($C$4=Dates!$E$3, DataPack!AD310, IF($C$4=Dates!$E$4, DataPack!AJ310, IF($C$4=Dates!$E$5, DataPack!AP310))))</f>
        <v>40850</v>
      </c>
    </row>
    <row r="160" spans="2:7">
      <c r="B160" s="7">
        <f>IF(IF($C$4=Dates!$E$3, DataPack!Y311, IF($C$4=Dates!$E$4, DataPack!AE311, IF($C$4=Dates!$E$5, DataPack!AK311)))="", "", IF($C$4=Dates!$E$3, DataPack!Y311, IF($C$4=Dates!$E$4, DataPack!AE311, IF($C$4=Dates!$E$5, DataPack!AK311))))</f>
        <v>110722</v>
      </c>
      <c r="C160" s="34" t="str">
        <f>IF(IF($C$4=Dates!$E$3, DataPack!Z311, IF($C$4=Dates!$E$4, DataPack!AF311, IF($C$4=Dates!$E$5, DataPack!AL311)))="", "", IF($C$4=Dates!$E$3, DataPack!Z311, IF($C$4=Dates!$E$4, DataPack!AF311, IF($C$4=Dates!$E$5, DataPack!AL311))))</f>
        <v>Brewster Avenue Infant School</v>
      </c>
      <c r="D160" s="34" t="str">
        <f>IF(IF($C$4=Dates!$E$3, DataPack!AA311, IF($C$4=Dates!$E$4, DataPack!AG311, IF($C$4=Dates!$E$5, DataPack!AM311)))="", "", IF($C$4=Dates!$E$3, DataPack!AA311, IF($C$4=Dates!$E$4, DataPack!AG311, IF($C$4=Dates!$E$5, DataPack!AM311))))</f>
        <v>Peterborough</v>
      </c>
      <c r="E160" s="34" t="str">
        <f>IF(IF($C$4=Dates!$E$3, DataPack!AB311, IF($C$4=Dates!$E$4, DataPack!AH311, IF($C$4=Dates!$E$5, DataPack!AN311)))="", "", IF($C$4=Dates!$E$3, DataPack!AB311, IF($C$4=Dates!$E$4, DataPack!AH311, IF($C$4=Dates!$E$5, DataPack!AN311))))</f>
        <v>Primary</v>
      </c>
      <c r="F160" s="34" t="str">
        <f>IF(IF($C$4=Dates!$E$3, DataPack!AC311, IF($C$4=Dates!$E$4, DataPack!AI311, IF($C$4=Dates!$E$5, DataPack!AO311)))="", "", IF($C$4=Dates!$E$3, DataPack!AC311, IF($C$4=Dates!$E$4, DataPack!AI311, IF($C$4=Dates!$E$5, DataPack!AO311))))</f>
        <v>Community School</v>
      </c>
      <c r="G160" s="43">
        <f>IF(IF($C$4=Dates!$E$3, DataPack!AD311, IF($C$4=Dates!$E$4, DataPack!AJ311, IF($C$4=Dates!$E$5, DataPack!AP311)))="", "", IF($C$4=Dates!$E$3, DataPack!AD311, IF($C$4=Dates!$E$4, DataPack!AJ311, IF($C$4=Dates!$E$5, DataPack!AP311))))</f>
        <v>40850</v>
      </c>
    </row>
    <row r="161" spans="2:7">
      <c r="B161" s="7">
        <f>IF(IF($C$4=Dates!$E$3, DataPack!Y312, IF($C$4=Dates!$E$4, DataPack!AE312, IF($C$4=Dates!$E$5, DataPack!AK312)))="", "", IF($C$4=Dates!$E$3, DataPack!Y312, IF($C$4=Dates!$E$4, DataPack!AE312, IF($C$4=Dates!$E$5, DataPack!AK312))))</f>
        <v>117924</v>
      </c>
      <c r="C161" s="34" t="str">
        <f>IF(IF($C$4=Dates!$E$3, DataPack!Z312, IF($C$4=Dates!$E$4, DataPack!AF312, IF($C$4=Dates!$E$5, DataPack!AL312)))="", "", IF($C$4=Dates!$E$3, DataPack!Z312, IF($C$4=Dates!$E$4, DataPack!AF312, IF($C$4=Dates!$E$5, DataPack!AL312))))</f>
        <v>Great Coates Primary School</v>
      </c>
      <c r="D161" s="34" t="str">
        <f>IF(IF($C$4=Dates!$E$3, DataPack!AA312, IF($C$4=Dates!$E$4, DataPack!AG312, IF($C$4=Dates!$E$5, DataPack!AM312)))="", "", IF($C$4=Dates!$E$3, DataPack!AA312, IF($C$4=Dates!$E$4, DataPack!AG312, IF($C$4=Dates!$E$5, DataPack!AM312))))</f>
        <v>North East Lincolnshire</v>
      </c>
      <c r="E161" s="34" t="str">
        <f>IF(IF($C$4=Dates!$E$3, DataPack!AB312, IF($C$4=Dates!$E$4, DataPack!AH312, IF($C$4=Dates!$E$5, DataPack!AN312)))="", "", IF($C$4=Dates!$E$3, DataPack!AB312, IF($C$4=Dates!$E$4, DataPack!AH312, IF($C$4=Dates!$E$5, DataPack!AN312))))</f>
        <v>Primary</v>
      </c>
      <c r="F161" s="34" t="str">
        <f>IF(IF($C$4=Dates!$E$3, DataPack!AC312, IF($C$4=Dates!$E$4, DataPack!AI312, IF($C$4=Dates!$E$5, DataPack!AO312)))="", "", IF($C$4=Dates!$E$3, DataPack!AC312, IF($C$4=Dates!$E$4, DataPack!AI312, IF($C$4=Dates!$E$5, DataPack!AO312))))</f>
        <v>Community School</v>
      </c>
      <c r="G161" s="43">
        <f>IF(IF($C$4=Dates!$E$3, DataPack!AD312, IF($C$4=Dates!$E$4, DataPack!AJ312, IF($C$4=Dates!$E$5, DataPack!AP312)))="", "", IF($C$4=Dates!$E$3, DataPack!AD312, IF($C$4=Dates!$E$4, DataPack!AJ312, IF($C$4=Dates!$E$5, DataPack!AP312))))</f>
        <v>40850</v>
      </c>
    </row>
    <row r="162" spans="2:7">
      <c r="B162" s="7">
        <f>IF(IF($C$4=Dates!$E$3, DataPack!Y313, IF($C$4=Dates!$E$4, DataPack!AE313, IF($C$4=Dates!$E$5, DataPack!AK313)))="", "", IF($C$4=Dates!$E$3, DataPack!Y313, IF($C$4=Dates!$E$4, DataPack!AE313, IF($C$4=Dates!$E$5, DataPack!AK313))))</f>
        <v>131754</v>
      </c>
      <c r="C162" s="34" t="str">
        <f>IF(IF($C$4=Dates!$E$3, DataPack!Z313, IF($C$4=Dates!$E$4, DataPack!AF313, IF($C$4=Dates!$E$5, DataPack!AL313)))="", "", IF($C$4=Dates!$E$3, DataPack!Z313, IF($C$4=Dates!$E$4, DataPack!AF313, IF($C$4=Dates!$E$5, DataPack!AL313))))</f>
        <v>Hawkesley CofE/Methodist Primary School</v>
      </c>
      <c r="D162" s="34" t="str">
        <f>IF(IF($C$4=Dates!$E$3, DataPack!AA313, IF($C$4=Dates!$E$4, DataPack!AG313, IF($C$4=Dates!$E$5, DataPack!AM313)))="", "", IF($C$4=Dates!$E$3, DataPack!AA313, IF($C$4=Dates!$E$4, DataPack!AG313, IF($C$4=Dates!$E$5, DataPack!AM313))))</f>
        <v>Birmingham</v>
      </c>
      <c r="E162" s="34" t="str">
        <f>IF(IF($C$4=Dates!$E$3, DataPack!AB313, IF($C$4=Dates!$E$4, DataPack!AH313, IF($C$4=Dates!$E$5, DataPack!AN313)))="", "", IF($C$4=Dates!$E$3, DataPack!AB313, IF($C$4=Dates!$E$4, DataPack!AH313, IF($C$4=Dates!$E$5, DataPack!AN313))))</f>
        <v>Primary</v>
      </c>
      <c r="F162" s="34" t="str">
        <f>IF(IF($C$4=Dates!$E$3, DataPack!AC313, IF($C$4=Dates!$E$4, DataPack!AI313, IF($C$4=Dates!$E$5, DataPack!AO313)))="", "", IF($C$4=Dates!$E$3, DataPack!AC313, IF($C$4=Dates!$E$4, DataPack!AI313, IF($C$4=Dates!$E$5, DataPack!AO313))))</f>
        <v>Voluntary Aided School</v>
      </c>
      <c r="G162" s="43">
        <f>IF(IF($C$4=Dates!$E$3, DataPack!AD313, IF($C$4=Dates!$E$4, DataPack!AJ313, IF($C$4=Dates!$E$5, DataPack!AP313)))="", "", IF($C$4=Dates!$E$3, DataPack!AD313, IF($C$4=Dates!$E$4, DataPack!AJ313, IF($C$4=Dates!$E$5, DataPack!AP313))))</f>
        <v>40850</v>
      </c>
    </row>
    <row r="163" spans="2:7">
      <c r="B163" s="7">
        <f>IF(IF($C$4=Dates!$E$3, DataPack!Y314, IF($C$4=Dates!$E$4, DataPack!AE314, IF($C$4=Dates!$E$5, DataPack!AK314)))="", "", IF($C$4=Dates!$E$3, DataPack!Y314, IF($C$4=Dates!$E$4, DataPack!AE314, IF($C$4=Dates!$E$5, DataPack!AK314))))</f>
        <v>109118</v>
      </c>
      <c r="C163" s="34" t="str">
        <f>IF(IF($C$4=Dates!$E$3, DataPack!Z314, IF($C$4=Dates!$E$4, DataPack!AF314, IF($C$4=Dates!$E$5, DataPack!AL314)))="", "", IF($C$4=Dates!$E$3, DataPack!Z314, IF($C$4=Dates!$E$4, DataPack!AF314, IF($C$4=Dates!$E$5, DataPack!AL314))))</f>
        <v>Blaise Primary and Nursery School</v>
      </c>
      <c r="D163" s="34" t="str">
        <f>IF(IF($C$4=Dates!$E$3, DataPack!AA314, IF($C$4=Dates!$E$4, DataPack!AG314, IF($C$4=Dates!$E$5, DataPack!AM314)))="", "", IF($C$4=Dates!$E$3, DataPack!AA314, IF($C$4=Dates!$E$4, DataPack!AG314, IF($C$4=Dates!$E$5, DataPack!AM314))))</f>
        <v>Bristol City of</v>
      </c>
      <c r="E163" s="34" t="str">
        <f>IF(IF($C$4=Dates!$E$3, DataPack!AB314, IF($C$4=Dates!$E$4, DataPack!AH314, IF($C$4=Dates!$E$5, DataPack!AN314)))="", "", IF($C$4=Dates!$E$3, DataPack!AB314, IF($C$4=Dates!$E$4, DataPack!AH314, IF($C$4=Dates!$E$5, DataPack!AN314))))</f>
        <v>Primary</v>
      </c>
      <c r="F163" s="34" t="str">
        <f>IF(IF($C$4=Dates!$E$3, DataPack!AC314, IF($C$4=Dates!$E$4, DataPack!AI314, IF($C$4=Dates!$E$5, DataPack!AO314)))="", "", IF($C$4=Dates!$E$3, DataPack!AC314, IF($C$4=Dates!$E$4, DataPack!AI314, IF($C$4=Dates!$E$5, DataPack!AO314))))</f>
        <v>Community School</v>
      </c>
      <c r="G163" s="43">
        <f>IF(IF($C$4=Dates!$E$3, DataPack!AD314, IF($C$4=Dates!$E$4, DataPack!AJ314, IF($C$4=Dates!$E$5, DataPack!AP314)))="", "", IF($C$4=Dates!$E$3, DataPack!AD314, IF($C$4=Dates!$E$4, DataPack!AJ314, IF($C$4=Dates!$E$5, DataPack!AP314))))</f>
        <v>40835</v>
      </c>
    </row>
    <row r="164" spans="2:7">
      <c r="B164" s="7">
        <f>IF(IF($C$4=Dates!$E$3, DataPack!Y315, IF($C$4=Dates!$E$4, DataPack!AE315, IF($C$4=Dates!$E$5, DataPack!AK315)))="", "", IF($C$4=Dates!$E$3, DataPack!Y315, IF($C$4=Dates!$E$4, DataPack!AE315, IF($C$4=Dates!$E$5, DataPack!AK315))))</f>
        <v>115567</v>
      </c>
      <c r="C164" s="34" t="str">
        <f>IF(IF($C$4=Dates!$E$3, DataPack!Z315, IF($C$4=Dates!$E$4, DataPack!AF315, IF($C$4=Dates!$E$5, DataPack!AL315)))="", "", IF($C$4=Dates!$E$3, DataPack!Z315, IF($C$4=Dates!$E$4, DataPack!AF315, IF($C$4=Dates!$E$5, DataPack!AL315))))</f>
        <v>Offa's Mead Primary School</v>
      </c>
      <c r="D164" s="34" t="str">
        <f>IF(IF($C$4=Dates!$E$3, DataPack!AA315, IF($C$4=Dates!$E$4, DataPack!AG315, IF($C$4=Dates!$E$5, DataPack!AM315)))="", "", IF($C$4=Dates!$E$3, DataPack!AA315, IF($C$4=Dates!$E$4, DataPack!AG315, IF($C$4=Dates!$E$5, DataPack!AM315))))</f>
        <v>Gloucestershire</v>
      </c>
      <c r="E164" s="34" t="str">
        <f>IF(IF($C$4=Dates!$E$3, DataPack!AB315, IF($C$4=Dates!$E$4, DataPack!AH315, IF($C$4=Dates!$E$5, DataPack!AN315)))="", "", IF($C$4=Dates!$E$3, DataPack!AB315, IF($C$4=Dates!$E$4, DataPack!AH315, IF($C$4=Dates!$E$5, DataPack!AN315))))</f>
        <v>Primary</v>
      </c>
      <c r="F164" s="34" t="str">
        <f>IF(IF($C$4=Dates!$E$3, DataPack!AC315, IF($C$4=Dates!$E$4, DataPack!AI315, IF($C$4=Dates!$E$5, DataPack!AO315)))="", "", IF($C$4=Dates!$E$3, DataPack!AC315, IF($C$4=Dates!$E$4, DataPack!AI315, IF($C$4=Dates!$E$5, DataPack!AO315))))</f>
        <v>Community School</v>
      </c>
      <c r="G164" s="43">
        <f>IF(IF($C$4=Dates!$E$3, DataPack!AD315, IF($C$4=Dates!$E$4, DataPack!AJ315, IF($C$4=Dates!$E$5, DataPack!AP315)))="", "", IF($C$4=Dates!$E$3, DataPack!AD315, IF($C$4=Dates!$E$4, DataPack!AJ315, IF($C$4=Dates!$E$5, DataPack!AP315))))</f>
        <v>40829</v>
      </c>
    </row>
    <row r="165" spans="2:7">
      <c r="B165" s="7">
        <f>IF(IF($C$4=Dates!$E$3, DataPack!Y316, IF($C$4=Dates!$E$4, DataPack!AE316, IF($C$4=Dates!$E$5, DataPack!AK316)))="", "", IF($C$4=Dates!$E$3, DataPack!Y316, IF($C$4=Dates!$E$4, DataPack!AE316, IF($C$4=Dates!$E$5, DataPack!AK316))))</f>
        <v>110369</v>
      </c>
      <c r="C165" s="34" t="str">
        <f>IF(IF($C$4=Dates!$E$3, DataPack!Z316, IF($C$4=Dates!$E$4, DataPack!AF316, IF($C$4=Dates!$E$5, DataPack!AL316)))="", "", IF($C$4=Dates!$E$3, DataPack!Z316, IF($C$4=Dates!$E$4, DataPack!AF316, IF($C$4=Dates!$E$5, DataPack!AL316))))</f>
        <v>Bradwell Village School</v>
      </c>
      <c r="D165" s="34" t="str">
        <f>IF(IF($C$4=Dates!$E$3, DataPack!AA316, IF($C$4=Dates!$E$4, DataPack!AG316, IF($C$4=Dates!$E$5, DataPack!AM316)))="", "", IF($C$4=Dates!$E$3, DataPack!AA316, IF($C$4=Dates!$E$4, DataPack!AG316, IF($C$4=Dates!$E$5, DataPack!AM316))))</f>
        <v>Milton Keynes</v>
      </c>
      <c r="E165" s="34" t="str">
        <f>IF(IF($C$4=Dates!$E$3, DataPack!AB316, IF($C$4=Dates!$E$4, DataPack!AH316, IF($C$4=Dates!$E$5, DataPack!AN316)))="", "", IF($C$4=Dates!$E$3, DataPack!AB316, IF($C$4=Dates!$E$4, DataPack!AH316, IF($C$4=Dates!$E$5, DataPack!AN316))))</f>
        <v>Primary</v>
      </c>
      <c r="F165" s="34" t="str">
        <f>IF(IF($C$4=Dates!$E$3, DataPack!AC316, IF($C$4=Dates!$E$4, DataPack!AI316, IF($C$4=Dates!$E$5, DataPack!AO316)))="", "", IF($C$4=Dates!$E$3, DataPack!AC316, IF($C$4=Dates!$E$4, DataPack!AI316, IF($C$4=Dates!$E$5, DataPack!AO316))))</f>
        <v>Community School</v>
      </c>
      <c r="G165" s="43">
        <f>IF(IF($C$4=Dates!$E$3, DataPack!AD316, IF($C$4=Dates!$E$4, DataPack!AJ316, IF($C$4=Dates!$E$5, DataPack!AP316)))="", "", IF($C$4=Dates!$E$3, DataPack!AD316, IF($C$4=Dates!$E$4, DataPack!AJ316, IF($C$4=Dates!$E$5, DataPack!AP316))))</f>
        <v>40829</v>
      </c>
    </row>
    <row r="166" spans="2:7">
      <c r="B166" s="7">
        <f>IF(IF($C$4=Dates!$E$3, DataPack!Y317, IF($C$4=Dates!$E$4, DataPack!AE317, IF($C$4=Dates!$E$5, DataPack!AK317)))="", "", IF($C$4=Dates!$E$3, DataPack!Y317, IF($C$4=Dates!$E$4, DataPack!AE317, IF($C$4=Dates!$E$5, DataPack!AK317))))</f>
        <v>106835</v>
      </c>
      <c r="C166" s="34" t="str">
        <f>IF(IF($C$4=Dates!$E$3, DataPack!Z317, IF($C$4=Dates!$E$4, DataPack!AF317, IF($C$4=Dates!$E$5, DataPack!AL317)))="", "", IF($C$4=Dates!$E$3, DataPack!Z317, IF($C$4=Dates!$E$4, DataPack!AF317, IF($C$4=Dates!$E$5, DataPack!AL317))))</f>
        <v>Broom Valley Community School</v>
      </c>
      <c r="D166" s="34" t="str">
        <f>IF(IF($C$4=Dates!$E$3, DataPack!AA317, IF($C$4=Dates!$E$4, DataPack!AG317, IF($C$4=Dates!$E$5, DataPack!AM317)))="", "", IF($C$4=Dates!$E$3, DataPack!AA317, IF($C$4=Dates!$E$4, DataPack!AG317, IF($C$4=Dates!$E$5, DataPack!AM317))))</f>
        <v>Rotherham</v>
      </c>
      <c r="E166" s="34" t="str">
        <f>IF(IF($C$4=Dates!$E$3, DataPack!AB317, IF($C$4=Dates!$E$4, DataPack!AH317, IF($C$4=Dates!$E$5, DataPack!AN317)))="", "", IF($C$4=Dates!$E$3, DataPack!AB317, IF($C$4=Dates!$E$4, DataPack!AH317, IF($C$4=Dates!$E$5, DataPack!AN317))))</f>
        <v>Primary</v>
      </c>
      <c r="F166" s="34" t="str">
        <f>IF(IF($C$4=Dates!$E$3, DataPack!AC317, IF($C$4=Dates!$E$4, DataPack!AI317, IF($C$4=Dates!$E$5, DataPack!AO317)))="", "", IF($C$4=Dates!$E$3, DataPack!AC317, IF($C$4=Dates!$E$4, DataPack!AI317, IF($C$4=Dates!$E$5, DataPack!AO317))))</f>
        <v>Community School</v>
      </c>
      <c r="G166" s="43">
        <f>IF(IF($C$4=Dates!$E$3, DataPack!AD317, IF($C$4=Dates!$E$4, DataPack!AJ317, IF($C$4=Dates!$E$5, DataPack!AP317)))="", "", IF($C$4=Dates!$E$3, DataPack!AD317, IF($C$4=Dates!$E$4, DataPack!AJ317, IF($C$4=Dates!$E$5, DataPack!AP317))))</f>
        <v>40829</v>
      </c>
    </row>
    <row r="167" spans="2:7">
      <c r="B167" s="7">
        <f>IF(IF($C$4=Dates!$E$3, DataPack!Y318, IF($C$4=Dates!$E$4, DataPack!AE318, IF($C$4=Dates!$E$5, DataPack!AK318)))="", "", IF($C$4=Dates!$E$3, DataPack!Y318, IF($C$4=Dates!$E$4, DataPack!AE318, IF($C$4=Dates!$E$5, DataPack!AK318))))</f>
        <v>100674</v>
      </c>
      <c r="C167" s="34" t="str">
        <f>IF(IF($C$4=Dates!$E$3, DataPack!Z318, IF($C$4=Dates!$E$4, DataPack!AF318, IF($C$4=Dates!$E$5, DataPack!AL318)))="", "", IF($C$4=Dates!$E$3, DataPack!Z318, IF($C$4=Dates!$E$4, DataPack!AF318, IF($C$4=Dates!$E$5, DataPack!AL318))))</f>
        <v>Beecroft Garden Primary</v>
      </c>
      <c r="D167" s="34" t="str">
        <f>IF(IF($C$4=Dates!$E$3, DataPack!AA318, IF($C$4=Dates!$E$4, DataPack!AG318, IF($C$4=Dates!$E$5, DataPack!AM318)))="", "", IF($C$4=Dates!$E$3, DataPack!AA318, IF($C$4=Dates!$E$4, DataPack!AG318, IF($C$4=Dates!$E$5, DataPack!AM318))))</f>
        <v>Lewisham</v>
      </c>
      <c r="E167" s="34" t="str">
        <f>IF(IF($C$4=Dates!$E$3, DataPack!AB318, IF($C$4=Dates!$E$4, DataPack!AH318, IF($C$4=Dates!$E$5, DataPack!AN318)))="", "", IF($C$4=Dates!$E$3, DataPack!AB318, IF($C$4=Dates!$E$4, DataPack!AH318, IF($C$4=Dates!$E$5, DataPack!AN318))))</f>
        <v>Primary</v>
      </c>
      <c r="F167" s="34" t="str">
        <f>IF(IF($C$4=Dates!$E$3, DataPack!AC318, IF($C$4=Dates!$E$4, DataPack!AI318, IF($C$4=Dates!$E$5, DataPack!AO318)))="", "", IF($C$4=Dates!$E$3, DataPack!AC318, IF($C$4=Dates!$E$4, DataPack!AI318, IF($C$4=Dates!$E$5, DataPack!AO318))))</f>
        <v>Community School</v>
      </c>
      <c r="G167" s="43">
        <f>IF(IF($C$4=Dates!$E$3, DataPack!AD318, IF($C$4=Dates!$E$4, DataPack!AJ318, IF($C$4=Dates!$E$5, DataPack!AP318)))="", "", IF($C$4=Dates!$E$3, DataPack!AD318, IF($C$4=Dates!$E$4, DataPack!AJ318, IF($C$4=Dates!$E$5, DataPack!AP318))))</f>
        <v>40828</v>
      </c>
    </row>
    <row r="168" spans="2:7">
      <c r="B168" s="7">
        <f>IF(IF($C$4=Dates!$E$3, DataPack!Y319, IF($C$4=Dates!$E$4, DataPack!AE319, IF($C$4=Dates!$E$5, DataPack!AK319)))="", "", IF($C$4=Dates!$E$3, DataPack!Y319, IF($C$4=Dates!$E$4, DataPack!AE319, IF($C$4=Dates!$E$5, DataPack!AK319))))</f>
        <v>131539</v>
      </c>
      <c r="C168" s="34" t="str">
        <f>IF(IF($C$4=Dates!$E$3, DataPack!Z319, IF($C$4=Dates!$E$4, DataPack!AF319, IF($C$4=Dates!$E$5, DataPack!AL319)))="", "", IF($C$4=Dates!$E$3, DataPack!Z319, IF($C$4=Dates!$E$4, DataPack!AF319, IF($C$4=Dates!$E$5, DataPack!AL319))))</f>
        <v>Woodlands Primary School</v>
      </c>
      <c r="D168" s="34" t="str">
        <f>IF(IF($C$4=Dates!$E$3, DataPack!AA319, IF($C$4=Dates!$E$4, DataPack!AG319, IF($C$4=Dates!$E$5, DataPack!AM319)))="", "", IF($C$4=Dates!$E$3, DataPack!AA319, IF($C$4=Dates!$E$4, DataPack!AG319, IF($C$4=Dates!$E$5, DataPack!AM319))))</f>
        <v>North East Lincolnshire</v>
      </c>
      <c r="E168" s="34" t="str">
        <f>IF(IF($C$4=Dates!$E$3, DataPack!AB319, IF($C$4=Dates!$E$4, DataPack!AH319, IF($C$4=Dates!$E$5, DataPack!AN319)))="", "", IF($C$4=Dates!$E$3, DataPack!AB319, IF($C$4=Dates!$E$4, DataPack!AH319, IF($C$4=Dates!$E$5, DataPack!AN319))))</f>
        <v>Primary</v>
      </c>
      <c r="F168" s="34" t="str">
        <f>IF(IF($C$4=Dates!$E$3, DataPack!AC319, IF($C$4=Dates!$E$4, DataPack!AI319, IF($C$4=Dates!$E$5, DataPack!AO319)))="", "", IF($C$4=Dates!$E$3, DataPack!AC319, IF($C$4=Dates!$E$4, DataPack!AI319, IF($C$4=Dates!$E$5, DataPack!AO319))))</f>
        <v>Community School</v>
      </c>
      <c r="G168" s="43">
        <f>IF(IF($C$4=Dates!$E$3, DataPack!AD319, IF($C$4=Dates!$E$4, DataPack!AJ319, IF($C$4=Dates!$E$5, DataPack!AP319)))="", "", IF($C$4=Dates!$E$3, DataPack!AD319, IF($C$4=Dates!$E$4, DataPack!AJ319, IF($C$4=Dates!$E$5, DataPack!AP319))))</f>
        <v>40822</v>
      </c>
    </row>
    <row r="169" spans="2:7">
      <c r="B169" s="7">
        <f>IF(IF($C$4=Dates!$E$3, DataPack!Y320, IF($C$4=Dates!$E$4, DataPack!AE320, IF($C$4=Dates!$E$5, DataPack!AK320)))="", "", IF($C$4=Dates!$E$3, DataPack!Y320, IF($C$4=Dates!$E$4, DataPack!AE320, IF($C$4=Dates!$E$5, DataPack!AK320))))</f>
        <v>117930</v>
      </c>
      <c r="C169" s="34" t="str">
        <f>IF(IF($C$4=Dates!$E$3, DataPack!Z320, IF($C$4=Dates!$E$4, DataPack!AF320, IF($C$4=Dates!$E$5, DataPack!AL320)))="", "", IF($C$4=Dates!$E$3, DataPack!Z320, IF($C$4=Dates!$E$4, DataPack!AF320, IF($C$4=Dates!$E$5, DataPack!AL320))))</f>
        <v>Westcott Primary School</v>
      </c>
      <c r="D169" s="34" t="str">
        <f>IF(IF($C$4=Dates!$E$3, DataPack!AA320, IF($C$4=Dates!$E$4, DataPack!AG320, IF($C$4=Dates!$E$5, DataPack!AM320)))="", "", IF($C$4=Dates!$E$3, DataPack!AA320, IF($C$4=Dates!$E$4, DataPack!AG320, IF($C$4=Dates!$E$5, DataPack!AM320))))</f>
        <v>Kingston upon Hull City of</v>
      </c>
      <c r="E169" s="34" t="str">
        <f>IF(IF($C$4=Dates!$E$3, DataPack!AB320, IF($C$4=Dates!$E$4, DataPack!AH320, IF($C$4=Dates!$E$5, DataPack!AN320)))="", "", IF($C$4=Dates!$E$3, DataPack!AB320, IF($C$4=Dates!$E$4, DataPack!AH320, IF($C$4=Dates!$E$5, DataPack!AN320))))</f>
        <v>Primary</v>
      </c>
      <c r="F169" s="34" t="str">
        <f>IF(IF($C$4=Dates!$E$3, DataPack!AC320, IF($C$4=Dates!$E$4, DataPack!AI320, IF($C$4=Dates!$E$5, DataPack!AO320)))="", "", IF($C$4=Dates!$E$3, DataPack!AC320, IF($C$4=Dates!$E$4, DataPack!AI320, IF($C$4=Dates!$E$5, DataPack!AO320))))</f>
        <v>Community School</v>
      </c>
      <c r="G169" s="43">
        <f>IF(IF($C$4=Dates!$E$3, DataPack!AD320, IF($C$4=Dates!$E$4, DataPack!AJ320, IF($C$4=Dates!$E$5, DataPack!AP320)))="", "", IF($C$4=Dates!$E$3, DataPack!AD320, IF($C$4=Dates!$E$4, DataPack!AJ320, IF($C$4=Dates!$E$5, DataPack!AP320))))</f>
        <v>40821</v>
      </c>
    </row>
    <row r="170" spans="2:7">
      <c r="B170" s="7">
        <f>IF(IF($C$4=Dates!$E$3, DataPack!Y321, IF($C$4=Dates!$E$4, DataPack!AE321, IF($C$4=Dates!$E$5, DataPack!AK321)))="", "", IF($C$4=Dates!$E$3, DataPack!Y321, IF($C$4=Dates!$E$4, DataPack!AE321, IF($C$4=Dates!$E$5, DataPack!AK321))))</f>
        <v>125529</v>
      </c>
      <c r="C170" s="34" t="str">
        <f>IF(IF($C$4=Dates!$E$3, DataPack!Z321, IF($C$4=Dates!$E$4, DataPack!AF321, IF($C$4=Dates!$E$5, DataPack!AL321)))="", "", IF($C$4=Dates!$E$3, DataPack!Z321, IF($C$4=Dates!$E$4, DataPack!AF321, IF($C$4=Dates!$E$5, DataPack!AL321))))</f>
        <v>Wood End Primary School</v>
      </c>
      <c r="D170" s="34" t="str">
        <f>IF(IF($C$4=Dates!$E$3, DataPack!AA321, IF($C$4=Dates!$E$4, DataPack!AG321, IF($C$4=Dates!$E$5, DataPack!AM321)))="", "", IF($C$4=Dates!$E$3, DataPack!AA321, IF($C$4=Dates!$E$4, DataPack!AG321, IF($C$4=Dates!$E$5, DataPack!AM321))))</f>
        <v>Warwickshire</v>
      </c>
      <c r="E170" s="34" t="str">
        <f>IF(IF($C$4=Dates!$E$3, DataPack!AB321, IF($C$4=Dates!$E$4, DataPack!AH321, IF($C$4=Dates!$E$5, DataPack!AN321)))="", "", IF($C$4=Dates!$E$3, DataPack!AB321, IF($C$4=Dates!$E$4, DataPack!AH321, IF($C$4=Dates!$E$5, DataPack!AN321))))</f>
        <v>Primary</v>
      </c>
      <c r="F170" s="34" t="str">
        <f>IF(IF($C$4=Dates!$E$3, DataPack!AC321, IF($C$4=Dates!$E$4, DataPack!AI321, IF($C$4=Dates!$E$5, DataPack!AO321)))="", "", IF($C$4=Dates!$E$3, DataPack!AC321, IF($C$4=Dates!$E$4, DataPack!AI321, IF($C$4=Dates!$E$5, DataPack!AO321))))</f>
        <v>Community School</v>
      </c>
      <c r="G170" s="43">
        <f>IF(IF($C$4=Dates!$E$3, DataPack!AD321, IF($C$4=Dates!$E$4, DataPack!AJ321, IF($C$4=Dates!$E$5, DataPack!AP321)))="", "", IF($C$4=Dates!$E$3, DataPack!AD321, IF($C$4=Dates!$E$4, DataPack!AJ321, IF($C$4=Dates!$E$5, DataPack!AP321))))</f>
        <v>40814</v>
      </c>
    </row>
    <row r="171" spans="2:7">
      <c r="B171" s="7">
        <f>IF(IF($C$4=Dates!$E$3, DataPack!Y322, IF($C$4=Dates!$E$4, DataPack!AE322, IF($C$4=Dates!$E$5, DataPack!AK322)))="", "", IF($C$4=Dates!$E$3, DataPack!Y322, IF($C$4=Dates!$E$4, DataPack!AE322, IF($C$4=Dates!$E$5, DataPack!AK322))))</f>
        <v>135213</v>
      </c>
      <c r="C171" s="34" t="str">
        <f>IF(IF($C$4=Dates!$E$3, DataPack!Z322, IF($C$4=Dates!$E$4, DataPack!AF322, IF($C$4=Dates!$E$5, DataPack!AL322)))="", "", IF($C$4=Dates!$E$3, DataPack!Z322, IF($C$4=Dates!$E$4, DataPack!AF322, IF($C$4=Dates!$E$5, DataPack!AL322))))</f>
        <v>The Willows Primary School</v>
      </c>
      <c r="D171" s="34" t="str">
        <f>IF(IF($C$4=Dates!$E$3, DataPack!AA322, IF($C$4=Dates!$E$4, DataPack!AG322, IF($C$4=Dates!$E$5, DataPack!AM322)))="", "", IF($C$4=Dates!$E$3, DataPack!AA322, IF($C$4=Dates!$E$4, DataPack!AG322, IF($C$4=Dates!$E$5, DataPack!AM322))))</f>
        <v>West Berkshire</v>
      </c>
      <c r="E171" s="34" t="str">
        <f>IF(IF($C$4=Dates!$E$3, DataPack!AB322, IF($C$4=Dates!$E$4, DataPack!AH322, IF($C$4=Dates!$E$5, DataPack!AN322)))="", "", IF($C$4=Dates!$E$3, DataPack!AB322, IF($C$4=Dates!$E$4, DataPack!AH322, IF($C$4=Dates!$E$5, DataPack!AN322))))</f>
        <v>Primary</v>
      </c>
      <c r="F171" s="34" t="str">
        <f>IF(IF($C$4=Dates!$E$3, DataPack!AC322, IF($C$4=Dates!$E$4, DataPack!AI322, IF($C$4=Dates!$E$5, DataPack!AO322)))="", "", IF($C$4=Dates!$E$3, DataPack!AC322, IF($C$4=Dates!$E$4, DataPack!AI322, IF($C$4=Dates!$E$5, DataPack!AO322))))</f>
        <v>Community School</v>
      </c>
      <c r="G171" s="43">
        <f>IF(IF($C$4=Dates!$E$3, DataPack!AD322, IF($C$4=Dates!$E$4, DataPack!AJ322, IF($C$4=Dates!$E$5, DataPack!AP322)))="", "", IF($C$4=Dates!$E$3, DataPack!AD322, IF($C$4=Dates!$E$4, DataPack!AJ322, IF($C$4=Dates!$E$5, DataPack!AP322))))</f>
        <v>40814</v>
      </c>
    </row>
    <row r="172" spans="2:7">
      <c r="B172" s="7">
        <f>IF(IF($C$4=Dates!$E$3, DataPack!Y323, IF($C$4=Dates!$E$4, DataPack!AE323, IF($C$4=Dates!$E$5, DataPack!AK323)))="", "", IF($C$4=Dates!$E$3, DataPack!Y323, IF($C$4=Dates!$E$4, DataPack!AE323, IF($C$4=Dates!$E$5, DataPack!AK323))))</f>
        <v>121104</v>
      </c>
      <c r="C172" s="34" t="str">
        <f>IF(IF($C$4=Dates!$E$3, DataPack!Z323, IF($C$4=Dates!$E$4, DataPack!AF323, IF($C$4=Dates!$E$5, DataPack!AL323)))="", "", IF($C$4=Dates!$E$3, DataPack!Z323, IF($C$4=Dates!$E$4, DataPack!AF323, IF($C$4=Dates!$E$5, DataPack!AL323))))</f>
        <v>Narborough Church of England Voluntary Controlled Primary School</v>
      </c>
      <c r="D172" s="34" t="str">
        <f>IF(IF($C$4=Dates!$E$3, DataPack!AA323, IF($C$4=Dates!$E$4, DataPack!AG323, IF($C$4=Dates!$E$5, DataPack!AM323)))="", "", IF($C$4=Dates!$E$3, DataPack!AA323, IF($C$4=Dates!$E$4, DataPack!AG323, IF($C$4=Dates!$E$5, DataPack!AM323))))</f>
        <v>Norfolk</v>
      </c>
      <c r="E172" s="34" t="str">
        <f>IF(IF($C$4=Dates!$E$3, DataPack!AB323, IF($C$4=Dates!$E$4, DataPack!AH323, IF($C$4=Dates!$E$5, DataPack!AN323)))="", "", IF($C$4=Dates!$E$3, DataPack!AB323, IF($C$4=Dates!$E$4, DataPack!AH323, IF($C$4=Dates!$E$5, DataPack!AN323))))</f>
        <v>Primary</v>
      </c>
      <c r="F172" s="34" t="str">
        <f>IF(IF($C$4=Dates!$E$3, DataPack!AC323, IF($C$4=Dates!$E$4, DataPack!AI323, IF($C$4=Dates!$E$5, DataPack!AO323)))="", "", IF($C$4=Dates!$E$3, DataPack!AC323, IF($C$4=Dates!$E$4, DataPack!AI323, IF($C$4=Dates!$E$5, DataPack!AO323))))</f>
        <v>Voluntary Controlled School</v>
      </c>
      <c r="G172" s="43">
        <f>IF(IF($C$4=Dates!$E$3, DataPack!AD323, IF($C$4=Dates!$E$4, DataPack!AJ323, IF($C$4=Dates!$E$5, DataPack!AP323)))="", "", IF($C$4=Dates!$E$3, DataPack!AD323, IF($C$4=Dates!$E$4, DataPack!AJ323, IF($C$4=Dates!$E$5, DataPack!AP323))))</f>
        <v>40807</v>
      </c>
    </row>
    <row r="173" spans="2:7">
      <c r="B173" s="7">
        <f>IF(IF($C$4=Dates!$E$3, DataPack!Y324, IF($C$4=Dates!$E$4, DataPack!AE324, IF($C$4=Dates!$E$5, DataPack!AK324)))="", "", IF($C$4=Dates!$E$3, DataPack!Y324, IF($C$4=Dates!$E$4, DataPack!AE324, IF($C$4=Dates!$E$5, DataPack!AK324))))</f>
        <v>125273</v>
      </c>
      <c r="C173" s="34" t="str">
        <f>IF(IF($C$4=Dates!$E$3, DataPack!Z324, IF($C$4=Dates!$E$4, DataPack!AF324, IF($C$4=Dates!$E$5, DataPack!AL324)))="", "", IF($C$4=Dates!$E$3, DataPack!Z324, IF($C$4=Dates!$E$4, DataPack!AF324, IF($C$4=Dates!$E$5, DataPack!AL324))))</f>
        <v>Oakwood School</v>
      </c>
      <c r="D173" s="34" t="str">
        <f>IF(IF($C$4=Dates!$E$3, DataPack!AA324, IF($C$4=Dates!$E$4, DataPack!AG324, IF($C$4=Dates!$E$5, DataPack!AM324)))="", "", IF($C$4=Dates!$E$3, DataPack!AA324, IF($C$4=Dates!$E$4, DataPack!AG324, IF($C$4=Dates!$E$5, DataPack!AM324))))</f>
        <v>Surrey</v>
      </c>
      <c r="E173" s="34" t="str">
        <f>IF(IF($C$4=Dates!$E$3, DataPack!AB324, IF($C$4=Dates!$E$4, DataPack!AH324, IF($C$4=Dates!$E$5, DataPack!AN324)))="", "", IF($C$4=Dates!$E$3, DataPack!AB324, IF($C$4=Dates!$E$4, DataPack!AH324, IF($C$4=Dates!$E$5, DataPack!AN324))))</f>
        <v>Secondary</v>
      </c>
      <c r="F173" s="34" t="str">
        <f>IF(IF($C$4=Dates!$E$3, DataPack!AC324, IF($C$4=Dates!$E$4, DataPack!AI324, IF($C$4=Dates!$E$5, DataPack!AO324)))="", "", IF($C$4=Dates!$E$3, DataPack!AC324, IF($C$4=Dates!$E$4, DataPack!AI324, IF($C$4=Dates!$E$5, DataPack!AO324))))</f>
        <v>Community School</v>
      </c>
      <c r="G173" s="43">
        <f>IF(IF($C$4=Dates!$E$3, DataPack!AD324, IF($C$4=Dates!$E$4, DataPack!AJ324, IF($C$4=Dates!$E$5, DataPack!AP324)))="", "", IF($C$4=Dates!$E$3, DataPack!AD324, IF($C$4=Dates!$E$4, DataPack!AJ324, IF($C$4=Dates!$E$5, DataPack!AP324))))</f>
        <v>41081</v>
      </c>
    </row>
    <row r="174" spans="2:7">
      <c r="B174" s="7">
        <f>IF(IF($C$4=Dates!$E$3, DataPack!Y325, IF($C$4=Dates!$E$4, DataPack!AE325, IF($C$4=Dates!$E$5, DataPack!AK325)))="", "", IF($C$4=Dates!$E$3, DataPack!Y325, IF($C$4=Dates!$E$4, DataPack!AE325, IF($C$4=Dates!$E$5, DataPack!AK325))))</f>
        <v>124385</v>
      </c>
      <c r="C174" s="34" t="str">
        <f>IF(IF($C$4=Dates!$E$3, DataPack!Z325, IF($C$4=Dates!$E$4, DataPack!AF325, IF($C$4=Dates!$E$5, DataPack!AL325)))="", "", IF($C$4=Dates!$E$3, DataPack!Z325, IF($C$4=Dates!$E$4, DataPack!AF325, IF($C$4=Dates!$E$5, DataPack!AL325))))</f>
        <v>Holden Lane High School Specialist Sports College</v>
      </c>
      <c r="D174" s="34" t="str">
        <f>IF(IF($C$4=Dates!$E$3, DataPack!AA325, IF($C$4=Dates!$E$4, DataPack!AG325, IF($C$4=Dates!$E$5, DataPack!AM325)))="", "", IF($C$4=Dates!$E$3, DataPack!AA325, IF($C$4=Dates!$E$4, DataPack!AG325, IF($C$4=Dates!$E$5, DataPack!AM325))))</f>
        <v>Stoke-on-Trent</v>
      </c>
      <c r="E174" s="34" t="str">
        <f>IF(IF($C$4=Dates!$E$3, DataPack!AB325, IF($C$4=Dates!$E$4, DataPack!AH325, IF($C$4=Dates!$E$5, DataPack!AN325)))="", "", IF($C$4=Dates!$E$3, DataPack!AB325, IF($C$4=Dates!$E$4, DataPack!AH325, IF($C$4=Dates!$E$5, DataPack!AN325))))</f>
        <v>Secondary</v>
      </c>
      <c r="F174" s="34" t="str">
        <f>IF(IF($C$4=Dates!$E$3, DataPack!AC325, IF($C$4=Dates!$E$4, DataPack!AI325, IF($C$4=Dates!$E$5, DataPack!AO325)))="", "", IF($C$4=Dates!$E$3, DataPack!AC325, IF($C$4=Dates!$E$4, DataPack!AI325, IF($C$4=Dates!$E$5, DataPack!AO325))))</f>
        <v>Community School</v>
      </c>
      <c r="G174" s="43">
        <f>IF(IF($C$4=Dates!$E$3, DataPack!AD325, IF($C$4=Dates!$E$4, DataPack!AJ325, IF($C$4=Dates!$E$5, DataPack!AP325)))="", "", IF($C$4=Dates!$E$3, DataPack!AD325, IF($C$4=Dates!$E$4, DataPack!AJ325, IF($C$4=Dates!$E$5, DataPack!AP325))))</f>
        <v>41081</v>
      </c>
    </row>
    <row r="175" spans="2:7">
      <c r="B175" s="7">
        <f>IF(IF($C$4=Dates!$E$3, DataPack!Y326, IF($C$4=Dates!$E$4, DataPack!AE326, IF($C$4=Dates!$E$5, DataPack!AK326)))="", "", IF($C$4=Dates!$E$3, DataPack!Y326, IF($C$4=Dates!$E$4, DataPack!AE326, IF($C$4=Dates!$E$5, DataPack!AK326))))</f>
        <v>118815</v>
      </c>
      <c r="C175" s="34" t="str">
        <f>IF(IF($C$4=Dates!$E$3, DataPack!Z326, IF($C$4=Dates!$E$4, DataPack!AF326, IF($C$4=Dates!$E$5, DataPack!AL326)))="", "", IF($C$4=Dates!$E$3, DataPack!Z326, IF($C$4=Dates!$E$4, DataPack!AF326, IF($C$4=Dates!$E$5, DataPack!AL326))))</f>
        <v>Walmer Science College</v>
      </c>
      <c r="D175" s="34" t="str">
        <f>IF(IF($C$4=Dates!$E$3, DataPack!AA326, IF($C$4=Dates!$E$4, DataPack!AG326, IF($C$4=Dates!$E$5, DataPack!AM326)))="", "", IF($C$4=Dates!$E$3, DataPack!AA326, IF($C$4=Dates!$E$4, DataPack!AG326, IF($C$4=Dates!$E$5, DataPack!AM326))))</f>
        <v>Kent</v>
      </c>
      <c r="E175" s="34" t="str">
        <f>IF(IF($C$4=Dates!$E$3, DataPack!AB326, IF($C$4=Dates!$E$4, DataPack!AH326, IF($C$4=Dates!$E$5, DataPack!AN326)))="", "", IF($C$4=Dates!$E$3, DataPack!AB326, IF($C$4=Dates!$E$4, DataPack!AH326, IF($C$4=Dates!$E$5, DataPack!AN326))))</f>
        <v>Secondary</v>
      </c>
      <c r="F175" s="34" t="str">
        <f>IF(IF($C$4=Dates!$E$3, DataPack!AC326, IF($C$4=Dates!$E$4, DataPack!AI326, IF($C$4=Dates!$E$5, DataPack!AO326)))="", "", IF($C$4=Dates!$E$3, DataPack!AC326, IF($C$4=Dates!$E$4, DataPack!AI326, IF($C$4=Dates!$E$5, DataPack!AO326))))</f>
        <v>Community School</v>
      </c>
      <c r="G175" s="43">
        <f>IF(IF($C$4=Dates!$E$3, DataPack!AD326, IF($C$4=Dates!$E$4, DataPack!AJ326, IF($C$4=Dates!$E$5, DataPack!AP326)))="", "", IF($C$4=Dates!$E$3, DataPack!AD326, IF($C$4=Dates!$E$4, DataPack!AJ326, IF($C$4=Dates!$E$5, DataPack!AP326))))</f>
        <v>41081</v>
      </c>
    </row>
    <row r="176" spans="2:7">
      <c r="B176" s="7">
        <f>IF(IF($C$4=Dates!$E$3, DataPack!Y327, IF($C$4=Dates!$E$4, DataPack!AE327, IF($C$4=Dates!$E$5, DataPack!AK327)))="", "", IF($C$4=Dates!$E$3, DataPack!Y327, IF($C$4=Dates!$E$4, DataPack!AE327, IF($C$4=Dates!$E$5, DataPack!AK327))))</f>
        <v>124838</v>
      </c>
      <c r="C176" s="34" t="str">
        <f>IF(IF($C$4=Dates!$E$3, DataPack!Z327, IF($C$4=Dates!$E$4, DataPack!AF327, IF($C$4=Dates!$E$5, DataPack!AL327)))="", "", IF($C$4=Dates!$E$3, DataPack!Z327, IF($C$4=Dates!$E$4, DataPack!AF327, IF($C$4=Dates!$E$5, DataPack!AL327))))</f>
        <v>Leiston Middle School</v>
      </c>
      <c r="D176" s="34" t="str">
        <f>IF(IF($C$4=Dates!$E$3, DataPack!AA327, IF($C$4=Dates!$E$4, DataPack!AG327, IF($C$4=Dates!$E$5, DataPack!AM327)))="", "", IF($C$4=Dates!$E$3, DataPack!AA327, IF($C$4=Dates!$E$4, DataPack!AG327, IF($C$4=Dates!$E$5, DataPack!AM327))))</f>
        <v>Suffolk</v>
      </c>
      <c r="E176" s="34" t="str">
        <f>IF(IF($C$4=Dates!$E$3, DataPack!AB327, IF($C$4=Dates!$E$4, DataPack!AH327, IF($C$4=Dates!$E$5, DataPack!AN327)))="", "", IF($C$4=Dates!$E$3, DataPack!AB327, IF($C$4=Dates!$E$4, DataPack!AH327, IF($C$4=Dates!$E$5, DataPack!AN327))))</f>
        <v>Secondary</v>
      </c>
      <c r="F176" s="34" t="str">
        <f>IF(IF($C$4=Dates!$E$3, DataPack!AC327, IF($C$4=Dates!$E$4, DataPack!AI327, IF($C$4=Dates!$E$5, DataPack!AO327)))="", "", IF($C$4=Dates!$E$3, DataPack!AC327, IF($C$4=Dates!$E$4, DataPack!AI327, IF($C$4=Dates!$E$5, DataPack!AO327))))</f>
        <v>Community School</v>
      </c>
      <c r="G176" s="43">
        <f>IF(IF($C$4=Dates!$E$3, DataPack!AD327, IF($C$4=Dates!$E$4, DataPack!AJ327, IF($C$4=Dates!$E$5, DataPack!AP327)))="", "", IF($C$4=Dates!$E$3, DataPack!AD327, IF($C$4=Dates!$E$4, DataPack!AJ327, IF($C$4=Dates!$E$5, DataPack!AP327))))</f>
        <v>41046</v>
      </c>
    </row>
    <row r="177" spans="2:7">
      <c r="B177" s="7">
        <f>IF(IF($C$4=Dates!$E$3, DataPack!Y328, IF($C$4=Dates!$E$4, DataPack!AE328, IF($C$4=Dates!$E$5, DataPack!AK328)))="", "", IF($C$4=Dates!$E$3, DataPack!Y328, IF($C$4=Dates!$E$4, DataPack!AE328, IF($C$4=Dates!$E$5, DataPack!AK328))))</f>
        <v>117596</v>
      </c>
      <c r="C177" s="34" t="str">
        <f>IF(IF($C$4=Dates!$E$3, DataPack!Z328, IF($C$4=Dates!$E$4, DataPack!AF328, IF($C$4=Dates!$E$5, DataPack!AL328)))="", "", IF($C$4=Dates!$E$3, DataPack!Z328, IF($C$4=Dates!$E$4, DataPack!AF328, IF($C$4=Dates!$E$5, DataPack!AL328))))</f>
        <v>Cheshunt School</v>
      </c>
      <c r="D177" s="34" t="str">
        <f>IF(IF($C$4=Dates!$E$3, DataPack!AA328, IF($C$4=Dates!$E$4, DataPack!AG328, IF($C$4=Dates!$E$5, DataPack!AM328)))="", "", IF($C$4=Dates!$E$3, DataPack!AA328, IF($C$4=Dates!$E$4, DataPack!AG328, IF($C$4=Dates!$E$5, DataPack!AM328))))</f>
        <v>Hertfordshire</v>
      </c>
      <c r="E177" s="34" t="str">
        <f>IF(IF($C$4=Dates!$E$3, DataPack!AB328, IF($C$4=Dates!$E$4, DataPack!AH328, IF($C$4=Dates!$E$5, DataPack!AN328)))="", "", IF($C$4=Dates!$E$3, DataPack!AB328, IF($C$4=Dates!$E$4, DataPack!AH328, IF($C$4=Dates!$E$5, DataPack!AN328))))</f>
        <v>Secondary</v>
      </c>
      <c r="F177" s="34" t="str">
        <f>IF(IF($C$4=Dates!$E$3, DataPack!AC328, IF($C$4=Dates!$E$4, DataPack!AI328, IF($C$4=Dates!$E$5, DataPack!AO328)))="", "", IF($C$4=Dates!$E$3, DataPack!AC328, IF($C$4=Dates!$E$4, DataPack!AI328, IF($C$4=Dates!$E$5, DataPack!AO328))))</f>
        <v>Foundation School</v>
      </c>
      <c r="G177" s="43">
        <f>IF(IF($C$4=Dates!$E$3, DataPack!AD328, IF($C$4=Dates!$E$4, DataPack!AJ328, IF($C$4=Dates!$E$5, DataPack!AP328)))="", "", IF($C$4=Dates!$E$3, DataPack!AD328, IF($C$4=Dates!$E$4, DataPack!AJ328, IF($C$4=Dates!$E$5, DataPack!AP328))))</f>
        <v>41032</v>
      </c>
    </row>
    <row r="178" spans="2:7">
      <c r="B178" s="7">
        <f>IF(IF($C$4=Dates!$E$3, DataPack!Y329, IF($C$4=Dates!$E$4, DataPack!AE329, IF($C$4=Dates!$E$5, DataPack!AK329)))="", "", IF($C$4=Dates!$E$3, DataPack!Y329, IF($C$4=Dates!$E$4, DataPack!AE329, IF($C$4=Dates!$E$5, DataPack!AK329))))</f>
        <v>108865</v>
      </c>
      <c r="C178" s="34" t="str">
        <f>IF(IF($C$4=Dates!$E$3, DataPack!Z329, IF($C$4=Dates!$E$4, DataPack!AF329, IF($C$4=Dates!$E$5, DataPack!AL329)))="", "", IF($C$4=Dates!$E$3, DataPack!Z329, IF($C$4=Dates!$E$4, DataPack!AF329, IF($C$4=Dates!$E$5, DataPack!AL329))))</f>
        <v>Washington School</v>
      </c>
      <c r="D178" s="34" t="str">
        <f>IF(IF($C$4=Dates!$E$3, DataPack!AA329, IF($C$4=Dates!$E$4, DataPack!AG329, IF($C$4=Dates!$E$5, DataPack!AM329)))="", "", IF($C$4=Dates!$E$3, DataPack!AA329, IF($C$4=Dates!$E$4, DataPack!AG329, IF($C$4=Dates!$E$5, DataPack!AM329))))</f>
        <v>Sunderland</v>
      </c>
      <c r="E178" s="34" t="str">
        <f>IF(IF($C$4=Dates!$E$3, DataPack!AB329, IF($C$4=Dates!$E$4, DataPack!AH329, IF($C$4=Dates!$E$5, DataPack!AN329)))="", "", IF($C$4=Dates!$E$3, DataPack!AB329, IF($C$4=Dates!$E$4, DataPack!AH329, IF($C$4=Dates!$E$5, DataPack!AN329))))</f>
        <v>Secondary</v>
      </c>
      <c r="F178" s="34" t="str">
        <f>IF(IF($C$4=Dates!$E$3, DataPack!AC329, IF($C$4=Dates!$E$4, DataPack!AI329, IF($C$4=Dates!$E$5, DataPack!AO329)))="", "", IF($C$4=Dates!$E$3, DataPack!AC329, IF($C$4=Dates!$E$4, DataPack!AI329, IF($C$4=Dates!$E$5, DataPack!AO329))))</f>
        <v>Community School</v>
      </c>
      <c r="G178" s="43">
        <f>IF(IF($C$4=Dates!$E$3, DataPack!AD329, IF($C$4=Dates!$E$4, DataPack!AJ329, IF($C$4=Dates!$E$5, DataPack!AP329)))="", "", IF($C$4=Dates!$E$3, DataPack!AD329, IF($C$4=Dates!$E$4, DataPack!AJ329, IF($C$4=Dates!$E$5, DataPack!AP329))))</f>
        <v>41032</v>
      </c>
    </row>
    <row r="179" spans="2:7">
      <c r="B179" s="7">
        <f>IF(IF($C$4=Dates!$E$3, DataPack!Y330, IF($C$4=Dates!$E$4, DataPack!AE330, IF($C$4=Dates!$E$5, DataPack!AK330)))="", "", IF($C$4=Dates!$E$3, DataPack!Y330, IF($C$4=Dates!$E$4, DataPack!AE330, IF($C$4=Dates!$E$5, DataPack!AK330))))</f>
        <v>122845</v>
      </c>
      <c r="C179" s="34" t="str">
        <f>IF(IF($C$4=Dates!$E$3, DataPack!Z330, IF($C$4=Dates!$E$4, DataPack!AF330, IF($C$4=Dates!$E$5, DataPack!AL330)))="", "", IF($C$4=Dates!$E$3, DataPack!Z330, IF($C$4=Dates!$E$4, DataPack!AF330, IF($C$4=Dates!$E$5, DataPack!AL330))))</f>
        <v>The Meden School and Technology College</v>
      </c>
      <c r="D179" s="34" t="str">
        <f>IF(IF($C$4=Dates!$E$3, DataPack!AA330, IF($C$4=Dates!$E$4, DataPack!AG330, IF($C$4=Dates!$E$5, DataPack!AM330)))="", "", IF($C$4=Dates!$E$3, DataPack!AA330, IF($C$4=Dates!$E$4, DataPack!AG330, IF($C$4=Dates!$E$5, DataPack!AM330))))</f>
        <v>Nottinghamshire</v>
      </c>
      <c r="E179" s="34" t="str">
        <f>IF(IF($C$4=Dates!$E$3, DataPack!AB330, IF($C$4=Dates!$E$4, DataPack!AH330, IF($C$4=Dates!$E$5, DataPack!AN330)))="", "", IF($C$4=Dates!$E$3, DataPack!AB330, IF($C$4=Dates!$E$4, DataPack!AH330, IF($C$4=Dates!$E$5, DataPack!AN330))))</f>
        <v>Secondary</v>
      </c>
      <c r="F179" s="34" t="str">
        <f>IF(IF($C$4=Dates!$E$3, DataPack!AC330, IF($C$4=Dates!$E$4, DataPack!AI330, IF($C$4=Dates!$E$5, DataPack!AO330)))="", "", IF($C$4=Dates!$E$3, DataPack!AC330, IF($C$4=Dates!$E$4, DataPack!AI330, IF($C$4=Dates!$E$5, DataPack!AO330))))</f>
        <v>Community School</v>
      </c>
      <c r="G179" s="43">
        <f>IF(IF($C$4=Dates!$E$3, DataPack!AD330, IF($C$4=Dates!$E$4, DataPack!AJ330, IF($C$4=Dates!$E$5, DataPack!AP330)))="", "", IF($C$4=Dates!$E$3, DataPack!AD330, IF($C$4=Dates!$E$4, DataPack!AJ330, IF($C$4=Dates!$E$5, DataPack!AP330))))</f>
        <v>41031</v>
      </c>
    </row>
    <row r="180" spans="2:7">
      <c r="B180" s="7">
        <f>IF(IF($C$4=Dates!$E$3, DataPack!Y331, IF($C$4=Dates!$E$4, DataPack!AE331, IF($C$4=Dates!$E$5, DataPack!AK331)))="", "", IF($C$4=Dates!$E$3, DataPack!Y331, IF($C$4=Dates!$E$4, DataPack!AE331, IF($C$4=Dates!$E$5, DataPack!AK331))))</f>
        <v>122075</v>
      </c>
      <c r="C180" s="34" t="str">
        <f>IF(IF($C$4=Dates!$E$3, DataPack!Z331, IF($C$4=Dates!$E$4, DataPack!AF331, IF($C$4=Dates!$E$5, DataPack!AL331)))="", "", IF($C$4=Dates!$E$3, DataPack!Z331, IF($C$4=Dates!$E$4, DataPack!AF331, IF($C$4=Dates!$E$5, DataPack!AL331))))</f>
        <v>Weston Favell School</v>
      </c>
      <c r="D180" s="34" t="str">
        <f>IF(IF($C$4=Dates!$E$3, DataPack!AA331, IF($C$4=Dates!$E$4, DataPack!AG331, IF($C$4=Dates!$E$5, DataPack!AM331)))="", "", IF($C$4=Dates!$E$3, DataPack!AA331, IF($C$4=Dates!$E$4, DataPack!AG331, IF($C$4=Dates!$E$5, DataPack!AM331))))</f>
        <v>Northamptonshire</v>
      </c>
      <c r="E180" s="34" t="str">
        <f>IF(IF($C$4=Dates!$E$3, DataPack!AB331, IF($C$4=Dates!$E$4, DataPack!AH331, IF($C$4=Dates!$E$5, DataPack!AN331)))="", "", IF($C$4=Dates!$E$3, DataPack!AB331, IF($C$4=Dates!$E$4, DataPack!AH331, IF($C$4=Dates!$E$5, DataPack!AN331))))</f>
        <v>Secondary</v>
      </c>
      <c r="F180" s="34" t="str">
        <f>IF(IF($C$4=Dates!$E$3, DataPack!AC331, IF($C$4=Dates!$E$4, DataPack!AI331, IF($C$4=Dates!$E$5, DataPack!AO331)))="", "", IF($C$4=Dates!$E$3, DataPack!AC331, IF($C$4=Dates!$E$4, DataPack!AI331, IF($C$4=Dates!$E$5, DataPack!AO331))))</f>
        <v>Community School</v>
      </c>
      <c r="G180" s="43">
        <f>IF(IF($C$4=Dates!$E$3, DataPack!AD331, IF($C$4=Dates!$E$4, DataPack!AJ331, IF($C$4=Dates!$E$5, DataPack!AP331)))="", "", IF($C$4=Dates!$E$3, DataPack!AD331, IF($C$4=Dates!$E$4, DataPack!AJ331, IF($C$4=Dates!$E$5, DataPack!AP331))))</f>
        <v>40990</v>
      </c>
    </row>
    <row r="181" spans="2:7">
      <c r="B181" s="7">
        <f>IF(IF($C$4=Dates!$E$3, DataPack!Y332, IF($C$4=Dates!$E$4, DataPack!AE332, IF($C$4=Dates!$E$5, DataPack!AK332)))="", "", IF($C$4=Dates!$E$3, DataPack!Y332, IF($C$4=Dates!$E$4, DataPack!AE332, IF($C$4=Dates!$E$5, DataPack!AK332))))</f>
        <v>112940</v>
      </c>
      <c r="C181" s="34" t="str">
        <f>IF(IF($C$4=Dates!$E$3, DataPack!Z332, IF($C$4=Dates!$E$4, DataPack!AF332, IF($C$4=Dates!$E$5, DataPack!AL332)))="", "", IF($C$4=Dates!$E$3, DataPack!Z332, IF($C$4=Dates!$E$4, DataPack!AF332, IF($C$4=Dates!$E$5, DataPack!AL332))))</f>
        <v>Granville Sports College</v>
      </c>
      <c r="D181" s="34" t="str">
        <f>IF(IF($C$4=Dates!$E$3, DataPack!AA332, IF($C$4=Dates!$E$4, DataPack!AG332, IF($C$4=Dates!$E$5, DataPack!AM332)))="", "", IF($C$4=Dates!$E$3, DataPack!AA332, IF($C$4=Dates!$E$4, DataPack!AG332, IF($C$4=Dates!$E$5, DataPack!AM332))))</f>
        <v>Derbyshire</v>
      </c>
      <c r="E181" s="34" t="str">
        <f>IF(IF($C$4=Dates!$E$3, DataPack!AB332, IF($C$4=Dates!$E$4, DataPack!AH332, IF($C$4=Dates!$E$5, DataPack!AN332)))="", "", IF($C$4=Dates!$E$3, DataPack!AB332, IF($C$4=Dates!$E$4, DataPack!AH332, IF($C$4=Dates!$E$5, DataPack!AN332))))</f>
        <v>Secondary</v>
      </c>
      <c r="F181" s="34" t="str">
        <f>IF(IF($C$4=Dates!$E$3, DataPack!AC332, IF($C$4=Dates!$E$4, DataPack!AI332, IF($C$4=Dates!$E$5, DataPack!AO332)))="", "", IF($C$4=Dates!$E$3, DataPack!AC332, IF($C$4=Dates!$E$4, DataPack!AI332, IF($C$4=Dates!$E$5, DataPack!AO332))))</f>
        <v>Community School</v>
      </c>
      <c r="G181" s="43">
        <f>IF(IF($C$4=Dates!$E$3, DataPack!AD332, IF($C$4=Dates!$E$4, DataPack!AJ332, IF($C$4=Dates!$E$5, DataPack!AP332)))="", "", IF($C$4=Dates!$E$3, DataPack!AD332, IF($C$4=Dates!$E$4, DataPack!AJ332, IF($C$4=Dates!$E$5, DataPack!AP332))))</f>
        <v>40989</v>
      </c>
    </row>
    <row r="182" spans="2:7">
      <c r="B182" s="7">
        <f>IF(IF($C$4=Dates!$E$3, DataPack!Y333, IF($C$4=Dates!$E$4, DataPack!AE333, IF($C$4=Dates!$E$5, DataPack!AK333)))="", "", IF($C$4=Dates!$E$3, DataPack!Y333, IF($C$4=Dates!$E$4, DataPack!AE333, IF($C$4=Dates!$E$5, DataPack!AK333))))</f>
        <v>110490</v>
      </c>
      <c r="C182" s="34" t="str">
        <f>IF(IF($C$4=Dates!$E$3, DataPack!Z333, IF($C$4=Dates!$E$4, DataPack!AF333, IF($C$4=Dates!$E$5, DataPack!AL333)))="", "", IF($C$4=Dates!$E$3, DataPack!Z333, IF($C$4=Dates!$E$4, DataPack!AF333, IF($C$4=Dates!$E$5, DataPack!AL333))))</f>
        <v>The Misbourne School</v>
      </c>
      <c r="D182" s="34" t="str">
        <f>IF(IF($C$4=Dates!$E$3, DataPack!AA333, IF($C$4=Dates!$E$4, DataPack!AG333, IF($C$4=Dates!$E$5, DataPack!AM333)))="", "", IF($C$4=Dates!$E$3, DataPack!AA333, IF($C$4=Dates!$E$4, DataPack!AG333, IF($C$4=Dates!$E$5, DataPack!AM333))))</f>
        <v>Buckinghamshire</v>
      </c>
      <c r="E182" s="34" t="str">
        <f>IF(IF($C$4=Dates!$E$3, DataPack!AB333, IF($C$4=Dates!$E$4, DataPack!AH333, IF($C$4=Dates!$E$5, DataPack!AN333)))="", "", IF($C$4=Dates!$E$3, DataPack!AB333, IF($C$4=Dates!$E$4, DataPack!AH333, IF($C$4=Dates!$E$5, DataPack!AN333))))</f>
        <v>Secondary</v>
      </c>
      <c r="F182" s="34" t="str">
        <f>IF(IF($C$4=Dates!$E$3, DataPack!AC333, IF($C$4=Dates!$E$4, DataPack!AI333, IF($C$4=Dates!$E$5, DataPack!AO333)))="", "", IF($C$4=Dates!$E$3, DataPack!AC333, IF($C$4=Dates!$E$4, DataPack!AI333, IF($C$4=Dates!$E$5, DataPack!AO333))))</f>
        <v>Community School</v>
      </c>
      <c r="G182" s="43">
        <f>IF(IF($C$4=Dates!$E$3, DataPack!AD333, IF($C$4=Dates!$E$4, DataPack!AJ333, IF($C$4=Dates!$E$5, DataPack!AP333)))="", "", IF($C$4=Dates!$E$3, DataPack!AD333, IF($C$4=Dates!$E$4, DataPack!AJ333, IF($C$4=Dates!$E$5, DataPack!AP333))))</f>
        <v>40989</v>
      </c>
    </row>
    <row r="183" spans="2:7">
      <c r="B183" s="7">
        <f>IF(IF($C$4=Dates!$E$3, DataPack!Y334, IF($C$4=Dates!$E$4, DataPack!AE334, IF($C$4=Dates!$E$5, DataPack!AK334)))="", "", IF($C$4=Dates!$E$3, DataPack!Y334, IF($C$4=Dates!$E$4, DataPack!AE334, IF($C$4=Dates!$E$5, DataPack!AK334))))</f>
        <v>104403</v>
      </c>
      <c r="C183" s="34" t="str">
        <f>IF(IF($C$4=Dates!$E$3, DataPack!Z334, IF($C$4=Dates!$E$4, DataPack!AF334, IF($C$4=Dates!$E$5, DataPack!AL334)))="", "", IF($C$4=Dates!$E$3, DataPack!Z334, IF($C$4=Dates!$E$4, DataPack!AF334, IF($C$4=Dates!$E$5, DataPack!AL334))))</f>
        <v>Moseley Park</v>
      </c>
      <c r="D183" s="34" t="str">
        <f>IF(IF($C$4=Dates!$E$3, DataPack!AA334, IF($C$4=Dates!$E$4, DataPack!AG334, IF($C$4=Dates!$E$5, DataPack!AM334)))="", "", IF($C$4=Dates!$E$3, DataPack!AA334, IF($C$4=Dates!$E$4, DataPack!AG334, IF($C$4=Dates!$E$5, DataPack!AM334))))</f>
        <v>Wolverhampton</v>
      </c>
      <c r="E183" s="34" t="str">
        <f>IF(IF($C$4=Dates!$E$3, DataPack!AB334, IF($C$4=Dates!$E$4, DataPack!AH334, IF($C$4=Dates!$E$5, DataPack!AN334)))="", "", IF($C$4=Dates!$E$3, DataPack!AB334, IF($C$4=Dates!$E$4, DataPack!AH334, IF($C$4=Dates!$E$5, DataPack!AN334))))</f>
        <v>Secondary</v>
      </c>
      <c r="F183" s="34" t="str">
        <f>IF(IF($C$4=Dates!$E$3, DataPack!AC334, IF($C$4=Dates!$E$4, DataPack!AI334, IF($C$4=Dates!$E$5, DataPack!AO334)))="", "", IF($C$4=Dates!$E$3, DataPack!AC334, IF($C$4=Dates!$E$4, DataPack!AI334, IF($C$4=Dates!$E$5, DataPack!AO334))))</f>
        <v>Foundation School</v>
      </c>
      <c r="G183" s="43">
        <f>IF(IF($C$4=Dates!$E$3, DataPack!AD334, IF($C$4=Dates!$E$4, DataPack!AJ334, IF($C$4=Dates!$E$5, DataPack!AP334)))="", "", IF($C$4=Dates!$E$3, DataPack!AD334, IF($C$4=Dates!$E$4, DataPack!AJ334, IF($C$4=Dates!$E$5, DataPack!AP334))))</f>
        <v>40989</v>
      </c>
    </row>
    <row r="184" spans="2:7">
      <c r="B184" s="7">
        <f>IF(IF($C$4=Dates!$E$3, DataPack!Y335, IF($C$4=Dates!$E$4, DataPack!AE335, IF($C$4=Dates!$E$5, DataPack!AK335)))="", "", IF($C$4=Dates!$E$3, DataPack!Y335, IF($C$4=Dates!$E$4, DataPack!AE335, IF($C$4=Dates!$E$5, DataPack!AK335))))</f>
        <v>113872</v>
      </c>
      <c r="C184" s="34" t="str">
        <f>IF(IF($C$4=Dates!$E$3, DataPack!Z335, IF($C$4=Dates!$E$4, DataPack!AF335, IF($C$4=Dates!$E$5, DataPack!AL335)))="", "", IF($C$4=Dates!$E$3, DataPack!Z335, IF($C$4=Dates!$E$4, DataPack!AF335, IF($C$4=Dates!$E$5, DataPack!AL335))))</f>
        <v>Winton Arts and Media College</v>
      </c>
      <c r="D184" s="34" t="str">
        <f>IF(IF($C$4=Dates!$E$3, DataPack!AA335, IF($C$4=Dates!$E$4, DataPack!AG335, IF($C$4=Dates!$E$5, DataPack!AM335)))="", "", IF($C$4=Dates!$E$3, DataPack!AA335, IF($C$4=Dates!$E$4, DataPack!AG335, IF($C$4=Dates!$E$5, DataPack!AM335))))</f>
        <v>Bournemouth</v>
      </c>
      <c r="E184" s="34" t="str">
        <f>IF(IF($C$4=Dates!$E$3, DataPack!AB335, IF($C$4=Dates!$E$4, DataPack!AH335, IF($C$4=Dates!$E$5, DataPack!AN335)))="", "", IF($C$4=Dates!$E$3, DataPack!AB335, IF($C$4=Dates!$E$4, DataPack!AH335, IF($C$4=Dates!$E$5, DataPack!AN335))))</f>
        <v>Secondary</v>
      </c>
      <c r="F184" s="34" t="str">
        <f>IF(IF($C$4=Dates!$E$3, DataPack!AC335, IF($C$4=Dates!$E$4, DataPack!AI335, IF($C$4=Dates!$E$5, DataPack!AO335)))="", "", IF($C$4=Dates!$E$3, DataPack!AC335, IF($C$4=Dates!$E$4, DataPack!AI335, IF($C$4=Dates!$E$5, DataPack!AO335))))</f>
        <v>Foundation School</v>
      </c>
      <c r="G184" s="43">
        <f>IF(IF($C$4=Dates!$E$3, DataPack!AD335, IF($C$4=Dates!$E$4, DataPack!AJ335, IF($C$4=Dates!$E$5, DataPack!AP335)))="", "", IF($C$4=Dates!$E$3, DataPack!AD335, IF($C$4=Dates!$E$4, DataPack!AJ335, IF($C$4=Dates!$E$5, DataPack!AP335))))</f>
        <v>40982</v>
      </c>
    </row>
    <row r="185" spans="2:7">
      <c r="B185" s="7">
        <f>IF(IF($C$4=Dates!$E$3, DataPack!Y336, IF($C$4=Dates!$E$4, DataPack!AE336, IF($C$4=Dates!$E$5, DataPack!AK336)))="", "", IF($C$4=Dates!$E$3, DataPack!Y336, IF($C$4=Dates!$E$4, DataPack!AE336, IF($C$4=Dates!$E$5, DataPack!AK336))))</f>
        <v>132823</v>
      </c>
      <c r="C185" s="34" t="str">
        <f>IF(IF($C$4=Dates!$E$3, DataPack!Z336, IF($C$4=Dates!$E$4, DataPack!AF336, IF($C$4=Dates!$E$5, DataPack!AL336)))="", "", IF($C$4=Dates!$E$3, DataPack!Z336, IF($C$4=Dates!$E$4, DataPack!AF336, IF($C$4=Dates!$E$5, DataPack!AL336))))</f>
        <v>Kingsley College</v>
      </c>
      <c r="D185" s="34" t="str">
        <f>IF(IF($C$4=Dates!$E$3, DataPack!AA336, IF($C$4=Dates!$E$4, DataPack!AG336, IF($C$4=Dates!$E$5, DataPack!AM336)))="", "", IF($C$4=Dates!$E$3, DataPack!AA336, IF($C$4=Dates!$E$4, DataPack!AG336, IF($C$4=Dates!$E$5, DataPack!AM336))))</f>
        <v>Worcestershire</v>
      </c>
      <c r="E185" s="34" t="str">
        <f>IF(IF($C$4=Dates!$E$3, DataPack!AB336, IF($C$4=Dates!$E$4, DataPack!AH336, IF($C$4=Dates!$E$5, DataPack!AN336)))="", "", IF($C$4=Dates!$E$3, DataPack!AB336, IF($C$4=Dates!$E$4, DataPack!AH336, IF($C$4=Dates!$E$5, DataPack!AN336))))</f>
        <v>Secondary</v>
      </c>
      <c r="F185" s="34" t="str">
        <f>IF(IF($C$4=Dates!$E$3, DataPack!AC336, IF($C$4=Dates!$E$4, DataPack!AI336, IF($C$4=Dates!$E$5, DataPack!AO336)))="", "", IF($C$4=Dates!$E$3, DataPack!AC336, IF($C$4=Dates!$E$4, DataPack!AI336, IF($C$4=Dates!$E$5, DataPack!AO336))))</f>
        <v>Foundation School</v>
      </c>
      <c r="G185" s="43">
        <f>IF(IF($C$4=Dates!$E$3, DataPack!AD336, IF($C$4=Dates!$E$4, DataPack!AJ336, IF($C$4=Dates!$E$5, DataPack!AP336)))="", "", IF($C$4=Dates!$E$3, DataPack!AD336, IF($C$4=Dates!$E$4, DataPack!AJ336, IF($C$4=Dates!$E$5, DataPack!AP336))))</f>
        <v>40982</v>
      </c>
    </row>
    <row r="186" spans="2:7">
      <c r="B186" s="7">
        <f>IF(IF($C$4=Dates!$E$3, DataPack!Y337, IF($C$4=Dates!$E$4, DataPack!AE337, IF($C$4=Dates!$E$5, DataPack!AK337)))="", "", IF($C$4=Dates!$E$3, DataPack!Y337, IF($C$4=Dates!$E$4, DataPack!AE337, IF($C$4=Dates!$E$5, DataPack!AK337))))</f>
        <v>116440</v>
      </c>
      <c r="C186" s="34" t="str">
        <f>IF(IF($C$4=Dates!$E$3, DataPack!Z337, IF($C$4=Dates!$E$4, DataPack!AF337, IF($C$4=Dates!$E$5, DataPack!AL337)))="", "", IF($C$4=Dates!$E$3, DataPack!Z337, IF($C$4=Dates!$E$4, DataPack!AF337, IF($C$4=Dates!$E$5, DataPack!AL337))))</f>
        <v>The Vyne Community School</v>
      </c>
      <c r="D186" s="34" t="str">
        <f>IF(IF($C$4=Dates!$E$3, DataPack!AA337, IF($C$4=Dates!$E$4, DataPack!AG337, IF($C$4=Dates!$E$5, DataPack!AM337)))="", "", IF($C$4=Dates!$E$3, DataPack!AA337, IF($C$4=Dates!$E$4, DataPack!AG337, IF($C$4=Dates!$E$5, DataPack!AM337))))</f>
        <v>Hampshire</v>
      </c>
      <c r="E186" s="34" t="str">
        <f>IF(IF($C$4=Dates!$E$3, DataPack!AB337, IF($C$4=Dates!$E$4, DataPack!AH337, IF($C$4=Dates!$E$5, DataPack!AN337)))="", "", IF($C$4=Dates!$E$3, DataPack!AB337, IF($C$4=Dates!$E$4, DataPack!AH337, IF($C$4=Dates!$E$5, DataPack!AN337))))</f>
        <v>Secondary</v>
      </c>
      <c r="F186" s="34" t="str">
        <f>IF(IF($C$4=Dates!$E$3, DataPack!AC337, IF($C$4=Dates!$E$4, DataPack!AI337, IF($C$4=Dates!$E$5, DataPack!AO337)))="", "", IF($C$4=Dates!$E$3, DataPack!AC337, IF($C$4=Dates!$E$4, DataPack!AI337, IF($C$4=Dates!$E$5, DataPack!AO337))))</f>
        <v>Community School</v>
      </c>
      <c r="G186" s="43">
        <f>IF(IF($C$4=Dates!$E$3, DataPack!AD337, IF($C$4=Dates!$E$4, DataPack!AJ337, IF($C$4=Dates!$E$5, DataPack!AP337)))="", "", IF($C$4=Dates!$E$3, DataPack!AD337, IF($C$4=Dates!$E$4, DataPack!AJ337, IF($C$4=Dates!$E$5, DataPack!AP337))))</f>
        <v>40982</v>
      </c>
    </row>
    <row r="187" spans="2:7">
      <c r="B187" s="7">
        <f>IF(IF($C$4=Dates!$E$3, DataPack!Y338, IF($C$4=Dates!$E$4, DataPack!AE338, IF($C$4=Dates!$E$5, DataPack!AK338)))="", "", IF($C$4=Dates!$E$3, DataPack!Y338, IF($C$4=Dates!$E$4, DataPack!AE338, IF($C$4=Dates!$E$5, DataPack!AK338))))</f>
        <v>117504</v>
      </c>
      <c r="C187" s="34" t="str">
        <f>IF(IF($C$4=Dates!$E$3, DataPack!Z338, IF($C$4=Dates!$E$4, DataPack!AF338, IF($C$4=Dates!$E$5, DataPack!AL338)))="", "", IF($C$4=Dates!$E$3, DataPack!Z338, IF($C$4=Dates!$E$4, DataPack!AF338, IF($C$4=Dates!$E$5, DataPack!AL338))))</f>
        <v>Fearnhill School</v>
      </c>
      <c r="D187" s="34" t="str">
        <f>IF(IF($C$4=Dates!$E$3, DataPack!AA338, IF($C$4=Dates!$E$4, DataPack!AG338, IF($C$4=Dates!$E$5, DataPack!AM338)))="", "", IF($C$4=Dates!$E$3, DataPack!AA338, IF($C$4=Dates!$E$4, DataPack!AG338, IF($C$4=Dates!$E$5, DataPack!AM338))))</f>
        <v>Hertfordshire</v>
      </c>
      <c r="E187" s="34" t="str">
        <f>IF(IF($C$4=Dates!$E$3, DataPack!AB338, IF($C$4=Dates!$E$4, DataPack!AH338, IF($C$4=Dates!$E$5, DataPack!AN338)))="", "", IF($C$4=Dates!$E$3, DataPack!AB338, IF($C$4=Dates!$E$4, DataPack!AH338, IF($C$4=Dates!$E$5, DataPack!AN338))))</f>
        <v>Secondary</v>
      </c>
      <c r="F187" s="34" t="str">
        <f>IF(IF($C$4=Dates!$E$3, DataPack!AC338, IF($C$4=Dates!$E$4, DataPack!AI338, IF($C$4=Dates!$E$5, DataPack!AO338)))="", "", IF($C$4=Dates!$E$3, DataPack!AC338, IF($C$4=Dates!$E$4, DataPack!AI338, IF($C$4=Dates!$E$5, DataPack!AO338))))</f>
        <v>Community School</v>
      </c>
      <c r="G187" s="43">
        <f>IF(IF($C$4=Dates!$E$3, DataPack!AD338, IF($C$4=Dates!$E$4, DataPack!AJ338, IF($C$4=Dates!$E$5, DataPack!AP338)))="", "", IF($C$4=Dates!$E$3, DataPack!AD338, IF($C$4=Dates!$E$4, DataPack!AJ338, IF($C$4=Dates!$E$5, DataPack!AP338))))</f>
        <v>40975</v>
      </c>
    </row>
    <row r="188" spans="2:7">
      <c r="B188" s="7">
        <f>IF(IF($C$4=Dates!$E$3, DataPack!Y339, IF($C$4=Dates!$E$4, DataPack!AE339, IF($C$4=Dates!$E$5, DataPack!AK339)))="", "", IF($C$4=Dates!$E$3, DataPack!Y339, IF($C$4=Dates!$E$4, DataPack!AE339, IF($C$4=Dates!$E$5, DataPack!AK339))))</f>
        <v>122863</v>
      </c>
      <c r="C188" s="34" t="str">
        <f>IF(IF($C$4=Dates!$E$3, DataPack!Z339, IF($C$4=Dates!$E$4, DataPack!AF339, IF($C$4=Dates!$E$5, DataPack!AL339)))="", "", IF($C$4=Dates!$E$3, DataPack!Z339, IF($C$4=Dates!$E$4, DataPack!AF339, IF($C$4=Dates!$E$5, DataPack!AL339))))</f>
        <v>Portland School</v>
      </c>
      <c r="D188" s="34" t="str">
        <f>IF(IF($C$4=Dates!$E$3, DataPack!AA339, IF($C$4=Dates!$E$4, DataPack!AG339, IF($C$4=Dates!$E$5, DataPack!AM339)))="", "", IF($C$4=Dates!$E$3, DataPack!AA339, IF($C$4=Dates!$E$4, DataPack!AG339, IF($C$4=Dates!$E$5, DataPack!AM339))))</f>
        <v>Nottinghamshire</v>
      </c>
      <c r="E188" s="34" t="str">
        <f>IF(IF($C$4=Dates!$E$3, DataPack!AB339, IF($C$4=Dates!$E$4, DataPack!AH339, IF($C$4=Dates!$E$5, DataPack!AN339)))="", "", IF($C$4=Dates!$E$3, DataPack!AB339, IF($C$4=Dates!$E$4, DataPack!AH339, IF($C$4=Dates!$E$5, DataPack!AN339))))</f>
        <v>Secondary</v>
      </c>
      <c r="F188" s="34" t="str">
        <f>IF(IF($C$4=Dates!$E$3, DataPack!AC339, IF($C$4=Dates!$E$4, DataPack!AI339, IF($C$4=Dates!$E$5, DataPack!AO339)))="", "", IF($C$4=Dates!$E$3, DataPack!AC339, IF($C$4=Dates!$E$4, DataPack!AI339, IF($C$4=Dates!$E$5, DataPack!AO339))))</f>
        <v>Community School</v>
      </c>
      <c r="G188" s="43">
        <f>IF(IF($C$4=Dates!$E$3, DataPack!AD339, IF($C$4=Dates!$E$4, DataPack!AJ339, IF($C$4=Dates!$E$5, DataPack!AP339)))="", "", IF($C$4=Dates!$E$3, DataPack!AD339, IF($C$4=Dates!$E$4, DataPack!AJ339, IF($C$4=Dates!$E$5, DataPack!AP339))))</f>
        <v>40975</v>
      </c>
    </row>
    <row r="189" spans="2:7">
      <c r="B189" s="7">
        <f>IF(IF($C$4=Dates!$E$3, DataPack!Y340, IF($C$4=Dates!$E$4, DataPack!AE340, IF($C$4=Dates!$E$5, DataPack!AK340)))="", "", IF($C$4=Dates!$E$3, DataPack!Y340, IF($C$4=Dates!$E$4, DataPack!AE340, IF($C$4=Dates!$E$5, DataPack!AK340))))</f>
        <v>118076</v>
      </c>
      <c r="C189" s="34" t="str">
        <f>IF(IF($C$4=Dates!$E$3, DataPack!Z340, IF($C$4=Dates!$E$4, DataPack!AF340, IF($C$4=Dates!$E$5, DataPack!AL340)))="", "", IF($C$4=Dates!$E$3, DataPack!Z340, IF($C$4=Dates!$E$4, DataPack!AF340, IF($C$4=Dates!$E$5, DataPack!AL340))))</f>
        <v>The Market Weighton School</v>
      </c>
      <c r="D189" s="34" t="str">
        <f>IF(IF($C$4=Dates!$E$3, DataPack!AA340, IF($C$4=Dates!$E$4, DataPack!AG340, IF($C$4=Dates!$E$5, DataPack!AM340)))="", "", IF($C$4=Dates!$E$3, DataPack!AA340, IF($C$4=Dates!$E$4, DataPack!AG340, IF($C$4=Dates!$E$5, DataPack!AM340))))</f>
        <v>East Riding of Yorkshire</v>
      </c>
      <c r="E189" s="34" t="str">
        <f>IF(IF($C$4=Dates!$E$3, DataPack!AB340, IF($C$4=Dates!$E$4, DataPack!AH340, IF($C$4=Dates!$E$5, DataPack!AN340)))="", "", IF($C$4=Dates!$E$3, DataPack!AB340, IF($C$4=Dates!$E$4, DataPack!AH340, IF($C$4=Dates!$E$5, DataPack!AN340))))</f>
        <v>Secondary</v>
      </c>
      <c r="F189" s="34" t="str">
        <f>IF(IF($C$4=Dates!$E$3, DataPack!AC340, IF($C$4=Dates!$E$4, DataPack!AI340, IF($C$4=Dates!$E$5, DataPack!AO340)))="", "", IF($C$4=Dates!$E$3, DataPack!AC340, IF($C$4=Dates!$E$4, DataPack!AI340, IF($C$4=Dates!$E$5, DataPack!AO340))))</f>
        <v>Community School</v>
      </c>
      <c r="G189" s="43">
        <f>IF(IF($C$4=Dates!$E$3, DataPack!AD340, IF($C$4=Dates!$E$4, DataPack!AJ340, IF($C$4=Dates!$E$5, DataPack!AP340)))="", "", IF($C$4=Dates!$E$3, DataPack!AD340, IF($C$4=Dates!$E$4, DataPack!AJ340, IF($C$4=Dates!$E$5, DataPack!AP340))))</f>
        <v>40975</v>
      </c>
    </row>
    <row r="190" spans="2:7">
      <c r="B190" s="7">
        <f>IF(IF($C$4=Dates!$E$3, DataPack!Y341, IF($C$4=Dates!$E$4, DataPack!AE341, IF($C$4=Dates!$E$5, DataPack!AK341)))="", "", IF($C$4=Dates!$E$3, DataPack!Y341, IF($C$4=Dates!$E$4, DataPack!AE341, IF($C$4=Dates!$E$5, DataPack!AK341))))</f>
        <v>100188</v>
      </c>
      <c r="C190" s="34" t="str">
        <f>IF(IF($C$4=Dates!$E$3, DataPack!Z341, IF($C$4=Dates!$E$4, DataPack!AF341, IF($C$4=Dates!$E$5, DataPack!AL341)))="", "", IF($C$4=Dates!$E$3, DataPack!Z341, IF($C$4=Dates!$E$4, DataPack!AF341, IF($C$4=Dates!$E$5, DataPack!AL341))))</f>
        <v>The Eltham Foundation School</v>
      </c>
      <c r="D190" s="34" t="str">
        <f>IF(IF($C$4=Dates!$E$3, DataPack!AA341, IF($C$4=Dates!$E$4, DataPack!AG341, IF($C$4=Dates!$E$5, DataPack!AM341)))="", "", IF($C$4=Dates!$E$3, DataPack!AA341, IF($C$4=Dates!$E$4, DataPack!AG341, IF($C$4=Dates!$E$5, DataPack!AM341))))</f>
        <v>Greenwich</v>
      </c>
      <c r="E190" s="34" t="str">
        <f>IF(IF($C$4=Dates!$E$3, DataPack!AB341, IF($C$4=Dates!$E$4, DataPack!AH341, IF($C$4=Dates!$E$5, DataPack!AN341)))="", "", IF($C$4=Dates!$E$3, DataPack!AB341, IF($C$4=Dates!$E$4, DataPack!AH341, IF($C$4=Dates!$E$5, DataPack!AN341))))</f>
        <v>Secondary</v>
      </c>
      <c r="F190" s="34" t="str">
        <f>IF(IF($C$4=Dates!$E$3, DataPack!AC341, IF($C$4=Dates!$E$4, DataPack!AI341, IF($C$4=Dates!$E$5, DataPack!AO341)))="", "", IF($C$4=Dates!$E$3, DataPack!AC341, IF($C$4=Dates!$E$4, DataPack!AI341, IF($C$4=Dates!$E$5, DataPack!AO341))))</f>
        <v>Foundation School</v>
      </c>
      <c r="G190" s="43">
        <f>IF(IF($C$4=Dates!$E$3, DataPack!AD341, IF($C$4=Dates!$E$4, DataPack!AJ341, IF($C$4=Dates!$E$5, DataPack!AP341)))="", "", IF($C$4=Dates!$E$3, DataPack!AD341, IF($C$4=Dates!$E$4, DataPack!AJ341, IF($C$4=Dates!$E$5, DataPack!AP341))))</f>
        <v>40969</v>
      </c>
    </row>
    <row r="191" spans="2:7">
      <c r="B191" s="7">
        <f>IF(IF($C$4=Dates!$E$3, DataPack!Y342, IF($C$4=Dates!$E$4, DataPack!AE342, IF($C$4=Dates!$E$5, DataPack!AK342)))="", "", IF($C$4=Dates!$E$3, DataPack!Y342, IF($C$4=Dates!$E$4, DataPack!AE342, IF($C$4=Dates!$E$5, DataPack!AK342))))</f>
        <v>106270</v>
      </c>
      <c r="C191" s="34" t="str">
        <f>IF(IF($C$4=Dates!$E$3, DataPack!Z342, IF($C$4=Dates!$E$4, DataPack!AF342, IF($C$4=Dates!$E$5, DataPack!AL342)))="", "", IF($C$4=Dates!$E$3, DataPack!Z342, IF($C$4=Dates!$E$4, DataPack!AF342, IF($C$4=Dates!$E$5, DataPack!AL342))))</f>
        <v>St Damian's RC Science College</v>
      </c>
      <c r="D191" s="34" t="str">
        <f>IF(IF($C$4=Dates!$E$3, DataPack!AA342, IF($C$4=Dates!$E$4, DataPack!AG342, IF($C$4=Dates!$E$5, DataPack!AM342)))="", "", IF($C$4=Dates!$E$3, DataPack!AA342, IF($C$4=Dates!$E$4, DataPack!AG342, IF($C$4=Dates!$E$5, DataPack!AM342))))</f>
        <v>Tameside</v>
      </c>
      <c r="E191" s="34" t="str">
        <f>IF(IF($C$4=Dates!$E$3, DataPack!AB342, IF($C$4=Dates!$E$4, DataPack!AH342, IF($C$4=Dates!$E$5, DataPack!AN342)))="", "", IF($C$4=Dates!$E$3, DataPack!AB342, IF($C$4=Dates!$E$4, DataPack!AH342, IF($C$4=Dates!$E$5, DataPack!AN342))))</f>
        <v>Secondary</v>
      </c>
      <c r="F191" s="34" t="str">
        <f>IF(IF($C$4=Dates!$E$3, DataPack!AC342, IF($C$4=Dates!$E$4, DataPack!AI342, IF($C$4=Dates!$E$5, DataPack!AO342)))="", "", IF($C$4=Dates!$E$3, DataPack!AC342, IF($C$4=Dates!$E$4, DataPack!AI342, IF($C$4=Dates!$E$5, DataPack!AO342))))</f>
        <v>Voluntary Aided School</v>
      </c>
      <c r="G191" s="43">
        <f>IF(IF($C$4=Dates!$E$3, DataPack!AD342, IF($C$4=Dates!$E$4, DataPack!AJ342, IF($C$4=Dates!$E$5, DataPack!AP342)))="", "", IF($C$4=Dates!$E$3, DataPack!AD342, IF($C$4=Dates!$E$4, DataPack!AJ342, IF($C$4=Dates!$E$5, DataPack!AP342))))</f>
        <v>40968</v>
      </c>
    </row>
    <row r="192" spans="2:7">
      <c r="B192" s="7">
        <f>IF(IF($C$4=Dates!$E$3, DataPack!Y343, IF($C$4=Dates!$E$4, DataPack!AE343, IF($C$4=Dates!$E$5, DataPack!AK343)))="", "", IF($C$4=Dates!$E$3, DataPack!Y343, IF($C$4=Dates!$E$4, DataPack!AE343, IF($C$4=Dates!$E$5, DataPack!AK343))))</f>
        <v>115723</v>
      </c>
      <c r="C192" s="34" t="str">
        <f>IF(IF($C$4=Dates!$E$3, DataPack!Z343, IF($C$4=Dates!$E$4, DataPack!AF343, IF($C$4=Dates!$E$5, DataPack!AL343)))="", "", IF($C$4=Dates!$E$3, DataPack!Z343, IF($C$4=Dates!$E$4, DataPack!AF343, IF($C$4=Dates!$E$5, DataPack!AL343))))</f>
        <v>Archway School</v>
      </c>
      <c r="D192" s="34" t="str">
        <f>IF(IF($C$4=Dates!$E$3, DataPack!AA343, IF($C$4=Dates!$E$4, DataPack!AG343, IF($C$4=Dates!$E$5, DataPack!AM343)))="", "", IF($C$4=Dates!$E$3, DataPack!AA343, IF($C$4=Dates!$E$4, DataPack!AG343, IF($C$4=Dates!$E$5, DataPack!AM343))))</f>
        <v>Gloucestershire</v>
      </c>
      <c r="E192" s="34" t="str">
        <f>IF(IF($C$4=Dates!$E$3, DataPack!AB343, IF($C$4=Dates!$E$4, DataPack!AH343, IF($C$4=Dates!$E$5, DataPack!AN343)))="", "", IF($C$4=Dates!$E$3, DataPack!AB343, IF($C$4=Dates!$E$4, DataPack!AH343, IF($C$4=Dates!$E$5, DataPack!AN343))))</f>
        <v>Secondary</v>
      </c>
      <c r="F192" s="34" t="str">
        <f>IF(IF($C$4=Dates!$E$3, DataPack!AC343, IF($C$4=Dates!$E$4, DataPack!AI343, IF($C$4=Dates!$E$5, DataPack!AO343)))="", "", IF($C$4=Dates!$E$3, DataPack!AC343, IF($C$4=Dates!$E$4, DataPack!AI343, IF($C$4=Dates!$E$5, DataPack!AO343))))</f>
        <v>Community School</v>
      </c>
      <c r="G192" s="43">
        <f>IF(IF($C$4=Dates!$E$3, DataPack!AD343, IF($C$4=Dates!$E$4, DataPack!AJ343, IF($C$4=Dates!$E$5, DataPack!AP343)))="", "", IF($C$4=Dates!$E$3, DataPack!AD343, IF($C$4=Dates!$E$4, DataPack!AJ343, IF($C$4=Dates!$E$5, DataPack!AP343))))</f>
        <v>40962</v>
      </c>
    </row>
    <row r="193" spans="2:7">
      <c r="B193" s="7">
        <f>IF(IF($C$4=Dates!$E$3, DataPack!Y344, IF($C$4=Dates!$E$4, DataPack!AE344, IF($C$4=Dates!$E$5, DataPack!AK344)))="", "", IF($C$4=Dates!$E$3, DataPack!Y344, IF($C$4=Dates!$E$4, DataPack!AE344, IF($C$4=Dates!$E$5, DataPack!AK344))))</f>
        <v>115368</v>
      </c>
      <c r="C193" s="34" t="str">
        <f>IF(IF($C$4=Dates!$E$3, DataPack!Z344, IF($C$4=Dates!$E$4, DataPack!AF344, IF($C$4=Dates!$E$5, DataPack!AL344)))="", "", IF($C$4=Dates!$E$3, DataPack!Z344, IF($C$4=Dates!$E$4, DataPack!AF344, IF($C$4=Dates!$E$5, DataPack!AL344))))</f>
        <v>Cecil Jones College</v>
      </c>
      <c r="D193" s="34" t="str">
        <f>IF(IF($C$4=Dates!$E$3, DataPack!AA344, IF($C$4=Dates!$E$4, DataPack!AG344, IF($C$4=Dates!$E$5, DataPack!AM344)))="", "", IF($C$4=Dates!$E$3, DataPack!AA344, IF($C$4=Dates!$E$4, DataPack!AG344, IF($C$4=Dates!$E$5, DataPack!AM344))))</f>
        <v>Southend-on-Sea</v>
      </c>
      <c r="E193" s="34" t="str">
        <f>IF(IF($C$4=Dates!$E$3, DataPack!AB344, IF($C$4=Dates!$E$4, DataPack!AH344, IF($C$4=Dates!$E$5, DataPack!AN344)))="", "", IF($C$4=Dates!$E$3, DataPack!AB344, IF($C$4=Dates!$E$4, DataPack!AH344, IF($C$4=Dates!$E$5, DataPack!AN344))))</f>
        <v>Secondary</v>
      </c>
      <c r="F193" s="34" t="str">
        <f>IF(IF($C$4=Dates!$E$3, DataPack!AC344, IF($C$4=Dates!$E$4, DataPack!AI344, IF($C$4=Dates!$E$5, DataPack!AO344)))="", "", IF($C$4=Dates!$E$3, DataPack!AC344, IF($C$4=Dates!$E$4, DataPack!AI344, IF($C$4=Dates!$E$5, DataPack!AO344))))</f>
        <v>Foundation School</v>
      </c>
      <c r="G193" s="43">
        <f>IF(IF($C$4=Dates!$E$3, DataPack!AD344, IF($C$4=Dates!$E$4, DataPack!AJ344, IF($C$4=Dates!$E$5, DataPack!AP344)))="", "", IF($C$4=Dates!$E$3, DataPack!AD344, IF($C$4=Dates!$E$4, DataPack!AJ344, IF($C$4=Dates!$E$5, DataPack!AP344))))</f>
        <v>40934</v>
      </c>
    </row>
    <row r="194" spans="2:7">
      <c r="B194" s="7">
        <f>IF(IF($C$4=Dates!$E$3, DataPack!Y345, IF($C$4=Dates!$E$4, DataPack!AE345, IF($C$4=Dates!$E$5, DataPack!AK345)))="", "", IF($C$4=Dates!$E$3, DataPack!Y345, IF($C$4=Dates!$E$4, DataPack!AE345, IF($C$4=Dates!$E$5, DataPack!AK345))))</f>
        <v>106650</v>
      </c>
      <c r="C194" s="34" t="str">
        <f>IF(IF($C$4=Dates!$E$3, DataPack!Z345, IF($C$4=Dates!$E$4, DataPack!AF345, IF($C$4=Dates!$E$5, DataPack!AL345)))="", "", IF($C$4=Dates!$E$3, DataPack!Z345, IF($C$4=Dates!$E$4, DataPack!AF345, IF($C$4=Dates!$E$5, DataPack!AL345))))</f>
        <v>Wombwell High - A Humanities College</v>
      </c>
      <c r="D194" s="34" t="str">
        <f>IF(IF($C$4=Dates!$E$3, DataPack!AA345, IF($C$4=Dates!$E$4, DataPack!AG345, IF($C$4=Dates!$E$5, DataPack!AM345)))="", "", IF($C$4=Dates!$E$3, DataPack!AA345, IF($C$4=Dates!$E$4, DataPack!AG345, IF($C$4=Dates!$E$5, DataPack!AM345))))</f>
        <v>Barnsley</v>
      </c>
      <c r="E194" s="34" t="str">
        <f>IF(IF($C$4=Dates!$E$3, DataPack!AB345, IF($C$4=Dates!$E$4, DataPack!AH345, IF($C$4=Dates!$E$5, DataPack!AN345)))="", "", IF($C$4=Dates!$E$3, DataPack!AB345, IF($C$4=Dates!$E$4, DataPack!AH345, IF($C$4=Dates!$E$5, DataPack!AN345))))</f>
        <v>Secondary</v>
      </c>
      <c r="F194" s="34" t="str">
        <f>IF(IF($C$4=Dates!$E$3, DataPack!AC345, IF($C$4=Dates!$E$4, DataPack!AI345, IF($C$4=Dates!$E$5, DataPack!AO345)))="", "", IF($C$4=Dates!$E$3, DataPack!AC345, IF($C$4=Dates!$E$4, DataPack!AI345, IF($C$4=Dates!$E$5, DataPack!AO345))))</f>
        <v>Community School</v>
      </c>
      <c r="G194" s="43">
        <f>IF(IF($C$4=Dates!$E$3, DataPack!AD345, IF($C$4=Dates!$E$4, DataPack!AJ345, IF($C$4=Dates!$E$5, DataPack!AP345)))="", "", IF($C$4=Dates!$E$3, DataPack!AD345, IF($C$4=Dates!$E$4, DataPack!AJ345, IF($C$4=Dates!$E$5, DataPack!AP345))))</f>
        <v>40933</v>
      </c>
    </row>
    <row r="195" spans="2:7">
      <c r="B195" s="7">
        <f>IF(IF($C$4=Dates!$E$3, DataPack!Y346, IF($C$4=Dates!$E$4, DataPack!AE346, IF($C$4=Dates!$E$5, DataPack!AK346)))="", "", IF($C$4=Dates!$E$3, DataPack!Y346, IF($C$4=Dates!$E$4, DataPack!AE346, IF($C$4=Dates!$E$5, DataPack!AK346))))</f>
        <v>108736</v>
      </c>
      <c r="C195" s="34" t="str">
        <f>IF(IF($C$4=Dates!$E$3, DataPack!Z346, IF($C$4=Dates!$E$4, DataPack!AF346, IF($C$4=Dates!$E$5, DataPack!AL346)))="", "", IF($C$4=Dates!$E$3, DataPack!Z346, IF($C$4=Dates!$E$4, DataPack!AF346, IF($C$4=Dates!$E$5, DataPack!AL346))))</f>
        <v>St Wilfrid's RC College</v>
      </c>
      <c r="D195" s="34" t="str">
        <f>IF(IF($C$4=Dates!$E$3, DataPack!AA346, IF($C$4=Dates!$E$4, DataPack!AG346, IF($C$4=Dates!$E$5, DataPack!AM346)))="", "", IF($C$4=Dates!$E$3, DataPack!AA346, IF($C$4=Dates!$E$4, DataPack!AG346, IF($C$4=Dates!$E$5, DataPack!AM346))))</f>
        <v>South Tyneside</v>
      </c>
      <c r="E195" s="34" t="str">
        <f>IF(IF($C$4=Dates!$E$3, DataPack!AB346, IF($C$4=Dates!$E$4, DataPack!AH346, IF($C$4=Dates!$E$5, DataPack!AN346)))="", "", IF($C$4=Dates!$E$3, DataPack!AB346, IF($C$4=Dates!$E$4, DataPack!AH346, IF($C$4=Dates!$E$5, DataPack!AN346))))</f>
        <v>Secondary</v>
      </c>
      <c r="F195" s="34" t="str">
        <f>IF(IF($C$4=Dates!$E$3, DataPack!AC346, IF($C$4=Dates!$E$4, DataPack!AI346, IF($C$4=Dates!$E$5, DataPack!AO346)))="", "", IF($C$4=Dates!$E$3, DataPack!AC346, IF($C$4=Dates!$E$4, DataPack!AI346, IF($C$4=Dates!$E$5, DataPack!AO346))))</f>
        <v>Voluntary Aided School</v>
      </c>
      <c r="G195" s="43">
        <f>IF(IF($C$4=Dates!$E$3, DataPack!AD346, IF($C$4=Dates!$E$4, DataPack!AJ346, IF($C$4=Dates!$E$5, DataPack!AP346)))="", "", IF($C$4=Dates!$E$3, DataPack!AD346, IF($C$4=Dates!$E$4, DataPack!AJ346, IF($C$4=Dates!$E$5, DataPack!AP346))))</f>
        <v>40886</v>
      </c>
    </row>
    <row r="196" spans="2:7">
      <c r="B196" s="7">
        <f>IF(IF($C$4=Dates!$E$3, DataPack!Y347, IF($C$4=Dates!$E$4, DataPack!AE347, IF($C$4=Dates!$E$5, DataPack!AK347)))="", "", IF($C$4=Dates!$E$3, DataPack!Y347, IF($C$4=Dates!$E$4, DataPack!AE347, IF($C$4=Dates!$E$5, DataPack!AK347))))</f>
        <v>106648</v>
      </c>
      <c r="C196" s="34" t="str">
        <f>IF(IF($C$4=Dates!$E$3, DataPack!Z347, IF($C$4=Dates!$E$4, DataPack!AF347, IF($C$4=Dates!$E$5, DataPack!AL347)))="", "", IF($C$4=Dates!$E$3, DataPack!Z347, IF($C$4=Dates!$E$4, DataPack!AF347, IF($C$4=Dates!$E$5, DataPack!AL347))))</f>
        <v>Darfield Foulstone School of Creative Arts</v>
      </c>
      <c r="D196" s="34" t="str">
        <f>IF(IF($C$4=Dates!$E$3, DataPack!AA347, IF($C$4=Dates!$E$4, DataPack!AG347, IF($C$4=Dates!$E$5, DataPack!AM347)))="", "", IF($C$4=Dates!$E$3, DataPack!AA347, IF($C$4=Dates!$E$4, DataPack!AG347, IF($C$4=Dates!$E$5, DataPack!AM347))))</f>
        <v>Barnsley</v>
      </c>
      <c r="E196" s="34" t="str">
        <f>IF(IF($C$4=Dates!$E$3, DataPack!AB347, IF($C$4=Dates!$E$4, DataPack!AH347, IF($C$4=Dates!$E$5, DataPack!AN347)))="", "", IF($C$4=Dates!$E$3, DataPack!AB347, IF($C$4=Dates!$E$4, DataPack!AH347, IF($C$4=Dates!$E$5, DataPack!AN347))))</f>
        <v>Secondary</v>
      </c>
      <c r="F196" s="34" t="str">
        <f>IF(IF($C$4=Dates!$E$3, DataPack!AC347, IF($C$4=Dates!$E$4, DataPack!AI347, IF($C$4=Dates!$E$5, DataPack!AO347)))="", "", IF($C$4=Dates!$E$3, DataPack!AC347, IF($C$4=Dates!$E$4, DataPack!AI347, IF($C$4=Dates!$E$5, DataPack!AO347))))</f>
        <v>Community School</v>
      </c>
      <c r="G196" s="43">
        <f>IF(IF($C$4=Dates!$E$3, DataPack!AD347, IF($C$4=Dates!$E$4, DataPack!AJ347, IF($C$4=Dates!$E$5, DataPack!AP347)))="", "", IF($C$4=Dates!$E$3, DataPack!AD347, IF($C$4=Dates!$E$4, DataPack!AJ347, IF($C$4=Dates!$E$5, DataPack!AP347))))</f>
        <v>40885</v>
      </c>
    </row>
    <row r="197" spans="2:7">
      <c r="B197" s="7">
        <f>IF(IF($C$4=Dates!$E$3, DataPack!Y348, IF($C$4=Dates!$E$4, DataPack!AE348, IF($C$4=Dates!$E$5, DataPack!AK348)))="", "", IF($C$4=Dates!$E$3, DataPack!Y348, IF($C$4=Dates!$E$4, DataPack!AE348, IF($C$4=Dates!$E$5, DataPack!AK348))))</f>
        <v>102449</v>
      </c>
      <c r="C197" s="34" t="str">
        <f>IF(IF($C$4=Dates!$E$3, DataPack!Z348, IF($C$4=Dates!$E$4, DataPack!AF348, IF($C$4=Dates!$E$5, DataPack!AL348)))="", "", IF($C$4=Dates!$E$3, DataPack!Z348, IF($C$4=Dates!$E$4, DataPack!AF348, IF($C$4=Dates!$E$5, DataPack!AL348))))</f>
        <v>Abbotsfield School</v>
      </c>
      <c r="D197" s="34" t="str">
        <f>IF(IF($C$4=Dates!$E$3, DataPack!AA348, IF($C$4=Dates!$E$4, DataPack!AG348, IF($C$4=Dates!$E$5, DataPack!AM348)))="", "", IF($C$4=Dates!$E$3, DataPack!AA348, IF($C$4=Dates!$E$4, DataPack!AG348, IF($C$4=Dates!$E$5, DataPack!AM348))))</f>
        <v>Hillingdon</v>
      </c>
      <c r="E197" s="34" t="str">
        <f>IF(IF($C$4=Dates!$E$3, DataPack!AB348, IF($C$4=Dates!$E$4, DataPack!AH348, IF($C$4=Dates!$E$5, DataPack!AN348)))="", "", IF($C$4=Dates!$E$3, DataPack!AB348, IF($C$4=Dates!$E$4, DataPack!AH348, IF($C$4=Dates!$E$5, DataPack!AN348))))</f>
        <v>Secondary</v>
      </c>
      <c r="F197" s="34" t="str">
        <f>IF(IF($C$4=Dates!$E$3, DataPack!AC348, IF($C$4=Dates!$E$4, DataPack!AI348, IF($C$4=Dates!$E$5, DataPack!AO348)))="", "", IF($C$4=Dates!$E$3, DataPack!AC348, IF($C$4=Dates!$E$4, DataPack!AI348, IF($C$4=Dates!$E$5, DataPack!AO348))))</f>
        <v>Foundation School</v>
      </c>
      <c r="G197" s="43">
        <f>IF(IF($C$4=Dates!$E$3, DataPack!AD348, IF($C$4=Dates!$E$4, DataPack!AJ348, IF($C$4=Dates!$E$5, DataPack!AP348)))="", "", IF($C$4=Dates!$E$3, DataPack!AD348, IF($C$4=Dates!$E$4, DataPack!AJ348, IF($C$4=Dates!$E$5, DataPack!AP348))))</f>
        <v>40884</v>
      </c>
    </row>
    <row r="198" spans="2:7">
      <c r="B198" s="7">
        <f>IF(IF($C$4=Dates!$E$3, DataPack!Y349, IF($C$4=Dates!$E$4, DataPack!AE349, IF($C$4=Dates!$E$5, DataPack!AK349)))="", "", IF($C$4=Dates!$E$3, DataPack!Y349, IF($C$4=Dates!$E$4, DataPack!AE349, IF($C$4=Dates!$E$5, DataPack!AK349))))</f>
        <v>113539</v>
      </c>
      <c r="C198" s="34" t="str">
        <f>IF(IF($C$4=Dates!$E$3, DataPack!Z349, IF($C$4=Dates!$E$4, DataPack!AF349, IF($C$4=Dates!$E$5, DataPack!AL349)))="", "", IF($C$4=Dates!$E$3, DataPack!Z349, IF($C$4=Dates!$E$4, DataPack!AF349, IF($C$4=Dates!$E$5, DataPack!AL349))))</f>
        <v>Tavistock College</v>
      </c>
      <c r="D198" s="34" t="str">
        <f>IF(IF($C$4=Dates!$E$3, DataPack!AA349, IF($C$4=Dates!$E$4, DataPack!AG349, IF($C$4=Dates!$E$5, DataPack!AM349)))="", "", IF($C$4=Dates!$E$3, DataPack!AA349, IF($C$4=Dates!$E$4, DataPack!AG349, IF($C$4=Dates!$E$5, DataPack!AM349))))</f>
        <v>Devon</v>
      </c>
      <c r="E198" s="34" t="str">
        <f>IF(IF($C$4=Dates!$E$3, DataPack!AB349, IF($C$4=Dates!$E$4, DataPack!AH349, IF($C$4=Dates!$E$5, DataPack!AN349)))="", "", IF($C$4=Dates!$E$3, DataPack!AB349, IF($C$4=Dates!$E$4, DataPack!AH349, IF($C$4=Dates!$E$5, DataPack!AN349))))</f>
        <v>Secondary</v>
      </c>
      <c r="F198" s="34" t="str">
        <f>IF(IF($C$4=Dates!$E$3, DataPack!AC349, IF($C$4=Dates!$E$4, DataPack!AI349, IF($C$4=Dates!$E$5, DataPack!AO349)))="", "", IF($C$4=Dates!$E$3, DataPack!AC349, IF($C$4=Dates!$E$4, DataPack!AI349, IF($C$4=Dates!$E$5, DataPack!AO349))))</f>
        <v>Community School</v>
      </c>
      <c r="G198" s="43">
        <f>IF(IF($C$4=Dates!$E$3, DataPack!AD349, IF($C$4=Dates!$E$4, DataPack!AJ349, IF($C$4=Dates!$E$5, DataPack!AP349)))="", "", IF($C$4=Dates!$E$3, DataPack!AD349, IF($C$4=Dates!$E$4, DataPack!AJ349, IF($C$4=Dates!$E$5, DataPack!AP349))))</f>
        <v>40879</v>
      </c>
    </row>
    <row r="199" spans="2:7">
      <c r="B199" s="7">
        <f>IF(IF($C$4=Dates!$E$3, DataPack!Y350, IF($C$4=Dates!$E$4, DataPack!AE350, IF($C$4=Dates!$E$5, DataPack!AK350)))="", "", IF($C$4=Dates!$E$3, DataPack!Y350, IF($C$4=Dates!$E$4, DataPack!AE350, IF($C$4=Dates!$E$5, DataPack!AK350))))</f>
        <v>118099</v>
      </c>
      <c r="C199" s="34" t="str">
        <f>IF(IF($C$4=Dates!$E$3, DataPack!Z350, IF($C$4=Dates!$E$4, DataPack!AF350, IF($C$4=Dates!$E$5, DataPack!AL350)))="", "", IF($C$4=Dates!$E$3, DataPack!Z350, IF($C$4=Dates!$E$4, DataPack!AF350, IF($C$4=Dates!$E$5, DataPack!AL350))))</f>
        <v>Winterton Comprehensive School with Specialist Status in Engineering</v>
      </c>
      <c r="D199" s="34" t="str">
        <f>IF(IF($C$4=Dates!$E$3, DataPack!AA350, IF($C$4=Dates!$E$4, DataPack!AG350, IF($C$4=Dates!$E$5, DataPack!AM350)))="", "", IF($C$4=Dates!$E$3, DataPack!AA350, IF($C$4=Dates!$E$4, DataPack!AG350, IF($C$4=Dates!$E$5, DataPack!AM350))))</f>
        <v>North Lincolnshire</v>
      </c>
      <c r="E199" s="34" t="str">
        <f>IF(IF($C$4=Dates!$E$3, DataPack!AB350, IF($C$4=Dates!$E$4, DataPack!AH350, IF($C$4=Dates!$E$5, DataPack!AN350)))="", "", IF($C$4=Dates!$E$3, DataPack!AB350, IF($C$4=Dates!$E$4, DataPack!AH350, IF($C$4=Dates!$E$5, DataPack!AN350))))</f>
        <v>Secondary</v>
      </c>
      <c r="F199" s="34" t="str">
        <f>IF(IF($C$4=Dates!$E$3, DataPack!AC350, IF($C$4=Dates!$E$4, DataPack!AI350, IF($C$4=Dates!$E$5, DataPack!AO350)))="", "", IF($C$4=Dates!$E$3, DataPack!AC350, IF($C$4=Dates!$E$4, DataPack!AI350, IF($C$4=Dates!$E$5, DataPack!AO350))))</f>
        <v>Community School</v>
      </c>
      <c r="G199" s="43">
        <f>IF(IF($C$4=Dates!$E$3, DataPack!AD350, IF($C$4=Dates!$E$4, DataPack!AJ350, IF($C$4=Dates!$E$5, DataPack!AP350)))="", "", IF($C$4=Dates!$E$3, DataPack!AD350, IF($C$4=Dates!$E$4, DataPack!AJ350, IF($C$4=Dates!$E$5, DataPack!AP350))))</f>
        <v>40871</v>
      </c>
    </row>
    <row r="200" spans="2:7">
      <c r="B200" s="7">
        <f>IF(IF($C$4=Dates!$E$3, DataPack!Y351, IF($C$4=Dates!$E$4, DataPack!AE351, IF($C$4=Dates!$E$5, DataPack!AK351)))="", "", IF($C$4=Dates!$E$3, DataPack!Y351, IF($C$4=Dates!$E$4, DataPack!AE351, IF($C$4=Dates!$E$5, DataPack!AK351))))</f>
        <v>104965</v>
      </c>
      <c r="C200" s="34" t="str">
        <f>IF(IF($C$4=Dates!$E$3, DataPack!Z351, IF($C$4=Dates!$E$4, DataPack!AF351, IF($C$4=Dates!$E$5, DataPack!AL351)))="", "", IF($C$4=Dates!$E$3, DataPack!Z351, IF($C$4=Dates!$E$4, DataPack!AF351, IF($C$4=Dates!$E$5, DataPack!AL351))))</f>
        <v>St Wilfrid's Catholic High School</v>
      </c>
      <c r="D200" s="34" t="str">
        <f>IF(IF($C$4=Dates!$E$3, DataPack!AA351, IF($C$4=Dates!$E$4, DataPack!AG351, IF($C$4=Dates!$E$5, DataPack!AM351)))="", "", IF($C$4=Dates!$E$3, DataPack!AA351, IF($C$4=Dates!$E$4, DataPack!AG351, IF($C$4=Dates!$E$5, DataPack!AM351))))</f>
        <v>Sefton</v>
      </c>
      <c r="E200" s="34" t="str">
        <f>IF(IF($C$4=Dates!$E$3, DataPack!AB351, IF($C$4=Dates!$E$4, DataPack!AH351, IF($C$4=Dates!$E$5, DataPack!AN351)))="", "", IF($C$4=Dates!$E$3, DataPack!AB351, IF($C$4=Dates!$E$4, DataPack!AH351, IF($C$4=Dates!$E$5, DataPack!AN351))))</f>
        <v>Secondary</v>
      </c>
      <c r="F200" s="34" t="str">
        <f>IF(IF($C$4=Dates!$E$3, DataPack!AC351, IF($C$4=Dates!$E$4, DataPack!AI351, IF($C$4=Dates!$E$5, DataPack!AO351)))="", "", IF($C$4=Dates!$E$3, DataPack!AC351, IF($C$4=Dates!$E$4, DataPack!AI351, IF($C$4=Dates!$E$5, DataPack!AO351))))</f>
        <v>Voluntary Aided School</v>
      </c>
      <c r="G200" s="43">
        <f>IF(IF($C$4=Dates!$E$3, DataPack!AD351, IF($C$4=Dates!$E$4, DataPack!AJ351, IF($C$4=Dates!$E$5, DataPack!AP351)))="", "", IF($C$4=Dates!$E$3, DataPack!AD351, IF($C$4=Dates!$E$4, DataPack!AJ351, IF($C$4=Dates!$E$5, DataPack!AP351))))</f>
        <v>40871</v>
      </c>
    </row>
    <row r="201" spans="2:7">
      <c r="B201" s="7">
        <f>IF(IF($C$4=Dates!$E$3, DataPack!Y352, IF($C$4=Dates!$E$4, DataPack!AE352, IF($C$4=Dates!$E$5, DataPack!AK352)))="", "", IF($C$4=Dates!$E$3, DataPack!Y352, IF($C$4=Dates!$E$4, DataPack!AE352, IF($C$4=Dates!$E$5, DataPack!AK352))))</f>
        <v>118108</v>
      </c>
      <c r="C201" s="34" t="str">
        <f>IF(IF($C$4=Dates!$E$3, DataPack!Z352, IF($C$4=Dates!$E$4, DataPack!AF352, IF($C$4=Dates!$E$5, DataPack!AL352)))="", "", IF($C$4=Dates!$E$3, DataPack!Z352, IF($C$4=Dates!$E$4, DataPack!AF352, IF($C$4=Dates!$E$5, DataPack!AL352))))</f>
        <v>Andrew Marvell Business and Enterprise College</v>
      </c>
      <c r="D201" s="34" t="str">
        <f>IF(IF($C$4=Dates!$E$3, DataPack!AA352, IF($C$4=Dates!$E$4, DataPack!AG352, IF($C$4=Dates!$E$5, DataPack!AM352)))="", "", IF($C$4=Dates!$E$3, DataPack!AA352, IF($C$4=Dates!$E$4, DataPack!AG352, IF($C$4=Dates!$E$5, DataPack!AM352))))</f>
        <v>Kingston upon Hull City of</v>
      </c>
      <c r="E201" s="34" t="str">
        <f>IF(IF($C$4=Dates!$E$3, DataPack!AB352, IF($C$4=Dates!$E$4, DataPack!AH352, IF($C$4=Dates!$E$5, DataPack!AN352)))="", "", IF($C$4=Dates!$E$3, DataPack!AB352, IF($C$4=Dates!$E$4, DataPack!AH352, IF($C$4=Dates!$E$5, DataPack!AN352))))</f>
        <v>Secondary</v>
      </c>
      <c r="F201" s="34" t="str">
        <f>IF(IF($C$4=Dates!$E$3, DataPack!AC352, IF($C$4=Dates!$E$4, DataPack!AI352, IF($C$4=Dates!$E$5, DataPack!AO352)))="", "", IF($C$4=Dates!$E$3, DataPack!AC352, IF($C$4=Dates!$E$4, DataPack!AI352, IF($C$4=Dates!$E$5, DataPack!AO352))))</f>
        <v>Foundation School</v>
      </c>
      <c r="G201" s="43">
        <f>IF(IF($C$4=Dates!$E$3, DataPack!AD352, IF($C$4=Dates!$E$4, DataPack!AJ352, IF($C$4=Dates!$E$5, DataPack!AP352)))="", "", IF($C$4=Dates!$E$3, DataPack!AD352, IF($C$4=Dates!$E$4, DataPack!AJ352, IF($C$4=Dates!$E$5, DataPack!AP352))))</f>
        <v>40871</v>
      </c>
    </row>
    <row r="202" spans="2:7">
      <c r="B202" s="7">
        <f>IF(IF($C$4=Dates!$E$3, DataPack!Y353, IF($C$4=Dates!$E$4, DataPack!AE353, IF($C$4=Dates!$E$5, DataPack!AK353)))="", "", IF($C$4=Dates!$E$3, DataPack!Y353, IF($C$4=Dates!$E$4, DataPack!AE353, IF($C$4=Dates!$E$5, DataPack!AK353))))</f>
        <v>115725</v>
      </c>
      <c r="C202" s="34" t="str">
        <f>IF(IF($C$4=Dates!$E$3, DataPack!Z353, IF($C$4=Dates!$E$4, DataPack!AF353, IF($C$4=Dates!$E$5, DataPack!AL353)))="", "", IF($C$4=Dates!$E$3, DataPack!Z353, IF($C$4=Dates!$E$4, DataPack!AF353, IF($C$4=Dates!$E$5, DataPack!AL353))))</f>
        <v>Brockworth Enterprise School</v>
      </c>
      <c r="D202" s="34" t="str">
        <f>IF(IF($C$4=Dates!$E$3, DataPack!AA353, IF($C$4=Dates!$E$4, DataPack!AG353, IF($C$4=Dates!$E$5, DataPack!AM353)))="", "", IF($C$4=Dates!$E$3, DataPack!AA353, IF($C$4=Dates!$E$4, DataPack!AG353, IF($C$4=Dates!$E$5, DataPack!AM353))))</f>
        <v>Gloucestershire</v>
      </c>
      <c r="E202" s="34" t="str">
        <f>IF(IF($C$4=Dates!$E$3, DataPack!AB353, IF($C$4=Dates!$E$4, DataPack!AH353, IF($C$4=Dates!$E$5, DataPack!AN353)))="", "", IF($C$4=Dates!$E$3, DataPack!AB353, IF($C$4=Dates!$E$4, DataPack!AH353, IF($C$4=Dates!$E$5, DataPack!AN353))))</f>
        <v>Secondary</v>
      </c>
      <c r="F202" s="34" t="str">
        <f>IF(IF($C$4=Dates!$E$3, DataPack!AC353, IF($C$4=Dates!$E$4, DataPack!AI353, IF($C$4=Dates!$E$5, DataPack!AO353)))="", "", IF($C$4=Dates!$E$3, DataPack!AC353, IF($C$4=Dates!$E$4, DataPack!AI353, IF($C$4=Dates!$E$5, DataPack!AO353))))</f>
        <v>Community School</v>
      </c>
      <c r="G202" s="43">
        <f>IF(IF($C$4=Dates!$E$3, DataPack!AD353, IF($C$4=Dates!$E$4, DataPack!AJ353, IF($C$4=Dates!$E$5, DataPack!AP353)))="", "", IF($C$4=Dates!$E$3, DataPack!AD353, IF($C$4=Dates!$E$4, DataPack!AJ353, IF($C$4=Dates!$E$5, DataPack!AP353))))</f>
        <v>40835</v>
      </c>
    </row>
    <row r="203" spans="2:7">
      <c r="B203" s="7">
        <f>IF(IF($C$4=Dates!$E$3, DataPack!Y354, IF($C$4=Dates!$E$4, DataPack!AE354, IF($C$4=Dates!$E$5, DataPack!AK354)))="", "", IF($C$4=Dates!$E$3, DataPack!Y354, IF($C$4=Dates!$E$4, DataPack!AE354, IF($C$4=Dates!$E$5, DataPack!AK354))))</f>
        <v>133422</v>
      </c>
      <c r="C203" s="34" t="str">
        <f>IF(IF($C$4=Dates!$E$3, DataPack!Z354, IF($C$4=Dates!$E$4, DataPack!AF354, IF($C$4=Dates!$E$5, DataPack!AL354)))="", "", IF($C$4=Dates!$E$3, DataPack!Z354, IF($C$4=Dates!$E$4, DataPack!AF354, IF($C$4=Dates!$E$5, DataPack!AL354))))</f>
        <v>Endeavour High School</v>
      </c>
      <c r="D203" s="34" t="str">
        <f>IF(IF($C$4=Dates!$E$3, DataPack!AA354, IF($C$4=Dates!$E$4, DataPack!AG354, IF($C$4=Dates!$E$5, DataPack!AM354)))="", "", IF($C$4=Dates!$E$3, DataPack!AA354, IF($C$4=Dates!$E$4, DataPack!AG354, IF($C$4=Dates!$E$5, DataPack!AM354))))</f>
        <v>Kingston upon Hull City of</v>
      </c>
      <c r="E203" s="34" t="str">
        <f>IF(IF($C$4=Dates!$E$3, DataPack!AB354, IF($C$4=Dates!$E$4, DataPack!AH354, IF($C$4=Dates!$E$5, DataPack!AN354)))="", "", IF($C$4=Dates!$E$3, DataPack!AB354, IF($C$4=Dates!$E$4, DataPack!AH354, IF($C$4=Dates!$E$5, DataPack!AN354))))</f>
        <v>Secondary</v>
      </c>
      <c r="F203" s="34" t="str">
        <f>IF(IF($C$4=Dates!$E$3, DataPack!AC354, IF($C$4=Dates!$E$4, DataPack!AI354, IF($C$4=Dates!$E$5, DataPack!AO354)))="", "", IF($C$4=Dates!$E$3, DataPack!AC354, IF($C$4=Dates!$E$4, DataPack!AI354, IF($C$4=Dates!$E$5, DataPack!AO354))))</f>
        <v>Community School</v>
      </c>
      <c r="G203" s="43">
        <f>IF(IF($C$4=Dates!$E$3, DataPack!AD354, IF($C$4=Dates!$E$4, DataPack!AJ354, IF($C$4=Dates!$E$5, DataPack!AP354)))="", "", IF($C$4=Dates!$E$3, DataPack!AD354, IF($C$4=Dates!$E$4, DataPack!AJ354, IF($C$4=Dates!$E$5, DataPack!AP354))))</f>
        <v>40829</v>
      </c>
    </row>
    <row r="204" spans="2:7">
      <c r="B204" s="7">
        <f>IF(IF($C$4=Dates!$E$3, DataPack!Y355, IF($C$4=Dates!$E$4, DataPack!AE355, IF($C$4=Dates!$E$5, DataPack!AK355)))="", "", IF($C$4=Dates!$E$3, DataPack!Y355, IF($C$4=Dates!$E$4, DataPack!AE355, IF($C$4=Dates!$E$5, DataPack!AK355))))</f>
        <v>118084</v>
      </c>
      <c r="C204" s="34" t="str">
        <f>IF(IF($C$4=Dates!$E$3, DataPack!Z355, IF($C$4=Dates!$E$4, DataPack!AF355, IF($C$4=Dates!$E$5, DataPack!AL355)))="", "", IF($C$4=Dates!$E$3, DataPack!Z355, IF($C$4=Dates!$E$4, DataPack!AF355, IF($C$4=Dates!$E$5, DataPack!AL355))))</f>
        <v>Howden School and Technology College</v>
      </c>
      <c r="D204" s="34" t="str">
        <f>IF(IF($C$4=Dates!$E$3, DataPack!AA355, IF($C$4=Dates!$E$4, DataPack!AG355, IF($C$4=Dates!$E$5, DataPack!AM355)))="", "", IF($C$4=Dates!$E$3, DataPack!AA355, IF($C$4=Dates!$E$4, DataPack!AG355, IF($C$4=Dates!$E$5, DataPack!AM355))))</f>
        <v>East Riding of Yorkshire</v>
      </c>
      <c r="E204" s="34" t="str">
        <f>IF(IF($C$4=Dates!$E$3, DataPack!AB355, IF($C$4=Dates!$E$4, DataPack!AH355, IF($C$4=Dates!$E$5, DataPack!AN355)))="", "", IF($C$4=Dates!$E$3, DataPack!AB355, IF($C$4=Dates!$E$4, DataPack!AH355, IF($C$4=Dates!$E$5, DataPack!AN355))))</f>
        <v>Secondary</v>
      </c>
      <c r="F204" s="34" t="str">
        <f>IF(IF($C$4=Dates!$E$3, DataPack!AC355, IF($C$4=Dates!$E$4, DataPack!AI355, IF($C$4=Dates!$E$5, DataPack!AO355)))="", "", IF($C$4=Dates!$E$3, DataPack!AC355, IF($C$4=Dates!$E$4, DataPack!AI355, IF($C$4=Dates!$E$5, DataPack!AO355))))</f>
        <v>Community School</v>
      </c>
      <c r="G204" s="43">
        <f>IF(IF($C$4=Dates!$E$3, DataPack!AD355, IF($C$4=Dates!$E$4, DataPack!AJ355, IF($C$4=Dates!$E$5, DataPack!AP355)))="", "", IF($C$4=Dates!$E$3, DataPack!AD355, IF($C$4=Dates!$E$4, DataPack!AJ355, IF($C$4=Dates!$E$5, DataPack!AP355))))</f>
        <v>40807</v>
      </c>
    </row>
    <row r="205" spans="2:7">
      <c r="B205" s="7">
        <f>IF(IF($C$4=Dates!$E$3, DataPack!Y356, IF($C$4=Dates!$E$4, DataPack!AE356, IF($C$4=Dates!$E$5, DataPack!AK356)))="", "", IF($C$4=Dates!$E$3, DataPack!Y356, IF($C$4=Dates!$E$4, DataPack!AE356, IF($C$4=Dates!$E$5, DataPack!AK356))))</f>
        <v>119866</v>
      </c>
      <c r="C205" s="34" t="str">
        <f>IF(IF($C$4=Dates!$E$3, DataPack!Z356, IF($C$4=Dates!$E$4, DataPack!AF356, IF($C$4=Dates!$E$5, DataPack!AL356)))="", "", IF($C$4=Dates!$E$3, DataPack!Z356, IF($C$4=Dates!$E$4, DataPack!AF356, IF($C$4=Dates!$E$5, DataPack!AL356))))</f>
        <v>Moorbrook School</v>
      </c>
      <c r="D205" s="34" t="str">
        <f>IF(IF($C$4=Dates!$E$3, DataPack!AA356, IF($C$4=Dates!$E$4, DataPack!AG356, IF($C$4=Dates!$E$5, DataPack!AM356)))="", "", IF($C$4=Dates!$E$3, DataPack!AA356, IF($C$4=Dates!$E$4, DataPack!AG356, IF($C$4=Dates!$E$5, DataPack!AM356))))</f>
        <v>Lancashire</v>
      </c>
      <c r="E205" s="34" t="str">
        <f>IF(IF($C$4=Dates!$E$3, DataPack!AB356, IF($C$4=Dates!$E$4, DataPack!AH356, IF($C$4=Dates!$E$5, DataPack!AN356)))="", "", IF($C$4=Dates!$E$3, DataPack!AB356, IF($C$4=Dates!$E$4, DataPack!AH356, IF($C$4=Dates!$E$5, DataPack!AN356))))</f>
        <v>Special</v>
      </c>
      <c r="F205" s="34" t="str">
        <f>IF(IF($C$4=Dates!$E$3, DataPack!AC356, IF($C$4=Dates!$E$4, DataPack!AI356, IF($C$4=Dates!$E$5, DataPack!AO356)))="", "", IF($C$4=Dates!$E$3, DataPack!AC356, IF($C$4=Dates!$E$4, DataPack!AI356, IF($C$4=Dates!$E$5, DataPack!AO356))))</f>
        <v>Community Special School</v>
      </c>
      <c r="G205" s="43">
        <f>IF(IF($C$4=Dates!$E$3, DataPack!AD356, IF($C$4=Dates!$E$4, DataPack!AJ356, IF($C$4=Dates!$E$5, DataPack!AP356)))="", "", IF($C$4=Dates!$E$3, DataPack!AD356, IF($C$4=Dates!$E$4, DataPack!AJ356, IF($C$4=Dates!$E$5, DataPack!AP356))))</f>
        <v>41087</v>
      </c>
    </row>
    <row r="206" spans="2:7">
      <c r="B206" s="7">
        <f>IF(IF($C$4=Dates!$E$3, DataPack!Y357, IF($C$4=Dates!$E$4, DataPack!AE357, IF($C$4=Dates!$E$5, DataPack!AK357)))="", "", IF($C$4=Dates!$E$3, DataPack!Y357, IF($C$4=Dates!$E$4, DataPack!AE357, IF($C$4=Dates!$E$5, DataPack!AK357))))</f>
        <v>116641</v>
      </c>
      <c r="C206" s="34" t="str">
        <f>IF(IF($C$4=Dates!$E$3, DataPack!Z357, IF($C$4=Dates!$E$4, DataPack!AF357, IF($C$4=Dates!$E$5, DataPack!AL357)))="", "", IF($C$4=Dates!$E$3, DataPack!Z357, IF($C$4=Dates!$E$4, DataPack!AF357, IF($C$4=Dates!$E$5, DataPack!AL357))))</f>
        <v>The Mark Way School</v>
      </c>
      <c r="D206" s="34" t="str">
        <f>IF(IF($C$4=Dates!$E$3, DataPack!AA357, IF($C$4=Dates!$E$4, DataPack!AG357, IF($C$4=Dates!$E$5, DataPack!AM357)))="", "", IF($C$4=Dates!$E$3, DataPack!AA357, IF($C$4=Dates!$E$4, DataPack!AG357, IF($C$4=Dates!$E$5, DataPack!AM357))))</f>
        <v>Hampshire</v>
      </c>
      <c r="E206" s="34" t="str">
        <f>IF(IF($C$4=Dates!$E$3, DataPack!AB357, IF($C$4=Dates!$E$4, DataPack!AH357, IF($C$4=Dates!$E$5, DataPack!AN357)))="", "", IF($C$4=Dates!$E$3, DataPack!AB357, IF($C$4=Dates!$E$4, DataPack!AH357, IF($C$4=Dates!$E$5, DataPack!AN357))))</f>
        <v>Special</v>
      </c>
      <c r="F206" s="34" t="str">
        <f>IF(IF($C$4=Dates!$E$3, DataPack!AC357, IF($C$4=Dates!$E$4, DataPack!AI357, IF($C$4=Dates!$E$5, DataPack!AO357)))="", "", IF($C$4=Dates!$E$3, DataPack!AC357, IF($C$4=Dates!$E$4, DataPack!AI357, IF($C$4=Dates!$E$5, DataPack!AO357))))</f>
        <v>Community Special School</v>
      </c>
      <c r="G206" s="43">
        <f>IF(IF($C$4=Dates!$E$3, DataPack!AD357, IF($C$4=Dates!$E$4, DataPack!AJ357, IF($C$4=Dates!$E$5, DataPack!AP357)))="", "", IF($C$4=Dates!$E$3, DataPack!AD357, IF($C$4=Dates!$E$4, DataPack!AJ357, IF($C$4=Dates!$E$5, DataPack!AP357))))</f>
        <v>41086</v>
      </c>
    </row>
    <row r="207" spans="2:7">
      <c r="B207" s="7">
        <f>IF(IF($C$4=Dates!$E$3, DataPack!Y358, IF($C$4=Dates!$E$4, DataPack!AE358, IF($C$4=Dates!$E$5, DataPack!AK358)))="", "", IF($C$4=Dates!$E$3, DataPack!Y358, IF($C$4=Dates!$E$4, DataPack!AE358, IF($C$4=Dates!$E$5, DataPack!AK358))))</f>
        <v>131084</v>
      </c>
      <c r="C207" s="34" t="str">
        <f>IF(IF($C$4=Dates!$E$3, DataPack!Z358, IF($C$4=Dates!$E$4, DataPack!AF358, IF($C$4=Dates!$E$5, DataPack!AL358)))="", "", IF($C$4=Dates!$E$3, DataPack!Z358, IF($C$4=Dates!$E$4, DataPack!AF358, IF($C$4=Dates!$E$5, DataPack!AL358))))</f>
        <v>The Kingfisher School</v>
      </c>
      <c r="D207" s="34" t="str">
        <f>IF(IF($C$4=Dates!$E$3, DataPack!AA358, IF($C$4=Dates!$E$4, DataPack!AG358, IF($C$4=Dates!$E$5, DataPack!AM358)))="", "", IF($C$4=Dates!$E$3, DataPack!AA358, IF($C$4=Dates!$E$4, DataPack!AG358, IF($C$4=Dates!$E$5, DataPack!AM358))))</f>
        <v>Worcestershire</v>
      </c>
      <c r="E207" s="34" t="str">
        <f>IF(IF($C$4=Dates!$E$3, DataPack!AB358, IF($C$4=Dates!$E$4, DataPack!AH358, IF($C$4=Dates!$E$5, DataPack!AN358)))="", "", IF($C$4=Dates!$E$3, DataPack!AB358, IF($C$4=Dates!$E$4, DataPack!AH358, IF($C$4=Dates!$E$5, DataPack!AN358))))</f>
        <v>Special</v>
      </c>
      <c r="F207" s="34" t="str">
        <f>IF(IF($C$4=Dates!$E$3, DataPack!AC358, IF($C$4=Dates!$E$4, DataPack!AI358, IF($C$4=Dates!$E$5, DataPack!AO358)))="", "", IF($C$4=Dates!$E$3, DataPack!AC358, IF($C$4=Dates!$E$4, DataPack!AI358, IF($C$4=Dates!$E$5, DataPack!AO358))))</f>
        <v>Community Special School</v>
      </c>
      <c r="G207" s="43">
        <f>IF(IF($C$4=Dates!$E$3, DataPack!AD358, IF($C$4=Dates!$E$4, DataPack!AJ358, IF($C$4=Dates!$E$5, DataPack!AP358)))="", "", IF($C$4=Dates!$E$3, DataPack!AD358, IF($C$4=Dates!$E$4, DataPack!AJ358, IF($C$4=Dates!$E$5, DataPack!AP358))))</f>
        <v>40975</v>
      </c>
    </row>
    <row r="208" spans="2:7">
      <c r="B208" s="7">
        <f>IF(IF($C$4=Dates!$E$3, DataPack!Y359, IF($C$4=Dates!$E$4, DataPack!AE359, IF($C$4=Dates!$E$5, DataPack!AK359)))="", "", IF($C$4=Dates!$E$3, DataPack!Y359, IF($C$4=Dates!$E$4, DataPack!AE359, IF($C$4=Dates!$E$5, DataPack!AK359))))</f>
        <v>103118</v>
      </c>
      <c r="C208" s="34" t="str">
        <f>IF(IF($C$4=Dates!$E$3, DataPack!Z359, IF($C$4=Dates!$E$4, DataPack!AF359, IF($C$4=Dates!$E$5, DataPack!AL359)))="", "", IF($C$4=Dates!$E$3, DataPack!Z359, IF($C$4=Dates!$E$4, DataPack!AF359, IF($C$4=Dates!$E$5, DataPack!AL359))))</f>
        <v>William Morris School</v>
      </c>
      <c r="D208" s="34" t="str">
        <f>IF(IF($C$4=Dates!$E$3, DataPack!AA359, IF($C$4=Dates!$E$4, DataPack!AG359, IF($C$4=Dates!$E$5, DataPack!AM359)))="", "", IF($C$4=Dates!$E$3, DataPack!AA359, IF($C$4=Dates!$E$4, DataPack!AG359, IF($C$4=Dates!$E$5, DataPack!AM359))))</f>
        <v>Waltham Forest</v>
      </c>
      <c r="E208" s="34" t="str">
        <f>IF(IF($C$4=Dates!$E$3, DataPack!AB359, IF($C$4=Dates!$E$4, DataPack!AH359, IF($C$4=Dates!$E$5, DataPack!AN359)))="", "", IF($C$4=Dates!$E$3, DataPack!AB359, IF($C$4=Dates!$E$4, DataPack!AH359, IF($C$4=Dates!$E$5, DataPack!AN359))))</f>
        <v>Special</v>
      </c>
      <c r="F208" s="34" t="str">
        <f>IF(IF($C$4=Dates!$E$3, DataPack!AC359, IF($C$4=Dates!$E$4, DataPack!AI359, IF($C$4=Dates!$E$5, DataPack!AO359)))="", "", IF($C$4=Dates!$E$3, DataPack!AC359, IF($C$4=Dates!$E$4, DataPack!AI359, IF($C$4=Dates!$E$5, DataPack!AO359))))</f>
        <v>Community Special School</v>
      </c>
      <c r="G208" s="43">
        <f>IF(IF($C$4=Dates!$E$3, DataPack!AD359, IF($C$4=Dates!$E$4, DataPack!AJ359, IF($C$4=Dates!$E$5, DataPack!AP359)))="", "", IF($C$4=Dates!$E$3, DataPack!AD359, IF($C$4=Dates!$E$4, DataPack!AJ359, IF($C$4=Dates!$E$5, DataPack!AP359))))</f>
        <v>40975</v>
      </c>
    </row>
    <row r="209" spans="2:7">
      <c r="B209" s="7">
        <f>IF(IF($C$4=Dates!$E$3, DataPack!Y360, IF($C$4=Dates!$E$4, DataPack!AE360, IF($C$4=Dates!$E$5, DataPack!AK360)))="", "", IF($C$4=Dates!$E$3, DataPack!Y360, IF($C$4=Dates!$E$4, DataPack!AE360, IF($C$4=Dates!$E$5, DataPack!AK360))))</f>
        <v>131885</v>
      </c>
      <c r="C209" s="34" t="str">
        <f>IF(IF($C$4=Dates!$E$3, DataPack!Z360, IF($C$4=Dates!$E$4, DataPack!AF360, IF($C$4=Dates!$E$5, DataPack!AL360)))="", "", IF($C$4=Dates!$E$3, DataPack!Z360, IF($C$4=Dates!$E$4, DataPack!AF360, IF($C$4=Dates!$E$5, DataPack!AL360))))</f>
        <v>Egerton High School</v>
      </c>
      <c r="D209" s="34" t="str">
        <f>IF(IF($C$4=Dates!$E$3, DataPack!AA360, IF($C$4=Dates!$E$4, DataPack!AG360, IF($C$4=Dates!$E$5, DataPack!AM360)))="", "", IF($C$4=Dates!$E$3, DataPack!AA360, IF($C$4=Dates!$E$4, DataPack!AG360, IF($C$4=Dates!$E$5, DataPack!AM360))))</f>
        <v>Trafford</v>
      </c>
      <c r="E209" s="34" t="str">
        <f>IF(IF($C$4=Dates!$E$3, DataPack!AB360, IF($C$4=Dates!$E$4, DataPack!AH360, IF($C$4=Dates!$E$5, DataPack!AN360)))="", "", IF($C$4=Dates!$E$3, DataPack!AB360, IF($C$4=Dates!$E$4, DataPack!AH360, IF($C$4=Dates!$E$5, DataPack!AN360))))</f>
        <v>Special</v>
      </c>
      <c r="F209" s="34" t="str">
        <f>IF(IF($C$4=Dates!$E$3, DataPack!AC360, IF($C$4=Dates!$E$4, DataPack!AI360, IF($C$4=Dates!$E$5, DataPack!AO360)))="", "", IF($C$4=Dates!$E$3, DataPack!AC360, IF($C$4=Dates!$E$4, DataPack!AI360, IF($C$4=Dates!$E$5, DataPack!AO360))))</f>
        <v>Community Special School</v>
      </c>
      <c r="G209" s="43">
        <f>IF(IF($C$4=Dates!$E$3, DataPack!AD360, IF($C$4=Dates!$E$4, DataPack!AJ360, IF($C$4=Dates!$E$5, DataPack!AP360)))="", "", IF($C$4=Dates!$E$3, DataPack!AD360, IF($C$4=Dates!$E$4, DataPack!AJ360, IF($C$4=Dates!$E$5, DataPack!AP360))))</f>
        <v>40969</v>
      </c>
    </row>
    <row r="210" spans="2:7">
      <c r="B210" s="7">
        <f>IF(IF($C$4=Dates!$E$3, DataPack!Y361, IF($C$4=Dates!$E$4, DataPack!AE361, IF($C$4=Dates!$E$5, DataPack!AK361)))="", "", IF($C$4=Dates!$E$3, DataPack!Y361, IF($C$4=Dates!$E$4, DataPack!AE361, IF($C$4=Dates!$E$5, DataPack!AK361))))</f>
        <v>130368</v>
      </c>
      <c r="C210" s="34" t="str">
        <f>IF(IF($C$4=Dates!$E$3, DataPack!Z361, IF($C$4=Dates!$E$4, DataPack!AF361, IF($C$4=Dates!$E$5, DataPack!AL361)))="", "", IF($C$4=Dates!$E$3, DataPack!Z361, IF($C$4=Dates!$E$4, DataPack!AF361, IF($C$4=Dates!$E$5, DataPack!AL361))))</f>
        <v>Kingfisher School</v>
      </c>
      <c r="D210" s="34" t="str">
        <f>IF(IF($C$4=Dates!$E$3, DataPack!AA361, IF($C$4=Dates!$E$4, DataPack!AG361, IF($C$4=Dates!$E$5, DataPack!AM361)))="", "", IF($C$4=Dates!$E$3, DataPack!AA361, IF($C$4=Dates!$E$4, DataPack!AG361, IF($C$4=Dates!$E$5, DataPack!AM361))))</f>
        <v>Oxfordshire</v>
      </c>
      <c r="E210" s="34" t="str">
        <f>IF(IF($C$4=Dates!$E$3, DataPack!AB361, IF($C$4=Dates!$E$4, DataPack!AH361, IF($C$4=Dates!$E$5, DataPack!AN361)))="", "", IF($C$4=Dates!$E$3, DataPack!AB361, IF($C$4=Dates!$E$4, DataPack!AH361, IF($C$4=Dates!$E$5, DataPack!AN361))))</f>
        <v>Special</v>
      </c>
      <c r="F210" s="34" t="str">
        <f>IF(IF($C$4=Dates!$E$3, DataPack!AC361, IF($C$4=Dates!$E$4, DataPack!AI361, IF($C$4=Dates!$E$5, DataPack!AO361)))="", "", IF($C$4=Dates!$E$3, DataPack!AC361, IF($C$4=Dates!$E$4, DataPack!AI361, IF($C$4=Dates!$E$5, DataPack!AO361))))</f>
        <v>Community Special School</v>
      </c>
      <c r="G210" s="43">
        <f>IF(IF($C$4=Dates!$E$3, DataPack!AD361, IF($C$4=Dates!$E$4, DataPack!AJ361, IF($C$4=Dates!$E$5, DataPack!AP361)))="", "", IF($C$4=Dates!$E$3, DataPack!AD361, IF($C$4=Dates!$E$4, DataPack!AJ361, IF($C$4=Dates!$E$5, DataPack!AP361))))</f>
        <v>40863</v>
      </c>
    </row>
    <row r="211" spans="2:7">
      <c r="B211" s="7">
        <f>IF(IF($C$4=Dates!$E$3, DataPack!Y362, IF($C$4=Dates!$E$4, DataPack!AE362, IF($C$4=Dates!$E$5, DataPack!AK362)))="", "", IF($C$4=Dates!$E$3, DataPack!Y362, IF($C$4=Dates!$E$4, DataPack!AE362, IF($C$4=Dates!$E$5, DataPack!AK362))))</f>
        <v>131629</v>
      </c>
      <c r="C211" s="34" t="str">
        <f>IF(IF($C$4=Dates!$E$3, DataPack!Z362, IF($C$4=Dates!$E$4, DataPack!AF362, IF($C$4=Dates!$E$5, DataPack!AL362)))="", "", IF($C$4=Dates!$E$3, DataPack!Z362, IF($C$4=Dates!$E$4, DataPack!AF362, IF($C$4=Dates!$E$5, DataPack!AL362))))</f>
        <v>The Phoenix Centre</v>
      </c>
      <c r="D211" s="34" t="str">
        <f>IF(IF($C$4=Dates!$E$3, DataPack!AA362, IF($C$4=Dates!$E$4, DataPack!AG362, IF($C$4=Dates!$E$5, DataPack!AM362)))="", "", IF($C$4=Dates!$E$3, DataPack!AA362, IF($C$4=Dates!$E$4, DataPack!AG362, IF($C$4=Dates!$E$5, DataPack!AM362))))</f>
        <v>Darlington</v>
      </c>
      <c r="E211" s="34" t="str">
        <f>IF(IF($C$4=Dates!$E$3, DataPack!AB362, IF($C$4=Dates!$E$4, DataPack!AH362, IF($C$4=Dates!$E$5, DataPack!AN362)))="", "", IF($C$4=Dates!$E$3, DataPack!AB362, IF($C$4=Dates!$E$4, DataPack!AH362, IF($C$4=Dates!$E$5, DataPack!AN362))))</f>
        <v>PRU</v>
      </c>
      <c r="F211" s="34" t="str">
        <f>IF(IF($C$4=Dates!$E$3, DataPack!AC362, IF($C$4=Dates!$E$4, DataPack!AI362, IF($C$4=Dates!$E$5, DataPack!AO362)))="", "", IF($C$4=Dates!$E$3, DataPack!AC362, IF($C$4=Dates!$E$4, DataPack!AI362, IF($C$4=Dates!$E$5, DataPack!AO362))))</f>
        <v>Pupil Referral Unit</v>
      </c>
      <c r="G211" s="43">
        <f>IF(IF($C$4=Dates!$E$3, DataPack!AD362, IF($C$4=Dates!$E$4, DataPack!AJ362, IF($C$4=Dates!$E$5, DataPack!AP362)))="", "", IF($C$4=Dates!$E$3, DataPack!AD362, IF($C$4=Dates!$E$4, DataPack!AJ362, IF($C$4=Dates!$E$5, DataPack!AP362))))</f>
        <v>40941</v>
      </c>
    </row>
    <row r="212" spans="2:7">
      <c r="B212" s="7">
        <f>IF(IF($C$4=Dates!$E$3, DataPack!Y363, IF($C$4=Dates!$E$4, DataPack!AE363, IF($C$4=Dates!$E$5, DataPack!AK363)))="", "", IF($C$4=Dates!$E$3, DataPack!Y363, IF($C$4=Dates!$E$4, DataPack!AE363, IF($C$4=Dates!$E$5, DataPack!AK363))))</f>
        <v>114702</v>
      </c>
      <c r="C212" s="34" t="str">
        <f>IF(IF($C$4=Dates!$E$3, DataPack!Z363, IF($C$4=Dates!$E$4, DataPack!AF363, IF($C$4=Dates!$E$5, DataPack!AL363)))="", "", IF($C$4=Dates!$E$3, DataPack!Z363, IF($C$4=Dates!$E$4, DataPack!AF363, IF($C$4=Dates!$E$5, DataPack!AL363))))</f>
        <v xml:space="preserve">Thurrock Pupil Referral Unit </v>
      </c>
      <c r="D212" s="34" t="str">
        <f>IF(IF($C$4=Dates!$E$3, DataPack!AA363, IF($C$4=Dates!$E$4, DataPack!AG363, IF($C$4=Dates!$E$5, DataPack!AM363)))="", "", IF($C$4=Dates!$E$3, DataPack!AA363, IF($C$4=Dates!$E$4, DataPack!AG363, IF($C$4=Dates!$E$5, DataPack!AM363))))</f>
        <v>Thurrock</v>
      </c>
      <c r="E212" s="34" t="str">
        <f>IF(IF($C$4=Dates!$E$3, DataPack!AB363, IF($C$4=Dates!$E$4, DataPack!AH363, IF($C$4=Dates!$E$5, DataPack!AN363)))="", "", IF($C$4=Dates!$E$3, DataPack!AB363, IF($C$4=Dates!$E$4, DataPack!AH363, IF($C$4=Dates!$E$5, DataPack!AN363))))</f>
        <v>PRU</v>
      </c>
      <c r="F212" s="34" t="str">
        <f>IF(IF($C$4=Dates!$E$3, DataPack!AC363, IF($C$4=Dates!$E$4, DataPack!AI363, IF($C$4=Dates!$E$5, DataPack!AO363)))="", "", IF($C$4=Dates!$E$3, DataPack!AC363, IF($C$4=Dates!$E$4, DataPack!AI363, IF($C$4=Dates!$E$5, DataPack!AO363))))</f>
        <v>Pupil Referral Unit</v>
      </c>
      <c r="G212" s="43">
        <f>IF(IF($C$4=Dates!$E$3, DataPack!AD363, IF($C$4=Dates!$E$4, DataPack!AJ363, IF($C$4=Dates!$E$5, DataPack!AP363)))="", "", IF($C$4=Dates!$E$3, DataPack!AD363, IF($C$4=Dates!$E$4, DataPack!AJ363, IF($C$4=Dates!$E$5, DataPack!AP363))))</f>
        <v>40884</v>
      </c>
    </row>
    <row r="213" spans="2:7">
      <c r="B213" s="7" t="str">
        <f>IF(IF($C$4=Dates!$E$3, DataPack!Y364, IF($C$4=Dates!$E$4, DataPack!AE364, IF($C$4=Dates!$E$5, DataPack!AK364)))="", "", IF($C$4=Dates!$E$3, DataPack!Y364, IF($C$4=Dates!$E$4, DataPack!AE364, IF($C$4=Dates!$E$5, DataPack!AK364))))</f>
        <v/>
      </c>
      <c r="C213" s="34" t="str">
        <f>IF(IF($C$4=Dates!$E$3, DataPack!Z364, IF($C$4=Dates!$E$4, DataPack!AF364, IF($C$4=Dates!$E$5, DataPack!AL364)))="", "", IF($C$4=Dates!$E$3, DataPack!Z364, IF($C$4=Dates!$E$4, DataPack!AF364, IF($C$4=Dates!$E$5, DataPack!AL364))))</f>
        <v/>
      </c>
      <c r="D213" s="34" t="str">
        <f>IF(IF($C$4=Dates!$E$3, DataPack!AA364, IF($C$4=Dates!$E$4, DataPack!AG364, IF($C$4=Dates!$E$5, DataPack!AM364)))="", "", IF($C$4=Dates!$E$3, DataPack!AA364, IF($C$4=Dates!$E$4, DataPack!AG364, IF($C$4=Dates!$E$5, DataPack!AM364))))</f>
        <v/>
      </c>
      <c r="E213" s="34" t="str">
        <f>IF(IF($C$4=Dates!$E$3, DataPack!AB364, IF($C$4=Dates!$E$4, DataPack!AH364, IF($C$4=Dates!$E$5, DataPack!AN364)))="", "", IF($C$4=Dates!$E$3, DataPack!AB364, IF($C$4=Dates!$E$4, DataPack!AH364, IF($C$4=Dates!$E$5, DataPack!AN364))))</f>
        <v/>
      </c>
      <c r="F213" s="34" t="str">
        <f>IF(IF($C$4=Dates!$E$3, DataPack!AC364, IF($C$4=Dates!$E$4, DataPack!AI364, IF($C$4=Dates!$E$5, DataPack!AO364)))="", "", IF($C$4=Dates!$E$3, DataPack!AC364, IF($C$4=Dates!$E$4, DataPack!AI364, IF($C$4=Dates!$E$5, DataPack!AO364))))</f>
        <v/>
      </c>
      <c r="G213" s="43" t="str">
        <f>IF(IF($C$4=Dates!$E$3, DataPack!AD364, IF($C$4=Dates!$E$4, DataPack!AJ364, IF($C$4=Dates!$E$5, DataPack!AP364)))="", "", IF($C$4=Dates!$E$3, DataPack!AD364, IF($C$4=Dates!$E$4, DataPack!AJ364, IF($C$4=Dates!$E$5, DataPack!AP364))))</f>
        <v/>
      </c>
    </row>
    <row r="214" spans="2:7">
      <c r="B214" s="7" t="str">
        <f>IF(IF($C$4=Dates!$E$3, DataPack!Y365, IF($C$4=Dates!$E$4, DataPack!AE365, IF($C$4=Dates!$E$5, DataPack!AK365)))="", "", IF($C$4=Dates!$E$3, DataPack!Y365, IF($C$4=Dates!$E$4, DataPack!AE365, IF($C$4=Dates!$E$5, DataPack!AK365))))</f>
        <v/>
      </c>
      <c r="C214" s="34" t="str">
        <f>IF(IF($C$4=Dates!$E$3, DataPack!Z365, IF($C$4=Dates!$E$4, DataPack!AF365, IF($C$4=Dates!$E$5, DataPack!AL365)))="", "", IF($C$4=Dates!$E$3, DataPack!Z365, IF($C$4=Dates!$E$4, DataPack!AF365, IF($C$4=Dates!$E$5, DataPack!AL365))))</f>
        <v/>
      </c>
      <c r="D214" s="34" t="str">
        <f>IF(IF($C$4=Dates!$E$3, DataPack!AA365, IF($C$4=Dates!$E$4, DataPack!AG365, IF($C$4=Dates!$E$5, DataPack!AM365)))="", "", IF($C$4=Dates!$E$3, DataPack!AA365, IF($C$4=Dates!$E$4, DataPack!AG365, IF($C$4=Dates!$E$5, DataPack!AM365))))</f>
        <v/>
      </c>
      <c r="E214" s="34" t="str">
        <f>IF(IF($C$4=Dates!$E$3, DataPack!AB365, IF($C$4=Dates!$E$4, DataPack!AH365, IF($C$4=Dates!$E$5, DataPack!AN365)))="", "", IF($C$4=Dates!$E$3, DataPack!AB365, IF($C$4=Dates!$E$4, DataPack!AH365, IF($C$4=Dates!$E$5, DataPack!AN365))))</f>
        <v/>
      </c>
      <c r="F214" s="34" t="str">
        <f>IF(IF($C$4=Dates!$E$3, DataPack!AC365, IF($C$4=Dates!$E$4, DataPack!AI365, IF($C$4=Dates!$E$5, DataPack!AO365)))="", "", IF($C$4=Dates!$E$3, DataPack!AC365, IF($C$4=Dates!$E$4, DataPack!AI365, IF($C$4=Dates!$E$5, DataPack!AO365))))</f>
        <v/>
      </c>
      <c r="G214" s="43" t="str">
        <f>IF(IF($C$4=Dates!$E$3, DataPack!AD365, IF($C$4=Dates!$E$4, DataPack!AJ365, IF($C$4=Dates!$E$5, DataPack!AP365)))="", "", IF($C$4=Dates!$E$3, DataPack!AD365, IF($C$4=Dates!$E$4, DataPack!AJ365, IF($C$4=Dates!$E$5, DataPack!AP365))))</f>
        <v/>
      </c>
    </row>
    <row r="215" spans="2:7">
      <c r="B215" s="7" t="str">
        <f>IF(IF($C$4=Dates!$E$3, DataPack!Y366, IF($C$4=Dates!$E$4, DataPack!AE366, IF($C$4=Dates!$E$5, DataPack!AK366)))="", "", IF($C$4=Dates!$E$3, DataPack!Y366, IF($C$4=Dates!$E$4, DataPack!AE366, IF($C$4=Dates!$E$5, DataPack!AK366))))</f>
        <v/>
      </c>
      <c r="C215" s="34" t="str">
        <f>IF(IF($C$4=Dates!$E$3, DataPack!Z366, IF($C$4=Dates!$E$4, DataPack!AF366, IF($C$4=Dates!$E$5, DataPack!AL366)))="", "", IF($C$4=Dates!$E$3, DataPack!Z366, IF($C$4=Dates!$E$4, DataPack!AF366, IF($C$4=Dates!$E$5, DataPack!AL366))))</f>
        <v/>
      </c>
      <c r="D215" s="34" t="str">
        <f>IF(IF($C$4=Dates!$E$3, DataPack!AA366, IF($C$4=Dates!$E$4, DataPack!AG366, IF($C$4=Dates!$E$5, DataPack!AM366)))="", "", IF($C$4=Dates!$E$3, DataPack!AA366, IF($C$4=Dates!$E$4, DataPack!AG366, IF($C$4=Dates!$E$5, DataPack!AM366))))</f>
        <v/>
      </c>
      <c r="E215" s="34" t="str">
        <f>IF(IF($C$4=Dates!$E$3, DataPack!AB366, IF($C$4=Dates!$E$4, DataPack!AH366, IF($C$4=Dates!$E$5, DataPack!AN366)))="", "", IF($C$4=Dates!$E$3, DataPack!AB366, IF($C$4=Dates!$E$4, DataPack!AH366, IF($C$4=Dates!$E$5, DataPack!AN366))))</f>
        <v/>
      </c>
      <c r="F215" s="34" t="str">
        <f>IF(IF($C$4=Dates!$E$3, DataPack!AC366, IF($C$4=Dates!$E$4, DataPack!AI366, IF($C$4=Dates!$E$5, DataPack!AO366)))="", "", IF($C$4=Dates!$E$3, DataPack!AC366, IF($C$4=Dates!$E$4, DataPack!AI366, IF($C$4=Dates!$E$5, DataPack!AO366))))</f>
        <v/>
      </c>
      <c r="G215" s="43" t="str">
        <f>IF(IF($C$4=Dates!$E$3, DataPack!AD366, IF($C$4=Dates!$E$4, DataPack!AJ366, IF($C$4=Dates!$E$5, DataPack!AP366)))="", "", IF($C$4=Dates!$E$3, DataPack!AD366, IF($C$4=Dates!$E$4, DataPack!AJ366, IF($C$4=Dates!$E$5, DataPack!AP366))))</f>
        <v/>
      </c>
    </row>
    <row r="216" spans="2:7">
      <c r="B216" s="7" t="str">
        <f>IF(IF($C$4=Dates!$E$3, DataPack!Y367, IF($C$4=Dates!$E$4, DataPack!AE367, IF($C$4=Dates!$E$5, DataPack!AK367)))="", "", IF($C$4=Dates!$E$3, DataPack!Y367, IF($C$4=Dates!$E$4, DataPack!AE367, IF($C$4=Dates!$E$5, DataPack!AK367))))</f>
        <v/>
      </c>
      <c r="C216" s="34" t="str">
        <f>IF(IF($C$4=Dates!$E$3, DataPack!Z367, IF($C$4=Dates!$E$4, DataPack!AF367, IF($C$4=Dates!$E$5, DataPack!AL367)))="", "", IF($C$4=Dates!$E$3, DataPack!Z367, IF($C$4=Dates!$E$4, DataPack!AF367, IF($C$4=Dates!$E$5, DataPack!AL367))))</f>
        <v/>
      </c>
      <c r="D216" s="34" t="str">
        <f>IF(IF($C$4=Dates!$E$3, DataPack!AA367, IF($C$4=Dates!$E$4, DataPack!AG367, IF($C$4=Dates!$E$5, DataPack!AM367)))="", "", IF($C$4=Dates!$E$3, DataPack!AA367, IF($C$4=Dates!$E$4, DataPack!AG367, IF($C$4=Dates!$E$5, DataPack!AM367))))</f>
        <v/>
      </c>
      <c r="E216" s="34" t="str">
        <f>IF(IF($C$4=Dates!$E$3, DataPack!AB367, IF($C$4=Dates!$E$4, DataPack!AH367, IF($C$4=Dates!$E$5, DataPack!AN367)))="", "", IF($C$4=Dates!$E$3, DataPack!AB367, IF($C$4=Dates!$E$4, DataPack!AH367, IF($C$4=Dates!$E$5, DataPack!AN367))))</f>
        <v/>
      </c>
      <c r="F216" s="34" t="str">
        <f>IF(IF($C$4=Dates!$E$3, DataPack!AC367, IF($C$4=Dates!$E$4, DataPack!AI367, IF($C$4=Dates!$E$5, DataPack!AO367)))="", "", IF($C$4=Dates!$E$3, DataPack!AC367, IF($C$4=Dates!$E$4, DataPack!AI367, IF($C$4=Dates!$E$5, DataPack!AO367))))</f>
        <v/>
      </c>
      <c r="G216" s="43" t="str">
        <f>IF(IF($C$4=Dates!$E$3, DataPack!AD367, IF($C$4=Dates!$E$4, DataPack!AJ367, IF($C$4=Dates!$E$5, DataPack!AP367)))="", "", IF($C$4=Dates!$E$3, DataPack!AD367, IF($C$4=Dates!$E$4, DataPack!AJ367, IF($C$4=Dates!$E$5, DataPack!AP367))))</f>
        <v/>
      </c>
    </row>
    <row r="217" spans="2:7">
      <c r="B217" s="7" t="str">
        <f>IF(IF($C$4=Dates!$E$3, DataPack!Y368, IF($C$4=Dates!$E$4, DataPack!AE368, IF($C$4=Dates!$E$5, DataPack!AK368)))="", "", IF($C$4=Dates!$E$3, DataPack!Y368, IF($C$4=Dates!$E$4, DataPack!AE368, IF($C$4=Dates!$E$5, DataPack!AK368))))</f>
        <v/>
      </c>
      <c r="C217" s="34" t="str">
        <f>IF(IF($C$4=Dates!$E$3, DataPack!Z368, IF($C$4=Dates!$E$4, DataPack!AF368, IF($C$4=Dates!$E$5, DataPack!AL368)))="", "", IF($C$4=Dates!$E$3, DataPack!Z368, IF($C$4=Dates!$E$4, DataPack!AF368, IF($C$4=Dates!$E$5, DataPack!AL368))))</f>
        <v/>
      </c>
      <c r="D217" s="34" t="str">
        <f>IF(IF($C$4=Dates!$E$3, DataPack!AA368, IF($C$4=Dates!$E$4, DataPack!AG368, IF($C$4=Dates!$E$5, DataPack!AM368)))="", "", IF($C$4=Dates!$E$3, DataPack!AA368, IF($C$4=Dates!$E$4, DataPack!AG368, IF($C$4=Dates!$E$5, DataPack!AM368))))</f>
        <v/>
      </c>
      <c r="E217" s="34" t="str">
        <f>IF(IF($C$4=Dates!$E$3, DataPack!AB368, IF($C$4=Dates!$E$4, DataPack!AH368, IF($C$4=Dates!$E$5, DataPack!AN368)))="", "", IF($C$4=Dates!$E$3, DataPack!AB368, IF($C$4=Dates!$E$4, DataPack!AH368, IF($C$4=Dates!$E$5, DataPack!AN368))))</f>
        <v/>
      </c>
      <c r="F217" s="34" t="str">
        <f>IF(IF($C$4=Dates!$E$3, DataPack!AC368, IF($C$4=Dates!$E$4, DataPack!AI368, IF($C$4=Dates!$E$5, DataPack!AO368)))="", "", IF($C$4=Dates!$E$3, DataPack!AC368, IF($C$4=Dates!$E$4, DataPack!AI368, IF($C$4=Dates!$E$5, DataPack!AO368))))</f>
        <v/>
      </c>
      <c r="G217" s="43" t="str">
        <f>IF(IF($C$4=Dates!$E$3, DataPack!AD368, IF($C$4=Dates!$E$4, DataPack!AJ368, IF($C$4=Dates!$E$5, DataPack!AP368)))="", "", IF($C$4=Dates!$E$3, DataPack!AD368, IF($C$4=Dates!$E$4, DataPack!AJ368, IF($C$4=Dates!$E$5, DataPack!AP368))))</f>
        <v/>
      </c>
    </row>
    <row r="218" spans="2:7">
      <c r="B218" s="93"/>
      <c r="C218" s="102"/>
      <c r="D218" s="102"/>
      <c r="E218" s="102"/>
      <c r="F218" s="102"/>
      <c r="G218" s="101"/>
    </row>
    <row r="219" spans="2:7">
      <c r="B219" s="93"/>
      <c r="C219" s="102"/>
      <c r="D219" s="102"/>
      <c r="E219" s="102"/>
      <c r="F219" s="102"/>
      <c r="G219" s="101"/>
    </row>
    <row r="220" spans="2:7">
      <c r="B220" s="93"/>
      <c r="C220" s="102"/>
      <c r="D220" s="102"/>
      <c r="E220" s="102"/>
      <c r="F220" s="102"/>
      <c r="G220" s="101"/>
    </row>
    <row r="221" spans="2:7">
      <c r="B221" s="93"/>
      <c r="C221" s="102"/>
      <c r="D221" s="102"/>
      <c r="E221" s="102"/>
      <c r="F221" s="102"/>
      <c r="G221" s="101"/>
    </row>
    <row r="222" spans="2:7">
      <c r="B222" s="93"/>
      <c r="C222" s="102"/>
      <c r="D222" s="102"/>
      <c r="E222" s="102"/>
      <c r="F222" s="102"/>
      <c r="G222" s="101"/>
    </row>
    <row r="223" spans="2:7">
      <c r="B223" s="93"/>
      <c r="C223" s="102"/>
      <c r="D223" s="102"/>
      <c r="E223" s="102"/>
      <c r="F223" s="102"/>
      <c r="G223" s="101"/>
    </row>
    <row r="224" spans="2:7">
      <c r="B224" s="93"/>
      <c r="C224" s="102"/>
      <c r="D224" s="102"/>
      <c r="E224" s="102"/>
      <c r="F224" s="102"/>
      <c r="G224" s="101"/>
    </row>
    <row r="225" spans="2:7">
      <c r="B225" s="93"/>
      <c r="C225" s="102"/>
      <c r="D225" s="102"/>
      <c r="E225" s="102"/>
      <c r="F225" s="102"/>
      <c r="G225" s="101"/>
    </row>
    <row r="226" spans="2:7">
      <c r="B226" s="93"/>
      <c r="C226" s="102"/>
      <c r="D226" s="102"/>
      <c r="E226" s="102"/>
      <c r="F226" s="102"/>
      <c r="G226" s="101"/>
    </row>
    <row r="227" spans="2:7">
      <c r="B227" s="93"/>
      <c r="C227" s="102"/>
      <c r="D227" s="102"/>
      <c r="E227" s="102"/>
      <c r="F227" s="102"/>
      <c r="G227" s="101"/>
    </row>
    <row r="228" spans="2:7">
      <c r="B228" s="93"/>
      <c r="C228" s="102"/>
      <c r="D228" s="102"/>
      <c r="E228" s="102"/>
      <c r="F228" s="102"/>
      <c r="G228" s="101"/>
    </row>
    <row r="229" spans="2:7">
      <c r="B229" s="93"/>
      <c r="C229" s="102"/>
      <c r="D229" s="102"/>
      <c r="E229" s="102"/>
      <c r="F229" s="102"/>
      <c r="G229" s="101"/>
    </row>
    <row r="230" spans="2:7">
      <c r="B230" s="93"/>
      <c r="C230" s="102"/>
      <c r="D230" s="102"/>
      <c r="E230" s="102"/>
      <c r="F230" s="102"/>
      <c r="G230" s="101"/>
    </row>
    <row r="231" spans="2:7">
      <c r="B231" s="93"/>
      <c r="C231" s="102"/>
      <c r="D231" s="102"/>
      <c r="E231" s="102"/>
      <c r="F231" s="102"/>
      <c r="G231" s="101"/>
    </row>
    <row r="232" spans="2:7">
      <c r="B232" s="93"/>
      <c r="C232" s="102"/>
      <c r="D232" s="102"/>
      <c r="E232" s="102"/>
      <c r="F232" s="102"/>
      <c r="G232" s="101"/>
    </row>
    <row r="233" spans="2:7">
      <c r="B233" s="93"/>
      <c r="C233" s="102"/>
      <c r="D233" s="102"/>
      <c r="E233" s="102"/>
      <c r="F233" s="102"/>
      <c r="G233" s="101"/>
    </row>
    <row r="234" spans="2:7">
      <c r="B234" s="93"/>
      <c r="C234" s="102"/>
      <c r="D234" s="102"/>
      <c r="E234" s="102"/>
      <c r="F234" s="102"/>
      <c r="G234" s="101"/>
    </row>
    <row r="235" spans="2:7">
      <c r="B235" s="93"/>
      <c r="C235" s="102"/>
      <c r="D235" s="102"/>
      <c r="E235" s="102"/>
      <c r="F235" s="102"/>
      <c r="G235" s="101"/>
    </row>
    <row r="236" spans="2:7">
      <c r="B236" s="93"/>
      <c r="C236" s="102"/>
      <c r="D236" s="102"/>
      <c r="E236" s="102"/>
      <c r="F236" s="102"/>
      <c r="G236" s="101"/>
    </row>
    <row r="237" spans="2:7">
      <c r="B237" s="93"/>
      <c r="C237" s="102"/>
      <c r="D237" s="102"/>
      <c r="E237" s="102"/>
      <c r="F237" s="102"/>
      <c r="G237" s="101"/>
    </row>
    <row r="238" spans="2:7">
      <c r="B238" s="93"/>
      <c r="C238" s="102"/>
      <c r="D238" s="102"/>
      <c r="E238" s="102"/>
      <c r="F238" s="102"/>
      <c r="G238" s="101"/>
    </row>
    <row r="239" spans="2:7">
      <c r="B239" s="93"/>
      <c r="C239" s="102"/>
      <c r="D239" s="102"/>
      <c r="E239" s="102"/>
      <c r="F239" s="102"/>
      <c r="G239" s="101"/>
    </row>
    <row r="240" spans="2:7">
      <c r="B240" s="93"/>
      <c r="C240" s="102"/>
      <c r="D240" s="102"/>
      <c r="E240" s="102"/>
      <c r="F240" s="102"/>
      <c r="G240" s="101"/>
    </row>
    <row r="241" spans="2:7">
      <c r="B241" s="93"/>
      <c r="C241" s="102"/>
      <c r="D241" s="102"/>
      <c r="E241" s="102"/>
      <c r="F241" s="102"/>
      <c r="G241" s="101"/>
    </row>
    <row r="242" spans="2:7">
      <c r="B242" s="93"/>
      <c r="C242" s="102"/>
      <c r="D242" s="102"/>
      <c r="E242" s="102"/>
      <c r="F242" s="102"/>
      <c r="G242" s="101"/>
    </row>
    <row r="243" spans="2:7">
      <c r="B243" s="93"/>
      <c r="C243" s="102"/>
      <c r="D243" s="102"/>
      <c r="E243" s="102"/>
      <c r="F243" s="102"/>
      <c r="G243" s="101"/>
    </row>
    <row r="244" spans="2:7">
      <c r="B244" s="93"/>
      <c r="C244" s="102"/>
      <c r="D244" s="102"/>
      <c r="E244" s="102"/>
      <c r="F244" s="102"/>
      <c r="G244" s="101"/>
    </row>
    <row r="245" spans="2:7">
      <c r="B245" s="93"/>
      <c r="C245" s="102"/>
      <c r="D245" s="102"/>
      <c r="E245" s="102"/>
      <c r="F245" s="102"/>
      <c r="G245" s="101"/>
    </row>
    <row r="246" spans="2:7">
      <c r="B246" s="93"/>
      <c r="C246" s="102"/>
      <c r="D246" s="102"/>
      <c r="E246" s="102"/>
      <c r="F246" s="102"/>
      <c r="G246" s="101"/>
    </row>
    <row r="247" spans="2:7">
      <c r="B247" s="93"/>
      <c r="C247" s="102"/>
      <c r="D247" s="102"/>
      <c r="E247" s="102"/>
      <c r="F247" s="102"/>
      <c r="G247" s="101"/>
    </row>
    <row r="248" spans="2:7">
      <c r="B248" s="93"/>
      <c r="C248" s="102"/>
      <c r="D248" s="102"/>
      <c r="E248" s="102"/>
      <c r="F248" s="102"/>
      <c r="G248" s="101"/>
    </row>
    <row r="249" spans="2:7">
      <c r="B249" s="93"/>
      <c r="C249" s="102"/>
      <c r="D249" s="102"/>
      <c r="E249" s="102"/>
      <c r="F249" s="102"/>
      <c r="G249" s="101"/>
    </row>
    <row r="250" spans="2:7">
      <c r="B250" s="93"/>
      <c r="C250" s="102"/>
      <c r="D250" s="102"/>
      <c r="E250" s="102"/>
      <c r="F250" s="102"/>
      <c r="G250" s="101"/>
    </row>
    <row r="251" spans="2:7">
      <c r="B251" s="93"/>
      <c r="C251" s="102"/>
      <c r="D251" s="102"/>
      <c r="E251" s="102"/>
      <c r="F251" s="102"/>
      <c r="G251" s="101"/>
    </row>
    <row r="252" spans="2:7">
      <c r="B252" s="93"/>
      <c r="C252" s="102"/>
      <c r="D252" s="102"/>
      <c r="E252" s="102"/>
      <c r="F252" s="102"/>
      <c r="G252" s="101"/>
    </row>
    <row r="253" spans="2:7">
      <c r="B253" s="93"/>
      <c r="C253" s="102"/>
      <c r="D253" s="102"/>
      <c r="E253" s="102"/>
      <c r="F253" s="102"/>
      <c r="G253" s="101"/>
    </row>
    <row r="254" spans="2:7">
      <c r="B254" s="93"/>
      <c r="C254" s="102"/>
      <c r="D254" s="102"/>
      <c r="E254" s="102"/>
      <c r="F254" s="102"/>
      <c r="G254" s="101"/>
    </row>
    <row r="255" spans="2:7">
      <c r="B255" s="93"/>
      <c r="C255" s="102"/>
      <c r="D255" s="102"/>
      <c r="E255" s="102"/>
      <c r="F255" s="102"/>
      <c r="G255" s="101"/>
    </row>
    <row r="256" spans="2:7">
      <c r="B256" s="93"/>
      <c r="C256" s="102"/>
      <c r="D256" s="102"/>
      <c r="E256" s="102"/>
      <c r="F256" s="102"/>
      <c r="G256" s="101"/>
    </row>
    <row r="257" spans="2:7">
      <c r="B257" s="93"/>
      <c r="C257" s="102"/>
      <c r="D257" s="102"/>
      <c r="E257" s="102"/>
      <c r="F257" s="102"/>
      <c r="G257" s="101"/>
    </row>
    <row r="258" spans="2:7">
      <c r="B258" s="93"/>
      <c r="C258" s="102"/>
      <c r="D258" s="102"/>
      <c r="E258" s="102"/>
      <c r="F258" s="102"/>
      <c r="G258" s="101"/>
    </row>
    <row r="259" spans="2:7">
      <c r="B259" s="93"/>
      <c r="C259" s="102"/>
      <c r="D259" s="102"/>
      <c r="E259" s="102"/>
      <c r="F259" s="102"/>
      <c r="G259" s="101"/>
    </row>
    <row r="260" spans="2:7">
      <c r="B260" s="93"/>
      <c r="C260" s="102"/>
      <c r="D260" s="102"/>
      <c r="E260" s="102"/>
      <c r="F260" s="102"/>
      <c r="G260" s="101"/>
    </row>
    <row r="261" spans="2:7">
      <c r="B261" s="93"/>
      <c r="C261" s="102"/>
      <c r="D261" s="102"/>
      <c r="E261" s="102"/>
      <c r="F261" s="102"/>
      <c r="G261" s="101"/>
    </row>
    <row r="262" spans="2:7">
      <c r="B262" s="93"/>
      <c r="C262" s="102"/>
      <c r="D262" s="102"/>
      <c r="E262" s="102"/>
      <c r="F262" s="102"/>
      <c r="G262" s="101"/>
    </row>
    <row r="263" spans="2:7">
      <c r="B263" s="93"/>
      <c r="C263" s="102"/>
      <c r="D263" s="102"/>
      <c r="E263" s="102"/>
      <c r="F263" s="102"/>
      <c r="G263" s="101"/>
    </row>
    <row r="264" spans="2:7">
      <c r="B264" s="93"/>
      <c r="C264" s="102"/>
      <c r="D264" s="102"/>
      <c r="E264" s="102"/>
      <c r="F264" s="102"/>
      <c r="G264" s="101"/>
    </row>
    <row r="265" spans="2:7">
      <c r="B265" s="93"/>
      <c r="C265" s="102"/>
      <c r="D265" s="102"/>
      <c r="E265" s="102"/>
      <c r="F265" s="102"/>
      <c r="G265" s="101"/>
    </row>
    <row r="266" spans="2:7">
      <c r="B266" s="93"/>
      <c r="C266" s="102"/>
      <c r="D266" s="102"/>
      <c r="E266" s="102"/>
      <c r="F266" s="102"/>
      <c r="G266" s="101"/>
    </row>
    <row r="267" spans="2:7">
      <c r="B267" s="93"/>
      <c r="C267" s="102"/>
      <c r="D267" s="102"/>
      <c r="E267" s="102"/>
      <c r="F267" s="102"/>
      <c r="G267" s="101"/>
    </row>
    <row r="268" spans="2:7">
      <c r="B268" s="93"/>
      <c r="C268" s="102"/>
      <c r="D268" s="102"/>
      <c r="E268" s="102"/>
      <c r="F268" s="102"/>
      <c r="G268" s="101"/>
    </row>
    <row r="269" spans="2:7">
      <c r="B269" s="93"/>
      <c r="C269" s="102"/>
      <c r="D269" s="102"/>
      <c r="E269" s="102"/>
      <c r="F269" s="102"/>
      <c r="G269" s="101"/>
    </row>
    <row r="270" spans="2:7">
      <c r="B270" s="93"/>
      <c r="C270" s="102"/>
      <c r="D270" s="102"/>
      <c r="E270" s="102"/>
      <c r="F270" s="102"/>
      <c r="G270" s="101"/>
    </row>
    <row r="271" spans="2:7">
      <c r="B271" s="93"/>
      <c r="C271" s="102"/>
      <c r="D271" s="102"/>
      <c r="E271" s="102"/>
      <c r="F271" s="102"/>
      <c r="G271" s="101"/>
    </row>
    <row r="272" spans="2:7">
      <c r="B272" s="93"/>
      <c r="C272" s="102"/>
      <c r="D272" s="102"/>
      <c r="E272" s="102"/>
      <c r="F272" s="102"/>
      <c r="G272" s="101"/>
    </row>
    <row r="273" spans="2:7">
      <c r="B273" s="93"/>
      <c r="C273" s="102"/>
      <c r="D273" s="102"/>
      <c r="E273" s="102"/>
      <c r="F273" s="102"/>
      <c r="G273" s="101"/>
    </row>
    <row r="274" spans="2:7">
      <c r="B274" s="93"/>
      <c r="C274" s="102"/>
      <c r="D274" s="102"/>
      <c r="E274" s="102"/>
      <c r="F274" s="102"/>
      <c r="G274" s="101"/>
    </row>
    <row r="275" spans="2:7">
      <c r="B275" s="93"/>
      <c r="C275" s="102"/>
      <c r="D275" s="102"/>
      <c r="E275" s="102"/>
      <c r="F275" s="102"/>
      <c r="G275" s="101"/>
    </row>
    <row r="276" spans="2:7">
      <c r="B276" s="93"/>
      <c r="C276" s="102"/>
      <c r="D276" s="102"/>
      <c r="E276" s="102"/>
      <c r="F276" s="102"/>
      <c r="G276" s="101"/>
    </row>
    <row r="277" spans="2:7">
      <c r="B277" s="93"/>
      <c r="C277" s="102"/>
      <c r="D277" s="102"/>
      <c r="E277" s="102"/>
      <c r="F277" s="102"/>
      <c r="G277" s="101"/>
    </row>
    <row r="278" spans="2:7">
      <c r="B278" s="93"/>
      <c r="C278" s="102"/>
      <c r="D278" s="102"/>
      <c r="E278" s="102"/>
      <c r="F278" s="102"/>
      <c r="G278" s="101"/>
    </row>
    <row r="279" spans="2:7">
      <c r="B279" s="93"/>
      <c r="C279" s="102"/>
      <c r="D279" s="102"/>
      <c r="E279" s="102"/>
      <c r="F279" s="102"/>
      <c r="G279" s="101"/>
    </row>
    <row r="280" spans="2:7">
      <c r="B280" s="93"/>
      <c r="C280" s="102"/>
      <c r="D280" s="102"/>
      <c r="E280" s="102"/>
      <c r="F280" s="102"/>
      <c r="G280" s="101"/>
    </row>
    <row r="281" spans="2:7">
      <c r="B281" s="93"/>
      <c r="C281" s="102"/>
      <c r="D281" s="102"/>
      <c r="E281" s="102"/>
      <c r="F281" s="102"/>
      <c r="G281" s="101"/>
    </row>
    <row r="282" spans="2:7">
      <c r="B282" s="93"/>
      <c r="C282" s="102"/>
      <c r="D282" s="102"/>
      <c r="E282" s="102"/>
      <c r="F282" s="102"/>
      <c r="G282" s="101"/>
    </row>
    <row r="283" spans="2:7">
      <c r="B283" s="93"/>
      <c r="C283" s="102"/>
      <c r="D283" s="102"/>
      <c r="E283" s="102"/>
      <c r="F283" s="102"/>
      <c r="G283" s="101"/>
    </row>
    <row r="284" spans="2:7">
      <c r="B284" s="93"/>
      <c r="C284" s="102"/>
      <c r="D284" s="102"/>
      <c r="E284" s="102"/>
      <c r="F284" s="102"/>
      <c r="G284" s="101"/>
    </row>
    <row r="285" spans="2:7">
      <c r="B285" s="93"/>
      <c r="C285" s="102"/>
      <c r="D285" s="102"/>
      <c r="E285" s="102"/>
      <c r="F285" s="102"/>
      <c r="G285" s="101"/>
    </row>
    <row r="286" spans="2:7">
      <c r="B286" s="93"/>
      <c r="C286" s="102"/>
      <c r="D286" s="102"/>
      <c r="E286" s="102"/>
      <c r="F286" s="102"/>
      <c r="G286" s="101"/>
    </row>
    <row r="287" spans="2:7">
      <c r="B287" s="93"/>
      <c r="C287" s="102"/>
      <c r="D287" s="102"/>
      <c r="E287" s="102"/>
      <c r="F287" s="102"/>
      <c r="G287" s="101"/>
    </row>
    <row r="288" spans="2:7">
      <c r="B288" s="93"/>
      <c r="C288" s="102"/>
      <c r="D288" s="102"/>
      <c r="E288" s="102"/>
      <c r="F288" s="102"/>
      <c r="G288" s="101"/>
    </row>
    <row r="289" spans="2:7">
      <c r="B289" s="93"/>
      <c r="C289" s="102"/>
      <c r="D289" s="102"/>
      <c r="E289" s="102"/>
      <c r="F289" s="102"/>
      <c r="G289" s="101"/>
    </row>
    <row r="290" spans="2:7">
      <c r="B290" s="93"/>
      <c r="C290" s="102"/>
      <c r="D290" s="102"/>
      <c r="E290" s="102"/>
      <c r="F290" s="102"/>
      <c r="G290" s="101"/>
    </row>
    <row r="291" spans="2:7">
      <c r="B291" s="93"/>
      <c r="C291" s="102"/>
      <c r="D291" s="102"/>
      <c r="E291" s="102"/>
      <c r="F291" s="102"/>
      <c r="G291" s="101"/>
    </row>
    <row r="292" spans="2:7">
      <c r="B292" s="93"/>
      <c r="C292" s="102"/>
      <c r="D292" s="102"/>
      <c r="E292" s="102"/>
      <c r="F292" s="102"/>
      <c r="G292" s="101"/>
    </row>
    <row r="293" spans="2:7">
      <c r="B293" s="93"/>
      <c r="C293" s="102"/>
      <c r="D293" s="102"/>
      <c r="E293" s="102"/>
      <c r="F293" s="102"/>
      <c r="G293" s="101"/>
    </row>
    <row r="294" spans="2:7">
      <c r="B294" s="93"/>
      <c r="C294" s="102"/>
      <c r="D294" s="102"/>
      <c r="E294" s="102"/>
      <c r="F294" s="102"/>
      <c r="G294" s="101"/>
    </row>
    <row r="295" spans="2:7">
      <c r="B295" s="93"/>
      <c r="C295" s="102"/>
      <c r="D295" s="102"/>
      <c r="E295" s="102"/>
      <c r="F295" s="102"/>
      <c r="G295" s="101"/>
    </row>
    <row r="296" spans="2:7">
      <c r="B296" s="93"/>
      <c r="C296" s="102"/>
      <c r="D296" s="102"/>
      <c r="E296" s="102"/>
      <c r="F296" s="102"/>
      <c r="G296" s="101"/>
    </row>
    <row r="297" spans="2:7">
      <c r="B297" s="93"/>
      <c r="C297" s="102"/>
      <c r="D297" s="102"/>
      <c r="E297" s="102"/>
      <c r="F297" s="102"/>
      <c r="G297" s="101"/>
    </row>
    <row r="298" spans="2:7">
      <c r="B298" s="93"/>
      <c r="C298" s="102"/>
      <c r="D298" s="102"/>
      <c r="E298" s="102"/>
      <c r="F298" s="102"/>
      <c r="G298" s="101"/>
    </row>
    <row r="299" spans="2:7">
      <c r="B299" s="93"/>
      <c r="C299" s="102"/>
      <c r="D299" s="102"/>
      <c r="E299" s="102"/>
      <c r="F299" s="102"/>
      <c r="G299" s="101"/>
    </row>
    <row r="300" spans="2:7">
      <c r="B300" s="93"/>
      <c r="C300" s="102"/>
      <c r="D300" s="102"/>
      <c r="E300" s="102"/>
      <c r="F300" s="102"/>
      <c r="G300" s="101"/>
    </row>
    <row r="301" spans="2:7">
      <c r="B301" s="93"/>
      <c r="C301" s="102"/>
      <c r="D301" s="102"/>
      <c r="E301" s="102"/>
      <c r="F301" s="102"/>
      <c r="G301" s="101"/>
    </row>
    <row r="302" spans="2:7">
      <c r="B302" s="93"/>
      <c r="C302" s="102"/>
      <c r="D302" s="102"/>
      <c r="E302" s="102"/>
      <c r="F302" s="102"/>
      <c r="G302" s="101"/>
    </row>
    <row r="303" spans="2:7">
      <c r="B303" s="93"/>
      <c r="C303" s="102"/>
      <c r="D303" s="102"/>
      <c r="E303" s="102"/>
      <c r="F303" s="102"/>
      <c r="G303" s="101"/>
    </row>
    <row r="304" spans="2:7">
      <c r="B304" s="93"/>
      <c r="C304" s="102"/>
      <c r="D304" s="102"/>
      <c r="E304" s="102"/>
      <c r="F304" s="102"/>
      <c r="G304" s="101"/>
    </row>
    <row r="305" spans="2:7">
      <c r="B305" s="93"/>
      <c r="C305" s="102"/>
      <c r="D305" s="102"/>
      <c r="E305" s="102"/>
      <c r="F305" s="102"/>
      <c r="G305" s="101"/>
    </row>
    <row r="306" spans="2:7">
      <c r="B306" s="93"/>
      <c r="C306" s="102"/>
      <c r="D306" s="102"/>
      <c r="E306" s="102"/>
      <c r="F306" s="102"/>
      <c r="G306" s="101"/>
    </row>
    <row r="307" spans="2:7">
      <c r="B307" s="93"/>
      <c r="C307" s="102"/>
      <c r="D307" s="102"/>
      <c r="E307" s="102"/>
      <c r="F307" s="102"/>
      <c r="G307" s="101"/>
    </row>
    <row r="308" spans="2:7">
      <c r="B308" s="93"/>
      <c r="C308" s="102"/>
      <c r="D308" s="102"/>
      <c r="E308" s="102"/>
      <c r="F308" s="102"/>
      <c r="G308" s="101"/>
    </row>
    <row r="309" spans="2:7">
      <c r="B309" s="93"/>
      <c r="C309" s="102"/>
      <c r="D309" s="102"/>
      <c r="E309" s="102"/>
      <c r="F309" s="102"/>
      <c r="G309" s="101"/>
    </row>
    <row r="310" spans="2:7">
      <c r="B310" s="93"/>
      <c r="C310" s="102"/>
      <c r="D310" s="102"/>
      <c r="E310" s="102"/>
      <c r="F310" s="102"/>
      <c r="G310" s="101"/>
    </row>
    <row r="311" spans="2:7">
      <c r="B311" s="93"/>
      <c r="C311" s="102"/>
      <c r="D311" s="102"/>
      <c r="E311" s="102"/>
      <c r="F311" s="102"/>
      <c r="G311" s="101"/>
    </row>
    <row r="312" spans="2:7">
      <c r="B312" s="93"/>
      <c r="C312" s="102"/>
      <c r="D312" s="102"/>
      <c r="E312" s="102"/>
      <c r="F312" s="102"/>
      <c r="G312" s="101"/>
    </row>
    <row r="313" spans="2:7">
      <c r="B313" s="93"/>
      <c r="C313" s="102"/>
      <c r="D313" s="102"/>
      <c r="E313" s="102"/>
      <c r="F313" s="102"/>
      <c r="G313" s="101"/>
    </row>
    <row r="314" spans="2:7">
      <c r="B314" s="93"/>
      <c r="C314" s="102"/>
      <c r="D314" s="102"/>
      <c r="E314" s="102"/>
      <c r="F314" s="102"/>
      <c r="G314" s="101"/>
    </row>
    <row r="315" spans="2:7">
      <c r="B315" s="93"/>
      <c r="C315" s="102"/>
      <c r="D315" s="102"/>
      <c r="E315" s="102"/>
      <c r="F315" s="102"/>
      <c r="G315" s="101"/>
    </row>
    <row r="316" spans="2:7">
      <c r="B316" s="93"/>
      <c r="C316" s="102"/>
      <c r="D316" s="102"/>
      <c r="E316" s="102"/>
      <c r="F316" s="102"/>
      <c r="G316" s="101"/>
    </row>
    <row r="317" spans="2:7">
      <c r="B317" s="93"/>
      <c r="C317" s="102"/>
      <c r="D317" s="102"/>
      <c r="E317" s="102"/>
      <c r="F317" s="102"/>
      <c r="G317" s="101"/>
    </row>
    <row r="318" spans="2:7">
      <c r="B318" s="93"/>
      <c r="C318" s="102"/>
      <c r="D318" s="102"/>
      <c r="E318" s="102"/>
      <c r="F318" s="102"/>
      <c r="G318" s="101"/>
    </row>
    <row r="319" spans="2:7">
      <c r="B319" s="93"/>
      <c r="C319" s="102"/>
      <c r="D319" s="102"/>
      <c r="E319" s="102"/>
      <c r="F319" s="102"/>
      <c r="G319" s="101"/>
    </row>
    <row r="320" spans="2:7">
      <c r="B320" s="93"/>
      <c r="C320" s="102"/>
      <c r="D320" s="102"/>
      <c r="E320" s="102"/>
      <c r="F320" s="102"/>
      <c r="G320" s="101"/>
    </row>
    <row r="321" spans="2:7">
      <c r="B321" s="93"/>
      <c r="C321" s="102"/>
      <c r="D321" s="102"/>
      <c r="E321" s="102"/>
      <c r="F321" s="102"/>
      <c r="G321" s="101"/>
    </row>
    <row r="322" spans="2:7">
      <c r="B322" s="93"/>
      <c r="C322" s="102"/>
      <c r="D322" s="102"/>
      <c r="E322" s="102"/>
      <c r="F322" s="102"/>
      <c r="G322" s="101"/>
    </row>
    <row r="323" spans="2:7">
      <c r="B323" s="93"/>
      <c r="C323" s="102"/>
      <c r="D323" s="102"/>
      <c r="E323" s="102"/>
      <c r="F323" s="102"/>
      <c r="G323" s="101"/>
    </row>
    <row r="324" spans="2:7">
      <c r="B324" s="93"/>
      <c r="C324" s="102"/>
      <c r="D324" s="102"/>
      <c r="E324" s="102"/>
      <c r="F324" s="102"/>
      <c r="G324" s="101"/>
    </row>
    <row r="325" spans="2:7">
      <c r="B325" s="93"/>
      <c r="C325" s="102"/>
      <c r="D325" s="102"/>
      <c r="E325" s="102"/>
      <c r="F325" s="102"/>
      <c r="G325" s="101"/>
    </row>
    <row r="326" spans="2:7">
      <c r="B326" s="93"/>
      <c r="C326" s="102"/>
      <c r="D326" s="102"/>
      <c r="E326" s="102"/>
      <c r="F326" s="102"/>
      <c r="G326" s="101"/>
    </row>
    <row r="327" spans="2:7">
      <c r="B327" s="93"/>
      <c r="C327" s="102"/>
      <c r="D327" s="102"/>
      <c r="E327" s="102"/>
      <c r="F327" s="102"/>
      <c r="G327" s="101"/>
    </row>
    <row r="328" spans="2:7">
      <c r="B328" s="93"/>
      <c r="C328" s="102"/>
      <c r="D328" s="102"/>
      <c r="E328" s="102"/>
      <c r="F328" s="102"/>
      <c r="G328" s="101"/>
    </row>
    <row r="329" spans="2:7">
      <c r="B329" s="93"/>
      <c r="C329" s="102"/>
      <c r="D329" s="102"/>
      <c r="E329" s="102"/>
      <c r="F329" s="102"/>
      <c r="G329" s="101"/>
    </row>
    <row r="330" spans="2:7">
      <c r="B330" s="93"/>
      <c r="C330" s="102"/>
      <c r="D330" s="102"/>
      <c r="E330" s="102"/>
      <c r="F330" s="102"/>
      <c r="G330" s="101"/>
    </row>
    <row r="331" spans="2:7">
      <c r="B331" s="93"/>
      <c r="C331" s="102"/>
      <c r="D331" s="102"/>
      <c r="E331" s="102"/>
      <c r="F331" s="102"/>
      <c r="G331" s="101"/>
    </row>
    <row r="332" spans="2:7">
      <c r="B332" s="93"/>
      <c r="C332" s="102"/>
      <c r="D332" s="102"/>
      <c r="E332" s="102"/>
      <c r="F332" s="102"/>
      <c r="G332" s="101"/>
    </row>
    <row r="333" spans="2:7">
      <c r="B333" s="93"/>
      <c r="C333" s="102"/>
      <c r="D333" s="102"/>
      <c r="E333" s="102"/>
      <c r="F333" s="102"/>
      <c r="G333" s="101"/>
    </row>
    <row r="334" spans="2:7">
      <c r="B334" s="93"/>
      <c r="C334" s="102"/>
      <c r="D334" s="102"/>
      <c r="E334" s="102"/>
      <c r="F334" s="102"/>
      <c r="G334" s="101"/>
    </row>
    <row r="335" spans="2:7">
      <c r="B335" s="93"/>
      <c r="C335" s="102"/>
      <c r="D335" s="102"/>
      <c r="E335" s="102"/>
      <c r="F335" s="102"/>
      <c r="G335" s="101"/>
    </row>
    <row r="336" spans="2:7">
      <c r="B336" s="93"/>
      <c r="C336" s="102"/>
      <c r="D336" s="102"/>
      <c r="E336" s="102"/>
      <c r="F336" s="102"/>
      <c r="G336" s="101"/>
    </row>
    <row r="337" spans="2:7">
      <c r="B337" s="93"/>
      <c r="C337" s="102"/>
      <c r="D337" s="102"/>
      <c r="E337" s="102"/>
      <c r="F337" s="102"/>
      <c r="G337" s="101"/>
    </row>
    <row r="338" spans="2:7">
      <c r="B338" s="93"/>
      <c r="C338" s="102"/>
      <c r="D338" s="102"/>
      <c r="E338" s="102"/>
      <c r="F338" s="102"/>
      <c r="G338" s="101"/>
    </row>
    <row r="339" spans="2:7">
      <c r="B339" s="93"/>
      <c r="C339" s="102"/>
      <c r="D339" s="102"/>
      <c r="E339" s="102"/>
      <c r="F339" s="102"/>
      <c r="G339" s="101"/>
    </row>
    <row r="340" spans="2:7">
      <c r="B340" s="93"/>
      <c r="C340" s="102"/>
      <c r="D340" s="102"/>
      <c r="E340" s="102"/>
      <c r="F340" s="102"/>
      <c r="G340" s="101"/>
    </row>
    <row r="341" spans="2:7">
      <c r="B341" s="93"/>
      <c r="C341" s="102"/>
      <c r="D341" s="102"/>
      <c r="E341" s="102"/>
      <c r="F341" s="102"/>
      <c r="G341" s="101"/>
    </row>
    <row r="342" spans="2:7">
      <c r="B342" s="93"/>
      <c r="C342" s="102"/>
      <c r="D342" s="102"/>
      <c r="E342" s="102"/>
      <c r="F342" s="102"/>
      <c r="G342" s="101"/>
    </row>
    <row r="343" spans="2:7">
      <c r="B343" s="93"/>
      <c r="C343" s="102"/>
      <c r="D343" s="102"/>
      <c r="E343" s="102"/>
      <c r="F343" s="102"/>
      <c r="G343" s="101"/>
    </row>
    <row r="344" spans="2:7">
      <c r="B344" s="93"/>
      <c r="C344" s="102"/>
      <c r="D344" s="102"/>
      <c r="E344" s="102"/>
      <c r="F344" s="102"/>
      <c r="G344" s="101"/>
    </row>
    <row r="345" spans="2:7">
      <c r="B345" s="93"/>
      <c r="C345" s="102"/>
      <c r="D345" s="102"/>
      <c r="E345" s="102"/>
      <c r="F345" s="102"/>
      <c r="G345" s="101"/>
    </row>
    <row r="346" spans="2:7">
      <c r="B346" s="93"/>
      <c r="C346" s="102"/>
      <c r="D346" s="102"/>
      <c r="E346" s="102"/>
      <c r="F346" s="102"/>
      <c r="G346" s="101"/>
    </row>
    <row r="347" spans="2:7">
      <c r="B347" s="93"/>
      <c r="C347" s="102"/>
      <c r="D347" s="102"/>
      <c r="E347" s="102"/>
      <c r="F347" s="102"/>
      <c r="G347" s="101"/>
    </row>
    <row r="348" spans="2:7">
      <c r="B348" s="93"/>
      <c r="C348" s="102"/>
      <c r="D348" s="102"/>
      <c r="E348" s="102"/>
      <c r="F348" s="102"/>
      <c r="G348" s="101"/>
    </row>
    <row r="349" spans="2:7">
      <c r="B349" s="93"/>
      <c r="C349" s="102"/>
      <c r="D349" s="102"/>
      <c r="E349" s="102"/>
      <c r="F349" s="102"/>
      <c r="G349" s="101"/>
    </row>
    <row r="350" spans="2:7">
      <c r="B350" s="93"/>
      <c r="C350" s="102"/>
      <c r="D350" s="102"/>
      <c r="E350" s="102"/>
      <c r="F350" s="102"/>
      <c r="G350" s="101"/>
    </row>
    <row r="351" spans="2:7">
      <c r="B351" s="93"/>
      <c r="C351" s="102"/>
      <c r="D351" s="102"/>
      <c r="E351" s="102"/>
      <c r="F351" s="102"/>
      <c r="G351" s="101"/>
    </row>
    <row r="352" spans="2:7">
      <c r="B352" s="93"/>
      <c r="C352" s="102"/>
      <c r="D352" s="102"/>
      <c r="E352" s="102"/>
      <c r="F352" s="102"/>
      <c r="G352" s="101"/>
    </row>
    <row r="353" spans="2:7">
      <c r="B353" s="93"/>
      <c r="C353" s="102"/>
      <c r="D353" s="102"/>
      <c r="E353" s="102"/>
      <c r="F353" s="102"/>
      <c r="G353" s="101"/>
    </row>
    <row r="354" spans="2:7">
      <c r="B354" s="93"/>
      <c r="C354" s="102"/>
      <c r="D354" s="102"/>
      <c r="E354" s="102"/>
      <c r="F354" s="102"/>
      <c r="G354" s="101"/>
    </row>
    <row r="355" spans="2:7">
      <c r="B355" s="93"/>
      <c r="C355" s="102"/>
      <c r="D355" s="102"/>
      <c r="E355" s="102"/>
      <c r="F355" s="102"/>
      <c r="G355" s="101"/>
    </row>
    <row r="356" spans="2:7">
      <c r="B356" s="93"/>
      <c r="C356" s="102"/>
      <c r="D356" s="102"/>
      <c r="E356" s="102"/>
      <c r="F356" s="102"/>
      <c r="G356" s="101"/>
    </row>
    <row r="357" spans="2:7">
      <c r="B357" s="93"/>
      <c r="C357" s="102"/>
      <c r="D357" s="102"/>
      <c r="E357" s="102"/>
      <c r="F357" s="102"/>
      <c r="G357" s="101"/>
    </row>
    <row r="358" spans="2:7">
      <c r="B358" s="93"/>
      <c r="C358" s="102"/>
      <c r="D358" s="102"/>
      <c r="E358" s="102"/>
      <c r="F358" s="102"/>
      <c r="G358" s="101"/>
    </row>
    <row r="359" spans="2:7">
      <c r="B359" s="93"/>
      <c r="C359" s="102"/>
      <c r="D359" s="102"/>
      <c r="E359" s="102"/>
      <c r="F359" s="102"/>
      <c r="G359" s="101"/>
    </row>
    <row r="360" spans="2:7">
      <c r="B360" s="93"/>
      <c r="C360" s="102"/>
      <c r="D360" s="102"/>
      <c r="E360" s="102"/>
      <c r="F360" s="102"/>
      <c r="G360" s="101"/>
    </row>
    <row r="361" spans="2:7">
      <c r="B361" s="93"/>
      <c r="C361" s="102"/>
      <c r="D361" s="102"/>
      <c r="E361" s="102"/>
      <c r="F361" s="102"/>
      <c r="G361" s="101"/>
    </row>
    <row r="362" spans="2:7">
      <c r="B362" s="93"/>
      <c r="C362" s="102"/>
      <c r="D362" s="102"/>
      <c r="E362" s="102"/>
      <c r="F362" s="102"/>
      <c r="G362" s="101"/>
    </row>
    <row r="363" spans="2:7">
      <c r="B363" s="93"/>
      <c r="C363" s="102"/>
      <c r="D363" s="102"/>
      <c r="E363" s="102"/>
      <c r="F363" s="102"/>
      <c r="G363" s="101"/>
    </row>
    <row r="364" spans="2:7">
      <c r="B364" s="93"/>
      <c r="C364" s="102"/>
      <c r="D364" s="102"/>
      <c r="E364" s="102"/>
      <c r="F364" s="102"/>
      <c r="G364" s="101"/>
    </row>
    <row r="365" spans="2:7">
      <c r="B365" s="93"/>
      <c r="C365" s="102"/>
      <c r="D365" s="102"/>
      <c r="E365" s="102"/>
      <c r="F365" s="102"/>
      <c r="G365" s="101"/>
    </row>
    <row r="366" spans="2:7">
      <c r="B366" s="93"/>
      <c r="C366" s="102"/>
      <c r="D366" s="102"/>
      <c r="E366" s="102"/>
      <c r="F366" s="102"/>
      <c r="G366" s="101"/>
    </row>
    <row r="367" spans="2:7">
      <c r="B367" s="93"/>
      <c r="C367" s="102"/>
      <c r="D367" s="102"/>
      <c r="E367" s="102"/>
      <c r="F367" s="102"/>
      <c r="G367" s="101"/>
    </row>
    <row r="368" spans="2:7">
      <c r="B368" s="93"/>
      <c r="C368" s="102"/>
      <c r="D368" s="102"/>
      <c r="E368" s="102"/>
      <c r="F368" s="102"/>
      <c r="G368" s="101"/>
    </row>
    <row r="369" spans="2:7">
      <c r="B369" s="93"/>
      <c r="C369" s="102"/>
      <c r="D369" s="102"/>
      <c r="E369" s="102"/>
      <c r="F369" s="102"/>
      <c r="G369" s="101"/>
    </row>
    <row r="370" spans="2:7">
      <c r="B370" s="93"/>
      <c r="C370" s="102"/>
      <c r="D370" s="102"/>
      <c r="E370" s="102"/>
      <c r="F370" s="102"/>
      <c r="G370" s="101"/>
    </row>
    <row r="371" spans="2:7">
      <c r="B371" s="93"/>
      <c r="C371" s="102"/>
      <c r="D371" s="102"/>
      <c r="E371" s="102"/>
      <c r="F371" s="102"/>
      <c r="G371" s="101"/>
    </row>
    <row r="372" spans="2:7">
      <c r="B372" s="93"/>
      <c r="C372" s="102"/>
      <c r="D372" s="102"/>
      <c r="E372" s="102"/>
      <c r="F372" s="102"/>
      <c r="G372" s="101"/>
    </row>
    <row r="373" spans="2:7">
      <c r="B373" s="93"/>
      <c r="C373" s="102"/>
      <c r="D373" s="102"/>
      <c r="E373" s="102"/>
      <c r="F373" s="102"/>
      <c r="G373" s="101"/>
    </row>
    <row r="374" spans="2:7">
      <c r="B374" s="93"/>
      <c r="C374" s="102"/>
      <c r="D374" s="102"/>
      <c r="E374" s="102"/>
      <c r="F374" s="102"/>
      <c r="G374" s="101"/>
    </row>
    <row r="375" spans="2:7">
      <c r="B375" s="93"/>
      <c r="C375" s="102"/>
      <c r="D375" s="102"/>
      <c r="E375" s="102"/>
      <c r="F375" s="102"/>
      <c r="G375" s="101"/>
    </row>
    <row r="376" spans="2:7">
      <c r="B376" s="93"/>
      <c r="C376" s="102"/>
      <c r="D376" s="102"/>
      <c r="E376" s="102"/>
      <c r="F376" s="102"/>
      <c r="G376" s="101"/>
    </row>
    <row r="377" spans="2:7">
      <c r="B377" s="93"/>
      <c r="C377" s="102"/>
      <c r="D377" s="102"/>
      <c r="E377" s="102"/>
      <c r="F377" s="102"/>
      <c r="G377" s="101"/>
    </row>
    <row r="378" spans="2:7">
      <c r="B378" s="93"/>
      <c r="C378" s="102"/>
      <c r="D378" s="102"/>
      <c r="E378" s="102"/>
      <c r="F378" s="102"/>
      <c r="G378" s="101"/>
    </row>
    <row r="379" spans="2:7">
      <c r="B379" s="93"/>
      <c r="C379" s="102"/>
      <c r="D379" s="102"/>
      <c r="E379" s="102"/>
      <c r="F379" s="102"/>
      <c r="G379" s="101"/>
    </row>
    <row r="380" spans="2:7">
      <c r="B380" s="93"/>
      <c r="C380" s="102"/>
      <c r="D380" s="102"/>
      <c r="E380" s="102"/>
      <c r="F380" s="102"/>
      <c r="G380" s="101"/>
    </row>
    <row r="381" spans="2:7">
      <c r="B381" s="93"/>
      <c r="C381" s="102"/>
      <c r="D381" s="102"/>
      <c r="E381" s="102"/>
      <c r="F381" s="102"/>
      <c r="G381" s="101"/>
    </row>
    <row r="382" spans="2:7">
      <c r="B382" s="93"/>
      <c r="C382" s="102"/>
      <c r="D382" s="102"/>
      <c r="E382" s="102"/>
      <c r="F382" s="102"/>
      <c r="G382" s="101"/>
    </row>
    <row r="383" spans="2:7">
      <c r="B383" s="93"/>
      <c r="C383" s="102"/>
      <c r="D383" s="102"/>
      <c r="E383" s="102"/>
      <c r="F383" s="102"/>
      <c r="G383" s="101"/>
    </row>
    <row r="384" spans="2:7">
      <c r="B384" s="93"/>
      <c r="C384" s="102"/>
      <c r="D384" s="102"/>
      <c r="E384" s="102"/>
      <c r="F384" s="102"/>
      <c r="G384" s="101"/>
    </row>
    <row r="385" spans="2:7">
      <c r="B385" s="93"/>
      <c r="C385" s="102"/>
      <c r="D385" s="102"/>
      <c r="E385" s="102"/>
      <c r="F385" s="102"/>
      <c r="G385" s="101"/>
    </row>
    <row r="386" spans="2:7">
      <c r="B386" s="93"/>
      <c r="C386" s="102"/>
      <c r="D386" s="102"/>
      <c r="E386" s="102"/>
      <c r="F386" s="102"/>
      <c r="G386" s="101"/>
    </row>
    <row r="387" spans="2:7">
      <c r="B387" s="93"/>
      <c r="C387" s="102"/>
      <c r="D387" s="102"/>
      <c r="E387" s="102"/>
      <c r="F387" s="102"/>
      <c r="G387" s="101"/>
    </row>
    <row r="388" spans="2:7">
      <c r="B388" s="93"/>
      <c r="C388" s="102"/>
      <c r="D388" s="102"/>
      <c r="E388" s="102"/>
      <c r="F388" s="102"/>
      <c r="G388" s="101"/>
    </row>
    <row r="389" spans="2:7">
      <c r="B389" s="93"/>
      <c r="C389" s="102"/>
      <c r="D389" s="102"/>
      <c r="E389" s="102"/>
      <c r="F389" s="102"/>
      <c r="G389" s="101"/>
    </row>
    <row r="390" spans="2:7">
      <c r="B390" s="93"/>
      <c r="C390" s="102"/>
      <c r="D390" s="102"/>
      <c r="E390" s="102"/>
      <c r="F390" s="102"/>
      <c r="G390" s="101"/>
    </row>
    <row r="391" spans="2:7">
      <c r="B391" s="93"/>
      <c r="C391" s="102"/>
      <c r="D391" s="102"/>
      <c r="E391" s="102"/>
      <c r="F391" s="102"/>
      <c r="G391" s="101"/>
    </row>
    <row r="392" spans="2:7">
      <c r="B392" s="93"/>
      <c r="C392" s="102"/>
      <c r="D392" s="102"/>
      <c r="E392" s="102"/>
      <c r="F392" s="102"/>
      <c r="G392" s="101"/>
    </row>
    <row r="393" spans="2:7">
      <c r="B393" s="93"/>
      <c r="C393" s="102"/>
      <c r="D393" s="102"/>
      <c r="E393" s="102"/>
      <c r="F393" s="102"/>
      <c r="G393" s="101"/>
    </row>
    <row r="394" spans="2:7">
      <c r="B394" s="93"/>
      <c r="C394" s="102"/>
      <c r="D394" s="102"/>
      <c r="E394" s="102"/>
      <c r="F394" s="102"/>
      <c r="G394" s="101"/>
    </row>
    <row r="395" spans="2:7">
      <c r="B395" s="93"/>
      <c r="C395" s="102"/>
      <c r="D395" s="102"/>
      <c r="E395" s="102"/>
      <c r="F395" s="102"/>
      <c r="G395" s="101"/>
    </row>
    <row r="396" spans="2:7">
      <c r="B396" s="93"/>
      <c r="C396" s="102"/>
      <c r="D396" s="102"/>
      <c r="E396" s="102"/>
      <c r="F396" s="102"/>
      <c r="G396" s="101"/>
    </row>
    <row r="397" spans="2:7">
      <c r="B397" s="93"/>
      <c r="C397" s="102"/>
      <c r="D397" s="102"/>
      <c r="E397" s="102"/>
      <c r="F397" s="102"/>
      <c r="G397" s="101"/>
    </row>
    <row r="398" spans="2:7">
      <c r="B398" s="93"/>
      <c r="C398" s="102"/>
      <c r="D398" s="102"/>
      <c r="E398" s="102"/>
      <c r="F398" s="102"/>
      <c r="G398" s="101"/>
    </row>
    <row r="399" spans="2:7">
      <c r="B399" s="93"/>
      <c r="C399" s="102"/>
      <c r="D399" s="102"/>
      <c r="E399" s="102"/>
      <c r="F399" s="102"/>
      <c r="G399" s="101"/>
    </row>
    <row r="400" spans="2:7">
      <c r="B400" s="93"/>
      <c r="C400" s="102"/>
      <c r="D400" s="102"/>
      <c r="E400" s="102"/>
      <c r="F400" s="102"/>
      <c r="G400" s="101"/>
    </row>
    <row r="401" spans="2:7">
      <c r="B401" s="93"/>
      <c r="C401" s="102"/>
      <c r="D401" s="102"/>
      <c r="E401" s="102"/>
      <c r="F401" s="102"/>
      <c r="G401" s="101"/>
    </row>
    <row r="402" spans="2:7">
      <c r="B402" s="93"/>
      <c r="C402" s="102"/>
      <c r="D402" s="102"/>
      <c r="E402" s="102"/>
      <c r="F402" s="102"/>
      <c r="G402" s="101"/>
    </row>
    <row r="403" spans="2:7">
      <c r="B403" s="93"/>
      <c r="C403" s="102"/>
      <c r="D403" s="102"/>
      <c r="E403" s="102"/>
      <c r="F403" s="102"/>
      <c r="G403" s="101"/>
    </row>
    <row r="404" spans="2:7">
      <c r="B404" s="93"/>
      <c r="C404" s="102"/>
      <c r="D404" s="102"/>
      <c r="E404" s="102"/>
      <c r="F404" s="102"/>
      <c r="G404" s="101"/>
    </row>
    <row r="405" spans="2:7">
      <c r="B405" s="93"/>
      <c r="C405" s="102"/>
      <c r="D405" s="102"/>
      <c r="E405" s="102"/>
      <c r="F405" s="102"/>
      <c r="G405" s="101"/>
    </row>
    <row r="406" spans="2:7">
      <c r="B406" s="93"/>
      <c r="C406" s="102"/>
      <c r="D406" s="102"/>
      <c r="E406" s="102"/>
      <c r="F406" s="102"/>
      <c r="G406" s="101"/>
    </row>
    <row r="407" spans="2:7">
      <c r="B407" s="93"/>
      <c r="C407" s="102"/>
      <c r="D407" s="102"/>
      <c r="E407" s="102"/>
      <c r="F407" s="102"/>
      <c r="G407" s="101"/>
    </row>
    <row r="408" spans="2:7">
      <c r="B408" s="93"/>
      <c r="C408" s="102"/>
      <c r="D408" s="102"/>
      <c r="E408" s="102"/>
      <c r="F408" s="102"/>
      <c r="G408" s="101"/>
    </row>
    <row r="409" spans="2:7">
      <c r="B409" s="93"/>
      <c r="C409" s="102"/>
      <c r="D409" s="102"/>
      <c r="E409" s="102"/>
      <c r="F409" s="102"/>
      <c r="G409" s="101"/>
    </row>
    <row r="410" spans="2:7">
      <c r="B410" s="93"/>
      <c r="C410" s="102"/>
      <c r="D410" s="102"/>
      <c r="E410" s="102"/>
      <c r="F410" s="102"/>
      <c r="G410" s="101"/>
    </row>
    <row r="411" spans="2:7">
      <c r="B411" s="93"/>
      <c r="C411" s="102"/>
      <c r="D411" s="102"/>
      <c r="E411" s="102"/>
      <c r="F411" s="102"/>
      <c r="G411" s="101"/>
    </row>
    <row r="412" spans="2:7">
      <c r="B412" s="93"/>
      <c r="C412" s="102"/>
      <c r="D412" s="102"/>
      <c r="E412" s="102"/>
      <c r="F412" s="102"/>
      <c r="G412" s="101"/>
    </row>
    <row r="413" spans="2:7">
      <c r="B413" s="93"/>
      <c r="C413" s="102"/>
      <c r="D413" s="102"/>
      <c r="E413" s="102"/>
      <c r="F413" s="102"/>
      <c r="G413" s="101"/>
    </row>
    <row r="414" spans="2:7">
      <c r="B414" s="93"/>
      <c r="C414" s="102"/>
      <c r="D414" s="102"/>
      <c r="E414" s="102"/>
      <c r="F414" s="102"/>
      <c r="G414" s="101"/>
    </row>
    <row r="415" spans="2:7">
      <c r="B415" s="93"/>
      <c r="C415" s="102"/>
      <c r="D415" s="102"/>
      <c r="E415" s="102"/>
      <c r="F415" s="102"/>
      <c r="G415" s="101"/>
    </row>
    <row r="416" spans="2:7">
      <c r="B416" s="93"/>
      <c r="C416" s="102"/>
      <c r="D416" s="102"/>
      <c r="E416" s="102"/>
      <c r="F416" s="102"/>
      <c r="G416" s="101"/>
    </row>
    <row r="417" spans="2:7">
      <c r="B417" s="93"/>
      <c r="C417" s="102"/>
      <c r="D417" s="102"/>
      <c r="E417" s="102"/>
      <c r="F417" s="102"/>
      <c r="G417" s="101"/>
    </row>
    <row r="418" spans="2:7">
      <c r="B418" s="93"/>
      <c r="C418" s="102"/>
      <c r="D418" s="102"/>
      <c r="E418" s="102"/>
      <c r="F418" s="102"/>
      <c r="G418" s="101"/>
    </row>
    <row r="419" spans="2:7">
      <c r="B419" s="93"/>
      <c r="C419" s="102"/>
      <c r="D419" s="102"/>
      <c r="E419" s="102"/>
      <c r="F419" s="102"/>
      <c r="G419" s="101"/>
    </row>
    <row r="420" spans="2:7">
      <c r="B420" s="93"/>
      <c r="C420" s="102"/>
      <c r="D420" s="102"/>
      <c r="E420" s="102"/>
      <c r="F420" s="102"/>
      <c r="G420" s="101"/>
    </row>
    <row r="421" spans="2:7">
      <c r="B421" s="93"/>
      <c r="C421" s="102"/>
      <c r="D421" s="102"/>
      <c r="E421" s="102"/>
      <c r="F421" s="102"/>
      <c r="G421" s="101"/>
    </row>
    <row r="422" spans="2:7">
      <c r="B422" s="93"/>
      <c r="C422" s="102"/>
      <c r="D422" s="102"/>
      <c r="E422" s="102"/>
      <c r="F422" s="102"/>
      <c r="G422" s="101"/>
    </row>
    <row r="423" spans="2:7">
      <c r="B423" s="93"/>
      <c r="C423" s="102"/>
      <c r="D423" s="102"/>
      <c r="E423" s="102"/>
      <c r="F423" s="102"/>
      <c r="G423" s="101"/>
    </row>
    <row r="424" spans="2:7">
      <c r="B424" s="93"/>
      <c r="C424" s="102"/>
      <c r="D424" s="102"/>
      <c r="E424" s="102"/>
      <c r="F424" s="102"/>
      <c r="G424" s="101"/>
    </row>
    <row r="425" spans="2:7">
      <c r="B425" s="93"/>
      <c r="C425" s="102"/>
      <c r="D425" s="102"/>
      <c r="E425" s="102"/>
      <c r="F425" s="102"/>
      <c r="G425" s="101"/>
    </row>
    <row r="426" spans="2:7">
      <c r="B426" s="93"/>
      <c r="C426" s="102"/>
      <c r="D426" s="102"/>
      <c r="E426" s="102"/>
      <c r="F426" s="102"/>
      <c r="G426" s="101"/>
    </row>
    <row r="427" spans="2:7">
      <c r="B427" s="93"/>
      <c r="C427" s="102"/>
      <c r="D427" s="102"/>
      <c r="E427" s="102"/>
      <c r="F427" s="102"/>
      <c r="G427" s="101"/>
    </row>
    <row r="428" spans="2:7">
      <c r="B428" s="93"/>
      <c r="C428" s="102"/>
      <c r="D428" s="102"/>
      <c r="E428" s="102"/>
      <c r="F428" s="102"/>
      <c r="G428" s="101"/>
    </row>
    <row r="429" spans="2:7">
      <c r="B429" s="93"/>
      <c r="C429" s="102"/>
      <c r="D429" s="102"/>
      <c r="E429" s="102"/>
      <c r="F429" s="102"/>
      <c r="G429" s="101"/>
    </row>
    <row r="430" spans="2:7">
      <c r="B430" s="93"/>
      <c r="C430" s="102"/>
      <c r="D430" s="102"/>
      <c r="E430" s="102"/>
      <c r="F430" s="102"/>
      <c r="G430" s="101"/>
    </row>
    <row r="431" spans="2:7">
      <c r="B431" s="93"/>
      <c r="C431" s="102"/>
      <c r="D431" s="102"/>
      <c r="E431" s="102"/>
      <c r="F431" s="102"/>
      <c r="G431" s="101"/>
    </row>
    <row r="432" spans="2:7">
      <c r="B432" s="93"/>
      <c r="C432" s="102"/>
      <c r="D432" s="102"/>
      <c r="E432" s="102"/>
      <c r="F432" s="102"/>
      <c r="G432" s="101"/>
    </row>
    <row r="433" spans="2:7">
      <c r="B433" s="93"/>
      <c r="C433" s="102"/>
      <c r="D433" s="102"/>
      <c r="E433" s="102"/>
      <c r="F433" s="102"/>
      <c r="G433" s="101"/>
    </row>
    <row r="434" spans="2:7">
      <c r="B434" s="93"/>
      <c r="C434" s="102"/>
      <c r="D434" s="102"/>
      <c r="E434" s="102"/>
      <c r="F434" s="102"/>
      <c r="G434" s="101"/>
    </row>
    <row r="435" spans="2:7">
      <c r="B435" s="93"/>
      <c r="C435" s="102"/>
      <c r="D435" s="102"/>
      <c r="E435" s="102"/>
      <c r="F435" s="102"/>
      <c r="G435" s="101"/>
    </row>
    <row r="436" spans="2:7">
      <c r="B436" s="93"/>
      <c r="C436" s="102"/>
      <c r="D436" s="102"/>
      <c r="E436" s="102"/>
      <c r="F436" s="102"/>
      <c r="G436" s="101"/>
    </row>
    <row r="437" spans="2:7">
      <c r="B437" s="93"/>
      <c r="C437" s="102"/>
      <c r="D437" s="102"/>
      <c r="E437" s="102"/>
      <c r="F437" s="102"/>
      <c r="G437" s="101"/>
    </row>
    <row r="438" spans="2:7">
      <c r="B438" s="93"/>
      <c r="C438" s="102"/>
      <c r="D438" s="102"/>
      <c r="E438" s="102"/>
      <c r="F438" s="102"/>
      <c r="G438" s="101"/>
    </row>
    <row r="439" spans="2:7">
      <c r="B439" s="93"/>
      <c r="C439" s="102"/>
      <c r="D439" s="102"/>
      <c r="E439" s="102"/>
      <c r="F439" s="102"/>
      <c r="G439" s="101"/>
    </row>
    <row r="440" spans="2:7">
      <c r="B440" s="93"/>
      <c r="C440" s="102"/>
      <c r="D440" s="102"/>
      <c r="E440" s="102"/>
      <c r="F440" s="102"/>
      <c r="G440" s="101"/>
    </row>
    <row r="441" spans="2:7">
      <c r="B441" s="93"/>
      <c r="C441" s="102"/>
      <c r="D441" s="102"/>
      <c r="E441" s="102"/>
      <c r="F441" s="102"/>
      <c r="G441" s="101"/>
    </row>
    <row r="442" spans="2:7">
      <c r="B442" s="93"/>
      <c r="C442" s="102"/>
      <c r="D442" s="102"/>
      <c r="E442" s="102"/>
      <c r="F442" s="102"/>
      <c r="G442" s="101"/>
    </row>
    <row r="443" spans="2:7">
      <c r="B443" s="93"/>
      <c r="C443" s="102"/>
      <c r="D443" s="102"/>
      <c r="E443" s="102"/>
      <c r="F443" s="102"/>
      <c r="G443" s="101"/>
    </row>
    <row r="444" spans="2:7">
      <c r="B444" s="93"/>
      <c r="C444" s="102"/>
      <c r="D444" s="102"/>
      <c r="E444" s="102"/>
      <c r="F444" s="102"/>
      <c r="G444" s="101"/>
    </row>
    <row r="445" spans="2:7">
      <c r="B445" s="93"/>
      <c r="C445" s="102"/>
      <c r="D445" s="102"/>
      <c r="E445" s="102"/>
      <c r="F445" s="102"/>
      <c r="G445" s="101"/>
    </row>
    <row r="446" spans="2:7">
      <c r="B446" s="93"/>
      <c r="C446" s="102"/>
      <c r="D446" s="102"/>
      <c r="E446" s="102"/>
      <c r="F446" s="102"/>
      <c r="G446" s="101"/>
    </row>
    <row r="447" spans="2:7">
      <c r="B447" s="93"/>
      <c r="C447" s="102"/>
      <c r="D447" s="102"/>
      <c r="E447" s="102"/>
      <c r="F447" s="102"/>
      <c r="G447" s="101"/>
    </row>
    <row r="448" spans="2:7">
      <c r="B448" s="93"/>
      <c r="C448" s="102"/>
      <c r="D448" s="102"/>
      <c r="E448" s="102"/>
      <c r="F448" s="102"/>
      <c r="G448" s="101"/>
    </row>
    <row r="449" spans="2:7">
      <c r="B449" s="93"/>
      <c r="C449" s="102"/>
      <c r="D449" s="102"/>
      <c r="E449" s="102"/>
      <c r="F449" s="102"/>
      <c r="G449" s="101"/>
    </row>
    <row r="450" spans="2:7">
      <c r="B450" s="93"/>
      <c r="C450" s="102"/>
      <c r="D450" s="102"/>
      <c r="E450" s="102"/>
      <c r="F450" s="102"/>
      <c r="G450" s="101"/>
    </row>
    <row r="451" spans="2:7">
      <c r="B451" s="93"/>
      <c r="C451" s="102"/>
      <c r="D451" s="102"/>
      <c r="E451" s="102"/>
      <c r="F451" s="102"/>
      <c r="G451" s="101"/>
    </row>
    <row r="452" spans="2:7">
      <c r="B452" s="93"/>
      <c r="C452" s="102"/>
      <c r="D452" s="102"/>
      <c r="E452" s="102"/>
      <c r="F452" s="102"/>
      <c r="G452" s="101"/>
    </row>
    <row r="453" spans="2:7">
      <c r="B453" s="93"/>
      <c r="C453" s="102"/>
      <c r="D453" s="102"/>
      <c r="E453" s="102"/>
      <c r="F453" s="102"/>
      <c r="G453" s="101"/>
    </row>
    <row r="454" spans="2:7">
      <c r="B454" s="93"/>
      <c r="C454" s="102"/>
      <c r="D454" s="102"/>
      <c r="E454" s="102"/>
      <c r="F454" s="102"/>
      <c r="G454" s="101"/>
    </row>
    <row r="455" spans="2:7">
      <c r="B455" s="93"/>
      <c r="C455" s="102"/>
      <c r="D455" s="102"/>
      <c r="E455" s="102"/>
      <c r="F455" s="102"/>
      <c r="G455" s="101"/>
    </row>
    <row r="456" spans="2:7">
      <c r="B456" s="93"/>
      <c r="C456" s="102"/>
      <c r="D456" s="102"/>
      <c r="E456" s="102"/>
      <c r="F456" s="102"/>
      <c r="G456" s="101"/>
    </row>
    <row r="457" spans="2:7">
      <c r="B457" s="93"/>
      <c r="C457" s="102"/>
      <c r="D457" s="102"/>
      <c r="E457" s="102"/>
      <c r="F457" s="102"/>
      <c r="G457" s="101"/>
    </row>
    <row r="458" spans="2:7">
      <c r="B458" s="93"/>
      <c r="C458" s="102"/>
      <c r="D458" s="102"/>
      <c r="E458" s="102"/>
      <c r="F458" s="102"/>
      <c r="G458" s="101"/>
    </row>
    <row r="459" spans="2:7">
      <c r="B459" s="93"/>
      <c r="C459" s="102"/>
      <c r="D459" s="102"/>
      <c r="E459" s="102"/>
      <c r="F459" s="102"/>
      <c r="G459" s="101"/>
    </row>
    <row r="460" spans="2:7">
      <c r="B460" s="93"/>
      <c r="C460" s="102"/>
      <c r="D460" s="102"/>
      <c r="E460" s="102"/>
      <c r="F460" s="102"/>
      <c r="G460" s="101"/>
    </row>
    <row r="461" spans="2:7">
      <c r="B461" s="93"/>
      <c r="C461" s="102"/>
      <c r="D461" s="102"/>
      <c r="E461" s="102"/>
      <c r="F461" s="102"/>
      <c r="G461" s="101"/>
    </row>
    <row r="462" spans="2:7">
      <c r="B462" s="93"/>
      <c r="C462" s="102"/>
      <c r="D462" s="102"/>
      <c r="E462" s="102"/>
      <c r="F462" s="102"/>
      <c r="G462" s="101"/>
    </row>
    <row r="463" spans="2:7">
      <c r="B463" s="93"/>
      <c r="C463" s="102"/>
      <c r="D463" s="102"/>
      <c r="E463" s="102"/>
      <c r="F463" s="102"/>
      <c r="G463" s="101"/>
    </row>
    <row r="464" spans="2:7">
      <c r="B464" s="93"/>
      <c r="C464" s="102"/>
      <c r="D464" s="102"/>
      <c r="E464" s="102"/>
      <c r="F464" s="102"/>
      <c r="G464" s="101"/>
    </row>
    <row r="465" spans="2:7">
      <c r="B465" s="93"/>
      <c r="C465" s="102"/>
      <c r="D465" s="102"/>
      <c r="E465" s="102"/>
      <c r="F465" s="102"/>
      <c r="G465" s="101"/>
    </row>
    <row r="466" spans="2:7">
      <c r="B466" s="93"/>
      <c r="C466" s="102"/>
      <c r="D466" s="102"/>
      <c r="E466" s="102"/>
      <c r="F466" s="102"/>
      <c r="G466" s="101"/>
    </row>
    <row r="467" spans="2:7">
      <c r="B467" s="93"/>
      <c r="C467" s="102"/>
      <c r="D467" s="102"/>
      <c r="E467" s="102"/>
      <c r="F467" s="102"/>
      <c r="G467" s="101"/>
    </row>
    <row r="468" spans="2:7">
      <c r="B468" s="93"/>
      <c r="C468" s="102"/>
      <c r="D468" s="102"/>
      <c r="E468" s="102"/>
      <c r="F468" s="102"/>
      <c r="G468" s="101"/>
    </row>
    <row r="469" spans="2:7">
      <c r="B469" s="93"/>
      <c r="C469" s="102"/>
      <c r="D469" s="102"/>
      <c r="E469" s="102"/>
      <c r="F469" s="102"/>
      <c r="G469" s="101"/>
    </row>
    <row r="470" spans="2:7">
      <c r="B470" s="93"/>
      <c r="C470" s="102"/>
      <c r="D470" s="102"/>
      <c r="E470" s="102"/>
      <c r="F470" s="102"/>
      <c r="G470" s="101"/>
    </row>
    <row r="471" spans="2:7">
      <c r="B471" s="93"/>
      <c r="C471" s="102"/>
      <c r="D471" s="102"/>
      <c r="E471" s="102"/>
      <c r="F471" s="102"/>
      <c r="G471" s="101"/>
    </row>
    <row r="472" spans="2:7">
      <c r="B472" s="93"/>
      <c r="C472" s="102"/>
      <c r="D472" s="102"/>
      <c r="E472" s="102"/>
      <c r="F472" s="102"/>
      <c r="G472" s="101"/>
    </row>
    <row r="473" spans="2:7">
      <c r="B473" s="93"/>
      <c r="C473" s="102"/>
      <c r="D473" s="102"/>
      <c r="E473" s="102"/>
      <c r="F473" s="102"/>
      <c r="G473" s="101"/>
    </row>
    <row r="474" spans="2:7">
      <c r="B474" s="93"/>
      <c r="C474" s="102"/>
      <c r="D474" s="102"/>
      <c r="E474" s="102"/>
      <c r="F474" s="102"/>
      <c r="G474" s="101"/>
    </row>
    <row r="475" spans="2:7">
      <c r="B475" s="93"/>
      <c r="C475" s="102"/>
      <c r="D475" s="102"/>
      <c r="E475" s="102"/>
      <c r="F475" s="102"/>
      <c r="G475" s="101"/>
    </row>
    <row r="476" spans="2:7">
      <c r="B476" s="93"/>
      <c r="C476" s="102"/>
      <c r="D476" s="102"/>
      <c r="E476" s="102"/>
      <c r="F476" s="102"/>
      <c r="G476" s="101"/>
    </row>
    <row r="477" spans="2:7">
      <c r="B477" s="93"/>
      <c r="C477" s="102"/>
      <c r="D477" s="102"/>
      <c r="E477" s="102"/>
      <c r="F477" s="102"/>
      <c r="G477" s="101"/>
    </row>
    <row r="478" spans="2:7">
      <c r="B478" s="93"/>
      <c r="C478" s="102"/>
      <c r="D478" s="102"/>
      <c r="E478" s="102"/>
      <c r="F478" s="102"/>
      <c r="G478" s="101"/>
    </row>
    <row r="479" spans="2:7">
      <c r="B479" s="93"/>
      <c r="C479" s="102"/>
      <c r="D479" s="102"/>
      <c r="E479" s="102"/>
      <c r="F479" s="102"/>
      <c r="G479" s="101"/>
    </row>
    <row r="480" spans="2:7">
      <c r="B480" s="93"/>
      <c r="C480" s="102"/>
      <c r="D480" s="102"/>
      <c r="E480" s="102"/>
      <c r="F480" s="102"/>
      <c r="G480" s="101"/>
    </row>
    <row r="481" spans="2:7">
      <c r="B481" s="93"/>
      <c r="C481" s="102"/>
      <c r="D481" s="102"/>
      <c r="E481" s="102"/>
      <c r="F481" s="102"/>
      <c r="G481" s="101"/>
    </row>
    <row r="482" spans="2:7">
      <c r="B482" s="93"/>
      <c r="C482" s="102"/>
      <c r="D482" s="102"/>
      <c r="E482" s="102"/>
      <c r="F482" s="102"/>
      <c r="G482" s="101"/>
    </row>
    <row r="483" spans="2:7">
      <c r="B483" s="93"/>
      <c r="C483" s="102"/>
      <c r="D483" s="102"/>
      <c r="E483" s="102"/>
      <c r="F483" s="102"/>
      <c r="G483" s="101"/>
    </row>
    <row r="484" spans="2:7">
      <c r="B484" s="93"/>
      <c r="C484" s="102"/>
      <c r="D484" s="102"/>
      <c r="E484" s="102"/>
      <c r="F484" s="102"/>
      <c r="G484" s="101"/>
    </row>
    <row r="485" spans="2:7">
      <c r="B485" s="93"/>
      <c r="C485" s="102"/>
      <c r="D485" s="102"/>
      <c r="E485" s="102"/>
      <c r="F485" s="102"/>
      <c r="G485" s="101"/>
    </row>
    <row r="486" spans="2:7">
      <c r="B486" s="93"/>
      <c r="C486" s="102"/>
      <c r="D486" s="102"/>
      <c r="E486" s="102"/>
      <c r="F486" s="102"/>
      <c r="G486" s="101"/>
    </row>
    <row r="487" spans="2:7">
      <c r="B487" s="93"/>
      <c r="C487" s="102"/>
      <c r="D487" s="102"/>
      <c r="E487" s="102"/>
      <c r="F487" s="102"/>
      <c r="G487" s="101"/>
    </row>
    <row r="488" spans="2:7">
      <c r="B488" s="93"/>
      <c r="C488" s="102"/>
      <c r="D488" s="102"/>
      <c r="E488" s="102"/>
      <c r="F488" s="102"/>
      <c r="G488" s="101"/>
    </row>
    <row r="489" spans="2:7">
      <c r="B489" s="93"/>
      <c r="C489" s="102"/>
      <c r="D489" s="102"/>
      <c r="E489" s="102"/>
      <c r="F489" s="102"/>
      <c r="G489" s="101"/>
    </row>
    <row r="490" spans="2:7">
      <c r="B490" s="93"/>
      <c r="C490" s="102"/>
      <c r="D490" s="102"/>
      <c r="E490" s="102"/>
      <c r="F490" s="102"/>
      <c r="G490" s="101"/>
    </row>
    <row r="491" spans="2:7">
      <c r="B491" s="93"/>
      <c r="C491" s="102"/>
      <c r="D491" s="102"/>
      <c r="E491" s="102"/>
      <c r="F491" s="102"/>
      <c r="G491" s="101"/>
    </row>
    <row r="492" spans="2:7">
      <c r="B492" s="93"/>
      <c r="C492" s="102"/>
      <c r="D492" s="102"/>
      <c r="E492" s="102"/>
      <c r="F492" s="102"/>
      <c r="G492" s="101"/>
    </row>
    <row r="493" spans="2:7">
      <c r="B493" s="93"/>
      <c r="C493" s="102"/>
      <c r="D493" s="102"/>
      <c r="E493" s="102"/>
      <c r="F493" s="102"/>
      <c r="G493" s="101"/>
    </row>
    <row r="494" spans="2:7">
      <c r="B494" s="93"/>
      <c r="C494" s="102"/>
      <c r="D494" s="102"/>
      <c r="E494" s="102"/>
      <c r="F494" s="102"/>
      <c r="G494" s="101"/>
    </row>
    <row r="495" spans="2:7">
      <c r="B495" s="93"/>
      <c r="C495" s="102"/>
      <c r="D495" s="102"/>
      <c r="E495" s="102"/>
      <c r="F495" s="102"/>
      <c r="G495" s="101"/>
    </row>
    <row r="496" spans="2:7">
      <c r="B496" s="93"/>
      <c r="C496" s="102"/>
      <c r="D496" s="102"/>
      <c r="E496" s="102"/>
      <c r="F496" s="102"/>
      <c r="G496" s="101"/>
    </row>
    <row r="497" spans="2:7">
      <c r="B497" s="93"/>
      <c r="C497" s="102"/>
      <c r="D497" s="102"/>
      <c r="E497" s="102"/>
      <c r="F497" s="102"/>
      <c r="G497" s="101"/>
    </row>
    <row r="498" spans="2:7">
      <c r="B498" s="93"/>
      <c r="C498" s="102"/>
      <c r="D498" s="102"/>
      <c r="E498" s="102"/>
      <c r="F498" s="102"/>
      <c r="G498" s="101"/>
    </row>
    <row r="499" spans="2:7">
      <c r="B499" s="93"/>
      <c r="C499" s="102"/>
      <c r="D499" s="102"/>
      <c r="E499" s="102"/>
      <c r="F499" s="102"/>
      <c r="G499" s="101"/>
    </row>
    <row r="500" spans="2:7">
      <c r="B500" s="93"/>
      <c r="C500" s="102"/>
      <c r="D500" s="102"/>
      <c r="E500" s="102"/>
      <c r="F500" s="102"/>
      <c r="G500" s="101"/>
    </row>
    <row r="501" spans="2:7">
      <c r="B501" s="93"/>
      <c r="C501" s="102"/>
      <c r="D501" s="102"/>
      <c r="E501" s="102"/>
      <c r="F501" s="102"/>
      <c r="G501" s="101"/>
    </row>
    <row r="502" spans="2:7">
      <c r="B502" s="93"/>
      <c r="C502" s="102"/>
      <c r="D502" s="102"/>
      <c r="E502" s="102"/>
      <c r="F502" s="102"/>
      <c r="G502" s="101"/>
    </row>
    <row r="503" spans="2:7">
      <c r="B503" s="93"/>
      <c r="C503" s="102"/>
      <c r="D503" s="102"/>
      <c r="E503" s="102"/>
      <c r="F503" s="102"/>
      <c r="G503" s="101"/>
    </row>
    <row r="504" spans="2:7">
      <c r="B504" s="93"/>
      <c r="C504" s="102"/>
      <c r="D504" s="102"/>
      <c r="E504" s="102"/>
      <c r="F504" s="102"/>
      <c r="G504" s="101"/>
    </row>
    <row r="505" spans="2:7">
      <c r="B505" s="93"/>
      <c r="C505" s="102"/>
      <c r="D505" s="102"/>
      <c r="E505" s="102"/>
      <c r="F505" s="102"/>
      <c r="G505" s="101"/>
    </row>
    <row r="506" spans="2:7">
      <c r="B506" s="93"/>
      <c r="C506" s="102"/>
      <c r="D506" s="102"/>
      <c r="E506" s="102"/>
      <c r="F506" s="102"/>
      <c r="G506" s="101"/>
    </row>
    <row r="507" spans="2:7">
      <c r="B507" s="93"/>
      <c r="C507" s="102"/>
      <c r="D507" s="102"/>
      <c r="E507" s="102"/>
      <c r="F507" s="102"/>
      <c r="G507" s="101"/>
    </row>
    <row r="508" spans="2:7">
      <c r="B508" s="93"/>
      <c r="C508" s="102"/>
      <c r="D508" s="102"/>
      <c r="E508" s="102"/>
      <c r="F508" s="102"/>
      <c r="G508" s="101"/>
    </row>
    <row r="509" spans="2:7">
      <c r="B509" s="93"/>
      <c r="C509" s="102"/>
      <c r="D509" s="102"/>
      <c r="E509" s="102"/>
      <c r="F509" s="102"/>
      <c r="G509" s="101"/>
    </row>
    <row r="510" spans="2:7">
      <c r="B510" s="93"/>
      <c r="C510" s="102"/>
      <c r="D510" s="102"/>
      <c r="E510" s="102"/>
      <c r="F510" s="102"/>
      <c r="G510" s="101"/>
    </row>
    <row r="511" spans="2:7">
      <c r="B511" s="93"/>
      <c r="C511" s="102"/>
      <c r="D511" s="102"/>
      <c r="E511" s="102"/>
      <c r="F511" s="102"/>
      <c r="G511" s="101"/>
    </row>
    <row r="512" spans="2:7">
      <c r="B512" s="93"/>
      <c r="C512" s="102"/>
      <c r="D512" s="102"/>
      <c r="E512" s="102"/>
      <c r="F512" s="102"/>
      <c r="G512" s="101"/>
    </row>
    <row r="513" spans="2:7">
      <c r="B513" s="93"/>
      <c r="C513" s="102"/>
      <c r="D513" s="102"/>
      <c r="E513" s="102"/>
      <c r="F513" s="102"/>
      <c r="G513" s="101"/>
    </row>
    <row r="514" spans="2:7">
      <c r="B514" s="93"/>
      <c r="C514" s="102"/>
      <c r="D514" s="102"/>
      <c r="E514" s="102"/>
      <c r="F514" s="102"/>
      <c r="G514" s="101"/>
    </row>
    <row r="515" spans="2:7">
      <c r="B515" s="93"/>
      <c r="C515" s="102"/>
      <c r="D515" s="102"/>
      <c r="E515" s="102"/>
      <c r="F515" s="102"/>
      <c r="G515" s="101"/>
    </row>
    <row r="516" spans="2:7">
      <c r="B516" s="93"/>
      <c r="C516" s="102"/>
      <c r="D516" s="102"/>
      <c r="E516" s="102"/>
      <c r="F516" s="102"/>
      <c r="G516" s="101"/>
    </row>
    <row r="517" spans="2:7">
      <c r="B517" s="93"/>
      <c r="C517" s="102"/>
      <c r="D517" s="102"/>
      <c r="E517" s="102"/>
      <c r="F517" s="102"/>
      <c r="G517" s="101"/>
    </row>
    <row r="518" spans="2:7">
      <c r="B518" s="93"/>
      <c r="C518" s="102"/>
      <c r="D518" s="102"/>
      <c r="E518" s="102"/>
      <c r="F518" s="102"/>
      <c r="G518" s="101"/>
    </row>
    <row r="519" spans="2:7">
      <c r="B519" s="93"/>
      <c r="C519" s="102"/>
      <c r="D519" s="102"/>
      <c r="E519" s="102"/>
      <c r="F519" s="102"/>
      <c r="G519" s="101"/>
    </row>
    <row r="520" spans="2:7">
      <c r="B520" s="93"/>
      <c r="C520" s="102"/>
      <c r="D520" s="102"/>
      <c r="E520" s="102"/>
      <c r="F520" s="102"/>
      <c r="G520" s="101"/>
    </row>
    <row r="521" spans="2:7">
      <c r="B521" s="93"/>
      <c r="C521" s="102"/>
      <c r="D521" s="102"/>
      <c r="E521" s="102"/>
      <c r="F521" s="102"/>
      <c r="G521" s="101"/>
    </row>
    <row r="522" spans="2:7">
      <c r="B522" s="93"/>
      <c r="C522" s="102"/>
      <c r="D522" s="102"/>
      <c r="E522" s="102"/>
      <c r="F522" s="102"/>
      <c r="G522" s="101"/>
    </row>
    <row r="523" spans="2:7">
      <c r="B523" s="93"/>
      <c r="C523" s="102"/>
      <c r="D523" s="102"/>
      <c r="E523" s="102"/>
      <c r="F523" s="102"/>
      <c r="G523" s="101"/>
    </row>
    <row r="524" spans="2:7">
      <c r="B524" s="93"/>
      <c r="C524" s="102"/>
      <c r="D524" s="102"/>
      <c r="E524" s="102"/>
      <c r="F524" s="102"/>
      <c r="G524" s="101"/>
    </row>
    <row r="525" spans="2:7">
      <c r="B525" s="93"/>
      <c r="C525" s="102"/>
      <c r="D525" s="102"/>
      <c r="E525" s="102"/>
      <c r="F525" s="102"/>
      <c r="G525" s="101"/>
    </row>
    <row r="526" spans="2:7">
      <c r="B526" s="93"/>
      <c r="C526" s="102"/>
      <c r="D526" s="102"/>
      <c r="E526" s="102"/>
      <c r="F526" s="102"/>
      <c r="G526" s="101"/>
    </row>
    <row r="527" spans="2:7">
      <c r="B527" s="93"/>
      <c r="C527" s="102"/>
      <c r="D527" s="102"/>
      <c r="E527" s="102"/>
      <c r="F527" s="102"/>
      <c r="G527" s="101"/>
    </row>
    <row r="528" spans="2:7">
      <c r="B528" s="93"/>
      <c r="C528" s="102"/>
      <c r="D528" s="102"/>
      <c r="E528" s="102"/>
      <c r="F528" s="102"/>
      <c r="G528" s="101"/>
    </row>
    <row r="529" spans="2:7">
      <c r="B529" s="93"/>
      <c r="C529" s="102"/>
      <c r="D529" s="102"/>
      <c r="E529" s="102"/>
      <c r="F529" s="102"/>
      <c r="G529" s="101"/>
    </row>
    <row r="530" spans="2:7">
      <c r="B530" s="93"/>
      <c r="C530" s="102"/>
      <c r="D530" s="102"/>
      <c r="E530" s="102"/>
      <c r="F530" s="102"/>
      <c r="G530" s="101"/>
    </row>
    <row r="531" spans="2:7">
      <c r="B531" s="93"/>
      <c r="C531" s="102"/>
      <c r="D531" s="102"/>
      <c r="E531" s="102"/>
      <c r="F531" s="102"/>
      <c r="G531" s="101"/>
    </row>
    <row r="532" spans="2:7">
      <c r="B532" s="93"/>
      <c r="C532" s="102"/>
      <c r="D532" s="102"/>
      <c r="E532" s="102"/>
      <c r="F532" s="102"/>
      <c r="G532" s="101"/>
    </row>
    <row r="533" spans="2:7">
      <c r="B533" s="93"/>
      <c r="C533" s="102"/>
      <c r="D533" s="102"/>
      <c r="E533" s="102"/>
      <c r="F533" s="102"/>
      <c r="G533" s="101"/>
    </row>
    <row r="534" spans="2:7">
      <c r="B534" s="93"/>
      <c r="C534" s="102"/>
      <c r="D534" s="102"/>
      <c r="E534" s="102"/>
      <c r="F534" s="102"/>
      <c r="G534" s="101"/>
    </row>
    <row r="535" spans="2:7">
      <c r="B535" s="93"/>
      <c r="C535" s="102"/>
      <c r="D535" s="102"/>
      <c r="E535" s="102"/>
      <c r="F535" s="102"/>
      <c r="G535" s="101"/>
    </row>
    <row r="536" spans="2:7">
      <c r="B536" s="93"/>
      <c r="C536" s="102"/>
      <c r="D536" s="102"/>
      <c r="E536" s="102"/>
      <c r="F536" s="102"/>
      <c r="G536" s="101"/>
    </row>
    <row r="537" spans="2:7">
      <c r="B537" s="93"/>
      <c r="C537" s="102"/>
      <c r="D537" s="102"/>
      <c r="E537" s="102"/>
      <c r="F537" s="102"/>
      <c r="G537" s="101"/>
    </row>
    <row r="538" spans="2:7">
      <c r="B538" s="93"/>
      <c r="C538" s="102"/>
      <c r="D538" s="102"/>
      <c r="E538" s="102"/>
      <c r="F538" s="102"/>
      <c r="G538" s="101"/>
    </row>
    <row r="539" spans="2:7">
      <c r="B539" s="93"/>
      <c r="C539" s="102"/>
      <c r="D539" s="102"/>
      <c r="E539" s="102"/>
      <c r="F539" s="102"/>
      <c r="G539" s="101"/>
    </row>
    <row r="540" spans="2:7">
      <c r="B540" s="93"/>
      <c r="C540" s="102"/>
      <c r="D540" s="102"/>
      <c r="E540" s="102"/>
      <c r="F540" s="102"/>
      <c r="G540" s="101"/>
    </row>
    <row r="541" spans="2:7">
      <c r="B541" s="93"/>
      <c r="C541" s="102"/>
      <c r="D541" s="102"/>
      <c r="E541" s="102"/>
      <c r="F541" s="102"/>
      <c r="G541" s="101"/>
    </row>
    <row r="542" spans="2:7">
      <c r="B542" s="93"/>
      <c r="C542" s="102"/>
      <c r="D542" s="102"/>
      <c r="E542" s="102"/>
      <c r="F542" s="102"/>
      <c r="G542" s="101"/>
    </row>
    <row r="543" spans="2:7">
      <c r="B543" s="93"/>
      <c r="C543" s="102"/>
      <c r="D543" s="102"/>
      <c r="E543" s="102"/>
      <c r="F543" s="102"/>
      <c r="G543" s="101"/>
    </row>
    <row r="544" spans="2:7">
      <c r="B544" s="93"/>
      <c r="C544" s="102"/>
      <c r="D544" s="102"/>
      <c r="E544" s="102"/>
      <c r="F544" s="102"/>
      <c r="G544" s="101"/>
    </row>
    <row r="545" spans="2:7">
      <c r="B545" s="93"/>
      <c r="C545" s="102"/>
      <c r="D545" s="102"/>
      <c r="E545" s="102"/>
      <c r="F545" s="102"/>
      <c r="G545" s="101"/>
    </row>
    <row r="546" spans="2:7">
      <c r="B546" s="93"/>
      <c r="C546" s="102"/>
      <c r="D546" s="102"/>
      <c r="E546" s="102"/>
      <c r="F546" s="102"/>
      <c r="G546" s="101"/>
    </row>
    <row r="547" spans="2:7">
      <c r="B547" s="93"/>
      <c r="C547" s="102"/>
      <c r="D547" s="102"/>
      <c r="E547" s="102"/>
      <c r="F547" s="102"/>
      <c r="G547" s="101"/>
    </row>
    <row r="548" spans="2:7">
      <c r="B548" s="93"/>
      <c r="C548" s="102"/>
      <c r="D548" s="102"/>
      <c r="E548" s="102"/>
      <c r="F548" s="102"/>
      <c r="G548" s="101"/>
    </row>
    <row r="549" spans="2:7">
      <c r="B549" s="93"/>
      <c r="C549" s="102"/>
      <c r="D549" s="102"/>
      <c r="E549" s="102"/>
      <c r="F549" s="102"/>
      <c r="G549" s="101"/>
    </row>
    <row r="550" spans="2:7">
      <c r="B550" s="93"/>
    </row>
    <row r="551" spans="2:7">
      <c r="B551" s="93"/>
    </row>
    <row r="552" spans="2:7">
      <c r="B552" s="93"/>
    </row>
  </sheetData>
  <sheetProtection sheet="1" selectLockedCells="1"/>
  <mergeCells count="7">
    <mergeCell ref="B2:G2"/>
    <mergeCell ref="B6:B7"/>
    <mergeCell ref="D6:D7"/>
    <mergeCell ref="E6:E7"/>
    <mergeCell ref="G6:G7"/>
    <mergeCell ref="C6:C7"/>
    <mergeCell ref="F6:F7"/>
  </mergeCells>
  <phoneticPr fontId="0" type="noConversion"/>
  <dataValidations count="1">
    <dataValidation type="list" allowBlank="1" showInputMessage="1" showErrorMessage="1" sqref="C4">
      <formula1>Date</formula1>
    </dataValidation>
  </dataValidations>
  <pageMargins left="0.74803149606299213" right="0.74803149606299213" top="0.98425196850393704" bottom="0.98425196850393704" header="0.51181102362204722" footer="0.51181102362204722"/>
  <pageSetup paperSize="9" scale="53" fitToHeight="2" orientation="portrait" r:id="rId1"/>
  <headerFooter alignWithMargins="0"/>
  <colBreaks count="1" manualBreakCount="1">
    <brk id="7" max="1048575" man="1"/>
  </colBreaks>
</worksheet>
</file>

<file path=xl/worksheets/sheet18.xml><?xml version="1.0" encoding="utf-8"?>
<worksheet xmlns="http://schemas.openxmlformats.org/spreadsheetml/2006/main" xmlns:r="http://schemas.openxmlformats.org/officeDocument/2006/relationships">
  <sheetPr codeName="Sheet10">
    <tabColor indexed="42"/>
  </sheetPr>
  <dimension ref="B1:H552"/>
  <sheetViews>
    <sheetView showGridLines="0" showRowColHeaders="0" zoomScale="85" zoomScaleNormal="85" workbookViewId="0">
      <selection activeCell="C4" sqref="C4"/>
    </sheetView>
  </sheetViews>
  <sheetFormatPr defaultRowHeight="12.75"/>
  <cols>
    <col min="1" max="1" width="2.7109375" style="85" customWidth="1"/>
    <col min="2" max="2" width="12.5703125" style="85" customWidth="1"/>
    <col min="3" max="3" width="62.28515625" style="89" customWidth="1"/>
    <col min="4" max="4" width="22.140625" style="85" bestFit="1" customWidth="1"/>
    <col min="5" max="5" width="17.85546875" style="85" customWidth="1"/>
    <col min="6" max="6" width="25" style="85" customWidth="1"/>
    <col min="7" max="7" width="21.140625" style="99" bestFit="1" customWidth="1"/>
    <col min="8" max="16384" width="9.140625" style="85"/>
  </cols>
  <sheetData>
    <row r="1" spans="2:8">
      <c r="B1" s="208"/>
      <c r="C1" s="85"/>
    </row>
    <row r="2" spans="2:8">
      <c r="B2" s="386" t="str">
        <f>"Table 5d: Maintained schools removed from notice to improve " &amp; IF($C$4=Dates!E3, "between " &amp; Dates!E3, IF($C$4=Dates!E4, Dates!E4, IF($C$4=Dates!E5, Dates!E5, IF($C$4=Dates!E6, Dates!E6)))) &amp; " (final) " &amp; CHAR(185)</f>
        <v>Table 5d: Maintained schools removed from notice to improve between 1 September 2011 and 31 August 2012 (final) ¹</v>
      </c>
      <c r="C2" s="386" t="e">
        <f>"Table 3: Number of maintained schools inspection outcomes for select judgements at their most recent inspection as at " &amp; IF('Table 3'!#REF!=Dates!H4, Dates!H4, IF('Table 3'!#REF!=Dates!H5, Dates!H5, IF('Table 3'!#REF!=Dates!H6, Dates!H6))) &amp; " (provisional)"</f>
        <v>#REF!</v>
      </c>
      <c r="D2" s="386" t="e">
        <f>"Table 3: Number of maintained schools inspection outcomes for select judgements at their most recent inspection as at " &amp; IF('Table 3'!#REF!=Dates!L4, Dates!L4, IF('Table 3'!#REF!=Dates!L5, Dates!L5, IF('Table 3'!#REF!=Dates!L6, Dates!L6))) &amp; " (provisional)"</f>
        <v>#REF!</v>
      </c>
      <c r="E2" s="386" t="e">
        <f>"Table 3: Number of maintained schools inspection outcomes for select judgements at their most recent inspection as at " &amp; IF('Table 3'!#REF!=Dates!M4, Dates!M4, IF('Table 3'!#REF!=Dates!M5, Dates!M5, IF('Table 3'!#REF!=Dates!M6, Dates!M6))) &amp; " (provisional)"</f>
        <v>#REF!</v>
      </c>
      <c r="F2" s="386"/>
      <c r="G2" s="386" t="e">
        <f>"Table 3: Number of maintained schools inspection outcomes for select judgements at their most recent inspection as at " &amp; IF('Table 3'!#REF!=Dates!N4, Dates!N4, IF('Table 3'!#REF!=Dates!N5, Dates!N5, IF('Table 3'!#REF!=Dates!N6, Dates!N6))) &amp; " (provisional)"</f>
        <v>#REF!</v>
      </c>
      <c r="H2" s="5"/>
    </row>
    <row r="3" spans="2:8">
      <c r="B3" s="41"/>
      <c r="C3" s="5"/>
      <c r="D3" s="5"/>
      <c r="E3" s="5"/>
      <c r="F3" s="5"/>
      <c r="G3" s="42"/>
      <c r="H3" s="5"/>
    </row>
    <row r="4" spans="2:8">
      <c r="B4" s="37" t="s">
        <v>48</v>
      </c>
      <c r="C4" s="51" t="s">
        <v>1031</v>
      </c>
      <c r="D4" s="5"/>
      <c r="E4" s="5"/>
      <c r="F4" s="5"/>
      <c r="G4" s="42"/>
      <c r="H4" s="5"/>
    </row>
    <row r="5" spans="2:8">
      <c r="B5" s="5"/>
      <c r="C5" s="5"/>
      <c r="D5" s="5"/>
      <c r="E5" s="5"/>
      <c r="F5" s="5"/>
      <c r="G5" s="42"/>
      <c r="H5" s="5"/>
    </row>
    <row r="6" spans="2:8">
      <c r="B6" s="419" t="s">
        <v>222</v>
      </c>
      <c r="C6" s="419" t="s">
        <v>430</v>
      </c>
      <c r="D6" s="419" t="s">
        <v>539</v>
      </c>
      <c r="E6" s="397" t="s">
        <v>431</v>
      </c>
      <c r="F6" s="397" t="s">
        <v>681</v>
      </c>
      <c r="G6" s="427" t="s">
        <v>516</v>
      </c>
      <c r="H6" s="5"/>
    </row>
    <row r="7" spans="2:8">
      <c r="B7" s="420"/>
      <c r="C7" s="420"/>
      <c r="D7" s="420"/>
      <c r="E7" s="398"/>
      <c r="F7" s="398"/>
      <c r="G7" s="428"/>
      <c r="H7" s="5"/>
    </row>
    <row r="8" spans="2:8">
      <c r="B8" s="7">
        <f>IF(IF($C$4=Dates!$E$3, DataPack!AQ159, IF($C$4=Dates!$E$4, DataPack!AW159, IF($C$4=Dates!$E$5, DataPack!BC159)))="", "", IF($C$4=Dates!$E$3, DataPack!AQ159, IF($C$4=Dates!$E$4, DataPack!AW159, IF($C$4=Dates!$E$5, DataPack!BC159))))</f>
        <v>108830</v>
      </c>
      <c r="C8" s="38" t="str">
        <f>IF(IF($C$4=Dates!$E$3, DataPack!AR159, IF($C$4=Dates!$E$4, DataPack!AX159, IF($C$4=Dates!$E$5, DataPack!BD159)))="", "", IF($C$4=Dates!$E$3, DataPack!AR159, IF($C$4=Dates!$E$4, DataPack!AX159, IF($C$4=Dates!$E$5, DataPack!BD159))))</f>
        <v>Bernard Gilpin Primary School</v>
      </c>
      <c r="D8" s="38" t="str">
        <f>IF(IF($C$4=Dates!$E$3, DataPack!AS159, IF($C$4=Dates!$E$4, DataPack!AY159, IF($C$4=Dates!$E$5, DataPack!BE159)))="", "", IF($C$4=Dates!$E$3, DataPack!AS159, IF($C$4=Dates!$E$4, DataPack!AY159, IF($C$4=Dates!$E$5, DataPack!BE159))))</f>
        <v>Sunderland</v>
      </c>
      <c r="E8" s="38" t="str">
        <f>IF(IF($C$4=Dates!$E$3, DataPack!AT159, IF($C$4=Dates!$E$4, DataPack!AZ159, IF($C$4=Dates!$E$5, DataPack!BF159)))="", "", IF($C$4=Dates!$E$3, DataPack!AT159, IF($C$4=Dates!$E$4, DataPack!AZ159, IF($C$4=Dates!$E$5, DataPack!BF159))))</f>
        <v>Primary</v>
      </c>
      <c r="F8" s="38" t="str">
        <f>IF(IF($C$4=Dates!$E$3, DataPack!AU159, IF($C$4=Dates!$E$4, DataPack!BA159, IF($C$4=Dates!$E$5, DataPack!BG159)))="", "", IF($C$4=Dates!$E$3, DataPack!AU159, IF($C$4=Dates!$E$4, DataPack!BA159, IF($C$4=Dates!$E$5, DataPack!BG159))))</f>
        <v>Community School</v>
      </c>
      <c r="G8" s="43">
        <f>IF(IF($C$4=Dates!$E$3, DataPack!AV159, IF($C$4=Dates!$E$4, DataPack!BB159, IF($C$4=Dates!$E$5, DataPack!BH159)))="", "", IF($C$4=Dates!$E$3, DataPack!AV159, IF($C$4=Dates!$E$4, DataPack!BB159, IF($C$4=Dates!$E$5, DataPack!BH159))))</f>
        <v>41102</v>
      </c>
      <c r="H8" s="5"/>
    </row>
    <row r="9" spans="2:8">
      <c r="B9" s="7">
        <f>IF(IF($C$4=Dates!$E$3, DataPack!AQ160, IF($C$4=Dates!$E$4, DataPack!AW160, IF($C$4=Dates!$E$5, DataPack!BC160)))="", "", IF($C$4=Dates!$E$3, DataPack!AQ160, IF($C$4=Dates!$E$4, DataPack!AW160, IF($C$4=Dates!$E$5, DataPack!BC160))))</f>
        <v>120994</v>
      </c>
      <c r="C9" s="38" t="str">
        <f>IF(IF($C$4=Dates!$E$3, DataPack!AR160, IF($C$4=Dates!$E$4, DataPack!AX160, IF($C$4=Dates!$E$5, DataPack!BD160)))="", "", IF($C$4=Dates!$E$3, DataPack!AR160, IF($C$4=Dates!$E$4, DataPack!AX160, IF($C$4=Dates!$E$5, DataPack!BD160))))</f>
        <v>Admirals' Junior School</v>
      </c>
      <c r="D9" s="38" t="str">
        <f>IF(IF($C$4=Dates!$E$3, DataPack!AS160, IF($C$4=Dates!$E$4, DataPack!AY160, IF($C$4=Dates!$E$5, DataPack!BE160)))="", "", IF($C$4=Dates!$E$3, DataPack!AS160, IF($C$4=Dates!$E$4, DataPack!AY160, IF($C$4=Dates!$E$5, DataPack!BE160))))</f>
        <v>Norfolk</v>
      </c>
      <c r="E9" s="38" t="str">
        <f>IF(IF($C$4=Dates!$E$3, DataPack!AT160, IF($C$4=Dates!$E$4, DataPack!AZ160, IF($C$4=Dates!$E$5, DataPack!BF160)))="", "", IF($C$4=Dates!$E$3, DataPack!AT160, IF($C$4=Dates!$E$4, DataPack!AZ160, IF($C$4=Dates!$E$5, DataPack!BF160))))</f>
        <v>Primary</v>
      </c>
      <c r="F9" s="38" t="str">
        <f>IF(IF($C$4=Dates!$E$3, DataPack!AU160, IF($C$4=Dates!$E$4, DataPack!BA160, IF($C$4=Dates!$E$5, DataPack!BG160)))="", "", IF($C$4=Dates!$E$3, DataPack!AU160, IF($C$4=Dates!$E$4, DataPack!BA160, IF($C$4=Dates!$E$5, DataPack!BG160))))</f>
        <v>Community School</v>
      </c>
      <c r="G9" s="43">
        <f>IF(IF($C$4=Dates!$E$3, DataPack!AV160, IF($C$4=Dates!$E$4, DataPack!BB160, IF($C$4=Dates!$E$5, DataPack!BH160)))="", "", IF($C$4=Dates!$E$3, DataPack!AV160, IF($C$4=Dates!$E$4, DataPack!BB160, IF($C$4=Dates!$E$5, DataPack!BH160))))</f>
        <v>41101</v>
      </c>
      <c r="H9" s="5"/>
    </row>
    <row r="10" spans="2:8">
      <c r="B10" s="7">
        <f>IF(IF($C$4=Dates!$E$3, DataPack!AQ161, IF($C$4=Dates!$E$4, DataPack!AW161, IF($C$4=Dates!$E$5, DataPack!BC161)))="", "", IF($C$4=Dates!$E$3, DataPack!AQ161, IF($C$4=Dates!$E$4, DataPack!AW161, IF($C$4=Dates!$E$5, DataPack!BC161))))</f>
        <v>131240</v>
      </c>
      <c r="C10" s="38" t="str">
        <f>IF(IF($C$4=Dates!$E$3, DataPack!AR161, IF($C$4=Dates!$E$4, DataPack!AX161, IF($C$4=Dates!$E$5, DataPack!BD161)))="", "", IF($C$4=Dates!$E$3, DataPack!AR161, IF($C$4=Dates!$E$4, DataPack!AX161, IF($C$4=Dates!$E$5, DataPack!BD161))))</f>
        <v>Watergall Primary School</v>
      </c>
      <c r="D10" s="38" t="str">
        <f>IF(IF($C$4=Dates!$E$3, DataPack!AS161, IF($C$4=Dates!$E$4, DataPack!AY161, IF($C$4=Dates!$E$5, DataPack!BE161)))="", "", IF($C$4=Dates!$E$3, DataPack!AS161, IF($C$4=Dates!$E$4, DataPack!AY161, IF($C$4=Dates!$E$5, DataPack!BE161))))</f>
        <v>Peterborough</v>
      </c>
      <c r="E10" s="38" t="str">
        <f>IF(IF($C$4=Dates!$E$3, DataPack!AT161, IF($C$4=Dates!$E$4, DataPack!AZ161, IF($C$4=Dates!$E$5, DataPack!BF161)))="", "", IF($C$4=Dates!$E$3, DataPack!AT161, IF($C$4=Dates!$E$4, DataPack!AZ161, IF($C$4=Dates!$E$5, DataPack!BF161))))</f>
        <v>Primary</v>
      </c>
      <c r="F10" s="38" t="str">
        <f>IF(IF($C$4=Dates!$E$3, DataPack!AU161, IF($C$4=Dates!$E$4, DataPack!BA161, IF($C$4=Dates!$E$5, DataPack!BG161)))="", "", IF($C$4=Dates!$E$3, DataPack!AU161, IF($C$4=Dates!$E$4, DataPack!BA161, IF($C$4=Dates!$E$5, DataPack!BG161))))</f>
        <v>Community School</v>
      </c>
      <c r="G10" s="43">
        <f>IF(IF($C$4=Dates!$E$3, DataPack!AV161, IF($C$4=Dates!$E$4, DataPack!BB161, IF($C$4=Dates!$E$5, DataPack!BH161)))="", "", IF($C$4=Dates!$E$3, DataPack!AV161, IF($C$4=Dates!$E$4, DataPack!BB161, IF($C$4=Dates!$E$5, DataPack!BH161))))</f>
        <v>41101</v>
      </c>
      <c r="H10" s="5"/>
    </row>
    <row r="11" spans="2:8">
      <c r="B11" s="7">
        <f>IF(IF($C$4=Dates!$E$3, DataPack!AQ162, IF($C$4=Dates!$E$4, DataPack!AW162, IF($C$4=Dates!$E$5, DataPack!BC162)))="", "", IF($C$4=Dates!$E$3, DataPack!AQ162, IF($C$4=Dates!$E$4, DataPack!AW162, IF($C$4=Dates!$E$5, DataPack!BC162))))</f>
        <v>104302</v>
      </c>
      <c r="C11" s="38" t="str">
        <f>IF(IF($C$4=Dates!$E$3, DataPack!AR162, IF($C$4=Dates!$E$4, DataPack!AX162, IF($C$4=Dates!$E$5, DataPack!BD162)))="", "", IF($C$4=Dates!$E$3, DataPack!AR162, IF($C$4=Dates!$E$4, DataPack!AX162, IF($C$4=Dates!$E$5, DataPack!BD162))))</f>
        <v>Graiseley Primary School</v>
      </c>
      <c r="D11" s="38" t="str">
        <f>IF(IF($C$4=Dates!$E$3, DataPack!AS162, IF($C$4=Dates!$E$4, DataPack!AY162, IF($C$4=Dates!$E$5, DataPack!BE162)))="", "", IF($C$4=Dates!$E$3, DataPack!AS162, IF($C$4=Dates!$E$4, DataPack!AY162, IF($C$4=Dates!$E$5, DataPack!BE162))))</f>
        <v>Wolverhampton</v>
      </c>
      <c r="E11" s="38" t="str">
        <f>IF(IF($C$4=Dates!$E$3, DataPack!AT162, IF($C$4=Dates!$E$4, DataPack!AZ162, IF($C$4=Dates!$E$5, DataPack!BF162)))="", "", IF($C$4=Dates!$E$3, DataPack!AT162, IF($C$4=Dates!$E$4, DataPack!AZ162, IF($C$4=Dates!$E$5, DataPack!BF162))))</f>
        <v>Primary</v>
      </c>
      <c r="F11" s="38" t="str">
        <f>IF(IF($C$4=Dates!$E$3, DataPack!AU162, IF($C$4=Dates!$E$4, DataPack!BA162, IF($C$4=Dates!$E$5, DataPack!BG162)))="", "", IF($C$4=Dates!$E$3, DataPack!AU162, IF($C$4=Dates!$E$4, DataPack!BA162, IF($C$4=Dates!$E$5, DataPack!BG162))))</f>
        <v>Community School</v>
      </c>
      <c r="G11" s="43">
        <f>IF(IF($C$4=Dates!$E$3, DataPack!AV162, IF($C$4=Dates!$E$4, DataPack!BB162, IF($C$4=Dates!$E$5, DataPack!BH162)))="", "", IF($C$4=Dates!$E$3, DataPack!AV162, IF($C$4=Dates!$E$4, DataPack!BB162, IF($C$4=Dates!$E$5, DataPack!BH162))))</f>
        <v>41101</v>
      </c>
      <c r="H11" s="5"/>
    </row>
    <row r="12" spans="2:8">
      <c r="B12" s="7">
        <f>IF(IF($C$4=Dates!$E$3, DataPack!AQ163, IF($C$4=Dates!$E$4, DataPack!AW163, IF($C$4=Dates!$E$5, DataPack!BC163)))="", "", IF($C$4=Dates!$E$3, DataPack!AQ163, IF($C$4=Dates!$E$4, DataPack!AW163, IF($C$4=Dates!$E$5, DataPack!BC163))))</f>
        <v>119550</v>
      </c>
      <c r="C12" s="38" t="str">
        <f>IF(IF($C$4=Dates!$E$3, DataPack!AR163, IF($C$4=Dates!$E$4, DataPack!AX163, IF($C$4=Dates!$E$5, DataPack!BD163)))="", "", IF($C$4=Dates!$E$3, DataPack!AR163, IF($C$4=Dates!$E$4, DataPack!AX163, IF($C$4=Dates!$E$5, DataPack!BD163))))</f>
        <v>Kirkham St Michael's Church of England Primary School</v>
      </c>
      <c r="D12" s="38" t="str">
        <f>IF(IF($C$4=Dates!$E$3, DataPack!AS163, IF($C$4=Dates!$E$4, DataPack!AY163, IF($C$4=Dates!$E$5, DataPack!BE163)))="", "", IF($C$4=Dates!$E$3, DataPack!AS163, IF($C$4=Dates!$E$4, DataPack!AY163, IF($C$4=Dates!$E$5, DataPack!BE163))))</f>
        <v>Lancashire</v>
      </c>
      <c r="E12" s="38" t="str">
        <f>IF(IF($C$4=Dates!$E$3, DataPack!AT163, IF($C$4=Dates!$E$4, DataPack!AZ163, IF($C$4=Dates!$E$5, DataPack!BF163)))="", "", IF($C$4=Dates!$E$3, DataPack!AT163, IF($C$4=Dates!$E$4, DataPack!AZ163, IF($C$4=Dates!$E$5, DataPack!BF163))))</f>
        <v>Primary</v>
      </c>
      <c r="F12" s="38" t="str">
        <f>IF(IF($C$4=Dates!$E$3, DataPack!AU163, IF($C$4=Dates!$E$4, DataPack!BA163, IF($C$4=Dates!$E$5, DataPack!BG163)))="", "", IF($C$4=Dates!$E$3, DataPack!AU163, IF($C$4=Dates!$E$4, DataPack!BA163, IF($C$4=Dates!$E$5, DataPack!BG163))))</f>
        <v>Voluntary Aided School</v>
      </c>
      <c r="G12" s="43">
        <f>IF(IF($C$4=Dates!$E$3, DataPack!AV163, IF($C$4=Dates!$E$4, DataPack!BB163, IF($C$4=Dates!$E$5, DataPack!BH163)))="", "", IF($C$4=Dates!$E$3, DataPack!AV163, IF($C$4=Dates!$E$4, DataPack!BB163, IF($C$4=Dates!$E$5, DataPack!BH163))))</f>
        <v>41094</v>
      </c>
      <c r="H12" s="5"/>
    </row>
    <row r="13" spans="2:8">
      <c r="B13" s="7">
        <f>IF(IF($C$4=Dates!$E$3, DataPack!AQ164, IF($C$4=Dates!$E$4, DataPack!AW164, IF($C$4=Dates!$E$5, DataPack!BC164)))="", "", IF($C$4=Dates!$E$3, DataPack!AQ164, IF($C$4=Dates!$E$4, DataPack!AW164, IF($C$4=Dates!$E$5, DataPack!BC164))))</f>
        <v>101632</v>
      </c>
      <c r="C13" s="38" t="str">
        <f>IF(IF($C$4=Dates!$E$3, DataPack!AR164, IF($C$4=Dates!$E$4, DataPack!AX164, IF($C$4=Dates!$E$5, DataPack!BD164)))="", "", IF($C$4=Dates!$E$3, DataPack!AR164, IF($C$4=Dates!$E$4, DataPack!AX164, IF($C$4=Dates!$E$5, DataPack!BD164))))</f>
        <v>Gray's Farm Primary School</v>
      </c>
      <c r="D13" s="38" t="str">
        <f>IF(IF($C$4=Dates!$E$3, DataPack!AS164, IF($C$4=Dates!$E$4, DataPack!AY164, IF($C$4=Dates!$E$5, DataPack!BE164)))="", "", IF($C$4=Dates!$E$3, DataPack!AS164, IF($C$4=Dates!$E$4, DataPack!AY164, IF($C$4=Dates!$E$5, DataPack!BE164))))</f>
        <v>Bromley</v>
      </c>
      <c r="E13" s="38" t="str">
        <f>IF(IF($C$4=Dates!$E$3, DataPack!AT164, IF($C$4=Dates!$E$4, DataPack!AZ164, IF($C$4=Dates!$E$5, DataPack!BF164)))="", "", IF($C$4=Dates!$E$3, DataPack!AT164, IF($C$4=Dates!$E$4, DataPack!AZ164, IF($C$4=Dates!$E$5, DataPack!BF164))))</f>
        <v>Primary</v>
      </c>
      <c r="F13" s="38" t="str">
        <f>IF(IF($C$4=Dates!$E$3, DataPack!AU164, IF($C$4=Dates!$E$4, DataPack!BA164, IF($C$4=Dates!$E$5, DataPack!BG164)))="", "", IF($C$4=Dates!$E$3, DataPack!AU164, IF($C$4=Dates!$E$4, DataPack!BA164, IF($C$4=Dates!$E$5, DataPack!BG164))))</f>
        <v>Community School</v>
      </c>
      <c r="G13" s="43">
        <f>IF(IF($C$4=Dates!$E$3, DataPack!AV164, IF($C$4=Dates!$E$4, DataPack!BB164, IF($C$4=Dates!$E$5, DataPack!BH164)))="", "", IF($C$4=Dates!$E$3, DataPack!AV164, IF($C$4=Dates!$E$4, DataPack!BB164, IF($C$4=Dates!$E$5, DataPack!BH164))))</f>
        <v>41088</v>
      </c>
      <c r="H13" s="5"/>
    </row>
    <row r="14" spans="2:8">
      <c r="B14" s="7">
        <f>IF(IF($C$4=Dates!$E$3, DataPack!AQ165, IF($C$4=Dates!$E$4, DataPack!AW165, IF($C$4=Dates!$E$5, DataPack!BC165)))="", "", IF($C$4=Dates!$E$3, DataPack!AQ165, IF($C$4=Dates!$E$4, DataPack!AW165, IF($C$4=Dates!$E$5, DataPack!BC165))))</f>
        <v>103186</v>
      </c>
      <c r="C14" s="38" t="str">
        <f>IF(IF($C$4=Dates!$E$3, DataPack!AR165, IF($C$4=Dates!$E$4, DataPack!AX165, IF($C$4=Dates!$E$5, DataPack!BD165)))="", "", IF($C$4=Dates!$E$3, DataPack!AR165, IF($C$4=Dates!$E$4, DataPack!AX165, IF($C$4=Dates!$E$5, DataPack!BD165))))</f>
        <v>Colmers Farm Junior School</v>
      </c>
      <c r="D14" s="38" t="str">
        <f>IF(IF($C$4=Dates!$E$3, DataPack!AS165, IF($C$4=Dates!$E$4, DataPack!AY165, IF($C$4=Dates!$E$5, DataPack!BE165)))="", "", IF($C$4=Dates!$E$3, DataPack!AS165, IF($C$4=Dates!$E$4, DataPack!AY165, IF($C$4=Dates!$E$5, DataPack!BE165))))</f>
        <v>Birmingham</v>
      </c>
      <c r="E14" s="38" t="str">
        <f>IF(IF($C$4=Dates!$E$3, DataPack!AT165, IF($C$4=Dates!$E$4, DataPack!AZ165, IF($C$4=Dates!$E$5, DataPack!BF165)))="", "", IF($C$4=Dates!$E$3, DataPack!AT165, IF($C$4=Dates!$E$4, DataPack!AZ165, IF($C$4=Dates!$E$5, DataPack!BF165))))</f>
        <v>Primary</v>
      </c>
      <c r="F14" s="38" t="str">
        <f>IF(IF($C$4=Dates!$E$3, DataPack!AU165, IF($C$4=Dates!$E$4, DataPack!BA165, IF($C$4=Dates!$E$5, DataPack!BG165)))="", "", IF($C$4=Dates!$E$3, DataPack!AU165, IF($C$4=Dates!$E$4, DataPack!BA165, IF($C$4=Dates!$E$5, DataPack!BG165))))</f>
        <v>Community School</v>
      </c>
      <c r="G14" s="43">
        <f>IF(IF($C$4=Dates!$E$3, DataPack!AV165, IF($C$4=Dates!$E$4, DataPack!BB165, IF($C$4=Dates!$E$5, DataPack!BH165)))="", "", IF($C$4=Dates!$E$3, DataPack!AV165, IF($C$4=Dates!$E$4, DataPack!BB165, IF($C$4=Dates!$E$5, DataPack!BH165))))</f>
        <v>41088</v>
      </c>
      <c r="H14" s="5"/>
    </row>
    <row r="15" spans="2:8">
      <c r="B15" s="7">
        <f>IF(IF($C$4=Dates!$E$3, DataPack!AQ166, IF($C$4=Dates!$E$4, DataPack!AW166, IF($C$4=Dates!$E$5, DataPack!BC166)))="", "", IF($C$4=Dates!$E$3, DataPack!AQ166, IF($C$4=Dates!$E$4, DataPack!AW166, IF($C$4=Dates!$E$5, DataPack!BC166))))</f>
        <v>104324</v>
      </c>
      <c r="C15" s="38" t="str">
        <f>IF(IF($C$4=Dates!$E$3, DataPack!AR166, IF($C$4=Dates!$E$4, DataPack!AX166, IF($C$4=Dates!$E$5, DataPack!BD166)))="", "", IF($C$4=Dates!$E$3, DataPack!AR166, IF($C$4=Dates!$E$4, DataPack!AX166, IF($C$4=Dates!$E$5, DataPack!BD166))))</f>
        <v>Stow Heath Junior School</v>
      </c>
      <c r="D15" s="38" t="str">
        <f>IF(IF($C$4=Dates!$E$3, DataPack!AS166, IF($C$4=Dates!$E$4, DataPack!AY166, IF($C$4=Dates!$E$5, DataPack!BE166)))="", "", IF($C$4=Dates!$E$3, DataPack!AS166, IF($C$4=Dates!$E$4, DataPack!AY166, IF($C$4=Dates!$E$5, DataPack!BE166))))</f>
        <v>Wolverhampton</v>
      </c>
      <c r="E15" s="38" t="str">
        <f>IF(IF($C$4=Dates!$E$3, DataPack!AT166, IF($C$4=Dates!$E$4, DataPack!AZ166, IF($C$4=Dates!$E$5, DataPack!BF166)))="", "", IF($C$4=Dates!$E$3, DataPack!AT166, IF($C$4=Dates!$E$4, DataPack!AZ166, IF($C$4=Dates!$E$5, DataPack!BF166))))</f>
        <v>Primary</v>
      </c>
      <c r="F15" s="38" t="str">
        <f>IF(IF($C$4=Dates!$E$3, DataPack!AU166, IF($C$4=Dates!$E$4, DataPack!BA166, IF($C$4=Dates!$E$5, DataPack!BG166)))="", "", IF($C$4=Dates!$E$3, DataPack!AU166, IF($C$4=Dates!$E$4, DataPack!BA166, IF($C$4=Dates!$E$5, DataPack!BG166))))</f>
        <v>Community School</v>
      </c>
      <c r="G15" s="43">
        <f>IF(IF($C$4=Dates!$E$3, DataPack!AV166, IF($C$4=Dates!$E$4, DataPack!BB166, IF($C$4=Dates!$E$5, DataPack!BH166)))="", "", IF($C$4=Dates!$E$3, DataPack!AV166, IF($C$4=Dates!$E$4, DataPack!BB166, IF($C$4=Dates!$E$5, DataPack!BH166))))</f>
        <v>41081</v>
      </c>
      <c r="H15" s="5"/>
    </row>
    <row r="16" spans="2:8">
      <c r="B16" s="7">
        <f>IF(IF($C$4=Dates!$E$3, DataPack!AQ167, IF($C$4=Dates!$E$4, DataPack!AW167, IF($C$4=Dates!$E$5, DataPack!BC167)))="", "", IF($C$4=Dates!$E$3, DataPack!AQ167, IF($C$4=Dates!$E$4, DataPack!AW167, IF($C$4=Dates!$E$5, DataPack!BC167))))</f>
        <v>100730</v>
      </c>
      <c r="C16" s="38" t="str">
        <f>IF(IF($C$4=Dates!$E$3, DataPack!AR167, IF($C$4=Dates!$E$4, DataPack!AX167, IF($C$4=Dates!$E$5, DataPack!BD167)))="", "", IF($C$4=Dates!$E$3, DataPack!AR167, IF($C$4=Dates!$E$4, DataPack!AX167, IF($C$4=Dates!$E$5, DataPack!BD167))))</f>
        <v>St Mary's Lewisham Church of England Primary School</v>
      </c>
      <c r="D16" s="38" t="str">
        <f>IF(IF($C$4=Dates!$E$3, DataPack!AS167, IF($C$4=Dates!$E$4, DataPack!AY167, IF($C$4=Dates!$E$5, DataPack!BE167)))="", "", IF($C$4=Dates!$E$3, DataPack!AS167, IF($C$4=Dates!$E$4, DataPack!AY167, IF($C$4=Dates!$E$5, DataPack!BE167))))</f>
        <v>Lewisham</v>
      </c>
      <c r="E16" s="38" t="str">
        <f>IF(IF($C$4=Dates!$E$3, DataPack!AT167, IF($C$4=Dates!$E$4, DataPack!AZ167, IF($C$4=Dates!$E$5, DataPack!BF167)))="", "", IF($C$4=Dates!$E$3, DataPack!AT167, IF($C$4=Dates!$E$4, DataPack!AZ167, IF($C$4=Dates!$E$5, DataPack!BF167))))</f>
        <v>Primary</v>
      </c>
      <c r="F16" s="38" t="str">
        <f>IF(IF($C$4=Dates!$E$3, DataPack!AU167, IF($C$4=Dates!$E$4, DataPack!BA167, IF($C$4=Dates!$E$5, DataPack!BG167)))="", "", IF($C$4=Dates!$E$3, DataPack!AU167, IF($C$4=Dates!$E$4, DataPack!BA167, IF($C$4=Dates!$E$5, DataPack!BG167))))</f>
        <v>Voluntary Aided School</v>
      </c>
      <c r="G16" s="43">
        <f>IF(IF($C$4=Dates!$E$3, DataPack!AV167, IF($C$4=Dates!$E$4, DataPack!BB167, IF($C$4=Dates!$E$5, DataPack!BH167)))="", "", IF($C$4=Dates!$E$3, DataPack!AV167, IF($C$4=Dates!$E$4, DataPack!BB167, IF($C$4=Dates!$E$5, DataPack!BH167))))</f>
        <v>41080</v>
      </c>
      <c r="H16" s="5"/>
    </row>
    <row r="17" spans="2:8">
      <c r="B17" s="7">
        <f>IF(IF($C$4=Dates!$E$3, DataPack!AQ168, IF($C$4=Dates!$E$4, DataPack!AW168, IF($C$4=Dates!$E$5, DataPack!BC168)))="", "", IF($C$4=Dates!$E$3, DataPack!AQ168, IF($C$4=Dates!$E$4, DataPack!AW168, IF($C$4=Dates!$E$5, DataPack!BC168))))</f>
        <v>120692</v>
      </c>
      <c r="C17" s="38" t="str">
        <f>IF(IF($C$4=Dates!$E$3, DataPack!AR168, IF($C$4=Dates!$E$4, DataPack!AX168, IF($C$4=Dates!$E$5, DataPack!BD168)))="", "", IF($C$4=Dates!$E$3, DataPack!AR168, IF($C$4=Dates!$E$4, DataPack!AX168, IF($C$4=Dates!$E$5, DataPack!BD168))))</f>
        <v>North Somercotes CofE Primary School</v>
      </c>
      <c r="D17" s="38" t="str">
        <f>IF(IF($C$4=Dates!$E$3, DataPack!AS168, IF($C$4=Dates!$E$4, DataPack!AY168, IF($C$4=Dates!$E$5, DataPack!BE168)))="", "", IF($C$4=Dates!$E$3, DataPack!AS168, IF($C$4=Dates!$E$4, DataPack!AY168, IF($C$4=Dates!$E$5, DataPack!BE168))))</f>
        <v>Lincolnshire</v>
      </c>
      <c r="E17" s="38" t="str">
        <f>IF(IF($C$4=Dates!$E$3, DataPack!AT168, IF($C$4=Dates!$E$4, DataPack!AZ168, IF($C$4=Dates!$E$5, DataPack!BF168)))="", "", IF($C$4=Dates!$E$3, DataPack!AT168, IF($C$4=Dates!$E$4, DataPack!AZ168, IF($C$4=Dates!$E$5, DataPack!BF168))))</f>
        <v>Primary</v>
      </c>
      <c r="F17" s="38" t="str">
        <f>IF(IF($C$4=Dates!$E$3, DataPack!AU168, IF($C$4=Dates!$E$4, DataPack!BA168, IF($C$4=Dates!$E$5, DataPack!BG168)))="", "", IF($C$4=Dates!$E$3, DataPack!AU168, IF($C$4=Dates!$E$4, DataPack!BA168, IF($C$4=Dates!$E$5, DataPack!BG168))))</f>
        <v>Foundation School</v>
      </c>
      <c r="G17" s="43">
        <f>IF(IF($C$4=Dates!$E$3, DataPack!AV168, IF($C$4=Dates!$E$4, DataPack!BB168, IF($C$4=Dates!$E$5, DataPack!BH168)))="", "", IF($C$4=Dates!$E$3, DataPack!AV168, IF($C$4=Dates!$E$4, DataPack!BB168, IF($C$4=Dates!$E$5, DataPack!BH168))))</f>
        <v>41074</v>
      </c>
      <c r="H17" s="5"/>
    </row>
    <row r="18" spans="2:8">
      <c r="B18" s="7">
        <f>IF(IF($C$4=Dates!$E$3, DataPack!AQ169, IF($C$4=Dates!$E$4, DataPack!AW169, IF($C$4=Dates!$E$5, DataPack!BC169)))="", "", IF($C$4=Dates!$E$3, DataPack!AQ169, IF($C$4=Dates!$E$4, DataPack!AW169, IF($C$4=Dates!$E$5, DataPack!BC169))))</f>
        <v>123707</v>
      </c>
      <c r="C18" s="38" t="str">
        <f>IF(IF($C$4=Dates!$E$3, DataPack!AR169, IF($C$4=Dates!$E$4, DataPack!AX169, IF($C$4=Dates!$E$5, DataPack!BD169)))="", "", IF($C$4=Dates!$E$3, DataPack!AR169, IF($C$4=Dates!$E$4, DataPack!AX169, IF($C$4=Dates!$E$5, DataPack!BD169))))</f>
        <v>Halcon Community Primary School</v>
      </c>
      <c r="D18" s="38" t="str">
        <f>IF(IF($C$4=Dates!$E$3, DataPack!AS169, IF($C$4=Dates!$E$4, DataPack!AY169, IF($C$4=Dates!$E$5, DataPack!BE169)))="", "", IF($C$4=Dates!$E$3, DataPack!AS169, IF($C$4=Dates!$E$4, DataPack!AY169, IF($C$4=Dates!$E$5, DataPack!BE169))))</f>
        <v>Somerset</v>
      </c>
      <c r="E18" s="38" t="str">
        <f>IF(IF($C$4=Dates!$E$3, DataPack!AT169, IF($C$4=Dates!$E$4, DataPack!AZ169, IF($C$4=Dates!$E$5, DataPack!BF169)))="", "", IF($C$4=Dates!$E$3, DataPack!AT169, IF($C$4=Dates!$E$4, DataPack!AZ169, IF($C$4=Dates!$E$5, DataPack!BF169))))</f>
        <v>Primary</v>
      </c>
      <c r="F18" s="38" t="str">
        <f>IF(IF($C$4=Dates!$E$3, DataPack!AU169, IF($C$4=Dates!$E$4, DataPack!BA169, IF($C$4=Dates!$E$5, DataPack!BG169)))="", "", IF($C$4=Dates!$E$3, DataPack!AU169, IF($C$4=Dates!$E$4, DataPack!BA169, IF($C$4=Dates!$E$5, DataPack!BG169))))</f>
        <v>Community School</v>
      </c>
      <c r="G18" s="43">
        <f>IF(IF($C$4=Dates!$E$3, DataPack!AV169, IF($C$4=Dates!$E$4, DataPack!BB169, IF($C$4=Dates!$E$5, DataPack!BH169)))="", "", IF($C$4=Dates!$E$3, DataPack!AV169, IF($C$4=Dates!$E$4, DataPack!BB169, IF($C$4=Dates!$E$5, DataPack!BH169))))</f>
        <v>41074</v>
      </c>
      <c r="H18" s="5"/>
    </row>
    <row r="19" spans="2:8">
      <c r="B19" s="7">
        <f>IF(IF($C$4=Dates!$E$3, DataPack!AQ170, IF($C$4=Dates!$E$4, DataPack!AW170, IF($C$4=Dates!$E$5, DataPack!BC170)))="", "", IF($C$4=Dates!$E$3, DataPack!AQ170, IF($C$4=Dates!$E$4, DataPack!AW170, IF($C$4=Dates!$E$5, DataPack!BC170))))</f>
        <v>134021</v>
      </c>
      <c r="C19" s="38" t="str">
        <f>IF(IF($C$4=Dates!$E$3, DataPack!AR170, IF($C$4=Dates!$E$4, DataPack!AX170, IF($C$4=Dates!$E$5, DataPack!BD170)))="", "", IF($C$4=Dates!$E$3, DataPack!AR170, IF($C$4=Dates!$E$4, DataPack!AX170, IF($C$4=Dates!$E$5, DataPack!BD170))))</f>
        <v>The Phoenix Primary School</v>
      </c>
      <c r="D19" s="38" t="str">
        <f>IF(IF($C$4=Dates!$E$3, DataPack!AS170, IF($C$4=Dates!$E$4, DataPack!AY170, IF($C$4=Dates!$E$5, DataPack!BE170)))="", "", IF($C$4=Dates!$E$3, DataPack!AS170, IF($C$4=Dates!$E$4, DataPack!AY170, IF($C$4=Dates!$E$5, DataPack!BE170))))</f>
        <v>Essex</v>
      </c>
      <c r="E19" s="38" t="str">
        <f>IF(IF($C$4=Dates!$E$3, DataPack!AT170, IF($C$4=Dates!$E$4, DataPack!AZ170, IF($C$4=Dates!$E$5, DataPack!BF170)))="", "", IF($C$4=Dates!$E$3, DataPack!AT170, IF($C$4=Dates!$E$4, DataPack!AZ170, IF($C$4=Dates!$E$5, DataPack!BF170))))</f>
        <v>Primary</v>
      </c>
      <c r="F19" s="38" t="str">
        <f>IF(IF($C$4=Dates!$E$3, DataPack!AU170, IF($C$4=Dates!$E$4, DataPack!BA170, IF($C$4=Dates!$E$5, DataPack!BG170)))="", "", IF($C$4=Dates!$E$3, DataPack!AU170, IF($C$4=Dates!$E$4, DataPack!BA170, IF($C$4=Dates!$E$5, DataPack!BG170))))</f>
        <v>Community School</v>
      </c>
      <c r="G19" s="43">
        <f>IF(IF($C$4=Dates!$E$3, DataPack!AV170, IF($C$4=Dates!$E$4, DataPack!BB170, IF($C$4=Dates!$E$5, DataPack!BH170)))="", "", IF($C$4=Dates!$E$3, DataPack!AV170, IF($C$4=Dates!$E$4, DataPack!BB170, IF($C$4=Dates!$E$5, DataPack!BH170))))</f>
        <v>41074</v>
      </c>
      <c r="H19" s="5"/>
    </row>
    <row r="20" spans="2:8">
      <c r="B20" s="7">
        <f>IF(IF($C$4=Dates!$E$3, DataPack!AQ171, IF($C$4=Dates!$E$4, DataPack!AW171, IF($C$4=Dates!$E$5, DataPack!BC171)))="", "", IF($C$4=Dates!$E$3, DataPack!AQ171, IF($C$4=Dates!$E$4, DataPack!AW171, IF($C$4=Dates!$E$5, DataPack!BC171))))</f>
        <v>124305</v>
      </c>
      <c r="C20" s="38" t="str">
        <f>IF(IF($C$4=Dates!$E$3, DataPack!AR171, IF($C$4=Dates!$E$4, DataPack!AX171, IF($C$4=Dates!$E$5, DataPack!BD171)))="", "", IF($C$4=Dates!$E$3, DataPack!AR171, IF($C$4=Dates!$E$4, DataPack!AX171, IF($C$4=Dates!$E$5, DataPack!BD171))))</f>
        <v>Manifold CofE (VC) Primary School</v>
      </c>
      <c r="D20" s="38" t="str">
        <f>IF(IF($C$4=Dates!$E$3, DataPack!AS171, IF($C$4=Dates!$E$4, DataPack!AY171, IF($C$4=Dates!$E$5, DataPack!BE171)))="", "", IF($C$4=Dates!$E$3, DataPack!AS171, IF($C$4=Dates!$E$4, DataPack!AY171, IF($C$4=Dates!$E$5, DataPack!BE171))))</f>
        <v>Staffordshire</v>
      </c>
      <c r="E20" s="38" t="str">
        <f>IF(IF($C$4=Dates!$E$3, DataPack!AT171, IF($C$4=Dates!$E$4, DataPack!AZ171, IF($C$4=Dates!$E$5, DataPack!BF171)))="", "", IF($C$4=Dates!$E$3, DataPack!AT171, IF($C$4=Dates!$E$4, DataPack!AZ171, IF($C$4=Dates!$E$5, DataPack!BF171))))</f>
        <v>Primary</v>
      </c>
      <c r="F20" s="38" t="str">
        <f>IF(IF($C$4=Dates!$E$3, DataPack!AU171, IF($C$4=Dates!$E$4, DataPack!BA171, IF($C$4=Dates!$E$5, DataPack!BG171)))="", "", IF($C$4=Dates!$E$3, DataPack!AU171, IF($C$4=Dates!$E$4, DataPack!BA171, IF($C$4=Dates!$E$5, DataPack!BG171))))</f>
        <v>Voluntary Controlled School</v>
      </c>
      <c r="G20" s="43">
        <f>IF(IF($C$4=Dates!$E$3, DataPack!AV171, IF($C$4=Dates!$E$4, DataPack!BB171, IF($C$4=Dates!$E$5, DataPack!BH171)))="", "", IF($C$4=Dates!$E$3, DataPack!AV171, IF($C$4=Dates!$E$4, DataPack!BB171, IF($C$4=Dates!$E$5, DataPack!BH171))))</f>
        <v>41074</v>
      </c>
      <c r="H20" s="5"/>
    </row>
    <row r="21" spans="2:8">
      <c r="B21" s="7">
        <f>IF(IF($C$4=Dates!$E$3, DataPack!AQ172, IF($C$4=Dates!$E$4, DataPack!AW172, IF($C$4=Dates!$E$5, DataPack!BC172)))="", "", IF($C$4=Dates!$E$3, DataPack!AQ172, IF($C$4=Dates!$E$4, DataPack!AW172, IF($C$4=Dates!$E$5, DataPack!BC172))))</f>
        <v>133573</v>
      </c>
      <c r="C21" s="38" t="str">
        <f>IF(IF($C$4=Dates!$E$3, DataPack!AR172, IF($C$4=Dates!$E$4, DataPack!AX172, IF($C$4=Dates!$E$5, DataPack!BD172)))="", "", IF($C$4=Dates!$E$3, DataPack!AR172, IF($C$4=Dates!$E$4, DataPack!AX172, IF($C$4=Dates!$E$5, DataPack!BD172))))</f>
        <v>Felmore Primary School</v>
      </c>
      <c r="D21" s="38" t="str">
        <f>IF(IF($C$4=Dates!$E$3, DataPack!AS172, IF($C$4=Dates!$E$4, DataPack!AY172, IF($C$4=Dates!$E$5, DataPack!BE172)))="", "", IF($C$4=Dates!$E$3, DataPack!AS172, IF($C$4=Dates!$E$4, DataPack!AY172, IF($C$4=Dates!$E$5, DataPack!BE172))))</f>
        <v>Essex</v>
      </c>
      <c r="E21" s="38" t="str">
        <f>IF(IF($C$4=Dates!$E$3, DataPack!AT172, IF($C$4=Dates!$E$4, DataPack!AZ172, IF($C$4=Dates!$E$5, DataPack!BF172)))="", "", IF($C$4=Dates!$E$3, DataPack!AT172, IF($C$4=Dates!$E$4, DataPack!AZ172, IF($C$4=Dates!$E$5, DataPack!BF172))))</f>
        <v>Primary</v>
      </c>
      <c r="F21" s="38" t="str">
        <f>IF(IF($C$4=Dates!$E$3, DataPack!AU172, IF($C$4=Dates!$E$4, DataPack!BA172, IF($C$4=Dates!$E$5, DataPack!BG172)))="", "", IF($C$4=Dates!$E$3, DataPack!AU172, IF($C$4=Dates!$E$4, DataPack!BA172, IF($C$4=Dates!$E$5, DataPack!BG172))))</f>
        <v>Community School</v>
      </c>
      <c r="G21" s="43">
        <f>IF(IF($C$4=Dates!$E$3, DataPack!AV172, IF($C$4=Dates!$E$4, DataPack!BB172, IF($C$4=Dates!$E$5, DataPack!BH172)))="", "", IF($C$4=Dates!$E$3, DataPack!AV172, IF($C$4=Dates!$E$4, DataPack!BB172, IF($C$4=Dates!$E$5, DataPack!BH172))))</f>
        <v>41060</v>
      </c>
      <c r="H21" s="5"/>
    </row>
    <row r="22" spans="2:8">
      <c r="B22" s="7">
        <f>IF(IF($C$4=Dates!$E$3, DataPack!AQ173, IF($C$4=Dates!$E$4, DataPack!AW173, IF($C$4=Dates!$E$5, DataPack!BC173)))="", "", IF($C$4=Dates!$E$3, DataPack!AQ173, IF($C$4=Dates!$E$4, DataPack!AW173, IF($C$4=Dates!$E$5, DataPack!BC173))))</f>
        <v>112147</v>
      </c>
      <c r="C22" s="38" t="str">
        <f>IF(IF($C$4=Dates!$E$3, DataPack!AR173, IF($C$4=Dates!$E$4, DataPack!AX173, IF($C$4=Dates!$E$5, DataPack!BD173)))="", "", IF($C$4=Dates!$E$3, DataPack!AR173, IF($C$4=Dates!$E$4, DataPack!AX173, IF($C$4=Dates!$E$5, DataPack!BD173))))</f>
        <v>Ashfield Junior School</v>
      </c>
      <c r="D22" s="38" t="str">
        <f>IF(IF($C$4=Dates!$E$3, DataPack!AS173, IF($C$4=Dates!$E$4, DataPack!AY173, IF($C$4=Dates!$E$5, DataPack!BE173)))="", "", IF($C$4=Dates!$E$3, DataPack!AS173, IF($C$4=Dates!$E$4, DataPack!AY173, IF($C$4=Dates!$E$5, DataPack!BE173))))</f>
        <v>Cumbria</v>
      </c>
      <c r="E22" s="38" t="str">
        <f>IF(IF($C$4=Dates!$E$3, DataPack!AT173, IF($C$4=Dates!$E$4, DataPack!AZ173, IF($C$4=Dates!$E$5, DataPack!BF173)))="", "", IF($C$4=Dates!$E$3, DataPack!AT173, IF($C$4=Dates!$E$4, DataPack!AZ173, IF($C$4=Dates!$E$5, DataPack!BF173))))</f>
        <v>Primary</v>
      </c>
      <c r="F22" s="38" t="str">
        <f>IF(IF($C$4=Dates!$E$3, DataPack!AU173, IF($C$4=Dates!$E$4, DataPack!BA173, IF($C$4=Dates!$E$5, DataPack!BG173)))="", "", IF($C$4=Dates!$E$3, DataPack!AU173, IF($C$4=Dates!$E$4, DataPack!BA173, IF($C$4=Dates!$E$5, DataPack!BG173))))</f>
        <v>Community School</v>
      </c>
      <c r="G22" s="43">
        <f>IF(IF($C$4=Dates!$E$3, DataPack!AV173, IF($C$4=Dates!$E$4, DataPack!BB173, IF($C$4=Dates!$E$5, DataPack!BH173)))="", "", IF($C$4=Dates!$E$3, DataPack!AV173, IF($C$4=Dates!$E$4, DataPack!BB173, IF($C$4=Dates!$E$5, DataPack!BH173))))</f>
        <v>41059</v>
      </c>
      <c r="H22" s="5"/>
    </row>
    <row r="23" spans="2:8">
      <c r="B23" s="7">
        <f>IF(IF($C$4=Dates!$E$3, DataPack!AQ174, IF($C$4=Dates!$E$4, DataPack!AW174, IF($C$4=Dates!$E$5, DataPack!BC174)))="", "", IF($C$4=Dates!$E$3, DataPack!AQ174, IF($C$4=Dates!$E$4, DataPack!AW174, IF($C$4=Dates!$E$5, DataPack!BC174))))</f>
        <v>119451</v>
      </c>
      <c r="C23" s="38" t="str">
        <f>IF(IF($C$4=Dates!$E$3, DataPack!AR174, IF($C$4=Dates!$E$4, DataPack!AX174, IF($C$4=Dates!$E$5, DataPack!BD174)))="", "", IF($C$4=Dates!$E$3, DataPack!AR174, IF($C$4=Dates!$E$4, DataPack!AX174, IF($C$4=Dates!$E$5, DataPack!BD174))))</f>
        <v>Oswaldtwistle St Paul's Church of England Voluntary Aided Primary School</v>
      </c>
      <c r="D23" s="38" t="str">
        <f>IF(IF($C$4=Dates!$E$3, DataPack!AS174, IF($C$4=Dates!$E$4, DataPack!AY174, IF($C$4=Dates!$E$5, DataPack!BE174)))="", "", IF($C$4=Dates!$E$3, DataPack!AS174, IF($C$4=Dates!$E$4, DataPack!AY174, IF($C$4=Dates!$E$5, DataPack!BE174))))</f>
        <v>Lancashire</v>
      </c>
      <c r="E23" s="38" t="str">
        <f>IF(IF($C$4=Dates!$E$3, DataPack!AT174, IF($C$4=Dates!$E$4, DataPack!AZ174, IF($C$4=Dates!$E$5, DataPack!BF174)))="", "", IF($C$4=Dates!$E$3, DataPack!AT174, IF($C$4=Dates!$E$4, DataPack!AZ174, IF($C$4=Dates!$E$5, DataPack!BF174))))</f>
        <v>Primary</v>
      </c>
      <c r="F23" s="38" t="str">
        <f>IF(IF($C$4=Dates!$E$3, DataPack!AU174, IF($C$4=Dates!$E$4, DataPack!BA174, IF($C$4=Dates!$E$5, DataPack!BG174)))="", "", IF($C$4=Dates!$E$3, DataPack!AU174, IF($C$4=Dates!$E$4, DataPack!BA174, IF($C$4=Dates!$E$5, DataPack!BG174))))</f>
        <v>Voluntary Aided School</v>
      </c>
      <c r="G23" s="43">
        <f>IF(IF($C$4=Dates!$E$3, DataPack!AV174, IF($C$4=Dates!$E$4, DataPack!BB174, IF($C$4=Dates!$E$5, DataPack!BH174)))="", "", IF($C$4=Dates!$E$3, DataPack!AV174, IF($C$4=Dates!$E$4, DataPack!BB174, IF($C$4=Dates!$E$5, DataPack!BH174))))</f>
        <v>41059</v>
      </c>
      <c r="H23" s="5"/>
    </row>
    <row r="24" spans="2:8">
      <c r="B24" s="7">
        <f>IF(IF($C$4=Dates!$E$3, DataPack!AQ175, IF($C$4=Dates!$E$4, DataPack!AW175, IF($C$4=Dates!$E$5, DataPack!BC175)))="", "", IF($C$4=Dates!$E$3, DataPack!AQ175, IF($C$4=Dates!$E$4, DataPack!AW175, IF($C$4=Dates!$E$5, DataPack!BC175))))</f>
        <v>114447</v>
      </c>
      <c r="C24" s="38" t="str">
        <f>IF(IF($C$4=Dates!$E$3, DataPack!AR175, IF($C$4=Dates!$E$4, DataPack!AX175, IF($C$4=Dates!$E$5, DataPack!BD175)))="", "", IF($C$4=Dates!$E$3, DataPack!AR175, IF($C$4=Dates!$E$4, DataPack!AX175, IF($C$4=Dates!$E$5, DataPack!BD175))))</f>
        <v>Sandown Primary School</v>
      </c>
      <c r="D24" s="38" t="str">
        <f>IF(IF($C$4=Dates!$E$3, DataPack!AS175, IF($C$4=Dates!$E$4, DataPack!AY175, IF($C$4=Dates!$E$5, DataPack!BE175)))="", "", IF($C$4=Dates!$E$3, DataPack!AS175, IF($C$4=Dates!$E$4, DataPack!AY175, IF($C$4=Dates!$E$5, DataPack!BE175))))</f>
        <v>East Sussex</v>
      </c>
      <c r="E24" s="38" t="str">
        <f>IF(IF($C$4=Dates!$E$3, DataPack!AT175, IF($C$4=Dates!$E$4, DataPack!AZ175, IF($C$4=Dates!$E$5, DataPack!BF175)))="", "", IF($C$4=Dates!$E$3, DataPack!AT175, IF($C$4=Dates!$E$4, DataPack!AZ175, IF($C$4=Dates!$E$5, DataPack!BF175))))</f>
        <v>Primary</v>
      </c>
      <c r="F24" s="38" t="str">
        <f>IF(IF($C$4=Dates!$E$3, DataPack!AU175, IF($C$4=Dates!$E$4, DataPack!BA175, IF($C$4=Dates!$E$5, DataPack!BG175)))="", "", IF($C$4=Dates!$E$3, DataPack!AU175, IF($C$4=Dates!$E$4, DataPack!BA175, IF($C$4=Dates!$E$5, DataPack!BG175))))</f>
        <v>Community School</v>
      </c>
      <c r="G24" s="43">
        <f>IF(IF($C$4=Dates!$E$3, DataPack!AV175, IF($C$4=Dates!$E$4, DataPack!BB175, IF($C$4=Dates!$E$5, DataPack!BH175)))="", "", IF($C$4=Dates!$E$3, DataPack!AV175, IF($C$4=Dates!$E$4, DataPack!BB175, IF($C$4=Dates!$E$5, DataPack!BH175))))</f>
        <v>41059</v>
      </c>
      <c r="H24" s="5"/>
    </row>
    <row r="25" spans="2:8">
      <c r="B25" s="7">
        <f>IF(IF($C$4=Dates!$E$3, DataPack!AQ176, IF($C$4=Dates!$E$4, DataPack!AW176, IF($C$4=Dates!$E$5, DataPack!BC176)))="", "", IF($C$4=Dates!$E$3, DataPack!AQ176, IF($C$4=Dates!$E$4, DataPack!AW176, IF($C$4=Dates!$E$5, DataPack!BC176))))</f>
        <v>103852</v>
      </c>
      <c r="C25" s="38" t="str">
        <f>IF(IF($C$4=Dates!$E$3, DataPack!AR176, IF($C$4=Dates!$E$4, DataPack!AX176, IF($C$4=Dates!$E$5, DataPack!BD176)))="", "", IF($C$4=Dates!$E$3, DataPack!AR176, IF($C$4=Dates!$E$4, DataPack!AX176, IF($C$4=Dates!$E$5, DataPack!BD176))))</f>
        <v>The CofE School of St Edmund and St John</v>
      </c>
      <c r="D25" s="38" t="str">
        <f>IF(IF($C$4=Dates!$E$3, DataPack!AS176, IF($C$4=Dates!$E$4, DataPack!AY176, IF($C$4=Dates!$E$5, DataPack!BE176)))="", "", IF($C$4=Dates!$E$3, DataPack!AS176, IF($C$4=Dates!$E$4, DataPack!AY176, IF($C$4=Dates!$E$5, DataPack!BE176))))</f>
        <v>Dudley</v>
      </c>
      <c r="E25" s="38" t="str">
        <f>IF(IF($C$4=Dates!$E$3, DataPack!AT176, IF($C$4=Dates!$E$4, DataPack!AZ176, IF($C$4=Dates!$E$5, DataPack!BF176)))="", "", IF($C$4=Dates!$E$3, DataPack!AT176, IF($C$4=Dates!$E$4, DataPack!AZ176, IF($C$4=Dates!$E$5, DataPack!BF176))))</f>
        <v>Primary</v>
      </c>
      <c r="F25" s="38" t="str">
        <f>IF(IF($C$4=Dates!$E$3, DataPack!AU176, IF($C$4=Dates!$E$4, DataPack!BA176, IF($C$4=Dates!$E$5, DataPack!BG176)))="", "", IF($C$4=Dates!$E$3, DataPack!AU176, IF($C$4=Dates!$E$4, DataPack!BA176, IF($C$4=Dates!$E$5, DataPack!BG176))))</f>
        <v>Voluntary Aided School</v>
      </c>
      <c r="G25" s="43">
        <f>IF(IF($C$4=Dates!$E$3, DataPack!AV176, IF($C$4=Dates!$E$4, DataPack!BB176, IF($C$4=Dates!$E$5, DataPack!BH176)))="", "", IF($C$4=Dates!$E$3, DataPack!AV176, IF($C$4=Dates!$E$4, DataPack!BB176, IF($C$4=Dates!$E$5, DataPack!BH176))))</f>
        <v>41059</v>
      </c>
      <c r="H25" s="5"/>
    </row>
    <row r="26" spans="2:8">
      <c r="B26" s="7">
        <f>IF(IF($C$4=Dates!$E$3, DataPack!AQ177, IF($C$4=Dates!$E$4, DataPack!AW177, IF($C$4=Dates!$E$5, DataPack!BC177)))="", "", IF($C$4=Dates!$E$3, DataPack!AQ177, IF($C$4=Dates!$E$4, DataPack!AW177, IF($C$4=Dates!$E$5, DataPack!BC177))))</f>
        <v>116156</v>
      </c>
      <c r="C26" s="38" t="str">
        <f>IF(IF($C$4=Dates!$E$3, DataPack!AR177, IF($C$4=Dates!$E$4, DataPack!AX177, IF($C$4=Dates!$E$5, DataPack!BD177)))="", "", IF($C$4=Dates!$E$3, DataPack!AR177, IF($C$4=Dates!$E$4, DataPack!AX177, IF($C$4=Dates!$E$5, DataPack!BD177))))</f>
        <v>Beaumont Junior School</v>
      </c>
      <c r="D26" s="38" t="str">
        <f>IF(IF($C$4=Dates!$E$3, DataPack!AS177, IF($C$4=Dates!$E$4, DataPack!AY177, IF($C$4=Dates!$E$5, DataPack!BE177)))="", "", IF($C$4=Dates!$E$3, DataPack!AS177, IF($C$4=Dates!$E$4, DataPack!AY177, IF($C$4=Dates!$E$5, DataPack!BE177))))</f>
        <v>Hampshire</v>
      </c>
      <c r="E26" s="38" t="str">
        <f>IF(IF($C$4=Dates!$E$3, DataPack!AT177, IF($C$4=Dates!$E$4, DataPack!AZ177, IF($C$4=Dates!$E$5, DataPack!BF177)))="", "", IF($C$4=Dates!$E$3, DataPack!AT177, IF($C$4=Dates!$E$4, DataPack!AZ177, IF($C$4=Dates!$E$5, DataPack!BF177))))</f>
        <v>Primary</v>
      </c>
      <c r="F26" s="38" t="str">
        <f>IF(IF($C$4=Dates!$E$3, DataPack!AU177, IF($C$4=Dates!$E$4, DataPack!BA177, IF($C$4=Dates!$E$5, DataPack!BG177)))="", "", IF($C$4=Dates!$E$3, DataPack!AU177, IF($C$4=Dates!$E$4, DataPack!BA177, IF($C$4=Dates!$E$5, DataPack!BG177))))</f>
        <v>Community School</v>
      </c>
      <c r="G26" s="43">
        <f>IF(IF($C$4=Dates!$E$3, DataPack!AV177, IF($C$4=Dates!$E$4, DataPack!BB177, IF($C$4=Dates!$E$5, DataPack!BH177)))="", "", IF($C$4=Dates!$E$3, DataPack!AV177, IF($C$4=Dates!$E$4, DataPack!BB177, IF($C$4=Dates!$E$5, DataPack!BH177))))</f>
        <v>41052</v>
      </c>
      <c r="H26" s="5"/>
    </row>
    <row r="27" spans="2:8">
      <c r="B27" s="7">
        <f>IF(IF($C$4=Dates!$E$3, DataPack!AQ178, IF($C$4=Dates!$E$4, DataPack!AW178, IF($C$4=Dates!$E$5, DataPack!BC178)))="", "", IF($C$4=Dates!$E$3, DataPack!AQ178, IF($C$4=Dates!$E$4, DataPack!AW178, IF($C$4=Dates!$E$5, DataPack!BC178))))</f>
        <v>117354</v>
      </c>
      <c r="C27" s="38" t="str">
        <f>IF(IF($C$4=Dates!$E$3, DataPack!AR178, IF($C$4=Dates!$E$4, DataPack!AX178, IF($C$4=Dates!$E$5, DataPack!BD178)))="", "", IF($C$4=Dates!$E$3, DataPack!AR178, IF($C$4=Dates!$E$4, DataPack!AX178, IF($C$4=Dates!$E$5, DataPack!BD178))))</f>
        <v>Radburn Primary School</v>
      </c>
      <c r="D27" s="38" t="str">
        <f>IF(IF($C$4=Dates!$E$3, DataPack!AS178, IF($C$4=Dates!$E$4, DataPack!AY178, IF($C$4=Dates!$E$5, DataPack!BE178)))="", "", IF($C$4=Dates!$E$3, DataPack!AS178, IF($C$4=Dates!$E$4, DataPack!AY178, IF($C$4=Dates!$E$5, DataPack!BE178))))</f>
        <v>Hertfordshire</v>
      </c>
      <c r="E27" s="38" t="str">
        <f>IF(IF($C$4=Dates!$E$3, DataPack!AT178, IF($C$4=Dates!$E$4, DataPack!AZ178, IF($C$4=Dates!$E$5, DataPack!BF178)))="", "", IF($C$4=Dates!$E$3, DataPack!AT178, IF($C$4=Dates!$E$4, DataPack!AZ178, IF($C$4=Dates!$E$5, DataPack!BF178))))</f>
        <v>Primary</v>
      </c>
      <c r="F27" s="38" t="str">
        <f>IF(IF($C$4=Dates!$E$3, DataPack!AU178, IF($C$4=Dates!$E$4, DataPack!BA178, IF($C$4=Dates!$E$5, DataPack!BG178)))="", "", IF($C$4=Dates!$E$3, DataPack!AU178, IF($C$4=Dates!$E$4, DataPack!BA178, IF($C$4=Dates!$E$5, DataPack!BG178))))</f>
        <v>Community School</v>
      </c>
      <c r="G27" s="43">
        <f>IF(IF($C$4=Dates!$E$3, DataPack!AV178, IF($C$4=Dates!$E$4, DataPack!BB178, IF($C$4=Dates!$E$5, DataPack!BH178)))="", "", IF($C$4=Dates!$E$3, DataPack!AV178, IF($C$4=Dates!$E$4, DataPack!BB178, IF($C$4=Dates!$E$5, DataPack!BH178))))</f>
        <v>41046</v>
      </c>
      <c r="H27" s="5"/>
    </row>
    <row r="28" spans="2:8">
      <c r="B28" s="7">
        <f>IF(IF($C$4=Dates!$E$3, DataPack!AQ179, IF($C$4=Dates!$E$4, DataPack!AW179, IF($C$4=Dates!$E$5, DataPack!BC179)))="", "", IF($C$4=Dates!$E$3, DataPack!AQ179, IF($C$4=Dates!$E$4, DataPack!AW179, IF($C$4=Dates!$E$5, DataPack!BC179))))</f>
        <v>100810</v>
      </c>
      <c r="C28" s="38" t="str">
        <f>IF(IF($C$4=Dates!$E$3, DataPack!AR179, IF($C$4=Dates!$E$4, DataPack!AX179, IF($C$4=Dates!$E$5, DataPack!BD179)))="", "", IF($C$4=Dates!$E$3, DataPack!AR179, IF($C$4=Dates!$E$4, DataPack!AX179, IF($C$4=Dates!$E$5, DataPack!BD179))))</f>
        <v>Rotherhithe Primary School</v>
      </c>
      <c r="D28" s="38" t="str">
        <f>IF(IF($C$4=Dates!$E$3, DataPack!AS179, IF($C$4=Dates!$E$4, DataPack!AY179, IF($C$4=Dates!$E$5, DataPack!BE179)))="", "", IF($C$4=Dates!$E$3, DataPack!AS179, IF($C$4=Dates!$E$4, DataPack!AY179, IF($C$4=Dates!$E$5, DataPack!BE179))))</f>
        <v>Southwark</v>
      </c>
      <c r="E28" s="38" t="str">
        <f>IF(IF($C$4=Dates!$E$3, DataPack!AT179, IF($C$4=Dates!$E$4, DataPack!AZ179, IF($C$4=Dates!$E$5, DataPack!BF179)))="", "", IF($C$4=Dates!$E$3, DataPack!AT179, IF($C$4=Dates!$E$4, DataPack!AZ179, IF($C$4=Dates!$E$5, DataPack!BF179))))</f>
        <v>Primary</v>
      </c>
      <c r="F28" s="38" t="str">
        <f>IF(IF($C$4=Dates!$E$3, DataPack!AU179, IF($C$4=Dates!$E$4, DataPack!BA179, IF($C$4=Dates!$E$5, DataPack!BG179)))="", "", IF($C$4=Dates!$E$3, DataPack!AU179, IF($C$4=Dates!$E$4, DataPack!BA179, IF($C$4=Dates!$E$5, DataPack!BG179))))</f>
        <v>Community School</v>
      </c>
      <c r="G28" s="43">
        <f>IF(IF($C$4=Dates!$E$3, DataPack!AV179, IF($C$4=Dates!$E$4, DataPack!BB179, IF($C$4=Dates!$E$5, DataPack!BH179)))="", "", IF($C$4=Dates!$E$3, DataPack!AV179, IF($C$4=Dates!$E$4, DataPack!BB179, IF($C$4=Dates!$E$5, DataPack!BH179))))</f>
        <v>41032</v>
      </c>
      <c r="H28" s="5"/>
    </row>
    <row r="29" spans="2:8">
      <c r="B29" s="7">
        <f>IF(IF($C$4=Dates!$E$3, DataPack!AQ180, IF($C$4=Dates!$E$4, DataPack!AW180, IF($C$4=Dates!$E$5, DataPack!BC180)))="", "", IF($C$4=Dates!$E$3, DataPack!AQ180, IF($C$4=Dates!$E$4, DataPack!AW180, IF($C$4=Dates!$E$5, DataPack!BC180))))</f>
        <v>114770</v>
      </c>
      <c r="C29" s="38" t="str">
        <f>IF(IF($C$4=Dates!$E$3, DataPack!AR180, IF($C$4=Dates!$E$4, DataPack!AX180, IF($C$4=Dates!$E$5, DataPack!BD180)))="", "", IF($C$4=Dates!$E$3, DataPack!AR180, IF($C$4=Dates!$E$4, DataPack!AX180, IF($C$4=Dates!$E$5, DataPack!BD180))))</f>
        <v>Hamstel Junior School</v>
      </c>
      <c r="D29" s="38" t="str">
        <f>IF(IF($C$4=Dates!$E$3, DataPack!AS180, IF($C$4=Dates!$E$4, DataPack!AY180, IF($C$4=Dates!$E$5, DataPack!BE180)))="", "", IF($C$4=Dates!$E$3, DataPack!AS180, IF($C$4=Dates!$E$4, DataPack!AY180, IF($C$4=Dates!$E$5, DataPack!BE180))))</f>
        <v>Southend-on-Sea</v>
      </c>
      <c r="E29" s="38" t="str">
        <f>IF(IF($C$4=Dates!$E$3, DataPack!AT180, IF($C$4=Dates!$E$4, DataPack!AZ180, IF($C$4=Dates!$E$5, DataPack!BF180)))="", "", IF($C$4=Dates!$E$3, DataPack!AT180, IF($C$4=Dates!$E$4, DataPack!AZ180, IF($C$4=Dates!$E$5, DataPack!BF180))))</f>
        <v>Primary</v>
      </c>
      <c r="F29" s="38" t="str">
        <f>IF(IF($C$4=Dates!$E$3, DataPack!AU180, IF($C$4=Dates!$E$4, DataPack!BA180, IF($C$4=Dates!$E$5, DataPack!BG180)))="", "", IF($C$4=Dates!$E$3, DataPack!AU180, IF($C$4=Dates!$E$4, DataPack!BA180, IF($C$4=Dates!$E$5, DataPack!BG180))))</f>
        <v>Community School</v>
      </c>
      <c r="G29" s="43">
        <f>IF(IF($C$4=Dates!$E$3, DataPack!AV180, IF($C$4=Dates!$E$4, DataPack!BB180, IF($C$4=Dates!$E$5, DataPack!BH180)))="", "", IF($C$4=Dates!$E$3, DataPack!AV180, IF($C$4=Dates!$E$4, DataPack!BB180, IF($C$4=Dates!$E$5, DataPack!BH180))))</f>
        <v>41025</v>
      </c>
      <c r="H29" s="5"/>
    </row>
    <row r="30" spans="2:8">
      <c r="B30" s="7">
        <f>IF(IF($C$4=Dates!$E$3, DataPack!AQ181, IF($C$4=Dates!$E$4, DataPack!AW181, IF($C$4=Dates!$E$5, DataPack!BC181)))="", "", IF($C$4=Dates!$E$3, DataPack!AQ181, IF($C$4=Dates!$E$4, DataPack!AW181, IF($C$4=Dates!$E$5, DataPack!BC181))))</f>
        <v>113477</v>
      </c>
      <c r="C30" s="38" t="str">
        <f>IF(IF($C$4=Dates!$E$3, DataPack!AR181, IF($C$4=Dates!$E$4, DataPack!AX181, IF($C$4=Dates!$E$5, DataPack!BD181)))="", "", IF($C$4=Dates!$E$3, DataPack!AR181, IF($C$4=Dates!$E$4, DataPack!AX181, IF($C$4=Dates!$E$5, DataPack!BD181))))</f>
        <v>Wolborough Church of England (Aided) Nursery and Primary School</v>
      </c>
      <c r="D30" s="38" t="str">
        <f>IF(IF($C$4=Dates!$E$3, DataPack!AS181, IF($C$4=Dates!$E$4, DataPack!AY181, IF($C$4=Dates!$E$5, DataPack!BE181)))="", "", IF($C$4=Dates!$E$3, DataPack!AS181, IF($C$4=Dates!$E$4, DataPack!AY181, IF($C$4=Dates!$E$5, DataPack!BE181))))</f>
        <v>Devon</v>
      </c>
      <c r="E30" s="38" t="str">
        <f>IF(IF($C$4=Dates!$E$3, DataPack!AT181, IF($C$4=Dates!$E$4, DataPack!AZ181, IF($C$4=Dates!$E$5, DataPack!BF181)))="", "", IF($C$4=Dates!$E$3, DataPack!AT181, IF($C$4=Dates!$E$4, DataPack!AZ181, IF($C$4=Dates!$E$5, DataPack!BF181))))</f>
        <v>Primary</v>
      </c>
      <c r="F30" s="38" t="str">
        <f>IF(IF($C$4=Dates!$E$3, DataPack!AU181, IF($C$4=Dates!$E$4, DataPack!BA181, IF($C$4=Dates!$E$5, DataPack!BG181)))="", "", IF($C$4=Dates!$E$3, DataPack!AU181, IF($C$4=Dates!$E$4, DataPack!BA181, IF($C$4=Dates!$E$5, DataPack!BG181))))</f>
        <v>Voluntary Aided School</v>
      </c>
      <c r="G30" s="43">
        <f>IF(IF($C$4=Dates!$E$3, DataPack!AV181, IF($C$4=Dates!$E$4, DataPack!BB181, IF($C$4=Dates!$E$5, DataPack!BH181)))="", "", IF($C$4=Dates!$E$3, DataPack!AV181, IF($C$4=Dates!$E$4, DataPack!BB181, IF($C$4=Dates!$E$5, DataPack!BH181))))</f>
        <v>41025</v>
      </c>
      <c r="H30" s="5"/>
    </row>
    <row r="31" spans="2:8">
      <c r="B31" s="7">
        <f>IF(IF($C$4=Dates!$E$3, DataPack!AQ182, IF($C$4=Dates!$E$4, DataPack!AW182, IF($C$4=Dates!$E$5, DataPack!BC182)))="", "", IF($C$4=Dates!$E$3, DataPack!AQ182, IF($C$4=Dates!$E$4, DataPack!AW182, IF($C$4=Dates!$E$5, DataPack!BC182))))</f>
        <v>120552</v>
      </c>
      <c r="C31" s="38" t="str">
        <f>IF(IF($C$4=Dates!$E$3, DataPack!AR182, IF($C$4=Dates!$E$4, DataPack!AX182, IF($C$4=Dates!$E$5, DataPack!BD182)))="", "", IF($C$4=Dates!$E$3, DataPack!AR182, IF($C$4=Dates!$E$4, DataPack!AX182, IF($C$4=Dates!$E$5, DataPack!BD182))))</f>
        <v>Quadring Cowley &amp; Brown's Primary School</v>
      </c>
      <c r="D31" s="38" t="str">
        <f>IF(IF($C$4=Dates!$E$3, DataPack!AS182, IF($C$4=Dates!$E$4, DataPack!AY182, IF($C$4=Dates!$E$5, DataPack!BE182)))="", "", IF($C$4=Dates!$E$3, DataPack!AS182, IF($C$4=Dates!$E$4, DataPack!AY182, IF($C$4=Dates!$E$5, DataPack!BE182))))</f>
        <v>Lincolnshire</v>
      </c>
      <c r="E31" s="38" t="str">
        <f>IF(IF($C$4=Dates!$E$3, DataPack!AT182, IF($C$4=Dates!$E$4, DataPack!AZ182, IF($C$4=Dates!$E$5, DataPack!BF182)))="", "", IF($C$4=Dates!$E$3, DataPack!AT182, IF($C$4=Dates!$E$4, DataPack!AZ182, IF($C$4=Dates!$E$5, DataPack!BF182))))</f>
        <v>Primary</v>
      </c>
      <c r="F31" s="38" t="str">
        <f>IF(IF($C$4=Dates!$E$3, DataPack!AU182, IF($C$4=Dates!$E$4, DataPack!BA182, IF($C$4=Dates!$E$5, DataPack!BG182)))="", "", IF($C$4=Dates!$E$3, DataPack!AU182, IF($C$4=Dates!$E$4, DataPack!BA182, IF($C$4=Dates!$E$5, DataPack!BG182))))</f>
        <v>Voluntary Controlled School</v>
      </c>
      <c r="G31" s="43">
        <f>IF(IF($C$4=Dates!$E$3, DataPack!AV182, IF($C$4=Dates!$E$4, DataPack!BB182, IF($C$4=Dates!$E$5, DataPack!BH182)))="", "", IF($C$4=Dates!$E$3, DataPack!AV182, IF($C$4=Dates!$E$4, DataPack!BB182, IF($C$4=Dates!$E$5, DataPack!BH182))))</f>
        <v>41024</v>
      </c>
      <c r="H31" s="5"/>
    </row>
    <row r="32" spans="2:8">
      <c r="B32" s="7">
        <f>IF(IF($C$4=Dates!$E$3, DataPack!AQ183, IF($C$4=Dates!$E$4, DataPack!AW183, IF($C$4=Dates!$E$5, DataPack!BC183)))="", "", IF($C$4=Dates!$E$3, DataPack!AQ183, IF($C$4=Dates!$E$4, DataPack!AW183, IF($C$4=Dates!$E$5, DataPack!BC183))))</f>
        <v>113400</v>
      </c>
      <c r="C32" s="38" t="str">
        <f>IF(IF($C$4=Dates!$E$3, DataPack!AR183, IF($C$4=Dates!$E$4, DataPack!AX183, IF($C$4=Dates!$E$5, DataPack!BD183)))="", "", IF($C$4=Dates!$E$3, DataPack!AR183, IF($C$4=Dates!$E$4, DataPack!AX183, IF($C$4=Dates!$E$5, DataPack!BD183))))</f>
        <v>Bearnes Voluntary Primary School</v>
      </c>
      <c r="D32" s="38" t="str">
        <f>IF(IF($C$4=Dates!$E$3, DataPack!AS183, IF($C$4=Dates!$E$4, DataPack!AY183, IF($C$4=Dates!$E$5, DataPack!BE183)))="", "", IF($C$4=Dates!$E$3, DataPack!AS183, IF($C$4=Dates!$E$4, DataPack!AY183, IF($C$4=Dates!$E$5, DataPack!BE183))))</f>
        <v>Devon</v>
      </c>
      <c r="E32" s="38" t="str">
        <f>IF(IF($C$4=Dates!$E$3, DataPack!AT183, IF($C$4=Dates!$E$4, DataPack!AZ183, IF($C$4=Dates!$E$5, DataPack!BF183)))="", "", IF($C$4=Dates!$E$3, DataPack!AT183, IF($C$4=Dates!$E$4, DataPack!AZ183, IF($C$4=Dates!$E$5, DataPack!BF183))))</f>
        <v>Primary</v>
      </c>
      <c r="F32" s="38" t="str">
        <f>IF(IF($C$4=Dates!$E$3, DataPack!AU183, IF($C$4=Dates!$E$4, DataPack!BA183, IF($C$4=Dates!$E$5, DataPack!BG183)))="", "", IF($C$4=Dates!$E$3, DataPack!AU183, IF($C$4=Dates!$E$4, DataPack!BA183, IF($C$4=Dates!$E$5, DataPack!BG183))))</f>
        <v>Voluntary Controlled School</v>
      </c>
      <c r="G32" s="43">
        <f>IF(IF($C$4=Dates!$E$3, DataPack!AV183, IF($C$4=Dates!$E$4, DataPack!BB183, IF($C$4=Dates!$E$5, DataPack!BH183)))="", "", IF($C$4=Dates!$E$3, DataPack!AV183, IF($C$4=Dates!$E$4, DataPack!BB183, IF($C$4=Dates!$E$5, DataPack!BH183))))</f>
        <v>40990</v>
      </c>
      <c r="H32" s="5"/>
    </row>
    <row r="33" spans="2:8">
      <c r="B33" s="7">
        <f>IF(IF($C$4=Dates!$E$3, DataPack!AQ184, IF($C$4=Dates!$E$4, DataPack!AW184, IF($C$4=Dates!$E$5, DataPack!BC184)))="", "", IF($C$4=Dates!$E$3, DataPack!AQ184, IF($C$4=Dates!$E$4, DataPack!AW184, IF($C$4=Dates!$E$5, DataPack!BC184))))</f>
        <v>114766</v>
      </c>
      <c r="C33" s="38" t="str">
        <f>IF(IF($C$4=Dates!$E$3, DataPack!AR184, IF($C$4=Dates!$E$4, DataPack!AX184, IF($C$4=Dates!$E$5, DataPack!BD184)))="", "", IF($C$4=Dates!$E$3, DataPack!AR184, IF($C$4=Dates!$E$4, DataPack!AX184, IF($C$4=Dates!$E$5, DataPack!BD184))))</f>
        <v>Ravenscroft Primary School</v>
      </c>
      <c r="D33" s="38" t="str">
        <f>IF(IF($C$4=Dates!$E$3, DataPack!AS184, IF($C$4=Dates!$E$4, DataPack!AY184, IF($C$4=Dates!$E$5, DataPack!BE184)))="", "", IF($C$4=Dates!$E$3, DataPack!AS184, IF($C$4=Dates!$E$4, DataPack!AY184, IF($C$4=Dates!$E$5, DataPack!BE184))))</f>
        <v>Essex</v>
      </c>
      <c r="E33" s="38" t="str">
        <f>IF(IF($C$4=Dates!$E$3, DataPack!AT184, IF($C$4=Dates!$E$4, DataPack!AZ184, IF($C$4=Dates!$E$5, DataPack!BF184)))="", "", IF($C$4=Dates!$E$3, DataPack!AT184, IF($C$4=Dates!$E$4, DataPack!AZ184, IF($C$4=Dates!$E$5, DataPack!BF184))))</f>
        <v>Primary</v>
      </c>
      <c r="F33" s="38" t="str">
        <f>IF(IF($C$4=Dates!$E$3, DataPack!AU184, IF($C$4=Dates!$E$4, DataPack!BA184, IF($C$4=Dates!$E$5, DataPack!BG184)))="", "", IF($C$4=Dates!$E$3, DataPack!AU184, IF($C$4=Dates!$E$4, DataPack!BA184, IF($C$4=Dates!$E$5, DataPack!BG184))))</f>
        <v>Community School</v>
      </c>
      <c r="G33" s="43">
        <f>IF(IF($C$4=Dates!$E$3, DataPack!AV184, IF($C$4=Dates!$E$4, DataPack!BB184, IF($C$4=Dates!$E$5, DataPack!BH184)))="", "", IF($C$4=Dates!$E$3, DataPack!AV184, IF($C$4=Dates!$E$4, DataPack!BB184, IF($C$4=Dates!$E$5, DataPack!BH184))))</f>
        <v>40990</v>
      </c>
      <c r="H33" s="5"/>
    </row>
    <row r="34" spans="2:8">
      <c r="B34" s="7">
        <f>IF(IF($C$4=Dates!$E$3, DataPack!AQ185, IF($C$4=Dates!$E$4, DataPack!AW185, IF($C$4=Dates!$E$5, DataPack!BC185)))="", "", IF($C$4=Dates!$E$3, DataPack!AQ185, IF($C$4=Dates!$E$4, DataPack!AW185, IF($C$4=Dates!$E$5, DataPack!BC185))))</f>
        <v>112664</v>
      </c>
      <c r="C34" s="38" t="str">
        <f>IF(IF($C$4=Dates!$E$3, DataPack!AR185, IF($C$4=Dates!$E$4, DataPack!AX185, IF($C$4=Dates!$E$5, DataPack!BD185)))="", "", IF($C$4=Dates!$E$3, DataPack!AR185, IF($C$4=Dates!$E$4, DataPack!AX185, IF($C$4=Dates!$E$5, DataPack!BD185))))</f>
        <v>Hasland Infant School</v>
      </c>
      <c r="D34" s="38" t="str">
        <f>IF(IF($C$4=Dates!$E$3, DataPack!AS185, IF($C$4=Dates!$E$4, DataPack!AY185, IF($C$4=Dates!$E$5, DataPack!BE185)))="", "", IF($C$4=Dates!$E$3, DataPack!AS185, IF($C$4=Dates!$E$4, DataPack!AY185, IF($C$4=Dates!$E$5, DataPack!BE185))))</f>
        <v>Derbyshire</v>
      </c>
      <c r="E34" s="38" t="str">
        <f>IF(IF($C$4=Dates!$E$3, DataPack!AT185, IF($C$4=Dates!$E$4, DataPack!AZ185, IF($C$4=Dates!$E$5, DataPack!BF185)))="", "", IF($C$4=Dates!$E$3, DataPack!AT185, IF($C$4=Dates!$E$4, DataPack!AZ185, IF($C$4=Dates!$E$5, DataPack!BF185))))</f>
        <v>Primary</v>
      </c>
      <c r="F34" s="38" t="str">
        <f>IF(IF($C$4=Dates!$E$3, DataPack!AU185, IF($C$4=Dates!$E$4, DataPack!BA185, IF($C$4=Dates!$E$5, DataPack!BG185)))="", "", IF($C$4=Dates!$E$3, DataPack!AU185, IF($C$4=Dates!$E$4, DataPack!BA185, IF($C$4=Dates!$E$5, DataPack!BG185))))</f>
        <v>Community School</v>
      </c>
      <c r="G34" s="43">
        <f>IF(IF($C$4=Dates!$E$3, DataPack!AV185, IF($C$4=Dates!$E$4, DataPack!BB185, IF($C$4=Dates!$E$5, DataPack!BH185)))="", "", IF($C$4=Dates!$E$3, DataPack!AV185, IF($C$4=Dates!$E$4, DataPack!BB185, IF($C$4=Dates!$E$5, DataPack!BH185))))</f>
        <v>40989</v>
      </c>
      <c r="H34" s="5"/>
    </row>
    <row r="35" spans="2:8">
      <c r="B35" s="7">
        <f>IF(IF($C$4=Dates!$E$3, DataPack!AQ186, IF($C$4=Dates!$E$4, DataPack!AW186, IF($C$4=Dates!$E$5, DataPack!BC186)))="", "", IF($C$4=Dates!$E$3, DataPack!AQ186, IF($C$4=Dates!$E$4, DataPack!AW186, IF($C$4=Dates!$E$5, DataPack!BC186))))</f>
        <v>105796</v>
      </c>
      <c r="C35" s="38" t="str">
        <f>IF(IF($C$4=Dates!$E$3, DataPack!AR186, IF($C$4=Dates!$E$4, DataPack!AX186, IF($C$4=Dates!$E$5, DataPack!BD186)))="", "", IF($C$4=Dates!$E$3, DataPack!AR186, IF($C$4=Dates!$E$4, DataPack!AX186, IF($C$4=Dates!$E$5, DataPack!BD186))))</f>
        <v>Harwood Park Primary School</v>
      </c>
      <c r="D35" s="38" t="str">
        <f>IF(IF($C$4=Dates!$E$3, DataPack!AS186, IF($C$4=Dates!$E$4, DataPack!AY186, IF($C$4=Dates!$E$5, DataPack!BE186)))="", "", IF($C$4=Dates!$E$3, DataPack!AS186, IF($C$4=Dates!$E$4, DataPack!AY186, IF($C$4=Dates!$E$5, DataPack!BE186))))</f>
        <v>Rochdale</v>
      </c>
      <c r="E35" s="38" t="str">
        <f>IF(IF($C$4=Dates!$E$3, DataPack!AT186, IF($C$4=Dates!$E$4, DataPack!AZ186, IF($C$4=Dates!$E$5, DataPack!BF186)))="", "", IF($C$4=Dates!$E$3, DataPack!AT186, IF($C$4=Dates!$E$4, DataPack!AZ186, IF($C$4=Dates!$E$5, DataPack!BF186))))</f>
        <v>Primary</v>
      </c>
      <c r="F35" s="38" t="str">
        <f>IF(IF($C$4=Dates!$E$3, DataPack!AU186, IF($C$4=Dates!$E$4, DataPack!BA186, IF($C$4=Dates!$E$5, DataPack!BG186)))="", "", IF($C$4=Dates!$E$3, DataPack!AU186, IF($C$4=Dates!$E$4, DataPack!BA186, IF($C$4=Dates!$E$5, DataPack!BG186))))</f>
        <v>Community School</v>
      </c>
      <c r="G35" s="43">
        <f>IF(IF($C$4=Dates!$E$3, DataPack!AV186, IF($C$4=Dates!$E$4, DataPack!BB186, IF($C$4=Dates!$E$5, DataPack!BH186)))="", "", IF($C$4=Dates!$E$3, DataPack!AV186, IF($C$4=Dates!$E$4, DataPack!BB186, IF($C$4=Dates!$E$5, DataPack!BH186))))</f>
        <v>40989</v>
      </c>
      <c r="H35" s="5"/>
    </row>
    <row r="36" spans="2:8">
      <c r="B36" s="7">
        <f>IF(IF($C$4=Dates!$E$3, DataPack!AQ187, IF($C$4=Dates!$E$4, DataPack!AW187, IF($C$4=Dates!$E$5, DataPack!BC187)))="", "", IF($C$4=Dates!$E$3, DataPack!AQ187, IF($C$4=Dates!$E$4, DataPack!AW187, IF($C$4=Dates!$E$5, DataPack!BC187))))</f>
        <v>132829</v>
      </c>
      <c r="C36" s="38" t="str">
        <f>IF(IF($C$4=Dates!$E$3, DataPack!AR187, IF($C$4=Dates!$E$4, DataPack!AX187, IF($C$4=Dates!$E$5, DataPack!BD187)))="", "", IF($C$4=Dates!$E$3, DataPack!AR187, IF($C$4=Dates!$E$4, DataPack!AX187, IF($C$4=Dates!$E$5, DataPack!BD187))))</f>
        <v>St Nicholas Church of England (Controlled) Primary School</v>
      </c>
      <c r="D36" s="38" t="str">
        <f>IF(IF($C$4=Dates!$E$3, DataPack!AS187, IF($C$4=Dates!$E$4, DataPack!AY187, IF($C$4=Dates!$E$5, DataPack!BE187)))="", "", IF($C$4=Dates!$E$3, DataPack!AS187, IF($C$4=Dates!$E$4, DataPack!AY187, IF($C$4=Dates!$E$5, DataPack!BE187))))</f>
        <v>Kent</v>
      </c>
      <c r="E36" s="38" t="str">
        <f>IF(IF($C$4=Dates!$E$3, DataPack!AT187, IF($C$4=Dates!$E$4, DataPack!AZ187, IF($C$4=Dates!$E$5, DataPack!BF187)))="", "", IF($C$4=Dates!$E$3, DataPack!AT187, IF($C$4=Dates!$E$4, DataPack!AZ187, IF($C$4=Dates!$E$5, DataPack!BF187))))</f>
        <v>Primary</v>
      </c>
      <c r="F36" s="38" t="str">
        <f>IF(IF($C$4=Dates!$E$3, DataPack!AU187, IF($C$4=Dates!$E$4, DataPack!BA187, IF($C$4=Dates!$E$5, DataPack!BG187)))="", "", IF($C$4=Dates!$E$3, DataPack!AU187, IF($C$4=Dates!$E$4, DataPack!BA187, IF($C$4=Dates!$E$5, DataPack!BG187))))</f>
        <v>Voluntary Controlled School</v>
      </c>
      <c r="G36" s="43">
        <f>IF(IF($C$4=Dates!$E$3, DataPack!AV187, IF($C$4=Dates!$E$4, DataPack!BB187, IF($C$4=Dates!$E$5, DataPack!BH187)))="", "", IF($C$4=Dates!$E$3, DataPack!AV187, IF($C$4=Dates!$E$4, DataPack!BB187, IF($C$4=Dates!$E$5, DataPack!BH187))))</f>
        <v>40983</v>
      </c>
      <c r="H36" s="5"/>
    </row>
    <row r="37" spans="2:8">
      <c r="B37" s="7">
        <f>IF(IF($C$4=Dates!$E$3, DataPack!AQ188, IF($C$4=Dates!$E$4, DataPack!AW188, IF($C$4=Dates!$E$5, DataPack!BC188)))="", "", IF($C$4=Dates!$E$3, DataPack!AQ188, IF($C$4=Dates!$E$4, DataPack!AW188, IF($C$4=Dates!$E$5, DataPack!BC188))))</f>
        <v>104309</v>
      </c>
      <c r="C37" s="38" t="str">
        <f>IF(IF($C$4=Dates!$E$3, DataPack!AR188, IF($C$4=Dates!$E$4, DataPack!AX188, IF($C$4=Dates!$E$5, DataPack!BD188)))="", "", IF($C$4=Dates!$E$3, DataPack!AR188, IF($C$4=Dates!$E$4, DataPack!AX188, IF($C$4=Dates!$E$5, DataPack!BD188))))</f>
        <v>Palmers Cross Primary School</v>
      </c>
      <c r="D37" s="38" t="str">
        <f>IF(IF($C$4=Dates!$E$3, DataPack!AS188, IF($C$4=Dates!$E$4, DataPack!AY188, IF($C$4=Dates!$E$5, DataPack!BE188)))="", "", IF($C$4=Dates!$E$3, DataPack!AS188, IF($C$4=Dates!$E$4, DataPack!AY188, IF($C$4=Dates!$E$5, DataPack!BE188))))</f>
        <v>Wolverhampton</v>
      </c>
      <c r="E37" s="38" t="str">
        <f>IF(IF($C$4=Dates!$E$3, DataPack!AT188, IF($C$4=Dates!$E$4, DataPack!AZ188, IF($C$4=Dates!$E$5, DataPack!BF188)))="", "", IF($C$4=Dates!$E$3, DataPack!AT188, IF($C$4=Dates!$E$4, DataPack!AZ188, IF($C$4=Dates!$E$5, DataPack!BF188))))</f>
        <v>Primary</v>
      </c>
      <c r="F37" s="38" t="str">
        <f>IF(IF($C$4=Dates!$E$3, DataPack!AU188, IF($C$4=Dates!$E$4, DataPack!BA188, IF($C$4=Dates!$E$5, DataPack!BG188)))="", "", IF($C$4=Dates!$E$3, DataPack!AU188, IF($C$4=Dates!$E$4, DataPack!BA188, IF($C$4=Dates!$E$5, DataPack!BG188))))</f>
        <v>Community School</v>
      </c>
      <c r="G37" s="43">
        <f>IF(IF($C$4=Dates!$E$3, DataPack!AV188, IF($C$4=Dates!$E$4, DataPack!BB188, IF($C$4=Dates!$E$5, DataPack!BH188)))="", "", IF($C$4=Dates!$E$3, DataPack!AV188, IF($C$4=Dates!$E$4, DataPack!BB188, IF($C$4=Dates!$E$5, DataPack!BH188))))</f>
        <v>40983</v>
      </c>
      <c r="H37" s="5"/>
    </row>
    <row r="38" spans="2:8">
      <c r="B38" s="7">
        <f>IF(IF($C$4=Dates!$E$3, DataPack!AQ189, IF($C$4=Dates!$E$4, DataPack!AW189, IF($C$4=Dates!$E$5, DataPack!BC189)))="", "", IF($C$4=Dates!$E$3, DataPack!AQ189, IF($C$4=Dates!$E$4, DataPack!AW189, IF($C$4=Dates!$E$5, DataPack!BC189))))</f>
        <v>105815</v>
      </c>
      <c r="C38" s="38" t="str">
        <f>IF(IF($C$4=Dates!$E$3, DataPack!AR189, IF($C$4=Dates!$E$4, DataPack!AX189, IF($C$4=Dates!$E$5, DataPack!BD189)))="", "", IF($C$4=Dates!$E$3, DataPack!AR189, IF($C$4=Dates!$E$4, DataPack!AX189, IF($C$4=Dates!$E$5, DataPack!BD189))))</f>
        <v>St Margaret's Church of England Primary School</v>
      </c>
      <c r="D38" s="38" t="str">
        <f>IF(IF($C$4=Dates!$E$3, DataPack!AS189, IF($C$4=Dates!$E$4, DataPack!AY189, IF($C$4=Dates!$E$5, DataPack!BE189)))="", "", IF($C$4=Dates!$E$3, DataPack!AS189, IF($C$4=Dates!$E$4, DataPack!AY189, IF($C$4=Dates!$E$5, DataPack!BE189))))</f>
        <v>Rochdale</v>
      </c>
      <c r="E38" s="38" t="str">
        <f>IF(IF($C$4=Dates!$E$3, DataPack!AT189, IF($C$4=Dates!$E$4, DataPack!AZ189, IF($C$4=Dates!$E$5, DataPack!BF189)))="", "", IF($C$4=Dates!$E$3, DataPack!AT189, IF($C$4=Dates!$E$4, DataPack!AZ189, IF($C$4=Dates!$E$5, DataPack!BF189))))</f>
        <v>Primary</v>
      </c>
      <c r="F38" s="38" t="str">
        <f>IF(IF($C$4=Dates!$E$3, DataPack!AU189, IF($C$4=Dates!$E$4, DataPack!BA189, IF($C$4=Dates!$E$5, DataPack!BG189)))="", "", IF($C$4=Dates!$E$3, DataPack!AU189, IF($C$4=Dates!$E$4, DataPack!BA189, IF($C$4=Dates!$E$5, DataPack!BG189))))</f>
        <v>Voluntary Aided School</v>
      </c>
      <c r="G38" s="43">
        <f>IF(IF($C$4=Dates!$E$3, DataPack!AV189, IF($C$4=Dates!$E$4, DataPack!BB189, IF($C$4=Dates!$E$5, DataPack!BH189)))="", "", IF($C$4=Dates!$E$3, DataPack!AV189, IF($C$4=Dates!$E$4, DataPack!BB189, IF($C$4=Dates!$E$5, DataPack!BH189))))</f>
        <v>40983</v>
      </c>
      <c r="H38" s="5"/>
    </row>
    <row r="39" spans="2:8">
      <c r="B39" s="7">
        <f>IF(IF($C$4=Dates!$E$3, DataPack!AQ190, IF($C$4=Dates!$E$4, DataPack!AW190, IF($C$4=Dates!$E$5, DataPack!BC190)))="", "", IF($C$4=Dates!$E$3, DataPack!AQ190, IF($C$4=Dates!$E$4, DataPack!AW190, IF($C$4=Dates!$E$5, DataPack!BC190))))</f>
        <v>106728</v>
      </c>
      <c r="C39" s="38" t="str">
        <f>IF(IF($C$4=Dates!$E$3, DataPack!AR190, IF($C$4=Dates!$E$4, DataPack!AX190, IF($C$4=Dates!$E$5, DataPack!BD190)))="", "", IF($C$4=Dates!$E$3, DataPack!AR190, IF($C$4=Dates!$E$4, DataPack!AX190, IF($C$4=Dates!$E$5, DataPack!BD190))))</f>
        <v>Park Primary School</v>
      </c>
      <c r="D39" s="38" t="str">
        <f>IF(IF($C$4=Dates!$E$3, DataPack!AS190, IF($C$4=Dates!$E$4, DataPack!AY190, IF($C$4=Dates!$E$5, DataPack!BE190)))="", "", IF($C$4=Dates!$E$3, DataPack!AS190, IF($C$4=Dates!$E$4, DataPack!AY190, IF($C$4=Dates!$E$5, DataPack!BE190))))</f>
        <v>Doncaster</v>
      </c>
      <c r="E39" s="38" t="str">
        <f>IF(IF($C$4=Dates!$E$3, DataPack!AT190, IF($C$4=Dates!$E$4, DataPack!AZ190, IF($C$4=Dates!$E$5, DataPack!BF190)))="", "", IF($C$4=Dates!$E$3, DataPack!AT190, IF($C$4=Dates!$E$4, DataPack!AZ190, IF($C$4=Dates!$E$5, DataPack!BF190))))</f>
        <v>Primary</v>
      </c>
      <c r="F39" s="38" t="str">
        <f>IF(IF($C$4=Dates!$E$3, DataPack!AU190, IF($C$4=Dates!$E$4, DataPack!BA190, IF($C$4=Dates!$E$5, DataPack!BG190)))="", "", IF($C$4=Dates!$E$3, DataPack!AU190, IF($C$4=Dates!$E$4, DataPack!BA190, IF($C$4=Dates!$E$5, DataPack!BG190))))</f>
        <v>Community School</v>
      </c>
      <c r="G39" s="43">
        <f>IF(IF($C$4=Dates!$E$3, DataPack!AV190, IF($C$4=Dates!$E$4, DataPack!BB190, IF($C$4=Dates!$E$5, DataPack!BH190)))="", "", IF($C$4=Dates!$E$3, DataPack!AV190, IF($C$4=Dates!$E$4, DataPack!BB190, IF($C$4=Dates!$E$5, DataPack!BH190))))</f>
        <v>40982</v>
      </c>
      <c r="H39" s="5"/>
    </row>
    <row r="40" spans="2:8">
      <c r="B40" s="7">
        <f>IF(IF($C$4=Dates!$E$3, DataPack!AQ191, IF($C$4=Dates!$E$4, DataPack!AW191, IF($C$4=Dates!$E$5, DataPack!BC191)))="", "", IF($C$4=Dates!$E$3, DataPack!AQ191, IF($C$4=Dates!$E$4, DataPack!AW191, IF($C$4=Dates!$E$5, DataPack!BC191))))</f>
        <v>114002</v>
      </c>
      <c r="C40" s="38" t="str">
        <f>IF(IF($C$4=Dates!$E$3, DataPack!AR191, IF($C$4=Dates!$E$4, DataPack!AX191, IF($C$4=Dates!$E$5, DataPack!BD191)))="", "", IF($C$4=Dates!$E$3, DataPack!AR191, IF($C$4=Dates!$E$4, DataPack!AX191, IF($C$4=Dates!$E$5, DataPack!BD191))))</f>
        <v>Lumley Junior School</v>
      </c>
      <c r="D40" s="38" t="str">
        <f>IF(IF($C$4=Dates!$E$3, DataPack!AS191, IF($C$4=Dates!$E$4, DataPack!AY191, IF($C$4=Dates!$E$5, DataPack!BE191)))="", "", IF($C$4=Dates!$E$3, DataPack!AS191, IF($C$4=Dates!$E$4, DataPack!AY191, IF($C$4=Dates!$E$5, DataPack!BE191))))</f>
        <v>Durham</v>
      </c>
      <c r="E40" s="38" t="str">
        <f>IF(IF($C$4=Dates!$E$3, DataPack!AT191, IF($C$4=Dates!$E$4, DataPack!AZ191, IF($C$4=Dates!$E$5, DataPack!BF191)))="", "", IF($C$4=Dates!$E$3, DataPack!AT191, IF($C$4=Dates!$E$4, DataPack!AZ191, IF($C$4=Dates!$E$5, DataPack!BF191))))</f>
        <v>Primary</v>
      </c>
      <c r="F40" s="38" t="str">
        <f>IF(IF($C$4=Dates!$E$3, DataPack!AU191, IF($C$4=Dates!$E$4, DataPack!BA191, IF($C$4=Dates!$E$5, DataPack!BG191)))="", "", IF($C$4=Dates!$E$3, DataPack!AU191, IF($C$4=Dates!$E$4, DataPack!BA191, IF($C$4=Dates!$E$5, DataPack!BG191))))</f>
        <v>Community School</v>
      </c>
      <c r="G40" s="43">
        <f>IF(IF($C$4=Dates!$E$3, DataPack!AV191, IF($C$4=Dates!$E$4, DataPack!BB191, IF($C$4=Dates!$E$5, DataPack!BH191)))="", "", IF($C$4=Dates!$E$3, DataPack!AV191, IF($C$4=Dates!$E$4, DataPack!BB191, IF($C$4=Dates!$E$5, DataPack!BH191))))</f>
        <v>40976</v>
      </c>
      <c r="H40" s="5"/>
    </row>
    <row r="41" spans="2:8">
      <c r="B41" s="7">
        <f>IF(IF($C$4=Dates!$E$3, DataPack!AQ192, IF($C$4=Dates!$E$4, DataPack!AW192, IF($C$4=Dates!$E$5, DataPack!BC192)))="", "", IF($C$4=Dates!$E$3, DataPack!AQ192, IF($C$4=Dates!$E$4, DataPack!AW192, IF($C$4=Dates!$E$5, DataPack!BC192))))</f>
        <v>131771</v>
      </c>
      <c r="C41" s="38" t="str">
        <f>IF(IF($C$4=Dates!$E$3, DataPack!AR192, IF($C$4=Dates!$E$4, DataPack!AX192, IF($C$4=Dates!$E$5, DataPack!BD192)))="", "", IF($C$4=Dates!$E$3, DataPack!AR192, IF($C$4=Dates!$E$4, DataPack!AX192, IF($C$4=Dates!$E$5, DataPack!BD192))))</f>
        <v>Moor Green Primary</v>
      </c>
      <c r="D41" s="38" t="str">
        <f>IF(IF($C$4=Dates!$E$3, DataPack!AS192, IF($C$4=Dates!$E$4, DataPack!AY192, IF($C$4=Dates!$E$5, DataPack!BE192)))="", "", IF($C$4=Dates!$E$3, DataPack!AS192, IF($C$4=Dates!$E$4, DataPack!AY192, IF($C$4=Dates!$E$5, DataPack!BE192))))</f>
        <v>Birmingham</v>
      </c>
      <c r="E41" s="38" t="str">
        <f>IF(IF($C$4=Dates!$E$3, DataPack!AT192, IF($C$4=Dates!$E$4, DataPack!AZ192, IF($C$4=Dates!$E$5, DataPack!BF192)))="", "", IF($C$4=Dates!$E$3, DataPack!AT192, IF($C$4=Dates!$E$4, DataPack!AZ192, IF($C$4=Dates!$E$5, DataPack!BF192))))</f>
        <v>Primary</v>
      </c>
      <c r="F41" s="38" t="str">
        <f>IF(IF($C$4=Dates!$E$3, DataPack!AU192, IF($C$4=Dates!$E$4, DataPack!BA192, IF($C$4=Dates!$E$5, DataPack!BG192)))="", "", IF($C$4=Dates!$E$3, DataPack!AU192, IF($C$4=Dates!$E$4, DataPack!BA192, IF($C$4=Dates!$E$5, DataPack!BG192))))</f>
        <v>Community School</v>
      </c>
      <c r="G41" s="43">
        <f>IF(IF($C$4=Dates!$E$3, DataPack!AV192, IF($C$4=Dates!$E$4, DataPack!BB192, IF($C$4=Dates!$E$5, DataPack!BH192)))="", "", IF($C$4=Dates!$E$3, DataPack!AV192, IF($C$4=Dates!$E$4, DataPack!BB192, IF($C$4=Dates!$E$5, DataPack!BH192))))</f>
        <v>40976</v>
      </c>
      <c r="H41" s="5"/>
    </row>
    <row r="42" spans="2:8">
      <c r="B42" s="7">
        <f>IF(IF($C$4=Dates!$E$3, DataPack!AQ193, IF($C$4=Dates!$E$4, DataPack!AW193, IF($C$4=Dates!$E$5, DataPack!BC193)))="", "", IF($C$4=Dates!$E$3, DataPack!AQ193, IF($C$4=Dates!$E$4, DataPack!AW193, IF($C$4=Dates!$E$5, DataPack!BC193))))</f>
        <v>110324</v>
      </c>
      <c r="C42" s="38" t="str">
        <f>IF(IF($C$4=Dates!$E$3, DataPack!AR193, IF($C$4=Dates!$E$4, DataPack!AX193, IF($C$4=Dates!$E$5, DataPack!BD193)))="", "", IF($C$4=Dates!$E$3, DataPack!AR193, IF($C$4=Dates!$E$4, DataPack!AX193, IF($C$4=Dates!$E$5, DataPack!BD193))))</f>
        <v>Hannah Ball Infant School</v>
      </c>
      <c r="D42" s="38" t="str">
        <f>IF(IF($C$4=Dates!$E$3, DataPack!AS193, IF($C$4=Dates!$E$4, DataPack!AY193, IF($C$4=Dates!$E$5, DataPack!BE193)))="", "", IF($C$4=Dates!$E$3, DataPack!AS193, IF($C$4=Dates!$E$4, DataPack!AY193, IF($C$4=Dates!$E$5, DataPack!BE193))))</f>
        <v>Buckinghamshire</v>
      </c>
      <c r="E42" s="38" t="str">
        <f>IF(IF($C$4=Dates!$E$3, DataPack!AT193, IF($C$4=Dates!$E$4, DataPack!AZ193, IF($C$4=Dates!$E$5, DataPack!BF193)))="", "", IF($C$4=Dates!$E$3, DataPack!AT193, IF($C$4=Dates!$E$4, DataPack!AZ193, IF($C$4=Dates!$E$5, DataPack!BF193))))</f>
        <v>Primary</v>
      </c>
      <c r="F42" s="38" t="str">
        <f>IF(IF($C$4=Dates!$E$3, DataPack!AU193, IF($C$4=Dates!$E$4, DataPack!BA193, IF($C$4=Dates!$E$5, DataPack!BG193)))="", "", IF($C$4=Dates!$E$3, DataPack!AU193, IF($C$4=Dates!$E$4, DataPack!BA193, IF($C$4=Dates!$E$5, DataPack!BG193))))</f>
        <v>Foundation School</v>
      </c>
      <c r="G42" s="43">
        <f>IF(IF($C$4=Dates!$E$3, DataPack!AV193, IF($C$4=Dates!$E$4, DataPack!BB193, IF($C$4=Dates!$E$5, DataPack!BH193)))="", "", IF($C$4=Dates!$E$3, DataPack!AV193, IF($C$4=Dates!$E$4, DataPack!BB193, IF($C$4=Dates!$E$5, DataPack!BH193))))</f>
        <v>40970</v>
      </c>
      <c r="H42" s="5"/>
    </row>
    <row r="43" spans="2:8">
      <c r="B43" s="7">
        <f>IF(IF($C$4=Dates!$E$3, DataPack!AQ194, IF($C$4=Dates!$E$4, DataPack!AW194, IF($C$4=Dates!$E$5, DataPack!BC194)))="", "", IF($C$4=Dates!$E$3, DataPack!AQ194, IF($C$4=Dates!$E$4, DataPack!AW194, IF($C$4=Dates!$E$5, DataPack!BC194))))</f>
        <v>118625</v>
      </c>
      <c r="C43" s="38" t="str">
        <f>IF(IF($C$4=Dates!$E$3, DataPack!AR194, IF($C$4=Dates!$E$4, DataPack!AX194, IF($C$4=Dates!$E$5, DataPack!BD194)))="", "", IF($C$4=Dates!$E$3, DataPack!AR194, IF($C$4=Dates!$E$4, DataPack!AX194, IF($C$4=Dates!$E$5, DataPack!BD194))))</f>
        <v>Maidstone, St Michael's Church of England Junior School</v>
      </c>
      <c r="D43" s="38" t="str">
        <f>IF(IF($C$4=Dates!$E$3, DataPack!AS194, IF($C$4=Dates!$E$4, DataPack!AY194, IF($C$4=Dates!$E$5, DataPack!BE194)))="", "", IF($C$4=Dates!$E$3, DataPack!AS194, IF($C$4=Dates!$E$4, DataPack!AY194, IF($C$4=Dates!$E$5, DataPack!BE194))))</f>
        <v>Kent</v>
      </c>
      <c r="E43" s="38" t="str">
        <f>IF(IF($C$4=Dates!$E$3, DataPack!AT194, IF($C$4=Dates!$E$4, DataPack!AZ194, IF($C$4=Dates!$E$5, DataPack!BF194)))="", "", IF($C$4=Dates!$E$3, DataPack!AT194, IF($C$4=Dates!$E$4, DataPack!AZ194, IF($C$4=Dates!$E$5, DataPack!BF194))))</f>
        <v>Primary</v>
      </c>
      <c r="F43" s="38" t="str">
        <f>IF(IF($C$4=Dates!$E$3, DataPack!AU194, IF($C$4=Dates!$E$4, DataPack!BA194, IF($C$4=Dates!$E$5, DataPack!BG194)))="", "", IF($C$4=Dates!$E$3, DataPack!AU194, IF($C$4=Dates!$E$4, DataPack!BA194, IF($C$4=Dates!$E$5, DataPack!BG194))))</f>
        <v>Voluntary Controlled School</v>
      </c>
      <c r="G43" s="43">
        <f>IF(IF($C$4=Dates!$E$3, DataPack!AV194, IF($C$4=Dates!$E$4, DataPack!BB194, IF($C$4=Dates!$E$5, DataPack!BH194)))="", "", IF($C$4=Dates!$E$3, DataPack!AV194, IF($C$4=Dates!$E$4, DataPack!BB194, IF($C$4=Dates!$E$5, DataPack!BH194))))</f>
        <v>40969</v>
      </c>
      <c r="H43" s="5"/>
    </row>
    <row r="44" spans="2:8">
      <c r="B44" s="7">
        <f>IF(IF($C$4=Dates!$E$3, DataPack!AQ195, IF($C$4=Dates!$E$4, DataPack!AW195, IF($C$4=Dates!$E$5, DataPack!BC195)))="", "", IF($C$4=Dates!$E$3, DataPack!AQ195, IF($C$4=Dates!$E$4, DataPack!AW195, IF($C$4=Dates!$E$5, DataPack!BC195))))</f>
        <v>107959</v>
      </c>
      <c r="C44" s="38" t="str">
        <f>IF(IF($C$4=Dates!$E$3, DataPack!AR195, IF($C$4=Dates!$E$4, DataPack!AX195, IF($C$4=Dates!$E$5, DataPack!BD195)))="", "", IF($C$4=Dates!$E$3, DataPack!AR195, IF($C$4=Dates!$E$4, DataPack!AX195, IF($C$4=Dates!$E$5, DataPack!BD195))))</f>
        <v>Hugh Gaitskell Primary School</v>
      </c>
      <c r="D44" s="38" t="str">
        <f>IF(IF($C$4=Dates!$E$3, DataPack!AS195, IF($C$4=Dates!$E$4, DataPack!AY195, IF($C$4=Dates!$E$5, DataPack!BE195)))="", "", IF($C$4=Dates!$E$3, DataPack!AS195, IF($C$4=Dates!$E$4, DataPack!AY195, IF($C$4=Dates!$E$5, DataPack!BE195))))</f>
        <v>Leeds</v>
      </c>
      <c r="E44" s="38" t="str">
        <f>IF(IF($C$4=Dates!$E$3, DataPack!AT195, IF($C$4=Dates!$E$4, DataPack!AZ195, IF($C$4=Dates!$E$5, DataPack!BF195)))="", "", IF($C$4=Dates!$E$3, DataPack!AT195, IF($C$4=Dates!$E$4, DataPack!AZ195, IF($C$4=Dates!$E$5, DataPack!BF195))))</f>
        <v>Primary</v>
      </c>
      <c r="F44" s="38" t="str">
        <f>IF(IF($C$4=Dates!$E$3, DataPack!AU195, IF($C$4=Dates!$E$4, DataPack!BA195, IF($C$4=Dates!$E$5, DataPack!BG195)))="", "", IF($C$4=Dates!$E$3, DataPack!AU195, IF($C$4=Dates!$E$4, DataPack!BA195, IF($C$4=Dates!$E$5, DataPack!BG195))))</f>
        <v>Foundation School</v>
      </c>
      <c r="G44" s="43">
        <f>IF(IF($C$4=Dates!$E$3, DataPack!AV195, IF($C$4=Dates!$E$4, DataPack!BB195, IF($C$4=Dates!$E$5, DataPack!BH195)))="", "", IF($C$4=Dates!$E$3, DataPack!AV195, IF($C$4=Dates!$E$4, DataPack!BB195, IF($C$4=Dates!$E$5, DataPack!BH195))))</f>
        <v>40969</v>
      </c>
      <c r="H44" s="5"/>
    </row>
    <row r="45" spans="2:8">
      <c r="B45" s="7">
        <f>IF(IF($C$4=Dates!$E$3, DataPack!AQ196, IF($C$4=Dates!$E$4, DataPack!AW196, IF($C$4=Dates!$E$5, DataPack!BC196)))="", "", IF($C$4=Dates!$E$3, DataPack!AQ196, IF($C$4=Dates!$E$4, DataPack!AW196, IF($C$4=Dates!$E$5, DataPack!BC196))))</f>
        <v>131006</v>
      </c>
      <c r="C45" s="38" t="str">
        <f>IF(IF($C$4=Dates!$E$3, DataPack!AR196, IF($C$4=Dates!$E$4, DataPack!AX196, IF($C$4=Dates!$E$5, DataPack!BD196)))="", "", IF($C$4=Dates!$E$3, DataPack!AR196, IF($C$4=Dates!$E$4, DataPack!AX196, IF($C$4=Dates!$E$5, DataPack!BD196))))</f>
        <v>Westglade Primary School</v>
      </c>
      <c r="D45" s="38" t="str">
        <f>IF(IF($C$4=Dates!$E$3, DataPack!AS196, IF($C$4=Dates!$E$4, DataPack!AY196, IF($C$4=Dates!$E$5, DataPack!BE196)))="", "", IF($C$4=Dates!$E$3, DataPack!AS196, IF($C$4=Dates!$E$4, DataPack!AY196, IF($C$4=Dates!$E$5, DataPack!BE196))))</f>
        <v>Nottingham</v>
      </c>
      <c r="E45" s="38" t="str">
        <f>IF(IF($C$4=Dates!$E$3, DataPack!AT196, IF($C$4=Dates!$E$4, DataPack!AZ196, IF($C$4=Dates!$E$5, DataPack!BF196)))="", "", IF($C$4=Dates!$E$3, DataPack!AT196, IF($C$4=Dates!$E$4, DataPack!AZ196, IF($C$4=Dates!$E$5, DataPack!BF196))))</f>
        <v>Primary</v>
      </c>
      <c r="F45" s="38" t="str">
        <f>IF(IF($C$4=Dates!$E$3, DataPack!AU196, IF($C$4=Dates!$E$4, DataPack!BA196, IF($C$4=Dates!$E$5, DataPack!BG196)))="", "", IF($C$4=Dates!$E$3, DataPack!AU196, IF($C$4=Dates!$E$4, DataPack!BA196, IF($C$4=Dates!$E$5, DataPack!BG196))))</f>
        <v>Community School</v>
      </c>
      <c r="G45" s="43">
        <f>IF(IF($C$4=Dates!$E$3, DataPack!AV196, IF($C$4=Dates!$E$4, DataPack!BB196, IF($C$4=Dates!$E$5, DataPack!BH196)))="", "", IF($C$4=Dates!$E$3, DataPack!AV196, IF($C$4=Dates!$E$4, DataPack!BB196, IF($C$4=Dates!$E$5, DataPack!BH196))))</f>
        <v>40968</v>
      </c>
      <c r="H45" s="5"/>
    </row>
    <row r="46" spans="2:8">
      <c r="B46" s="7">
        <f>IF(IF($C$4=Dates!$E$3, DataPack!AQ197, IF($C$4=Dates!$E$4, DataPack!AW197, IF($C$4=Dates!$E$5, DataPack!BC197)))="", "", IF($C$4=Dates!$E$3, DataPack!AQ197, IF($C$4=Dates!$E$4, DataPack!AW197, IF($C$4=Dates!$E$5, DataPack!BC197))))</f>
        <v>114762</v>
      </c>
      <c r="C46" s="38" t="str">
        <f>IF(IF($C$4=Dates!$E$3, DataPack!AR197, IF($C$4=Dates!$E$4, DataPack!AX197, IF($C$4=Dates!$E$5, DataPack!BD197)))="", "", IF($C$4=Dates!$E$3, DataPack!AR197, IF($C$4=Dates!$E$4, DataPack!AX197, IF($C$4=Dates!$E$5, DataPack!BD197))))</f>
        <v>Hamford Primary School</v>
      </c>
      <c r="D46" s="38" t="str">
        <f>IF(IF($C$4=Dates!$E$3, DataPack!AS197, IF($C$4=Dates!$E$4, DataPack!AY197, IF($C$4=Dates!$E$5, DataPack!BE197)))="", "", IF($C$4=Dates!$E$3, DataPack!AS197, IF($C$4=Dates!$E$4, DataPack!AY197, IF($C$4=Dates!$E$5, DataPack!BE197))))</f>
        <v>Essex</v>
      </c>
      <c r="E46" s="38" t="str">
        <f>IF(IF($C$4=Dates!$E$3, DataPack!AT197, IF($C$4=Dates!$E$4, DataPack!AZ197, IF($C$4=Dates!$E$5, DataPack!BF197)))="", "", IF($C$4=Dates!$E$3, DataPack!AT197, IF($C$4=Dates!$E$4, DataPack!AZ197, IF($C$4=Dates!$E$5, DataPack!BF197))))</f>
        <v>Primary</v>
      </c>
      <c r="F46" s="38" t="str">
        <f>IF(IF($C$4=Dates!$E$3, DataPack!AU197, IF($C$4=Dates!$E$4, DataPack!BA197, IF($C$4=Dates!$E$5, DataPack!BG197)))="", "", IF($C$4=Dates!$E$3, DataPack!AU197, IF($C$4=Dates!$E$4, DataPack!BA197, IF($C$4=Dates!$E$5, DataPack!BG197))))</f>
        <v>Community School</v>
      </c>
      <c r="G46" s="43">
        <f>IF(IF($C$4=Dates!$E$3, DataPack!AV197, IF($C$4=Dates!$E$4, DataPack!BB197, IF($C$4=Dates!$E$5, DataPack!BH197)))="", "", IF($C$4=Dates!$E$3, DataPack!AV197, IF($C$4=Dates!$E$4, DataPack!BB197, IF($C$4=Dates!$E$5, DataPack!BH197))))</f>
        <v>40968</v>
      </c>
      <c r="H46" s="5"/>
    </row>
    <row r="47" spans="2:8">
      <c r="B47" s="7">
        <f>IF(IF($C$4=Dates!$E$3, DataPack!AQ198, IF($C$4=Dates!$E$4, DataPack!AW198, IF($C$4=Dates!$E$5, DataPack!BC198)))="", "", IF($C$4=Dates!$E$3, DataPack!AQ198, IF($C$4=Dates!$E$4, DataPack!AW198, IF($C$4=Dates!$E$5, DataPack!BC198))))</f>
        <v>112927</v>
      </c>
      <c r="C47" s="38" t="str">
        <f>IF(IF($C$4=Dates!$E$3, DataPack!AR198, IF($C$4=Dates!$E$4, DataPack!AX198, IF($C$4=Dates!$E$5, DataPack!BD198)))="", "", IF($C$4=Dates!$E$3, DataPack!AR198, IF($C$4=Dates!$E$4, DataPack!AX198, IF($C$4=Dates!$E$5, DataPack!BD198))))</f>
        <v>St Alban's Catholic Primary School, Chaddesden, Derby</v>
      </c>
      <c r="D47" s="38" t="str">
        <f>IF(IF($C$4=Dates!$E$3, DataPack!AS198, IF($C$4=Dates!$E$4, DataPack!AY198, IF($C$4=Dates!$E$5, DataPack!BE198)))="", "", IF($C$4=Dates!$E$3, DataPack!AS198, IF($C$4=Dates!$E$4, DataPack!AY198, IF($C$4=Dates!$E$5, DataPack!BE198))))</f>
        <v>Derby</v>
      </c>
      <c r="E47" s="38" t="str">
        <f>IF(IF($C$4=Dates!$E$3, DataPack!AT198, IF($C$4=Dates!$E$4, DataPack!AZ198, IF($C$4=Dates!$E$5, DataPack!BF198)))="", "", IF($C$4=Dates!$E$3, DataPack!AT198, IF($C$4=Dates!$E$4, DataPack!AZ198, IF($C$4=Dates!$E$5, DataPack!BF198))))</f>
        <v>Primary</v>
      </c>
      <c r="F47" s="38" t="str">
        <f>IF(IF($C$4=Dates!$E$3, DataPack!AU198, IF($C$4=Dates!$E$4, DataPack!BA198, IF($C$4=Dates!$E$5, DataPack!BG198)))="", "", IF($C$4=Dates!$E$3, DataPack!AU198, IF($C$4=Dates!$E$4, DataPack!BA198, IF($C$4=Dates!$E$5, DataPack!BG198))))</f>
        <v>Voluntary Aided School</v>
      </c>
      <c r="G47" s="43">
        <f>IF(IF($C$4=Dates!$E$3, DataPack!AV198, IF($C$4=Dates!$E$4, DataPack!BB198, IF($C$4=Dates!$E$5, DataPack!BH198)))="", "", IF($C$4=Dates!$E$3, DataPack!AV198, IF($C$4=Dates!$E$4, DataPack!BB198, IF($C$4=Dates!$E$5, DataPack!BH198))))</f>
        <v>40968</v>
      </c>
    </row>
    <row r="48" spans="2:8">
      <c r="B48" s="7">
        <f>IF(IF($C$4=Dates!$E$3, DataPack!AQ199, IF($C$4=Dates!$E$4, DataPack!AW199, IF($C$4=Dates!$E$5, DataPack!BC199)))="", "", IF($C$4=Dates!$E$3, DataPack!AQ199, IF($C$4=Dates!$E$4, DataPack!AW199, IF($C$4=Dates!$E$5, DataPack!BC199))))</f>
        <v>124597</v>
      </c>
      <c r="C48" s="38" t="str">
        <f>IF(IF($C$4=Dates!$E$3, DataPack!AR199, IF($C$4=Dates!$E$4, DataPack!AX199, IF($C$4=Dates!$E$5, DataPack!BD199)))="", "", IF($C$4=Dates!$E$3, DataPack!AR199, IF($C$4=Dates!$E$4, DataPack!AX199, IF($C$4=Dates!$E$5, DataPack!BD199))))</f>
        <v>Melton Primary School</v>
      </c>
      <c r="D48" s="38" t="str">
        <f>IF(IF($C$4=Dates!$E$3, DataPack!AS199, IF($C$4=Dates!$E$4, DataPack!AY199, IF($C$4=Dates!$E$5, DataPack!BE199)))="", "", IF($C$4=Dates!$E$3, DataPack!AS199, IF($C$4=Dates!$E$4, DataPack!AY199, IF($C$4=Dates!$E$5, DataPack!BE199))))</f>
        <v>Suffolk</v>
      </c>
      <c r="E48" s="38" t="str">
        <f>IF(IF($C$4=Dates!$E$3, DataPack!AT199, IF($C$4=Dates!$E$4, DataPack!AZ199, IF($C$4=Dates!$E$5, DataPack!BF199)))="", "", IF($C$4=Dates!$E$3, DataPack!AT199, IF($C$4=Dates!$E$4, DataPack!AZ199, IF($C$4=Dates!$E$5, DataPack!BF199))))</f>
        <v>Primary</v>
      </c>
      <c r="F48" s="38" t="str">
        <f>IF(IF($C$4=Dates!$E$3, DataPack!AU199, IF($C$4=Dates!$E$4, DataPack!BA199, IF($C$4=Dates!$E$5, DataPack!BG199)))="", "", IF($C$4=Dates!$E$3, DataPack!AU199, IF($C$4=Dates!$E$4, DataPack!BA199, IF($C$4=Dates!$E$5, DataPack!BG199))))</f>
        <v>Community School</v>
      </c>
      <c r="G48" s="43">
        <f>IF(IF($C$4=Dates!$E$3, DataPack!AV199, IF($C$4=Dates!$E$4, DataPack!BB199, IF($C$4=Dates!$E$5, DataPack!BH199)))="", "", IF($C$4=Dates!$E$3, DataPack!AV199, IF($C$4=Dates!$E$4, DataPack!BB199, IF($C$4=Dates!$E$5, DataPack!BH199))))</f>
        <v>40963</v>
      </c>
    </row>
    <row r="49" spans="2:7">
      <c r="B49" s="7">
        <f>IF(IF($C$4=Dates!$E$3, DataPack!AQ200, IF($C$4=Dates!$E$4, DataPack!AW200, IF($C$4=Dates!$E$5, DataPack!BC200)))="", "", IF($C$4=Dates!$E$3, DataPack!AQ200, IF($C$4=Dates!$E$4, DataPack!AW200, IF($C$4=Dates!$E$5, DataPack!BC200))))</f>
        <v>121930</v>
      </c>
      <c r="C49" s="38" t="str">
        <f>IF(IF($C$4=Dates!$E$3, DataPack!AR200, IF($C$4=Dates!$E$4, DataPack!AX200, IF($C$4=Dates!$E$5, DataPack!BD200)))="", "", IF($C$4=Dates!$E$3, DataPack!AR200, IF($C$4=Dates!$E$4, DataPack!AX200, IF($C$4=Dates!$E$5, DataPack!BD200))))</f>
        <v>The Arbours Primary School</v>
      </c>
      <c r="D49" s="38" t="str">
        <f>IF(IF($C$4=Dates!$E$3, DataPack!AS200, IF($C$4=Dates!$E$4, DataPack!AY200, IF($C$4=Dates!$E$5, DataPack!BE200)))="", "", IF($C$4=Dates!$E$3, DataPack!AS200, IF($C$4=Dates!$E$4, DataPack!AY200, IF($C$4=Dates!$E$5, DataPack!BE200))))</f>
        <v>Northamptonshire</v>
      </c>
      <c r="E49" s="38" t="str">
        <f>IF(IF($C$4=Dates!$E$3, DataPack!AT200, IF($C$4=Dates!$E$4, DataPack!AZ200, IF($C$4=Dates!$E$5, DataPack!BF200)))="", "", IF($C$4=Dates!$E$3, DataPack!AT200, IF($C$4=Dates!$E$4, DataPack!AZ200, IF($C$4=Dates!$E$5, DataPack!BF200))))</f>
        <v>Primary</v>
      </c>
      <c r="F49" s="38" t="str">
        <f>IF(IF($C$4=Dates!$E$3, DataPack!AU200, IF($C$4=Dates!$E$4, DataPack!BA200, IF($C$4=Dates!$E$5, DataPack!BG200)))="", "", IF($C$4=Dates!$E$3, DataPack!AU200, IF($C$4=Dates!$E$4, DataPack!BA200, IF($C$4=Dates!$E$5, DataPack!BG200))))</f>
        <v>Community School</v>
      </c>
      <c r="G49" s="43">
        <f>IF(IF($C$4=Dates!$E$3, DataPack!AV200, IF($C$4=Dates!$E$4, DataPack!BB200, IF($C$4=Dates!$E$5, DataPack!BH200)))="", "", IF($C$4=Dates!$E$3, DataPack!AV200, IF($C$4=Dates!$E$4, DataPack!BB200, IF($C$4=Dates!$E$5, DataPack!BH200))))</f>
        <v>40962</v>
      </c>
    </row>
    <row r="50" spans="2:7">
      <c r="B50" s="7">
        <f>IF(IF($C$4=Dates!$E$3, DataPack!AQ201, IF($C$4=Dates!$E$4, DataPack!AW201, IF($C$4=Dates!$E$5, DataPack!BC201)))="", "", IF($C$4=Dates!$E$3, DataPack!AQ201, IF($C$4=Dates!$E$4, DataPack!AW201, IF($C$4=Dates!$E$5, DataPack!BC201))))</f>
        <v>112858</v>
      </c>
      <c r="C50" s="38" t="str">
        <f>IF(IF($C$4=Dates!$E$3, DataPack!AR201, IF($C$4=Dates!$E$4, DataPack!AX201, IF($C$4=Dates!$E$5, DataPack!BD201)))="", "", IF($C$4=Dates!$E$3, DataPack!AR201, IF($C$4=Dates!$E$4, DataPack!AX201, IF($C$4=Dates!$E$5, DataPack!BD201))))</f>
        <v>Stoney Middleton CofE (C) Primary School</v>
      </c>
      <c r="D50" s="38" t="str">
        <f>IF(IF($C$4=Dates!$E$3, DataPack!AS201, IF($C$4=Dates!$E$4, DataPack!AY201, IF($C$4=Dates!$E$5, DataPack!BE201)))="", "", IF($C$4=Dates!$E$3, DataPack!AS201, IF($C$4=Dates!$E$4, DataPack!AY201, IF($C$4=Dates!$E$5, DataPack!BE201))))</f>
        <v>Derbyshire</v>
      </c>
      <c r="E50" s="38" t="str">
        <f>IF(IF($C$4=Dates!$E$3, DataPack!AT201, IF($C$4=Dates!$E$4, DataPack!AZ201, IF($C$4=Dates!$E$5, DataPack!BF201)))="", "", IF($C$4=Dates!$E$3, DataPack!AT201, IF($C$4=Dates!$E$4, DataPack!AZ201, IF($C$4=Dates!$E$5, DataPack!BF201))))</f>
        <v>Primary</v>
      </c>
      <c r="F50" s="38" t="str">
        <f>IF(IF($C$4=Dates!$E$3, DataPack!AU201, IF($C$4=Dates!$E$4, DataPack!BA201, IF($C$4=Dates!$E$5, DataPack!BG201)))="", "", IF($C$4=Dates!$E$3, DataPack!AU201, IF($C$4=Dates!$E$4, DataPack!BA201, IF($C$4=Dates!$E$5, DataPack!BG201))))</f>
        <v>Voluntary Controlled School</v>
      </c>
      <c r="G50" s="43">
        <f>IF(IF($C$4=Dates!$E$3, DataPack!AV201, IF($C$4=Dates!$E$4, DataPack!BB201, IF($C$4=Dates!$E$5, DataPack!BH201)))="", "", IF($C$4=Dates!$E$3, DataPack!AV201, IF($C$4=Dates!$E$4, DataPack!BB201, IF($C$4=Dates!$E$5, DataPack!BH201))))</f>
        <v>40962</v>
      </c>
    </row>
    <row r="51" spans="2:7">
      <c r="B51" s="7">
        <f>IF(IF($C$4=Dates!$E$3, DataPack!AQ202, IF($C$4=Dates!$E$4, DataPack!AW202, IF($C$4=Dates!$E$5, DataPack!BC202)))="", "", IF($C$4=Dates!$E$3, DataPack!AQ202, IF($C$4=Dates!$E$4, DataPack!AW202, IF($C$4=Dates!$E$5, DataPack!BC202))))</f>
        <v>110623</v>
      </c>
      <c r="C51" s="38" t="str">
        <f>IF(IF($C$4=Dates!$E$3, DataPack!AR202, IF($C$4=Dates!$E$4, DataPack!AX202, IF($C$4=Dates!$E$5, DataPack!BD202)))="", "", IF($C$4=Dates!$E$3, DataPack!AR202, IF($C$4=Dates!$E$4, DataPack!AX202, IF($C$4=Dates!$E$5, DataPack!BD202))))</f>
        <v>Hatton Park Primary School</v>
      </c>
      <c r="D51" s="38" t="str">
        <f>IF(IF($C$4=Dates!$E$3, DataPack!AS202, IF($C$4=Dates!$E$4, DataPack!AY202, IF($C$4=Dates!$E$5, DataPack!BE202)))="", "", IF($C$4=Dates!$E$3, DataPack!AS202, IF($C$4=Dates!$E$4, DataPack!AY202, IF($C$4=Dates!$E$5, DataPack!BE202))))</f>
        <v>Cambridgeshire</v>
      </c>
      <c r="E51" s="38" t="str">
        <f>IF(IF($C$4=Dates!$E$3, DataPack!AT202, IF($C$4=Dates!$E$4, DataPack!AZ202, IF($C$4=Dates!$E$5, DataPack!BF202)))="", "", IF($C$4=Dates!$E$3, DataPack!AT202, IF($C$4=Dates!$E$4, DataPack!AZ202, IF($C$4=Dates!$E$5, DataPack!BF202))))</f>
        <v>Primary</v>
      </c>
      <c r="F51" s="38" t="str">
        <f>IF(IF($C$4=Dates!$E$3, DataPack!AU202, IF($C$4=Dates!$E$4, DataPack!BA202, IF($C$4=Dates!$E$5, DataPack!BG202)))="", "", IF($C$4=Dates!$E$3, DataPack!AU202, IF($C$4=Dates!$E$4, DataPack!BA202, IF($C$4=Dates!$E$5, DataPack!BG202))))</f>
        <v>Community School</v>
      </c>
      <c r="G51" s="43">
        <f>IF(IF($C$4=Dates!$E$3, DataPack!AV202, IF($C$4=Dates!$E$4, DataPack!BB202, IF($C$4=Dates!$E$5, DataPack!BH202)))="", "", IF($C$4=Dates!$E$3, DataPack!AV202, IF($C$4=Dates!$E$4, DataPack!BB202, IF($C$4=Dates!$E$5, DataPack!BH202))))</f>
        <v>40962</v>
      </c>
    </row>
    <row r="52" spans="2:7">
      <c r="B52" s="7">
        <f>IF(IF($C$4=Dates!$E$3, DataPack!AQ203, IF($C$4=Dates!$E$4, DataPack!AW203, IF($C$4=Dates!$E$5, DataPack!BC203)))="", "", IF($C$4=Dates!$E$3, DataPack!AQ203, IF($C$4=Dates!$E$4, DataPack!AW203, IF($C$4=Dates!$E$5, DataPack!BC203))))</f>
        <v>101787</v>
      </c>
      <c r="C52" s="38" t="str">
        <f>IF(IF($C$4=Dates!$E$3, DataPack!AR203, IF($C$4=Dates!$E$4, DataPack!AX203, IF($C$4=Dates!$E$5, DataPack!BD203)))="", "", IF($C$4=Dates!$E$3, DataPack!AR203, IF($C$4=Dates!$E$4, DataPack!AX203, IF($C$4=Dates!$E$5, DataPack!BD203))))</f>
        <v>All Saints CofE Junior School</v>
      </c>
      <c r="D52" s="38" t="str">
        <f>IF(IF($C$4=Dates!$E$3, DataPack!AS203, IF($C$4=Dates!$E$4, DataPack!AY203, IF($C$4=Dates!$E$5, DataPack!BE203)))="", "", IF($C$4=Dates!$E$3, DataPack!AS203, IF($C$4=Dates!$E$4, DataPack!AY203, IF($C$4=Dates!$E$5, DataPack!BE203))))</f>
        <v>Croydon</v>
      </c>
      <c r="E52" s="38" t="str">
        <f>IF(IF($C$4=Dates!$E$3, DataPack!AT203, IF($C$4=Dates!$E$4, DataPack!AZ203, IF($C$4=Dates!$E$5, DataPack!BF203)))="", "", IF($C$4=Dates!$E$3, DataPack!AT203, IF($C$4=Dates!$E$4, DataPack!AZ203, IF($C$4=Dates!$E$5, DataPack!BF203))))</f>
        <v>Primary</v>
      </c>
      <c r="F52" s="38" t="str">
        <f>IF(IF($C$4=Dates!$E$3, DataPack!AU203, IF($C$4=Dates!$E$4, DataPack!BA203, IF($C$4=Dates!$E$5, DataPack!BG203)))="", "", IF($C$4=Dates!$E$3, DataPack!AU203, IF($C$4=Dates!$E$4, DataPack!BA203, IF($C$4=Dates!$E$5, DataPack!BG203))))</f>
        <v>Voluntary Controlled School</v>
      </c>
      <c r="G52" s="43">
        <f>IF(IF($C$4=Dates!$E$3, DataPack!AV203, IF($C$4=Dates!$E$4, DataPack!BB203, IF($C$4=Dates!$E$5, DataPack!BH203)))="", "", IF($C$4=Dates!$E$3, DataPack!AV203, IF($C$4=Dates!$E$4, DataPack!BB203, IF($C$4=Dates!$E$5, DataPack!BH203))))</f>
        <v>40962</v>
      </c>
    </row>
    <row r="53" spans="2:7">
      <c r="B53" s="7">
        <f>IF(IF($C$4=Dates!$E$3, DataPack!AQ204, IF($C$4=Dates!$E$4, DataPack!AW204, IF($C$4=Dates!$E$5, DataPack!BC204)))="", "", IF($C$4=Dates!$E$3, DataPack!AQ204, IF($C$4=Dates!$E$4, DataPack!AW204, IF($C$4=Dates!$E$5, DataPack!BC204))))</f>
        <v>101768</v>
      </c>
      <c r="C53" s="38" t="str">
        <f>IF(IF($C$4=Dates!$E$3, DataPack!AR204, IF($C$4=Dates!$E$4, DataPack!AX204, IF($C$4=Dates!$E$5, DataPack!BD204)))="", "", IF($C$4=Dates!$E$3, DataPack!AR204, IF($C$4=Dates!$E$4, DataPack!AX204, IF($C$4=Dates!$E$5, DataPack!BD204))))</f>
        <v>All Saints Infant School</v>
      </c>
      <c r="D53" s="38" t="str">
        <f>IF(IF($C$4=Dates!$E$3, DataPack!AS204, IF($C$4=Dates!$E$4, DataPack!AY204, IF($C$4=Dates!$E$5, DataPack!BE204)))="", "", IF($C$4=Dates!$E$3, DataPack!AS204, IF($C$4=Dates!$E$4, DataPack!AY204, IF($C$4=Dates!$E$5, DataPack!BE204))))</f>
        <v>Croydon</v>
      </c>
      <c r="E53" s="38" t="str">
        <f>IF(IF($C$4=Dates!$E$3, DataPack!AT204, IF($C$4=Dates!$E$4, DataPack!AZ204, IF($C$4=Dates!$E$5, DataPack!BF204)))="", "", IF($C$4=Dates!$E$3, DataPack!AT204, IF($C$4=Dates!$E$4, DataPack!AZ204, IF($C$4=Dates!$E$5, DataPack!BF204))))</f>
        <v>Primary</v>
      </c>
      <c r="F53" s="38" t="str">
        <f>IF(IF($C$4=Dates!$E$3, DataPack!AU204, IF($C$4=Dates!$E$4, DataPack!BA204, IF($C$4=Dates!$E$5, DataPack!BG204)))="", "", IF($C$4=Dates!$E$3, DataPack!AU204, IF($C$4=Dates!$E$4, DataPack!BA204, IF($C$4=Dates!$E$5, DataPack!BG204))))</f>
        <v>Community School</v>
      </c>
      <c r="G53" s="43">
        <f>IF(IF($C$4=Dates!$E$3, DataPack!AV204, IF($C$4=Dates!$E$4, DataPack!BB204, IF($C$4=Dates!$E$5, DataPack!BH204)))="", "", IF($C$4=Dates!$E$3, DataPack!AV204, IF($C$4=Dates!$E$4, DataPack!BB204, IF($C$4=Dates!$E$5, DataPack!BH204))))</f>
        <v>40962</v>
      </c>
    </row>
    <row r="54" spans="2:7">
      <c r="B54" s="7">
        <f>IF(IF($C$4=Dates!$E$3, DataPack!AQ205, IF($C$4=Dates!$E$4, DataPack!AW205, IF($C$4=Dates!$E$5, DataPack!BC205)))="", "", IF($C$4=Dates!$E$3, DataPack!AQ205, IF($C$4=Dates!$E$4, DataPack!AW205, IF($C$4=Dates!$E$5, DataPack!BC205))))</f>
        <v>126401</v>
      </c>
      <c r="C54" s="38" t="str">
        <f>IF(IF($C$4=Dates!$E$3, DataPack!AR205, IF($C$4=Dates!$E$4, DataPack!AX205, IF($C$4=Dates!$E$5, DataPack!BD205)))="", "", IF($C$4=Dates!$E$3, DataPack!AR205, IF($C$4=Dates!$E$4, DataPack!AX205, IF($C$4=Dates!$E$5, DataPack!BD205))))</f>
        <v>The Trinity Church of England Voluntary Aided Primary School, Devizes</v>
      </c>
      <c r="D54" s="38" t="str">
        <f>IF(IF($C$4=Dates!$E$3, DataPack!AS205, IF($C$4=Dates!$E$4, DataPack!AY205, IF($C$4=Dates!$E$5, DataPack!BE205)))="", "", IF($C$4=Dates!$E$3, DataPack!AS205, IF($C$4=Dates!$E$4, DataPack!AY205, IF($C$4=Dates!$E$5, DataPack!BE205))))</f>
        <v>Wiltshire</v>
      </c>
      <c r="E54" s="38" t="str">
        <f>IF(IF($C$4=Dates!$E$3, DataPack!AT205, IF($C$4=Dates!$E$4, DataPack!AZ205, IF($C$4=Dates!$E$5, DataPack!BF205)))="", "", IF($C$4=Dates!$E$3, DataPack!AT205, IF($C$4=Dates!$E$4, DataPack!AZ205, IF($C$4=Dates!$E$5, DataPack!BF205))))</f>
        <v>Primary</v>
      </c>
      <c r="F54" s="38" t="str">
        <f>IF(IF($C$4=Dates!$E$3, DataPack!AU205, IF($C$4=Dates!$E$4, DataPack!BA205, IF($C$4=Dates!$E$5, DataPack!BG205)))="", "", IF($C$4=Dates!$E$3, DataPack!AU205, IF($C$4=Dates!$E$4, DataPack!BA205, IF($C$4=Dates!$E$5, DataPack!BG205))))</f>
        <v>Voluntary Aided School</v>
      </c>
      <c r="G54" s="43">
        <f>IF(IF($C$4=Dates!$E$3, DataPack!AV205, IF($C$4=Dates!$E$4, DataPack!BB205, IF($C$4=Dates!$E$5, DataPack!BH205)))="", "", IF($C$4=Dates!$E$3, DataPack!AV205, IF($C$4=Dates!$E$4, DataPack!BB205, IF($C$4=Dates!$E$5, DataPack!BH205))))</f>
        <v>40948</v>
      </c>
    </row>
    <row r="55" spans="2:7">
      <c r="B55" s="7">
        <f>IF(IF($C$4=Dates!$E$3, DataPack!AQ206, IF($C$4=Dates!$E$4, DataPack!AW206, IF($C$4=Dates!$E$5, DataPack!BC206)))="", "", IF($C$4=Dates!$E$3, DataPack!AQ206, IF($C$4=Dates!$E$4, DataPack!AW206, IF($C$4=Dates!$E$5, DataPack!BC206))))</f>
        <v>114919</v>
      </c>
      <c r="C55" s="38" t="str">
        <f>IF(IF($C$4=Dates!$E$3, DataPack!AR206, IF($C$4=Dates!$E$4, DataPack!AX206, IF($C$4=Dates!$E$5, DataPack!BD206)))="", "", IF($C$4=Dates!$E$3, DataPack!AR206, IF($C$4=Dates!$E$4, DataPack!AX206, IF($C$4=Dates!$E$5, DataPack!BD206))))</f>
        <v>Ghyllgrove Community Infant School</v>
      </c>
      <c r="D55" s="38" t="str">
        <f>IF(IF($C$4=Dates!$E$3, DataPack!AS206, IF($C$4=Dates!$E$4, DataPack!AY206, IF($C$4=Dates!$E$5, DataPack!BE206)))="", "", IF($C$4=Dates!$E$3, DataPack!AS206, IF($C$4=Dates!$E$4, DataPack!AY206, IF($C$4=Dates!$E$5, DataPack!BE206))))</f>
        <v>Essex</v>
      </c>
      <c r="E55" s="38" t="str">
        <f>IF(IF($C$4=Dates!$E$3, DataPack!AT206, IF($C$4=Dates!$E$4, DataPack!AZ206, IF($C$4=Dates!$E$5, DataPack!BF206)))="", "", IF($C$4=Dates!$E$3, DataPack!AT206, IF($C$4=Dates!$E$4, DataPack!AZ206, IF($C$4=Dates!$E$5, DataPack!BF206))))</f>
        <v>Primary</v>
      </c>
      <c r="F55" s="38" t="str">
        <f>IF(IF($C$4=Dates!$E$3, DataPack!AU206, IF($C$4=Dates!$E$4, DataPack!BA206, IF($C$4=Dates!$E$5, DataPack!BG206)))="", "", IF($C$4=Dates!$E$3, DataPack!AU206, IF($C$4=Dates!$E$4, DataPack!BA206, IF($C$4=Dates!$E$5, DataPack!BG206))))</f>
        <v>Community School</v>
      </c>
      <c r="G55" s="43">
        <f>IF(IF($C$4=Dates!$E$3, DataPack!AV206, IF($C$4=Dates!$E$4, DataPack!BB206, IF($C$4=Dates!$E$5, DataPack!BH206)))="", "", IF($C$4=Dates!$E$3, DataPack!AV206, IF($C$4=Dates!$E$4, DataPack!BB206, IF($C$4=Dates!$E$5, DataPack!BH206))))</f>
        <v>40948</v>
      </c>
    </row>
    <row r="56" spans="2:7">
      <c r="B56" s="7">
        <f>IF(IF($C$4=Dates!$E$3, DataPack!AQ207, IF($C$4=Dates!$E$4, DataPack!AW207, IF($C$4=Dates!$E$5, DataPack!BC207)))="", "", IF($C$4=Dates!$E$3, DataPack!AQ207, IF($C$4=Dates!$E$4, DataPack!AW207, IF($C$4=Dates!$E$5, DataPack!BC207))))</f>
        <v>124050</v>
      </c>
      <c r="C56" s="38" t="str">
        <f>IF(IF($C$4=Dates!$E$3, DataPack!AR207, IF($C$4=Dates!$E$4, DataPack!AX207, IF($C$4=Dates!$E$5, DataPack!BD207)))="", "", IF($C$4=Dates!$E$3, DataPack!AR207, IF($C$4=Dates!$E$4, DataPack!AX207, IF($C$4=Dates!$E$5, DataPack!BD207))))</f>
        <v>Belvedere Junior School</v>
      </c>
      <c r="D56" s="38" t="str">
        <f>IF(IF($C$4=Dates!$E$3, DataPack!AS207, IF($C$4=Dates!$E$4, DataPack!AY207, IF($C$4=Dates!$E$5, DataPack!BE207)))="", "", IF($C$4=Dates!$E$3, DataPack!AS207, IF($C$4=Dates!$E$4, DataPack!AY207, IF($C$4=Dates!$E$5, DataPack!BE207))))</f>
        <v>Staffordshire</v>
      </c>
      <c r="E56" s="38" t="str">
        <f>IF(IF($C$4=Dates!$E$3, DataPack!AT207, IF($C$4=Dates!$E$4, DataPack!AZ207, IF($C$4=Dates!$E$5, DataPack!BF207)))="", "", IF($C$4=Dates!$E$3, DataPack!AT207, IF($C$4=Dates!$E$4, DataPack!AZ207, IF($C$4=Dates!$E$5, DataPack!BF207))))</f>
        <v>Primary</v>
      </c>
      <c r="F56" s="38" t="str">
        <f>IF(IF($C$4=Dates!$E$3, DataPack!AU207, IF($C$4=Dates!$E$4, DataPack!BA207, IF($C$4=Dates!$E$5, DataPack!BG207)))="", "", IF($C$4=Dates!$E$3, DataPack!AU207, IF($C$4=Dates!$E$4, DataPack!BA207, IF($C$4=Dates!$E$5, DataPack!BG207))))</f>
        <v>Community School</v>
      </c>
      <c r="G56" s="43">
        <f>IF(IF($C$4=Dates!$E$3, DataPack!AV207, IF($C$4=Dates!$E$4, DataPack!BB207, IF($C$4=Dates!$E$5, DataPack!BH207)))="", "", IF($C$4=Dates!$E$3, DataPack!AV207, IF($C$4=Dates!$E$4, DataPack!BB207, IF($C$4=Dates!$E$5, DataPack!BH207))))</f>
        <v>40948</v>
      </c>
    </row>
    <row r="57" spans="2:7">
      <c r="B57" s="7">
        <f>IF(IF($C$4=Dates!$E$3, DataPack!AQ208, IF($C$4=Dates!$E$4, DataPack!AW208, IF($C$4=Dates!$E$5, DataPack!BC208)))="", "", IF($C$4=Dates!$E$3, DataPack!AQ208, IF($C$4=Dates!$E$4, DataPack!AW208, IF($C$4=Dates!$E$5, DataPack!BC208))))</f>
        <v>116207</v>
      </c>
      <c r="C57" s="38" t="str">
        <f>IF(IF($C$4=Dates!$E$3, DataPack!AR208, IF($C$4=Dates!$E$4, DataPack!AX208, IF($C$4=Dates!$E$5, DataPack!BD208)))="", "", IF($C$4=Dates!$E$3, DataPack!AR208, IF($C$4=Dates!$E$4, DataPack!AX208, IF($C$4=Dates!$E$5, DataPack!BD208))))</f>
        <v>Langstone Infant School</v>
      </c>
      <c r="D57" s="38" t="str">
        <f>IF(IF($C$4=Dates!$E$3, DataPack!AS208, IF($C$4=Dates!$E$4, DataPack!AY208, IF($C$4=Dates!$E$5, DataPack!BE208)))="", "", IF($C$4=Dates!$E$3, DataPack!AS208, IF($C$4=Dates!$E$4, DataPack!AY208, IF($C$4=Dates!$E$5, DataPack!BE208))))</f>
        <v>Portsmouth</v>
      </c>
      <c r="E57" s="38" t="str">
        <f>IF(IF($C$4=Dates!$E$3, DataPack!AT208, IF($C$4=Dates!$E$4, DataPack!AZ208, IF($C$4=Dates!$E$5, DataPack!BF208)))="", "", IF($C$4=Dates!$E$3, DataPack!AT208, IF($C$4=Dates!$E$4, DataPack!AZ208, IF($C$4=Dates!$E$5, DataPack!BF208))))</f>
        <v>Primary</v>
      </c>
      <c r="F57" s="38" t="str">
        <f>IF(IF($C$4=Dates!$E$3, DataPack!AU208, IF($C$4=Dates!$E$4, DataPack!BA208, IF($C$4=Dates!$E$5, DataPack!BG208)))="", "", IF($C$4=Dates!$E$3, DataPack!AU208, IF($C$4=Dates!$E$4, DataPack!BA208, IF($C$4=Dates!$E$5, DataPack!BG208))))</f>
        <v>Community School</v>
      </c>
      <c r="G57" s="43">
        <f>IF(IF($C$4=Dates!$E$3, DataPack!AV208, IF($C$4=Dates!$E$4, DataPack!BB208, IF($C$4=Dates!$E$5, DataPack!BH208)))="", "", IF($C$4=Dates!$E$3, DataPack!AV208, IF($C$4=Dates!$E$4, DataPack!BB208, IF($C$4=Dates!$E$5, DataPack!BH208))))</f>
        <v>40948</v>
      </c>
    </row>
    <row r="58" spans="2:7">
      <c r="B58" s="7">
        <f>IF(IF($C$4=Dates!$E$3, DataPack!AQ209, IF($C$4=Dates!$E$4, DataPack!AW209, IF($C$4=Dates!$E$5, DataPack!BC209)))="", "", IF($C$4=Dates!$E$3, DataPack!AQ209, IF($C$4=Dates!$E$4, DataPack!AW209, IF($C$4=Dates!$E$5, DataPack!BC209))))</f>
        <v>124635</v>
      </c>
      <c r="C58" s="38" t="str">
        <f>IF(IF($C$4=Dates!$E$3, DataPack!AR209, IF($C$4=Dates!$E$4, DataPack!AX209, IF($C$4=Dates!$E$5, DataPack!BD209)))="", "", IF($C$4=Dates!$E$3, DataPack!AR209, IF($C$4=Dates!$E$4, DataPack!AX209, IF($C$4=Dates!$E$5, DataPack!BD209))))</f>
        <v>Fen Park Community Primary School</v>
      </c>
      <c r="D58" s="38" t="str">
        <f>IF(IF($C$4=Dates!$E$3, DataPack!AS209, IF($C$4=Dates!$E$4, DataPack!AY209, IF($C$4=Dates!$E$5, DataPack!BE209)))="", "", IF($C$4=Dates!$E$3, DataPack!AS209, IF($C$4=Dates!$E$4, DataPack!AY209, IF($C$4=Dates!$E$5, DataPack!BE209))))</f>
        <v>Suffolk</v>
      </c>
      <c r="E58" s="38" t="str">
        <f>IF(IF($C$4=Dates!$E$3, DataPack!AT209, IF($C$4=Dates!$E$4, DataPack!AZ209, IF($C$4=Dates!$E$5, DataPack!BF209)))="", "", IF($C$4=Dates!$E$3, DataPack!AT209, IF($C$4=Dates!$E$4, DataPack!AZ209, IF($C$4=Dates!$E$5, DataPack!BF209))))</f>
        <v>Primary</v>
      </c>
      <c r="F58" s="38" t="str">
        <f>IF(IF($C$4=Dates!$E$3, DataPack!AU209, IF($C$4=Dates!$E$4, DataPack!BA209, IF($C$4=Dates!$E$5, DataPack!BG209)))="", "", IF($C$4=Dates!$E$3, DataPack!AU209, IF($C$4=Dates!$E$4, DataPack!BA209, IF($C$4=Dates!$E$5, DataPack!BG209))))</f>
        <v>Community School</v>
      </c>
      <c r="G58" s="43">
        <f>IF(IF($C$4=Dates!$E$3, DataPack!AV209, IF($C$4=Dates!$E$4, DataPack!BB209, IF($C$4=Dates!$E$5, DataPack!BH209)))="", "", IF($C$4=Dates!$E$3, DataPack!AV209, IF($C$4=Dates!$E$4, DataPack!BB209, IF($C$4=Dates!$E$5, DataPack!BH209))))</f>
        <v>40947</v>
      </c>
    </row>
    <row r="59" spans="2:7">
      <c r="B59" s="7">
        <f>IF(IF($C$4=Dates!$E$3, DataPack!AQ210, IF($C$4=Dates!$E$4, DataPack!AW210, IF($C$4=Dates!$E$5, DataPack!BC210)))="", "", IF($C$4=Dates!$E$3, DataPack!AQ210, IF($C$4=Dates!$E$4, DataPack!AW210, IF($C$4=Dates!$E$5, DataPack!BC210))))</f>
        <v>105238</v>
      </c>
      <c r="C59" s="38" t="str">
        <f>IF(IF($C$4=Dates!$E$3, DataPack!AR210, IF($C$4=Dates!$E$4, DataPack!AX210, IF($C$4=Dates!$E$5, DataPack!BD210)))="", "", IF($C$4=Dates!$E$3, DataPack!AR210, IF($C$4=Dates!$E$4, DataPack!AX210, IF($C$4=Dates!$E$5, DataPack!BD210))))</f>
        <v>All Saints CofE Primary School</v>
      </c>
      <c r="D59" s="38" t="str">
        <f>IF(IF($C$4=Dates!$E$3, DataPack!AS210, IF($C$4=Dates!$E$4, DataPack!AY210, IF($C$4=Dates!$E$5, DataPack!BE210)))="", "", IF($C$4=Dates!$E$3, DataPack!AS210, IF($C$4=Dates!$E$4, DataPack!AY210, IF($C$4=Dates!$E$5, DataPack!BE210))))</f>
        <v>Bolton</v>
      </c>
      <c r="E59" s="38" t="str">
        <f>IF(IF($C$4=Dates!$E$3, DataPack!AT210, IF($C$4=Dates!$E$4, DataPack!AZ210, IF($C$4=Dates!$E$5, DataPack!BF210)))="", "", IF($C$4=Dates!$E$3, DataPack!AT210, IF($C$4=Dates!$E$4, DataPack!AZ210, IF($C$4=Dates!$E$5, DataPack!BF210))))</f>
        <v>Primary</v>
      </c>
      <c r="F59" s="38" t="str">
        <f>IF(IF($C$4=Dates!$E$3, DataPack!AU210, IF($C$4=Dates!$E$4, DataPack!BA210, IF($C$4=Dates!$E$5, DataPack!BG210)))="", "", IF($C$4=Dates!$E$3, DataPack!AU210, IF($C$4=Dates!$E$4, DataPack!BA210, IF($C$4=Dates!$E$5, DataPack!BG210))))</f>
        <v>Voluntary Aided School</v>
      </c>
      <c r="G59" s="43">
        <f>IF(IF($C$4=Dates!$E$3, DataPack!AV210, IF($C$4=Dates!$E$4, DataPack!BB210, IF($C$4=Dates!$E$5, DataPack!BH210)))="", "", IF($C$4=Dates!$E$3, DataPack!AV210, IF($C$4=Dates!$E$4, DataPack!BB210, IF($C$4=Dates!$E$5, DataPack!BH210))))</f>
        <v>40947</v>
      </c>
    </row>
    <row r="60" spans="2:7">
      <c r="B60" s="7">
        <f>IF(IF($C$4=Dates!$E$3, DataPack!AQ211, IF($C$4=Dates!$E$4, DataPack!AW211, IF($C$4=Dates!$E$5, DataPack!BC211)))="", "", IF($C$4=Dates!$E$3, DataPack!AQ211, IF($C$4=Dates!$E$4, DataPack!AW211, IF($C$4=Dates!$E$5, DataPack!BC211))))</f>
        <v>124733</v>
      </c>
      <c r="C60" s="38" t="str">
        <f>IF(IF($C$4=Dates!$E$3, DataPack!AR211, IF($C$4=Dates!$E$4, DataPack!AX211, IF($C$4=Dates!$E$5, DataPack!BD211)))="", "", IF($C$4=Dates!$E$3, DataPack!AR211, IF($C$4=Dates!$E$4, DataPack!AX211, IF($C$4=Dates!$E$5, DataPack!BD211))))</f>
        <v>Crawford's Church of England Voluntary Controlled Primary School</v>
      </c>
      <c r="D60" s="38" t="str">
        <f>IF(IF($C$4=Dates!$E$3, DataPack!AS211, IF($C$4=Dates!$E$4, DataPack!AY211, IF($C$4=Dates!$E$5, DataPack!BE211)))="", "", IF($C$4=Dates!$E$3, DataPack!AS211, IF($C$4=Dates!$E$4, DataPack!AY211, IF($C$4=Dates!$E$5, DataPack!BE211))))</f>
        <v>Suffolk</v>
      </c>
      <c r="E60" s="38" t="str">
        <f>IF(IF($C$4=Dates!$E$3, DataPack!AT211, IF($C$4=Dates!$E$4, DataPack!AZ211, IF($C$4=Dates!$E$5, DataPack!BF211)))="", "", IF($C$4=Dates!$E$3, DataPack!AT211, IF($C$4=Dates!$E$4, DataPack!AZ211, IF($C$4=Dates!$E$5, DataPack!BF211))))</f>
        <v>Primary</v>
      </c>
      <c r="F60" s="38" t="str">
        <f>IF(IF($C$4=Dates!$E$3, DataPack!AU211, IF($C$4=Dates!$E$4, DataPack!BA211, IF($C$4=Dates!$E$5, DataPack!BG211)))="", "", IF($C$4=Dates!$E$3, DataPack!AU211, IF($C$4=Dates!$E$4, DataPack!BA211, IF($C$4=Dates!$E$5, DataPack!BG211))))</f>
        <v>Voluntary Controlled School</v>
      </c>
      <c r="G60" s="43">
        <f>IF(IF($C$4=Dates!$E$3, DataPack!AV211, IF($C$4=Dates!$E$4, DataPack!BB211, IF($C$4=Dates!$E$5, DataPack!BH211)))="", "", IF($C$4=Dates!$E$3, DataPack!AV211, IF($C$4=Dates!$E$4, DataPack!BB211, IF($C$4=Dates!$E$5, DataPack!BH211))))</f>
        <v>40942</v>
      </c>
    </row>
    <row r="61" spans="2:7">
      <c r="B61" s="7">
        <f>IF(IF($C$4=Dates!$E$3, DataPack!AQ212, IF($C$4=Dates!$E$4, DataPack!AW212, IF($C$4=Dates!$E$5, DataPack!BC212)))="", "", IF($C$4=Dates!$E$3, DataPack!AQ212, IF($C$4=Dates!$E$4, DataPack!AW212, IF($C$4=Dates!$E$5, DataPack!BC212))))</f>
        <v>106992</v>
      </c>
      <c r="C61" s="38" t="str">
        <f>IF(IF($C$4=Dates!$E$3, DataPack!AR212, IF($C$4=Dates!$E$4, DataPack!AX212, IF($C$4=Dates!$E$5, DataPack!BD212)))="", "", IF($C$4=Dates!$E$3, DataPack!AR212, IF($C$4=Dates!$E$4, DataPack!AX212, IF($C$4=Dates!$E$5, DataPack!BD212))))</f>
        <v>Whiteways Primary School</v>
      </c>
      <c r="D61" s="38" t="str">
        <f>IF(IF($C$4=Dates!$E$3, DataPack!AS212, IF($C$4=Dates!$E$4, DataPack!AY212, IF($C$4=Dates!$E$5, DataPack!BE212)))="", "", IF($C$4=Dates!$E$3, DataPack!AS212, IF($C$4=Dates!$E$4, DataPack!AY212, IF($C$4=Dates!$E$5, DataPack!BE212))))</f>
        <v>Sheffield</v>
      </c>
      <c r="E61" s="38" t="str">
        <f>IF(IF($C$4=Dates!$E$3, DataPack!AT212, IF($C$4=Dates!$E$4, DataPack!AZ212, IF($C$4=Dates!$E$5, DataPack!BF212)))="", "", IF($C$4=Dates!$E$3, DataPack!AT212, IF($C$4=Dates!$E$4, DataPack!AZ212, IF($C$4=Dates!$E$5, DataPack!BF212))))</f>
        <v>Primary</v>
      </c>
      <c r="F61" s="38" t="str">
        <f>IF(IF($C$4=Dates!$E$3, DataPack!AU212, IF($C$4=Dates!$E$4, DataPack!BA212, IF($C$4=Dates!$E$5, DataPack!BG212)))="", "", IF($C$4=Dates!$E$3, DataPack!AU212, IF($C$4=Dates!$E$4, DataPack!BA212, IF($C$4=Dates!$E$5, DataPack!BG212))))</f>
        <v>Community School</v>
      </c>
      <c r="G61" s="43">
        <f>IF(IF($C$4=Dates!$E$3, DataPack!AV212, IF($C$4=Dates!$E$4, DataPack!BB212, IF($C$4=Dates!$E$5, DataPack!BH212)))="", "", IF($C$4=Dates!$E$3, DataPack!AV212, IF($C$4=Dates!$E$4, DataPack!BB212, IF($C$4=Dates!$E$5, DataPack!BH212))))</f>
        <v>40942</v>
      </c>
    </row>
    <row r="62" spans="2:7">
      <c r="B62" s="7">
        <f>IF(IF($C$4=Dates!$E$3, DataPack!AQ213, IF($C$4=Dates!$E$4, DataPack!AW213, IF($C$4=Dates!$E$5, DataPack!BC213)))="", "", IF($C$4=Dates!$E$3, DataPack!AQ213, IF($C$4=Dates!$E$4, DataPack!AW213, IF($C$4=Dates!$E$5, DataPack!BC213))))</f>
        <v>132252</v>
      </c>
      <c r="C62" s="38" t="str">
        <f>IF(IF($C$4=Dates!$E$3, DataPack!AR213, IF($C$4=Dates!$E$4, DataPack!AX213, IF($C$4=Dates!$E$5, DataPack!BD213)))="", "", IF($C$4=Dates!$E$3, DataPack!AR213, IF($C$4=Dates!$E$4, DataPack!AX213, IF($C$4=Dates!$E$5, DataPack!BD213))))</f>
        <v>Downhills Primary School</v>
      </c>
      <c r="D62" s="38" t="str">
        <f>IF(IF($C$4=Dates!$E$3, DataPack!AS213, IF($C$4=Dates!$E$4, DataPack!AY213, IF($C$4=Dates!$E$5, DataPack!BE213)))="", "", IF($C$4=Dates!$E$3, DataPack!AS213, IF($C$4=Dates!$E$4, DataPack!AY213, IF($C$4=Dates!$E$5, DataPack!BE213))))</f>
        <v>Haringey</v>
      </c>
      <c r="E62" s="38" t="str">
        <f>IF(IF($C$4=Dates!$E$3, DataPack!AT213, IF($C$4=Dates!$E$4, DataPack!AZ213, IF($C$4=Dates!$E$5, DataPack!BF213)))="", "", IF($C$4=Dates!$E$3, DataPack!AT213, IF($C$4=Dates!$E$4, DataPack!AZ213, IF($C$4=Dates!$E$5, DataPack!BF213))))</f>
        <v>Primary</v>
      </c>
      <c r="F62" s="38" t="str">
        <f>IF(IF($C$4=Dates!$E$3, DataPack!AU213, IF($C$4=Dates!$E$4, DataPack!BA213, IF($C$4=Dates!$E$5, DataPack!BG213)))="", "", IF($C$4=Dates!$E$3, DataPack!AU213, IF($C$4=Dates!$E$4, DataPack!BA213, IF($C$4=Dates!$E$5, DataPack!BG213))))</f>
        <v>Community School</v>
      </c>
      <c r="G62" s="43">
        <f>IF(IF($C$4=Dates!$E$3, DataPack!AV213, IF($C$4=Dates!$E$4, DataPack!BB213, IF($C$4=Dates!$E$5, DataPack!BH213)))="", "", IF($C$4=Dates!$E$3, DataPack!AV213, IF($C$4=Dates!$E$4, DataPack!BB213, IF($C$4=Dates!$E$5, DataPack!BH213))))</f>
        <v>40935</v>
      </c>
    </row>
    <row r="63" spans="2:7">
      <c r="B63" s="7">
        <f>IF(IF($C$4=Dates!$E$3, DataPack!AQ214, IF($C$4=Dates!$E$4, DataPack!AW214, IF($C$4=Dates!$E$5, DataPack!BC214)))="", "", IF($C$4=Dates!$E$3, DataPack!AQ214, IF($C$4=Dates!$E$4, DataPack!AW214, IF($C$4=Dates!$E$5, DataPack!BC214))))</f>
        <v>115492</v>
      </c>
      <c r="C63" s="38" t="str">
        <f>IF(IF($C$4=Dates!$E$3, DataPack!AR214, IF($C$4=Dates!$E$4, DataPack!AX214, IF($C$4=Dates!$E$5, DataPack!BD214)))="", "", IF($C$4=Dates!$E$3, DataPack!AR214, IF($C$4=Dates!$E$4, DataPack!AX214, IF($C$4=Dates!$E$5, DataPack!BD214))))</f>
        <v>Harewood Junior School</v>
      </c>
      <c r="D63" s="38" t="str">
        <f>IF(IF($C$4=Dates!$E$3, DataPack!AS214, IF($C$4=Dates!$E$4, DataPack!AY214, IF($C$4=Dates!$E$5, DataPack!BE214)))="", "", IF($C$4=Dates!$E$3, DataPack!AS214, IF($C$4=Dates!$E$4, DataPack!AY214, IF($C$4=Dates!$E$5, DataPack!BE214))))</f>
        <v>Gloucestershire</v>
      </c>
      <c r="E63" s="38" t="str">
        <f>IF(IF($C$4=Dates!$E$3, DataPack!AT214, IF($C$4=Dates!$E$4, DataPack!AZ214, IF($C$4=Dates!$E$5, DataPack!BF214)))="", "", IF($C$4=Dates!$E$3, DataPack!AT214, IF($C$4=Dates!$E$4, DataPack!AZ214, IF($C$4=Dates!$E$5, DataPack!BF214))))</f>
        <v>Primary</v>
      </c>
      <c r="F63" s="38" t="str">
        <f>IF(IF($C$4=Dates!$E$3, DataPack!AU214, IF($C$4=Dates!$E$4, DataPack!BA214, IF($C$4=Dates!$E$5, DataPack!BG214)))="", "", IF($C$4=Dates!$E$3, DataPack!AU214, IF($C$4=Dates!$E$4, DataPack!BA214, IF($C$4=Dates!$E$5, DataPack!BG214))))</f>
        <v>Foundation School</v>
      </c>
      <c r="G63" s="43">
        <f>IF(IF($C$4=Dates!$E$3, DataPack!AV214, IF($C$4=Dates!$E$4, DataPack!BB214, IF($C$4=Dates!$E$5, DataPack!BH214)))="", "", IF($C$4=Dates!$E$3, DataPack!AV214, IF($C$4=Dates!$E$4, DataPack!BB214, IF($C$4=Dates!$E$5, DataPack!BH214))))</f>
        <v>40934</v>
      </c>
    </row>
    <row r="64" spans="2:7">
      <c r="B64" s="7">
        <f>IF(IF($C$4=Dates!$E$3, DataPack!AQ215, IF($C$4=Dates!$E$4, DataPack!AW215, IF($C$4=Dates!$E$5, DataPack!BC215)))="", "", IF($C$4=Dates!$E$3, DataPack!AQ215, IF($C$4=Dates!$E$4, DataPack!AW215, IF($C$4=Dates!$E$5, DataPack!BC215))))</f>
        <v>118300</v>
      </c>
      <c r="C64" s="38" t="str">
        <f>IF(IF($C$4=Dates!$E$3, DataPack!AR215, IF($C$4=Dates!$E$4, DataPack!AX215, IF($C$4=Dates!$E$5, DataPack!BD215)))="", "", IF($C$4=Dates!$E$3, DataPack!AR215, IF($C$4=Dates!$E$4, DataPack!AX215, IF($C$4=Dates!$E$5, DataPack!BD215))))</f>
        <v>Molehill Copse Primary School</v>
      </c>
      <c r="D64" s="38" t="str">
        <f>IF(IF($C$4=Dates!$E$3, DataPack!AS215, IF($C$4=Dates!$E$4, DataPack!AY215, IF($C$4=Dates!$E$5, DataPack!BE215)))="", "", IF($C$4=Dates!$E$3, DataPack!AS215, IF($C$4=Dates!$E$4, DataPack!AY215, IF($C$4=Dates!$E$5, DataPack!BE215))))</f>
        <v>Kent</v>
      </c>
      <c r="E64" s="38" t="str">
        <f>IF(IF($C$4=Dates!$E$3, DataPack!AT215, IF($C$4=Dates!$E$4, DataPack!AZ215, IF($C$4=Dates!$E$5, DataPack!BF215)))="", "", IF($C$4=Dates!$E$3, DataPack!AT215, IF($C$4=Dates!$E$4, DataPack!AZ215, IF($C$4=Dates!$E$5, DataPack!BF215))))</f>
        <v>Primary</v>
      </c>
      <c r="F64" s="38" t="str">
        <f>IF(IF($C$4=Dates!$E$3, DataPack!AU215, IF($C$4=Dates!$E$4, DataPack!BA215, IF($C$4=Dates!$E$5, DataPack!BG215)))="", "", IF($C$4=Dates!$E$3, DataPack!AU215, IF($C$4=Dates!$E$4, DataPack!BA215, IF($C$4=Dates!$E$5, DataPack!BG215))))</f>
        <v>Community School</v>
      </c>
      <c r="G64" s="43">
        <f>IF(IF($C$4=Dates!$E$3, DataPack!AV215, IF($C$4=Dates!$E$4, DataPack!BB215, IF($C$4=Dates!$E$5, DataPack!BH215)))="", "", IF($C$4=Dates!$E$3, DataPack!AV215, IF($C$4=Dates!$E$4, DataPack!BB215, IF($C$4=Dates!$E$5, DataPack!BH215))))</f>
        <v>40928</v>
      </c>
    </row>
    <row r="65" spans="2:7">
      <c r="B65" s="7">
        <f>IF(IF($C$4=Dates!$E$3, DataPack!AQ216, IF($C$4=Dates!$E$4, DataPack!AW216, IF($C$4=Dates!$E$5, DataPack!BC216)))="", "", IF($C$4=Dates!$E$3, DataPack!AQ216, IF($C$4=Dates!$E$4, DataPack!AW216, IF($C$4=Dates!$E$5, DataPack!BC216))))</f>
        <v>117936</v>
      </c>
      <c r="C65" s="38" t="str">
        <f>IF(IF($C$4=Dates!$E$3, DataPack!AR216, IF($C$4=Dates!$E$4, DataPack!AX216, IF($C$4=Dates!$E$5, DataPack!BD216)))="", "", IF($C$4=Dates!$E$3, DataPack!AR216, IF($C$4=Dates!$E$4, DataPack!AX216, IF($C$4=Dates!$E$5, DataPack!BD216))))</f>
        <v>Kingsway Primary School</v>
      </c>
      <c r="D65" s="38" t="str">
        <f>IF(IF($C$4=Dates!$E$3, DataPack!AS216, IF($C$4=Dates!$E$4, DataPack!AY216, IF($C$4=Dates!$E$5, DataPack!BE216)))="", "", IF($C$4=Dates!$E$3, DataPack!AS216, IF($C$4=Dates!$E$4, DataPack!AY216, IF($C$4=Dates!$E$5, DataPack!BE216))))</f>
        <v>East Riding of Yorkshire</v>
      </c>
      <c r="E65" s="38" t="str">
        <f>IF(IF($C$4=Dates!$E$3, DataPack!AT216, IF($C$4=Dates!$E$4, DataPack!AZ216, IF($C$4=Dates!$E$5, DataPack!BF216)))="", "", IF($C$4=Dates!$E$3, DataPack!AT216, IF($C$4=Dates!$E$4, DataPack!AZ216, IF($C$4=Dates!$E$5, DataPack!BF216))))</f>
        <v>Primary</v>
      </c>
      <c r="F65" s="38" t="str">
        <f>IF(IF($C$4=Dates!$E$3, DataPack!AU216, IF($C$4=Dates!$E$4, DataPack!BA216, IF($C$4=Dates!$E$5, DataPack!BG216)))="", "", IF($C$4=Dates!$E$3, DataPack!AU216, IF($C$4=Dates!$E$4, DataPack!BA216, IF($C$4=Dates!$E$5, DataPack!BG216))))</f>
        <v>Community School</v>
      </c>
      <c r="G65" s="43">
        <f>IF(IF($C$4=Dates!$E$3, DataPack!AV216, IF($C$4=Dates!$E$4, DataPack!BB216, IF($C$4=Dates!$E$5, DataPack!BH216)))="", "", IF($C$4=Dates!$E$3, DataPack!AV216, IF($C$4=Dates!$E$4, DataPack!BB216, IF($C$4=Dates!$E$5, DataPack!BH216))))</f>
        <v>40921</v>
      </c>
    </row>
    <row r="66" spans="2:7">
      <c r="B66" s="7">
        <f>IF(IF($C$4=Dates!$E$3, DataPack!AQ217, IF($C$4=Dates!$E$4, DataPack!AW217, IF($C$4=Dates!$E$5, DataPack!BC217)))="", "", IF($C$4=Dates!$E$3, DataPack!AQ217, IF($C$4=Dates!$E$4, DataPack!AW217, IF($C$4=Dates!$E$5, DataPack!BC217))))</f>
        <v>108845</v>
      </c>
      <c r="C66" s="38" t="str">
        <f>IF(IF($C$4=Dates!$E$3, DataPack!AR217, IF($C$4=Dates!$E$4, DataPack!AX217, IF($C$4=Dates!$E$5, DataPack!BD217)))="", "", IF($C$4=Dates!$E$3, DataPack!AR217, IF($C$4=Dates!$E$4, DataPack!AX217, IF($C$4=Dates!$E$5, DataPack!BD217))))</f>
        <v>St Patrick's Roman Catholic Voluntary Aided Primary School</v>
      </c>
      <c r="D66" s="38" t="str">
        <f>IF(IF($C$4=Dates!$E$3, DataPack!AS217, IF($C$4=Dates!$E$4, DataPack!AY217, IF($C$4=Dates!$E$5, DataPack!BE217)))="", "", IF($C$4=Dates!$E$3, DataPack!AS217, IF($C$4=Dates!$E$4, DataPack!AY217, IF($C$4=Dates!$E$5, DataPack!BE217))))</f>
        <v>Sunderland</v>
      </c>
      <c r="E66" s="38" t="str">
        <f>IF(IF($C$4=Dates!$E$3, DataPack!AT217, IF($C$4=Dates!$E$4, DataPack!AZ217, IF($C$4=Dates!$E$5, DataPack!BF217)))="", "", IF($C$4=Dates!$E$3, DataPack!AT217, IF($C$4=Dates!$E$4, DataPack!AZ217, IF($C$4=Dates!$E$5, DataPack!BF217))))</f>
        <v>Primary</v>
      </c>
      <c r="F66" s="38" t="str">
        <f>IF(IF($C$4=Dates!$E$3, DataPack!AU217, IF($C$4=Dates!$E$4, DataPack!BA217, IF($C$4=Dates!$E$5, DataPack!BG217)))="", "", IF($C$4=Dates!$E$3, DataPack!AU217, IF($C$4=Dates!$E$4, DataPack!BA217, IF($C$4=Dates!$E$5, DataPack!BG217))))</f>
        <v>Voluntary Aided School</v>
      </c>
      <c r="G66" s="43">
        <f>IF(IF($C$4=Dates!$E$3, DataPack!AV217, IF($C$4=Dates!$E$4, DataPack!BB217, IF($C$4=Dates!$E$5, DataPack!BH217)))="", "", IF($C$4=Dates!$E$3, DataPack!AV217, IF($C$4=Dates!$E$4, DataPack!BB217, IF($C$4=Dates!$E$5, DataPack!BH217))))</f>
        <v>40920</v>
      </c>
    </row>
    <row r="67" spans="2:7">
      <c r="B67" s="7">
        <f>IF(IF($C$4=Dates!$E$3, DataPack!AQ218, IF($C$4=Dates!$E$4, DataPack!AW218, IF($C$4=Dates!$E$5, DataPack!BC218)))="", "", IF($C$4=Dates!$E$3, DataPack!AQ218, IF($C$4=Dates!$E$4, DataPack!AW218, IF($C$4=Dates!$E$5, DataPack!BC218))))</f>
        <v>103402</v>
      </c>
      <c r="C67" s="38" t="str">
        <f>IF(IF($C$4=Dates!$E$3, DataPack!AR218, IF($C$4=Dates!$E$4, DataPack!AX218, IF($C$4=Dates!$E$5, DataPack!BD218)))="", "", IF($C$4=Dates!$E$3, DataPack!AR218, IF($C$4=Dates!$E$4, DataPack!AX218, IF($C$4=Dates!$E$5, DataPack!BD218))))</f>
        <v>St John's Ladywood Church of England Primary School</v>
      </c>
      <c r="D67" s="38" t="str">
        <f>IF(IF($C$4=Dates!$E$3, DataPack!AS218, IF($C$4=Dates!$E$4, DataPack!AY218, IF($C$4=Dates!$E$5, DataPack!BE218)))="", "", IF($C$4=Dates!$E$3, DataPack!AS218, IF($C$4=Dates!$E$4, DataPack!AY218, IF($C$4=Dates!$E$5, DataPack!BE218))))</f>
        <v>Birmingham</v>
      </c>
      <c r="E67" s="38" t="str">
        <f>IF(IF($C$4=Dates!$E$3, DataPack!AT218, IF($C$4=Dates!$E$4, DataPack!AZ218, IF($C$4=Dates!$E$5, DataPack!BF218)))="", "", IF($C$4=Dates!$E$3, DataPack!AT218, IF($C$4=Dates!$E$4, DataPack!AZ218, IF($C$4=Dates!$E$5, DataPack!BF218))))</f>
        <v>Primary</v>
      </c>
      <c r="F67" s="38" t="str">
        <f>IF(IF($C$4=Dates!$E$3, DataPack!AU218, IF($C$4=Dates!$E$4, DataPack!BA218, IF($C$4=Dates!$E$5, DataPack!BG218)))="", "", IF($C$4=Dates!$E$3, DataPack!AU218, IF($C$4=Dates!$E$4, DataPack!BA218, IF($C$4=Dates!$E$5, DataPack!BG218))))</f>
        <v>Voluntary Controlled School</v>
      </c>
      <c r="G67" s="43">
        <f>IF(IF($C$4=Dates!$E$3, DataPack!AV218, IF($C$4=Dates!$E$4, DataPack!BB218, IF($C$4=Dates!$E$5, DataPack!BH218)))="", "", IF($C$4=Dates!$E$3, DataPack!AV218, IF($C$4=Dates!$E$4, DataPack!BB218, IF($C$4=Dates!$E$5, DataPack!BH218))))</f>
        <v>40920</v>
      </c>
    </row>
    <row r="68" spans="2:7">
      <c r="B68" s="7">
        <f>IF(IF($C$4=Dates!$E$3, DataPack!AQ219, IF($C$4=Dates!$E$4, DataPack!AW219, IF($C$4=Dates!$E$5, DataPack!BC219)))="", "", IF($C$4=Dates!$E$3, DataPack!AQ219, IF($C$4=Dates!$E$4, DataPack!AW219, IF($C$4=Dates!$E$5, DataPack!BC219))))</f>
        <v>118322</v>
      </c>
      <c r="C68" s="38" t="str">
        <f>IF(IF($C$4=Dates!$E$3, DataPack!AR219, IF($C$4=Dates!$E$4, DataPack!AX219, IF($C$4=Dates!$E$5, DataPack!BD219)))="", "", IF($C$4=Dates!$E$3, DataPack!AR219, IF($C$4=Dates!$E$4, DataPack!AX219, IF($C$4=Dates!$E$5, DataPack!BD219))))</f>
        <v>Oaklands Infant School</v>
      </c>
      <c r="D68" s="38" t="str">
        <f>IF(IF($C$4=Dates!$E$3, DataPack!AS219, IF($C$4=Dates!$E$4, DataPack!AY219, IF($C$4=Dates!$E$5, DataPack!BE219)))="", "", IF($C$4=Dates!$E$3, DataPack!AS219, IF($C$4=Dates!$E$4, DataPack!AY219, IF($C$4=Dates!$E$5, DataPack!BE219))))</f>
        <v>Medway</v>
      </c>
      <c r="E68" s="38" t="str">
        <f>IF(IF($C$4=Dates!$E$3, DataPack!AT219, IF($C$4=Dates!$E$4, DataPack!AZ219, IF($C$4=Dates!$E$5, DataPack!BF219)))="", "", IF($C$4=Dates!$E$3, DataPack!AT219, IF($C$4=Dates!$E$4, DataPack!AZ219, IF($C$4=Dates!$E$5, DataPack!BF219))))</f>
        <v>Primary</v>
      </c>
      <c r="F68" s="38" t="str">
        <f>IF(IF($C$4=Dates!$E$3, DataPack!AU219, IF($C$4=Dates!$E$4, DataPack!BA219, IF($C$4=Dates!$E$5, DataPack!BG219)))="", "", IF($C$4=Dates!$E$3, DataPack!AU219, IF($C$4=Dates!$E$4, DataPack!BA219, IF($C$4=Dates!$E$5, DataPack!BG219))))</f>
        <v>Community School</v>
      </c>
      <c r="G68" s="43">
        <f>IF(IF($C$4=Dates!$E$3, DataPack!AV219, IF($C$4=Dates!$E$4, DataPack!BB219, IF($C$4=Dates!$E$5, DataPack!BH219)))="", "", IF($C$4=Dates!$E$3, DataPack!AV219, IF($C$4=Dates!$E$4, DataPack!BB219, IF($C$4=Dates!$E$5, DataPack!BH219))))</f>
        <v>40885</v>
      </c>
    </row>
    <row r="69" spans="2:7">
      <c r="B69" s="7">
        <f>IF(IF($C$4=Dates!$E$3, DataPack!AQ220, IF($C$4=Dates!$E$4, DataPack!AW220, IF($C$4=Dates!$E$5, DataPack!BC220)))="", "", IF($C$4=Dates!$E$3, DataPack!AQ220, IF($C$4=Dates!$E$4, DataPack!AW220, IF($C$4=Dates!$E$5, DataPack!BC220))))</f>
        <v>122445</v>
      </c>
      <c r="C69" s="38" t="str">
        <f>IF(IF($C$4=Dates!$E$3, DataPack!AR220, IF($C$4=Dates!$E$4, DataPack!AX220, IF($C$4=Dates!$E$5, DataPack!BD220)))="", "", IF($C$4=Dates!$E$3, DataPack!AR220, IF($C$4=Dates!$E$4, DataPack!AX220, IF($C$4=Dates!$E$5, DataPack!BD220))))</f>
        <v>Windmill Primary &amp; Nursery School</v>
      </c>
      <c r="D69" s="38" t="str">
        <f>IF(IF($C$4=Dates!$E$3, DataPack!AS220, IF($C$4=Dates!$E$4, DataPack!AY220, IF($C$4=Dates!$E$5, DataPack!BE220)))="", "", IF($C$4=Dates!$E$3, DataPack!AS220, IF($C$4=Dates!$E$4, DataPack!AY220, IF($C$4=Dates!$E$5, DataPack!BE220))))</f>
        <v>Nottingham</v>
      </c>
      <c r="E69" s="38" t="str">
        <f>IF(IF($C$4=Dates!$E$3, DataPack!AT220, IF($C$4=Dates!$E$4, DataPack!AZ220, IF($C$4=Dates!$E$5, DataPack!BF220)))="", "", IF($C$4=Dates!$E$3, DataPack!AT220, IF($C$4=Dates!$E$4, DataPack!AZ220, IF($C$4=Dates!$E$5, DataPack!BF220))))</f>
        <v>Primary</v>
      </c>
      <c r="F69" s="38" t="str">
        <f>IF(IF($C$4=Dates!$E$3, DataPack!AU220, IF($C$4=Dates!$E$4, DataPack!BA220, IF($C$4=Dates!$E$5, DataPack!BG220)))="", "", IF($C$4=Dates!$E$3, DataPack!AU220, IF($C$4=Dates!$E$4, DataPack!BA220, IF($C$4=Dates!$E$5, DataPack!BG220))))</f>
        <v>Community School</v>
      </c>
      <c r="G69" s="43">
        <f>IF(IF($C$4=Dates!$E$3, DataPack!AV220, IF($C$4=Dates!$E$4, DataPack!BB220, IF($C$4=Dates!$E$5, DataPack!BH220)))="", "", IF($C$4=Dates!$E$3, DataPack!AV220, IF($C$4=Dates!$E$4, DataPack!BB220, IF($C$4=Dates!$E$5, DataPack!BH220))))</f>
        <v>40884</v>
      </c>
    </row>
    <row r="70" spans="2:7">
      <c r="B70" s="7">
        <f>IF(IF($C$4=Dates!$E$3, DataPack!AQ221, IF($C$4=Dates!$E$4, DataPack!AW221, IF($C$4=Dates!$E$5, DataPack!BC221)))="", "", IF($C$4=Dates!$E$3, DataPack!AQ221, IF($C$4=Dates!$E$4, DataPack!AW221, IF($C$4=Dates!$E$5, DataPack!BC221))))</f>
        <v>112702</v>
      </c>
      <c r="C70" s="38" t="str">
        <f>IF(IF($C$4=Dates!$E$3, DataPack!AR221, IF($C$4=Dates!$E$4, DataPack!AX221, IF($C$4=Dates!$E$5, DataPack!BD221)))="", "", IF($C$4=Dates!$E$3, DataPack!AR221, IF($C$4=Dates!$E$4, DataPack!AX221, IF($C$4=Dates!$E$5, DataPack!BD221))))</f>
        <v>Sandiacre Cloudside Junior School</v>
      </c>
      <c r="D70" s="38" t="str">
        <f>IF(IF($C$4=Dates!$E$3, DataPack!AS221, IF($C$4=Dates!$E$4, DataPack!AY221, IF($C$4=Dates!$E$5, DataPack!BE221)))="", "", IF($C$4=Dates!$E$3, DataPack!AS221, IF($C$4=Dates!$E$4, DataPack!AY221, IF($C$4=Dates!$E$5, DataPack!BE221))))</f>
        <v>Derbyshire</v>
      </c>
      <c r="E70" s="38" t="str">
        <f>IF(IF($C$4=Dates!$E$3, DataPack!AT221, IF($C$4=Dates!$E$4, DataPack!AZ221, IF($C$4=Dates!$E$5, DataPack!BF221)))="", "", IF($C$4=Dates!$E$3, DataPack!AT221, IF($C$4=Dates!$E$4, DataPack!AZ221, IF($C$4=Dates!$E$5, DataPack!BF221))))</f>
        <v>Primary</v>
      </c>
      <c r="F70" s="38" t="str">
        <f>IF(IF($C$4=Dates!$E$3, DataPack!AU221, IF($C$4=Dates!$E$4, DataPack!BA221, IF($C$4=Dates!$E$5, DataPack!BG221)))="", "", IF($C$4=Dates!$E$3, DataPack!AU221, IF($C$4=Dates!$E$4, DataPack!BA221, IF($C$4=Dates!$E$5, DataPack!BG221))))</f>
        <v>Community School</v>
      </c>
      <c r="G70" s="43">
        <f>IF(IF($C$4=Dates!$E$3, DataPack!AV221, IF($C$4=Dates!$E$4, DataPack!BB221, IF($C$4=Dates!$E$5, DataPack!BH221)))="", "", IF($C$4=Dates!$E$3, DataPack!AV221, IF($C$4=Dates!$E$4, DataPack!BB221, IF($C$4=Dates!$E$5, DataPack!BH221))))</f>
        <v>40884</v>
      </c>
    </row>
    <row r="71" spans="2:7">
      <c r="B71" s="7">
        <f>IF(IF($C$4=Dates!$E$3, DataPack!AQ222, IF($C$4=Dates!$E$4, DataPack!AW222, IF($C$4=Dates!$E$5, DataPack!BC222)))="", "", IF($C$4=Dates!$E$3, DataPack!AQ222, IF($C$4=Dates!$E$4, DataPack!AW222, IF($C$4=Dates!$E$5, DataPack!BC222))))</f>
        <v>109553</v>
      </c>
      <c r="C71" s="38" t="str">
        <f>IF(IF($C$4=Dates!$E$3, DataPack!AR222, IF($C$4=Dates!$E$4, DataPack!AX222, IF($C$4=Dates!$E$5, DataPack!BD222)))="", "", IF($C$4=Dates!$E$3, DataPack!AR222, IF($C$4=Dates!$E$4, DataPack!AX222, IF($C$4=Dates!$E$5, DataPack!BD222))))</f>
        <v>Stopsley Community Primary School</v>
      </c>
      <c r="D71" s="38" t="str">
        <f>IF(IF($C$4=Dates!$E$3, DataPack!AS222, IF($C$4=Dates!$E$4, DataPack!AY222, IF($C$4=Dates!$E$5, DataPack!BE222)))="", "", IF($C$4=Dates!$E$3, DataPack!AS222, IF($C$4=Dates!$E$4, DataPack!AY222, IF($C$4=Dates!$E$5, DataPack!BE222))))</f>
        <v>Luton</v>
      </c>
      <c r="E71" s="38" t="str">
        <f>IF(IF($C$4=Dates!$E$3, DataPack!AT222, IF($C$4=Dates!$E$4, DataPack!AZ222, IF($C$4=Dates!$E$5, DataPack!BF222)))="", "", IF($C$4=Dates!$E$3, DataPack!AT222, IF($C$4=Dates!$E$4, DataPack!AZ222, IF($C$4=Dates!$E$5, DataPack!BF222))))</f>
        <v>Primary</v>
      </c>
      <c r="F71" s="38" t="str">
        <f>IF(IF($C$4=Dates!$E$3, DataPack!AU222, IF($C$4=Dates!$E$4, DataPack!BA222, IF($C$4=Dates!$E$5, DataPack!BG222)))="", "", IF($C$4=Dates!$E$3, DataPack!AU222, IF($C$4=Dates!$E$4, DataPack!BA222, IF($C$4=Dates!$E$5, DataPack!BG222))))</f>
        <v>Community School</v>
      </c>
      <c r="G71" s="43">
        <f>IF(IF($C$4=Dates!$E$3, DataPack!AV222, IF($C$4=Dates!$E$4, DataPack!BB222, IF($C$4=Dates!$E$5, DataPack!BH222)))="", "", IF($C$4=Dates!$E$3, DataPack!AV222, IF($C$4=Dates!$E$4, DataPack!BB222, IF($C$4=Dates!$E$5, DataPack!BH222))))</f>
        <v>40884</v>
      </c>
    </row>
    <row r="72" spans="2:7">
      <c r="B72" s="7">
        <f>IF(IF($C$4=Dates!$E$3, DataPack!AQ223, IF($C$4=Dates!$E$4, DataPack!AW223, IF($C$4=Dates!$E$5, DataPack!BC223)))="", "", IF($C$4=Dates!$E$3, DataPack!AQ223, IF($C$4=Dates!$E$4, DataPack!AW223, IF($C$4=Dates!$E$5, DataPack!BC223))))</f>
        <v>102086</v>
      </c>
      <c r="C72" s="38" t="str">
        <f>IF(IF($C$4=Dates!$E$3, DataPack!AR223, IF($C$4=Dates!$E$4, DataPack!AX223, IF($C$4=Dates!$E$5, DataPack!BD223)))="", "", IF($C$4=Dates!$E$3, DataPack!AR223, IF($C$4=Dates!$E$4, DataPack!AX223, IF($C$4=Dates!$E$5, DataPack!BD223))))</f>
        <v>Coleraine Park Primary School</v>
      </c>
      <c r="D72" s="38" t="str">
        <f>IF(IF($C$4=Dates!$E$3, DataPack!AS223, IF($C$4=Dates!$E$4, DataPack!AY223, IF($C$4=Dates!$E$5, DataPack!BE223)))="", "", IF($C$4=Dates!$E$3, DataPack!AS223, IF($C$4=Dates!$E$4, DataPack!AY223, IF($C$4=Dates!$E$5, DataPack!BE223))))</f>
        <v>Haringey</v>
      </c>
      <c r="E72" s="38" t="str">
        <f>IF(IF($C$4=Dates!$E$3, DataPack!AT223, IF($C$4=Dates!$E$4, DataPack!AZ223, IF($C$4=Dates!$E$5, DataPack!BF223)))="", "", IF($C$4=Dates!$E$3, DataPack!AT223, IF($C$4=Dates!$E$4, DataPack!AZ223, IF($C$4=Dates!$E$5, DataPack!BF223))))</f>
        <v>Primary</v>
      </c>
      <c r="F72" s="38" t="str">
        <f>IF(IF($C$4=Dates!$E$3, DataPack!AU223, IF($C$4=Dates!$E$4, DataPack!BA223, IF($C$4=Dates!$E$5, DataPack!BG223)))="", "", IF($C$4=Dates!$E$3, DataPack!AU223, IF($C$4=Dates!$E$4, DataPack!BA223, IF($C$4=Dates!$E$5, DataPack!BG223))))</f>
        <v>Community School</v>
      </c>
      <c r="G72" s="43">
        <f>IF(IF($C$4=Dates!$E$3, DataPack!AV223, IF($C$4=Dates!$E$4, DataPack!BB223, IF($C$4=Dates!$E$5, DataPack!BH223)))="", "", IF($C$4=Dates!$E$3, DataPack!AV223, IF($C$4=Dates!$E$4, DataPack!BB223, IF($C$4=Dates!$E$5, DataPack!BH223))))</f>
        <v>40884</v>
      </c>
    </row>
    <row r="73" spans="2:7">
      <c r="B73" s="7">
        <f>IF(IF($C$4=Dates!$E$3, DataPack!AQ224, IF($C$4=Dates!$E$4, DataPack!AW224, IF($C$4=Dates!$E$5, DataPack!BC224)))="", "", IF($C$4=Dates!$E$3, DataPack!AQ224, IF($C$4=Dates!$E$4, DataPack!AW224, IF($C$4=Dates!$E$5, DataPack!BC224))))</f>
        <v>108251</v>
      </c>
      <c r="C73" s="38" t="str">
        <f>IF(IF($C$4=Dates!$E$3, DataPack!AR224, IF($C$4=Dates!$E$4, DataPack!AX224, IF($C$4=Dates!$E$5, DataPack!BD224)))="", "", IF($C$4=Dates!$E$3, DataPack!AR224, IF($C$4=Dates!$E$4, DataPack!AX224, IF($C$4=Dates!$E$5, DataPack!BD224))))</f>
        <v>Flanshaw St Michaels CofE (Voluntary Controlled) Primary (NIJ) School</v>
      </c>
      <c r="D73" s="38" t="str">
        <f>IF(IF($C$4=Dates!$E$3, DataPack!AS224, IF($C$4=Dates!$E$4, DataPack!AY224, IF($C$4=Dates!$E$5, DataPack!BE224)))="", "", IF($C$4=Dates!$E$3, DataPack!AS224, IF($C$4=Dates!$E$4, DataPack!AY224, IF($C$4=Dates!$E$5, DataPack!BE224))))</f>
        <v>Wakefield</v>
      </c>
      <c r="E73" s="38" t="str">
        <f>IF(IF($C$4=Dates!$E$3, DataPack!AT224, IF($C$4=Dates!$E$4, DataPack!AZ224, IF($C$4=Dates!$E$5, DataPack!BF224)))="", "", IF($C$4=Dates!$E$3, DataPack!AT224, IF($C$4=Dates!$E$4, DataPack!AZ224, IF($C$4=Dates!$E$5, DataPack!BF224))))</f>
        <v>Primary</v>
      </c>
      <c r="F73" s="38" t="str">
        <f>IF(IF($C$4=Dates!$E$3, DataPack!AU224, IF($C$4=Dates!$E$4, DataPack!BA224, IF($C$4=Dates!$E$5, DataPack!BG224)))="", "", IF($C$4=Dates!$E$3, DataPack!AU224, IF($C$4=Dates!$E$4, DataPack!BA224, IF($C$4=Dates!$E$5, DataPack!BG224))))</f>
        <v>Voluntary Controlled School</v>
      </c>
      <c r="G73" s="43">
        <f>IF(IF($C$4=Dates!$E$3, DataPack!AV224, IF($C$4=Dates!$E$4, DataPack!BB224, IF($C$4=Dates!$E$5, DataPack!BH224)))="", "", IF($C$4=Dates!$E$3, DataPack!AV224, IF($C$4=Dates!$E$4, DataPack!BB224, IF($C$4=Dates!$E$5, DataPack!BH224))))</f>
        <v>40879</v>
      </c>
    </row>
    <row r="74" spans="2:7">
      <c r="B74" s="7">
        <f>IF(IF($C$4=Dates!$E$3, DataPack!AQ225, IF($C$4=Dates!$E$4, DataPack!AW225, IF($C$4=Dates!$E$5, DataPack!BC225)))="", "", IF($C$4=Dates!$E$3, DataPack!AQ225, IF($C$4=Dates!$E$4, DataPack!AW225, IF($C$4=Dates!$E$5, DataPack!BC225))))</f>
        <v>112033</v>
      </c>
      <c r="C74" s="38" t="str">
        <f>IF(IF($C$4=Dates!$E$3, DataPack!AR225, IF($C$4=Dates!$E$4, DataPack!AX225, IF($C$4=Dates!$E$5, DataPack!BD225)))="", "", IF($C$4=Dates!$E$3, DataPack!AR225, IF($C$4=Dates!$E$4, DataPack!AX225, IF($C$4=Dates!$E$5, DataPack!BD225))))</f>
        <v>St Martin's CofE VA School</v>
      </c>
      <c r="D74" s="38" t="str">
        <f>IF(IF($C$4=Dates!$E$3, DataPack!AS225, IF($C$4=Dates!$E$4, DataPack!AY225, IF($C$4=Dates!$E$5, DataPack!BE225)))="", "", IF($C$4=Dates!$E$3, DataPack!AS225, IF($C$4=Dates!$E$4, DataPack!AY225, IF($C$4=Dates!$E$5, DataPack!BE225))))</f>
        <v>Cornwall</v>
      </c>
      <c r="E74" s="38" t="str">
        <f>IF(IF($C$4=Dates!$E$3, DataPack!AT225, IF($C$4=Dates!$E$4, DataPack!AZ225, IF($C$4=Dates!$E$5, DataPack!BF225)))="", "", IF($C$4=Dates!$E$3, DataPack!AT225, IF($C$4=Dates!$E$4, DataPack!AZ225, IF($C$4=Dates!$E$5, DataPack!BF225))))</f>
        <v>Primary</v>
      </c>
      <c r="F74" s="38" t="str">
        <f>IF(IF($C$4=Dates!$E$3, DataPack!AU225, IF($C$4=Dates!$E$4, DataPack!BA225, IF($C$4=Dates!$E$5, DataPack!BG225)))="", "", IF($C$4=Dates!$E$3, DataPack!AU225, IF($C$4=Dates!$E$4, DataPack!BA225, IF($C$4=Dates!$E$5, DataPack!BG225))))</f>
        <v>Voluntary Aided School</v>
      </c>
      <c r="G74" s="43">
        <f>IF(IF($C$4=Dates!$E$3, DataPack!AV225, IF($C$4=Dates!$E$4, DataPack!BB225, IF($C$4=Dates!$E$5, DataPack!BH225)))="", "", IF($C$4=Dates!$E$3, DataPack!AV225, IF($C$4=Dates!$E$4, DataPack!BB225, IF($C$4=Dates!$E$5, DataPack!BH225))))</f>
        <v>40871</v>
      </c>
    </row>
    <row r="75" spans="2:7">
      <c r="B75" s="7">
        <f>IF(IF($C$4=Dates!$E$3, DataPack!AQ226, IF($C$4=Dates!$E$4, DataPack!AW226, IF($C$4=Dates!$E$5, DataPack!BC226)))="", "", IF($C$4=Dates!$E$3, DataPack!AQ226, IF($C$4=Dates!$E$4, DataPack!AW226, IF($C$4=Dates!$E$5, DataPack!BC226))))</f>
        <v>114859</v>
      </c>
      <c r="C75" s="38" t="str">
        <f>IF(IF($C$4=Dates!$E$3, DataPack!AR226, IF($C$4=Dates!$E$4, DataPack!AX226, IF($C$4=Dates!$E$5, DataPack!BD226)))="", "", IF($C$4=Dates!$E$3, DataPack!AR226, IF($C$4=Dates!$E$4, DataPack!AX226, IF($C$4=Dates!$E$5, DataPack!BD226))))</f>
        <v>Greensted Junior School</v>
      </c>
      <c r="D75" s="38" t="str">
        <f>IF(IF($C$4=Dates!$E$3, DataPack!AS226, IF($C$4=Dates!$E$4, DataPack!AY226, IF($C$4=Dates!$E$5, DataPack!BE226)))="", "", IF($C$4=Dates!$E$3, DataPack!AS226, IF($C$4=Dates!$E$4, DataPack!AY226, IF($C$4=Dates!$E$5, DataPack!BE226))))</f>
        <v>Essex</v>
      </c>
      <c r="E75" s="38" t="str">
        <f>IF(IF($C$4=Dates!$E$3, DataPack!AT226, IF($C$4=Dates!$E$4, DataPack!AZ226, IF($C$4=Dates!$E$5, DataPack!BF226)))="", "", IF($C$4=Dates!$E$3, DataPack!AT226, IF($C$4=Dates!$E$4, DataPack!AZ226, IF($C$4=Dates!$E$5, DataPack!BF226))))</f>
        <v>Primary</v>
      </c>
      <c r="F75" s="38" t="str">
        <f>IF(IF($C$4=Dates!$E$3, DataPack!AU226, IF($C$4=Dates!$E$4, DataPack!BA226, IF($C$4=Dates!$E$5, DataPack!BG226)))="", "", IF($C$4=Dates!$E$3, DataPack!AU226, IF($C$4=Dates!$E$4, DataPack!BA226, IF($C$4=Dates!$E$5, DataPack!BG226))))</f>
        <v>Community School</v>
      </c>
      <c r="G75" s="43">
        <f>IF(IF($C$4=Dates!$E$3, DataPack!AV226, IF($C$4=Dates!$E$4, DataPack!BB226, IF($C$4=Dates!$E$5, DataPack!BH226)))="", "", IF($C$4=Dates!$E$3, DataPack!AV226, IF($C$4=Dates!$E$4, DataPack!BB226, IF($C$4=Dates!$E$5, DataPack!BH226))))</f>
        <v>40871</v>
      </c>
    </row>
    <row r="76" spans="2:7">
      <c r="B76" s="7">
        <f>IF(IF($C$4=Dates!$E$3, DataPack!AQ227, IF($C$4=Dates!$E$4, DataPack!AW227, IF($C$4=Dates!$E$5, DataPack!BC227)))="", "", IF($C$4=Dates!$E$3, DataPack!AQ227, IF($C$4=Dates!$E$4, DataPack!AW227, IF($C$4=Dates!$E$5, DataPack!BC227))))</f>
        <v>110772</v>
      </c>
      <c r="C76" s="38" t="str">
        <f>IF(IF($C$4=Dates!$E$3, DataPack!AR227, IF($C$4=Dates!$E$4, DataPack!AX227, IF($C$4=Dates!$E$5, DataPack!BD227)))="", "", IF($C$4=Dates!$E$3, DataPack!AR227, IF($C$4=Dates!$E$4, DataPack!AX227, IF($C$4=Dates!$E$5, DataPack!BD227))))</f>
        <v>Stukeley Meadows Primary School</v>
      </c>
      <c r="D76" s="38" t="str">
        <f>IF(IF($C$4=Dates!$E$3, DataPack!AS227, IF($C$4=Dates!$E$4, DataPack!AY227, IF($C$4=Dates!$E$5, DataPack!BE227)))="", "", IF($C$4=Dates!$E$3, DataPack!AS227, IF($C$4=Dates!$E$4, DataPack!AY227, IF($C$4=Dates!$E$5, DataPack!BE227))))</f>
        <v>Cambridgeshire</v>
      </c>
      <c r="E76" s="38" t="str">
        <f>IF(IF($C$4=Dates!$E$3, DataPack!AT227, IF($C$4=Dates!$E$4, DataPack!AZ227, IF($C$4=Dates!$E$5, DataPack!BF227)))="", "", IF($C$4=Dates!$E$3, DataPack!AT227, IF($C$4=Dates!$E$4, DataPack!AZ227, IF($C$4=Dates!$E$5, DataPack!BF227))))</f>
        <v>Primary</v>
      </c>
      <c r="F76" s="38" t="str">
        <f>IF(IF($C$4=Dates!$E$3, DataPack!AU227, IF($C$4=Dates!$E$4, DataPack!BA227, IF($C$4=Dates!$E$5, DataPack!BG227)))="", "", IF($C$4=Dates!$E$3, DataPack!AU227, IF($C$4=Dates!$E$4, DataPack!BA227, IF($C$4=Dates!$E$5, DataPack!BG227))))</f>
        <v>Community School</v>
      </c>
      <c r="G76" s="43">
        <f>IF(IF($C$4=Dates!$E$3, DataPack!AV227, IF($C$4=Dates!$E$4, DataPack!BB227, IF($C$4=Dates!$E$5, DataPack!BH227)))="", "", IF($C$4=Dates!$E$3, DataPack!AV227, IF($C$4=Dates!$E$4, DataPack!BB227, IF($C$4=Dates!$E$5, DataPack!BH227))))</f>
        <v>40871</v>
      </c>
    </row>
    <row r="77" spans="2:7">
      <c r="B77" s="7">
        <f>IF(IF($C$4=Dates!$E$3, DataPack!AQ228, IF($C$4=Dates!$E$4, DataPack!AW228, IF($C$4=Dates!$E$5, DataPack!BC228)))="", "", IF($C$4=Dates!$E$3, DataPack!AQ228, IF($C$4=Dates!$E$4, DataPack!AW228, IF($C$4=Dates!$E$5, DataPack!BC228))))</f>
        <v>123045</v>
      </c>
      <c r="C77" s="38" t="str">
        <f>IF(IF($C$4=Dates!$E$3, DataPack!AR228, IF($C$4=Dates!$E$4, DataPack!AX228, IF($C$4=Dates!$E$5, DataPack!BD228)))="", "", IF($C$4=Dates!$E$3, DataPack!AR228, IF($C$4=Dates!$E$4, DataPack!AX228, IF($C$4=Dates!$E$5, DataPack!BD228))))</f>
        <v>Cutteslowe Primary School</v>
      </c>
      <c r="D77" s="38" t="str">
        <f>IF(IF($C$4=Dates!$E$3, DataPack!AS228, IF($C$4=Dates!$E$4, DataPack!AY228, IF($C$4=Dates!$E$5, DataPack!BE228)))="", "", IF($C$4=Dates!$E$3, DataPack!AS228, IF($C$4=Dates!$E$4, DataPack!AY228, IF($C$4=Dates!$E$5, DataPack!BE228))))</f>
        <v>Oxfordshire</v>
      </c>
      <c r="E77" s="38" t="str">
        <f>IF(IF($C$4=Dates!$E$3, DataPack!AT228, IF($C$4=Dates!$E$4, DataPack!AZ228, IF($C$4=Dates!$E$5, DataPack!BF228)))="", "", IF($C$4=Dates!$E$3, DataPack!AT228, IF($C$4=Dates!$E$4, DataPack!AZ228, IF($C$4=Dates!$E$5, DataPack!BF228))))</f>
        <v>Primary</v>
      </c>
      <c r="F77" s="38" t="str">
        <f>IF(IF($C$4=Dates!$E$3, DataPack!AU228, IF($C$4=Dates!$E$4, DataPack!BA228, IF($C$4=Dates!$E$5, DataPack!BG228)))="", "", IF($C$4=Dates!$E$3, DataPack!AU228, IF($C$4=Dates!$E$4, DataPack!BA228, IF($C$4=Dates!$E$5, DataPack!BG228))))</f>
        <v>Community School</v>
      </c>
      <c r="G77" s="43">
        <f>IF(IF($C$4=Dates!$E$3, DataPack!AV228, IF($C$4=Dates!$E$4, DataPack!BB228, IF($C$4=Dates!$E$5, DataPack!BH228)))="", "", IF($C$4=Dates!$E$3, DataPack!AV228, IF($C$4=Dates!$E$4, DataPack!BB228, IF($C$4=Dates!$E$5, DataPack!BH228))))</f>
        <v>40870</v>
      </c>
    </row>
    <row r="78" spans="2:7">
      <c r="B78" s="7">
        <f>IF(IF($C$4=Dates!$E$3, DataPack!AQ229, IF($C$4=Dates!$E$4, DataPack!AW229, IF($C$4=Dates!$E$5, DataPack!BC229)))="", "", IF($C$4=Dates!$E$3, DataPack!AQ229, IF($C$4=Dates!$E$4, DataPack!AW229, IF($C$4=Dates!$E$5, DataPack!BC229))))</f>
        <v>123398</v>
      </c>
      <c r="C78" s="38" t="str">
        <f>IF(IF($C$4=Dates!$E$3, DataPack!AR229, IF($C$4=Dates!$E$4, DataPack!AX229, IF($C$4=Dates!$E$5, DataPack!BD229)))="", "", IF($C$4=Dates!$E$3, DataPack!AR229, IF($C$4=Dates!$E$4, DataPack!AX229, IF($C$4=Dates!$E$5, DataPack!BD229))))</f>
        <v>Stokesay Primary School</v>
      </c>
      <c r="D78" s="38" t="str">
        <f>IF(IF($C$4=Dates!$E$3, DataPack!AS229, IF($C$4=Dates!$E$4, DataPack!AY229, IF($C$4=Dates!$E$5, DataPack!BE229)))="", "", IF($C$4=Dates!$E$3, DataPack!AS229, IF($C$4=Dates!$E$4, DataPack!AY229, IF($C$4=Dates!$E$5, DataPack!BE229))))</f>
        <v>Shropshire</v>
      </c>
      <c r="E78" s="38" t="str">
        <f>IF(IF($C$4=Dates!$E$3, DataPack!AT229, IF($C$4=Dates!$E$4, DataPack!AZ229, IF($C$4=Dates!$E$5, DataPack!BF229)))="", "", IF($C$4=Dates!$E$3, DataPack!AT229, IF($C$4=Dates!$E$4, DataPack!AZ229, IF($C$4=Dates!$E$5, DataPack!BF229))))</f>
        <v>Primary</v>
      </c>
      <c r="F78" s="38" t="str">
        <f>IF(IF($C$4=Dates!$E$3, DataPack!AU229, IF($C$4=Dates!$E$4, DataPack!BA229, IF($C$4=Dates!$E$5, DataPack!BG229)))="", "", IF($C$4=Dates!$E$3, DataPack!AU229, IF($C$4=Dates!$E$4, DataPack!BA229, IF($C$4=Dates!$E$5, DataPack!BG229))))</f>
        <v>Community School</v>
      </c>
      <c r="G78" s="43">
        <f>IF(IF($C$4=Dates!$E$3, DataPack!AV229, IF($C$4=Dates!$E$4, DataPack!BB229, IF($C$4=Dates!$E$5, DataPack!BH229)))="", "", IF($C$4=Dates!$E$3, DataPack!AV229, IF($C$4=Dates!$E$4, DataPack!BB229, IF($C$4=Dates!$E$5, DataPack!BH229))))</f>
        <v>40870</v>
      </c>
    </row>
    <row r="79" spans="2:7">
      <c r="B79" s="7">
        <f>IF(IF($C$4=Dates!$E$3, DataPack!AQ230, IF($C$4=Dates!$E$4, DataPack!AW230, IF($C$4=Dates!$E$5, DataPack!BC230)))="", "", IF($C$4=Dates!$E$3, DataPack!AQ230, IF($C$4=Dates!$E$4, DataPack!AW230, IF($C$4=Dates!$E$5, DataPack!BC230))))</f>
        <v>126374</v>
      </c>
      <c r="C79" s="38" t="str">
        <f>IF(IF($C$4=Dates!$E$3, DataPack!AR230, IF($C$4=Dates!$E$4, DataPack!AX230, IF($C$4=Dates!$E$5, DataPack!BD230)))="", "", IF($C$4=Dates!$E$3, DataPack!AR230, IF($C$4=Dates!$E$4, DataPack!AX230, IF($C$4=Dates!$E$5, DataPack!BD230))))</f>
        <v>Warminster Sambourne Church of England Voluntary Controlled Primary School</v>
      </c>
      <c r="D79" s="38" t="str">
        <f>IF(IF($C$4=Dates!$E$3, DataPack!AS230, IF($C$4=Dates!$E$4, DataPack!AY230, IF($C$4=Dates!$E$5, DataPack!BE230)))="", "", IF($C$4=Dates!$E$3, DataPack!AS230, IF($C$4=Dates!$E$4, DataPack!AY230, IF($C$4=Dates!$E$5, DataPack!BE230))))</f>
        <v>Wiltshire</v>
      </c>
      <c r="E79" s="38" t="str">
        <f>IF(IF($C$4=Dates!$E$3, DataPack!AT230, IF($C$4=Dates!$E$4, DataPack!AZ230, IF($C$4=Dates!$E$5, DataPack!BF230)))="", "", IF($C$4=Dates!$E$3, DataPack!AT230, IF($C$4=Dates!$E$4, DataPack!AZ230, IF($C$4=Dates!$E$5, DataPack!BF230))))</f>
        <v>Primary</v>
      </c>
      <c r="F79" s="38" t="str">
        <f>IF(IF($C$4=Dates!$E$3, DataPack!AU230, IF($C$4=Dates!$E$4, DataPack!BA230, IF($C$4=Dates!$E$5, DataPack!BG230)))="", "", IF($C$4=Dates!$E$3, DataPack!AU230, IF($C$4=Dates!$E$4, DataPack!BA230, IF($C$4=Dates!$E$5, DataPack!BG230))))</f>
        <v>Voluntary Controlled School</v>
      </c>
      <c r="G79" s="43">
        <f>IF(IF($C$4=Dates!$E$3, DataPack!AV230, IF($C$4=Dates!$E$4, DataPack!BB230, IF($C$4=Dates!$E$5, DataPack!BH230)))="", "", IF($C$4=Dates!$E$3, DataPack!AV230, IF($C$4=Dates!$E$4, DataPack!BB230, IF($C$4=Dates!$E$5, DataPack!BH230))))</f>
        <v>40870</v>
      </c>
    </row>
    <row r="80" spans="2:7">
      <c r="B80" s="7">
        <f>IF(IF($C$4=Dates!$E$3, DataPack!AQ231, IF($C$4=Dates!$E$4, DataPack!AW231, IF($C$4=Dates!$E$5, DataPack!BC231)))="", "", IF($C$4=Dates!$E$3, DataPack!AQ231, IF($C$4=Dates!$E$4, DataPack!AW231, IF($C$4=Dates!$E$5, DataPack!BC231))))</f>
        <v>101276</v>
      </c>
      <c r="C80" s="38" t="str">
        <f>IF(IF($C$4=Dates!$E$3, DataPack!AR231, IF($C$4=Dates!$E$4, DataPack!AX231, IF($C$4=Dates!$E$5, DataPack!BD231)))="", "", IF($C$4=Dates!$E$3, DataPack!AR231, IF($C$4=Dates!$E$4, DataPack!AX231, IF($C$4=Dates!$E$5, DataPack!BD231))))</f>
        <v>Edgware Junior School</v>
      </c>
      <c r="D80" s="38" t="str">
        <f>IF(IF($C$4=Dates!$E$3, DataPack!AS231, IF($C$4=Dates!$E$4, DataPack!AY231, IF($C$4=Dates!$E$5, DataPack!BE231)))="", "", IF($C$4=Dates!$E$3, DataPack!AS231, IF($C$4=Dates!$E$4, DataPack!AY231, IF($C$4=Dates!$E$5, DataPack!BE231))))</f>
        <v>Barnet</v>
      </c>
      <c r="E80" s="38" t="str">
        <f>IF(IF($C$4=Dates!$E$3, DataPack!AT231, IF($C$4=Dates!$E$4, DataPack!AZ231, IF($C$4=Dates!$E$5, DataPack!BF231)))="", "", IF($C$4=Dates!$E$3, DataPack!AT231, IF($C$4=Dates!$E$4, DataPack!AZ231, IF($C$4=Dates!$E$5, DataPack!BF231))))</f>
        <v>Primary</v>
      </c>
      <c r="F80" s="38" t="str">
        <f>IF(IF($C$4=Dates!$E$3, DataPack!AU231, IF($C$4=Dates!$E$4, DataPack!BA231, IF($C$4=Dates!$E$5, DataPack!BG231)))="", "", IF($C$4=Dates!$E$3, DataPack!AU231, IF($C$4=Dates!$E$4, DataPack!BA231, IF($C$4=Dates!$E$5, DataPack!BG231))))</f>
        <v>Community School</v>
      </c>
      <c r="G80" s="43">
        <f>IF(IF($C$4=Dates!$E$3, DataPack!AV231, IF($C$4=Dates!$E$4, DataPack!BB231, IF($C$4=Dates!$E$5, DataPack!BH231)))="", "", IF($C$4=Dates!$E$3, DataPack!AV231, IF($C$4=Dates!$E$4, DataPack!BB231, IF($C$4=Dates!$E$5, DataPack!BH231))))</f>
        <v>40870</v>
      </c>
    </row>
    <row r="81" spans="2:7">
      <c r="B81" s="7">
        <f>IF(IF($C$4=Dates!$E$3, DataPack!AQ232, IF($C$4=Dates!$E$4, DataPack!AW232, IF($C$4=Dates!$E$5, DataPack!BC232)))="", "", IF($C$4=Dates!$E$3, DataPack!AQ232, IF($C$4=Dates!$E$4, DataPack!AW232, IF($C$4=Dates!$E$5, DataPack!BC232))))</f>
        <v>109872</v>
      </c>
      <c r="C81" s="38" t="str">
        <f>IF(IF($C$4=Dates!$E$3, DataPack!AR232, IF($C$4=Dates!$E$4, DataPack!AX232, IF($C$4=Dates!$E$5, DataPack!BD232)))="", "", IF($C$4=Dates!$E$3, DataPack!AR232, IF($C$4=Dates!$E$4, DataPack!AX232, IF($C$4=Dates!$E$5, DataPack!BD232))))</f>
        <v>Fir Tree Primary School and Nursery</v>
      </c>
      <c r="D81" s="38" t="str">
        <f>IF(IF($C$4=Dates!$E$3, DataPack!AS232, IF($C$4=Dates!$E$4, DataPack!AY232, IF($C$4=Dates!$E$5, DataPack!BE232)))="", "", IF($C$4=Dates!$E$3, DataPack!AS232, IF($C$4=Dates!$E$4, DataPack!AY232, IF($C$4=Dates!$E$5, DataPack!BE232))))</f>
        <v>West Berkshire</v>
      </c>
      <c r="E81" s="38" t="str">
        <f>IF(IF($C$4=Dates!$E$3, DataPack!AT232, IF($C$4=Dates!$E$4, DataPack!AZ232, IF($C$4=Dates!$E$5, DataPack!BF232)))="", "", IF($C$4=Dates!$E$3, DataPack!AT232, IF($C$4=Dates!$E$4, DataPack!AZ232, IF($C$4=Dates!$E$5, DataPack!BF232))))</f>
        <v>Primary</v>
      </c>
      <c r="F81" s="38" t="str">
        <f>IF(IF($C$4=Dates!$E$3, DataPack!AU232, IF($C$4=Dates!$E$4, DataPack!BA232, IF($C$4=Dates!$E$5, DataPack!BG232)))="", "", IF($C$4=Dates!$E$3, DataPack!AU232, IF($C$4=Dates!$E$4, DataPack!BA232, IF($C$4=Dates!$E$5, DataPack!BG232))))</f>
        <v>Community School</v>
      </c>
      <c r="G81" s="43">
        <f>IF(IF($C$4=Dates!$E$3, DataPack!AV232, IF($C$4=Dates!$E$4, DataPack!BB232, IF($C$4=Dates!$E$5, DataPack!BH232)))="", "", IF($C$4=Dates!$E$3, DataPack!AV232, IF($C$4=Dates!$E$4, DataPack!BB232, IF($C$4=Dates!$E$5, DataPack!BH232))))</f>
        <v>40865</v>
      </c>
    </row>
    <row r="82" spans="2:7">
      <c r="B82" s="7">
        <f>IF(IF($C$4=Dates!$E$3, DataPack!AQ233, IF($C$4=Dates!$E$4, DataPack!AW233, IF($C$4=Dates!$E$5, DataPack!BC233)))="", "", IF($C$4=Dates!$E$3, DataPack!AQ233, IF($C$4=Dates!$E$4, DataPack!AW233, IF($C$4=Dates!$E$5, DataPack!BC233))))</f>
        <v>122736</v>
      </c>
      <c r="C82" s="38" t="str">
        <f>IF(IF($C$4=Dates!$E$3, DataPack!AR233, IF($C$4=Dates!$E$4, DataPack!AX233, IF($C$4=Dates!$E$5, DataPack!BD233)))="", "", IF($C$4=Dates!$E$3, DataPack!AR233, IF($C$4=Dates!$E$4, DataPack!AX233, IF($C$4=Dates!$E$5, DataPack!BD233))))</f>
        <v>Glenbrook Primary and Nursery School</v>
      </c>
      <c r="D82" s="38" t="str">
        <f>IF(IF($C$4=Dates!$E$3, DataPack!AS233, IF($C$4=Dates!$E$4, DataPack!AY233, IF($C$4=Dates!$E$5, DataPack!BE233)))="", "", IF($C$4=Dates!$E$3, DataPack!AS233, IF($C$4=Dates!$E$4, DataPack!AY233, IF($C$4=Dates!$E$5, DataPack!BE233))))</f>
        <v>Nottingham</v>
      </c>
      <c r="E82" s="38" t="str">
        <f>IF(IF($C$4=Dates!$E$3, DataPack!AT233, IF($C$4=Dates!$E$4, DataPack!AZ233, IF($C$4=Dates!$E$5, DataPack!BF233)))="", "", IF($C$4=Dates!$E$3, DataPack!AT233, IF($C$4=Dates!$E$4, DataPack!AZ233, IF($C$4=Dates!$E$5, DataPack!BF233))))</f>
        <v>Primary</v>
      </c>
      <c r="F82" s="38" t="str">
        <f>IF(IF($C$4=Dates!$E$3, DataPack!AU233, IF($C$4=Dates!$E$4, DataPack!BA233, IF($C$4=Dates!$E$5, DataPack!BG233)))="", "", IF($C$4=Dates!$E$3, DataPack!AU233, IF($C$4=Dates!$E$4, DataPack!BA233, IF($C$4=Dates!$E$5, DataPack!BG233))))</f>
        <v>Community School</v>
      </c>
      <c r="G82" s="43">
        <f>IF(IF($C$4=Dates!$E$3, DataPack!AV233, IF($C$4=Dates!$E$4, DataPack!BB233, IF($C$4=Dates!$E$5, DataPack!BH233)))="", "", IF($C$4=Dates!$E$3, DataPack!AV233, IF($C$4=Dates!$E$4, DataPack!BB233, IF($C$4=Dates!$E$5, DataPack!BH233))))</f>
        <v>40864</v>
      </c>
    </row>
    <row r="83" spans="2:7">
      <c r="B83" s="7">
        <f>IF(IF($C$4=Dates!$E$3, DataPack!AQ234, IF($C$4=Dates!$E$4, DataPack!AW234, IF($C$4=Dates!$E$5, DataPack!BC234)))="", "", IF($C$4=Dates!$E$3, DataPack!AQ234, IF($C$4=Dates!$E$4, DataPack!AW234, IF($C$4=Dates!$E$5, DataPack!BC234))))</f>
        <v>121380</v>
      </c>
      <c r="C83" s="38" t="str">
        <f>IF(IF($C$4=Dates!$E$3, DataPack!AR234, IF($C$4=Dates!$E$4, DataPack!AX234, IF($C$4=Dates!$E$5, DataPack!BD234)))="", "", IF($C$4=Dates!$E$3, DataPack!AR234, IF($C$4=Dates!$E$4, DataPack!AX234, IF($C$4=Dates!$E$5, DataPack!BD234))))</f>
        <v>High Bentham Community Primary School</v>
      </c>
      <c r="D83" s="38" t="str">
        <f>IF(IF($C$4=Dates!$E$3, DataPack!AS234, IF($C$4=Dates!$E$4, DataPack!AY234, IF($C$4=Dates!$E$5, DataPack!BE234)))="", "", IF($C$4=Dates!$E$3, DataPack!AS234, IF($C$4=Dates!$E$4, DataPack!AY234, IF($C$4=Dates!$E$5, DataPack!BE234))))</f>
        <v>North Yorkshire</v>
      </c>
      <c r="E83" s="38" t="str">
        <f>IF(IF($C$4=Dates!$E$3, DataPack!AT234, IF($C$4=Dates!$E$4, DataPack!AZ234, IF($C$4=Dates!$E$5, DataPack!BF234)))="", "", IF($C$4=Dates!$E$3, DataPack!AT234, IF($C$4=Dates!$E$4, DataPack!AZ234, IF($C$4=Dates!$E$5, DataPack!BF234))))</f>
        <v>Primary</v>
      </c>
      <c r="F83" s="38" t="str">
        <f>IF(IF($C$4=Dates!$E$3, DataPack!AU234, IF($C$4=Dates!$E$4, DataPack!BA234, IF($C$4=Dates!$E$5, DataPack!BG234)))="", "", IF($C$4=Dates!$E$3, DataPack!AU234, IF($C$4=Dates!$E$4, DataPack!BA234, IF($C$4=Dates!$E$5, DataPack!BG234))))</f>
        <v>Community School</v>
      </c>
      <c r="G83" s="43">
        <f>IF(IF($C$4=Dates!$E$3, DataPack!AV234, IF($C$4=Dates!$E$4, DataPack!BB234, IF($C$4=Dates!$E$5, DataPack!BH234)))="", "", IF($C$4=Dates!$E$3, DataPack!AV234, IF($C$4=Dates!$E$4, DataPack!BB234, IF($C$4=Dates!$E$5, DataPack!BH234))))</f>
        <v>40864</v>
      </c>
    </row>
    <row r="84" spans="2:7">
      <c r="B84" s="7">
        <f>IF(IF($C$4=Dates!$E$3, DataPack!AQ235, IF($C$4=Dates!$E$4, DataPack!AW235, IF($C$4=Dates!$E$5, DataPack!BC235)))="", "", IF($C$4=Dates!$E$3, DataPack!AQ235, IF($C$4=Dates!$E$4, DataPack!AW235, IF($C$4=Dates!$E$5, DataPack!BC235))))</f>
        <v>103820</v>
      </c>
      <c r="C84" s="38" t="str">
        <f>IF(IF($C$4=Dates!$E$3, DataPack!AR235, IF($C$4=Dates!$E$4, DataPack!AX235, IF($C$4=Dates!$E$5, DataPack!BD235)))="", "", IF($C$4=Dates!$E$3, DataPack!AR235, IF($C$4=Dates!$E$4, DataPack!AX235, IF($C$4=Dates!$E$5, DataPack!BD235))))</f>
        <v>Hawbush Primary School</v>
      </c>
      <c r="D84" s="38" t="str">
        <f>IF(IF($C$4=Dates!$E$3, DataPack!AS235, IF($C$4=Dates!$E$4, DataPack!AY235, IF($C$4=Dates!$E$5, DataPack!BE235)))="", "", IF($C$4=Dates!$E$3, DataPack!AS235, IF($C$4=Dates!$E$4, DataPack!AY235, IF($C$4=Dates!$E$5, DataPack!BE235))))</f>
        <v>Dudley</v>
      </c>
      <c r="E84" s="38" t="str">
        <f>IF(IF($C$4=Dates!$E$3, DataPack!AT235, IF($C$4=Dates!$E$4, DataPack!AZ235, IF($C$4=Dates!$E$5, DataPack!BF235)))="", "", IF($C$4=Dates!$E$3, DataPack!AT235, IF($C$4=Dates!$E$4, DataPack!AZ235, IF($C$4=Dates!$E$5, DataPack!BF235))))</f>
        <v>Primary</v>
      </c>
      <c r="F84" s="38" t="str">
        <f>IF(IF($C$4=Dates!$E$3, DataPack!AU235, IF($C$4=Dates!$E$4, DataPack!BA235, IF($C$4=Dates!$E$5, DataPack!BG235)))="", "", IF($C$4=Dates!$E$3, DataPack!AU235, IF($C$4=Dates!$E$4, DataPack!BA235, IF($C$4=Dates!$E$5, DataPack!BG235))))</f>
        <v>Community School</v>
      </c>
      <c r="G84" s="43">
        <f>IF(IF($C$4=Dates!$E$3, DataPack!AV235, IF($C$4=Dates!$E$4, DataPack!BB235, IF($C$4=Dates!$E$5, DataPack!BH235)))="", "", IF($C$4=Dates!$E$3, DataPack!AV235, IF($C$4=Dates!$E$4, DataPack!BB235, IF($C$4=Dates!$E$5, DataPack!BH235))))</f>
        <v>40863</v>
      </c>
    </row>
    <row r="85" spans="2:7">
      <c r="B85" s="7">
        <f>IF(IF($C$4=Dates!$E$3, DataPack!AQ236, IF($C$4=Dates!$E$4, DataPack!AW236, IF($C$4=Dates!$E$5, DataPack!BC236)))="", "", IF($C$4=Dates!$E$3, DataPack!AQ236, IF($C$4=Dates!$E$4, DataPack!AW236, IF($C$4=Dates!$E$5, DataPack!BC236))))</f>
        <v>112569</v>
      </c>
      <c r="C85" s="38" t="str">
        <f>IF(IF($C$4=Dates!$E$3, DataPack!AR236, IF($C$4=Dates!$E$4, DataPack!AX236, IF($C$4=Dates!$E$5, DataPack!BD236)))="", "", IF($C$4=Dates!$E$3, DataPack!AR236, IF($C$4=Dates!$E$4, DataPack!AX236, IF($C$4=Dates!$E$5, DataPack!BD236))))</f>
        <v>Cotmanhay Junior School</v>
      </c>
      <c r="D85" s="38" t="str">
        <f>IF(IF($C$4=Dates!$E$3, DataPack!AS236, IF($C$4=Dates!$E$4, DataPack!AY236, IF($C$4=Dates!$E$5, DataPack!BE236)))="", "", IF($C$4=Dates!$E$3, DataPack!AS236, IF($C$4=Dates!$E$4, DataPack!AY236, IF($C$4=Dates!$E$5, DataPack!BE236))))</f>
        <v>Derbyshire</v>
      </c>
      <c r="E85" s="38" t="str">
        <f>IF(IF($C$4=Dates!$E$3, DataPack!AT236, IF($C$4=Dates!$E$4, DataPack!AZ236, IF($C$4=Dates!$E$5, DataPack!BF236)))="", "", IF($C$4=Dates!$E$3, DataPack!AT236, IF($C$4=Dates!$E$4, DataPack!AZ236, IF($C$4=Dates!$E$5, DataPack!BF236))))</f>
        <v>Primary</v>
      </c>
      <c r="F85" s="38" t="str">
        <f>IF(IF($C$4=Dates!$E$3, DataPack!AU236, IF($C$4=Dates!$E$4, DataPack!BA236, IF($C$4=Dates!$E$5, DataPack!BG236)))="", "", IF($C$4=Dates!$E$3, DataPack!AU236, IF($C$4=Dates!$E$4, DataPack!BA236, IF($C$4=Dates!$E$5, DataPack!BG236))))</f>
        <v>Community School</v>
      </c>
      <c r="G85" s="43">
        <f>IF(IF($C$4=Dates!$E$3, DataPack!AV236, IF($C$4=Dates!$E$4, DataPack!BB236, IF($C$4=Dates!$E$5, DataPack!BH236)))="", "", IF($C$4=Dates!$E$3, DataPack!AV236, IF($C$4=Dates!$E$4, DataPack!BB236, IF($C$4=Dates!$E$5, DataPack!BH236))))</f>
        <v>40856</v>
      </c>
    </row>
    <row r="86" spans="2:7">
      <c r="B86" s="7">
        <f>IF(IF($C$4=Dates!$E$3, DataPack!AQ237, IF($C$4=Dates!$E$4, DataPack!AW237, IF($C$4=Dates!$E$5, DataPack!BC237)))="", "", IF($C$4=Dates!$E$3, DataPack!AQ237, IF($C$4=Dates!$E$4, DataPack!AW237, IF($C$4=Dates!$E$5, DataPack!BC237))))</f>
        <v>115020</v>
      </c>
      <c r="C86" s="38" t="str">
        <f>IF(IF($C$4=Dates!$E$3, DataPack!AR237, IF($C$4=Dates!$E$4, DataPack!AX237, IF($C$4=Dates!$E$5, DataPack!BD237)))="", "", IF($C$4=Dates!$E$3, DataPack!AR237, IF($C$4=Dates!$E$4, DataPack!AX237, IF($C$4=Dates!$E$5, DataPack!BD237))))</f>
        <v>Shelley Primary School</v>
      </c>
      <c r="D86" s="38" t="str">
        <f>IF(IF($C$4=Dates!$E$3, DataPack!AS237, IF($C$4=Dates!$E$4, DataPack!AY237, IF($C$4=Dates!$E$5, DataPack!BE237)))="", "", IF($C$4=Dates!$E$3, DataPack!AS237, IF($C$4=Dates!$E$4, DataPack!AY237, IF($C$4=Dates!$E$5, DataPack!BE237))))</f>
        <v>Essex</v>
      </c>
      <c r="E86" s="38" t="str">
        <f>IF(IF($C$4=Dates!$E$3, DataPack!AT237, IF($C$4=Dates!$E$4, DataPack!AZ237, IF($C$4=Dates!$E$5, DataPack!BF237)))="", "", IF($C$4=Dates!$E$3, DataPack!AT237, IF($C$4=Dates!$E$4, DataPack!AZ237, IF($C$4=Dates!$E$5, DataPack!BF237))))</f>
        <v>Primary</v>
      </c>
      <c r="F86" s="38" t="str">
        <f>IF(IF($C$4=Dates!$E$3, DataPack!AU237, IF($C$4=Dates!$E$4, DataPack!BA237, IF($C$4=Dates!$E$5, DataPack!BG237)))="", "", IF($C$4=Dates!$E$3, DataPack!AU237, IF($C$4=Dates!$E$4, DataPack!BA237, IF($C$4=Dates!$E$5, DataPack!BG237))))</f>
        <v>Community School</v>
      </c>
      <c r="G86" s="43">
        <f>IF(IF($C$4=Dates!$E$3, DataPack!AV237, IF($C$4=Dates!$E$4, DataPack!BB237, IF($C$4=Dates!$E$5, DataPack!BH237)))="", "", IF($C$4=Dates!$E$3, DataPack!AV237, IF($C$4=Dates!$E$4, DataPack!BB237, IF($C$4=Dates!$E$5, DataPack!BH237))))</f>
        <v>40856</v>
      </c>
    </row>
    <row r="87" spans="2:7">
      <c r="B87" s="7">
        <f>IF(IF($C$4=Dates!$E$3, DataPack!AQ238, IF($C$4=Dates!$E$4, DataPack!AW238, IF($C$4=Dates!$E$5, DataPack!BC238)))="", "", IF($C$4=Dates!$E$3, DataPack!AQ238, IF($C$4=Dates!$E$4, DataPack!AW238, IF($C$4=Dates!$E$5, DataPack!BC238))))</f>
        <v>111235</v>
      </c>
      <c r="C87" s="38" t="str">
        <f>IF(IF($C$4=Dates!$E$3, DataPack!AR238, IF($C$4=Dates!$E$4, DataPack!AX238, IF($C$4=Dates!$E$5, DataPack!BD238)))="", "", IF($C$4=Dates!$E$3, DataPack!AR238, IF($C$4=Dates!$E$4, DataPack!AX238, IF($C$4=Dates!$E$5, DataPack!BD238))))</f>
        <v>Meadow Community Primary School</v>
      </c>
      <c r="D87" s="38" t="str">
        <f>IF(IF($C$4=Dates!$E$3, DataPack!AS238, IF($C$4=Dates!$E$4, DataPack!AY238, IF($C$4=Dates!$E$5, DataPack!BE238)))="", "", IF($C$4=Dates!$E$3, DataPack!AS238, IF($C$4=Dates!$E$4, DataPack!AY238, IF($C$4=Dates!$E$5, DataPack!BE238))))</f>
        <v>Cheshire West and Chester</v>
      </c>
      <c r="E87" s="38" t="str">
        <f>IF(IF($C$4=Dates!$E$3, DataPack!AT238, IF($C$4=Dates!$E$4, DataPack!AZ238, IF($C$4=Dates!$E$5, DataPack!BF238)))="", "", IF($C$4=Dates!$E$3, DataPack!AT238, IF($C$4=Dates!$E$4, DataPack!AZ238, IF($C$4=Dates!$E$5, DataPack!BF238))))</f>
        <v>Primary</v>
      </c>
      <c r="F87" s="38" t="str">
        <f>IF(IF($C$4=Dates!$E$3, DataPack!AU238, IF($C$4=Dates!$E$4, DataPack!BA238, IF($C$4=Dates!$E$5, DataPack!BG238)))="", "", IF($C$4=Dates!$E$3, DataPack!AU238, IF($C$4=Dates!$E$4, DataPack!BA238, IF($C$4=Dates!$E$5, DataPack!BG238))))</f>
        <v>Community School</v>
      </c>
      <c r="G87" s="43">
        <f>IF(IF($C$4=Dates!$E$3, DataPack!AV238, IF($C$4=Dates!$E$4, DataPack!BB238, IF($C$4=Dates!$E$5, DataPack!BH238)))="", "", IF($C$4=Dates!$E$3, DataPack!AV238, IF($C$4=Dates!$E$4, DataPack!BB238, IF($C$4=Dates!$E$5, DataPack!BH238))))</f>
        <v>40851</v>
      </c>
    </row>
    <row r="88" spans="2:7">
      <c r="B88" s="7">
        <f>IF(IF($C$4=Dates!$E$3, DataPack!AQ239, IF($C$4=Dates!$E$4, DataPack!AW239, IF($C$4=Dates!$E$5, DataPack!BC239)))="", "", IF($C$4=Dates!$E$3, DataPack!AQ239, IF($C$4=Dates!$E$4, DataPack!AW239, IF($C$4=Dates!$E$5, DataPack!BC239))))</f>
        <v>114845</v>
      </c>
      <c r="C88" s="38" t="str">
        <f>IF(IF($C$4=Dates!$E$3, DataPack!AR239, IF($C$4=Dates!$E$4, DataPack!AX239, IF($C$4=Dates!$E$5, DataPack!BD239)))="", "", IF($C$4=Dates!$E$3, DataPack!AR239, IF($C$4=Dates!$E$4, DataPack!AX239, IF($C$4=Dates!$E$5, DataPack!BD239))))</f>
        <v>Thameside Junior School</v>
      </c>
      <c r="D88" s="38" t="str">
        <f>IF(IF($C$4=Dates!$E$3, DataPack!AS239, IF($C$4=Dates!$E$4, DataPack!AY239, IF($C$4=Dates!$E$5, DataPack!BE239)))="", "", IF($C$4=Dates!$E$3, DataPack!AS239, IF($C$4=Dates!$E$4, DataPack!AY239, IF($C$4=Dates!$E$5, DataPack!BE239))))</f>
        <v>Thurrock</v>
      </c>
      <c r="E88" s="38" t="str">
        <f>IF(IF($C$4=Dates!$E$3, DataPack!AT239, IF($C$4=Dates!$E$4, DataPack!AZ239, IF($C$4=Dates!$E$5, DataPack!BF239)))="", "", IF($C$4=Dates!$E$3, DataPack!AT239, IF($C$4=Dates!$E$4, DataPack!AZ239, IF($C$4=Dates!$E$5, DataPack!BF239))))</f>
        <v>Primary</v>
      </c>
      <c r="F88" s="38" t="str">
        <f>IF(IF($C$4=Dates!$E$3, DataPack!AU239, IF($C$4=Dates!$E$4, DataPack!BA239, IF($C$4=Dates!$E$5, DataPack!BG239)))="", "", IF($C$4=Dates!$E$3, DataPack!AU239, IF($C$4=Dates!$E$4, DataPack!BA239, IF($C$4=Dates!$E$5, DataPack!BG239))))</f>
        <v>Community School</v>
      </c>
      <c r="G88" s="43">
        <f>IF(IF($C$4=Dates!$E$3, DataPack!AV239, IF($C$4=Dates!$E$4, DataPack!BB239, IF($C$4=Dates!$E$5, DataPack!BH239)))="", "", IF($C$4=Dates!$E$3, DataPack!AV239, IF($C$4=Dates!$E$4, DataPack!BB239, IF($C$4=Dates!$E$5, DataPack!BH239))))</f>
        <v>40851</v>
      </c>
    </row>
    <row r="89" spans="2:7">
      <c r="B89" s="7">
        <f>IF(IF($C$4=Dates!$E$3, DataPack!AQ240, IF($C$4=Dates!$E$4, DataPack!AW240, IF($C$4=Dates!$E$5, DataPack!BC240)))="", "", IF($C$4=Dates!$E$3, DataPack!AQ240, IF($C$4=Dates!$E$4, DataPack!AW240, IF($C$4=Dates!$E$5, DataPack!BC240))))</f>
        <v>106619</v>
      </c>
      <c r="C89" s="38" t="str">
        <f>IF(IF($C$4=Dates!$E$3, DataPack!AR240, IF($C$4=Dates!$E$4, DataPack!AX240, IF($C$4=Dates!$E$5, DataPack!BD240)))="", "", IF($C$4=Dates!$E$3, DataPack!AR240, IF($C$4=Dates!$E$4, DataPack!AX240, IF($C$4=Dates!$E$5, DataPack!BD240))))</f>
        <v>Shafton Primary School</v>
      </c>
      <c r="D89" s="38" t="str">
        <f>IF(IF($C$4=Dates!$E$3, DataPack!AS240, IF($C$4=Dates!$E$4, DataPack!AY240, IF($C$4=Dates!$E$5, DataPack!BE240)))="", "", IF($C$4=Dates!$E$3, DataPack!AS240, IF($C$4=Dates!$E$4, DataPack!AY240, IF($C$4=Dates!$E$5, DataPack!BE240))))</f>
        <v>Barnsley</v>
      </c>
      <c r="E89" s="38" t="str">
        <f>IF(IF($C$4=Dates!$E$3, DataPack!AT240, IF($C$4=Dates!$E$4, DataPack!AZ240, IF($C$4=Dates!$E$5, DataPack!BF240)))="", "", IF($C$4=Dates!$E$3, DataPack!AT240, IF($C$4=Dates!$E$4, DataPack!AZ240, IF($C$4=Dates!$E$5, DataPack!BF240))))</f>
        <v>Primary</v>
      </c>
      <c r="F89" s="38" t="str">
        <f>IF(IF($C$4=Dates!$E$3, DataPack!AU240, IF($C$4=Dates!$E$4, DataPack!BA240, IF($C$4=Dates!$E$5, DataPack!BG240)))="", "", IF($C$4=Dates!$E$3, DataPack!AU240, IF($C$4=Dates!$E$4, DataPack!BA240, IF($C$4=Dates!$E$5, DataPack!BG240))))</f>
        <v>Community School</v>
      </c>
      <c r="G89" s="43">
        <f>IF(IF($C$4=Dates!$E$3, DataPack!AV240, IF($C$4=Dates!$E$4, DataPack!BB240, IF($C$4=Dates!$E$5, DataPack!BH240)))="", "", IF($C$4=Dates!$E$3, DataPack!AV240, IF($C$4=Dates!$E$4, DataPack!BB240, IF($C$4=Dates!$E$5, DataPack!BH240))))</f>
        <v>40851</v>
      </c>
    </row>
    <row r="90" spans="2:7">
      <c r="B90" s="7">
        <f>IF(IF($C$4=Dates!$E$3, DataPack!AQ241, IF($C$4=Dates!$E$4, DataPack!AW241, IF($C$4=Dates!$E$5, DataPack!BC241)))="", "", IF($C$4=Dates!$E$3, DataPack!AQ241, IF($C$4=Dates!$E$4, DataPack!AW241, IF($C$4=Dates!$E$5, DataPack!BC241))))</f>
        <v>109230</v>
      </c>
      <c r="C90" s="38" t="str">
        <f>IF(IF($C$4=Dates!$E$3, DataPack!AR241, IF($C$4=Dates!$E$4, DataPack!AX241, IF($C$4=Dates!$E$5, DataPack!BD241)))="", "", IF($C$4=Dates!$E$3, DataPack!AR241, IF($C$4=Dates!$E$4, DataPack!AX241, IF($C$4=Dates!$E$5, DataPack!BD241))))</f>
        <v>Combe Down CofE Primary School</v>
      </c>
      <c r="D90" s="38" t="str">
        <f>IF(IF($C$4=Dates!$E$3, DataPack!AS241, IF($C$4=Dates!$E$4, DataPack!AY241, IF($C$4=Dates!$E$5, DataPack!BE241)))="", "", IF($C$4=Dates!$E$3, DataPack!AS241, IF($C$4=Dates!$E$4, DataPack!AY241, IF($C$4=Dates!$E$5, DataPack!BE241))))</f>
        <v>Bath and North East Somerset</v>
      </c>
      <c r="E90" s="38" t="str">
        <f>IF(IF($C$4=Dates!$E$3, DataPack!AT241, IF($C$4=Dates!$E$4, DataPack!AZ241, IF($C$4=Dates!$E$5, DataPack!BF241)))="", "", IF($C$4=Dates!$E$3, DataPack!AT241, IF($C$4=Dates!$E$4, DataPack!AZ241, IF($C$4=Dates!$E$5, DataPack!BF241))))</f>
        <v>Primary</v>
      </c>
      <c r="F90" s="38" t="str">
        <f>IF(IF($C$4=Dates!$E$3, DataPack!AU241, IF($C$4=Dates!$E$4, DataPack!BA241, IF($C$4=Dates!$E$5, DataPack!BG241)))="", "", IF($C$4=Dates!$E$3, DataPack!AU241, IF($C$4=Dates!$E$4, DataPack!BA241, IF($C$4=Dates!$E$5, DataPack!BG241))))</f>
        <v>Voluntary Controlled School</v>
      </c>
      <c r="G90" s="43">
        <f>IF(IF($C$4=Dates!$E$3, DataPack!AV241, IF($C$4=Dates!$E$4, DataPack!BB241, IF($C$4=Dates!$E$5, DataPack!BH241)))="", "", IF($C$4=Dates!$E$3, DataPack!AV241, IF($C$4=Dates!$E$4, DataPack!BB241, IF($C$4=Dates!$E$5, DataPack!BH241))))</f>
        <v>40801</v>
      </c>
    </row>
    <row r="91" spans="2:7">
      <c r="B91" s="7">
        <f>IF(IF($C$4=Dates!$E$3, DataPack!AQ242, IF($C$4=Dates!$E$4, DataPack!AW242, IF($C$4=Dates!$E$5, DataPack!BC242)))="", "", IF($C$4=Dates!$E$3, DataPack!AQ242, IF($C$4=Dates!$E$4, DataPack!AW242, IF($C$4=Dates!$E$5, DataPack!BC242))))</f>
        <v>115939</v>
      </c>
      <c r="C91" s="38" t="str">
        <f>IF(IF($C$4=Dates!$E$3, DataPack!AR242, IF($C$4=Dates!$E$4, DataPack!AX242, IF($C$4=Dates!$E$5, DataPack!BD242)))="", "", IF($C$4=Dates!$E$3, DataPack!AR242, IF($C$4=Dates!$E$4, DataPack!AX242, IF($C$4=Dates!$E$5, DataPack!BD242))))</f>
        <v>Stakes Hill Infant School</v>
      </c>
      <c r="D91" s="38" t="str">
        <f>IF(IF($C$4=Dates!$E$3, DataPack!AS242, IF($C$4=Dates!$E$4, DataPack!AY242, IF($C$4=Dates!$E$5, DataPack!BE242)))="", "", IF($C$4=Dates!$E$3, DataPack!AS242, IF($C$4=Dates!$E$4, DataPack!AY242, IF($C$4=Dates!$E$5, DataPack!BE242))))</f>
        <v>Hampshire</v>
      </c>
      <c r="E91" s="38" t="str">
        <f>IF(IF($C$4=Dates!$E$3, DataPack!AT242, IF($C$4=Dates!$E$4, DataPack!AZ242, IF($C$4=Dates!$E$5, DataPack!BF242)))="", "", IF($C$4=Dates!$E$3, DataPack!AT242, IF($C$4=Dates!$E$4, DataPack!AZ242, IF($C$4=Dates!$E$5, DataPack!BF242))))</f>
        <v>Primary</v>
      </c>
      <c r="F91" s="38" t="str">
        <f>IF(IF($C$4=Dates!$E$3, DataPack!AU242, IF($C$4=Dates!$E$4, DataPack!BA242, IF($C$4=Dates!$E$5, DataPack!BG242)))="", "", IF($C$4=Dates!$E$3, DataPack!AU242, IF($C$4=Dates!$E$4, DataPack!BA242, IF($C$4=Dates!$E$5, DataPack!BG242))))</f>
        <v>Community School</v>
      </c>
      <c r="G91" s="43">
        <f>IF(IF($C$4=Dates!$E$3, DataPack!AV242, IF($C$4=Dates!$E$4, DataPack!BB242, IF($C$4=Dates!$E$5, DataPack!BH242)))="", "", IF($C$4=Dates!$E$3, DataPack!AV242, IF($C$4=Dates!$E$4, DataPack!BB242, IF($C$4=Dates!$E$5, DataPack!BH242))))</f>
        <v>40850</v>
      </c>
    </row>
    <row r="92" spans="2:7">
      <c r="B92" s="7">
        <f>IF(IF($C$4=Dates!$E$3, DataPack!AQ243, IF($C$4=Dates!$E$4, DataPack!AW243, IF($C$4=Dates!$E$5, DataPack!BC243)))="", "", IF($C$4=Dates!$E$3, DataPack!AQ243, IF($C$4=Dates!$E$4, DataPack!AW243, IF($C$4=Dates!$E$5, DataPack!BC243))))</f>
        <v>134943</v>
      </c>
      <c r="C92" s="38" t="str">
        <f>IF(IF($C$4=Dates!$E$3, DataPack!AR243, IF($C$4=Dates!$E$4, DataPack!AX243, IF($C$4=Dates!$E$5, DataPack!BD243)))="", "", IF($C$4=Dates!$E$3, DataPack!AR243, IF($C$4=Dates!$E$4, DataPack!AX243, IF($C$4=Dates!$E$5, DataPack!BD243))))</f>
        <v>Larkman Primary School</v>
      </c>
      <c r="D92" s="38" t="str">
        <f>IF(IF($C$4=Dates!$E$3, DataPack!AS243, IF($C$4=Dates!$E$4, DataPack!AY243, IF($C$4=Dates!$E$5, DataPack!BE243)))="", "", IF($C$4=Dates!$E$3, DataPack!AS243, IF($C$4=Dates!$E$4, DataPack!AY243, IF($C$4=Dates!$E$5, DataPack!BE243))))</f>
        <v>Norfolk</v>
      </c>
      <c r="E92" s="38" t="str">
        <f>IF(IF($C$4=Dates!$E$3, DataPack!AT243, IF($C$4=Dates!$E$4, DataPack!AZ243, IF($C$4=Dates!$E$5, DataPack!BF243)))="", "", IF($C$4=Dates!$E$3, DataPack!AT243, IF($C$4=Dates!$E$4, DataPack!AZ243, IF($C$4=Dates!$E$5, DataPack!BF243))))</f>
        <v>Primary</v>
      </c>
      <c r="F92" s="38" t="str">
        <f>IF(IF($C$4=Dates!$E$3, DataPack!AU243, IF($C$4=Dates!$E$4, DataPack!BA243, IF($C$4=Dates!$E$5, DataPack!BG243)))="", "", IF($C$4=Dates!$E$3, DataPack!AU243, IF($C$4=Dates!$E$4, DataPack!BA243, IF($C$4=Dates!$E$5, DataPack!BG243))))</f>
        <v>Community School</v>
      </c>
      <c r="G92" s="43">
        <f>IF(IF($C$4=Dates!$E$3, DataPack!AV243, IF($C$4=Dates!$E$4, DataPack!BB243, IF($C$4=Dates!$E$5, DataPack!BH243)))="", "", IF($C$4=Dates!$E$3, DataPack!AV243, IF($C$4=Dates!$E$4, DataPack!BB243, IF($C$4=Dates!$E$5, DataPack!BH243))))</f>
        <v>40835</v>
      </c>
    </row>
    <row r="93" spans="2:7">
      <c r="B93" s="7">
        <f>IF(IF($C$4=Dates!$E$3, DataPack!AQ244, IF($C$4=Dates!$E$4, DataPack!AW244, IF($C$4=Dates!$E$5, DataPack!BC244)))="", "", IF($C$4=Dates!$E$3, DataPack!AQ244, IF($C$4=Dates!$E$4, DataPack!AW244, IF($C$4=Dates!$E$5, DataPack!BC244))))</f>
        <v>108002</v>
      </c>
      <c r="C93" s="38" t="str">
        <f>IF(IF($C$4=Dates!$E$3, DataPack!AR244, IF($C$4=Dates!$E$4, DataPack!AX244, IF($C$4=Dates!$E$5, DataPack!BD244)))="", "", IF($C$4=Dates!$E$3, DataPack!AR244, IF($C$4=Dates!$E$4, DataPack!AX244, IF($C$4=Dates!$E$5, DataPack!BD244))))</f>
        <v>Middleton St Mary's Church of England Voluntary Controlled Primary School</v>
      </c>
      <c r="D93" s="38" t="str">
        <f>IF(IF($C$4=Dates!$E$3, DataPack!AS244, IF($C$4=Dates!$E$4, DataPack!AY244, IF($C$4=Dates!$E$5, DataPack!BE244)))="", "", IF($C$4=Dates!$E$3, DataPack!AS244, IF($C$4=Dates!$E$4, DataPack!AY244, IF($C$4=Dates!$E$5, DataPack!BE244))))</f>
        <v>Leeds</v>
      </c>
      <c r="E93" s="38" t="str">
        <f>IF(IF($C$4=Dates!$E$3, DataPack!AT244, IF($C$4=Dates!$E$4, DataPack!AZ244, IF($C$4=Dates!$E$5, DataPack!BF244)))="", "", IF($C$4=Dates!$E$3, DataPack!AT244, IF($C$4=Dates!$E$4, DataPack!AZ244, IF($C$4=Dates!$E$5, DataPack!BF244))))</f>
        <v>Primary</v>
      </c>
      <c r="F93" s="38" t="str">
        <f>IF(IF($C$4=Dates!$E$3, DataPack!AU244, IF($C$4=Dates!$E$4, DataPack!BA244, IF($C$4=Dates!$E$5, DataPack!BG244)))="", "", IF($C$4=Dates!$E$3, DataPack!AU244, IF($C$4=Dates!$E$4, DataPack!BA244, IF($C$4=Dates!$E$5, DataPack!BG244))))</f>
        <v>Voluntary Controlled School</v>
      </c>
      <c r="G93" s="43">
        <f>IF(IF($C$4=Dates!$E$3, DataPack!AV244, IF($C$4=Dates!$E$4, DataPack!BB244, IF($C$4=Dates!$E$5, DataPack!BH244)))="", "", IF($C$4=Dates!$E$3, DataPack!AV244, IF($C$4=Dates!$E$4, DataPack!BB244, IF($C$4=Dates!$E$5, DataPack!BH244))))</f>
        <v>40835</v>
      </c>
    </row>
    <row r="94" spans="2:7">
      <c r="B94" s="7">
        <f>IF(IF($C$4=Dates!$E$3, DataPack!AQ245, IF($C$4=Dates!$E$4, DataPack!AW245, IF($C$4=Dates!$E$5, DataPack!BC245)))="", "", IF($C$4=Dates!$E$3, DataPack!AQ245, IF($C$4=Dates!$E$4, DataPack!AW245, IF($C$4=Dates!$E$5, DataPack!BC245))))</f>
        <v>111856</v>
      </c>
      <c r="C94" s="38" t="str">
        <f>IF(IF($C$4=Dates!$E$3, DataPack!AR245, IF($C$4=Dates!$E$4, DataPack!AX245, IF($C$4=Dates!$E$5, DataPack!BD245)))="", "", IF($C$4=Dates!$E$3, DataPack!AR245, IF($C$4=Dates!$E$4, DataPack!AX245, IF($C$4=Dates!$E$5, DataPack!BD245))))</f>
        <v>Roskear School</v>
      </c>
      <c r="D94" s="38" t="str">
        <f>IF(IF($C$4=Dates!$E$3, DataPack!AS245, IF($C$4=Dates!$E$4, DataPack!AY245, IF($C$4=Dates!$E$5, DataPack!BE245)))="", "", IF($C$4=Dates!$E$3, DataPack!AS245, IF($C$4=Dates!$E$4, DataPack!AY245, IF($C$4=Dates!$E$5, DataPack!BE245))))</f>
        <v>Cornwall</v>
      </c>
      <c r="E94" s="38" t="str">
        <f>IF(IF($C$4=Dates!$E$3, DataPack!AT245, IF($C$4=Dates!$E$4, DataPack!AZ245, IF($C$4=Dates!$E$5, DataPack!BF245)))="", "", IF($C$4=Dates!$E$3, DataPack!AT245, IF($C$4=Dates!$E$4, DataPack!AZ245, IF($C$4=Dates!$E$5, DataPack!BF245))))</f>
        <v>Primary</v>
      </c>
      <c r="F94" s="38" t="str">
        <f>IF(IF($C$4=Dates!$E$3, DataPack!AU245, IF($C$4=Dates!$E$4, DataPack!BA245, IF($C$4=Dates!$E$5, DataPack!BG245)))="", "", IF($C$4=Dates!$E$3, DataPack!AU245, IF($C$4=Dates!$E$4, DataPack!BA245, IF($C$4=Dates!$E$5, DataPack!BG245))))</f>
        <v>Community School</v>
      </c>
      <c r="G94" s="43">
        <f>IF(IF($C$4=Dates!$E$3, DataPack!AV245, IF($C$4=Dates!$E$4, DataPack!BB245, IF($C$4=Dates!$E$5, DataPack!BH245)))="", "", IF($C$4=Dates!$E$3, DataPack!AV245, IF($C$4=Dates!$E$4, DataPack!BB245, IF($C$4=Dates!$E$5, DataPack!BH245))))</f>
        <v>40829</v>
      </c>
    </row>
    <row r="95" spans="2:7">
      <c r="B95" s="7">
        <f>IF(IF($C$4=Dates!$E$3, DataPack!AQ246, IF($C$4=Dates!$E$4, DataPack!AW246, IF($C$4=Dates!$E$5, DataPack!BC246)))="", "", IF($C$4=Dates!$E$3, DataPack!AQ246, IF($C$4=Dates!$E$4, DataPack!AW246, IF($C$4=Dates!$E$5, DataPack!BC246))))</f>
        <v>118274</v>
      </c>
      <c r="C95" s="38" t="str">
        <f>IF(IF($C$4=Dates!$E$3, DataPack!AR246, IF($C$4=Dates!$E$4, DataPack!AX246, IF($C$4=Dates!$E$5, DataPack!BD246)))="", "", IF($C$4=Dates!$E$3, DataPack!AR246, IF($C$4=Dates!$E$4, DataPack!AX246, IF($C$4=Dates!$E$5, DataPack!BD246))))</f>
        <v>Halstead Community Primary School</v>
      </c>
      <c r="D95" s="38" t="str">
        <f>IF(IF($C$4=Dates!$E$3, DataPack!AS246, IF($C$4=Dates!$E$4, DataPack!AY246, IF($C$4=Dates!$E$5, DataPack!BE246)))="", "", IF($C$4=Dates!$E$3, DataPack!AS246, IF($C$4=Dates!$E$4, DataPack!AY246, IF($C$4=Dates!$E$5, DataPack!BE246))))</f>
        <v>Kent</v>
      </c>
      <c r="E95" s="38" t="str">
        <f>IF(IF($C$4=Dates!$E$3, DataPack!AT246, IF($C$4=Dates!$E$4, DataPack!AZ246, IF($C$4=Dates!$E$5, DataPack!BF246)))="", "", IF($C$4=Dates!$E$3, DataPack!AT246, IF($C$4=Dates!$E$4, DataPack!AZ246, IF($C$4=Dates!$E$5, DataPack!BF246))))</f>
        <v>Primary</v>
      </c>
      <c r="F95" s="38" t="str">
        <f>IF(IF($C$4=Dates!$E$3, DataPack!AU246, IF($C$4=Dates!$E$4, DataPack!BA246, IF($C$4=Dates!$E$5, DataPack!BG246)))="", "", IF($C$4=Dates!$E$3, DataPack!AU246, IF($C$4=Dates!$E$4, DataPack!BA246, IF($C$4=Dates!$E$5, DataPack!BG246))))</f>
        <v>Community School</v>
      </c>
      <c r="G95" s="43">
        <f>IF(IF($C$4=Dates!$E$3, DataPack!AV246, IF($C$4=Dates!$E$4, DataPack!BB246, IF($C$4=Dates!$E$5, DataPack!BH246)))="", "", IF($C$4=Dates!$E$3, DataPack!AV246, IF($C$4=Dates!$E$4, DataPack!BB246, IF($C$4=Dates!$E$5, DataPack!BH246))))</f>
        <v>40829</v>
      </c>
    </row>
    <row r="96" spans="2:7">
      <c r="B96" s="7">
        <f>IF(IF($C$4=Dates!$E$3, DataPack!AQ247, IF($C$4=Dates!$E$4, DataPack!AW247, IF($C$4=Dates!$E$5, DataPack!BC247)))="", "", IF($C$4=Dates!$E$3, DataPack!AQ247, IF($C$4=Dates!$E$4, DataPack!AW247, IF($C$4=Dates!$E$5, DataPack!BC247))))</f>
        <v>118347</v>
      </c>
      <c r="C96" s="38" t="str">
        <f>IF(IF($C$4=Dates!$E$3, DataPack!AR247, IF($C$4=Dates!$E$4, DataPack!AX247, IF($C$4=Dates!$E$5, DataPack!BD247)))="", "", IF($C$4=Dates!$E$3, DataPack!AR247, IF($C$4=Dates!$E$4, DataPack!AX247, IF($C$4=Dates!$E$5, DataPack!BD247))))</f>
        <v>Richmond Primary School</v>
      </c>
      <c r="D96" s="38" t="str">
        <f>IF(IF($C$4=Dates!$E$3, DataPack!AS247, IF($C$4=Dates!$E$4, DataPack!AY247, IF($C$4=Dates!$E$5, DataPack!BE247)))="", "", IF($C$4=Dates!$E$3, DataPack!AS247, IF($C$4=Dates!$E$4, DataPack!AY247, IF($C$4=Dates!$E$5, DataPack!BE247))))</f>
        <v>Kent</v>
      </c>
      <c r="E96" s="38" t="str">
        <f>IF(IF($C$4=Dates!$E$3, DataPack!AT247, IF($C$4=Dates!$E$4, DataPack!AZ247, IF($C$4=Dates!$E$5, DataPack!BF247)))="", "", IF($C$4=Dates!$E$3, DataPack!AT247, IF($C$4=Dates!$E$4, DataPack!AZ247, IF($C$4=Dates!$E$5, DataPack!BF247))))</f>
        <v>Primary</v>
      </c>
      <c r="F96" s="38" t="str">
        <f>IF(IF($C$4=Dates!$E$3, DataPack!AU247, IF($C$4=Dates!$E$4, DataPack!BA247, IF($C$4=Dates!$E$5, DataPack!BG247)))="", "", IF($C$4=Dates!$E$3, DataPack!AU247, IF($C$4=Dates!$E$4, DataPack!BA247, IF($C$4=Dates!$E$5, DataPack!BG247))))</f>
        <v>Community School</v>
      </c>
      <c r="G96" s="43">
        <f>IF(IF($C$4=Dates!$E$3, DataPack!AV247, IF($C$4=Dates!$E$4, DataPack!BB247, IF($C$4=Dates!$E$5, DataPack!BH247)))="", "", IF($C$4=Dates!$E$3, DataPack!AV247, IF($C$4=Dates!$E$4, DataPack!BB247, IF($C$4=Dates!$E$5, DataPack!BH247))))</f>
        <v>40822</v>
      </c>
    </row>
    <row r="97" spans="2:7">
      <c r="B97" s="7">
        <f>IF(IF($C$4=Dates!$E$3, DataPack!AQ248, IF($C$4=Dates!$E$4, DataPack!AW248, IF($C$4=Dates!$E$5, DataPack!BC248)))="", "", IF($C$4=Dates!$E$3, DataPack!AQ248, IF($C$4=Dates!$E$4, DataPack!AW248, IF($C$4=Dates!$E$5, DataPack!BC248))))</f>
        <v>102579</v>
      </c>
      <c r="C97" s="38" t="str">
        <f>IF(IF($C$4=Dates!$E$3, DataPack!AR248, IF($C$4=Dates!$E$4, DataPack!AX248, IF($C$4=Dates!$E$5, DataPack!BD248)))="", "", IF($C$4=Dates!$E$3, DataPack!AR248, IF($C$4=Dates!$E$4, DataPack!AX248, IF($C$4=Dates!$E$5, DataPack!BD248))))</f>
        <v>King Athelstan Primary School</v>
      </c>
      <c r="D97" s="38" t="str">
        <f>IF(IF($C$4=Dates!$E$3, DataPack!AS248, IF($C$4=Dates!$E$4, DataPack!AY248, IF($C$4=Dates!$E$5, DataPack!BE248)))="", "", IF($C$4=Dates!$E$3, DataPack!AS248, IF($C$4=Dates!$E$4, DataPack!AY248, IF($C$4=Dates!$E$5, DataPack!BE248))))</f>
        <v>Kingston upon Thames</v>
      </c>
      <c r="E97" s="38" t="str">
        <f>IF(IF($C$4=Dates!$E$3, DataPack!AT248, IF($C$4=Dates!$E$4, DataPack!AZ248, IF($C$4=Dates!$E$5, DataPack!BF248)))="", "", IF($C$4=Dates!$E$3, DataPack!AT248, IF($C$4=Dates!$E$4, DataPack!AZ248, IF($C$4=Dates!$E$5, DataPack!BF248))))</f>
        <v>Primary</v>
      </c>
      <c r="F97" s="38" t="str">
        <f>IF(IF($C$4=Dates!$E$3, DataPack!AU248, IF($C$4=Dates!$E$4, DataPack!BA248, IF($C$4=Dates!$E$5, DataPack!BG248)))="", "", IF($C$4=Dates!$E$3, DataPack!AU248, IF($C$4=Dates!$E$4, DataPack!BA248, IF($C$4=Dates!$E$5, DataPack!BG248))))</f>
        <v>Community School</v>
      </c>
      <c r="G97" s="43">
        <f>IF(IF($C$4=Dates!$E$3, DataPack!AV248, IF($C$4=Dates!$E$4, DataPack!BB248, IF($C$4=Dates!$E$5, DataPack!BH248)))="", "", IF($C$4=Dates!$E$3, DataPack!AV248, IF($C$4=Dates!$E$4, DataPack!BB248, IF($C$4=Dates!$E$5, DataPack!BH248))))</f>
        <v>40822</v>
      </c>
    </row>
    <row r="98" spans="2:7">
      <c r="B98" s="7">
        <f>IF(IF($C$4=Dates!$E$3, DataPack!AQ249, IF($C$4=Dates!$E$4, DataPack!AW249, IF($C$4=Dates!$E$5, DataPack!BC249)))="", "", IF($C$4=Dates!$E$3, DataPack!AQ249, IF($C$4=Dates!$E$4, DataPack!AW249, IF($C$4=Dates!$E$5, DataPack!BC249))))</f>
        <v>101534</v>
      </c>
      <c r="C98" s="38" t="str">
        <f>IF(IF($C$4=Dates!$E$3, DataPack!AR249, IF($C$4=Dates!$E$4, DataPack!AX249, IF($C$4=Dates!$E$5, DataPack!BD249)))="", "", IF($C$4=Dates!$E$3, DataPack!AR249, IF($C$4=Dates!$E$4, DataPack!AX249, IF($C$4=Dates!$E$5, DataPack!BD249))))</f>
        <v>John Keble CofE Primary School</v>
      </c>
      <c r="D98" s="38" t="str">
        <f>IF(IF($C$4=Dates!$E$3, DataPack!AS249, IF($C$4=Dates!$E$4, DataPack!AY249, IF($C$4=Dates!$E$5, DataPack!BE249)))="", "", IF($C$4=Dates!$E$3, DataPack!AS249, IF($C$4=Dates!$E$4, DataPack!AY249, IF($C$4=Dates!$E$5, DataPack!BE249))))</f>
        <v>Brent</v>
      </c>
      <c r="E98" s="38" t="str">
        <f>IF(IF($C$4=Dates!$E$3, DataPack!AT249, IF($C$4=Dates!$E$4, DataPack!AZ249, IF($C$4=Dates!$E$5, DataPack!BF249)))="", "", IF($C$4=Dates!$E$3, DataPack!AT249, IF($C$4=Dates!$E$4, DataPack!AZ249, IF($C$4=Dates!$E$5, DataPack!BF249))))</f>
        <v>Primary</v>
      </c>
      <c r="F98" s="38" t="str">
        <f>IF(IF($C$4=Dates!$E$3, DataPack!AU249, IF($C$4=Dates!$E$4, DataPack!BA249, IF($C$4=Dates!$E$5, DataPack!BG249)))="", "", IF($C$4=Dates!$E$3, DataPack!AU249, IF($C$4=Dates!$E$4, DataPack!BA249, IF($C$4=Dates!$E$5, DataPack!BG249))))</f>
        <v>Voluntary Aided School</v>
      </c>
      <c r="G98" s="43">
        <f>IF(IF($C$4=Dates!$E$3, DataPack!AV249, IF($C$4=Dates!$E$4, DataPack!BB249, IF($C$4=Dates!$E$5, DataPack!BH249)))="", "", IF($C$4=Dates!$E$3, DataPack!AV249, IF($C$4=Dates!$E$4, DataPack!BB249, IF($C$4=Dates!$E$5, DataPack!BH249))))</f>
        <v>40821</v>
      </c>
    </row>
    <row r="99" spans="2:7">
      <c r="B99" s="7">
        <f>IF(IF($C$4=Dates!$E$3, DataPack!AQ250, IF($C$4=Dates!$E$4, DataPack!AW250, IF($C$4=Dates!$E$5, DataPack!BC250)))="", "", IF($C$4=Dates!$E$3, DataPack!AQ250, IF($C$4=Dates!$E$4, DataPack!AW250, IF($C$4=Dates!$E$5, DataPack!BC250))))</f>
        <v>135617</v>
      </c>
      <c r="C99" s="38" t="str">
        <f>IF(IF($C$4=Dates!$E$3, DataPack!AR250, IF($C$4=Dates!$E$4, DataPack!AX250, IF($C$4=Dates!$E$5, DataPack!BD250)))="", "", IF($C$4=Dates!$E$3, DataPack!AR250, IF($C$4=Dates!$E$4, DataPack!AX250, IF($C$4=Dates!$E$5, DataPack!BD250))))</f>
        <v xml:space="preserve">The Coombes Church of England Primary School </v>
      </c>
      <c r="D99" s="38" t="str">
        <f>IF(IF($C$4=Dates!$E$3, DataPack!AS250, IF($C$4=Dates!$E$4, DataPack!AY250, IF($C$4=Dates!$E$5, DataPack!BE250)))="", "", IF($C$4=Dates!$E$3, DataPack!AS250, IF($C$4=Dates!$E$4, DataPack!AY250, IF($C$4=Dates!$E$5, DataPack!BE250))))</f>
        <v>Wokingham</v>
      </c>
      <c r="E99" s="38" t="str">
        <f>IF(IF($C$4=Dates!$E$3, DataPack!AT250, IF($C$4=Dates!$E$4, DataPack!AZ250, IF($C$4=Dates!$E$5, DataPack!BF250)))="", "", IF($C$4=Dates!$E$3, DataPack!AT250, IF($C$4=Dates!$E$4, DataPack!AZ250, IF($C$4=Dates!$E$5, DataPack!BF250))))</f>
        <v>Primary</v>
      </c>
      <c r="F99" s="38" t="str">
        <f>IF(IF($C$4=Dates!$E$3, DataPack!AU250, IF($C$4=Dates!$E$4, DataPack!BA250, IF($C$4=Dates!$E$5, DataPack!BG250)))="", "", IF($C$4=Dates!$E$3, DataPack!AU250, IF($C$4=Dates!$E$4, DataPack!BA250, IF($C$4=Dates!$E$5, DataPack!BG250))))</f>
        <v>Voluntary Controlled School</v>
      </c>
      <c r="G99" s="43">
        <f>IF(IF($C$4=Dates!$E$3, DataPack!AV250, IF($C$4=Dates!$E$4, DataPack!BB250, IF($C$4=Dates!$E$5, DataPack!BH250)))="", "", IF($C$4=Dates!$E$3, DataPack!AV250, IF($C$4=Dates!$E$4, DataPack!BB250, IF($C$4=Dates!$E$5, DataPack!BH250))))</f>
        <v>40815</v>
      </c>
    </row>
    <row r="100" spans="2:7">
      <c r="B100" s="7">
        <f>IF(IF($C$4=Dates!$E$3, DataPack!AQ251, IF($C$4=Dates!$E$4, DataPack!AW251, IF($C$4=Dates!$E$5, DataPack!BC251)))="", "", IF($C$4=Dates!$E$3, DataPack!AQ251, IF($C$4=Dates!$E$4, DataPack!AW251, IF($C$4=Dates!$E$5, DataPack!BC251))))</f>
        <v>121915</v>
      </c>
      <c r="C100" s="38" t="str">
        <f>IF(IF($C$4=Dates!$E$3, DataPack!AR251, IF($C$4=Dates!$E$4, DataPack!AX251, IF($C$4=Dates!$E$5, DataPack!BD251)))="", "", IF($C$4=Dates!$E$3, DataPack!AR251, IF($C$4=Dates!$E$4, DataPack!AX251, IF($C$4=Dates!$E$5, DataPack!BD251))))</f>
        <v>Kingsley Primary School</v>
      </c>
      <c r="D100" s="38" t="str">
        <f>IF(IF($C$4=Dates!$E$3, DataPack!AS251, IF($C$4=Dates!$E$4, DataPack!AY251, IF($C$4=Dates!$E$5, DataPack!BE251)))="", "", IF($C$4=Dates!$E$3, DataPack!AS251, IF($C$4=Dates!$E$4, DataPack!AY251, IF($C$4=Dates!$E$5, DataPack!BE251))))</f>
        <v>Northamptonshire</v>
      </c>
      <c r="E100" s="38" t="str">
        <f>IF(IF($C$4=Dates!$E$3, DataPack!AT251, IF($C$4=Dates!$E$4, DataPack!AZ251, IF($C$4=Dates!$E$5, DataPack!BF251)))="", "", IF($C$4=Dates!$E$3, DataPack!AT251, IF($C$4=Dates!$E$4, DataPack!AZ251, IF($C$4=Dates!$E$5, DataPack!BF251))))</f>
        <v>Primary</v>
      </c>
      <c r="F100" s="38" t="str">
        <f>IF(IF($C$4=Dates!$E$3, DataPack!AU251, IF($C$4=Dates!$E$4, DataPack!BA251, IF($C$4=Dates!$E$5, DataPack!BG251)))="", "", IF($C$4=Dates!$E$3, DataPack!AU251, IF($C$4=Dates!$E$4, DataPack!BA251, IF($C$4=Dates!$E$5, DataPack!BG251))))</f>
        <v>Community School</v>
      </c>
      <c r="G100" s="43">
        <f>IF(IF($C$4=Dates!$E$3, DataPack!AV251, IF($C$4=Dates!$E$4, DataPack!BB251, IF($C$4=Dates!$E$5, DataPack!BH251)))="", "", IF($C$4=Dates!$E$3, DataPack!AV251, IF($C$4=Dates!$E$4, DataPack!BB251, IF($C$4=Dates!$E$5, DataPack!BH251))))</f>
        <v>40814</v>
      </c>
    </row>
    <row r="101" spans="2:7">
      <c r="B101" s="7">
        <f>IF(IF($C$4=Dates!$E$3, DataPack!AQ252, IF($C$4=Dates!$E$4, DataPack!AW252, IF($C$4=Dates!$E$5, DataPack!BC252)))="", "", IF($C$4=Dates!$E$3, DataPack!AQ252, IF($C$4=Dates!$E$4, DataPack!AW252, IF($C$4=Dates!$E$5, DataPack!BC252))))</f>
        <v>119272</v>
      </c>
      <c r="C101" s="38" t="str">
        <f>IF(IF($C$4=Dates!$E$3, DataPack!AR252, IF($C$4=Dates!$E$4, DataPack!AX252, IF($C$4=Dates!$E$5, DataPack!BD252)))="", "", IF($C$4=Dates!$E$3, DataPack!AR252, IF($C$4=Dates!$E$4, DataPack!AX252, IF($C$4=Dates!$E$5, DataPack!BD252))))</f>
        <v>Trumacar Community Primary School</v>
      </c>
      <c r="D101" s="38" t="str">
        <f>IF(IF($C$4=Dates!$E$3, DataPack!AS252, IF($C$4=Dates!$E$4, DataPack!AY252, IF($C$4=Dates!$E$5, DataPack!BE252)))="", "", IF($C$4=Dates!$E$3, DataPack!AS252, IF($C$4=Dates!$E$4, DataPack!AY252, IF($C$4=Dates!$E$5, DataPack!BE252))))</f>
        <v>Lancashire</v>
      </c>
      <c r="E101" s="38" t="str">
        <f>IF(IF($C$4=Dates!$E$3, DataPack!AT252, IF($C$4=Dates!$E$4, DataPack!AZ252, IF($C$4=Dates!$E$5, DataPack!BF252)))="", "", IF($C$4=Dates!$E$3, DataPack!AT252, IF($C$4=Dates!$E$4, DataPack!AZ252, IF($C$4=Dates!$E$5, DataPack!BF252))))</f>
        <v>Primary</v>
      </c>
      <c r="F101" s="38" t="str">
        <f>IF(IF($C$4=Dates!$E$3, DataPack!AU252, IF($C$4=Dates!$E$4, DataPack!BA252, IF($C$4=Dates!$E$5, DataPack!BG252)))="", "", IF($C$4=Dates!$E$3, DataPack!AU252, IF($C$4=Dates!$E$4, DataPack!BA252, IF($C$4=Dates!$E$5, DataPack!BG252))))</f>
        <v>Community School</v>
      </c>
      <c r="G101" s="43">
        <f>IF(IF($C$4=Dates!$E$3, DataPack!AV252, IF($C$4=Dates!$E$4, DataPack!BB252, IF($C$4=Dates!$E$5, DataPack!BH252)))="", "", IF($C$4=Dates!$E$3, DataPack!AV252, IF($C$4=Dates!$E$4, DataPack!BB252, IF($C$4=Dates!$E$5, DataPack!BH252))))</f>
        <v>40814</v>
      </c>
    </row>
    <row r="102" spans="2:7">
      <c r="B102" s="7">
        <f>IF(IF($C$4=Dates!$E$3, DataPack!AQ253, IF($C$4=Dates!$E$4, DataPack!AW253, IF($C$4=Dates!$E$5, DataPack!BC253)))="", "", IF($C$4=Dates!$E$3, DataPack!AQ253, IF($C$4=Dates!$E$4, DataPack!AW253, IF($C$4=Dates!$E$5, DataPack!BC253))))</f>
        <v>122999</v>
      </c>
      <c r="C102" s="38" t="str">
        <f>IF(IF($C$4=Dates!$E$3, DataPack!AR253, IF($C$4=Dates!$E$4, DataPack!AX253, IF($C$4=Dates!$E$5, DataPack!BD253)))="", "", IF($C$4=Dates!$E$3, DataPack!AR253, IF($C$4=Dates!$E$4, DataPack!AX253, IF($C$4=Dates!$E$5, DataPack!BD253))))</f>
        <v>Hardwick Primary School</v>
      </c>
      <c r="D102" s="38" t="str">
        <f>IF(IF($C$4=Dates!$E$3, DataPack!AS253, IF($C$4=Dates!$E$4, DataPack!AY253, IF($C$4=Dates!$E$5, DataPack!BE253)))="", "", IF($C$4=Dates!$E$3, DataPack!AS253, IF($C$4=Dates!$E$4, DataPack!AY253, IF($C$4=Dates!$E$5, DataPack!BE253))))</f>
        <v>Oxfordshire</v>
      </c>
      <c r="E102" s="38" t="str">
        <f>IF(IF($C$4=Dates!$E$3, DataPack!AT253, IF($C$4=Dates!$E$4, DataPack!AZ253, IF($C$4=Dates!$E$5, DataPack!BF253)))="", "", IF($C$4=Dates!$E$3, DataPack!AT253, IF($C$4=Dates!$E$4, DataPack!AZ253, IF($C$4=Dates!$E$5, DataPack!BF253))))</f>
        <v>Primary</v>
      </c>
      <c r="F102" s="38" t="str">
        <f>IF(IF($C$4=Dates!$E$3, DataPack!AU253, IF($C$4=Dates!$E$4, DataPack!BA253, IF($C$4=Dates!$E$5, DataPack!BG253)))="", "", IF($C$4=Dates!$E$3, DataPack!AU253, IF($C$4=Dates!$E$4, DataPack!BA253, IF($C$4=Dates!$E$5, DataPack!BG253))))</f>
        <v>Community School</v>
      </c>
      <c r="G102" s="43">
        <f>IF(IF($C$4=Dates!$E$3, DataPack!AV253, IF($C$4=Dates!$E$4, DataPack!BB253, IF($C$4=Dates!$E$5, DataPack!BH253)))="", "", IF($C$4=Dates!$E$3, DataPack!AV253, IF($C$4=Dates!$E$4, DataPack!BB253, IF($C$4=Dates!$E$5, DataPack!BH253))))</f>
        <v>40809</v>
      </c>
    </row>
    <row r="103" spans="2:7">
      <c r="B103" s="7">
        <f>IF(IF($C$4=Dates!$E$3, DataPack!AQ254, IF($C$4=Dates!$E$4, DataPack!AW254, IF($C$4=Dates!$E$5, DataPack!BC254)))="", "", IF($C$4=Dates!$E$3, DataPack!AQ254, IF($C$4=Dates!$E$4, DataPack!AW254, IF($C$4=Dates!$E$5, DataPack!BC254))))</f>
        <v>124091</v>
      </c>
      <c r="C103" s="38" t="str">
        <f>IF(IF($C$4=Dates!$E$3, DataPack!AR254, IF($C$4=Dates!$E$4, DataPack!AX254, IF($C$4=Dates!$E$5, DataPack!BD254)))="", "", IF($C$4=Dates!$E$3, DataPack!AR254, IF($C$4=Dates!$E$4, DataPack!AX254, IF($C$4=Dates!$E$5, DataPack!BD254))))</f>
        <v>Castle Primary School</v>
      </c>
      <c r="D103" s="38" t="str">
        <f>IF(IF($C$4=Dates!$E$3, DataPack!AS254, IF($C$4=Dates!$E$4, DataPack!AY254, IF($C$4=Dates!$E$5, DataPack!BE254)))="", "", IF($C$4=Dates!$E$3, DataPack!AS254, IF($C$4=Dates!$E$4, DataPack!AY254, IF($C$4=Dates!$E$5, DataPack!BE254))))</f>
        <v>Staffordshire</v>
      </c>
      <c r="E103" s="38" t="str">
        <f>IF(IF($C$4=Dates!$E$3, DataPack!AT254, IF($C$4=Dates!$E$4, DataPack!AZ254, IF($C$4=Dates!$E$5, DataPack!BF254)))="", "", IF($C$4=Dates!$E$3, DataPack!AT254, IF($C$4=Dates!$E$4, DataPack!AZ254, IF($C$4=Dates!$E$5, DataPack!BF254))))</f>
        <v>Primary</v>
      </c>
      <c r="F103" s="38" t="str">
        <f>IF(IF($C$4=Dates!$E$3, DataPack!AU254, IF($C$4=Dates!$E$4, DataPack!BA254, IF($C$4=Dates!$E$5, DataPack!BG254)))="", "", IF($C$4=Dates!$E$3, DataPack!AU254, IF($C$4=Dates!$E$4, DataPack!BA254, IF($C$4=Dates!$E$5, DataPack!BG254))))</f>
        <v>Community School</v>
      </c>
      <c r="G103" s="43">
        <f>IF(IF($C$4=Dates!$E$3, DataPack!AV254, IF($C$4=Dates!$E$4, DataPack!BB254, IF($C$4=Dates!$E$5, DataPack!BH254)))="", "", IF($C$4=Dates!$E$3, DataPack!AV254, IF($C$4=Dates!$E$4, DataPack!BB254, IF($C$4=Dates!$E$5, DataPack!BH254))))</f>
        <v>40808</v>
      </c>
    </row>
    <row r="104" spans="2:7">
      <c r="B104" s="7">
        <f>IF(IF($C$4=Dates!$E$3, DataPack!AQ255, IF($C$4=Dates!$E$4, DataPack!AW255, IF($C$4=Dates!$E$5, DataPack!BC255)))="", "", IF($C$4=Dates!$E$3, DataPack!AQ255, IF($C$4=Dates!$E$4, DataPack!AW255, IF($C$4=Dates!$E$5, DataPack!BC255))))</f>
        <v>135624</v>
      </c>
      <c r="C104" s="38" t="str">
        <f>IF(IF($C$4=Dates!$E$3, DataPack!AR255, IF($C$4=Dates!$E$4, DataPack!AX255, IF($C$4=Dates!$E$5, DataPack!BD255)))="", "", IF($C$4=Dates!$E$3, DataPack!AR255, IF($C$4=Dates!$E$4, DataPack!AX255, IF($C$4=Dates!$E$5, DataPack!BD255))))</f>
        <v>Three Peaks School</v>
      </c>
      <c r="D104" s="38" t="str">
        <f>IF(IF($C$4=Dates!$E$3, DataPack!AS255, IF($C$4=Dates!$E$4, DataPack!AY255, IF($C$4=Dates!$E$5, DataPack!BE255)))="", "", IF($C$4=Dates!$E$3, DataPack!AS255, IF($C$4=Dates!$E$4, DataPack!AY255, IF($C$4=Dates!$E$5, DataPack!BE255))))</f>
        <v>Staffordshire</v>
      </c>
      <c r="E104" s="38" t="str">
        <f>IF(IF($C$4=Dates!$E$3, DataPack!AT255, IF($C$4=Dates!$E$4, DataPack!AZ255, IF($C$4=Dates!$E$5, DataPack!BF255)))="", "", IF($C$4=Dates!$E$3, DataPack!AT255, IF($C$4=Dates!$E$4, DataPack!AZ255, IF($C$4=Dates!$E$5, DataPack!BF255))))</f>
        <v>Primary</v>
      </c>
      <c r="F104" s="38" t="str">
        <f>IF(IF($C$4=Dates!$E$3, DataPack!AU255, IF($C$4=Dates!$E$4, DataPack!BA255, IF($C$4=Dates!$E$5, DataPack!BG255)))="", "", IF($C$4=Dates!$E$3, DataPack!AU255, IF($C$4=Dates!$E$4, DataPack!BA255, IF($C$4=Dates!$E$5, DataPack!BG255))))</f>
        <v>Community School</v>
      </c>
      <c r="G104" s="43">
        <f>IF(IF($C$4=Dates!$E$3, DataPack!AV255, IF($C$4=Dates!$E$4, DataPack!BB255, IF($C$4=Dates!$E$5, DataPack!BH255)))="", "", IF($C$4=Dates!$E$3, DataPack!AV255, IF($C$4=Dates!$E$4, DataPack!BB255, IF($C$4=Dates!$E$5, DataPack!BH255))))</f>
        <v>40807</v>
      </c>
    </row>
    <row r="105" spans="2:7">
      <c r="B105" s="7">
        <f>IF(IF($C$4=Dates!$E$3, DataPack!AQ256, IF($C$4=Dates!$E$4, DataPack!AW256, IF($C$4=Dates!$E$5, DataPack!BC256)))="", "", IF($C$4=Dates!$E$3, DataPack!AQ256, IF($C$4=Dates!$E$4, DataPack!AW256, IF($C$4=Dates!$E$5, DataPack!BC256))))</f>
        <v>115024</v>
      </c>
      <c r="C105" s="38" t="str">
        <f>IF(IF($C$4=Dates!$E$3, DataPack!AR256, IF($C$4=Dates!$E$4, DataPack!AX256, IF($C$4=Dates!$E$5, DataPack!BD256)))="", "", IF($C$4=Dates!$E$3, DataPack!AR256, IF($C$4=Dates!$E$4, DataPack!AX256, IF($C$4=Dates!$E$5, DataPack!BD256))))</f>
        <v>Melbourne Park Primary and Nursery School</v>
      </c>
      <c r="D105" s="38" t="str">
        <f>IF(IF($C$4=Dates!$E$3, DataPack!AS256, IF($C$4=Dates!$E$4, DataPack!AY256, IF($C$4=Dates!$E$5, DataPack!BE256)))="", "", IF($C$4=Dates!$E$3, DataPack!AS256, IF($C$4=Dates!$E$4, DataPack!AY256, IF($C$4=Dates!$E$5, DataPack!BE256))))</f>
        <v>Essex</v>
      </c>
      <c r="E105" s="38" t="str">
        <f>IF(IF($C$4=Dates!$E$3, DataPack!AT256, IF($C$4=Dates!$E$4, DataPack!AZ256, IF($C$4=Dates!$E$5, DataPack!BF256)))="", "", IF($C$4=Dates!$E$3, DataPack!AT256, IF($C$4=Dates!$E$4, DataPack!AZ256, IF($C$4=Dates!$E$5, DataPack!BF256))))</f>
        <v>Primary</v>
      </c>
      <c r="F105" s="38" t="str">
        <f>IF(IF($C$4=Dates!$E$3, DataPack!AU256, IF($C$4=Dates!$E$4, DataPack!BA256, IF($C$4=Dates!$E$5, DataPack!BG256)))="", "", IF($C$4=Dates!$E$3, DataPack!AU256, IF($C$4=Dates!$E$4, DataPack!BA256, IF($C$4=Dates!$E$5, DataPack!BG256))))</f>
        <v>Community School</v>
      </c>
      <c r="G105" s="43">
        <f>IF(IF($C$4=Dates!$E$3, DataPack!AV256, IF($C$4=Dates!$E$4, DataPack!BB256, IF($C$4=Dates!$E$5, DataPack!BH256)))="", "", IF($C$4=Dates!$E$3, DataPack!AV256, IF($C$4=Dates!$E$4, DataPack!BB256, IF($C$4=Dates!$E$5, DataPack!BH256))))</f>
        <v>40801</v>
      </c>
    </row>
    <row r="106" spans="2:7">
      <c r="B106" s="7">
        <f>IF(IF($C$4=Dates!$E$3, DataPack!AQ257, IF($C$4=Dates!$E$4, DataPack!AW257, IF($C$4=Dates!$E$5, DataPack!BC257)))="", "", IF($C$4=Dates!$E$3, DataPack!AQ257, IF($C$4=Dates!$E$4, DataPack!AW257, IF($C$4=Dates!$E$5, DataPack!BC257))))</f>
        <v>132029</v>
      </c>
      <c r="C106" s="38" t="str">
        <f>IF(IF($C$4=Dates!$E$3, DataPack!AR257, IF($C$4=Dates!$E$4, DataPack!AX257, IF($C$4=Dates!$E$5, DataPack!BD257)))="", "", IF($C$4=Dates!$E$3, DataPack!AR257, IF($C$4=Dates!$E$4, DataPack!AX257, IF($C$4=Dates!$E$5, DataPack!BD257))))</f>
        <v>Whitehawk Primary School</v>
      </c>
      <c r="D106" s="38" t="str">
        <f>IF(IF($C$4=Dates!$E$3, DataPack!AS257, IF($C$4=Dates!$E$4, DataPack!AY257, IF($C$4=Dates!$E$5, DataPack!BE257)))="", "", IF($C$4=Dates!$E$3, DataPack!AS257, IF($C$4=Dates!$E$4, DataPack!AY257, IF($C$4=Dates!$E$5, DataPack!BE257))))</f>
        <v>Brighton and Hove</v>
      </c>
      <c r="E106" s="38" t="str">
        <f>IF(IF($C$4=Dates!$E$3, DataPack!AT257, IF($C$4=Dates!$E$4, DataPack!AZ257, IF($C$4=Dates!$E$5, DataPack!BF257)))="", "", IF($C$4=Dates!$E$3, DataPack!AT257, IF($C$4=Dates!$E$4, DataPack!AZ257, IF($C$4=Dates!$E$5, DataPack!BF257))))</f>
        <v>Primary</v>
      </c>
      <c r="F106" s="38" t="str">
        <f>IF(IF($C$4=Dates!$E$3, DataPack!AU257, IF($C$4=Dates!$E$4, DataPack!BA257, IF($C$4=Dates!$E$5, DataPack!BG257)))="", "", IF($C$4=Dates!$E$3, DataPack!AU257, IF($C$4=Dates!$E$4, DataPack!BA257, IF($C$4=Dates!$E$5, DataPack!BG257))))</f>
        <v>Community School</v>
      </c>
      <c r="G106" s="43">
        <f>IF(IF($C$4=Dates!$E$3, DataPack!AV257, IF($C$4=Dates!$E$4, DataPack!BB257, IF($C$4=Dates!$E$5, DataPack!BH257)))="", "", IF($C$4=Dates!$E$3, DataPack!AV257, IF($C$4=Dates!$E$4, DataPack!BB257, IF($C$4=Dates!$E$5, DataPack!BH257))))</f>
        <v>40807</v>
      </c>
    </row>
    <row r="107" spans="2:7">
      <c r="B107" s="7">
        <f>IF(IF($C$4=Dates!$E$3, DataPack!AQ258, IF($C$4=Dates!$E$4, DataPack!AW258, IF($C$4=Dates!$E$5, DataPack!BC258)))="", "", IF($C$4=Dates!$E$3, DataPack!AQ258, IF($C$4=Dates!$E$4, DataPack!AW258, IF($C$4=Dates!$E$5, DataPack!BC258))))</f>
        <v>134995</v>
      </c>
      <c r="C107" s="38" t="str">
        <f>IF(IF($C$4=Dates!$E$3, DataPack!AR258, IF($C$4=Dates!$E$4, DataPack!AX258, IF($C$4=Dates!$E$5, DataPack!BD258)))="", "", IF($C$4=Dates!$E$3, DataPack!AR258, IF($C$4=Dates!$E$4, DataPack!AX258, IF($C$4=Dates!$E$5, DataPack!BD258))))</f>
        <v>Hameldon Community College</v>
      </c>
      <c r="D107" s="38" t="str">
        <f>IF(IF($C$4=Dates!$E$3, DataPack!AS258, IF($C$4=Dates!$E$4, DataPack!AY258, IF($C$4=Dates!$E$5, DataPack!BE258)))="", "", IF($C$4=Dates!$E$3, DataPack!AS258, IF($C$4=Dates!$E$4, DataPack!AY258, IF($C$4=Dates!$E$5, DataPack!BE258))))</f>
        <v>Lancashire</v>
      </c>
      <c r="E107" s="38" t="str">
        <f>IF(IF($C$4=Dates!$E$3, DataPack!AT258, IF($C$4=Dates!$E$4, DataPack!AZ258, IF($C$4=Dates!$E$5, DataPack!BF258)))="", "", IF($C$4=Dates!$E$3, DataPack!AT258, IF($C$4=Dates!$E$4, DataPack!AZ258, IF($C$4=Dates!$E$5, DataPack!BF258))))</f>
        <v>Secondary</v>
      </c>
      <c r="F107" s="38" t="str">
        <f>IF(IF($C$4=Dates!$E$3, DataPack!AU258, IF($C$4=Dates!$E$4, DataPack!BA258, IF($C$4=Dates!$E$5, DataPack!BG258)))="", "", IF($C$4=Dates!$E$3, DataPack!AU258, IF($C$4=Dates!$E$4, DataPack!BA258, IF($C$4=Dates!$E$5, DataPack!BG258))))</f>
        <v>Community School</v>
      </c>
      <c r="G107" s="43">
        <f>IF(IF($C$4=Dates!$E$3, DataPack!AV258, IF($C$4=Dates!$E$4, DataPack!BB258, IF($C$4=Dates!$E$5, DataPack!BH258)))="", "", IF($C$4=Dates!$E$3, DataPack!AV258, IF($C$4=Dates!$E$4, DataPack!BB258, IF($C$4=Dates!$E$5, DataPack!BH258))))</f>
        <v>41082</v>
      </c>
    </row>
    <row r="108" spans="2:7">
      <c r="B108" s="7">
        <f>IF(IF($C$4=Dates!$E$3, DataPack!AQ259, IF($C$4=Dates!$E$4, DataPack!AW259, IF($C$4=Dates!$E$5, DataPack!BC259)))="", "", IF($C$4=Dates!$E$3, DataPack!AQ259, IF($C$4=Dates!$E$4, DataPack!AW259, IF($C$4=Dates!$E$5, DataPack!BC259))))</f>
        <v>132822</v>
      </c>
      <c r="C108" s="38" t="str">
        <f>IF(IF($C$4=Dates!$E$3, DataPack!AR259, IF($C$4=Dates!$E$4, DataPack!AX259, IF($C$4=Dates!$E$5, DataPack!BD259)))="", "", IF($C$4=Dates!$E$3, DataPack!AR259, IF($C$4=Dates!$E$4, DataPack!AX259, IF($C$4=Dates!$E$5, DataPack!BD259))))</f>
        <v>Ipsley CofE Middle School</v>
      </c>
      <c r="D108" s="38" t="str">
        <f>IF(IF($C$4=Dates!$E$3, DataPack!AS259, IF($C$4=Dates!$E$4, DataPack!AY259, IF($C$4=Dates!$E$5, DataPack!BE259)))="", "", IF($C$4=Dates!$E$3, DataPack!AS259, IF($C$4=Dates!$E$4, DataPack!AY259, IF($C$4=Dates!$E$5, DataPack!BE259))))</f>
        <v>Worcestershire</v>
      </c>
      <c r="E108" s="38" t="str">
        <f>IF(IF($C$4=Dates!$E$3, DataPack!AT259, IF($C$4=Dates!$E$4, DataPack!AZ259, IF($C$4=Dates!$E$5, DataPack!BF259)))="", "", IF($C$4=Dates!$E$3, DataPack!AT259, IF($C$4=Dates!$E$4, DataPack!AZ259, IF($C$4=Dates!$E$5, DataPack!BF259))))</f>
        <v>Secondary</v>
      </c>
      <c r="F108" s="38" t="str">
        <f>IF(IF($C$4=Dates!$E$3, DataPack!AU259, IF($C$4=Dates!$E$4, DataPack!BA259, IF($C$4=Dates!$E$5, DataPack!BG259)))="", "", IF($C$4=Dates!$E$3, DataPack!AU259, IF($C$4=Dates!$E$4, DataPack!BA259, IF($C$4=Dates!$E$5, DataPack!BG259))))</f>
        <v>Voluntary Controlled School</v>
      </c>
      <c r="G108" s="43">
        <f>IF(IF($C$4=Dates!$E$3, DataPack!AV259, IF($C$4=Dates!$E$4, DataPack!BB259, IF($C$4=Dates!$E$5, DataPack!BH259)))="", "", IF($C$4=Dates!$E$3, DataPack!AV259, IF($C$4=Dates!$E$4, DataPack!BB259, IF($C$4=Dates!$E$5, DataPack!BH259))))</f>
        <v>41081</v>
      </c>
    </row>
    <row r="109" spans="2:7">
      <c r="B109" s="7">
        <f>IF(IF($C$4=Dates!$E$3, DataPack!AQ260, IF($C$4=Dates!$E$4, DataPack!AW260, IF($C$4=Dates!$E$5, DataPack!BC260)))="", "", IF($C$4=Dates!$E$3, DataPack!AQ260, IF($C$4=Dates!$E$4, DataPack!AW260, IF($C$4=Dates!$E$5, DataPack!BC260))))</f>
        <v>135622</v>
      </c>
      <c r="C109" s="38" t="str">
        <f>IF(IF($C$4=Dates!$E$3, DataPack!AR260, IF($C$4=Dates!$E$4, DataPack!AX260, IF($C$4=Dates!$E$5, DataPack!BD260)))="", "", IF($C$4=Dates!$E$3, DataPack!AR260, IF($C$4=Dates!$E$4, DataPack!AX260, IF($C$4=Dates!$E$5, DataPack!BD260))))</f>
        <v>Academy 360</v>
      </c>
      <c r="D109" s="38" t="str">
        <f>IF(IF($C$4=Dates!$E$3, DataPack!AS260, IF($C$4=Dates!$E$4, DataPack!AY260, IF($C$4=Dates!$E$5, DataPack!BE260)))="", "", IF($C$4=Dates!$E$3, DataPack!AS260, IF($C$4=Dates!$E$4, DataPack!AY260, IF($C$4=Dates!$E$5, DataPack!BE260))))</f>
        <v>Sunderland</v>
      </c>
      <c r="E109" s="38" t="str">
        <f>IF(IF($C$4=Dates!$E$3, DataPack!AT260, IF($C$4=Dates!$E$4, DataPack!AZ260, IF($C$4=Dates!$E$5, DataPack!BF260)))="", "", IF($C$4=Dates!$E$3, DataPack!AT260, IF($C$4=Dates!$E$4, DataPack!AZ260, IF($C$4=Dates!$E$5, DataPack!BF260))))</f>
        <v>Secondary</v>
      </c>
      <c r="F109" s="38" t="str">
        <f>IF(IF($C$4=Dates!$E$3, DataPack!AU260, IF($C$4=Dates!$E$4, DataPack!BA260, IF($C$4=Dates!$E$5, DataPack!BG260)))="", "", IF($C$4=Dates!$E$3, DataPack!AU260, IF($C$4=Dates!$E$4, DataPack!BA260, IF($C$4=Dates!$E$5, DataPack!BG260))))</f>
        <v>Academy Sponsor Led</v>
      </c>
      <c r="G109" s="43">
        <f>IF(IF($C$4=Dates!$E$3, DataPack!AV260, IF($C$4=Dates!$E$4, DataPack!BB260, IF($C$4=Dates!$E$5, DataPack!BH260)))="", "", IF($C$4=Dates!$E$3, DataPack!AV260, IF($C$4=Dates!$E$4, DataPack!BB260, IF($C$4=Dates!$E$5, DataPack!BH260))))</f>
        <v>41079</v>
      </c>
    </row>
    <row r="110" spans="2:7">
      <c r="B110" s="7">
        <f>IF(IF($C$4=Dates!$E$3, DataPack!AQ261, IF($C$4=Dates!$E$4, DataPack!AW261, IF($C$4=Dates!$E$5, DataPack!BC261)))="", "", IF($C$4=Dates!$E$3, DataPack!AQ261, IF($C$4=Dates!$E$4, DataPack!AW261, IF($C$4=Dates!$E$5, DataPack!BC261))))</f>
        <v>116472</v>
      </c>
      <c r="C110" s="38" t="str">
        <f>IF(IF($C$4=Dates!$E$3, DataPack!AR261, IF($C$4=Dates!$E$4, DataPack!AX261, IF($C$4=Dates!$E$5, DataPack!BD261)))="", "", IF($C$4=Dates!$E$3, DataPack!AR261, IF($C$4=Dates!$E$4, DataPack!AX261, IF($C$4=Dates!$E$5, DataPack!BD261))))</f>
        <v>Brune Park Community College</v>
      </c>
      <c r="D110" s="38" t="str">
        <f>IF(IF($C$4=Dates!$E$3, DataPack!AS261, IF($C$4=Dates!$E$4, DataPack!AY261, IF($C$4=Dates!$E$5, DataPack!BE261)))="", "", IF($C$4=Dates!$E$3, DataPack!AS261, IF($C$4=Dates!$E$4, DataPack!AY261, IF($C$4=Dates!$E$5, DataPack!BE261))))</f>
        <v>Hampshire</v>
      </c>
      <c r="E110" s="38" t="str">
        <f>IF(IF($C$4=Dates!$E$3, DataPack!AT261, IF($C$4=Dates!$E$4, DataPack!AZ261, IF($C$4=Dates!$E$5, DataPack!BF261)))="", "", IF($C$4=Dates!$E$3, DataPack!AT261, IF($C$4=Dates!$E$4, DataPack!AZ261, IF($C$4=Dates!$E$5, DataPack!BF261))))</f>
        <v>Secondary</v>
      </c>
      <c r="F110" s="38" t="str">
        <f>IF(IF($C$4=Dates!$E$3, DataPack!AU261, IF($C$4=Dates!$E$4, DataPack!BA261, IF($C$4=Dates!$E$5, DataPack!BG261)))="", "", IF($C$4=Dates!$E$3, DataPack!AU261, IF($C$4=Dates!$E$4, DataPack!BA261, IF($C$4=Dates!$E$5, DataPack!BG261))))</f>
        <v>Foundation School</v>
      </c>
      <c r="G110" s="43">
        <f>IF(IF($C$4=Dates!$E$3, DataPack!AV261, IF($C$4=Dates!$E$4, DataPack!BB261, IF($C$4=Dates!$E$5, DataPack!BH261)))="", "", IF($C$4=Dates!$E$3, DataPack!AV261, IF($C$4=Dates!$E$4, DataPack!BB261, IF($C$4=Dates!$E$5, DataPack!BH261))))</f>
        <v>41053</v>
      </c>
    </row>
    <row r="111" spans="2:7">
      <c r="B111" s="7">
        <f>IF(IF($C$4=Dates!$E$3, DataPack!AQ262, IF($C$4=Dates!$E$4, DataPack!AW262, IF($C$4=Dates!$E$5, DataPack!BC262)))="", "", IF($C$4=Dates!$E$3, DataPack!AQ262, IF($C$4=Dates!$E$4, DataPack!AW262, IF($C$4=Dates!$E$5, DataPack!BC262))))</f>
        <v>121210</v>
      </c>
      <c r="C111" s="38" t="str">
        <f>IF(IF($C$4=Dates!$E$3, DataPack!AR262, IF($C$4=Dates!$E$4, DataPack!AX262, IF($C$4=Dates!$E$5, DataPack!BD262)))="", "", IF($C$4=Dates!$E$3, DataPack!AR262, IF($C$4=Dates!$E$4, DataPack!AX262, IF($C$4=Dates!$E$5, DataPack!BD262))))</f>
        <v>Downham Market High School - Technology College</v>
      </c>
      <c r="D111" s="38" t="str">
        <f>IF(IF($C$4=Dates!$E$3, DataPack!AS262, IF($C$4=Dates!$E$4, DataPack!AY262, IF($C$4=Dates!$E$5, DataPack!BE262)))="", "", IF($C$4=Dates!$E$3, DataPack!AS262, IF($C$4=Dates!$E$4, DataPack!AY262, IF($C$4=Dates!$E$5, DataPack!BE262))))</f>
        <v>Norfolk</v>
      </c>
      <c r="E111" s="38" t="str">
        <f>IF(IF($C$4=Dates!$E$3, DataPack!AT262, IF($C$4=Dates!$E$4, DataPack!AZ262, IF($C$4=Dates!$E$5, DataPack!BF262)))="", "", IF($C$4=Dates!$E$3, DataPack!AT262, IF($C$4=Dates!$E$4, DataPack!AZ262, IF($C$4=Dates!$E$5, DataPack!BF262))))</f>
        <v>Secondary</v>
      </c>
      <c r="F111" s="38" t="str">
        <f>IF(IF($C$4=Dates!$E$3, DataPack!AU262, IF($C$4=Dates!$E$4, DataPack!BA262, IF($C$4=Dates!$E$5, DataPack!BG262)))="", "", IF($C$4=Dates!$E$3, DataPack!AU262, IF($C$4=Dates!$E$4, DataPack!BA262, IF($C$4=Dates!$E$5, DataPack!BG262))))</f>
        <v>Foundation School</v>
      </c>
      <c r="G111" s="43">
        <f>IF(IF($C$4=Dates!$E$3, DataPack!AV262, IF($C$4=Dates!$E$4, DataPack!BB262, IF($C$4=Dates!$E$5, DataPack!BH262)))="", "", IF($C$4=Dates!$E$3, DataPack!AV262, IF($C$4=Dates!$E$4, DataPack!BB262, IF($C$4=Dates!$E$5, DataPack!BH262))))</f>
        <v>41046</v>
      </c>
    </row>
    <row r="112" spans="2:7">
      <c r="B112" s="7">
        <f>IF(IF($C$4=Dates!$E$3, DataPack!AQ263, IF($C$4=Dates!$E$4, DataPack!AW263, IF($C$4=Dates!$E$5, DataPack!BC263)))="", "", IF($C$4=Dates!$E$3, DataPack!AQ263, IF($C$4=Dates!$E$4, DataPack!AW263, IF($C$4=Dates!$E$5, DataPack!BC263))))</f>
        <v>122861</v>
      </c>
      <c r="C112" s="38" t="str">
        <f>IF(IF($C$4=Dates!$E$3, DataPack!AR263, IF($C$4=Dates!$E$4, DataPack!AX263, IF($C$4=Dates!$E$5, DataPack!BD263)))="", "", IF($C$4=Dates!$E$3, DataPack!AR263, IF($C$4=Dates!$E$4, DataPack!AX263, IF($C$4=Dates!$E$5, DataPack!BD263))))</f>
        <v>Valley Comprehensive School</v>
      </c>
      <c r="D112" s="38" t="str">
        <f>IF(IF($C$4=Dates!$E$3, DataPack!AS263, IF($C$4=Dates!$E$4, DataPack!AY263, IF($C$4=Dates!$E$5, DataPack!BE263)))="", "", IF($C$4=Dates!$E$3, DataPack!AS263, IF($C$4=Dates!$E$4, DataPack!AY263, IF($C$4=Dates!$E$5, DataPack!BE263))))</f>
        <v>Nottinghamshire</v>
      </c>
      <c r="E112" s="38" t="str">
        <f>IF(IF($C$4=Dates!$E$3, DataPack!AT263, IF($C$4=Dates!$E$4, DataPack!AZ263, IF($C$4=Dates!$E$5, DataPack!BF263)))="", "", IF($C$4=Dates!$E$3, DataPack!AT263, IF($C$4=Dates!$E$4, DataPack!AZ263, IF($C$4=Dates!$E$5, DataPack!BF263))))</f>
        <v>Secondary</v>
      </c>
      <c r="F112" s="38" t="str">
        <f>IF(IF($C$4=Dates!$E$3, DataPack!AU263, IF($C$4=Dates!$E$4, DataPack!BA263, IF($C$4=Dates!$E$5, DataPack!BG263)))="", "", IF($C$4=Dates!$E$3, DataPack!AU263, IF($C$4=Dates!$E$4, DataPack!BA263, IF($C$4=Dates!$E$5, DataPack!BG263))))</f>
        <v>Community School</v>
      </c>
      <c r="G112" s="43">
        <f>IF(IF($C$4=Dates!$E$3, DataPack!AV263, IF($C$4=Dates!$E$4, DataPack!BB263, IF($C$4=Dates!$E$5, DataPack!BH263)))="", "", IF($C$4=Dates!$E$3, DataPack!AV263, IF($C$4=Dates!$E$4, DataPack!BB263, IF($C$4=Dates!$E$5, DataPack!BH263))))</f>
        <v>41045</v>
      </c>
    </row>
    <row r="113" spans="2:7">
      <c r="B113" s="7">
        <f>IF(IF($C$4=Dates!$E$3, DataPack!AQ264, IF($C$4=Dates!$E$4, DataPack!AW264, IF($C$4=Dates!$E$5, DataPack!BC264)))="", "", IF($C$4=Dates!$E$3, DataPack!AQ264, IF($C$4=Dates!$E$4, DataPack!AW264, IF($C$4=Dates!$E$5, DataPack!BC264))))</f>
        <v>115231</v>
      </c>
      <c r="C113" s="38" t="str">
        <f>IF(IF($C$4=Dates!$E$3, DataPack!AR264, IF($C$4=Dates!$E$4, DataPack!AX264, IF($C$4=Dates!$E$5, DataPack!BD264)))="", "", IF($C$4=Dates!$E$3, DataPack!AR264, IF($C$4=Dates!$E$4, DataPack!AX264, IF($C$4=Dates!$E$5, DataPack!BD264))))</f>
        <v>Tabor Science College</v>
      </c>
      <c r="D113" s="38" t="str">
        <f>IF(IF($C$4=Dates!$E$3, DataPack!AS264, IF($C$4=Dates!$E$4, DataPack!AY264, IF($C$4=Dates!$E$5, DataPack!BE264)))="", "", IF($C$4=Dates!$E$3, DataPack!AS264, IF($C$4=Dates!$E$4, DataPack!AY264, IF($C$4=Dates!$E$5, DataPack!BE264))))</f>
        <v>Essex</v>
      </c>
      <c r="E113" s="38" t="str">
        <f>IF(IF($C$4=Dates!$E$3, DataPack!AT264, IF($C$4=Dates!$E$4, DataPack!AZ264, IF($C$4=Dates!$E$5, DataPack!BF264)))="", "", IF($C$4=Dates!$E$3, DataPack!AT264, IF($C$4=Dates!$E$4, DataPack!AZ264, IF($C$4=Dates!$E$5, DataPack!BF264))))</f>
        <v>Secondary</v>
      </c>
      <c r="F113" s="38" t="str">
        <f>IF(IF($C$4=Dates!$E$3, DataPack!AU264, IF($C$4=Dates!$E$4, DataPack!BA264, IF($C$4=Dates!$E$5, DataPack!BG264)))="", "", IF($C$4=Dates!$E$3, DataPack!AU264, IF($C$4=Dates!$E$4, DataPack!BA264, IF($C$4=Dates!$E$5, DataPack!BG264))))</f>
        <v>Community School</v>
      </c>
      <c r="G113" s="43">
        <f>IF(IF($C$4=Dates!$E$3, DataPack!AV264, IF($C$4=Dates!$E$4, DataPack!BB264, IF($C$4=Dates!$E$5, DataPack!BH264)))="", "", IF($C$4=Dates!$E$3, DataPack!AV264, IF($C$4=Dates!$E$4, DataPack!BB264, IF($C$4=Dates!$E$5, DataPack!BH264))))</f>
        <v>41033</v>
      </c>
    </row>
    <row r="114" spans="2:7">
      <c r="B114" s="7">
        <f>IF(IF($C$4=Dates!$E$3, DataPack!AQ265, IF($C$4=Dates!$E$4, DataPack!AW265, IF($C$4=Dates!$E$5, DataPack!BC265)))="", "", IF($C$4=Dates!$E$3, DataPack!AQ265, IF($C$4=Dates!$E$4, DataPack!AW265, IF($C$4=Dates!$E$5, DataPack!BC265))))</f>
        <v>135629</v>
      </c>
      <c r="C114" s="38" t="str">
        <f>IF(IF($C$4=Dates!$E$3, DataPack!AR265, IF($C$4=Dates!$E$4, DataPack!AX265, IF($C$4=Dates!$E$5, DataPack!BD265)))="", "", IF($C$4=Dates!$E$3, DataPack!AR265, IF($C$4=Dates!$E$4, DataPack!AX265, IF($C$4=Dates!$E$5, DataPack!BD265))))</f>
        <v>Oasis Academy Mayfield</v>
      </c>
      <c r="D114" s="38" t="str">
        <f>IF(IF($C$4=Dates!$E$3, DataPack!AS265, IF($C$4=Dates!$E$4, DataPack!AY265, IF($C$4=Dates!$E$5, DataPack!BE265)))="", "", IF($C$4=Dates!$E$3, DataPack!AS265, IF($C$4=Dates!$E$4, DataPack!AY265, IF($C$4=Dates!$E$5, DataPack!BE265))))</f>
        <v>Southampton</v>
      </c>
      <c r="E114" s="38" t="str">
        <f>IF(IF($C$4=Dates!$E$3, DataPack!AT265, IF($C$4=Dates!$E$4, DataPack!AZ265, IF($C$4=Dates!$E$5, DataPack!BF265)))="", "", IF($C$4=Dates!$E$3, DataPack!AT265, IF($C$4=Dates!$E$4, DataPack!AZ265, IF($C$4=Dates!$E$5, DataPack!BF265))))</f>
        <v>Secondary</v>
      </c>
      <c r="F114" s="38" t="str">
        <f>IF(IF($C$4=Dates!$E$3, DataPack!AU265, IF($C$4=Dates!$E$4, DataPack!BA265, IF($C$4=Dates!$E$5, DataPack!BG265)))="", "", IF($C$4=Dates!$E$3, DataPack!AU265, IF($C$4=Dates!$E$4, DataPack!BA265, IF($C$4=Dates!$E$5, DataPack!BG265))))</f>
        <v>Academy Sponsor Led</v>
      </c>
      <c r="G114" s="43">
        <f>IF(IF($C$4=Dates!$E$3, DataPack!AV265, IF($C$4=Dates!$E$4, DataPack!BB265, IF($C$4=Dates!$E$5, DataPack!BH265)))="", "", IF($C$4=Dates!$E$3, DataPack!AV265, IF($C$4=Dates!$E$4, DataPack!BB265, IF($C$4=Dates!$E$5, DataPack!BH265))))</f>
        <v>40983</v>
      </c>
    </row>
    <row r="115" spans="2:7">
      <c r="B115" s="7">
        <f>IF(IF($C$4=Dates!$E$3, DataPack!AQ266, IF($C$4=Dates!$E$4, DataPack!AW266, IF($C$4=Dates!$E$5, DataPack!BC266)))="", "", IF($C$4=Dates!$E$3, DataPack!AQ266, IF($C$4=Dates!$E$4, DataPack!AW266, IF($C$4=Dates!$E$5, DataPack!BC266))))</f>
        <v>109714</v>
      </c>
      <c r="C115" s="38" t="str">
        <f>IF(IF($C$4=Dates!$E$3, DataPack!AR266, IF($C$4=Dates!$E$4, DataPack!AX266, IF($C$4=Dates!$E$5, DataPack!BD266)))="", "", IF($C$4=Dates!$E$3, DataPack!AR266, IF($C$4=Dates!$E$4, DataPack!AX266, IF($C$4=Dates!$E$5, DataPack!BD266))))</f>
        <v>Ashton CofE VA Middle School</v>
      </c>
      <c r="D115" s="38" t="str">
        <f>IF(IF($C$4=Dates!$E$3, DataPack!AS266, IF($C$4=Dates!$E$4, DataPack!AY266, IF($C$4=Dates!$E$5, DataPack!BE266)))="", "", IF($C$4=Dates!$E$3, DataPack!AS266, IF($C$4=Dates!$E$4, DataPack!AY266, IF($C$4=Dates!$E$5, DataPack!BE266))))</f>
        <v>Central Bedfordshire</v>
      </c>
      <c r="E115" s="38" t="str">
        <f>IF(IF($C$4=Dates!$E$3, DataPack!AT266, IF($C$4=Dates!$E$4, DataPack!AZ266, IF($C$4=Dates!$E$5, DataPack!BF266)))="", "", IF($C$4=Dates!$E$3, DataPack!AT266, IF($C$4=Dates!$E$4, DataPack!AZ266, IF($C$4=Dates!$E$5, DataPack!BF266))))</f>
        <v>Secondary</v>
      </c>
      <c r="F115" s="38" t="str">
        <f>IF(IF($C$4=Dates!$E$3, DataPack!AU266, IF($C$4=Dates!$E$4, DataPack!BA266, IF($C$4=Dates!$E$5, DataPack!BG266)))="", "", IF($C$4=Dates!$E$3, DataPack!AU266, IF($C$4=Dates!$E$4, DataPack!BA266, IF($C$4=Dates!$E$5, DataPack!BG266))))</f>
        <v>Voluntary Aided School</v>
      </c>
      <c r="G115" s="43">
        <f>IF(IF($C$4=Dates!$E$3, DataPack!AV266, IF($C$4=Dates!$E$4, DataPack!BB266, IF($C$4=Dates!$E$5, DataPack!BH266)))="", "", IF($C$4=Dates!$E$3, DataPack!AV266, IF($C$4=Dates!$E$4, DataPack!BB266, IF($C$4=Dates!$E$5, DataPack!BH266))))</f>
        <v>40983</v>
      </c>
    </row>
    <row r="116" spans="2:7">
      <c r="B116" s="7">
        <f>IF(IF($C$4=Dates!$E$3, DataPack!AQ267, IF($C$4=Dates!$E$4, DataPack!AW267, IF($C$4=Dates!$E$5, DataPack!BC267)))="", "", IF($C$4=Dates!$E$3, DataPack!AQ267, IF($C$4=Dates!$E$4, DataPack!AW267, IF($C$4=Dates!$E$5, DataPack!BC267))))</f>
        <v>135551</v>
      </c>
      <c r="C116" s="38" t="str">
        <f>IF(IF($C$4=Dates!$E$3, DataPack!AR267, IF($C$4=Dates!$E$4, DataPack!AX267, IF($C$4=Dates!$E$5, DataPack!BD267)))="", "", IF($C$4=Dates!$E$3, DataPack!AR267, IF($C$4=Dates!$E$4, DataPack!AX267, IF($C$4=Dates!$E$5, DataPack!BD267))))</f>
        <v>Swallow Hill Community College</v>
      </c>
      <c r="D116" s="38" t="str">
        <f>IF(IF($C$4=Dates!$E$3, DataPack!AS267, IF($C$4=Dates!$E$4, DataPack!AY267, IF($C$4=Dates!$E$5, DataPack!BE267)))="", "", IF($C$4=Dates!$E$3, DataPack!AS267, IF($C$4=Dates!$E$4, DataPack!AY267, IF($C$4=Dates!$E$5, DataPack!BE267))))</f>
        <v>Leeds</v>
      </c>
      <c r="E116" s="38" t="str">
        <f>IF(IF($C$4=Dates!$E$3, DataPack!AT267, IF($C$4=Dates!$E$4, DataPack!AZ267, IF($C$4=Dates!$E$5, DataPack!BF267)))="", "", IF($C$4=Dates!$E$3, DataPack!AT267, IF($C$4=Dates!$E$4, DataPack!AZ267, IF($C$4=Dates!$E$5, DataPack!BF267))))</f>
        <v>Secondary</v>
      </c>
      <c r="F116" s="38" t="str">
        <f>IF(IF($C$4=Dates!$E$3, DataPack!AU267, IF($C$4=Dates!$E$4, DataPack!BA267, IF($C$4=Dates!$E$5, DataPack!BG267)))="", "", IF($C$4=Dates!$E$3, DataPack!AU267, IF($C$4=Dates!$E$4, DataPack!BA267, IF($C$4=Dates!$E$5, DataPack!BG267))))</f>
        <v>Community School</v>
      </c>
      <c r="G116" s="43">
        <f>IF(IF($C$4=Dates!$E$3, DataPack!AV267, IF($C$4=Dates!$E$4, DataPack!BB267, IF($C$4=Dates!$E$5, DataPack!BH267)))="", "", IF($C$4=Dates!$E$3, DataPack!AV267, IF($C$4=Dates!$E$4, DataPack!BB267, IF($C$4=Dates!$E$5, DataPack!BH267))))</f>
        <v>40982</v>
      </c>
    </row>
    <row r="117" spans="2:7">
      <c r="B117" s="7">
        <f>IF(IF($C$4=Dates!$E$3, DataPack!AQ268, IF($C$4=Dates!$E$4, DataPack!AW268, IF($C$4=Dates!$E$5, DataPack!BC268)))="", "", IF($C$4=Dates!$E$3, DataPack!AQ268, IF($C$4=Dates!$E$4, DataPack!AW268, IF($C$4=Dates!$E$5, DataPack!BC268))))</f>
        <v>107581</v>
      </c>
      <c r="C117" s="38" t="str">
        <f>IF(IF($C$4=Dates!$E$3, DataPack!AR268, IF($C$4=Dates!$E$4, DataPack!AX268, IF($C$4=Dates!$E$5, DataPack!BD268)))="", "", IF($C$4=Dates!$E$3, DataPack!AR268, IF($C$4=Dates!$E$4, DataPack!AX268, IF($C$4=Dates!$E$5, DataPack!BD268))))</f>
        <v>St Catherine's Catholic High School</v>
      </c>
      <c r="D117" s="38" t="str">
        <f>IF(IF($C$4=Dates!$E$3, DataPack!AS268, IF($C$4=Dates!$E$4, DataPack!AY268, IF($C$4=Dates!$E$5, DataPack!BE268)))="", "", IF($C$4=Dates!$E$3, DataPack!AS268, IF($C$4=Dates!$E$4, DataPack!AY268, IF($C$4=Dates!$E$5, DataPack!BE268))))</f>
        <v>Calderdale</v>
      </c>
      <c r="E117" s="38" t="str">
        <f>IF(IF($C$4=Dates!$E$3, DataPack!AT268, IF($C$4=Dates!$E$4, DataPack!AZ268, IF($C$4=Dates!$E$5, DataPack!BF268)))="", "", IF($C$4=Dates!$E$3, DataPack!AT268, IF($C$4=Dates!$E$4, DataPack!AZ268, IF($C$4=Dates!$E$5, DataPack!BF268))))</f>
        <v>Secondary</v>
      </c>
      <c r="F117" s="38" t="str">
        <f>IF(IF($C$4=Dates!$E$3, DataPack!AU268, IF($C$4=Dates!$E$4, DataPack!BA268, IF($C$4=Dates!$E$5, DataPack!BG268)))="", "", IF($C$4=Dates!$E$3, DataPack!AU268, IF($C$4=Dates!$E$4, DataPack!BA268, IF($C$4=Dates!$E$5, DataPack!BG268))))</f>
        <v>Voluntary Aided School</v>
      </c>
      <c r="G117" s="43">
        <f>IF(IF($C$4=Dates!$E$3, DataPack!AV268, IF($C$4=Dates!$E$4, DataPack!BB268, IF($C$4=Dates!$E$5, DataPack!BH268)))="", "", IF($C$4=Dates!$E$3, DataPack!AV268, IF($C$4=Dates!$E$4, DataPack!BB268, IF($C$4=Dates!$E$5, DataPack!BH268))))</f>
        <v>40975</v>
      </c>
    </row>
    <row r="118" spans="2:7">
      <c r="B118" s="7">
        <f>IF(IF($C$4=Dates!$E$3, DataPack!AQ269, IF($C$4=Dates!$E$4, DataPack!AW269, IF($C$4=Dates!$E$5, DataPack!BC269)))="", "", IF($C$4=Dates!$E$3, DataPack!AQ269, IF($C$4=Dates!$E$4, DataPack!AW269, IF($C$4=Dates!$E$5, DataPack!BC269))))</f>
        <v>108405</v>
      </c>
      <c r="C118" s="38" t="str">
        <f>IF(IF($C$4=Dates!$E$3, DataPack!AR269, IF($C$4=Dates!$E$4, DataPack!AX269, IF($C$4=Dates!$E$5, DataPack!BD269)))="", "", IF($C$4=Dates!$E$3, DataPack!AR269, IF($C$4=Dates!$E$4, DataPack!AX269, IF($C$4=Dates!$E$5, DataPack!BD269))))</f>
        <v>Charles Thorp Comprehensive School</v>
      </c>
      <c r="D118" s="38" t="str">
        <f>IF(IF($C$4=Dates!$E$3, DataPack!AS269, IF($C$4=Dates!$E$4, DataPack!AY269, IF($C$4=Dates!$E$5, DataPack!BE269)))="", "", IF($C$4=Dates!$E$3, DataPack!AS269, IF($C$4=Dates!$E$4, DataPack!AY269, IF($C$4=Dates!$E$5, DataPack!BE269))))</f>
        <v>Gateshead</v>
      </c>
      <c r="E118" s="38" t="str">
        <f>IF(IF($C$4=Dates!$E$3, DataPack!AT269, IF($C$4=Dates!$E$4, DataPack!AZ269, IF($C$4=Dates!$E$5, DataPack!BF269)))="", "", IF($C$4=Dates!$E$3, DataPack!AT269, IF($C$4=Dates!$E$4, DataPack!AZ269, IF($C$4=Dates!$E$5, DataPack!BF269))))</f>
        <v>Secondary</v>
      </c>
      <c r="F118" s="38" t="str">
        <f>IF(IF($C$4=Dates!$E$3, DataPack!AU269, IF($C$4=Dates!$E$4, DataPack!BA269, IF($C$4=Dates!$E$5, DataPack!BG269)))="", "", IF($C$4=Dates!$E$3, DataPack!AU269, IF($C$4=Dates!$E$4, DataPack!BA269, IF($C$4=Dates!$E$5, DataPack!BG269))))</f>
        <v>Community School</v>
      </c>
      <c r="G118" s="43">
        <f>IF(IF($C$4=Dates!$E$3, DataPack!AV269, IF($C$4=Dates!$E$4, DataPack!BB269, IF($C$4=Dates!$E$5, DataPack!BH269)))="", "", IF($C$4=Dates!$E$3, DataPack!AV269, IF($C$4=Dates!$E$4, DataPack!BB269, IF($C$4=Dates!$E$5, DataPack!BH269))))</f>
        <v>40975</v>
      </c>
    </row>
    <row r="119" spans="2:7">
      <c r="B119" s="7">
        <f>IF(IF($C$4=Dates!$E$3, DataPack!AQ270, IF($C$4=Dates!$E$4, DataPack!AW270, IF($C$4=Dates!$E$5, DataPack!BC270)))="", "", IF($C$4=Dates!$E$3, DataPack!AQ270, IF($C$4=Dates!$E$4, DataPack!AW270, IF($C$4=Dates!$E$5, DataPack!BC270))))</f>
        <v>103519</v>
      </c>
      <c r="C119" s="38" t="str">
        <f>IF(IF($C$4=Dates!$E$3, DataPack!AR270, IF($C$4=Dates!$E$4, DataPack!AX270, IF($C$4=Dates!$E$5, DataPack!BD270)))="", "", IF($C$4=Dates!$E$3, DataPack!AR270, IF($C$4=Dates!$E$4, DataPack!AX270, IF($C$4=Dates!$E$5, DataPack!BD270))))</f>
        <v>Moseley School A Language College</v>
      </c>
      <c r="D119" s="38" t="str">
        <f>IF(IF($C$4=Dates!$E$3, DataPack!AS270, IF($C$4=Dates!$E$4, DataPack!AY270, IF($C$4=Dates!$E$5, DataPack!BE270)))="", "", IF($C$4=Dates!$E$3, DataPack!AS270, IF($C$4=Dates!$E$4, DataPack!AY270, IF($C$4=Dates!$E$5, DataPack!BE270))))</f>
        <v>Birmingham</v>
      </c>
      <c r="E119" s="38" t="str">
        <f>IF(IF($C$4=Dates!$E$3, DataPack!AT270, IF($C$4=Dates!$E$4, DataPack!AZ270, IF($C$4=Dates!$E$5, DataPack!BF270)))="", "", IF($C$4=Dates!$E$3, DataPack!AT270, IF($C$4=Dates!$E$4, DataPack!AZ270, IF($C$4=Dates!$E$5, DataPack!BF270))))</f>
        <v>Secondary</v>
      </c>
      <c r="F119" s="38" t="str">
        <f>IF(IF($C$4=Dates!$E$3, DataPack!AU270, IF($C$4=Dates!$E$4, DataPack!BA270, IF($C$4=Dates!$E$5, DataPack!BG270)))="", "", IF($C$4=Dates!$E$3, DataPack!AU270, IF($C$4=Dates!$E$4, DataPack!BA270, IF($C$4=Dates!$E$5, DataPack!BG270))))</f>
        <v>Foundation School</v>
      </c>
      <c r="G119" s="43">
        <f>IF(IF($C$4=Dates!$E$3, DataPack!AV270, IF($C$4=Dates!$E$4, DataPack!BB270, IF($C$4=Dates!$E$5, DataPack!BH270)))="", "", IF($C$4=Dates!$E$3, DataPack!AV270, IF($C$4=Dates!$E$4, DataPack!BB270, IF($C$4=Dates!$E$5, DataPack!BH270))))</f>
        <v>40969</v>
      </c>
    </row>
    <row r="120" spans="2:7">
      <c r="B120" s="7">
        <f>IF(IF($C$4=Dates!$E$3, DataPack!AQ271, IF($C$4=Dates!$E$4, DataPack!AW271, IF($C$4=Dates!$E$5, DataPack!BC271)))="", "", IF($C$4=Dates!$E$3, DataPack!AQ271, IF($C$4=Dates!$E$4, DataPack!AW271, IF($C$4=Dates!$E$5, DataPack!BC271))))</f>
        <v>113867</v>
      </c>
      <c r="C120" s="38" t="str">
        <f>IF(IF($C$4=Dates!$E$3, DataPack!AR271, IF($C$4=Dates!$E$4, DataPack!AX271, IF($C$4=Dates!$E$5, DataPack!BD271)))="", "", IF($C$4=Dates!$E$3, DataPack!AR271, IF($C$4=Dates!$E$4, DataPack!AX271, IF($C$4=Dates!$E$5, DataPack!BD271))))</f>
        <v>Ashdown Technology College</v>
      </c>
      <c r="D120" s="38" t="str">
        <f>IF(IF($C$4=Dates!$E$3, DataPack!AS271, IF($C$4=Dates!$E$4, DataPack!AY271, IF($C$4=Dates!$E$5, DataPack!BE271)))="", "", IF($C$4=Dates!$E$3, DataPack!AS271, IF($C$4=Dates!$E$4, DataPack!AY271, IF($C$4=Dates!$E$5, DataPack!BE271))))</f>
        <v>Poole</v>
      </c>
      <c r="E120" s="38" t="str">
        <f>IF(IF($C$4=Dates!$E$3, DataPack!AT271, IF($C$4=Dates!$E$4, DataPack!AZ271, IF($C$4=Dates!$E$5, DataPack!BF271)))="", "", IF($C$4=Dates!$E$3, DataPack!AT271, IF($C$4=Dates!$E$4, DataPack!AZ271, IF($C$4=Dates!$E$5, DataPack!BF271))))</f>
        <v>Secondary</v>
      </c>
      <c r="F120" s="38" t="str">
        <f>IF(IF($C$4=Dates!$E$3, DataPack!AU271, IF($C$4=Dates!$E$4, DataPack!BA271, IF($C$4=Dates!$E$5, DataPack!BG271)))="", "", IF($C$4=Dates!$E$3, DataPack!AU271, IF($C$4=Dates!$E$4, DataPack!BA271, IF($C$4=Dates!$E$5, DataPack!BG271))))</f>
        <v>Community School</v>
      </c>
      <c r="G120" s="43">
        <f>IF(IF($C$4=Dates!$E$3, DataPack!AV271, IF($C$4=Dates!$E$4, DataPack!BB271, IF($C$4=Dates!$E$5, DataPack!BH271)))="", "", IF($C$4=Dates!$E$3, DataPack!AV271, IF($C$4=Dates!$E$4, DataPack!BB271, IF($C$4=Dates!$E$5, DataPack!BH271))))</f>
        <v>40962</v>
      </c>
    </row>
    <row r="121" spans="2:7">
      <c r="B121" s="7">
        <f>IF(IF($C$4=Dates!$E$3, DataPack!AQ272, IF($C$4=Dates!$E$4, DataPack!AW272, IF($C$4=Dates!$E$5, DataPack!BC272)))="", "", IF($C$4=Dates!$E$3, DataPack!AQ272, IF($C$4=Dates!$E$4, DataPack!AW272, IF($C$4=Dates!$E$5, DataPack!BC272))))</f>
        <v>112944</v>
      </c>
      <c r="C121" s="38" t="str">
        <f>IF(IF($C$4=Dates!$E$3, DataPack!AR272, IF($C$4=Dates!$E$4, DataPack!AX272, IF($C$4=Dates!$E$5, DataPack!BD272)))="", "", IF($C$4=Dates!$E$3, DataPack!AR272, IF($C$4=Dates!$E$4, DataPack!AX272, IF($C$4=Dates!$E$5, DataPack!BD272))))</f>
        <v>Sinfin Community School</v>
      </c>
      <c r="D121" s="38" t="str">
        <f>IF(IF($C$4=Dates!$E$3, DataPack!AS272, IF($C$4=Dates!$E$4, DataPack!AY272, IF($C$4=Dates!$E$5, DataPack!BE272)))="", "", IF($C$4=Dates!$E$3, DataPack!AS272, IF($C$4=Dates!$E$4, DataPack!AY272, IF($C$4=Dates!$E$5, DataPack!BE272))))</f>
        <v>Derby</v>
      </c>
      <c r="E121" s="38" t="str">
        <f>IF(IF($C$4=Dates!$E$3, DataPack!AT272, IF($C$4=Dates!$E$4, DataPack!AZ272, IF($C$4=Dates!$E$5, DataPack!BF272)))="", "", IF($C$4=Dates!$E$3, DataPack!AT272, IF($C$4=Dates!$E$4, DataPack!AZ272, IF($C$4=Dates!$E$5, DataPack!BF272))))</f>
        <v>Secondary</v>
      </c>
      <c r="F121" s="38" t="str">
        <f>IF(IF($C$4=Dates!$E$3, DataPack!AU272, IF($C$4=Dates!$E$4, DataPack!BA272, IF($C$4=Dates!$E$5, DataPack!BG272)))="", "", IF($C$4=Dates!$E$3, DataPack!AU272, IF($C$4=Dates!$E$4, DataPack!BA272, IF($C$4=Dates!$E$5, DataPack!BG272))))</f>
        <v>Foundation School</v>
      </c>
      <c r="G121" s="43">
        <f>IF(IF($C$4=Dates!$E$3, DataPack!AV272, IF($C$4=Dates!$E$4, DataPack!BB272, IF($C$4=Dates!$E$5, DataPack!BH272)))="", "", IF($C$4=Dates!$E$3, DataPack!AV272, IF($C$4=Dates!$E$4, DataPack!BB272, IF($C$4=Dates!$E$5, DataPack!BH272))))</f>
        <v>40941</v>
      </c>
    </row>
    <row r="122" spans="2:7">
      <c r="B122" s="7">
        <f>IF(IF($C$4=Dates!$E$3, DataPack!AQ273, IF($C$4=Dates!$E$4, DataPack!AW273, IF($C$4=Dates!$E$5, DataPack!BC273)))="", "", IF($C$4=Dates!$E$3, DataPack!AQ273, IF($C$4=Dates!$E$4, DataPack!AW273, IF($C$4=Dates!$E$5, DataPack!BC273))))</f>
        <v>135892</v>
      </c>
      <c r="C122" s="38" t="str">
        <f>IF(IF($C$4=Dates!$E$3, DataPack!AR273, IF($C$4=Dates!$E$4, DataPack!AX273, IF($C$4=Dates!$E$5, DataPack!BD273)))="", "", IF($C$4=Dates!$E$3, DataPack!AR273, IF($C$4=Dates!$E$4, DataPack!AX273, IF($C$4=Dates!$E$5, DataPack!BD273))))</f>
        <v>Carlton Community College</v>
      </c>
      <c r="D122" s="38" t="str">
        <f>IF(IF($C$4=Dates!$E$3, DataPack!AS273, IF($C$4=Dates!$E$4, DataPack!AY273, IF($C$4=Dates!$E$5, DataPack!BE273)))="", "", IF($C$4=Dates!$E$3, DataPack!AS273, IF($C$4=Dates!$E$4, DataPack!AY273, IF($C$4=Dates!$E$5, DataPack!BE273))))</f>
        <v>Barnsley</v>
      </c>
      <c r="E122" s="38" t="str">
        <f>IF(IF($C$4=Dates!$E$3, DataPack!AT273, IF($C$4=Dates!$E$4, DataPack!AZ273, IF($C$4=Dates!$E$5, DataPack!BF273)))="", "", IF($C$4=Dates!$E$3, DataPack!AT273, IF($C$4=Dates!$E$4, DataPack!AZ273, IF($C$4=Dates!$E$5, DataPack!BF273))))</f>
        <v>Secondary</v>
      </c>
      <c r="F122" s="38" t="str">
        <f>IF(IF($C$4=Dates!$E$3, DataPack!AU273, IF($C$4=Dates!$E$4, DataPack!BA273, IF($C$4=Dates!$E$5, DataPack!BG273)))="", "", IF($C$4=Dates!$E$3, DataPack!AU273, IF($C$4=Dates!$E$4, DataPack!BA273, IF($C$4=Dates!$E$5, DataPack!BG273))))</f>
        <v>Community School</v>
      </c>
      <c r="G122" s="43">
        <f>IF(IF($C$4=Dates!$E$3, DataPack!AV273, IF($C$4=Dates!$E$4, DataPack!BB273, IF($C$4=Dates!$E$5, DataPack!BH273)))="", "", IF($C$4=Dates!$E$3, DataPack!AV273, IF($C$4=Dates!$E$4, DataPack!BB273, IF($C$4=Dates!$E$5, DataPack!BH273))))</f>
        <v>40934</v>
      </c>
    </row>
    <row r="123" spans="2:7">
      <c r="B123" s="7">
        <f>IF(IF($C$4=Dates!$E$3, DataPack!AQ274, IF($C$4=Dates!$E$4, DataPack!AW274, IF($C$4=Dates!$E$5, DataPack!BC274)))="", "", IF($C$4=Dates!$E$3, DataPack!AQ274, IF($C$4=Dates!$E$4, DataPack!AW274, IF($C$4=Dates!$E$5, DataPack!BC274))))</f>
        <v>107776</v>
      </c>
      <c r="C123" s="38" t="str">
        <f>IF(IF($C$4=Dates!$E$3, DataPack!AR274, IF($C$4=Dates!$E$4, DataPack!AX274, IF($C$4=Dates!$E$5, DataPack!BD274)))="", "", IF($C$4=Dates!$E$3, DataPack!AR274, IF($C$4=Dates!$E$4, DataPack!AX274, IF($C$4=Dates!$E$5, DataPack!BD274))))</f>
        <v>Earlsheaton Technology College</v>
      </c>
      <c r="D123" s="38" t="str">
        <f>IF(IF($C$4=Dates!$E$3, DataPack!AS274, IF($C$4=Dates!$E$4, DataPack!AY274, IF($C$4=Dates!$E$5, DataPack!BE274)))="", "", IF($C$4=Dates!$E$3, DataPack!AS274, IF($C$4=Dates!$E$4, DataPack!AY274, IF($C$4=Dates!$E$5, DataPack!BE274))))</f>
        <v>Kirklees</v>
      </c>
      <c r="E123" s="38" t="str">
        <f>IF(IF($C$4=Dates!$E$3, DataPack!AT274, IF($C$4=Dates!$E$4, DataPack!AZ274, IF($C$4=Dates!$E$5, DataPack!BF274)))="", "", IF($C$4=Dates!$E$3, DataPack!AT274, IF($C$4=Dates!$E$4, DataPack!AZ274, IF($C$4=Dates!$E$5, DataPack!BF274))))</f>
        <v>Secondary</v>
      </c>
      <c r="F123" s="38" t="str">
        <f>IF(IF($C$4=Dates!$E$3, DataPack!AU274, IF($C$4=Dates!$E$4, DataPack!BA274, IF($C$4=Dates!$E$5, DataPack!BG274)))="", "", IF($C$4=Dates!$E$3, DataPack!AU274, IF($C$4=Dates!$E$4, DataPack!BA274, IF($C$4=Dates!$E$5, DataPack!BG274))))</f>
        <v>Community School</v>
      </c>
      <c r="G123" s="43">
        <f>IF(IF($C$4=Dates!$E$3, DataPack!AV274, IF($C$4=Dates!$E$4, DataPack!BB274, IF($C$4=Dates!$E$5, DataPack!BH274)))="", "", IF($C$4=Dates!$E$3, DataPack!AV274, IF($C$4=Dates!$E$4, DataPack!BB274, IF($C$4=Dates!$E$5, DataPack!BH274))))</f>
        <v>40933</v>
      </c>
    </row>
    <row r="124" spans="2:7">
      <c r="B124" s="7">
        <f>IF(IF($C$4=Dates!$E$3, DataPack!AQ275, IF($C$4=Dates!$E$4, DataPack!AW275, IF($C$4=Dates!$E$5, DataPack!BC275)))="", "", IF($C$4=Dates!$E$3, DataPack!AQ275, IF($C$4=Dates!$E$4, DataPack!AW275, IF($C$4=Dates!$E$5, DataPack!BC275))))</f>
        <v>122066</v>
      </c>
      <c r="C124" s="38" t="str">
        <f>IF(IF($C$4=Dates!$E$3, DataPack!AR275, IF($C$4=Dates!$E$4, DataPack!AX275, IF($C$4=Dates!$E$5, DataPack!BD275)))="", "", IF($C$4=Dates!$E$3, DataPack!AR275, IF($C$4=Dates!$E$4, DataPack!AX275, IF($C$4=Dates!$E$5, DataPack!BD275))))</f>
        <v xml:space="preserve">The Latimer Arts College </v>
      </c>
      <c r="D124" s="38" t="str">
        <f>IF(IF($C$4=Dates!$E$3, DataPack!AS275, IF($C$4=Dates!$E$4, DataPack!AY275, IF($C$4=Dates!$E$5, DataPack!BE275)))="", "", IF($C$4=Dates!$E$3, DataPack!AS275, IF($C$4=Dates!$E$4, DataPack!AY275, IF($C$4=Dates!$E$5, DataPack!BE275))))</f>
        <v>Northamptonshire</v>
      </c>
      <c r="E124" s="38" t="str">
        <f>IF(IF($C$4=Dates!$E$3, DataPack!AT275, IF($C$4=Dates!$E$4, DataPack!AZ275, IF($C$4=Dates!$E$5, DataPack!BF275)))="", "", IF($C$4=Dates!$E$3, DataPack!AT275, IF($C$4=Dates!$E$4, DataPack!AZ275, IF($C$4=Dates!$E$5, DataPack!BF275))))</f>
        <v>Secondary</v>
      </c>
      <c r="F124" s="38" t="str">
        <f>IF(IF($C$4=Dates!$E$3, DataPack!AU275, IF($C$4=Dates!$E$4, DataPack!BA275, IF($C$4=Dates!$E$5, DataPack!BG275)))="", "", IF($C$4=Dates!$E$3, DataPack!AU275, IF($C$4=Dates!$E$4, DataPack!BA275, IF($C$4=Dates!$E$5, DataPack!BG275))))</f>
        <v>Foundation School</v>
      </c>
      <c r="G124" s="43">
        <f>IF(IF($C$4=Dates!$E$3, DataPack!AV275, IF($C$4=Dates!$E$4, DataPack!BB275, IF($C$4=Dates!$E$5, DataPack!BH275)))="", "", IF($C$4=Dates!$E$3, DataPack!AV275, IF($C$4=Dates!$E$4, DataPack!BB275, IF($C$4=Dates!$E$5, DataPack!BH275))))</f>
        <v>40927</v>
      </c>
    </row>
    <row r="125" spans="2:7">
      <c r="B125" s="7">
        <f>IF(IF($C$4=Dates!$E$3, DataPack!AQ276, IF($C$4=Dates!$E$4, DataPack!AW276, IF($C$4=Dates!$E$5, DataPack!BC276)))="", "", IF($C$4=Dates!$E$3, DataPack!AQ276, IF($C$4=Dates!$E$4, DataPack!AW276, IF($C$4=Dates!$E$5, DataPack!BC276))))</f>
        <v>107397</v>
      </c>
      <c r="C125" s="38" t="str">
        <f>IF(IF($C$4=Dates!$E$3, DataPack!AR276, IF($C$4=Dates!$E$4, DataPack!AX276, IF($C$4=Dates!$E$5, DataPack!BD276)))="", "", IF($C$4=Dates!$E$3, DataPack!AR276, IF($C$4=Dates!$E$4, DataPack!AX276, IF($C$4=Dates!$E$5, DataPack!BD276))))</f>
        <v>Aire Valley School</v>
      </c>
      <c r="D125" s="38" t="str">
        <f>IF(IF($C$4=Dates!$E$3, DataPack!AS276, IF($C$4=Dates!$E$4, DataPack!AY276, IF($C$4=Dates!$E$5, DataPack!BE276)))="", "", IF($C$4=Dates!$E$3, DataPack!AS276, IF($C$4=Dates!$E$4, DataPack!AY276, IF($C$4=Dates!$E$5, DataPack!BE276))))</f>
        <v>Bradford</v>
      </c>
      <c r="E125" s="38" t="str">
        <f>IF(IF($C$4=Dates!$E$3, DataPack!AT276, IF($C$4=Dates!$E$4, DataPack!AZ276, IF($C$4=Dates!$E$5, DataPack!BF276)))="", "", IF($C$4=Dates!$E$3, DataPack!AT276, IF($C$4=Dates!$E$4, DataPack!AZ276, IF($C$4=Dates!$E$5, DataPack!BF276))))</f>
        <v>Secondary</v>
      </c>
      <c r="F125" s="38" t="str">
        <f>IF(IF($C$4=Dates!$E$3, DataPack!AU276, IF($C$4=Dates!$E$4, DataPack!BA276, IF($C$4=Dates!$E$5, DataPack!BG276)))="", "", IF($C$4=Dates!$E$3, DataPack!AU276, IF($C$4=Dates!$E$4, DataPack!BA276, IF($C$4=Dates!$E$5, DataPack!BG276))))</f>
        <v>Foundation School</v>
      </c>
      <c r="G125" s="43">
        <f>IF(IF($C$4=Dates!$E$3, DataPack!AV276, IF($C$4=Dates!$E$4, DataPack!BB276, IF($C$4=Dates!$E$5, DataPack!BH276)))="", "", IF($C$4=Dates!$E$3, DataPack!AV276, IF($C$4=Dates!$E$4, DataPack!BB276, IF($C$4=Dates!$E$5, DataPack!BH276))))</f>
        <v>40927</v>
      </c>
    </row>
    <row r="126" spans="2:7">
      <c r="B126" s="7">
        <f>IF(IF($C$4=Dates!$E$3, DataPack!AQ277, IF($C$4=Dates!$E$4, DataPack!AW277, IF($C$4=Dates!$E$5, DataPack!BC277)))="", "", IF($C$4=Dates!$E$3, DataPack!AQ277, IF($C$4=Dates!$E$4, DataPack!AW277, IF($C$4=Dates!$E$5, DataPack!BC277))))</f>
        <v>112957</v>
      </c>
      <c r="C126" s="38" t="str">
        <f>IF(IF($C$4=Dates!$E$3, DataPack!AR277, IF($C$4=Dates!$E$4, DataPack!AX277, IF($C$4=Dates!$E$5, DataPack!BD277)))="", "", IF($C$4=Dates!$E$3, DataPack!AR277, IF($C$4=Dates!$E$4, DataPack!AX277, IF($C$4=Dates!$E$5, DataPack!BD277))))</f>
        <v>Glossopdale Community College</v>
      </c>
      <c r="D126" s="38" t="str">
        <f>IF(IF($C$4=Dates!$E$3, DataPack!AS277, IF($C$4=Dates!$E$4, DataPack!AY277, IF($C$4=Dates!$E$5, DataPack!BE277)))="", "", IF($C$4=Dates!$E$3, DataPack!AS277, IF($C$4=Dates!$E$4, DataPack!AY277, IF($C$4=Dates!$E$5, DataPack!BE277))))</f>
        <v>Derbyshire</v>
      </c>
      <c r="E126" s="38" t="str">
        <f>IF(IF($C$4=Dates!$E$3, DataPack!AT277, IF($C$4=Dates!$E$4, DataPack!AZ277, IF($C$4=Dates!$E$5, DataPack!BF277)))="", "", IF($C$4=Dates!$E$3, DataPack!AT277, IF($C$4=Dates!$E$4, DataPack!AZ277, IF($C$4=Dates!$E$5, DataPack!BF277))))</f>
        <v>Secondary</v>
      </c>
      <c r="F126" s="38" t="str">
        <f>IF(IF($C$4=Dates!$E$3, DataPack!AU277, IF($C$4=Dates!$E$4, DataPack!BA277, IF($C$4=Dates!$E$5, DataPack!BG277)))="", "", IF($C$4=Dates!$E$3, DataPack!AU277, IF($C$4=Dates!$E$4, DataPack!BA277, IF($C$4=Dates!$E$5, DataPack!BG277))))</f>
        <v>Community School</v>
      </c>
      <c r="G126" s="43">
        <f>IF(IF($C$4=Dates!$E$3, DataPack!AV277, IF($C$4=Dates!$E$4, DataPack!BB277, IF($C$4=Dates!$E$5, DataPack!BH277)))="", "", IF($C$4=Dates!$E$3, DataPack!AV277, IF($C$4=Dates!$E$4, DataPack!BB277, IF($C$4=Dates!$E$5, DataPack!BH277))))</f>
        <v>40920</v>
      </c>
    </row>
    <row r="127" spans="2:7">
      <c r="B127" s="7">
        <f>IF(IF($C$4=Dates!$E$3, DataPack!AQ278, IF($C$4=Dates!$E$4, DataPack!AW278, IF($C$4=Dates!$E$5, DataPack!BC278)))="", "", IF($C$4=Dates!$E$3, DataPack!AQ278, IF($C$4=Dates!$E$4, DataPack!AW278, IF($C$4=Dates!$E$5, DataPack!BC278))))</f>
        <v>113907</v>
      </c>
      <c r="C127" s="38" t="str">
        <f>IF(IF($C$4=Dates!$E$3, DataPack!AR278, IF($C$4=Dates!$E$4, DataPack!AX278, IF($C$4=Dates!$E$5, DataPack!BD278)))="", "", IF($C$4=Dates!$E$3, DataPack!AR278, IF($C$4=Dates!$E$4, DataPack!AX278, IF($C$4=Dates!$E$5, DataPack!BD278))))</f>
        <v>Poole High School</v>
      </c>
      <c r="D127" s="38" t="str">
        <f>IF(IF($C$4=Dates!$E$3, DataPack!AS278, IF($C$4=Dates!$E$4, DataPack!AY278, IF($C$4=Dates!$E$5, DataPack!BE278)))="", "", IF($C$4=Dates!$E$3, DataPack!AS278, IF($C$4=Dates!$E$4, DataPack!AY278, IF($C$4=Dates!$E$5, DataPack!BE278))))</f>
        <v>Poole</v>
      </c>
      <c r="E127" s="38" t="str">
        <f>IF(IF($C$4=Dates!$E$3, DataPack!AT278, IF($C$4=Dates!$E$4, DataPack!AZ278, IF($C$4=Dates!$E$5, DataPack!BF278)))="", "", IF($C$4=Dates!$E$3, DataPack!AT278, IF($C$4=Dates!$E$4, DataPack!AZ278, IF($C$4=Dates!$E$5, DataPack!BF278))))</f>
        <v>Secondary</v>
      </c>
      <c r="F127" s="38" t="str">
        <f>IF(IF($C$4=Dates!$E$3, DataPack!AU278, IF($C$4=Dates!$E$4, DataPack!BA278, IF($C$4=Dates!$E$5, DataPack!BG278)))="", "", IF($C$4=Dates!$E$3, DataPack!AU278, IF($C$4=Dates!$E$4, DataPack!BA278, IF($C$4=Dates!$E$5, DataPack!BG278))))</f>
        <v>Foundation School</v>
      </c>
      <c r="G127" s="43">
        <f>IF(IF($C$4=Dates!$E$3, DataPack!AV278, IF($C$4=Dates!$E$4, DataPack!BB278, IF($C$4=Dates!$E$5, DataPack!BH278)))="", "", IF($C$4=Dates!$E$3, DataPack!AV278, IF($C$4=Dates!$E$4, DataPack!BB278, IF($C$4=Dates!$E$5, DataPack!BH278))))</f>
        <v>40886</v>
      </c>
    </row>
    <row r="128" spans="2:7">
      <c r="B128" s="7">
        <f>IF(IF($C$4=Dates!$E$3, DataPack!AQ279, IF($C$4=Dates!$E$4, DataPack!AW279, IF($C$4=Dates!$E$5, DataPack!BC279)))="", "", IF($C$4=Dates!$E$3, DataPack!AQ279, IF($C$4=Dates!$E$4, DataPack!AW279, IF($C$4=Dates!$E$5, DataPack!BC279))))</f>
        <v>119725</v>
      </c>
      <c r="C128" s="38" t="str">
        <f>IF(IF($C$4=Dates!$E$3, DataPack!AR279, IF($C$4=Dates!$E$4, DataPack!AX279, IF($C$4=Dates!$E$5, DataPack!BD279)))="", "", IF($C$4=Dates!$E$3, DataPack!AR279, IF($C$4=Dates!$E$4, DataPack!AX279, IF($C$4=Dates!$E$5, DataPack!BD279))))</f>
        <v>West Craven High Technology College</v>
      </c>
      <c r="D128" s="38" t="str">
        <f>IF(IF($C$4=Dates!$E$3, DataPack!AS279, IF($C$4=Dates!$E$4, DataPack!AY279, IF($C$4=Dates!$E$5, DataPack!BE279)))="", "", IF($C$4=Dates!$E$3, DataPack!AS279, IF($C$4=Dates!$E$4, DataPack!AY279, IF($C$4=Dates!$E$5, DataPack!BE279))))</f>
        <v>Lancashire</v>
      </c>
      <c r="E128" s="38" t="str">
        <f>IF(IF($C$4=Dates!$E$3, DataPack!AT279, IF($C$4=Dates!$E$4, DataPack!AZ279, IF($C$4=Dates!$E$5, DataPack!BF279)))="", "", IF($C$4=Dates!$E$3, DataPack!AT279, IF($C$4=Dates!$E$4, DataPack!AZ279, IF($C$4=Dates!$E$5, DataPack!BF279))))</f>
        <v>Secondary</v>
      </c>
      <c r="F128" s="38" t="str">
        <f>IF(IF($C$4=Dates!$E$3, DataPack!AU279, IF($C$4=Dates!$E$4, DataPack!BA279, IF($C$4=Dates!$E$5, DataPack!BG279)))="", "", IF($C$4=Dates!$E$3, DataPack!AU279, IF($C$4=Dates!$E$4, DataPack!BA279, IF($C$4=Dates!$E$5, DataPack!BG279))))</f>
        <v>Community School</v>
      </c>
      <c r="G128" s="43">
        <f>IF(IF($C$4=Dates!$E$3, DataPack!AV279, IF($C$4=Dates!$E$4, DataPack!BB279, IF($C$4=Dates!$E$5, DataPack!BH279)))="", "", IF($C$4=Dates!$E$3, DataPack!AV279, IF($C$4=Dates!$E$4, DataPack!BB279, IF($C$4=Dates!$E$5, DataPack!BH279))))</f>
        <v>40885</v>
      </c>
    </row>
    <row r="129" spans="2:7">
      <c r="B129" s="7">
        <f>IF(IF($C$4=Dates!$E$3, DataPack!AQ280, IF($C$4=Dates!$E$4, DataPack!AW280, IF($C$4=Dates!$E$5, DataPack!BC280)))="", "", IF($C$4=Dates!$E$3, DataPack!AQ280, IF($C$4=Dates!$E$4, DataPack!AW280, IF($C$4=Dates!$E$5, DataPack!BC280))))</f>
        <v>109295</v>
      </c>
      <c r="C129" s="38" t="str">
        <f>IF(IF($C$4=Dates!$E$3, DataPack!AR280, IF($C$4=Dates!$E$4, DataPack!AX280, IF($C$4=Dates!$E$5, DataPack!BD280)))="", "", IF($C$4=Dates!$E$3, DataPack!AR280, IF($C$4=Dates!$E$4, DataPack!AX280, IF($C$4=Dates!$E$5, DataPack!BD280))))</f>
        <v>Abbeywood Community School</v>
      </c>
      <c r="D129" s="38" t="str">
        <f>IF(IF($C$4=Dates!$E$3, DataPack!AS280, IF($C$4=Dates!$E$4, DataPack!AY280, IF($C$4=Dates!$E$5, DataPack!BE280)))="", "", IF($C$4=Dates!$E$3, DataPack!AS280, IF($C$4=Dates!$E$4, DataPack!AY280, IF($C$4=Dates!$E$5, DataPack!BE280))))</f>
        <v>South Gloucestershire</v>
      </c>
      <c r="E129" s="38" t="str">
        <f>IF(IF($C$4=Dates!$E$3, DataPack!AT280, IF($C$4=Dates!$E$4, DataPack!AZ280, IF($C$4=Dates!$E$5, DataPack!BF280)))="", "", IF($C$4=Dates!$E$3, DataPack!AT280, IF($C$4=Dates!$E$4, DataPack!AZ280, IF($C$4=Dates!$E$5, DataPack!BF280))))</f>
        <v>Secondary</v>
      </c>
      <c r="F129" s="38" t="str">
        <f>IF(IF($C$4=Dates!$E$3, DataPack!AU280, IF($C$4=Dates!$E$4, DataPack!BA280, IF($C$4=Dates!$E$5, DataPack!BG280)))="", "", IF($C$4=Dates!$E$3, DataPack!AU280, IF($C$4=Dates!$E$4, DataPack!BA280, IF($C$4=Dates!$E$5, DataPack!BG280))))</f>
        <v>Community School</v>
      </c>
      <c r="G129" s="43">
        <f>IF(IF($C$4=Dates!$E$3, DataPack!AV280, IF($C$4=Dates!$E$4, DataPack!BB280, IF($C$4=Dates!$E$5, DataPack!BH280)))="", "", IF($C$4=Dates!$E$3, DataPack!AV280, IF($C$4=Dates!$E$4, DataPack!BB280, IF($C$4=Dates!$E$5, DataPack!BH280))))</f>
        <v>40885</v>
      </c>
    </row>
    <row r="130" spans="2:7">
      <c r="B130" s="7">
        <f>IF(IF($C$4=Dates!$E$3, DataPack!AQ281, IF($C$4=Dates!$E$4, DataPack!AW281, IF($C$4=Dates!$E$5, DataPack!BC281)))="", "", IF($C$4=Dates!$E$3, DataPack!AQ281, IF($C$4=Dates!$E$4, DataPack!AW281, IF($C$4=Dates!$E$5, DataPack!BC281))))</f>
        <v>122354</v>
      </c>
      <c r="C130" s="38" t="str">
        <f>IF(IF($C$4=Dates!$E$3, DataPack!AR281, IF($C$4=Dates!$E$4, DataPack!AX281, IF($C$4=Dates!$E$5, DataPack!BD281)))="", "", IF($C$4=Dates!$E$3, DataPack!AR281, IF($C$4=Dates!$E$4, DataPack!AX281, IF($C$4=Dates!$E$5, DataPack!BD281))))</f>
        <v>Berwick Middle School</v>
      </c>
      <c r="D130" s="38" t="str">
        <f>IF(IF($C$4=Dates!$E$3, DataPack!AS281, IF($C$4=Dates!$E$4, DataPack!AY281, IF($C$4=Dates!$E$5, DataPack!BE281)))="", "", IF($C$4=Dates!$E$3, DataPack!AS281, IF($C$4=Dates!$E$4, DataPack!AY281, IF($C$4=Dates!$E$5, DataPack!BE281))))</f>
        <v>Northumberland</v>
      </c>
      <c r="E130" s="38" t="str">
        <f>IF(IF($C$4=Dates!$E$3, DataPack!AT281, IF($C$4=Dates!$E$4, DataPack!AZ281, IF($C$4=Dates!$E$5, DataPack!BF281)))="", "", IF($C$4=Dates!$E$3, DataPack!AT281, IF($C$4=Dates!$E$4, DataPack!AZ281, IF($C$4=Dates!$E$5, DataPack!BF281))))</f>
        <v>Secondary</v>
      </c>
      <c r="F130" s="38" t="str">
        <f>IF(IF($C$4=Dates!$E$3, DataPack!AU281, IF($C$4=Dates!$E$4, DataPack!BA281, IF($C$4=Dates!$E$5, DataPack!BG281)))="", "", IF($C$4=Dates!$E$3, DataPack!AU281, IF($C$4=Dates!$E$4, DataPack!BA281, IF($C$4=Dates!$E$5, DataPack!BG281))))</f>
        <v>Community School</v>
      </c>
      <c r="G130" s="43">
        <f>IF(IF($C$4=Dates!$E$3, DataPack!AV281, IF($C$4=Dates!$E$4, DataPack!BB281, IF($C$4=Dates!$E$5, DataPack!BH281)))="", "", IF($C$4=Dates!$E$3, DataPack!AV281, IF($C$4=Dates!$E$4, DataPack!BB281, IF($C$4=Dates!$E$5, DataPack!BH281))))</f>
        <v>40884</v>
      </c>
    </row>
    <row r="131" spans="2:7">
      <c r="B131" s="7">
        <f>IF(IF($C$4=Dates!$E$3, DataPack!AQ282, IF($C$4=Dates!$E$4, DataPack!AW282, IF($C$4=Dates!$E$5, DataPack!BC282)))="", "", IF($C$4=Dates!$E$3, DataPack!AQ282, IF($C$4=Dates!$E$4, DataPack!AW282, IF($C$4=Dates!$E$5, DataPack!BC282))))</f>
        <v>135650</v>
      </c>
      <c r="C131" s="38" t="str">
        <f>IF(IF($C$4=Dates!$E$3, DataPack!AR282, IF($C$4=Dates!$E$4, DataPack!AX282, IF($C$4=Dates!$E$5, DataPack!BD282)))="", "", IF($C$4=Dates!$E$3, DataPack!AR282, IF($C$4=Dates!$E$4, DataPack!AX282, IF($C$4=Dates!$E$5, DataPack!BD282))))</f>
        <v>The Open Academy</v>
      </c>
      <c r="D131" s="38" t="str">
        <f>IF(IF($C$4=Dates!$E$3, DataPack!AS282, IF($C$4=Dates!$E$4, DataPack!AY282, IF($C$4=Dates!$E$5, DataPack!BE282)))="", "", IF($C$4=Dates!$E$3, DataPack!AS282, IF($C$4=Dates!$E$4, DataPack!AY282, IF($C$4=Dates!$E$5, DataPack!BE282))))</f>
        <v>Norfolk</v>
      </c>
      <c r="E131" s="38" t="str">
        <f>IF(IF($C$4=Dates!$E$3, DataPack!AT282, IF($C$4=Dates!$E$4, DataPack!AZ282, IF($C$4=Dates!$E$5, DataPack!BF282)))="", "", IF($C$4=Dates!$E$3, DataPack!AT282, IF($C$4=Dates!$E$4, DataPack!AZ282, IF($C$4=Dates!$E$5, DataPack!BF282))))</f>
        <v>Secondary</v>
      </c>
      <c r="F131" s="38" t="str">
        <f>IF(IF($C$4=Dates!$E$3, DataPack!AU282, IF($C$4=Dates!$E$4, DataPack!BA282, IF($C$4=Dates!$E$5, DataPack!BG282)))="", "", IF($C$4=Dates!$E$3, DataPack!AU282, IF($C$4=Dates!$E$4, DataPack!BA282, IF($C$4=Dates!$E$5, DataPack!BG282))))</f>
        <v>Academy Sponsor Led</v>
      </c>
      <c r="G131" s="43">
        <f>IF(IF($C$4=Dates!$E$3, DataPack!AV282, IF($C$4=Dates!$E$4, DataPack!BB282, IF($C$4=Dates!$E$5, DataPack!BH282)))="", "", IF($C$4=Dates!$E$3, DataPack!AV282, IF($C$4=Dates!$E$4, DataPack!BB282, IF($C$4=Dates!$E$5, DataPack!BH282))))</f>
        <v>40884</v>
      </c>
    </row>
    <row r="132" spans="2:7">
      <c r="B132" s="7">
        <f>IF(IF($C$4=Dates!$E$3, DataPack!AQ283, IF($C$4=Dates!$E$4, DataPack!AW283, IF($C$4=Dates!$E$5, DataPack!BC283)))="", "", IF($C$4=Dates!$E$3, DataPack!AQ283, IF($C$4=Dates!$E$4, DataPack!AW283, IF($C$4=Dates!$E$5, DataPack!BC283))))</f>
        <v>128340</v>
      </c>
      <c r="C132" s="38" t="str">
        <f>IF(IF($C$4=Dates!$E$3, DataPack!AR283, IF($C$4=Dates!$E$4, DataPack!AX283, IF($C$4=Dates!$E$5, DataPack!BD283)))="", "", IF($C$4=Dates!$E$3, DataPack!AR283, IF($C$4=Dates!$E$4, DataPack!AX283, IF($C$4=Dates!$E$5, DataPack!BD283))))</f>
        <v>The Marlowe Academy</v>
      </c>
      <c r="D132" s="38" t="str">
        <f>IF(IF($C$4=Dates!$E$3, DataPack!AS283, IF($C$4=Dates!$E$4, DataPack!AY283, IF($C$4=Dates!$E$5, DataPack!BE283)))="", "", IF($C$4=Dates!$E$3, DataPack!AS283, IF($C$4=Dates!$E$4, DataPack!AY283, IF($C$4=Dates!$E$5, DataPack!BE283))))</f>
        <v>Kent</v>
      </c>
      <c r="E132" s="38" t="str">
        <f>IF(IF($C$4=Dates!$E$3, DataPack!AT283, IF($C$4=Dates!$E$4, DataPack!AZ283, IF($C$4=Dates!$E$5, DataPack!BF283)))="", "", IF($C$4=Dates!$E$3, DataPack!AT283, IF($C$4=Dates!$E$4, DataPack!AZ283, IF($C$4=Dates!$E$5, DataPack!BF283))))</f>
        <v>Secondary</v>
      </c>
      <c r="F132" s="38" t="str">
        <f>IF(IF($C$4=Dates!$E$3, DataPack!AU283, IF($C$4=Dates!$E$4, DataPack!BA283, IF($C$4=Dates!$E$5, DataPack!BG283)))="", "", IF($C$4=Dates!$E$3, DataPack!AU283, IF($C$4=Dates!$E$4, DataPack!BA283, IF($C$4=Dates!$E$5, DataPack!BG283))))</f>
        <v>Academy Sponsor Led</v>
      </c>
      <c r="G132" s="43">
        <f>IF(IF($C$4=Dates!$E$3, DataPack!AV283, IF($C$4=Dates!$E$4, DataPack!BB283, IF($C$4=Dates!$E$5, DataPack!BH283)))="", "", IF($C$4=Dates!$E$3, DataPack!AV283, IF($C$4=Dates!$E$4, DataPack!BB283, IF($C$4=Dates!$E$5, DataPack!BH283))))</f>
        <v>40865</v>
      </c>
    </row>
    <row r="133" spans="2:7">
      <c r="B133" s="7">
        <f>IF(IF($C$4=Dates!$E$3, DataPack!AQ284, IF($C$4=Dates!$E$4, DataPack!AW284, IF($C$4=Dates!$E$5, DataPack!BC284)))="", "", IF($C$4=Dates!$E$3, DataPack!AQ284, IF($C$4=Dates!$E$4, DataPack!AW284, IF($C$4=Dates!$E$5, DataPack!BC284))))</f>
        <v>100743</v>
      </c>
      <c r="C133" s="38" t="str">
        <f>IF(IF($C$4=Dates!$E$3, DataPack!AR284, IF($C$4=Dates!$E$4, DataPack!AX284, IF($C$4=Dates!$E$5, DataPack!BD284)))="", "", IF($C$4=Dates!$E$3, DataPack!AR284, IF($C$4=Dates!$E$4, DataPack!AX284, IF($C$4=Dates!$E$5, DataPack!BD284))))</f>
        <v>Sedgehill School</v>
      </c>
      <c r="D133" s="38" t="str">
        <f>IF(IF($C$4=Dates!$E$3, DataPack!AS284, IF($C$4=Dates!$E$4, DataPack!AY284, IF($C$4=Dates!$E$5, DataPack!BE284)))="", "", IF($C$4=Dates!$E$3, DataPack!AS284, IF($C$4=Dates!$E$4, DataPack!AY284, IF($C$4=Dates!$E$5, DataPack!BE284))))</f>
        <v>Lewisham</v>
      </c>
      <c r="E133" s="38" t="str">
        <f>IF(IF($C$4=Dates!$E$3, DataPack!AT284, IF($C$4=Dates!$E$4, DataPack!AZ284, IF($C$4=Dates!$E$5, DataPack!BF284)))="", "", IF($C$4=Dates!$E$3, DataPack!AT284, IF($C$4=Dates!$E$4, DataPack!AZ284, IF($C$4=Dates!$E$5, DataPack!BF284))))</f>
        <v>Secondary</v>
      </c>
      <c r="F133" s="38" t="str">
        <f>IF(IF($C$4=Dates!$E$3, DataPack!AU284, IF($C$4=Dates!$E$4, DataPack!BA284, IF($C$4=Dates!$E$5, DataPack!BG284)))="", "", IF($C$4=Dates!$E$3, DataPack!AU284, IF($C$4=Dates!$E$4, DataPack!BA284, IF($C$4=Dates!$E$5, DataPack!BG284))))</f>
        <v>Community School</v>
      </c>
      <c r="G133" s="43">
        <f>IF(IF($C$4=Dates!$E$3, DataPack!AV284, IF($C$4=Dates!$E$4, DataPack!BB284, IF($C$4=Dates!$E$5, DataPack!BH284)))="", "", IF($C$4=Dates!$E$3, DataPack!AV284, IF($C$4=Dates!$E$4, DataPack!BB284, IF($C$4=Dates!$E$5, DataPack!BH284))))</f>
        <v>40865</v>
      </c>
    </row>
    <row r="134" spans="2:7">
      <c r="B134" s="7">
        <f>IF(IF($C$4=Dates!$E$3, DataPack!AQ285, IF($C$4=Dates!$E$4, DataPack!AW285, IF($C$4=Dates!$E$5, DataPack!BC285)))="", "", IF($C$4=Dates!$E$3, DataPack!AQ285, IF($C$4=Dates!$E$4, DataPack!AW285, IF($C$4=Dates!$E$5, DataPack!BC285))))</f>
        <v>122848</v>
      </c>
      <c r="C134" s="38" t="str">
        <f>IF(IF($C$4=Dates!$E$3, DataPack!AR285, IF($C$4=Dates!$E$4, DataPack!AX285, IF($C$4=Dates!$E$5, DataPack!BD285)))="", "", IF($C$4=Dates!$E$3, DataPack!AR285, IF($C$4=Dates!$E$4, DataPack!AX285, IF($C$4=Dates!$E$5, DataPack!BD285))))</f>
        <v>The Gedling School</v>
      </c>
      <c r="D134" s="38" t="str">
        <f>IF(IF($C$4=Dates!$E$3, DataPack!AS285, IF($C$4=Dates!$E$4, DataPack!AY285, IF($C$4=Dates!$E$5, DataPack!BE285)))="", "", IF($C$4=Dates!$E$3, DataPack!AS285, IF($C$4=Dates!$E$4, DataPack!AY285, IF($C$4=Dates!$E$5, DataPack!BE285))))</f>
        <v>Nottinghamshire</v>
      </c>
      <c r="E134" s="38" t="str">
        <f>IF(IF($C$4=Dates!$E$3, DataPack!AT285, IF($C$4=Dates!$E$4, DataPack!AZ285, IF($C$4=Dates!$E$5, DataPack!BF285)))="", "", IF($C$4=Dates!$E$3, DataPack!AT285, IF($C$4=Dates!$E$4, DataPack!AZ285, IF($C$4=Dates!$E$5, DataPack!BF285))))</f>
        <v>Secondary</v>
      </c>
      <c r="F134" s="38" t="str">
        <f>IF(IF($C$4=Dates!$E$3, DataPack!AU285, IF($C$4=Dates!$E$4, DataPack!BA285, IF($C$4=Dates!$E$5, DataPack!BG285)))="", "", IF($C$4=Dates!$E$3, DataPack!AU285, IF($C$4=Dates!$E$4, DataPack!BA285, IF($C$4=Dates!$E$5, DataPack!BG285))))</f>
        <v>Community School</v>
      </c>
      <c r="G134" s="43">
        <f>IF(IF($C$4=Dates!$E$3, DataPack!AV285, IF($C$4=Dates!$E$4, DataPack!BB285, IF($C$4=Dates!$E$5, DataPack!BH285)))="", "", IF($C$4=Dates!$E$3, DataPack!AV285, IF($C$4=Dates!$E$4, DataPack!BB285, IF($C$4=Dates!$E$5, DataPack!BH285))))</f>
        <v>40864</v>
      </c>
    </row>
    <row r="135" spans="2:7">
      <c r="B135" s="7">
        <f>IF(IF($C$4=Dates!$E$3, DataPack!AQ286, IF($C$4=Dates!$E$4, DataPack!AW286, IF($C$4=Dates!$E$5, DataPack!BC286)))="", "", IF($C$4=Dates!$E$3, DataPack!AQ286, IF($C$4=Dates!$E$4, DataPack!AW286, IF($C$4=Dates!$E$5, DataPack!BC286))))</f>
        <v>115774</v>
      </c>
      <c r="C135" s="38" t="str">
        <f>IF(IF($C$4=Dates!$E$3, DataPack!AR286, IF($C$4=Dates!$E$4, DataPack!AX286, IF($C$4=Dates!$E$5, DataPack!BD286)))="", "", IF($C$4=Dates!$E$3, DataPack!AR286, IF($C$4=Dates!$E$4, DataPack!AX286, IF($C$4=Dates!$E$5, DataPack!BD286))))</f>
        <v>Lakers School</v>
      </c>
      <c r="D135" s="38" t="str">
        <f>IF(IF($C$4=Dates!$E$3, DataPack!AS286, IF($C$4=Dates!$E$4, DataPack!AY286, IF($C$4=Dates!$E$5, DataPack!BE286)))="", "", IF($C$4=Dates!$E$3, DataPack!AS286, IF($C$4=Dates!$E$4, DataPack!AY286, IF($C$4=Dates!$E$5, DataPack!BE286))))</f>
        <v>Gloucestershire</v>
      </c>
      <c r="E135" s="38" t="str">
        <f>IF(IF($C$4=Dates!$E$3, DataPack!AT286, IF($C$4=Dates!$E$4, DataPack!AZ286, IF($C$4=Dates!$E$5, DataPack!BF286)))="", "", IF($C$4=Dates!$E$3, DataPack!AT286, IF($C$4=Dates!$E$4, DataPack!AZ286, IF($C$4=Dates!$E$5, DataPack!BF286))))</f>
        <v>Secondary</v>
      </c>
      <c r="F135" s="38" t="str">
        <f>IF(IF($C$4=Dates!$E$3, DataPack!AU286, IF($C$4=Dates!$E$4, DataPack!BA286, IF($C$4=Dates!$E$5, DataPack!BG286)))="", "", IF($C$4=Dates!$E$3, DataPack!AU286, IF($C$4=Dates!$E$4, DataPack!BA286, IF($C$4=Dates!$E$5, DataPack!BG286))))</f>
        <v>Foundation School</v>
      </c>
      <c r="G135" s="43">
        <f>IF(IF($C$4=Dates!$E$3, DataPack!AV286, IF($C$4=Dates!$E$4, DataPack!BB286, IF($C$4=Dates!$E$5, DataPack!BH286)))="", "", IF($C$4=Dates!$E$3, DataPack!AV286, IF($C$4=Dates!$E$4, DataPack!BB286, IF($C$4=Dates!$E$5, DataPack!BH286))))</f>
        <v>40857</v>
      </c>
    </row>
    <row r="136" spans="2:7">
      <c r="B136" s="7">
        <f>IF(IF($C$4=Dates!$E$3, DataPack!AQ287, IF($C$4=Dates!$E$4, DataPack!AW287, IF($C$4=Dates!$E$5, DataPack!BC287)))="", "", IF($C$4=Dates!$E$3, DataPack!AQ287, IF($C$4=Dates!$E$4, DataPack!AW287, IF($C$4=Dates!$E$5, DataPack!BC287))))</f>
        <v>109660</v>
      </c>
      <c r="C136" s="38" t="str">
        <f>IF(IF($C$4=Dates!$E$3, DataPack!AR287, IF($C$4=Dates!$E$4, DataPack!AX287, IF($C$4=Dates!$E$5, DataPack!BD287)))="", "", IF($C$4=Dates!$E$3, DataPack!AR287, IF($C$4=Dates!$E$4, DataPack!AX287, IF($C$4=Dates!$E$5, DataPack!BD287))))</f>
        <v>Robert Bruce Middle School</v>
      </c>
      <c r="D136" s="38" t="str">
        <f>IF(IF($C$4=Dates!$E$3, DataPack!AS287, IF($C$4=Dates!$E$4, DataPack!AY287, IF($C$4=Dates!$E$5, DataPack!BE287)))="", "", IF($C$4=Dates!$E$3, DataPack!AS287, IF($C$4=Dates!$E$4, DataPack!AY287, IF($C$4=Dates!$E$5, DataPack!BE287))))</f>
        <v>Bedford</v>
      </c>
      <c r="E136" s="38" t="str">
        <f>IF(IF($C$4=Dates!$E$3, DataPack!AT287, IF($C$4=Dates!$E$4, DataPack!AZ287, IF($C$4=Dates!$E$5, DataPack!BF287)))="", "", IF($C$4=Dates!$E$3, DataPack!AT287, IF($C$4=Dates!$E$4, DataPack!AZ287, IF($C$4=Dates!$E$5, DataPack!BF287))))</f>
        <v>Secondary</v>
      </c>
      <c r="F136" s="38" t="str">
        <f>IF(IF($C$4=Dates!$E$3, DataPack!AU287, IF($C$4=Dates!$E$4, DataPack!BA287, IF($C$4=Dates!$E$5, DataPack!BG287)))="", "", IF($C$4=Dates!$E$3, DataPack!AU287, IF($C$4=Dates!$E$4, DataPack!BA287, IF($C$4=Dates!$E$5, DataPack!BG287))))</f>
        <v>Foundation School</v>
      </c>
      <c r="G136" s="43">
        <f>IF(IF($C$4=Dates!$E$3, DataPack!AV287, IF($C$4=Dates!$E$4, DataPack!BB287, IF($C$4=Dates!$E$5, DataPack!BH287)))="", "", IF($C$4=Dates!$E$3, DataPack!AV287, IF($C$4=Dates!$E$4, DataPack!BB287, IF($C$4=Dates!$E$5, DataPack!BH287))))</f>
        <v>40851</v>
      </c>
    </row>
    <row r="137" spans="2:7">
      <c r="B137" s="7">
        <f>IF(IF($C$4=Dates!$E$3, DataPack!AQ288, IF($C$4=Dates!$E$4, DataPack!AW288, IF($C$4=Dates!$E$5, DataPack!BC288)))="", "", IF($C$4=Dates!$E$3, DataPack!AQ288, IF($C$4=Dates!$E$4, DataPack!AW288, IF($C$4=Dates!$E$5, DataPack!BC288))))</f>
        <v>118105</v>
      </c>
      <c r="C137" s="38" t="str">
        <f>IF(IF($C$4=Dates!$E$3, DataPack!AR288, IF($C$4=Dates!$E$4, DataPack!AX288, IF($C$4=Dates!$E$5, DataPack!BD288)))="", "", IF($C$4=Dates!$E$3, DataPack!AR288, IF($C$4=Dates!$E$4, DataPack!AX288, IF($C$4=Dates!$E$5, DataPack!BD288))))</f>
        <v>Sir Henry Cooper School</v>
      </c>
      <c r="D137" s="38" t="str">
        <f>IF(IF($C$4=Dates!$E$3, DataPack!AS288, IF($C$4=Dates!$E$4, DataPack!AY288, IF($C$4=Dates!$E$5, DataPack!BE288)))="", "", IF($C$4=Dates!$E$3, DataPack!AS288, IF($C$4=Dates!$E$4, DataPack!AY288, IF($C$4=Dates!$E$5, DataPack!BE288))))</f>
        <v>Kingston upon Hull City of</v>
      </c>
      <c r="E137" s="38" t="str">
        <f>IF(IF($C$4=Dates!$E$3, DataPack!AT288, IF($C$4=Dates!$E$4, DataPack!AZ288, IF($C$4=Dates!$E$5, DataPack!BF288)))="", "", IF($C$4=Dates!$E$3, DataPack!AT288, IF($C$4=Dates!$E$4, DataPack!AZ288, IF($C$4=Dates!$E$5, DataPack!BF288))))</f>
        <v>Secondary</v>
      </c>
      <c r="F137" s="38" t="str">
        <f>IF(IF($C$4=Dates!$E$3, DataPack!AU288, IF($C$4=Dates!$E$4, DataPack!BA288, IF($C$4=Dates!$E$5, DataPack!BG288)))="", "", IF($C$4=Dates!$E$3, DataPack!AU288, IF($C$4=Dates!$E$4, DataPack!BA288, IF($C$4=Dates!$E$5, DataPack!BG288))))</f>
        <v>Community School</v>
      </c>
      <c r="G137" s="43">
        <f>IF(IF($C$4=Dates!$E$3, DataPack!AV288, IF($C$4=Dates!$E$4, DataPack!BB288, IF($C$4=Dates!$E$5, DataPack!BH288)))="", "", IF($C$4=Dates!$E$3, DataPack!AV288, IF($C$4=Dates!$E$4, DataPack!BB288, IF($C$4=Dates!$E$5, DataPack!BH288))))</f>
        <v>40829</v>
      </c>
    </row>
    <row r="138" spans="2:7">
      <c r="B138" s="7">
        <f>IF(IF($C$4=Dates!$E$3, DataPack!AQ289, IF($C$4=Dates!$E$4, DataPack!AW289, IF($C$4=Dates!$E$5, DataPack!BC289)))="", "", IF($C$4=Dates!$E$3, DataPack!AQ289, IF($C$4=Dates!$E$4, DataPack!AW289, IF($C$4=Dates!$E$5, DataPack!BC289))))</f>
        <v>135192</v>
      </c>
      <c r="C138" s="38" t="str">
        <f>IF(IF($C$4=Dates!$E$3, DataPack!AR289, IF($C$4=Dates!$E$4, DataPack!AX289, IF($C$4=Dates!$E$5, DataPack!BD289)))="", "", IF($C$4=Dates!$E$3, DataPack!AR289, IF($C$4=Dates!$E$4, DataPack!AX289, IF($C$4=Dates!$E$5, DataPack!BD289))))</f>
        <v xml:space="preserve">Thomas Clarkson Community College </v>
      </c>
      <c r="D138" s="38" t="str">
        <f>IF(IF($C$4=Dates!$E$3, DataPack!AS289, IF($C$4=Dates!$E$4, DataPack!AY289, IF($C$4=Dates!$E$5, DataPack!BE289)))="", "", IF($C$4=Dates!$E$3, DataPack!AS289, IF($C$4=Dates!$E$4, DataPack!AY289, IF($C$4=Dates!$E$5, DataPack!BE289))))</f>
        <v>Cambridgeshire</v>
      </c>
      <c r="E138" s="38" t="str">
        <f>IF(IF($C$4=Dates!$E$3, DataPack!AT289, IF($C$4=Dates!$E$4, DataPack!AZ289, IF($C$4=Dates!$E$5, DataPack!BF289)))="", "", IF($C$4=Dates!$E$3, DataPack!AT289, IF($C$4=Dates!$E$4, DataPack!AZ289, IF($C$4=Dates!$E$5, DataPack!BF289))))</f>
        <v>Secondary</v>
      </c>
      <c r="F138" s="38" t="str">
        <f>IF(IF($C$4=Dates!$E$3, DataPack!AU289, IF($C$4=Dates!$E$4, DataPack!BA289, IF($C$4=Dates!$E$5, DataPack!BG289)))="", "", IF($C$4=Dates!$E$3, DataPack!AU289, IF($C$4=Dates!$E$4, DataPack!BA289, IF($C$4=Dates!$E$5, DataPack!BG289))))</f>
        <v>Foundation School</v>
      </c>
      <c r="G138" s="43">
        <f>IF(IF($C$4=Dates!$E$3, DataPack!AV289, IF($C$4=Dates!$E$4, DataPack!BB289, IF($C$4=Dates!$E$5, DataPack!BH289)))="", "", IF($C$4=Dates!$E$3, DataPack!AV289, IF($C$4=Dates!$E$4, DataPack!BB289, IF($C$4=Dates!$E$5, DataPack!BH289))))</f>
        <v>40823</v>
      </c>
    </row>
    <row r="139" spans="2:7">
      <c r="B139" s="7">
        <f>IF(IF($C$4=Dates!$E$3, DataPack!AQ290, IF($C$4=Dates!$E$4, DataPack!AW290, IF($C$4=Dates!$E$5, DataPack!BC290)))="", "", IF($C$4=Dates!$E$3, DataPack!AQ290, IF($C$4=Dates!$E$4, DataPack!AW290, IF($C$4=Dates!$E$5, DataPack!BC290))))</f>
        <v>119737</v>
      </c>
      <c r="C139" s="38" t="str">
        <f>IF(IF($C$4=Dates!$E$3, DataPack!AR290, IF($C$4=Dates!$E$4, DataPack!AX290, IF($C$4=Dates!$E$5, DataPack!BD290)))="", "", IF($C$4=Dates!$E$3, DataPack!AR290, IF($C$4=Dates!$E$4, DataPack!AX290, IF($C$4=Dates!$E$5, DataPack!BD290))))</f>
        <v>Collegiate High School</v>
      </c>
      <c r="D139" s="38" t="str">
        <f>IF(IF($C$4=Dates!$E$3, DataPack!AS290, IF($C$4=Dates!$E$4, DataPack!AY290, IF($C$4=Dates!$E$5, DataPack!BE290)))="", "", IF($C$4=Dates!$E$3, DataPack!AS290, IF($C$4=Dates!$E$4, DataPack!AY290, IF($C$4=Dates!$E$5, DataPack!BE290))))</f>
        <v>Blackpool</v>
      </c>
      <c r="E139" s="38" t="str">
        <f>IF(IF($C$4=Dates!$E$3, DataPack!AT290, IF($C$4=Dates!$E$4, DataPack!AZ290, IF($C$4=Dates!$E$5, DataPack!BF290)))="", "", IF($C$4=Dates!$E$3, DataPack!AT290, IF($C$4=Dates!$E$4, DataPack!AZ290, IF($C$4=Dates!$E$5, DataPack!BF290))))</f>
        <v>Secondary</v>
      </c>
      <c r="F139" s="38" t="str">
        <f>IF(IF($C$4=Dates!$E$3, DataPack!AU290, IF($C$4=Dates!$E$4, DataPack!BA290, IF($C$4=Dates!$E$5, DataPack!BG290)))="", "", IF($C$4=Dates!$E$3, DataPack!AU290, IF($C$4=Dates!$E$4, DataPack!BA290, IF($C$4=Dates!$E$5, DataPack!BG290))))</f>
        <v>Foundation School</v>
      </c>
      <c r="G139" s="43">
        <f>IF(IF($C$4=Dates!$E$3, DataPack!AV290, IF($C$4=Dates!$E$4, DataPack!BB290, IF($C$4=Dates!$E$5, DataPack!BH290)))="", "", IF($C$4=Dates!$E$3, DataPack!AV290, IF($C$4=Dates!$E$4, DataPack!BB290, IF($C$4=Dates!$E$5, DataPack!BH290))))</f>
        <v>40822</v>
      </c>
    </row>
    <row r="140" spans="2:7">
      <c r="B140" s="7">
        <f>IF(IF($C$4=Dates!$E$3, DataPack!AQ291, IF($C$4=Dates!$E$4, DataPack!AW291, IF($C$4=Dates!$E$5, DataPack!BC291)))="", "", IF($C$4=Dates!$E$3, DataPack!AQ291, IF($C$4=Dates!$E$4, DataPack!AW291, IF($C$4=Dates!$E$5, DataPack!BC291))))</f>
        <v>121220</v>
      </c>
      <c r="C140" s="38" t="str">
        <f>IF(IF($C$4=Dates!$E$3, DataPack!AR291, IF($C$4=Dates!$E$4, DataPack!AX291, IF($C$4=Dates!$E$5, DataPack!BD291)))="", "", IF($C$4=Dates!$E$3, DataPack!AR291, IF($C$4=Dates!$E$4, DataPack!AX291, IF($C$4=Dates!$E$5, DataPack!BD291))))</f>
        <v>Caister High School</v>
      </c>
      <c r="D140" s="38" t="str">
        <f>IF(IF($C$4=Dates!$E$3, DataPack!AS291, IF($C$4=Dates!$E$4, DataPack!AY291, IF($C$4=Dates!$E$5, DataPack!BE291)))="", "", IF($C$4=Dates!$E$3, DataPack!AS291, IF($C$4=Dates!$E$4, DataPack!AY291, IF($C$4=Dates!$E$5, DataPack!BE291))))</f>
        <v>Norfolk</v>
      </c>
      <c r="E140" s="38" t="str">
        <f>IF(IF($C$4=Dates!$E$3, DataPack!AT291, IF($C$4=Dates!$E$4, DataPack!AZ291, IF($C$4=Dates!$E$5, DataPack!BF291)))="", "", IF($C$4=Dates!$E$3, DataPack!AT291, IF($C$4=Dates!$E$4, DataPack!AZ291, IF($C$4=Dates!$E$5, DataPack!BF291))))</f>
        <v>Secondary</v>
      </c>
      <c r="F140" s="38" t="str">
        <f>IF(IF($C$4=Dates!$E$3, DataPack!AU291, IF($C$4=Dates!$E$4, DataPack!BA291, IF($C$4=Dates!$E$5, DataPack!BG291)))="", "", IF($C$4=Dates!$E$3, DataPack!AU291, IF($C$4=Dates!$E$4, DataPack!BA291, IF($C$4=Dates!$E$5, DataPack!BG291))))</f>
        <v>Foundation School</v>
      </c>
      <c r="G140" s="43">
        <f>IF(IF($C$4=Dates!$E$3, DataPack!AV291, IF($C$4=Dates!$E$4, DataPack!BB291, IF($C$4=Dates!$E$5, DataPack!BH291)))="", "", IF($C$4=Dates!$E$3, DataPack!AV291, IF($C$4=Dates!$E$4, DataPack!BB291, IF($C$4=Dates!$E$5, DataPack!BH291))))</f>
        <v>40821</v>
      </c>
    </row>
    <row r="141" spans="2:7">
      <c r="B141" s="7">
        <f>IF(IF($C$4=Dates!$E$3, DataPack!AQ292, IF($C$4=Dates!$E$4, DataPack!AW292, IF($C$4=Dates!$E$5, DataPack!BC292)))="", "", IF($C$4=Dates!$E$3, DataPack!AQ292, IF($C$4=Dates!$E$4, DataPack!AW292, IF($C$4=Dates!$E$5, DataPack!BC292))))</f>
        <v>118891</v>
      </c>
      <c r="C141" s="38" t="str">
        <f>IF(IF($C$4=Dates!$E$3, DataPack!AR292, IF($C$4=Dates!$E$4, DataPack!AX292, IF($C$4=Dates!$E$5, DataPack!BD292)))="", "", IF($C$4=Dates!$E$3, DataPack!AR292, IF($C$4=Dates!$E$4, DataPack!AX292, IF($C$4=Dates!$E$5, DataPack!BD292))))</f>
        <v>Angley School - A Sports College</v>
      </c>
      <c r="D141" s="38" t="str">
        <f>IF(IF($C$4=Dates!$E$3, DataPack!AS292, IF($C$4=Dates!$E$4, DataPack!AY292, IF($C$4=Dates!$E$5, DataPack!BE292)))="", "", IF($C$4=Dates!$E$3, DataPack!AS292, IF($C$4=Dates!$E$4, DataPack!AY292, IF($C$4=Dates!$E$5, DataPack!BE292))))</f>
        <v>Kent</v>
      </c>
      <c r="E141" s="38" t="str">
        <f>IF(IF($C$4=Dates!$E$3, DataPack!AT292, IF($C$4=Dates!$E$4, DataPack!AZ292, IF($C$4=Dates!$E$5, DataPack!BF292)))="", "", IF($C$4=Dates!$E$3, DataPack!AT292, IF($C$4=Dates!$E$4, DataPack!AZ292, IF($C$4=Dates!$E$5, DataPack!BF292))))</f>
        <v>Secondary</v>
      </c>
      <c r="F141" s="38" t="str">
        <f>IF(IF($C$4=Dates!$E$3, DataPack!AU292, IF($C$4=Dates!$E$4, DataPack!BA292, IF($C$4=Dates!$E$5, DataPack!BG292)))="", "", IF($C$4=Dates!$E$3, DataPack!AU292, IF($C$4=Dates!$E$4, DataPack!BA292, IF($C$4=Dates!$E$5, DataPack!BG292))))</f>
        <v>Foundation School</v>
      </c>
      <c r="G141" s="43">
        <f>IF(IF($C$4=Dates!$E$3, DataPack!AV292, IF($C$4=Dates!$E$4, DataPack!BB292, IF($C$4=Dates!$E$5, DataPack!BH292)))="", "", IF($C$4=Dates!$E$3, DataPack!AV292, IF($C$4=Dates!$E$4, DataPack!BB292, IF($C$4=Dates!$E$5, DataPack!BH292))))</f>
        <v>40808</v>
      </c>
    </row>
    <row r="142" spans="2:7">
      <c r="B142" s="7">
        <f>IF(IF($C$4=Dates!$E$3, DataPack!AQ293, IF($C$4=Dates!$E$4, DataPack!AW293, IF($C$4=Dates!$E$5, DataPack!BC293)))="", "", IF($C$4=Dates!$E$3, DataPack!AQ293, IF($C$4=Dates!$E$4, DataPack!AW293, IF($C$4=Dates!$E$5, DataPack!BC293))))</f>
        <v>119751</v>
      </c>
      <c r="C142" s="38" t="str">
        <f>IF(IF($C$4=Dates!$E$3, DataPack!AR293, IF($C$4=Dates!$E$4, DataPack!AX293, IF($C$4=Dates!$E$5, DataPack!BD293)))="", "", IF($C$4=Dates!$E$3, DataPack!AR293, IF($C$4=Dates!$E$4, DataPack!AX293, IF($C$4=Dates!$E$5, DataPack!BD293))))</f>
        <v>Up Holland High School</v>
      </c>
      <c r="D142" s="38" t="str">
        <f>IF(IF($C$4=Dates!$E$3, DataPack!AS293, IF($C$4=Dates!$E$4, DataPack!AY293, IF($C$4=Dates!$E$5, DataPack!BE293)))="", "", IF($C$4=Dates!$E$3, DataPack!AS293, IF($C$4=Dates!$E$4, DataPack!AY293, IF($C$4=Dates!$E$5, DataPack!BE293))))</f>
        <v>Lancashire</v>
      </c>
      <c r="E142" s="38" t="str">
        <f>IF(IF($C$4=Dates!$E$3, DataPack!AT293, IF($C$4=Dates!$E$4, DataPack!AZ293, IF($C$4=Dates!$E$5, DataPack!BF293)))="", "", IF($C$4=Dates!$E$3, DataPack!AT293, IF($C$4=Dates!$E$4, DataPack!AZ293, IF($C$4=Dates!$E$5, DataPack!BF293))))</f>
        <v>Secondary</v>
      </c>
      <c r="F142" s="38" t="str">
        <f>IF(IF($C$4=Dates!$E$3, DataPack!AU293, IF($C$4=Dates!$E$4, DataPack!BA293, IF($C$4=Dates!$E$5, DataPack!BG293)))="", "", IF($C$4=Dates!$E$3, DataPack!AU293, IF($C$4=Dates!$E$4, DataPack!BA293, IF($C$4=Dates!$E$5, DataPack!BG293))))</f>
        <v>Community School</v>
      </c>
      <c r="G142" s="43">
        <f>IF(IF($C$4=Dates!$E$3, DataPack!AV293, IF($C$4=Dates!$E$4, DataPack!BB293, IF($C$4=Dates!$E$5, DataPack!BH293)))="", "", IF($C$4=Dates!$E$3, DataPack!AV293, IF($C$4=Dates!$E$4, DataPack!BB293, IF($C$4=Dates!$E$5, DataPack!BH293))))</f>
        <v>40801</v>
      </c>
    </row>
    <row r="143" spans="2:7">
      <c r="B143" s="7">
        <f>IF(IF($C$4=Dates!$E$3, DataPack!AQ294, IF($C$4=Dates!$E$4, DataPack!AW294, IF($C$4=Dates!$E$5, DataPack!BC294)))="", "", IF($C$4=Dates!$E$3, DataPack!AQ294, IF($C$4=Dates!$E$4, DataPack!AW294, IF($C$4=Dates!$E$5, DataPack!BC294))))</f>
        <v>122864</v>
      </c>
      <c r="C143" s="38" t="str">
        <f>IF(IF($C$4=Dates!$E$3, DataPack!AR294, IF($C$4=Dates!$E$4, DataPack!AX294, IF($C$4=Dates!$E$5, DataPack!BD294)))="", "", IF($C$4=Dates!$E$3, DataPack!AR294, IF($C$4=Dates!$E$4, DataPack!AX294, IF($C$4=Dates!$E$5, DataPack!BD294))))</f>
        <v>The Grove School</v>
      </c>
      <c r="D143" s="38" t="str">
        <f>IF(IF($C$4=Dates!$E$3, DataPack!AS294, IF($C$4=Dates!$E$4, DataPack!AY294, IF($C$4=Dates!$E$5, DataPack!BE294)))="", "", IF($C$4=Dates!$E$3, DataPack!AS294, IF($C$4=Dates!$E$4, DataPack!AY294, IF($C$4=Dates!$E$5, DataPack!BE294))))</f>
        <v>Nottinghamshire</v>
      </c>
      <c r="E143" s="38" t="str">
        <f>IF(IF($C$4=Dates!$E$3, DataPack!AT294, IF($C$4=Dates!$E$4, DataPack!AZ294, IF($C$4=Dates!$E$5, DataPack!BF294)))="", "", IF($C$4=Dates!$E$3, DataPack!AT294, IF($C$4=Dates!$E$4, DataPack!AZ294, IF($C$4=Dates!$E$5, DataPack!BF294))))</f>
        <v>Secondary</v>
      </c>
      <c r="F143" s="38" t="str">
        <f>IF(IF($C$4=Dates!$E$3, DataPack!AU294, IF($C$4=Dates!$E$4, DataPack!BA294, IF($C$4=Dates!$E$5, DataPack!BG294)))="", "", IF($C$4=Dates!$E$3, DataPack!AU294, IF($C$4=Dates!$E$4, DataPack!BA294, IF($C$4=Dates!$E$5, DataPack!BG294))))</f>
        <v>Community School</v>
      </c>
      <c r="G143" s="43">
        <f>IF(IF($C$4=Dates!$E$3, DataPack!AV294, IF($C$4=Dates!$E$4, DataPack!BB294, IF($C$4=Dates!$E$5, DataPack!BH294)))="", "", IF($C$4=Dates!$E$3, DataPack!AV294, IF($C$4=Dates!$E$4, DataPack!BB294, IF($C$4=Dates!$E$5, DataPack!BH294))))</f>
        <v>40801</v>
      </c>
    </row>
    <row r="144" spans="2:7">
      <c r="B144" s="7">
        <f>IF(IF($C$4=Dates!$E$3, DataPack!AQ295, IF($C$4=Dates!$E$4, DataPack!AW295, IF($C$4=Dates!$E$5, DataPack!BC295)))="", "", IF($C$4=Dates!$E$3, DataPack!AQ295, IF($C$4=Dates!$E$4, DataPack!AW295, IF($C$4=Dates!$E$5, DataPack!BC295))))</f>
        <v>131503</v>
      </c>
      <c r="C144" s="38" t="str">
        <f>IF(IF($C$4=Dates!$E$3, DataPack!AR295, IF($C$4=Dates!$E$4, DataPack!AX295, IF($C$4=Dates!$E$5, DataPack!BD295)))="", "", IF($C$4=Dates!$E$3, DataPack!AR295, IF($C$4=Dates!$E$4, DataPack!AX295, IF($C$4=Dates!$E$5, DataPack!BD295))))</f>
        <v>Larwood School</v>
      </c>
      <c r="D144" s="38" t="str">
        <f>IF(IF($C$4=Dates!$E$3, DataPack!AS295, IF($C$4=Dates!$E$4, DataPack!AY295, IF($C$4=Dates!$E$5, DataPack!BE295)))="", "", IF($C$4=Dates!$E$3, DataPack!AS295, IF($C$4=Dates!$E$4, DataPack!AY295, IF($C$4=Dates!$E$5, DataPack!BE295))))</f>
        <v>Hertfordshire</v>
      </c>
      <c r="E144" s="38" t="str">
        <f>IF(IF($C$4=Dates!$E$3, DataPack!AT295, IF($C$4=Dates!$E$4, DataPack!AZ295, IF($C$4=Dates!$E$5, DataPack!BF295)))="", "", IF($C$4=Dates!$E$3, DataPack!AT295, IF($C$4=Dates!$E$4, DataPack!AZ295, IF($C$4=Dates!$E$5, DataPack!BF295))))</f>
        <v>Special</v>
      </c>
      <c r="F144" s="38" t="str">
        <f>IF(IF($C$4=Dates!$E$3, DataPack!AU295, IF($C$4=Dates!$E$4, DataPack!BA295, IF($C$4=Dates!$E$5, DataPack!BG295)))="", "", IF($C$4=Dates!$E$3, DataPack!AU295, IF($C$4=Dates!$E$4, DataPack!BA295, IF($C$4=Dates!$E$5, DataPack!BG295))))</f>
        <v>Community Special School</v>
      </c>
      <c r="G144" s="43">
        <f>IF(IF($C$4=Dates!$E$3, DataPack!AV295, IF($C$4=Dates!$E$4, DataPack!BB295, IF($C$4=Dates!$E$5, DataPack!BH295)))="", "", IF($C$4=Dates!$E$3, DataPack!AV295, IF($C$4=Dates!$E$4, DataPack!BB295, IF($C$4=Dates!$E$5, DataPack!BH295))))</f>
        <v>41103</v>
      </c>
    </row>
    <row r="145" spans="2:7">
      <c r="B145" s="7">
        <f>IF(IF($C$4=Dates!$E$3, DataPack!AQ296, IF($C$4=Dates!$E$4, DataPack!AW296, IF($C$4=Dates!$E$5, DataPack!BC296)))="", "", IF($C$4=Dates!$E$3, DataPack!AQ296, IF($C$4=Dates!$E$4, DataPack!AW296, IF($C$4=Dates!$E$5, DataPack!BC296))))</f>
        <v>101485</v>
      </c>
      <c r="C145" s="38" t="str">
        <f>IF(IF($C$4=Dates!$E$3, DataPack!AR296, IF($C$4=Dates!$E$4, DataPack!AX296, IF($C$4=Dates!$E$5, DataPack!BD296)))="", "", IF($C$4=Dates!$E$3, DataPack!AR296, IF($C$4=Dates!$E$4, DataPack!AX296, IF($C$4=Dates!$E$5, DataPack!BD296))))</f>
        <v>Woodside School</v>
      </c>
      <c r="D145" s="38" t="str">
        <f>IF(IF($C$4=Dates!$E$3, DataPack!AS296, IF($C$4=Dates!$E$4, DataPack!AY296, IF($C$4=Dates!$E$5, DataPack!BE296)))="", "", IF($C$4=Dates!$E$3, DataPack!AS296, IF($C$4=Dates!$E$4, DataPack!AY296, IF($C$4=Dates!$E$5, DataPack!BE296))))</f>
        <v>Bexley</v>
      </c>
      <c r="E145" s="38" t="str">
        <f>IF(IF($C$4=Dates!$E$3, DataPack!AT296, IF($C$4=Dates!$E$4, DataPack!AZ296, IF($C$4=Dates!$E$5, DataPack!BF296)))="", "", IF($C$4=Dates!$E$3, DataPack!AT296, IF($C$4=Dates!$E$4, DataPack!AZ296, IF($C$4=Dates!$E$5, DataPack!BF296))))</f>
        <v>Special</v>
      </c>
      <c r="F145" s="38" t="str">
        <f>IF(IF($C$4=Dates!$E$3, DataPack!AU296, IF($C$4=Dates!$E$4, DataPack!BA296, IF($C$4=Dates!$E$5, DataPack!BG296)))="", "", IF($C$4=Dates!$E$3, DataPack!AU296, IF($C$4=Dates!$E$4, DataPack!BA296, IF($C$4=Dates!$E$5, DataPack!BG296))))</f>
        <v>Community Special School</v>
      </c>
      <c r="G145" s="43">
        <f>IF(IF($C$4=Dates!$E$3, DataPack!AV296, IF($C$4=Dates!$E$4, DataPack!BB296, IF($C$4=Dates!$E$5, DataPack!BH296)))="", "", IF($C$4=Dates!$E$3, DataPack!AV296, IF($C$4=Dates!$E$4, DataPack!BB296, IF($C$4=Dates!$E$5, DataPack!BH296))))</f>
        <v>40920</v>
      </c>
    </row>
    <row r="146" spans="2:7">
      <c r="B146" s="7">
        <f>IF(IF($C$4=Dates!$E$3, DataPack!AQ297, IF($C$4=Dates!$E$4, DataPack!AW297, IF($C$4=Dates!$E$5, DataPack!BC297)))="", "", IF($C$4=Dates!$E$3, DataPack!AQ297, IF($C$4=Dates!$E$4, DataPack!AW297, IF($C$4=Dates!$E$5, DataPack!BC297))))</f>
        <v>134126</v>
      </c>
      <c r="C146" s="38" t="str">
        <f>IF(IF($C$4=Dates!$E$3, DataPack!AR297, IF($C$4=Dates!$E$4, DataPack!AX297, IF($C$4=Dates!$E$5, DataPack!BD297)))="", "", IF($C$4=Dates!$E$3, DataPack!AR297, IF($C$4=Dates!$E$4, DataPack!AX297, IF($C$4=Dates!$E$5, DataPack!BD297))))</f>
        <v>Torbay School</v>
      </c>
      <c r="D146" s="38" t="str">
        <f>IF(IF($C$4=Dates!$E$3, DataPack!AS297, IF($C$4=Dates!$E$4, DataPack!AY297, IF($C$4=Dates!$E$5, DataPack!BE297)))="", "", IF($C$4=Dates!$E$3, DataPack!AS297, IF($C$4=Dates!$E$4, DataPack!AY297, IF($C$4=Dates!$E$5, DataPack!BE297))))</f>
        <v>Torbay</v>
      </c>
      <c r="E146" s="38" t="str">
        <f>IF(IF($C$4=Dates!$E$3, DataPack!AT297, IF($C$4=Dates!$E$4, DataPack!AZ297, IF($C$4=Dates!$E$5, DataPack!BF297)))="", "", IF($C$4=Dates!$E$3, DataPack!AT297, IF($C$4=Dates!$E$4, DataPack!AZ297, IF($C$4=Dates!$E$5, DataPack!BF297))))</f>
        <v>Special</v>
      </c>
      <c r="F146" s="38" t="str">
        <f>IF(IF($C$4=Dates!$E$3, DataPack!AU297, IF($C$4=Dates!$E$4, DataPack!BA297, IF($C$4=Dates!$E$5, DataPack!BG297)))="", "", IF($C$4=Dates!$E$3, DataPack!AU297, IF($C$4=Dates!$E$4, DataPack!BA297, IF($C$4=Dates!$E$5, DataPack!BG297))))</f>
        <v>Community Special School</v>
      </c>
      <c r="G146" s="43">
        <f>IF(IF($C$4=Dates!$E$3, DataPack!AV297, IF($C$4=Dates!$E$4, DataPack!BB297, IF($C$4=Dates!$E$5, DataPack!BH297)))="", "", IF($C$4=Dates!$E$3, DataPack!AV297, IF($C$4=Dates!$E$4, DataPack!BB297, IF($C$4=Dates!$E$5, DataPack!BH297))))</f>
        <v>40879</v>
      </c>
    </row>
    <row r="147" spans="2:7">
      <c r="B147" s="7">
        <f>IF(IF($C$4=Dates!$E$3, DataPack!AQ298, IF($C$4=Dates!$E$4, DataPack!AW298, IF($C$4=Dates!$E$5, DataPack!BC298)))="", "", IF($C$4=Dates!$E$3, DataPack!AQ298, IF($C$4=Dates!$E$4, DataPack!AW298, IF($C$4=Dates!$E$5, DataPack!BC298))))</f>
        <v>114693</v>
      </c>
      <c r="C147" s="38" t="str">
        <f>IF(IF($C$4=Dates!$E$3, DataPack!AR298, IF($C$4=Dates!$E$4, DataPack!AX298, IF($C$4=Dates!$E$5, DataPack!BD298)))="", "", IF($C$4=Dates!$E$3, DataPack!AR298, IF($C$4=Dates!$E$4, DataPack!AX298, IF($C$4=Dates!$E$5, DataPack!BD298))))</f>
        <v>The Lindfield School</v>
      </c>
      <c r="D147" s="38" t="str">
        <f>IF(IF($C$4=Dates!$E$3, DataPack!AS298, IF($C$4=Dates!$E$4, DataPack!AY298, IF($C$4=Dates!$E$5, DataPack!BE298)))="", "", IF($C$4=Dates!$E$3, DataPack!AS298, IF($C$4=Dates!$E$4, DataPack!AY298, IF($C$4=Dates!$E$5, DataPack!BE298))))</f>
        <v>East Sussex</v>
      </c>
      <c r="E147" s="38" t="str">
        <f>IF(IF($C$4=Dates!$E$3, DataPack!AT298, IF($C$4=Dates!$E$4, DataPack!AZ298, IF($C$4=Dates!$E$5, DataPack!BF298)))="", "", IF($C$4=Dates!$E$3, DataPack!AT298, IF($C$4=Dates!$E$4, DataPack!AZ298, IF($C$4=Dates!$E$5, DataPack!BF298))))</f>
        <v>Special</v>
      </c>
      <c r="F147" s="38" t="str">
        <f>IF(IF($C$4=Dates!$E$3, DataPack!AU298, IF($C$4=Dates!$E$4, DataPack!BA298, IF($C$4=Dates!$E$5, DataPack!BG298)))="", "", IF($C$4=Dates!$E$3, DataPack!AU298, IF($C$4=Dates!$E$4, DataPack!BA298, IF($C$4=Dates!$E$5, DataPack!BG298))))</f>
        <v>Community Special School</v>
      </c>
      <c r="G147" s="43">
        <f>IF(IF($C$4=Dates!$E$3, DataPack!AV298, IF($C$4=Dates!$E$4, DataPack!BB298, IF($C$4=Dates!$E$5, DataPack!BH298)))="", "", IF($C$4=Dates!$E$3, DataPack!AV298, IF($C$4=Dates!$E$4, DataPack!BB298, IF($C$4=Dates!$E$5, DataPack!BH298))))</f>
        <v>40801</v>
      </c>
    </row>
    <row r="148" spans="2:7">
      <c r="B148" s="7">
        <f>IF(IF($C$4=Dates!$E$3, DataPack!AQ299, IF($C$4=Dates!$E$4, DataPack!AW299, IF($C$4=Dates!$E$5, DataPack!BC299)))="", "", IF($C$4=Dates!$E$3, DataPack!AQ299, IF($C$4=Dates!$E$4, DataPack!AW299, IF($C$4=Dates!$E$5, DataPack!BC299))))</f>
        <v>101853</v>
      </c>
      <c r="C148" s="38" t="str">
        <f>IF(IF($C$4=Dates!$E$3, DataPack!AR299, IF($C$4=Dates!$E$4, DataPack!AX299, IF($C$4=Dates!$E$5, DataPack!BD299)))="", "", IF($C$4=Dates!$E$3, DataPack!AR299, IF($C$4=Dates!$E$4, DataPack!AX299, IF($C$4=Dates!$E$5, DataPack!BD299))))</f>
        <v>Beckmead School</v>
      </c>
      <c r="D148" s="38" t="str">
        <f>IF(IF($C$4=Dates!$E$3, DataPack!AS299, IF($C$4=Dates!$E$4, DataPack!AY299, IF($C$4=Dates!$E$5, DataPack!BE299)))="", "", IF($C$4=Dates!$E$3, DataPack!AS299, IF($C$4=Dates!$E$4, DataPack!AY299, IF($C$4=Dates!$E$5, DataPack!BE299))))</f>
        <v>Croydon</v>
      </c>
      <c r="E148" s="38" t="str">
        <f>IF(IF($C$4=Dates!$E$3, DataPack!AT299, IF($C$4=Dates!$E$4, DataPack!AZ299, IF($C$4=Dates!$E$5, DataPack!BF299)))="", "", IF($C$4=Dates!$E$3, DataPack!AT299, IF($C$4=Dates!$E$4, DataPack!AZ299, IF($C$4=Dates!$E$5, DataPack!BF299))))</f>
        <v>Special</v>
      </c>
      <c r="F148" s="38" t="str">
        <f>IF(IF($C$4=Dates!$E$3, DataPack!AU299, IF($C$4=Dates!$E$4, DataPack!BA299, IF($C$4=Dates!$E$5, DataPack!BG299)))="", "", IF($C$4=Dates!$E$3, DataPack!AU299, IF($C$4=Dates!$E$4, DataPack!BA299, IF($C$4=Dates!$E$5, DataPack!BG299))))</f>
        <v>Community Special School</v>
      </c>
      <c r="G148" s="43">
        <f>IF(IF($C$4=Dates!$E$3, DataPack!AV299, IF($C$4=Dates!$E$4, DataPack!BB299, IF($C$4=Dates!$E$5, DataPack!BH299)))="", "", IF($C$4=Dates!$E$3, DataPack!AV299, IF($C$4=Dates!$E$4, DataPack!BB299, IF($C$4=Dates!$E$5, DataPack!BH299))))</f>
        <v>40807</v>
      </c>
    </row>
    <row r="149" spans="2:7">
      <c r="B149" s="7">
        <f>IF(IF($C$4=Dates!$E$3, DataPack!AQ300, IF($C$4=Dates!$E$4, DataPack!AW300, IF($C$4=Dates!$E$5, DataPack!BC300)))="", "", IF($C$4=Dates!$E$3, DataPack!AQ300, IF($C$4=Dates!$E$4, DataPack!AW300, IF($C$4=Dates!$E$5, DataPack!BC300))))</f>
        <v>108666</v>
      </c>
      <c r="C149" s="38" t="str">
        <f>IF(IF($C$4=Dates!$E$3, DataPack!AR300, IF($C$4=Dates!$E$4, DataPack!AX300, IF($C$4=Dates!$E$5, DataPack!BD300)))="", "", IF($C$4=Dates!$E$3, DataPack!AR300, IF($C$4=Dates!$E$4, DataPack!AX300, IF($C$4=Dates!$E$5, DataPack!BD300))))</f>
        <v>Alternative Education Service - St Mary's Centre</v>
      </c>
      <c r="D149" s="38" t="str">
        <f>IF(IF($C$4=Dates!$E$3, DataPack!AS300, IF($C$4=Dates!$E$4, DataPack!AY300, IF($C$4=Dates!$E$5, DataPack!BE300)))="", "", IF($C$4=Dates!$E$3, DataPack!AS300, IF($C$4=Dates!$E$4, DataPack!AY300, IF($C$4=Dates!$E$5, DataPack!BE300))))</f>
        <v>South Tyneside</v>
      </c>
      <c r="E149" s="38" t="str">
        <f>IF(IF($C$4=Dates!$E$3, DataPack!AT300, IF($C$4=Dates!$E$4, DataPack!AZ300, IF($C$4=Dates!$E$5, DataPack!BF300)))="", "", IF($C$4=Dates!$E$3, DataPack!AT300, IF($C$4=Dates!$E$4, DataPack!AZ300, IF($C$4=Dates!$E$5, DataPack!BF300))))</f>
        <v>PRU</v>
      </c>
      <c r="F149" s="38" t="str">
        <f>IF(IF($C$4=Dates!$E$3, DataPack!AU300, IF($C$4=Dates!$E$4, DataPack!BA300, IF($C$4=Dates!$E$5, DataPack!BG300)))="", "", IF($C$4=Dates!$E$3, DataPack!AU300, IF($C$4=Dates!$E$4, DataPack!BA300, IF($C$4=Dates!$E$5, DataPack!BG300))))</f>
        <v>Pupil Referral Unit</v>
      </c>
      <c r="G149" s="43">
        <f>IF(IF($C$4=Dates!$E$3, DataPack!AV300, IF($C$4=Dates!$E$4, DataPack!BB300, IF($C$4=Dates!$E$5, DataPack!BH300)))="", "", IF($C$4=Dates!$E$3, DataPack!AV300, IF($C$4=Dates!$E$4, DataPack!BB300, IF($C$4=Dates!$E$5, DataPack!BH300))))</f>
        <v>40933</v>
      </c>
    </row>
    <row r="150" spans="2:7">
      <c r="B150" s="7">
        <f>IF(IF($C$4=Dates!$E$3, DataPack!AQ301, IF($C$4=Dates!$E$4, DataPack!AW301, IF($C$4=Dates!$E$5, DataPack!BC301)))="", "", IF($C$4=Dates!$E$3, DataPack!AQ301, IF($C$4=Dates!$E$4, DataPack!AW301, IF($C$4=Dates!$E$5, DataPack!BC301))))</f>
        <v>111520</v>
      </c>
      <c r="C150" s="38" t="str">
        <f>IF(IF($C$4=Dates!$E$3, DataPack!AR301, IF($C$4=Dates!$E$4, DataPack!AX301, IF($C$4=Dates!$E$5, DataPack!BD301)))="", "", IF($C$4=Dates!$E$3, DataPack!AR301, IF($C$4=Dates!$E$4, DataPack!AX301, IF($C$4=Dates!$E$5, DataPack!BD301))))</f>
        <v>Eston Centre (EOTAS)</v>
      </c>
      <c r="D150" s="38" t="str">
        <f>IF(IF($C$4=Dates!$E$3, DataPack!AS301, IF($C$4=Dates!$E$4, DataPack!AY301, IF($C$4=Dates!$E$5, DataPack!BE301)))="", "", IF($C$4=Dates!$E$3, DataPack!AS301, IF($C$4=Dates!$E$4, DataPack!AY301, IF($C$4=Dates!$E$5, DataPack!BE301))))</f>
        <v>Redcar and Cleveland</v>
      </c>
      <c r="E150" s="38" t="str">
        <f>IF(IF($C$4=Dates!$E$3, DataPack!AT301, IF($C$4=Dates!$E$4, DataPack!AZ301, IF($C$4=Dates!$E$5, DataPack!BF301)))="", "", IF($C$4=Dates!$E$3, DataPack!AT301, IF($C$4=Dates!$E$4, DataPack!AZ301, IF($C$4=Dates!$E$5, DataPack!BF301))))</f>
        <v>PRU</v>
      </c>
      <c r="F150" s="38" t="str">
        <f>IF(IF($C$4=Dates!$E$3, DataPack!AU301, IF($C$4=Dates!$E$4, DataPack!BA301, IF($C$4=Dates!$E$5, DataPack!BG301)))="", "", IF($C$4=Dates!$E$3, DataPack!AU301, IF($C$4=Dates!$E$4, DataPack!BA301, IF($C$4=Dates!$E$5, DataPack!BG301))))</f>
        <v>Pupil Referral Unit</v>
      </c>
      <c r="G150" s="43">
        <f>IF(IF($C$4=Dates!$E$3, DataPack!AV301, IF($C$4=Dates!$E$4, DataPack!BB301, IF($C$4=Dates!$E$5, DataPack!BH301)))="", "", IF($C$4=Dates!$E$3, DataPack!AV301, IF($C$4=Dates!$E$4, DataPack!BB301, IF($C$4=Dates!$E$5, DataPack!BH301))))</f>
        <v>40890</v>
      </c>
    </row>
    <row r="151" spans="2:7">
      <c r="B151" s="7">
        <f>IF(IF($C$4=Dates!$E$3, DataPack!AQ302, IF($C$4=Dates!$E$4, DataPack!AW302, IF($C$4=Dates!$E$5, DataPack!BC302)))="", "", IF($C$4=Dates!$E$3, DataPack!AQ302, IF($C$4=Dates!$E$4, DataPack!AW302, IF($C$4=Dates!$E$5, DataPack!BC302))))</f>
        <v>135950</v>
      </c>
      <c r="C151" s="38" t="str">
        <f>IF(IF($C$4=Dates!$E$3, DataPack!AR302, IF($C$4=Dates!$E$4, DataPack!AX302, IF($C$4=Dates!$E$5, DataPack!BD302)))="", "", IF($C$4=Dates!$E$3, DataPack!AR302, IF($C$4=Dates!$E$4, DataPack!AX302, IF($C$4=Dates!$E$5, DataPack!BD302))))</f>
        <v>14-19 King Street Alternative Provision</v>
      </c>
      <c r="D151" s="38" t="str">
        <f>IF(IF($C$4=Dates!$E$3, DataPack!AS302, IF($C$4=Dates!$E$4, DataPack!AY302, IF($C$4=Dates!$E$5, DataPack!BE302)))="", "", IF($C$4=Dates!$E$3, DataPack!AS302, IF($C$4=Dates!$E$4, DataPack!AY302, IF($C$4=Dates!$E$5, DataPack!BE302))))</f>
        <v>Telford and Wrekin</v>
      </c>
      <c r="E151" s="38" t="str">
        <f>IF(IF($C$4=Dates!$E$3, DataPack!AT302, IF($C$4=Dates!$E$4, DataPack!AZ302, IF($C$4=Dates!$E$5, DataPack!BF302)))="", "", IF($C$4=Dates!$E$3, DataPack!AT302, IF($C$4=Dates!$E$4, DataPack!AZ302, IF($C$4=Dates!$E$5, DataPack!BF302))))</f>
        <v>PRU</v>
      </c>
      <c r="F151" s="38" t="str">
        <f>IF(IF($C$4=Dates!$E$3, DataPack!AU302, IF($C$4=Dates!$E$4, DataPack!BA302, IF($C$4=Dates!$E$5, DataPack!BG302)))="", "", IF($C$4=Dates!$E$3, DataPack!AU302, IF($C$4=Dates!$E$4, DataPack!BA302, IF($C$4=Dates!$E$5, DataPack!BG302))))</f>
        <v>Pupil Referral Unit</v>
      </c>
      <c r="G151" s="43">
        <f>IF(IF($C$4=Dates!$E$3, DataPack!AV302, IF($C$4=Dates!$E$4, DataPack!BB302, IF($C$4=Dates!$E$5, DataPack!BH302)))="", "", IF($C$4=Dates!$E$3, DataPack!AV302, IF($C$4=Dates!$E$4, DataPack!BB302, IF($C$4=Dates!$E$5, DataPack!BH302))))</f>
        <v>40884</v>
      </c>
    </row>
    <row r="152" spans="2:7">
      <c r="B152" s="7">
        <f>IF(IF($C$4=Dates!$E$3, DataPack!AQ303, IF($C$4=Dates!$E$4, DataPack!AW303, IF($C$4=Dates!$E$5, DataPack!BC303)))="", "", IF($C$4=Dates!$E$3, DataPack!AQ303, IF($C$4=Dates!$E$4, DataPack!AW303, IF($C$4=Dates!$E$5, DataPack!BC303))))</f>
        <v>132205</v>
      </c>
      <c r="C152" s="38" t="str">
        <f>IF(IF($C$4=Dates!$E$3, DataPack!AR303, IF($C$4=Dates!$E$4, DataPack!AX303, IF($C$4=Dates!$E$5, DataPack!BD303)))="", "", IF($C$4=Dates!$E$3, DataPack!AR303, IF($C$4=Dates!$E$4, DataPack!AX303, IF($C$4=Dates!$E$5, DataPack!BD303))))</f>
        <v>Childrens Support Centre, Heybridge</v>
      </c>
      <c r="D152" s="38" t="str">
        <f>IF(IF($C$4=Dates!$E$3, DataPack!AS303, IF($C$4=Dates!$E$4, DataPack!AY303, IF($C$4=Dates!$E$5, DataPack!BE303)))="", "", IF($C$4=Dates!$E$3, DataPack!AS303, IF($C$4=Dates!$E$4, DataPack!AY303, IF($C$4=Dates!$E$5, DataPack!BE303))))</f>
        <v>Essex</v>
      </c>
      <c r="E152" s="38" t="str">
        <f>IF(IF($C$4=Dates!$E$3, DataPack!AT303, IF($C$4=Dates!$E$4, DataPack!AZ303, IF($C$4=Dates!$E$5, DataPack!BF303)))="", "", IF($C$4=Dates!$E$3, DataPack!AT303, IF($C$4=Dates!$E$4, DataPack!AZ303, IF($C$4=Dates!$E$5, DataPack!BF303))))</f>
        <v>PRU</v>
      </c>
      <c r="F152" s="38" t="str">
        <f>IF(IF($C$4=Dates!$E$3, DataPack!AU303, IF($C$4=Dates!$E$4, DataPack!BA303, IF($C$4=Dates!$E$5, DataPack!BG303)))="", "", IF($C$4=Dates!$E$3, DataPack!AU303, IF($C$4=Dates!$E$4, DataPack!BA303, IF($C$4=Dates!$E$5, DataPack!BG303))))</f>
        <v>Pupil Referral Unit</v>
      </c>
      <c r="G152" s="43">
        <f>IF(IF($C$4=Dates!$E$3, DataPack!AV303, IF($C$4=Dates!$E$4, DataPack!BB303, IF($C$4=Dates!$E$5, DataPack!BH303)))="", "", IF($C$4=Dates!$E$3, DataPack!AV303, IF($C$4=Dates!$E$4, DataPack!BB303, IF($C$4=Dates!$E$5, DataPack!BH303))))</f>
        <v>40836</v>
      </c>
    </row>
    <row r="153" spans="2:7">
      <c r="B153" s="7" t="str">
        <f>IF(IF($C$4=Dates!$E$3, DataPack!AQ304, IF($C$4=Dates!$E$4, DataPack!AW304, IF($C$4=Dates!$E$5, DataPack!BC304)))="", "", IF($C$4=Dates!$E$3, DataPack!AQ304, IF($C$4=Dates!$E$4, DataPack!AW304, IF($C$4=Dates!$E$5, DataPack!BC304))))</f>
        <v/>
      </c>
      <c r="C153" s="38" t="str">
        <f>IF(IF($C$4=Dates!$E$3, DataPack!AR304, IF($C$4=Dates!$E$4, DataPack!AX304, IF($C$4=Dates!$E$5, DataPack!BD304)))="", "", IF($C$4=Dates!$E$3, DataPack!AR304, IF($C$4=Dates!$E$4, DataPack!AX304, IF($C$4=Dates!$E$5, DataPack!BD304))))</f>
        <v/>
      </c>
      <c r="D153" s="38" t="str">
        <f>IF(IF($C$4=Dates!$E$3, DataPack!AS304, IF($C$4=Dates!$E$4, DataPack!AY304, IF($C$4=Dates!$E$5, DataPack!BE304)))="", "", IF($C$4=Dates!$E$3, DataPack!AS304, IF($C$4=Dates!$E$4, DataPack!AY304, IF($C$4=Dates!$E$5, DataPack!BE304))))</f>
        <v/>
      </c>
      <c r="E153" s="38" t="str">
        <f>IF(IF($C$4=Dates!$E$3, DataPack!AT304, IF($C$4=Dates!$E$4, DataPack!AZ304, IF($C$4=Dates!$E$5, DataPack!BF304)))="", "", IF($C$4=Dates!$E$3, DataPack!AT304, IF($C$4=Dates!$E$4, DataPack!AZ304, IF($C$4=Dates!$E$5, DataPack!BF304))))</f>
        <v/>
      </c>
      <c r="F153" s="38" t="str">
        <f>IF(IF($C$4=Dates!$E$3, DataPack!AU304, IF($C$4=Dates!$E$4, DataPack!BA304, IF($C$4=Dates!$E$5, DataPack!BG304)))="", "", IF($C$4=Dates!$E$3, DataPack!AU304, IF($C$4=Dates!$E$4, DataPack!BA304, IF($C$4=Dates!$E$5, DataPack!BG304))))</f>
        <v/>
      </c>
      <c r="G153" s="43" t="str">
        <f>IF(IF($C$4=Dates!$E$3, DataPack!AV304, IF($C$4=Dates!$E$4, DataPack!BB304, IF($C$4=Dates!$E$5, DataPack!BH304)))="", "", IF($C$4=Dates!$E$3, DataPack!AV304, IF($C$4=Dates!$E$4, DataPack!BB304, IF($C$4=Dates!$E$5, DataPack!BH304))))</f>
        <v/>
      </c>
    </row>
    <row r="154" spans="2:7">
      <c r="B154" s="7"/>
      <c r="C154" s="38"/>
      <c r="D154" s="38"/>
      <c r="E154" s="38"/>
      <c r="F154" s="38"/>
      <c r="G154" s="43"/>
    </row>
    <row r="155" spans="2:7">
      <c r="B155" s="7"/>
      <c r="C155" s="38"/>
      <c r="D155" s="38"/>
      <c r="E155" s="38"/>
      <c r="F155" s="38"/>
      <c r="G155" s="43"/>
    </row>
    <row r="156" spans="2:7">
      <c r="B156" s="7"/>
      <c r="C156" s="38"/>
      <c r="D156" s="38"/>
      <c r="E156" s="38"/>
      <c r="F156" s="38"/>
      <c r="G156" s="43"/>
    </row>
    <row r="157" spans="2:7">
      <c r="B157" s="7"/>
      <c r="C157" s="38"/>
      <c r="D157" s="38"/>
      <c r="E157" s="38"/>
      <c r="F157" s="38"/>
      <c r="G157" s="43"/>
    </row>
    <row r="158" spans="2:7">
      <c r="B158" s="7"/>
      <c r="C158" s="38"/>
      <c r="D158" s="38"/>
      <c r="E158" s="38"/>
      <c r="F158" s="38"/>
      <c r="G158" s="43"/>
    </row>
    <row r="159" spans="2:7">
      <c r="B159" s="7"/>
      <c r="C159" s="38"/>
      <c r="D159" s="38"/>
      <c r="E159" s="38"/>
      <c r="F159" s="38"/>
      <c r="G159" s="43"/>
    </row>
    <row r="160" spans="2:7">
      <c r="B160" s="7"/>
      <c r="C160" s="38"/>
      <c r="D160" s="38"/>
      <c r="E160" s="38"/>
      <c r="F160" s="38"/>
      <c r="G160" s="43"/>
    </row>
    <row r="161" spans="2:7">
      <c r="B161" s="7"/>
      <c r="C161" s="38"/>
      <c r="D161" s="38"/>
      <c r="E161" s="38"/>
      <c r="F161" s="38"/>
      <c r="G161" s="43"/>
    </row>
    <row r="162" spans="2:7">
      <c r="B162" s="7"/>
      <c r="C162" s="38"/>
      <c r="D162" s="38"/>
      <c r="E162" s="38"/>
      <c r="F162" s="38"/>
      <c r="G162" s="43"/>
    </row>
    <row r="163" spans="2:7">
      <c r="B163" s="7"/>
      <c r="C163" s="38"/>
      <c r="D163" s="38"/>
      <c r="E163" s="38"/>
      <c r="F163" s="38"/>
      <c r="G163" s="43"/>
    </row>
    <row r="164" spans="2:7">
      <c r="B164" s="93" t="str">
        <f>IF(IF($C$4=Dates!$E$3, DataPack!AJ315, IF($C$4=Dates!$E$4, DataPack!AO315, IF($C$4=Dates!$E$5, DataPack!AT315, IF($C$4=Dates!$E$6, DataPack!#REF!))))="", "", IF($C$4=Dates!$E$3, DataPack!AJ315, IF($C$4=Dates!$E$4, DataPack!AO315, IF($C$4=Dates!$E$5, DataPack!AT315, IF($C$4=Dates!$E$6, DataPack!#REF!)))))</f>
        <v/>
      </c>
      <c r="C164" s="100" t="str">
        <f>IF(IF($C$4=Dates!$E$3, DataPack!AK315, IF($C$4=Dates!$E$4, DataPack!AP315, IF($C$4=Dates!$E$5, DataPack!AU315, IF($C$4=Dates!$E$6, DataPack!#REF!))))="", "", IF($C$4=Dates!$E$3, DataPack!AK315, IF($C$4=Dates!$E$4, DataPack!AP315, IF($C$4=Dates!$E$5, DataPack!AU315, IF($C$4=Dates!$E$6, DataPack!#REF!)))))</f>
        <v/>
      </c>
      <c r="D164" s="100" t="str">
        <f>IF(IF($C$4=Dates!$E$3, DataPack!AL315, IF($C$4=Dates!$E$4, DataPack!AQ315, IF($C$4=Dates!$E$5, DataPack!AV315, IF($C$4=Dates!$E$6, DataPack!#REF!))))="", "", IF($C$4=Dates!$E$3, DataPack!AL315, IF($C$4=Dates!$E$4, DataPack!AQ315, IF($C$4=Dates!$E$5, DataPack!AV315, IF($C$4=Dates!$E$6, DataPack!#REF!)))))</f>
        <v/>
      </c>
      <c r="E164" s="100" t="str">
        <f>IF(IF($C$4=Dates!$E$3, DataPack!AM315, IF($C$4=Dates!$E$4, DataPack!AR315, IF($C$4=Dates!$E$5, DataPack!#REF!, IF($C$4=Dates!$E$6, DataPack!#REF!))))="", "", IF($C$4=Dates!$E$3, DataPack!AM315, IF($C$4=Dates!$E$4, DataPack!AR315, IF($C$4=Dates!$E$5, DataPack!#REF!, IF($C$4=Dates!$E$6, DataPack!#REF!)))))</f>
        <v/>
      </c>
      <c r="F164" s="100"/>
      <c r="G164" s="101" t="str">
        <f>IF(IF($C$4=Dates!$E$3, DataPack!AN315, IF($C$4=Dates!$E$4, DataPack!AS315, IF($C$4=Dates!$E$5, DataPack!#REF!, IF($C$4=Dates!$E$6, DataPack!AW315))))="", "", IF($C$4=Dates!$E$3, DataPack!AN315, IF($C$4=Dates!$E$4, DataPack!AS315, IF($C$4=Dates!$E$5, DataPack!#REF!, IF($C$4=Dates!$E$6, DataPack!AW315)))))</f>
        <v/>
      </c>
    </row>
    <row r="165" spans="2:7">
      <c r="B165" s="93" t="str">
        <f>IF(IF($C$4=Dates!$E$3, DataPack!AJ316, IF($C$4=Dates!$E$4, DataPack!AO316, IF($C$4=Dates!$E$5, DataPack!AT316, IF($C$4=Dates!$E$6, DataPack!#REF!))))="", "", IF($C$4=Dates!$E$3, DataPack!AJ316, IF($C$4=Dates!$E$4, DataPack!AO316, IF($C$4=Dates!$E$5, DataPack!AT316, IF($C$4=Dates!$E$6, DataPack!#REF!)))))</f>
        <v/>
      </c>
      <c r="C165" s="100" t="str">
        <f>IF(IF($C$4=Dates!$E$3, DataPack!AK316, IF($C$4=Dates!$E$4, DataPack!AP316, IF($C$4=Dates!$E$5, DataPack!AU316, IF($C$4=Dates!$E$6, DataPack!#REF!))))="", "", IF($C$4=Dates!$E$3, DataPack!AK316, IF($C$4=Dates!$E$4, DataPack!AP316, IF($C$4=Dates!$E$5, DataPack!AU316, IF($C$4=Dates!$E$6, DataPack!#REF!)))))</f>
        <v/>
      </c>
      <c r="D165" s="100" t="str">
        <f>IF(IF($C$4=Dates!$E$3, DataPack!AL316, IF($C$4=Dates!$E$4, DataPack!AQ316, IF($C$4=Dates!$E$5, DataPack!AV316, IF($C$4=Dates!$E$6, DataPack!#REF!))))="", "", IF($C$4=Dates!$E$3, DataPack!AL316, IF($C$4=Dates!$E$4, DataPack!AQ316, IF($C$4=Dates!$E$5, DataPack!AV316, IF($C$4=Dates!$E$6, DataPack!#REF!)))))</f>
        <v/>
      </c>
      <c r="E165" s="100" t="str">
        <f>IF(IF($C$4=Dates!$E$3, DataPack!AM316, IF($C$4=Dates!$E$4, DataPack!AR316, IF($C$4=Dates!$E$5, DataPack!#REF!, IF($C$4=Dates!$E$6, DataPack!#REF!))))="", "", IF($C$4=Dates!$E$3, DataPack!AM316, IF($C$4=Dates!$E$4, DataPack!AR316, IF($C$4=Dates!$E$5, DataPack!#REF!, IF($C$4=Dates!$E$6, DataPack!#REF!)))))</f>
        <v/>
      </c>
      <c r="F165" s="100"/>
      <c r="G165" s="101" t="str">
        <f>IF(IF($C$4=Dates!$E$3, DataPack!AN316, IF($C$4=Dates!$E$4, DataPack!AS316, IF($C$4=Dates!$E$5, DataPack!#REF!, IF($C$4=Dates!$E$6, DataPack!AW316))))="", "", IF($C$4=Dates!$E$3, DataPack!AN316, IF($C$4=Dates!$E$4, DataPack!AS316, IF($C$4=Dates!$E$5, DataPack!#REF!, IF($C$4=Dates!$E$6, DataPack!AW316)))))</f>
        <v/>
      </c>
    </row>
    <row r="166" spans="2:7">
      <c r="B166" s="93" t="str">
        <f>IF(IF($C$4=Dates!$E$3, DataPack!AJ317, IF($C$4=Dates!$E$4, DataPack!AO317, IF($C$4=Dates!$E$5, DataPack!AT317, IF($C$4=Dates!$E$6, DataPack!#REF!))))="", "", IF($C$4=Dates!$E$3, DataPack!AJ317, IF($C$4=Dates!$E$4, DataPack!AO317, IF($C$4=Dates!$E$5, DataPack!AT317, IF($C$4=Dates!$E$6, DataPack!#REF!)))))</f>
        <v/>
      </c>
      <c r="C166" s="100" t="str">
        <f>IF(IF($C$4=Dates!$E$3, DataPack!AK317, IF($C$4=Dates!$E$4, DataPack!AP317, IF($C$4=Dates!$E$5, DataPack!AU317, IF($C$4=Dates!$E$6, DataPack!#REF!))))="", "", IF($C$4=Dates!$E$3, DataPack!AK317, IF($C$4=Dates!$E$4, DataPack!AP317, IF($C$4=Dates!$E$5, DataPack!AU317, IF($C$4=Dates!$E$6, DataPack!#REF!)))))</f>
        <v/>
      </c>
      <c r="D166" s="100" t="str">
        <f>IF(IF($C$4=Dates!$E$3, DataPack!AL317, IF($C$4=Dates!$E$4, DataPack!AQ317, IF($C$4=Dates!$E$5, DataPack!AV317, IF($C$4=Dates!$E$6, DataPack!#REF!))))="", "", IF($C$4=Dates!$E$3, DataPack!AL317, IF($C$4=Dates!$E$4, DataPack!AQ317, IF($C$4=Dates!$E$5, DataPack!AV317, IF($C$4=Dates!$E$6, DataPack!#REF!)))))</f>
        <v/>
      </c>
      <c r="E166" s="100" t="str">
        <f>IF(IF($C$4=Dates!$E$3, DataPack!AM317, IF($C$4=Dates!$E$4, DataPack!AR317, IF($C$4=Dates!$E$5, DataPack!#REF!, IF($C$4=Dates!$E$6, DataPack!#REF!))))="", "", IF($C$4=Dates!$E$3, DataPack!AM317, IF($C$4=Dates!$E$4, DataPack!AR317, IF($C$4=Dates!$E$5, DataPack!#REF!, IF($C$4=Dates!$E$6, DataPack!#REF!)))))</f>
        <v/>
      </c>
      <c r="F166" s="100"/>
      <c r="G166" s="101" t="str">
        <f>IF(IF($C$4=Dates!$E$3, DataPack!AN317, IF($C$4=Dates!$E$4, DataPack!AS317, IF($C$4=Dates!$E$5, DataPack!#REF!, IF($C$4=Dates!$E$6, DataPack!AW317))))="", "", IF($C$4=Dates!$E$3, DataPack!AN317, IF($C$4=Dates!$E$4, DataPack!AS317, IF($C$4=Dates!$E$5, DataPack!#REF!, IF($C$4=Dates!$E$6, DataPack!AW317)))))</f>
        <v/>
      </c>
    </row>
    <row r="167" spans="2:7">
      <c r="B167" s="93" t="str">
        <f>IF(IF($C$4=Dates!$E$3, DataPack!AJ318, IF($C$4=Dates!$E$4, DataPack!AO318, IF($C$4=Dates!$E$5, DataPack!AT318, IF($C$4=Dates!$E$6, DataPack!#REF!))))="", "", IF($C$4=Dates!$E$3, DataPack!AJ318, IF($C$4=Dates!$E$4, DataPack!AO318, IF($C$4=Dates!$E$5, DataPack!AT318, IF($C$4=Dates!$E$6, DataPack!#REF!)))))</f>
        <v/>
      </c>
      <c r="C167" s="100" t="str">
        <f>IF(IF($C$4=Dates!$E$3, DataPack!AK318, IF($C$4=Dates!$E$4, DataPack!AP318, IF($C$4=Dates!$E$5, DataPack!AU318, IF($C$4=Dates!$E$6, DataPack!#REF!))))="", "", IF($C$4=Dates!$E$3, DataPack!AK318, IF($C$4=Dates!$E$4, DataPack!AP318, IF($C$4=Dates!$E$5, DataPack!AU318, IF($C$4=Dates!$E$6, DataPack!#REF!)))))</f>
        <v/>
      </c>
      <c r="D167" s="100" t="str">
        <f>IF(IF($C$4=Dates!$E$3, DataPack!AL318, IF($C$4=Dates!$E$4, DataPack!AQ318, IF($C$4=Dates!$E$5, DataPack!AV318, IF($C$4=Dates!$E$6, DataPack!#REF!))))="", "", IF($C$4=Dates!$E$3, DataPack!AL318, IF($C$4=Dates!$E$4, DataPack!AQ318, IF($C$4=Dates!$E$5, DataPack!AV318, IF($C$4=Dates!$E$6, DataPack!#REF!)))))</f>
        <v/>
      </c>
      <c r="E167" s="100" t="str">
        <f>IF(IF($C$4=Dates!$E$3, DataPack!AM318, IF($C$4=Dates!$E$4, DataPack!AR318, IF($C$4=Dates!$E$5, DataPack!#REF!, IF($C$4=Dates!$E$6, DataPack!#REF!))))="", "", IF($C$4=Dates!$E$3, DataPack!AM318, IF($C$4=Dates!$E$4, DataPack!AR318, IF($C$4=Dates!$E$5, DataPack!#REF!, IF($C$4=Dates!$E$6, DataPack!#REF!)))))</f>
        <v/>
      </c>
      <c r="F167" s="100"/>
      <c r="G167" s="101" t="str">
        <f>IF(IF($C$4=Dates!$E$3, DataPack!AN318, IF($C$4=Dates!$E$4, DataPack!AS318, IF($C$4=Dates!$E$5, DataPack!#REF!, IF($C$4=Dates!$E$6, DataPack!AW318))))="", "", IF($C$4=Dates!$E$3, DataPack!AN318, IF($C$4=Dates!$E$4, DataPack!AS318, IF($C$4=Dates!$E$5, DataPack!#REF!, IF($C$4=Dates!$E$6, DataPack!AW318)))))</f>
        <v/>
      </c>
    </row>
    <row r="168" spans="2:7">
      <c r="B168" s="93" t="str">
        <f>IF(IF($C$4=Dates!$E$3, DataPack!AJ319, IF($C$4=Dates!$E$4, DataPack!AO319, IF($C$4=Dates!$E$5, DataPack!AT319, IF($C$4=Dates!$E$6, DataPack!#REF!))))="", "", IF($C$4=Dates!$E$3, DataPack!AJ319, IF($C$4=Dates!$E$4, DataPack!AO319, IF($C$4=Dates!$E$5, DataPack!AT319, IF($C$4=Dates!$E$6, DataPack!#REF!)))))</f>
        <v/>
      </c>
      <c r="C168" s="100" t="str">
        <f>IF(IF($C$4=Dates!$E$3, DataPack!AK319, IF($C$4=Dates!$E$4, DataPack!AP319, IF($C$4=Dates!$E$5, DataPack!AU319, IF($C$4=Dates!$E$6, DataPack!#REF!))))="", "", IF($C$4=Dates!$E$3, DataPack!AK319, IF($C$4=Dates!$E$4, DataPack!AP319, IF($C$4=Dates!$E$5, DataPack!AU319, IF($C$4=Dates!$E$6, DataPack!#REF!)))))</f>
        <v/>
      </c>
      <c r="D168" s="100" t="str">
        <f>IF(IF($C$4=Dates!$E$3, DataPack!AL319, IF($C$4=Dates!$E$4, DataPack!AQ319, IF($C$4=Dates!$E$5, DataPack!AV319, IF($C$4=Dates!$E$6, DataPack!#REF!))))="", "", IF($C$4=Dates!$E$3, DataPack!AL319, IF($C$4=Dates!$E$4, DataPack!AQ319, IF($C$4=Dates!$E$5, DataPack!AV319, IF($C$4=Dates!$E$6, DataPack!#REF!)))))</f>
        <v/>
      </c>
      <c r="E168" s="100" t="str">
        <f>IF(IF($C$4=Dates!$E$3, DataPack!AM319, IF($C$4=Dates!$E$4, DataPack!AR319, IF($C$4=Dates!$E$5, DataPack!#REF!, IF($C$4=Dates!$E$6, DataPack!#REF!))))="", "", IF($C$4=Dates!$E$3, DataPack!AM319, IF($C$4=Dates!$E$4, DataPack!AR319, IF($C$4=Dates!$E$5, DataPack!#REF!, IF($C$4=Dates!$E$6, DataPack!#REF!)))))</f>
        <v/>
      </c>
      <c r="F168" s="100"/>
      <c r="G168" s="101" t="str">
        <f>IF(IF($C$4=Dates!$E$3, DataPack!AN319, IF($C$4=Dates!$E$4, DataPack!AS319, IF($C$4=Dates!$E$5, DataPack!#REF!, IF($C$4=Dates!$E$6, DataPack!AW319))))="", "", IF($C$4=Dates!$E$3, DataPack!AN319, IF($C$4=Dates!$E$4, DataPack!AS319, IF($C$4=Dates!$E$5, DataPack!#REF!, IF($C$4=Dates!$E$6, DataPack!AW319)))))</f>
        <v/>
      </c>
    </row>
    <row r="169" spans="2:7">
      <c r="B169" s="93" t="str">
        <f>IF(IF($C$4=Dates!$E$3, DataPack!AJ320, IF($C$4=Dates!$E$4, DataPack!AO320, IF($C$4=Dates!$E$5, DataPack!AT320, IF($C$4=Dates!$E$6, DataPack!#REF!))))="", "", IF($C$4=Dates!$E$3, DataPack!AJ320, IF($C$4=Dates!$E$4, DataPack!AO320, IF($C$4=Dates!$E$5, DataPack!AT320, IF($C$4=Dates!$E$6, DataPack!#REF!)))))</f>
        <v/>
      </c>
      <c r="C169" s="100" t="str">
        <f>IF(IF($C$4=Dates!$E$3, DataPack!AK320, IF($C$4=Dates!$E$4, DataPack!AP320, IF($C$4=Dates!$E$5, DataPack!AU320, IF($C$4=Dates!$E$6, DataPack!#REF!))))="", "", IF($C$4=Dates!$E$3, DataPack!AK320, IF($C$4=Dates!$E$4, DataPack!AP320, IF($C$4=Dates!$E$5, DataPack!AU320, IF($C$4=Dates!$E$6, DataPack!#REF!)))))</f>
        <v/>
      </c>
      <c r="D169" s="100" t="str">
        <f>IF(IF($C$4=Dates!$E$3, DataPack!AL320, IF($C$4=Dates!$E$4, DataPack!AQ320, IF($C$4=Dates!$E$5, DataPack!AV320, IF($C$4=Dates!$E$6, DataPack!#REF!))))="", "", IF($C$4=Dates!$E$3, DataPack!AL320, IF($C$4=Dates!$E$4, DataPack!AQ320, IF($C$4=Dates!$E$5, DataPack!AV320, IF($C$4=Dates!$E$6, DataPack!#REF!)))))</f>
        <v/>
      </c>
      <c r="E169" s="100" t="str">
        <f>IF(IF($C$4=Dates!$E$3, DataPack!AM320, IF($C$4=Dates!$E$4, DataPack!AR320, IF($C$4=Dates!$E$5, DataPack!#REF!, IF($C$4=Dates!$E$6, DataPack!#REF!))))="", "", IF($C$4=Dates!$E$3, DataPack!AM320, IF($C$4=Dates!$E$4, DataPack!AR320, IF($C$4=Dates!$E$5, DataPack!#REF!, IF($C$4=Dates!$E$6, DataPack!#REF!)))))</f>
        <v/>
      </c>
      <c r="F169" s="100"/>
      <c r="G169" s="101" t="str">
        <f>IF(IF($C$4=Dates!$E$3, DataPack!AN320, IF($C$4=Dates!$E$4, DataPack!AS320, IF($C$4=Dates!$E$5, DataPack!#REF!, IF($C$4=Dates!$E$6, DataPack!AW320))))="", "", IF($C$4=Dates!$E$3, DataPack!AN320, IF($C$4=Dates!$E$4, DataPack!AS320, IF($C$4=Dates!$E$5, DataPack!#REF!, IF($C$4=Dates!$E$6, DataPack!AW320)))))</f>
        <v/>
      </c>
    </row>
    <row r="170" spans="2:7">
      <c r="B170" s="93" t="str">
        <f>IF(IF($C$4=Dates!$E$3, DataPack!AJ321, IF($C$4=Dates!$E$4, DataPack!AO321, IF($C$4=Dates!$E$5, DataPack!AT321, IF($C$4=Dates!$E$6, DataPack!#REF!))))="", "", IF($C$4=Dates!$E$3, DataPack!AJ321, IF($C$4=Dates!$E$4, DataPack!AO321, IF($C$4=Dates!$E$5, DataPack!AT321, IF($C$4=Dates!$E$6, DataPack!#REF!)))))</f>
        <v/>
      </c>
      <c r="C170" s="100" t="str">
        <f>IF(IF($C$4=Dates!$E$3, DataPack!AK321, IF($C$4=Dates!$E$4, DataPack!AP321, IF($C$4=Dates!$E$5, DataPack!AU321, IF($C$4=Dates!$E$6, DataPack!#REF!))))="", "", IF($C$4=Dates!$E$3, DataPack!AK321, IF($C$4=Dates!$E$4, DataPack!AP321, IF($C$4=Dates!$E$5, DataPack!AU321, IF($C$4=Dates!$E$6, DataPack!#REF!)))))</f>
        <v/>
      </c>
      <c r="D170" s="100" t="str">
        <f>IF(IF($C$4=Dates!$E$3, DataPack!AL321, IF($C$4=Dates!$E$4, DataPack!AQ321, IF($C$4=Dates!$E$5, DataPack!AV321, IF($C$4=Dates!$E$6, DataPack!#REF!))))="", "", IF($C$4=Dates!$E$3, DataPack!AL321, IF($C$4=Dates!$E$4, DataPack!AQ321, IF($C$4=Dates!$E$5, DataPack!AV321, IF($C$4=Dates!$E$6, DataPack!#REF!)))))</f>
        <v/>
      </c>
      <c r="E170" s="100" t="str">
        <f>IF(IF($C$4=Dates!$E$3, DataPack!AM321, IF($C$4=Dates!$E$4, DataPack!AR321, IF($C$4=Dates!$E$5, DataPack!#REF!, IF($C$4=Dates!$E$6, DataPack!#REF!))))="", "", IF($C$4=Dates!$E$3, DataPack!AM321, IF($C$4=Dates!$E$4, DataPack!AR321, IF($C$4=Dates!$E$5, DataPack!#REF!, IF($C$4=Dates!$E$6, DataPack!#REF!)))))</f>
        <v/>
      </c>
      <c r="F170" s="100"/>
      <c r="G170" s="101" t="str">
        <f>IF(IF($C$4=Dates!$E$3, DataPack!AN321, IF($C$4=Dates!$E$4, DataPack!AS321, IF($C$4=Dates!$E$5, DataPack!#REF!, IF($C$4=Dates!$E$6, DataPack!AW321))))="", "", IF($C$4=Dates!$E$3, DataPack!AN321, IF($C$4=Dates!$E$4, DataPack!AS321, IF($C$4=Dates!$E$5, DataPack!#REF!, IF($C$4=Dates!$E$6, DataPack!AW321)))))</f>
        <v/>
      </c>
    </row>
    <row r="171" spans="2:7">
      <c r="B171" s="93" t="str">
        <f>IF(IF($C$4=Dates!$E$3, DataPack!AJ322, IF($C$4=Dates!$E$4, DataPack!AO322, IF($C$4=Dates!$E$5, DataPack!AT322, IF($C$4=Dates!$E$6, DataPack!#REF!))))="", "", IF($C$4=Dates!$E$3, DataPack!AJ322, IF($C$4=Dates!$E$4, DataPack!AO322, IF($C$4=Dates!$E$5, DataPack!AT322, IF($C$4=Dates!$E$6, DataPack!#REF!)))))</f>
        <v/>
      </c>
      <c r="C171" s="100" t="str">
        <f>IF(IF($C$4=Dates!$E$3, DataPack!AK322, IF($C$4=Dates!$E$4, DataPack!AP322, IF($C$4=Dates!$E$5, DataPack!AU322, IF($C$4=Dates!$E$6, DataPack!#REF!))))="", "", IF($C$4=Dates!$E$3, DataPack!AK322, IF($C$4=Dates!$E$4, DataPack!AP322, IF($C$4=Dates!$E$5, DataPack!AU322, IF($C$4=Dates!$E$6, DataPack!#REF!)))))</f>
        <v/>
      </c>
      <c r="D171" s="100" t="str">
        <f>IF(IF($C$4=Dates!$E$3, DataPack!AL322, IF($C$4=Dates!$E$4, DataPack!AQ322, IF($C$4=Dates!$E$5, DataPack!AV322, IF($C$4=Dates!$E$6, DataPack!#REF!))))="", "", IF($C$4=Dates!$E$3, DataPack!AL322, IF($C$4=Dates!$E$4, DataPack!AQ322, IF($C$4=Dates!$E$5, DataPack!AV322, IF($C$4=Dates!$E$6, DataPack!#REF!)))))</f>
        <v/>
      </c>
      <c r="E171" s="100" t="str">
        <f>IF(IF($C$4=Dates!$E$3, DataPack!AM322, IF($C$4=Dates!$E$4, DataPack!AR322, IF($C$4=Dates!$E$5, DataPack!#REF!, IF($C$4=Dates!$E$6, DataPack!#REF!))))="", "", IF($C$4=Dates!$E$3, DataPack!AM322, IF($C$4=Dates!$E$4, DataPack!AR322, IF($C$4=Dates!$E$5, DataPack!#REF!, IF($C$4=Dates!$E$6, DataPack!#REF!)))))</f>
        <v/>
      </c>
      <c r="F171" s="100"/>
      <c r="G171" s="101" t="str">
        <f>IF(IF($C$4=Dates!$E$3, DataPack!AN322, IF($C$4=Dates!$E$4, DataPack!AS322, IF($C$4=Dates!$E$5, DataPack!#REF!, IF($C$4=Dates!$E$6, DataPack!AW322))))="", "", IF($C$4=Dates!$E$3, DataPack!AN322, IF($C$4=Dates!$E$4, DataPack!AS322, IF($C$4=Dates!$E$5, DataPack!#REF!, IF($C$4=Dates!$E$6, DataPack!AW322)))))</f>
        <v/>
      </c>
    </row>
    <row r="172" spans="2:7">
      <c r="B172" s="93" t="str">
        <f>IF(IF($C$4=Dates!$E$3, DataPack!AJ323, IF($C$4=Dates!$E$4, DataPack!AO323, IF($C$4=Dates!$E$5, DataPack!AT323, IF($C$4=Dates!$E$6, DataPack!#REF!))))="", "", IF($C$4=Dates!$E$3, DataPack!AJ323, IF($C$4=Dates!$E$4, DataPack!AO323, IF($C$4=Dates!$E$5, DataPack!AT323, IF($C$4=Dates!$E$6, DataPack!#REF!)))))</f>
        <v/>
      </c>
      <c r="C172" s="100" t="str">
        <f>IF(IF($C$4=Dates!$E$3, DataPack!AK323, IF($C$4=Dates!$E$4, DataPack!AP323, IF($C$4=Dates!$E$5, DataPack!AU323, IF($C$4=Dates!$E$6, DataPack!#REF!))))="", "", IF($C$4=Dates!$E$3, DataPack!AK323, IF($C$4=Dates!$E$4, DataPack!AP323, IF($C$4=Dates!$E$5, DataPack!AU323, IF($C$4=Dates!$E$6, DataPack!#REF!)))))</f>
        <v/>
      </c>
      <c r="D172" s="100" t="str">
        <f>IF(IF($C$4=Dates!$E$3, DataPack!AL323, IF($C$4=Dates!$E$4, DataPack!AQ323, IF($C$4=Dates!$E$5, DataPack!AV323, IF($C$4=Dates!$E$6, DataPack!#REF!))))="", "", IF($C$4=Dates!$E$3, DataPack!AL323, IF($C$4=Dates!$E$4, DataPack!AQ323, IF($C$4=Dates!$E$5, DataPack!AV323, IF($C$4=Dates!$E$6, DataPack!#REF!)))))</f>
        <v/>
      </c>
      <c r="E172" s="100" t="str">
        <f>IF(IF($C$4=Dates!$E$3, DataPack!AM323, IF($C$4=Dates!$E$4, DataPack!AR323, IF($C$4=Dates!$E$5, DataPack!#REF!, IF($C$4=Dates!$E$6, DataPack!#REF!))))="", "", IF($C$4=Dates!$E$3, DataPack!AM323, IF($C$4=Dates!$E$4, DataPack!AR323, IF($C$4=Dates!$E$5, DataPack!#REF!, IF($C$4=Dates!$E$6, DataPack!#REF!)))))</f>
        <v/>
      </c>
      <c r="F172" s="100"/>
      <c r="G172" s="101" t="str">
        <f>IF(IF($C$4=Dates!$E$3, DataPack!AN323, IF($C$4=Dates!$E$4, DataPack!AS323, IF($C$4=Dates!$E$5, DataPack!#REF!, IF($C$4=Dates!$E$6, DataPack!AW323))))="", "", IF($C$4=Dates!$E$3, DataPack!AN323, IF($C$4=Dates!$E$4, DataPack!AS323, IF($C$4=Dates!$E$5, DataPack!#REF!, IF($C$4=Dates!$E$6, DataPack!AW323)))))</f>
        <v/>
      </c>
    </row>
    <row r="173" spans="2:7">
      <c r="B173" s="93" t="str">
        <f>IF(IF($C$4=Dates!$E$3, DataPack!AJ324, IF($C$4=Dates!$E$4, DataPack!AO324, IF($C$4=Dates!$E$5, DataPack!AT324, IF($C$4=Dates!$E$6, DataPack!#REF!))))="", "", IF($C$4=Dates!$E$3, DataPack!AJ324, IF($C$4=Dates!$E$4, DataPack!AO324, IF($C$4=Dates!$E$5, DataPack!AT324, IF($C$4=Dates!$E$6, DataPack!#REF!)))))</f>
        <v/>
      </c>
      <c r="C173" s="100" t="str">
        <f>IF(IF($C$4=Dates!$E$3, DataPack!AK324, IF($C$4=Dates!$E$4, DataPack!AP324, IF($C$4=Dates!$E$5, DataPack!AU324, IF($C$4=Dates!$E$6, DataPack!#REF!))))="", "", IF($C$4=Dates!$E$3, DataPack!AK324, IF($C$4=Dates!$E$4, DataPack!AP324, IF($C$4=Dates!$E$5, DataPack!AU324, IF($C$4=Dates!$E$6, DataPack!#REF!)))))</f>
        <v/>
      </c>
      <c r="D173" s="100" t="str">
        <f>IF(IF($C$4=Dates!$E$3, DataPack!AL324, IF($C$4=Dates!$E$4, DataPack!AQ324, IF($C$4=Dates!$E$5, DataPack!AV324, IF($C$4=Dates!$E$6, DataPack!#REF!))))="", "", IF($C$4=Dates!$E$3, DataPack!AL324, IF($C$4=Dates!$E$4, DataPack!AQ324, IF($C$4=Dates!$E$5, DataPack!AV324, IF($C$4=Dates!$E$6, DataPack!#REF!)))))</f>
        <v/>
      </c>
      <c r="E173" s="100" t="str">
        <f>IF(IF($C$4=Dates!$E$3, DataPack!AM324, IF($C$4=Dates!$E$4, DataPack!AR324, IF($C$4=Dates!$E$5, DataPack!#REF!, IF($C$4=Dates!$E$6, DataPack!#REF!))))="", "", IF($C$4=Dates!$E$3, DataPack!AM324, IF($C$4=Dates!$E$4, DataPack!AR324, IF($C$4=Dates!$E$5, DataPack!#REF!, IF($C$4=Dates!$E$6, DataPack!#REF!)))))</f>
        <v/>
      </c>
      <c r="F173" s="100"/>
      <c r="G173" s="101" t="str">
        <f>IF(IF($C$4=Dates!$E$3, DataPack!AN324, IF($C$4=Dates!$E$4, DataPack!AS324, IF($C$4=Dates!$E$5, DataPack!#REF!, IF($C$4=Dates!$E$6, DataPack!AW324))))="", "", IF($C$4=Dates!$E$3, DataPack!AN324, IF($C$4=Dates!$E$4, DataPack!AS324, IF($C$4=Dates!$E$5, DataPack!#REF!, IF($C$4=Dates!$E$6, DataPack!AW324)))))</f>
        <v/>
      </c>
    </row>
    <row r="174" spans="2:7">
      <c r="B174" s="93" t="str">
        <f>IF(IF($C$4=Dates!$E$3, DataPack!AJ325, IF($C$4=Dates!$E$4, DataPack!AO325, IF($C$4=Dates!$E$5, DataPack!AT325, IF($C$4=Dates!$E$6, DataPack!#REF!))))="", "", IF($C$4=Dates!$E$3, DataPack!AJ325, IF($C$4=Dates!$E$4, DataPack!AO325, IF($C$4=Dates!$E$5, DataPack!AT325, IF($C$4=Dates!$E$6, DataPack!#REF!)))))</f>
        <v/>
      </c>
      <c r="C174" s="100" t="str">
        <f>IF(IF($C$4=Dates!$E$3, DataPack!AK325, IF($C$4=Dates!$E$4, DataPack!AP325, IF($C$4=Dates!$E$5, DataPack!AU325, IF($C$4=Dates!$E$6, DataPack!#REF!))))="", "", IF($C$4=Dates!$E$3, DataPack!AK325, IF($C$4=Dates!$E$4, DataPack!AP325, IF($C$4=Dates!$E$5, DataPack!AU325, IF($C$4=Dates!$E$6, DataPack!#REF!)))))</f>
        <v/>
      </c>
      <c r="D174" s="100" t="str">
        <f>IF(IF($C$4=Dates!$E$3, DataPack!AL325, IF($C$4=Dates!$E$4, DataPack!AQ325, IF($C$4=Dates!$E$5, DataPack!AV325, IF($C$4=Dates!$E$6, DataPack!#REF!))))="", "", IF($C$4=Dates!$E$3, DataPack!AL325, IF($C$4=Dates!$E$4, DataPack!AQ325, IF($C$4=Dates!$E$5, DataPack!AV325, IF($C$4=Dates!$E$6, DataPack!#REF!)))))</f>
        <v/>
      </c>
      <c r="E174" s="100" t="str">
        <f>IF(IF($C$4=Dates!$E$3, DataPack!AM325, IF($C$4=Dates!$E$4, DataPack!AR325, IF($C$4=Dates!$E$5, DataPack!#REF!, IF($C$4=Dates!$E$6, DataPack!#REF!))))="", "", IF($C$4=Dates!$E$3, DataPack!AM325, IF($C$4=Dates!$E$4, DataPack!AR325, IF($C$4=Dates!$E$5, DataPack!#REF!, IF($C$4=Dates!$E$6, DataPack!#REF!)))))</f>
        <v/>
      </c>
      <c r="F174" s="100"/>
      <c r="G174" s="101" t="str">
        <f>IF(IF($C$4=Dates!$E$3, DataPack!AN325, IF($C$4=Dates!$E$4, DataPack!AS325, IF($C$4=Dates!$E$5, DataPack!#REF!, IF($C$4=Dates!$E$6, DataPack!AW325))))="", "", IF($C$4=Dates!$E$3, DataPack!AN325, IF($C$4=Dates!$E$4, DataPack!AS325, IF($C$4=Dates!$E$5, DataPack!#REF!, IF($C$4=Dates!$E$6, DataPack!AW325)))))</f>
        <v/>
      </c>
    </row>
    <row r="175" spans="2:7">
      <c r="B175" s="93" t="str">
        <f>IF(IF($C$4=Dates!$E$3, DataPack!AJ326, IF($C$4=Dates!$E$4, DataPack!AO326, IF($C$4=Dates!$E$5, DataPack!AT326, IF($C$4=Dates!$E$6, DataPack!#REF!))))="", "", IF($C$4=Dates!$E$3, DataPack!AJ326, IF($C$4=Dates!$E$4, DataPack!AO326, IF($C$4=Dates!$E$5, DataPack!AT326, IF($C$4=Dates!$E$6, DataPack!#REF!)))))</f>
        <v/>
      </c>
      <c r="C175" s="100" t="str">
        <f>IF(IF($C$4=Dates!$E$3, DataPack!AK326, IF($C$4=Dates!$E$4, DataPack!AP326, IF($C$4=Dates!$E$5, DataPack!AU326, IF($C$4=Dates!$E$6, DataPack!#REF!))))="", "", IF($C$4=Dates!$E$3, DataPack!AK326, IF($C$4=Dates!$E$4, DataPack!AP326, IF($C$4=Dates!$E$5, DataPack!AU326, IF($C$4=Dates!$E$6, DataPack!#REF!)))))</f>
        <v/>
      </c>
      <c r="D175" s="100" t="str">
        <f>IF(IF($C$4=Dates!$E$3, DataPack!AL326, IF($C$4=Dates!$E$4, DataPack!AQ326, IF($C$4=Dates!$E$5, DataPack!AV326, IF($C$4=Dates!$E$6, DataPack!#REF!))))="", "", IF($C$4=Dates!$E$3, DataPack!AL326, IF($C$4=Dates!$E$4, DataPack!AQ326, IF($C$4=Dates!$E$5, DataPack!AV326, IF($C$4=Dates!$E$6, DataPack!#REF!)))))</f>
        <v/>
      </c>
      <c r="E175" s="100" t="str">
        <f>IF(IF($C$4=Dates!$E$3, DataPack!AM326, IF($C$4=Dates!$E$4, DataPack!AR326, IF($C$4=Dates!$E$5, DataPack!#REF!, IF($C$4=Dates!$E$6, DataPack!#REF!))))="", "", IF($C$4=Dates!$E$3, DataPack!AM326, IF($C$4=Dates!$E$4, DataPack!AR326, IF($C$4=Dates!$E$5, DataPack!#REF!, IF($C$4=Dates!$E$6, DataPack!#REF!)))))</f>
        <v/>
      </c>
      <c r="F175" s="100"/>
      <c r="G175" s="101" t="str">
        <f>IF(IF($C$4=Dates!$E$3, DataPack!AN326, IF($C$4=Dates!$E$4, DataPack!AS326, IF($C$4=Dates!$E$5, DataPack!#REF!, IF($C$4=Dates!$E$6, DataPack!AW326))))="", "", IF($C$4=Dates!$E$3, DataPack!AN326, IF($C$4=Dates!$E$4, DataPack!AS326, IF($C$4=Dates!$E$5, DataPack!#REF!, IF($C$4=Dates!$E$6, DataPack!AW326)))))</f>
        <v/>
      </c>
    </row>
    <row r="176" spans="2:7">
      <c r="B176" s="93" t="str">
        <f>IF(IF($C$4=Dates!$E$3, DataPack!AJ327, IF($C$4=Dates!$E$4, DataPack!AO327, IF($C$4=Dates!$E$5, DataPack!AT327, IF($C$4=Dates!$E$6, DataPack!#REF!))))="", "", IF($C$4=Dates!$E$3, DataPack!AJ327, IF($C$4=Dates!$E$4, DataPack!AO327, IF($C$4=Dates!$E$5, DataPack!AT327, IF($C$4=Dates!$E$6, DataPack!#REF!)))))</f>
        <v/>
      </c>
      <c r="C176" s="100" t="str">
        <f>IF(IF($C$4=Dates!$E$3, DataPack!AK327, IF($C$4=Dates!$E$4, DataPack!AP327, IF($C$4=Dates!$E$5, DataPack!AU327, IF($C$4=Dates!$E$6, DataPack!#REF!))))="", "", IF($C$4=Dates!$E$3, DataPack!AK327, IF($C$4=Dates!$E$4, DataPack!AP327, IF($C$4=Dates!$E$5, DataPack!AU327, IF($C$4=Dates!$E$6, DataPack!#REF!)))))</f>
        <v/>
      </c>
      <c r="D176" s="100" t="str">
        <f>IF(IF($C$4=Dates!$E$3, DataPack!AL327, IF($C$4=Dates!$E$4, DataPack!AQ327, IF($C$4=Dates!$E$5, DataPack!AV327, IF($C$4=Dates!$E$6, DataPack!#REF!))))="", "", IF($C$4=Dates!$E$3, DataPack!AL327, IF($C$4=Dates!$E$4, DataPack!AQ327, IF($C$4=Dates!$E$5, DataPack!AV327, IF($C$4=Dates!$E$6, DataPack!#REF!)))))</f>
        <v/>
      </c>
      <c r="E176" s="100" t="str">
        <f>IF(IF($C$4=Dates!$E$3, DataPack!AM327, IF($C$4=Dates!$E$4, DataPack!AR327, IF($C$4=Dates!$E$5, DataPack!#REF!, IF($C$4=Dates!$E$6, DataPack!#REF!))))="", "", IF($C$4=Dates!$E$3, DataPack!AM327, IF($C$4=Dates!$E$4, DataPack!AR327, IF($C$4=Dates!$E$5, DataPack!#REF!, IF($C$4=Dates!$E$6, DataPack!#REF!)))))</f>
        <v/>
      </c>
      <c r="F176" s="100"/>
      <c r="G176" s="101" t="str">
        <f>IF(IF($C$4=Dates!$E$3, DataPack!AN327, IF($C$4=Dates!$E$4, DataPack!AS327, IF($C$4=Dates!$E$5, DataPack!#REF!, IF($C$4=Dates!$E$6, DataPack!AW327))))="", "", IF($C$4=Dates!$E$3, DataPack!AN327, IF($C$4=Dates!$E$4, DataPack!AS327, IF($C$4=Dates!$E$5, DataPack!#REF!, IF($C$4=Dates!$E$6, DataPack!AW327)))))</f>
        <v/>
      </c>
    </row>
    <row r="177" spans="2:7">
      <c r="B177" s="93" t="str">
        <f>IF(IF($C$4=Dates!$E$3, DataPack!AJ328, IF($C$4=Dates!$E$4, DataPack!AO328, IF($C$4=Dates!$E$5, DataPack!AT328, IF($C$4=Dates!$E$6, DataPack!#REF!))))="", "", IF($C$4=Dates!$E$3, DataPack!AJ328, IF($C$4=Dates!$E$4, DataPack!AO328, IF($C$4=Dates!$E$5, DataPack!AT328, IF($C$4=Dates!$E$6, DataPack!#REF!)))))</f>
        <v/>
      </c>
      <c r="C177" s="100" t="str">
        <f>IF(IF($C$4=Dates!$E$3, DataPack!AK328, IF($C$4=Dates!$E$4, DataPack!AP328, IF($C$4=Dates!$E$5, DataPack!AU328, IF($C$4=Dates!$E$6, DataPack!#REF!))))="", "", IF($C$4=Dates!$E$3, DataPack!AK328, IF($C$4=Dates!$E$4, DataPack!AP328, IF($C$4=Dates!$E$5, DataPack!AU328, IF($C$4=Dates!$E$6, DataPack!#REF!)))))</f>
        <v/>
      </c>
      <c r="D177" s="100" t="str">
        <f>IF(IF($C$4=Dates!$E$3, DataPack!AL328, IF($C$4=Dates!$E$4, DataPack!AQ328, IF($C$4=Dates!$E$5, DataPack!AV328, IF($C$4=Dates!$E$6, DataPack!#REF!))))="", "", IF($C$4=Dates!$E$3, DataPack!AL328, IF($C$4=Dates!$E$4, DataPack!AQ328, IF($C$4=Dates!$E$5, DataPack!AV328, IF($C$4=Dates!$E$6, DataPack!#REF!)))))</f>
        <v/>
      </c>
      <c r="E177" s="100" t="str">
        <f>IF(IF($C$4=Dates!$E$3, DataPack!AM328, IF($C$4=Dates!$E$4, DataPack!AR328, IF($C$4=Dates!$E$5, DataPack!#REF!, IF($C$4=Dates!$E$6, DataPack!#REF!))))="", "", IF($C$4=Dates!$E$3, DataPack!AM328, IF($C$4=Dates!$E$4, DataPack!AR328, IF($C$4=Dates!$E$5, DataPack!#REF!, IF($C$4=Dates!$E$6, DataPack!#REF!)))))</f>
        <v/>
      </c>
      <c r="F177" s="100"/>
      <c r="G177" s="101" t="str">
        <f>IF(IF($C$4=Dates!$E$3, DataPack!AN328, IF($C$4=Dates!$E$4, DataPack!AS328, IF($C$4=Dates!$E$5, DataPack!#REF!, IF($C$4=Dates!$E$6, DataPack!AW328))))="", "", IF($C$4=Dates!$E$3, DataPack!AN328, IF($C$4=Dates!$E$4, DataPack!AS328, IF($C$4=Dates!$E$5, DataPack!#REF!, IF($C$4=Dates!$E$6, DataPack!AW328)))))</f>
        <v/>
      </c>
    </row>
    <row r="178" spans="2:7">
      <c r="B178" s="93" t="str">
        <f>IF(IF($C$4=Dates!$E$3, DataPack!AJ329, IF($C$4=Dates!$E$4, DataPack!AO329, IF($C$4=Dates!$E$5, DataPack!AT329, IF($C$4=Dates!$E$6, DataPack!#REF!))))="", "", IF($C$4=Dates!$E$3, DataPack!AJ329, IF($C$4=Dates!$E$4, DataPack!AO329, IF($C$4=Dates!$E$5, DataPack!AT329, IF($C$4=Dates!$E$6, DataPack!#REF!)))))</f>
        <v/>
      </c>
      <c r="C178" s="100" t="str">
        <f>IF(IF($C$4=Dates!$E$3, DataPack!AK329, IF($C$4=Dates!$E$4, DataPack!AP329, IF($C$4=Dates!$E$5, DataPack!AU329, IF($C$4=Dates!$E$6, DataPack!#REF!))))="", "", IF($C$4=Dates!$E$3, DataPack!AK329, IF($C$4=Dates!$E$4, DataPack!AP329, IF($C$4=Dates!$E$5, DataPack!AU329, IF($C$4=Dates!$E$6, DataPack!#REF!)))))</f>
        <v/>
      </c>
      <c r="D178" s="100" t="str">
        <f>IF(IF($C$4=Dates!$E$3, DataPack!AL329, IF($C$4=Dates!$E$4, DataPack!AQ329, IF($C$4=Dates!$E$5, DataPack!AV329, IF($C$4=Dates!$E$6, DataPack!#REF!))))="", "", IF($C$4=Dates!$E$3, DataPack!AL329, IF($C$4=Dates!$E$4, DataPack!AQ329, IF($C$4=Dates!$E$5, DataPack!AV329, IF($C$4=Dates!$E$6, DataPack!#REF!)))))</f>
        <v/>
      </c>
      <c r="E178" s="100" t="str">
        <f>IF(IF($C$4=Dates!$E$3, DataPack!AM329, IF($C$4=Dates!$E$4, DataPack!AR329, IF($C$4=Dates!$E$5, DataPack!#REF!, IF($C$4=Dates!$E$6, DataPack!#REF!))))="", "", IF($C$4=Dates!$E$3, DataPack!AM329, IF($C$4=Dates!$E$4, DataPack!AR329, IF($C$4=Dates!$E$5, DataPack!#REF!, IF($C$4=Dates!$E$6, DataPack!#REF!)))))</f>
        <v/>
      </c>
      <c r="F178" s="100"/>
      <c r="G178" s="101" t="str">
        <f>IF(IF($C$4=Dates!$E$3, DataPack!AN329, IF($C$4=Dates!$E$4, DataPack!AS329, IF($C$4=Dates!$E$5, DataPack!#REF!, IF($C$4=Dates!$E$6, DataPack!AW329))))="", "", IF($C$4=Dates!$E$3, DataPack!AN329, IF($C$4=Dates!$E$4, DataPack!AS329, IF($C$4=Dates!$E$5, DataPack!#REF!, IF($C$4=Dates!$E$6, DataPack!AW329)))))</f>
        <v/>
      </c>
    </row>
    <row r="179" spans="2:7">
      <c r="B179" s="93" t="str">
        <f>IF(IF($C$4=Dates!$E$3, DataPack!AJ330, IF($C$4=Dates!$E$4, DataPack!AO330, IF($C$4=Dates!$E$5, DataPack!AT330, IF($C$4=Dates!$E$6, DataPack!#REF!))))="", "", IF($C$4=Dates!$E$3, DataPack!AJ330, IF($C$4=Dates!$E$4, DataPack!AO330, IF($C$4=Dates!$E$5, DataPack!AT330, IF($C$4=Dates!$E$6, DataPack!#REF!)))))</f>
        <v/>
      </c>
      <c r="C179" s="100" t="str">
        <f>IF(IF($C$4=Dates!$E$3, DataPack!AK330, IF($C$4=Dates!$E$4, DataPack!AP330, IF($C$4=Dates!$E$5, DataPack!AU330, IF($C$4=Dates!$E$6, DataPack!#REF!))))="", "", IF($C$4=Dates!$E$3, DataPack!AK330, IF($C$4=Dates!$E$4, DataPack!AP330, IF($C$4=Dates!$E$5, DataPack!AU330, IF($C$4=Dates!$E$6, DataPack!#REF!)))))</f>
        <v/>
      </c>
      <c r="D179" s="100" t="str">
        <f>IF(IF($C$4=Dates!$E$3, DataPack!AL330, IF($C$4=Dates!$E$4, DataPack!AQ330, IF($C$4=Dates!$E$5, DataPack!AV330, IF($C$4=Dates!$E$6, DataPack!#REF!))))="", "", IF($C$4=Dates!$E$3, DataPack!AL330, IF($C$4=Dates!$E$4, DataPack!AQ330, IF($C$4=Dates!$E$5, DataPack!AV330, IF($C$4=Dates!$E$6, DataPack!#REF!)))))</f>
        <v/>
      </c>
      <c r="E179" s="100" t="str">
        <f>IF(IF($C$4=Dates!$E$3, DataPack!AM330, IF($C$4=Dates!$E$4, DataPack!AR330, IF($C$4=Dates!$E$5, DataPack!#REF!, IF($C$4=Dates!$E$6, DataPack!#REF!))))="", "", IF($C$4=Dates!$E$3, DataPack!AM330, IF($C$4=Dates!$E$4, DataPack!AR330, IF($C$4=Dates!$E$5, DataPack!#REF!, IF($C$4=Dates!$E$6, DataPack!#REF!)))))</f>
        <v/>
      </c>
      <c r="F179" s="100"/>
      <c r="G179" s="101" t="str">
        <f>IF(IF($C$4=Dates!$E$3, DataPack!AN330, IF($C$4=Dates!$E$4, DataPack!AS330, IF($C$4=Dates!$E$5, DataPack!#REF!, IF($C$4=Dates!$E$6, DataPack!AW330))))="", "", IF($C$4=Dates!$E$3, DataPack!AN330, IF($C$4=Dates!$E$4, DataPack!AS330, IF($C$4=Dates!$E$5, DataPack!#REF!, IF($C$4=Dates!$E$6, DataPack!AW330)))))</f>
        <v/>
      </c>
    </row>
    <row r="180" spans="2:7">
      <c r="B180" s="93" t="str">
        <f>IF(IF($C$4=Dates!$E$3, DataPack!AJ331, IF($C$4=Dates!$E$4, DataPack!AO331, IF($C$4=Dates!$E$5, DataPack!AT331, IF($C$4=Dates!$E$6, DataPack!#REF!))))="", "", IF($C$4=Dates!$E$3, DataPack!AJ331, IF($C$4=Dates!$E$4, DataPack!AO331, IF($C$4=Dates!$E$5, DataPack!AT331, IF($C$4=Dates!$E$6, DataPack!#REF!)))))</f>
        <v/>
      </c>
      <c r="C180" s="100" t="str">
        <f>IF(IF($C$4=Dates!$E$3, DataPack!AK331, IF($C$4=Dates!$E$4, DataPack!AP331, IF($C$4=Dates!$E$5, DataPack!AU331, IF($C$4=Dates!$E$6, DataPack!#REF!))))="", "", IF($C$4=Dates!$E$3, DataPack!AK331, IF($C$4=Dates!$E$4, DataPack!AP331, IF($C$4=Dates!$E$5, DataPack!AU331, IF($C$4=Dates!$E$6, DataPack!#REF!)))))</f>
        <v/>
      </c>
      <c r="D180" s="100" t="str">
        <f>IF(IF($C$4=Dates!$E$3, DataPack!AL331, IF($C$4=Dates!$E$4, DataPack!AQ331, IF($C$4=Dates!$E$5, DataPack!AV331, IF($C$4=Dates!$E$6, DataPack!#REF!))))="", "", IF($C$4=Dates!$E$3, DataPack!AL331, IF($C$4=Dates!$E$4, DataPack!AQ331, IF($C$4=Dates!$E$5, DataPack!AV331, IF($C$4=Dates!$E$6, DataPack!#REF!)))))</f>
        <v/>
      </c>
      <c r="E180" s="100" t="str">
        <f>IF(IF($C$4=Dates!$E$3, DataPack!AM331, IF($C$4=Dates!$E$4, DataPack!AR331, IF($C$4=Dates!$E$5, DataPack!#REF!, IF($C$4=Dates!$E$6, DataPack!#REF!))))="", "", IF($C$4=Dates!$E$3, DataPack!AM331, IF($C$4=Dates!$E$4, DataPack!AR331, IF($C$4=Dates!$E$5, DataPack!#REF!, IF($C$4=Dates!$E$6, DataPack!#REF!)))))</f>
        <v/>
      </c>
      <c r="F180" s="100"/>
      <c r="G180" s="101" t="str">
        <f>IF(IF($C$4=Dates!$E$3, DataPack!AN331, IF($C$4=Dates!$E$4, DataPack!AS331, IF($C$4=Dates!$E$5, DataPack!#REF!, IF($C$4=Dates!$E$6, DataPack!AW331))))="", "", IF($C$4=Dates!$E$3, DataPack!AN331, IF($C$4=Dates!$E$4, DataPack!AS331, IF($C$4=Dates!$E$5, DataPack!#REF!, IF($C$4=Dates!$E$6, DataPack!AW331)))))</f>
        <v/>
      </c>
    </row>
    <row r="181" spans="2:7">
      <c r="B181" s="93" t="str">
        <f>IF(IF($C$4=Dates!$E$3, DataPack!AJ332, IF($C$4=Dates!$E$4, DataPack!AO332, IF($C$4=Dates!$E$5, DataPack!AT332, IF($C$4=Dates!$E$6, DataPack!#REF!))))="", "", IF($C$4=Dates!$E$3, DataPack!AJ332, IF($C$4=Dates!$E$4, DataPack!AO332, IF($C$4=Dates!$E$5, DataPack!AT332, IF($C$4=Dates!$E$6, DataPack!#REF!)))))</f>
        <v/>
      </c>
      <c r="C181" s="100" t="str">
        <f>IF(IF($C$4=Dates!$E$3, DataPack!AK332, IF($C$4=Dates!$E$4, DataPack!AP332, IF($C$4=Dates!$E$5, DataPack!AU332, IF($C$4=Dates!$E$6, DataPack!#REF!))))="", "", IF($C$4=Dates!$E$3, DataPack!AK332, IF($C$4=Dates!$E$4, DataPack!AP332, IF($C$4=Dates!$E$5, DataPack!AU332, IF($C$4=Dates!$E$6, DataPack!#REF!)))))</f>
        <v/>
      </c>
      <c r="D181" s="100" t="str">
        <f>IF(IF($C$4=Dates!$E$3, DataPack!AL332, IF($C$4=Dates!$E$4, DataPack!AQ332, IF($C$4=Dates!$E$5, DataPack!AV332, IF($C$4=Dates!$E$6, DataPack!#REF!))))="", "", IF($C$4=Dates!$E$3, DataPack!AL332, IF($C$4=Dates!$E$4, DataPack!AQ332, IF($C$4=Dates!$E$5, DataPack!AV332, IF($C$4=Dates!$E$6, DataPack!#REF!)))))</f>
        <v/>
      </c>
      <c r="E181" s="100" t="str">
        <f>IF(IF($C$4=Dates!$E$3, DataPack!AM332, IF($C$4=Dates!$E$4, DataPack!AR332, IF($C$4=Dates!$E$5, DataPack!#REF!, IF($C$4=Dates!$E$6, DataPack!#REF!))))="", "", IF($C$4=Dates!$E$3, DataPack!AM332, IF($C$4=Dates!$E$4, DataPack!AR332, IF($C$4=Dates!$E$5, DataPack!#REF!, IF($C$4=Dates!$E$6, DataPack!#REF!)))))</f>
        <v/>
      </c>
      <c r="F181" s="100"/>
      <c r="G181" s="101" t="str">
        <f>IF(IF($C$4=Dates!$E$3, DataPack!AN332, IF($C$4=Dates!$E$4, DataPack!AS332, IF($C$4=Dates!$E$5, DataPack!#REF!, IF($C$4=Dates!$E$6, DataPack!AW332))))="", "", IF($C$4=Dates!$E$3, DataPack!AN332, IF($C$4=Dates!$E$4, DataPack!AS332, IF($C$4=Dates!$E$5, DataPack!#REF!, IF($C$4=Dates!$E$6, DataPack!AW332)))))</f>
        <v/>
      </c>
    </row>
    <row r="182" spans="2:7">
      <c r="B182" s="93" t="str">
        <f>IF(IF($C$4=Dates!$E$3, DataPack!AJ333, IF($C$4=Dates!$E$4, DataPack!AO333, IF($C$4=Dates!$E$5, DataPack!AT333, IF($C$4=Dates!$E$6, DataPack!#REF!))))="", "", IF($C$4=Dates!$E$3, DataPack!AJ333, IF($C$4=Dates!$E$4, DataPack!AO333, IF($C$4=Dates!$E$5, DataPack!AT333, IF($C$4=Dates!$E$6, DataPack!#REF!)))))</f>
        <v/>
      </c>
      <c r="C182" s="100" t="str">
        <f>IF(IF($C$4=Dates!$E$3, DataPack!AK333, IF($C$4=Dates!$E$4, DataPack!AP333, IF($C$4=Dates!$E$5, DataPack!AU333, IF($C$4=Dates!$E$6, DataPack!#REF!))))="", "", IF($C$4=Dates!$E$3, DataPack!AK333, IF($C$4=Dates!$E$4, DataPack!AP333, IF($C$4=Dates!$E$5, DataPack!AU333, IF($C$4=Dates!$E$6, DataPack!#REF!)))))</f>
        <v/>
      </c>
      <c r="D182" s="100" t="str">
        <f>IF(IF($C$4=Dates!$E$3, DataPack!AL333, IF($C$4=Dates!$E$4, DataPack!AQ333, IF($C$4=Dates!$E$5, DataPack!AV333, IF($C$4=Dates!$E$6, DataPack!#REF!))))="", "", IF($C$4=Dates!$E$3, DataPack!AL333, IF($C$4=Dates!$E$4, DataPack!AQ333, IF($C$4=Dates!$E$5, DataPack!AV333, IF($C$4=Dates!$E$6, DataPack!#REF!)))))</f>
        <v/>
      </c>
      <c r="E182" s="100" t="str">
        <f>IF(IF($C$4=Dates!$E$3, DataPack!AM333, IF($C$4=Dates!$E$4, DataPack!AR333, IF($C$4=Dates!$E$5, DataPack!#REF!, IF($C$4=Dates!$E$6, DataPack!#REF!))))="", "", IF($C$4=Dates!$E$3, DataPack!AM333, IF($C$4=Dates!$E$4, DataPack!AR333, IF($C$4=Dates!$E$5, DataPack!#REF!, IF($C$4=Dates!$E$6, DataPack!#REF!)))))</f>
        <v/>
      </c>
      <c r="F182" s="100"/>
      <c r="G182" s="101" t="str">
        <f>IF(IF($C$4=Dates!$E$3, DataPack!AN333, IF($C$4=Dates!$E$4, DataPack!AS333, IF($C$4=Dates!$E$5, DataPack!#REF!, IF($C$4=Dates!$E$6, DataPack!AW333))))="", "", IF($C$4=Dates!$E$3, DataPack!AN333, IF($C$4=Dates!$E$4, DataPack!AS333, IF($C$4=Dates!$E$5, DataPack!#REF!, IF($C$4=Dates!$E$6, DataPack!AW333)))))</f>
        <v/>
      </c>
    </row>
    <row r="183" spans="2:7">
      <c r="B183" s="93" t="str">
        <f>IF(IF($C$4=Dates!$E$3, DataPack!AJ334, IF($C$4=Dates!$E$4, DataPack!AO334, IF($C$4=Dates!$E$5, DataPack!AT334, IF($C$4=Dates!$E$6, DataPack!#REF!))))="", "", IF($C$4=Dates!$E$3, DataPack!AJ334, IF($C$4=Dates!$E$4, DataPack!AO334, IF($C$4=Dates!$E$5, DataPack!AT334, IF($C$4=Dates!$E$6, DataPack!#REF!)))))</f>
        <v/>
      </c>
      <c r="C183" s="100" t="str">
        <f>IF(IF($C$4=Dates!$E$3, DataPack!AK334, IF($C$4=Dates!$E$4, DataPack!AP334, IF($C$4=Dates!$E$5, DataPack!AU334, IF($C$4=Dates!$E$6, DataPack!#REF!))))="", "", IF($C$4=Dates!$E$3, DataPack!AK334, IF($C$4=Dates!$E$4, DataPack!AP334, IF($C$4=Dates!$E$5, DataPack!AU334, IF($C$4=Dates!$E$6, DataPack!#REF!)))))</f>
        <v/>
      </c>
      <c r="D183" s="100" t="str">
        <f>IF(IF($C$4=Dates!$E$3, DataPack!AL334, IF($C$4=Dates!$E$4, DataPack!AQ334, IF($C$4=Dates!$E$5, DataPack!AV334, IF($C$4=Dates!$E$6, DataPack!#REF!))))="", "", IF($C$4=Dates!$E$3, DataPack!AL334, IF($C$4=Dates!$E$4, DataPack!AQ334, IF($C$4=Dates!$E$5, DataPack!AV334, IF($C$4=Dates!$E$6, DataPack!#REF!)))))</f>
        <v/>
      </c>
      <c r="E183" s="100" t="str">
        <f>IF(IF($C$4=Dates!$E$3, DataPack!AM334, IF($C$4=Dates!$E$4, DataPack!AR334, IF($C$4=Dates!$E$5, DataPack!#REF!, IF($C$4=Dates!$E$6, DataPack!#REF!))))="", "", IF($C$4=Dates!$E$3, DataPack!AM334, IF($C$4=Dates!$E$4, DataPack!AR334, IF($C$4=Dates!$E$5, DataPack!#REF!, IF($C$4=Dates!$E$6, DataPack!#REF!)))))</f>
        <v/>
      </c>
      <c r="F183" s="100"/>
      <c r="G183" s="101" t="str">
        <f>IF(IF($C$4=Dates!$E$3, DataPack!AN334, IF($C$4=Dates!$E$4, DataPack!AS334, IF($C$4=Dates!$E$5, DataPack!#REF!, IF($C$4=Dates!$E$6, DataPack!AW334))))="", "", IF($C$4=Dates!$E$3, DataPack!AN334, IF($C$4=Dates!$E$4, DataPack!AS334, IF($C$4=Dates!$E$5, DataPack!#REF!, IF($C$4=Dates!$E$6, DataPack!AW334)))))</f>
        <v/>
      </c>
    </row>
    <row r="184" spans="2:7">
      <c r="B184" s="93" t="str">
        <f>IF(IF($C$4=Dates!$E$3, DataPack!AJ335, IF($C$4=Dates!$E$4, DataPack!AO335, IF($C$4=Dates!$E$5, DataPack!AT335, IF($C$4=Dates!$E$6, DataPack!#REF!))))="", "", IF($C$4=Dates!$E$3, DataPack!AJ335, IF($C$4=Dates!$E$4, DataPack!AO335, IF($C$4=Dates!$E$5, DataPack!AT335, IF($C$4=Dates!$E$6, DataPack!#REF!)))))</f>
        <v/>
      </c>
      <c r="C184" s="100" t="str">
        <f>IF(IF($C$4=Dates!$E$3, DataPack!AK335, IF($C$4=Dates!$E$4, DataPack!AP335, IF($C$4=Dates!$E$5, DataPack!AU335, IF($C$4=Dates!$E$6, DataPack!#REF!))))="", "", IF($C$4=Dates!$E$3, DataPack!AK335, IF($C$4=Dates!$E$4, DataPack!AP335, IF($C$4=Dates!$E$5, DataPack!AU335, IF($C$4=Dates!$E$6, DataPack!#REF!)))))</f>
        <v/>
      </c>
      <c r="D184" s="100" t="str">
        <f>IF(IF($C$4=Dates!$E$3, DataPack!AL335, IF($C$4=Dates!$E$4, DataPack!AQ335, IF($C$4=Dates!$E$5, DataPack!AV335, IF($C$4=Dates!$E$6, DataPack!#REF!))))="", "", IF($C$4=Dates!$E$3, DataPack!AL335, IF($C$4=Dates!$E$4, DataPack!AQ335, IF($C$4=Dates!$E$5, DataPack!AV335, IF($C$4=Dates!$E$6, DataPack!#REF!)))))</f>
        <v/>
      </c>
      <c r="E184" s="100" t="str">
        <f>IF(IF($C$4=Dates!$E$3, DataPack!AM335, IF($C$4=Dates!$E$4, DataPack!AR335, IF($C$4=Dates!$E$5, DataPack!#REF!, IF($C$4=Dates!$E$6, DataPack!#REF!))))="", "", IF($C$4=Dates!$E$3, DataPack!AM335, IF($C$4=Dates!$E$4, DataPack!AR335, IF($C$4=Dates!$E$5, DataPack!#REF!, IF($C$4=Dates!$E$6, DataPack!#REF!)))))</f>
        <v/>
      </c>
      <c r="F184" s="100"/>
      <c r="G184" s="101" t="str">
        <f>IF(IF($C$4=Dates!$E$3, DataPack!AN335, IF($C$4=Dates!$E$4, DataPack!AS335, IF($C$4=Dates!$E$5, DataPack!#REF!, IF($C$4=Dates!$E$6, DataPack!AW335))))="", "", IF($C$4=Dates!$E$3, DataPack!AN335, IF($C$4=Dates!$E$4, DataPack!AS335, IF($C$4=Dates!$E$5, DataPack!#REF!, IF($C$4=Dates!$E$6, DataPack!AW335)))))</f>
        <v/>
      </c>
    </row>
    <row r="185" spans="2:7">
      <c r="B185" s="93" t="str">
        <f>IF(IF($C$4=Dates!$E$3, DataPack!AJ336, IF($C$4=Dates!$E$4, DataPack!AO336, IF($C$4=Dates!$E$5, DataPack!AT336, IF($C$4=Dates!$E$6, DataPack!#REF!))))="", "", IF($C$4=Dates!$E$3, DataPack!AJ336, IF($C$4=Dates!$E$4, DataPack!AO336, IF($C$4=Dates!$E$5, DataPack!AT336, IF($C$4=Dates!$E$6, DataPack!#REF!)))))</f>
        <v/>
      </c>
      <c r="C185" s="100" t="str">
        <f>IF(IF($C$4=Dates!$E$3, DataPack!AK336, IF($C$4=Dates!$E$4, DataPack!AP336, IF($C$4=Dates!$E$5, DataPack!AU336, IF($C$4=Dates!$E$6, DataPack!#REF!))))="", "", IF($C$4=Dates!$E$3, DataPack!AK336, IF($C$4=Dates!$E$4, DataPack!AP336, IF($C$4=Dates!$E$5, DataPack!AU336, IF($C$4=Dates!$E$6, DataPack!#REF!)))))</f>
        <v/>
      </c>
      <c r="D185" s="100" t="str">
        <f>IF(IF($C$4=Dates!$E$3, DataPack!AL336, IF($C$4=Dates!$E$4, DataPack!AQ336, IF($C$4=Dates!$E$5, DataPack!AV336, IF($C$4=Dates!$E$6, DataPack!#REF!))))="", "", IF($C$4=Dates!$E$3, DataPack!AL336, IF($C$4=Dates!$E$4, DataPack!AQ336, IF($C$4=Dates!$E$5, DataPack!AV336, IF($C$4=Dates!$E$6, DataPack!#REF!)))))</f>
        <v/>
      </c>
      <c r="E185" s="100" t="str">
        <f>IF(IF($C$4=Dates!$E$3, DataPack!AM336, IF($C$4=Dates!$E$4, DataPack!AR336, IF($C$4=Dates!$E$5, DataPack!#REF!, IF($C$4=Dates!$E$6, DataPack!#REF!))))="", "", IF($C$4=Dates!$E$3, DataPack!AM336, IF($C$4=Dates!$E$4, DataPack!AR336, IF($C$4=Dates!$E$5, DataPack!#REF!, IF($C$4=Dates!$E$6, DataPack!#REF!)))))</f>
        <v/>
      </c>
      <c r="F185" s="100"/>
      <c r="G185" s="101" t="str">
        <f>IF(IF($C$4=Dates!$E$3, DataPack!AN336, IF($C$4=Dates!$E$4, DataPack!AS336, IF($C$4=Dates!$E$5, DataPack!#REF!, IF($C$4=Dates!$E$6, DataPack!AW336))))="", "", IF($C$4=Dates!$E$3, DataPack!AN336, IF($C$4=Dates!$E$4, DataPack!AS336, IF($C$4=Dates!$E$5, DataPack!#REF!, IF($C$4=Dates!$E$6, DataPack!AW336)))))</f>
        <v/>
      </c>
    </row>
    <row r="186" spans="2:7">
      <c r="B186" s="93" t="str">
        <f>IF(IF($C$4=Dates!$E$3, DataPack!AJ337, IF($C$4=Dates!$E$4, DataPack!AO337, IF($C$4=Dates!$E$5, DataPack!AT337, IF($C$4=Dates!$E$6, DataPack!#REF!))))="", "", IF($C$4=Dates!$E$3, DataPack!AJ337, IF($C$4=Dates!$E$4, DataPack!AO337, IF($C$4=Dates!$E$5, DataPack!AT337, IF($C$4=Dates!$E$6, DataPack!#REF!)))))</f>
        <v/>
      </c>
      <c r="C186" s="100" t="str">
        <f>IF(IF($C$4=Dates!$E$3, DataPack!AK337, IF($C$4=Dates!$E$4, DataPack!AP337, IF($C$4=Dates!$E$5, DataPack!AU337, IF($C$4=Dates!$E$6, DataPack!#REF!))))="", "", IF($C$4=Dates!$E$3, DataPack!AK337, IF($C$4=Dates!$E$4, DataPack!AP337, IF($C$4=Dates!$E$5, DataPack!AU337, IF($C$4=Dates!$E$6, DataPack!#REF!)))))</f>
        <v/>
      </c>
      <c r="D186" s="100" t="str">
        <f>IF(IF($C$4=Dates!$E$3, DataPack!AL337, IF($C$4=Dates!$E$4, DataPack!AQ337, IF($C$4=Dates!$E$5, DataPack!AV337, IF($C$4=Dates!$E$6, DataPack!#REF!))))="", "", IF($C$4=Dates!$E$3, DataPack!AL337, IF($C$4=Dates!$E$4, DataPack!AQ337, IF($C$4=Dates!$E$5, DataPack!AV337, IF($C$4=Dates!$E$6, DataPack!#REF!)))))</f>
        <v/>
      </c>
      <c r="E186" s="100" t="str">
        <f>IF(IF($C$4=Dates!$E$3, DataPack!AM337, IF($C$4=Dates!$E$4, DataPack!AR337, IF($C$4=Dates!$E$5, DataPack!#REF!, IF($C$4=Dates!$E$6, DataPack!#REF!))))="", "", IF($C$4=Dates!$E$3, DataPack!AM337, IF($C$4=Dates!$E$4, DataPack!AR337, IF($C$4=Dates!$E$5, DataPack!#REF!, IF($C$4=Dates!$E$6, DataPack!#REF!)))))</f>
        <v/>
      </c>
      <c r="F186" s="100"/>
      <c r="G186" s="101" t="str">
        <f>IF(IF($C$4=Dates!$E$3, DataPack!AN337, IF($C$4=Dates!$E$4, DataPack!AS337, IF($C$4=Dates!$E$5, DataPack!#REF!, IF($C$4=Dates!$E$6, DataPack!AW337))))="", "", IF($C$4=Dates!$E$3, DataPack!AN337, IF($C$4=Dates!$E$4, DataPack!AS337, IF($C$4=Dates!$E$5, DataPack!#REF!, IF($C$4=Dates!$E$6, DataPack!AW337)))))</f>
        <v/>
      </c>
    </row>
    <row r="187" spans="2:7">
      <c r="B187" s="93" t="str">
        <f>IF(IF($C$4=Dates!$E$3, DataPack!AJ338, IF($C$4=Dates!$E$4, DataPack!AO338, IF($C$4=Dates!$E$5, DataPack!AT338, IF($C$4=Dates!$E$6, DataPack!#REF!))))="", "", IF($C$4=Dates!$E$3, DataPack!AJ338, IF($C$4=Dates!$E$4, DataPack!AO338, IF($C$4=Dates!$E$5, DataPack!AT338, IF($C$4=Dates!$E$6, DataPack!#REF!)))))</f>
        <v/>
      </c>
      <c r="C187" s="100" t="str">
        <f>IF(IF($C$4=Dates!$E$3, DataPack!AK338, IF($C$4=Dates!$E$4, DataPack!AP338, IF($C$4=Dates!$E$5, DataPack!AU338, IF($C$4=Dates!$E$6, DataPack!#REF!))))="", "", IF($C$4=Dates!$E$3, DataPack!AK338, IF($C$4=Dates!$E$4, DataPack!AP338, IF($C$4=Dates!$E$5, DataPack!AU338, IF($C$4=Dates!$E$6, DataPack!#REF!)))))</f>
        <v/>
      </c>
      <c r="D187" s="100" t="str">
        <f>IF(IF($C$4=Dates!$E$3, DataPack!AL338, IF($C$4=Dates!$E$4, DataPack!AQ338, IF($C$4=Dates!$E$5, DataPack!AV338, IF($C$4=Dates!$E$6, DataPack!#REF!))))="", "", IF($C$4=Dates!$E$3, DataPack!AL338, IF($C$4=Dates!$E$4, DataPack!AQ338, IF($C$4=Dates!$E$5, DataPack!AV338, IF($C$4=Dates!$E$6, DataPack!#REF!)))))</f>
        <v/>
      </c>
      <c r="E187" s="100" t="str">
        <f>IF(IF($C$4=Dates!$E$3, DataPack!AM338, IF($C$4=Dates!$E$4, DataPack!AR338, IF($C$4=Dates!$E$5, DataPack!#REF!, IF($C$4=Dates!$E$6, DataPack!#REF!))))="", "", IF($C$4=Dates!$E$3, DataPack!AM338, IF($C$4=Dates!$E$4, DataPack!AR338, IF($C$4=Dates!$E$5, DataPack!#REF!, IF($C$4=Dates!$E$6, DataPack!#REF!)))))</f>
        <v/>
      </c>
      <c r="F187" s="100"/>
      <c r="G187" s="101" t="str">
        <f>IF(IF($C$4=Dates!$E$3, DataPack!AN338, IF($C$4=Dates!$E$4, DataPack!AS338, IF($C$4=Dates!$E$5, DataPack!#REF!, IF($C$4=Dates!$E$6, DataPack!AW338))))="", "", IF($C$4=Dates!$E$3, DataPack!AN338, IF($C$4=Dates!$E$4, DataPack!AS338, IF($C$4=Dates!$E$5, DataPack!#REF!, IF($C$4=Dates!$E$6, DataPack!AW338)))))</f>
        <v/>
      </c>
    </row>
    <row r="188" spans="2:7">
      <c r="B188" s="93" t="str">
        <f>IF(IF($C$4=Dates!$E$3, DataPack!AJ339, IF($C$4=Dates!$E$4, DataPack!AO339, IF($C$4=Dates!$E$5, DataPack!AT339, IF($C$4=Dates!$E$6, DataPack!#REF!))))="", "", IF($C$4=Dates!$E$3, DataPack!AJ339, IF($C$4=Dates!$E$4, DataPack!AO339, IF($C$4=Dates!$E$5, DataPack!AT339, IF($C$4=Dates!$E$6, DataPack!#REF!)))))</f>
        <v/>
      </c>
      <c r="C188" s="100" t="str">
        <f>IF(IF($C$4=Dates!$E$3, DataPack!AK339, IF($C$4=Dates!$E$4, DataPack!AP339, IF($C$4=Dates!$E$5, DataPack!AU339, IF($C$4=Dates!$E$6, DataPack!#REF!))))="", "", IF($C$4=Dates!$E$3, DataPack!AK339, IF($C$4=Dates!$E$4, DataPack!AP339, IF($C$4=Dates!$E$5, DataPack!AU339, IF($C$4=Dates!$E$6, DataPack!#REF!)))))</f>
        <v/>
      </c>
      <c r="D188" s="100" t="str">
        <f>IF(IF($C$4=Dates!$E$3, DataPack!AL339, IF($C$4=Dates!$E$4, DataPack!AQ339, IF($C$4=Dates!$E$5, DataPack!AV339, IF($C$4=Dates!$E$6, DataPack!#REF!))))="", "", IF($C$4=Dates!$E$3, DataPack!AL339, IF($C$4=Dates!$E$4, DataPack!AQ339, IF($C$4=Dates!$E$5, DataPack!AV339, IF($C$4=Dates!$E$6, DataPack!#REF!)))))</f>
        <v/>
      </c>
      <c r="E188" s="100" t="str">
        <f>IF(IF($C$4=Dates!$E$3, DataPack!AM339, IF($C$4=Dates!$E$4, DataPack!AR339, IF($C$4=Dates!$E$5, DataPack!#REF!, IF($C$4=Dates!$E$6, DataPack!#REF!))))="", "", IF($C$4=Dates!$E$3, DataPack!AM339, IF($C$4=Dates!$E$4, DataPack!AR339, IF($C$4=Dates!$E$5, DataPack!#REF!, IF($C$4=Dates!$E$6, DataPack!#REF!)))))</f>
        <v/>
      </c>
      <c r="F188" s="100"/>
      <c r="G188" s="101" t="str">
        <f>IF(IF($C$4=Dates!$E$3, DataPack!AN339, IF($C$4=Dates!$E$4, DataPack!AS339, IF($C$4=Dates!$E$5, DataPack!#REF!, IF($C$4=Dates!$E$6, DataPack!AW339))))="", "", IF($C$4=Dates!$E$3, DataPack!AN339, IF($C$4=Dates!$E$4, DataPack!AS339, IF($C$4=Dates!$E$5, DataPack!#REF!, IF($C$4=Dates!$E$6, DataPack!AW339)))))</f>
        <v/>
      </c>
    </row>
    <row r="189" spans="2:7">
      <c r="B189" s="93" t="str">
        <f>IF(IF($C$4=Dates!$E$3, DataPack!AJ340, IF($C$4=Dates!$E$4, DataPack!AO340, IF($C$4=Dates!$E$5, DataPack!AT340, IF($C$4=Dates!$E$6, DataPack!#REF!))))="", "", IF($C$4=Dates!$E$3, DataPack!AJ340, IF($C$4=Dates!$E$4, DataPack!AO340, IF($C$4=Dates!$E$5, DataPack!AT340, IF($C$4=Dates!$E$6, DataPack!#REF!)))))</f>
        <v/>
      </c>
      <c r="C189" s="100" t="str">
        <f>IF(IF($C$4=Dates!$E$3, DataPack!AK340, IF($C$4=Dates!$E$4, DataPack!AP340, IF($C$4=Dates!$E$5, DataPack!AU340, IF($C$4=Dates!$E$6, DataPack!#REF!))))="", "", IF($C$4=Dates!$E$3, DataPack!AK340, IF($C$4=Dates!$E$4, DataPack!AP340, IF($C$4=Dates!$E$5, DataPack!AU340, IF($C$4=Dates!$E$6, DataPack!#REF!)))))</f>
        <v/>
      </c>
      <c r="D189" s="100" t="str">
        <f>IF(IF($C$4=Dates!$E$3, DataPack!AL340, IF($C$4=Dates!$E$4, DataPack!AQ340, IF($C$4=Dates!$E$5, DataPack!AV340, IF($C$4=Dates!$E$6, DataPack!#REF!))))="", "", IF($C$4=Dates!$E$3, DataPack!AL340, IF($C$4=Dates!$E$4, DataPack!AQ340, IF($C$4=Dates!$E$5, DataPack!AV340, IF($C$4=Dates!$E$6, DataPack!#REF!)))))</f>
        <v/>
      </c>
      <c r="E189" s="100" t="str">
        <f>IF(IF($C$4=Dates!$E$3, DataPack!AM340, IF($C$4=Dates!$E$4, DataPack!AR340, IF($C$4=Dates!$E$5, DataPack!#REF!, IF($C$4=Dates!$E$6, DataPack!#REF!))))="", "", IF($C$4=Dates!$E$3, DataPack!AM340, IF($C$4=Dates!$E$4, DataPack!AR340, IF($C$4=Dates!$E$5, DataPack!#REF!, IF($C$4=Dates!$E$6, DataPack!#REF!)))))</f>
        <v/>
      </c>
      <c r="F189" s="100"/>
      <c r="G189" s="101" t="str">
        <f>IF(IF($C$4=Dates!$E$3, DataPack!AN340, IF($C$4=Dates!$E$4, DataPack!AS340, IF($C$4=Dates!$E$5, DataPack!#REF!, IF($C$4=Dates!$E$6, DataPack!AW340))))="", "", IF($C$4=Dates!$E$3, DataPack!AN340, IF($C$4=Dates!$E$4, DataPack!AS340, IF($C$4=Dates!$E$5, DataPack!#REF!, IF($C$4=Dates!$E$6, DataPack!AW340)))))</f>
        <v/>
      </c>
    </row>
    <row r="190" spans="2:7">
      <c r="B190" s="93" t="str">
        <f>IF(IF($C$4=Dates!$E$3, DataPack!AJ341, IF($C$4=Dates!$E$4, DataPack!AO341, IF($C$4=Dates!$E$5, DataPack!AT341, IF($C$4=Dates!$E$6, DataPack!#REF!))))="", "", IF($C$4=Dates!$E$3, DataPack!AJ341, IF($C$4=Dates!$E$4, DataPack!AO341, IF($C$4=Dates!$E$5, DataPack!AT341, IF($C$4=Dates!$E$6, DataPack!#REF!)))))</f>
        <v/>
      </c>
      <c r="C190" s="100" t="str">
        <f>IF(IF($C$4=Dates!$E$3, DataPack!AK341, IF($C$4=Dates!$E$4, DataPack!AP341, IF($C$4=Dates!$E$5, DataPack!AU341, IF($C$4=Dates!$E$6, DataPack!#REF!))))="", "", IF($C$4=Dates!$E$3, DataPack!AK341, IF($C$4=Dates!$E$4, DataPack!AP341, IF($C$4=Dates!$E$5, DataPack!AU341, IF($C$4=Dates!$E$6, DataPack!#REF!)))))</f>
        <v/>
      </c>
      <c r="D190" s="100" t="str">
        <f>IF(IF($C$4=Dates!$E$3, DataPack!AL341, IF($C$4=Dates!$E$4, DataPack!AQ341, IF($C$4=Dates!$E$5, DataPack!AV341, IF($C$4=Dates!$E$6, DataPack!#REF!))))="", "", IF($C$4=Dates!$E$3, DataPack!AL341, IF($C$4=Dates!$E$4, DataPack!AQ341, IF($C$4=Dates!$E$5, DataPack!AV341, IF($C$4=Dates!$E$6, DataPack!#REF!)))))</f>
        <v/>
      </c>
      <c r="E190" s="100" t="str">
        <f>IF(IF($C$4=Dates!$E$3, DataPack!AM341, IF($C$4=Dates!$E$4, DataPack!AR341, IF($C$4=Dates!$E$5, DataPack!#REF!, IF($C$4=Dates!$E$6, DataPack!#REF!))))="", "", IF($C$4=Dates!$E$3, DataPack!AM341, IF($C$4=Dates!$E$4, DataPack!AR341, IF($C$4=Dates!$E$5, DataPack!#REF!, IF($C$4=Dates!$E$6, DataPack!#REF!)))))</f>
        <v/>
      </c>
      <c r="F190" s="100"/>
      <c r="G190" s="101" t="str">
        <f>IF(IF($C$4=Dates!$E$3, DataPack!AN341, IF($C$4=Dates!$E$4, DataPack!AS341, IF($C$4=Dates!$E$5, DataPack!#REF!, IF($C$4=Dates!$E$6, DataPack!AW341))))="", "", IF($C$4=Dates!$E$3, DataPack!AN341, IF($C$4=Dates!$E$4, DataPack!AS341, IF($C$4=Dates!$E$5, DataPack!#REF!, IF($C$4=Dates!$E$6, DataPack!AW341)))))</f>
        <v/>
      </c>
    </row>
    <row r="191" spans="2:7">
      <c r="B191" s="93" t="str">
        <f>IF(IF($C$4=Dates!$E$3, DataPack!AJ342, IF($C$4=Dates!$E$4, DataPack!AO342, IF($C$4=Dates!$E$5, DataPack!AT342, IF($C$4=Dates!$E$6, DataPack!#REF!))))="", "", IF($C$4=Dates!$E$3, DataPack!AJ342, IF($C$4=Dates!$E$4, DataPack!AO342, IF($C$4=Dates!$E$5, DataPack!AT342, IF($C$4=Dates!$E$6, DataPack!#REF!)))))</f>
        <v/>
      </c>
      <c r="C191" s="100" t="str">
        <f>IF(IF($C$4=Dates!$E$3, DataPack!AK342, IF($C$4=Dates!$E$4, DataPack!AP342, IF($C$4=Dates!$E$5, DataPack!AU342, IF($C$4=Dates!$E$6, DataPack!#REF!))))="", "", IF($C$4=Dates!$E$3, DataPack!AK342, IF($C$4=Dates!$E$4, DataPack!AP342, IF($C$4=Dates!$E$5, DataPack!AU342, IF($C$4=Dates!$E$6, DataPack!#REF!)))))</f>
        <v/>
      </c>
      <c r="D191" s="100" t="str">
        <f>IF(IF($C$4=Dates!$E$3, DataPack!AL342, IF($C$4=Dates!$E$4, DataPack!AQ342, IF($C$4=Dates!$E$5, DataPack!AV342, IF($C$4=Dates!$E$6, DataPack!#REF!))))="", "", IF($C$4=Dates!$E$3, DataPack!AL342, IF($C$4=Dates!$E$4, DataPack!AQ342, IF($C$4=Dates!$E$5, DataPack!AV342, IF($C$4=Dates!$E$6, DataPack!#REF!)))))</f>
        <v/>
      </c>
      <c r="E191" s="100" t="str">
        <f>IF(IF($C$4=Dates!$E$3, DataPack!AM342, IF($C$4=Dates!$E$4, DataPack!AR342, IF($C$4=Dates!$E$5, DataPack!#REF!, IF($C$4=Dates!$E$6, DataPack!#REF!))))="", "", IF($C$4=Dates!$E$3, DataPack!AM342, IF($C$4=Dates!$E$4, DataPack!AR342, IF($C$4=Dates!$E$5, DataPack!#REF!, IF($C$4=Dates!$E$6, DataPack!#REF!)))))</f>
        <v/>
      </c>
      <c r="F191" s="100"/>
      <c r="G191" s="101" t="str">
        <f>IF(IF($C$4=Dates!$E$3, DataPack!AN342, IF($C$4=Dates!$E$4, DataPack!AS342, IF($C$4=Dates!$E$5, DataPack!#REF!, IF($C$4=Dates!$E$6, DataPack!AW342))))="", "", IF($C$4=Dates!$E$3, DataPack!AN342, IF($C$4=Dates!$E$4, DataPack!AS342, IF($C$4=Dates!$E$5, DataPack!#REF!, IF($C$4=Dates!$E$6, DataPack!AW342)))))</f>
        <v/>
      </c>
    </row>
    <row r="192" spans="2:7">
      <c r="B192" s="93" t="str">
        <f>IF(IF($C$4=Dates!$E$3, DataPack!AJ343, IF($C$4=Dates!$E$4, DataPack!AO343, IF($C$4=Dates!$E$5, DataPack!AT343, IF($C$4=Dates!$E$6, DataPack!#REF!))))="", "", IF($C$4=Dates!$E$3, DataPack!AJ343, IF($C$4=Dates!$E$4, DataPack!AO343, IF($C$4=Dates!$E$5, DataPack!AT343, IF($C$4=Dates!$E$6, DataPack!#REF!)))))</f>
        <v/>
      </c>
      <c r="C192" s="100" t="str">
        <f>IF(IF($C$4=Dates!$E$3, DataPack!AK343, IF($C$4=Dates!$E$4, DataPack!AP343, IF($C$4=Dates!$E$5, DataPack!AU343, IF($C$4=Dates!$E$6, DataPack!#REF!))))="", "", IF($C$4=Dates!$E$3, DataPack!AK343, IF($C$4=Dates!$E$4, DataPack!AP343, IF($C$4=Dates!$E$5, DataPack!AU343, IF($C$4=Dates!$E$6, DataPack!#REF!)))))</f>
        <v/>
      </c>
      <c r="D192" s="100" t="str">
        <f>IF(IF($C$4=Dates!$E$3, DataPack!AL343, IF($C$4=Dates!$E$4, DataPack!AQ343, IF($C$4=Dates!$E$5, DataPack!AV343, IF($C$4=Dates!$E$6, DataPack!#REF!))))="", "", IF($C$4=Dates!$E$3, DataPack!AL343, IF($C$4=Dates!$E$4, DataPack!AQ343, IF($C$4=Dates!$E$5, DataPack!AV343, IF($C$4=Dates!$E$6, DataPack!#REF!)))))</f>
        <v/>
      </c>
      <c r="E192" s="100" t="str">
        <f>IF(IF($C$4=Dates!$E$3, DataPack!AM343, IF($C$4=Dates!$E$4, DataPack!AR343, IF($C$4=Dates!$E$5, DataPack!#REF!, IF($C$4=Dates!$E$6, DataPack!#REF!))))="", "", IF($C$4=Dates!$E$3, DataPack!AM343, IF($C$4=Dates!$E$4, DataPack!AR343, IF($C$4=Dates!$E$5, DataPack!#REF!, IF($C$4=Dates!$E$6, DataPack!#REF!)))))</f>
        <v/>
      </c>
      <c r="F192" s="100"/>
      <c r="G192" s="101" t="str">
        <f>IF(IF($C$4=Dates!$E$3, DataPack!AN343, IF($C$4=Dates!$E$4, DataPack!AS343, IF($C$4=Dates!$E$5, DataPack!#REF!, IF($C$4=Dates!$E$6, DataPack!AW343))))="", "", IF($C$4=Dates!$E$3, DataPack!AN343, IF($C$4=Dates!$E$4, DataPack!AS343, IF($C$4=Dates!$E$5, DataPack!#REF!, IF($C$4=Dates!$E$6, DataPack!AW343)))))</f>
        <v/>
      </c>
    </row>
    <row r="193" spans="2:7">
      <c r="B193" s="93" t="str">
        <f>IF(IF($C$4=Dates!$E$3, DataPack!AJ344, IF($C$4=Dates!$E$4, DataPack!AO344, IF($C$4=Dates!$E$5, DataPack!AT344, IF($C$4=Dates!$E$6, DataPack!#REF!))))="", "", IF($C$4=Dates!$E$3, DataPack!AJ344, IF($C$4=Dates!$E$4, DataPack!AO344, IF($C$4=Dates!$E$5, DataPack!AT344, IF($C$4=Dates!$E$6, DataPack!#REF!)))))</f>
        <v/>
      </c>
      <c r="C193" s="100" t="str">
        <f>IF(IF($C$4=Dates!$E$3, DataPack!AK344, IF($C$4=Dates!$E$4, DataPack!AP344, IF($C$4=Dates!$E$5, DataPack!AU344, IF($C$4=Dates!$E$6, DataPack!#REF!))))="", "", IF($C$4=Dates!$E$3, DataPack!AK344, IF($C$4=Dates!$E$4, DataPack!AP344, IF($C$4=Dates!$E$5, DataPack!AU344, IF($C$4=Dates!$E$6, DataPack!#REF!)))))</f>
        <v/>
      </c>
      <c r="D193" s="100" t="str">
        <f>IF(IF($C$4=Dates!$E$3, DataPack!AL344, IF($C$4=Dates!$E$4, DataPack!AQ344, IF($C$4=Dates!$E$5, DataPack!AV344, IF($C$4=Dates!$E$6, DataPack!#REF!))))="", "", IF($C$4=Dates!$E$3, DataPack!AL344, IF($C$4=Dates!$E$4, DataPack!AQ344, IF($C$4=Dates!$E$5, DataPack!AV344, IF($C$4=Dates!$E$6, DataPack!#REF!)))))</f>
        <v/>
      </c>
      <c r="E193" s="100" t="str">
        <f>IF(IF($C$4=Dates!$E$3, DataPack!AM344, IF($C$4=Dates!$E$4, DataPack!AR344, IF($C$4=Dates!$E$5, DataPack!#REF!, IF($C$4=Dates!$E$6, DataPack!#REF!))))="", "", IF($C$4=Dates!$E$3, DataPack!AM344, IF($C$4=Dates!$E$4, DataPack!AR344, IF($C$4=Dates!$E$5, DataPack!#REF!, IF($C$4=Dates!$E$6, DataPack!#REF!)))))</f>
        <v/>
      </c>
      <c r="F193" s="100"/>
      <c r="G193" s="101" t="str">
        <f>IF(IF($C$4=Dates!$E$3, DataPack!AN344, IF($C$4=Dates!$E$4, DataPack!AS344, IF($C$4=Dates!$E$5, DataPack!#REF!, IF($C$4=Dates!$E$6, DataPack!AW344))))="", "", IF($C$4=Dates!$E$3, DataPack!AN344, IF($C$4=Dates!$E$4, DataPack!AS344, IF($C$4=Dates!$E$5, DataPack!#REF!, IF($C$4=Dates!$E$6, DataPack!AW344)))))</f>
        <v/>
      </c>
    </row>
    <row r="194" spans="2:7">
      <c r="B194" s="93" t="str">
        <f>IF(IF($C$4=Dates!$E$3, DataPack!AJ345, IF($C$4=Dates!$E$4, DataPack!AO345, IF($C$4=Dates!$E$5, DataPack!AT345, IF($C$4=Dates!$E$6, DataPack!#REF!))))="", "", IF($C$4=Dates!$E$3, DataPack!AJ345, IF($C$4=Dates!$E$4, DataPack!AO345, IF($C$4=Dates!$E$5, DataPack!AT345, IF($C$4=Dates!$E$6, DataPack!#REF!)))))</f>
        <v/>
      </c>
      <c r="C194" s="100" t="str">
        <f>IF(IF($C$4=Dates!$E$3, DataPack!AK345, IF($C$4=Dates!$E$4, DataPack!AP345, IF($C$4=Dates!$E$5, DataPack!AU345, IF($C$4=Dates!$E$6, DataPack!#REF!))))="", "", IF($C$4=Dates!$E$3, DataPack!AK345, IF($C$4=Dates!$E$4, DataPack!AP345, IF($C$4=Dates!$E$5, DataPack!AU345, IF($C$4=Dates!$E$6, DataPack!#REF!)))))</f>
        <v/>
      </c>
      <c r="D194" s="100" t="str">
        <f>IF(IF($C$4=Dates!$E$3, DataPack!AL345, IF($C$4=Dates!$E$4, DataPack!AQ345, IF($C$4=Dates!$E$5, DataPack!AV345, IF($C$4=Dates!$E$6, DataPack!#REF!))))="", "", IF($C$4=Dates!$E$3, DataPack!AL345, IF($C$4=Dates!$E$4, DataPack!AQ345, IF($C$4=Dates!$E$5, DataPack!AV345, IF($C$4=Dates!$E$6, DataPack!#REF!)))))</f>
        <v/>
      </c>
      <c r="E194" s="100" t="str">
        <f>IF(IF($C$4=Dates!$E$3, DataPack!AM345, IF($C$4=Dates!$E$4, DataPack!AR345, IF($C$4=Dates!$E$5, DataPack!#REF!, IF($C$4=Dates!$E$6, DataPack!#REF!))))="", "", IF($C$4=Dates!$E$3, DataPack!AM345, IF($C$4=Dates!$E$4, DataPack!AR345, IF($C$4=Dates!$E$5, DataPack!#REF!, IF($C$4=Dates!$E$6, DataPack!#REF!)))))</f>
        <v/>
      </c>
      <c r="F194" s="100"/>
      <c r="G194" s="101" t="str">
        <f>IF(IF($C$4=Dates!$E$3, DataPack!AN345, IF($C$4=Dates!$E$4, DataPack!AS345, IF($C$4=Dates!$E$5, DataPack!#REF!, IF($C$4=Dates!$E$6, DataPack!AW345))))="", "", IF($C$4=Dates!$E$3, DataPack!AN345, IF($C$4=Dates!$E$4, DataPack!AS345, IF($C$4=Dates!$E$5, DataPack!#REF!, IF($C$4=Dates!$E$6, DataPack!AW345)))))</f>
        <v/>
      </c>
    </row>
    <row r="195" spans="2:7">
      <c r="B195" s="93" t="str">
        <f>IF(IF($C$4=Dates!$E$3, DataPack!AJ346, IF($C$4=Dates!$E$4, DataPack!AO346, IF($C$4=Dates!$E$5, DataPack!AT346, IF($C$4=Dates!$E$6, DataPack!#REF!))))="", "", IF($C$4=Dates!$E$3, DataPack!AJ346, IF($C$4=Dates!$E$4, DataPack!AO346, IF($C$4=Dates!$E$5, DataPack!AT346, IF($C$4=Dates!$E$6, DataPack!#REF!)))))</f>
        <v/>
      </c>
      <c r="C195" s="100" t="str">
        <f>IF(IF($C$4=Dates!$E$3, DataPack!AK346, IF($C$4=Dates!$E$4, DataPack!AP346, IF($C$4=Dates!$E$5, DataPack!AU346, IF($C$4=Dates!$E$6, DataPack!#REF!))))="", "", IF($C$4=Dates!$E$3, DataPack!AK346, IF($C$4=Dates!$E$4, DataPack!AP346, IF($C$4=Dates!$E$5, DataPack!AU346, IF($C$4=Dates!$E$6, DataPack!#REF!)))))</f>
        <v/>
      </c>
      <c r="D195" s="100" t="str">
        <f>IF(IF($C$4=Dates!$E$3, DataPack!AL346, IF($C$4=Dates!$E$4, DataPack!AQ346, IF($C$4=Dates!$E$5, DataPack!AV346, IF($C$4=Dates!$E$6, DataPack!#REF!))))="", "", IF($C$4=Dates!$E$3, DataPack!AL346, IF($C$4=Dates!$E$4, DataPack!AQ346, IF($C$4=Dates!$E$5, DataPack!AV346, IF($C$4=Dates!$E$6, DataPack!#REF!)))))</f>
        <v/>
      </c>
      <c r="E195" s="100" t="str">
        <f>IF(IF($C$4=Dates!$E$3, DataPack!AM346, IF($C$4=Dates!$E$4, DataPack!AR346, IF($C$4=Dates!$E$5, DataPack!#REF!, IF($C$4=Dates!$E$6, DataPack!#REF!))))="", "", IF($C$4=Dates!$E$3, DataPack!AM346, IF($C$4=Dates!$E$4, DataPack!AR346, IF($C$4=Dates!$E$5, DataPack!#REF!, IF($C$4=Dates!$E$6, DataPack!#REF!)))))</f>
        <v/>
      </c>
      <c r="F195" s="100"/>
      <c r="G195" s="101" t="str">
        <f>IF(IF($C$4=Dates!$E$3, DataPack!AN346, IF($C$4=Dates!$E$4, DataPack!AS346, IF($C$4=Dates!$E$5, DataPack!#REF!, IF($C$4=Dates!$E$6, DataPack!AW346))))="", "", IF($C$4=Dates!$E$3, DataPack!AN346, IF($C$4=Dates!$E$4, DataPack!AS346, IF($C$4=Dates!$E$5, DataPack!#REF!, IF($C$4=Dates!$E$6, DataPack!AW346)))))</f>
        <v/>
      </c>
    </row>
    <row r="196" spans="2:7">
      <c r="B196" s="93" t="str">
        <f>IF(IF($C$4=Dates!$E$3, DataPack!AJ347, IF($C$4=Dates!$E$4, DataPack!AO347, IF($C$4=Dates!$E$5, DataPack!AT347, IF($C$4=Dates!$E$6, DataPack!#REF!))))="", "", IF($C$4=Dates!$E$3, DataPack!AJ347, IF($C$4=Dates!$E$4, DataPack!AO347, IF($C$4=Dates!$E$5, DataPack!AT347, IF($C$4=Dates!$E$6, DataPack!#REF!)))))</f>
        <v/>
      </c>
      <c r="C196" s="100" t="str">
        <f>IF(IF($C$4=Dates!$E$3, DataPack!AK347, IF($C$4=Dates!$E$4, DataPack!AP347, IF($C$4=Dates!$E$5, DataPack!AU347, IF($C$4=Dates!$E$6, DataPack!#REF!))))="", "", IF($C$4=Dates!$E$3, DataPack!AK347, IF($C$4=Dates!$E$4, DataPack!AP347, IF($C$4=Dates!$E$5, DataPack!AU347, IF($C$4=Dates!$E$6, DataPack!#REF!)))))</f>
        <v/>
      </c>
      <c r="D196" s="100" t="str">
        <f>IF(IF($C$4=Dates!$E$3, DataPack!AL347, IF($C$4=Dates!$E$4, DataPack!AQ347, IF($C$4=Dates!$E$5, DataPack!AV347, IF($C$4=Dates!$E$6, DataPack!#REF!))))="", "", IF($C$4=Dates!$E$3, DataPack!AL347, IF($C$4=Dates!$E$4, DataPack!AQ347, IF($C$4=Dates!$E$5, DataPack!AV347, IF($C$4=Dates!$E$6, DataPack!#REF!)))))</f>
        <v/>
      </c>
      <c r="E196" s="100" t="str">
        <f>IF(IF($C$4=Dates!$E$3, DataPack!AM347, IF($C$4=Dates!$E$4, DataPack!AR347, IF($C$4=Dates!$E$5, DataPack!#REF!, IF($C$4=Dates!$E$6, DataPack!#REF!))))="", "", IF($C$4=Dates!$E$3, DataPack!AM347, IF($C$4=Dates!$E$4, DataPack!AR347, IF($C$4=Dates!$E$5, DataPack!#REF!, IF($C$4=Dates!$E$6, DataPack!#REF!)))))</f>
        <v/>
      </c>
      <c r="F196" s="100"/>
      <c r="G196" s="101" t="str">
        <f>IF(IF($C$4=Dates!$E$3, DataPack!AN347, IF($C$4=Dates!$E$4, DataPack!AS347, IF($C$4=Dates!$E$5, DataPack!#REF!, IF($C$4=Dates!$E$6, DataPack!AW347))))="", "", IF($C$4=Dates!$E$3, DataPack!AN347, IF($C$4=Dates!$E$4, DataPack!AS347, IF($C$4=Dates!$E$5, DataPack!#REF!, IF($C$4=Dates!$E$6, DataPack!AW347)))))</f>
        <v/>
      </c>
    </row>
    <row r="197" spans="2:7">
      <c r="B197" s="93" t="str">
        <f>IF(IF($C$4=Dates!$E$3, DataPack!AJ348, IF($C$4=Dates!$E$4, DataPack!AO348, IF($C$4=Dates!$E$5, DataPack!AT348, IF($C$4=Dates!$E$6, DataPack!#REF!))))="", "", IF($C$4=Dates!$E$3, DataPack!AJ348, IF($C$4=Dates!$E$4, DataPack!AO348, IF($C$4=Dates!$E$5, DataPack!AT348, IF($C$4=Dates!$E$6, DataPack!#REF!)))))</f>
        <v/>
      </c>
      <c r="C197" s="100" t="str">
        <f>IF(IF($C$4=Dates!$E$3, DataPack!AK348, IF($C$4=Dates!$E$4, DataPack!AP348, IF($C$4=Dates!$E$5, DataPack!AU348, IF($C$4=Dates!$E$6, DataPack!#REF!))))="", "", IF($C$4=Dates!$E$3, DataPack!AK348, IF($C$4=Dates!$E$4, DataPack!AP348, IF($C$4=Dates!$E$5, DataPack!AU348, IF($C$4=Dates!$E$6, DataPack!#REF!)))))</f>
        <v/>
      </c>
      <c r="D197" s="100" t="str">
        <f>IF(IF($C$4=Dates!$E$3, DataPack!AL348, IF($C$4=Dates!$E$4, DataPack!AQ348, IF($C$4=Dates!$E$5, DataPack!AV348, IF($C$4=Dates!$E$6, DataPack!#REF!))))="", "", IF($C$4=Dates!$E$3, DataPack!AL348, IF($C$4=Dates!$E$4, DataPack!AQ348, IF($C$4=Dates!$E$5, DataPack!AV348, IF($C$4=Dates!$E$6, DataPack!#REF!)))))</f>
        <v/>
      </c>
      <c r="E197" s="100" t="str">
        <f>IF(IF($C$4=Dates!$E$3, DataPack!AM348, IF($C$4=Dates!$E$4, DataPack!AR348, IF($C$4=Dates!$E$5, DataPack!#REF!, IF($C$4=Dates!$E$6, DataPack!#REF!))))="", "", IF($C$4=Dates!$E$3, DataPack!AM348, IF($C$4=Dates!$E$4, DataPack!AR348, IF($C$4=Dates!$E$5, DataPack!#REF!, IF($C$4=Dates!$E$6, DataPack!#REF!)))))</f>
        <v/>
      </c>
      <c r="F197" s="100"/>
      <c r="G197" s="101" t="str">
        <f>IF(IF($C$4=Dates!$E$3, DataPack!AN348, IF($C$4=Dates!$E$4, DataPack!AS348, IF($C$4=Dates!$E$5, DataPack!#REF!, IF($C$4=Dates!$E$6, DataPack!AW348))))="", "", IF($C$4=Dates!$E$3, DataPack!AN348, IF($C$4=Dates!$E$4, DataPack!AS348, IF($C$4=Dates!$E$5, DataPack!#REF!, IF($C$4=Dates!$E$6, DataPack!AW348)))))</f>
        <v/>
      </c>
    </row>
    <row r="198" spans="2:7">
      <c r="B198" s="93" t="str">
        <f>IF(IF($C$4=Dates!$E$3, DataPack!AJ349, IF($C$4=Dates!$E$4, DataPack!AO349, IF($C$4=Dates!$E$5, DataPack!AT349, IF($C$4=Dates!$E$6, DataPack!#REF!))))="", "", IF($C$4=Dates!$E$3, DataPack!AJ349, IF($C$4=Dates!$E$4, DataPack!AO349, IF($C$4=Dates!$E$5, DataPack!AT349, IF($C$4=Dates!$E$6, DataPack!#REF!)))))</f>
        <v/>
      </c>
      <c r="C198" s="100" t="str">
        <f>IF(IF($C$4=Dates!$E$3, DataPack!AK349, IF($C$4=Dates!$E$4, DataPack!AP349, IF($C$4=Dates!$E$5, DataPack!AU349, IF($C$4=Dates!$E$6, DataPack!#REF!))))="", "", IF($C$4=Dates!$E$3, DataPack!AK349, IF($C$4=Dates!$E$4, DataPack!AP349, IF($C$4=Dates!$E$5, DataPack!AU349, IF($C$4=Dates!$E$6, DataPack!#REF!)))))</f>
        <v/>
      </c>
      <c r="D198" s="100" t="str">
        <f>IF(IF($C$4=Dates!$E$3, DataPack!AL349, IF($C$4=Dates!$E$4, DataPack!AQ349, IF($C$4=Dates!$E$5, DataPack!AV349, IF($C$4=Dates!$E$6, DataPack!#REF!))))="", "", IF($C$4=Dates!$E$3, DataPack!AL349, IF($C$4=Dates!$E$4, DataPack!AQ349, IF($C$4=Dates!$E$5, DataPack!AV349, IF($C$4=Dates!$E$6, DataPack!#REF!)))))</f>
        <v/>
      </c>
      <c r="E198" s="100" t="str">
        <f>IF(IF($C$4=Dates!$E$3, DataPack!AM349, IF($C$4=Dates!$E$4, DataPack!AR349, IF($C$4=Dates!$E$5, DataPack!#REF!, IF($C$4=Dates!$E$6, DataPack!#REF!))))="", "", IF($C$4=Dates!$E$3, DataPack!AM349, IF($C$4=Dates!$E$4, DataPack!AR349, IF($C$4=Dates!$E$5, DataPack!#REF!, IF($C$4=Dates!$E$6, DataPack!#REF!)))))</f>
        <v/>
      </c>
      <c r="F198" s="100"/>
      <c r="G198" s="101" t="str">
        <f>IF(IF($C$4=Dates!$E$3, DataPack!AN349, IF($C$4=Dates!$E$4, DataPack!AS349, IF($C$4=Dates!$E$5, DataPack!#REF!, IF($C$4=Dates!$E$6, DataPack!AW349))))="", "", IF($C$4=Dates!$E$3, DataPack!AN349, IF($C$4=Dates!$E$4, DataPack!AS349, IF($C$4=Dates!$E$5, DataPack!#REF!, IF($C$4=Dates!$E$6, DataPack!AW349)))))</f>
        <v/>
      </c>
    </row>
    <row r="199" spans="2:7">
      <c r="B199" s="93" t="str">
        <f>IF(IF($C$4=Dates!$E$3, DataPack!AJ350, IF($C$4=Dates!$E$4, DataPack!AO350, IF($C$4=Dates!$E$5, DataPack!AT350, IF($C$4=Dates!$E$6, DataPack!#REF!))))="", "", IF($C$4=Dates!$E$3, DataPack!AJ350, IF($C$4=Dates!$E$4, DataPack!AO350, IF($C$4=Dates!$E$5, DataPack!AT350, IF($C$4=Dates!$E$6, DataPack!#REF!)))))</f>
        <v/>
      </c>
      <c r="C199" s="100" t="str">
        <f>IF(IF($C$4=Dates!$E$3, DataPack!AK350, IF($C$4=Dates!$E$4, DataPack!AP350, IF($C$4=Dates!$E$5, DataPack!AU350, IF($C$4=Dates!$E$6, DataPack!#REF!))))="", "", IF($C$4=Dates!$E$3, DataPack!AK350, IF($C$4=Dates!$E$4, DataPack!AP350, IF($C$4=Dates!$E$5, DataPack!AU350, IF($C$4=Dates!$E$6, DataPack!#REF!)))))</f>
        <v/>
      </c>
      <c r="D199" s="100" t="str">
        <f>IF(IF($C$4=Dates!$E$3, DataPack!AL350, IF($C$4=Dates!$E$4, DataPack!AQ350, IF($C$4=Dates!$E$5, DataPack!AV350, IF($C$4=Dates!$E$6, DataPack!#REF!))))="", "", IF($C$4=Dates!$E$3, DataPack!AL350, IF($C$4=Dates!$E$4, DataPack!AQ350, IF($C$4=Dates!$E$5, DataPack!AV350, IF($C$4=Dates!$E$6, DataPack!#REF!)))))</f>
        <v/>
      </c>
      <c r="E199" s="100" t="str">
        <f>IF(IF($C$4=Dates!$E$3, DataPack!AM350, IF($C$4=Dates!$E$4, DataPack!AR350, IF($C$4=Dates!$E$5, DataPack!#REF!, IF($C$4=Dates!$E$6, DataPack!#REF!))))="", "", IF($C$4=Dates!$E$3, DataPack!AM350, IF($C$4=Dates!$E$4, DataPack!AR350, IF($C$4=Dates!$E$5, DataPack!#REF!, IF($C$4=Dates!$E$6, DataPack!#REF!)))))</f>
        <v/>
      </c>
      <c r="F199" s="100"/>
      <c r="G199" s="101" t="str">
        <f>IF(IF($C$4=Dates!$E$3, DataPack!AN350, IF($C$4=Dates!$E$4, DataPack!AS350, IF($C$4=Dates!$E$5, DataPack!#REF!, IF($C$4=Dates!$E$6, DataPack!AW350))))="", "", IF($C$4=Dates!$E$3, DataPack!AN350, IF($C$4=Dates!$E$4, DataPack!AS350, IF($C$4=Dates!$E$5, DataPack!#REF!, IF($C$4=Dates!$E$6, DataPack!AW350)))))</f>
        <v/>
      </c>
    </row>
    <row r="200" spans="2:7">
      <c r="B200" s="93" t="str">
        <f>IF(IF($C$4=Dates!$E$3, DataPack!AJ351, IF($C$4=Dates!$E$4, DataPack!AO351, IF($C$4=Dates!$E$5, DataPack!AT351, IF($C$4=Dates!$E$6, DataPack!#REF!))))="", "", IF($C$4=Dates!$E$3, DataPack!AJ351, IF($C$4=Dates!$E$4, DataPack!AO351, IF($C$4=Dates!$E$5, DataPack!AT351, IF($C$4=Dates!$E$6, DataPack!#REF!)))))</f>
        <v/>
      </c>
      <c r="C200" s="100" t="str">
        <f>IF(IF($C$4=Dates!$E$3, DataPack!AK351, IF($C$4=Dates!$E$4, DataPack!AP351, IF($C$4=Dates!$E$5, DataPack!AU351, IF($C$4=Dates!$E$6, DataPack!#REF!))))="", "", IF($C$4=Dates!$E$3, DataPack!AK351, IF($C$4=Dates!$E$4, DataPack!AP351, IF($C$4=Dates!$E$5, DataPack!AU351, IF($C$4=Dates!$E$6, DataPack!#REF!)))))</f>
        <v/>
      </c>
      <c r="D200" s="100" t="str">
        <f>IF(IF($C$4=Dates!$E$3, DataPack!AL351, IF($C$4=Dates!$E$4, DataPack!AQ351, IF($C$4=Dates!$E$5, DataPack!AV351, IF($C$4=Dates!$E$6, DataPack!#REF!))))="", "", IF($C$4=Dates!$E$3, DataPack!AL351, IF($C$4=Dates!$E$4, DataPack!AQ351, IF($C$4=Dates!$E$5, DataPack!AV351, IF($C$4=Dates!$E$6, DataPack!#REF!)))))</f>
        <v/>
      </c>
      <c r="E200" s="100" t="str">
        <f>IF(IF($C$4=Dates!$E$3, DataPack!AM351, IF($C$4=Dates!$E$4, DataPack!AR351, IF($C$4=Dates!$E$5, DataPack!#REF!, IF($C$4=Dates!$E$6, DataPack!#REF!))))="", "", IF($C$4=Dates!$E$3, DataPack!AM351, IF($C$4=Dates!$E$4, DataPack!AR351, IF($C$4=Dates!$E$5, DataPack!#REF!, IF($C$4=Dates!$E$6, DataPack!#REF!)))))</f>
        <v/>
      </c>
      <c r="F200" s="100"/>
      <c r="G200" s="101" t="str">
        <f>IF(IF($C$4=Dates!$E$3, DataPack!AN351, IF($C$4=Dates!$E$4, DataPack!AS351, IF($C$4=Dates!$E$5, DataPack!#REF!, IF($C$4=Dates!$E$6, DataPack!AW351))))="", "", IF($C$4=Dates!$E$3, DataPack!AN351, IF($C$4=Dates!$E$4, DataPack!AS351, IF($C$4=Dates!$E$5, DataPack!#REF!, IF($C$4=Dates!$E$6, DataPack!AW351)))))</f>
        <v/>
      </c>
    </row>
    <row r="201" spans="2:7">
      <c r="B201" s="93" t="str">
        <f>IF(IF($C$4=Dates!$E$3, DataPack!AJ352, IF($C$4=Dates!$E$4, DataPack!AO352, IF($C$4=Dates!$E$5, DataPack!AT352, IF($C$4=Dates!$E$6, DataPack!#REF!))))="", "", IF($C$4=Dates!$E$3, DataPack!AJ352, IF($C$4=Dates!$E$4, DataPack!AO352, IF($C$4=Dates!$E$5, DataPack!AT352, IF($C$4=Dates!$E$6, DataPack!#REF!)))))</f>
        <v/>
      </c>
      <c r="C201" s="100" t="str">
        <f>IF(IF($C$4=Dates!$E$3, DataPack!AK352, IF($C$4=Dates!$E$4, DataPack!AP352, IF($C$4=Dates!$E$5, DataPack!AU352, IF($C$4=Dates!$E$6, DataPack!#REF!))))="", "", IF($C$4=Dates!$E$3, DataPack!AK352, IF($C$4=Dates!$E$4, DataPack!AP352, IF($C$4=Dates!$E$5, DataPack!AU352, IF($C$4=Dates!$E$6, DataPack!#REF!)))))</f>
        <v/>
      </c>
      <c r="D201" s="100" t="str">
        <f>IF(IF($C$4=Dates!$E$3, DataPack!AL352, IF($C$4=Dates!$E$4, DataPack!AQ352, IF($C$4=Dates!$E$5, DataPack!AV352, IF($C$4=Dates!$E$6, DataPack!#REF!))))="", "", IF($C$4=Dates!$E$3, DataPack!AL352, IF($C$4=Dates!$E$4, DataPack!AQ352, IF($C$4=Dates!$E$5, DataPack!AV352, IF($C$4=Dates!$E$6, DataPack!#REF!)))))</f>
        <v/>
      </c>
      <c r="E201" s="100" t="str">
        <f>IF(IF($C$4=Dates!$E$3, DataPack!AM352, IF($C$4=Dates!$E$4, DataPack!AR352, IF($C$4=Dates!$E$5, DataPack!#REF!, IF($C$4=Dates!$E$6, DataPack!#REF!))))="", "", IF($C$4=Dates!$E$3, DataPack!AM352, IF($C$4=Dates!$E$4, DataPack!AR352, IF($C$4=Dates!$E$5, DataPack!#REF!, IF($C$4=Dates!$E$6, DataPack!#REF!)))))</f>
        <v/>
      </c>
      <c r="F201" s="100"/>
      <c r="G201" s="101" t="str">
        <f>IF(IF($C$4=Dates!$E$3, DataPack!AN352, IF($C$4=Dates!$E$4, DataPack!AS352, IF($C$4=Dates!$E$5, DataPack!#REF!, IF($C$4=Dates!$E$6, DataPack!AW352))))="", "", IF($C$4=Dates!$E$3, DataPack!AN352, IF($C$4=Dates!$E$4, DataPack!AS352, IF($C$4=Dates!$E$5, DataPack!#REF!, IF($C$4=Dates!$E$6, DataPack!AW352)))))</f>
        <v/>
      </c>
    </row>
    <row r="202" spans="2:7">
      <c r="B202" s="93" t="str">
        <f>IF(IF($C$4=Dates!$E$3, DataPack!AJ353, IF($C$4=Dates!$E$4, DataPack!AO353, IF($C$4=Dates!$E$5, DataPack!AT353, IF($C$4=Dates!$E$6, DataPack!#REF!))))="", "", IF($C$4=Dates!$E$3, DataPack!AJ353, IF($C$4=Dates!$E$4, DataPack!AO353, IF($C$4=Dates!$E$5, DataPack!AT353, IF($C$4=Dates!$E$6, DataPack!#REF!)))))</f>
        <v/>
      </c>
      <c r="C202" s="100" t="str">
        <f>IF(IF($C$4=Dates!$E$3, DataPack!AK353, IF($C$4=Dates!$E$4, DataPack!AP353, IF($C$4=Dates!$E$5, DataPack!AU353, IF($C$4=Dates!$E$6, DataPack!#REF!))))="", "", IF($C$4=Dates!$E$3, DataPack!AK353, IF($C$4=Dates!$E$4, DataPack!AP353, IF($C$4=Dates!$E$5, DataPack!AU353, IF($C$4=Dates!$E$6, DataPack!#REF!)))))</f>
        <v/>
      </c>
      <c r="D202" s="100" t="str">
        <f>IF(IF($C$4=Dates!$E$3, DataPack!AL353, IF($C$4=Dates!$E$4, DataPack!AQ353, IF($C$4=Dates!$E$5, DataPack!AV353, IF($C$4=Dates!$E$6, DataPack!#REF!))))="", "", IF($C$4=Dates!$E$3, DataPack!AL353, IF($C$4=Dates!$E$4, DataPack!AQ353, IF($C$4=Dates!$E$5, DataPack!AV353, IF($C$4=Dates!$E$6, DataPack!#REF!)))))</f>
        <v/>
      </c>
      <c r="E202" s="100" t="str">
        <f>IF(IF($C$4=Dates!$E$3, DataPack!AM353, IF($C$4=Dates!$E$4, DataPack!AR353, IF($C$4=Dates!$E$5, DataPack!#REF!, IF($C$4=Dates!$E$6, DataPack!#REF!))))="", "", IF($C$4=Dates!$E$3, DataPack!AM353, IF($C$4=Dates!$E$4, DataPack!AR353, IF($C$4=Dates!$E$5, DataPack!#REF!, IF($C$4=Dates!$E$6, DataPack!#REF!)))))</f>
        <v/>
      </c>
      <c r="F202" s="100"/>
      <c r="G202" s="101" t="str">
        <f>IF(IF($C$4=Dates!$E$3, DataPack!AN353, IF($C$4=Dates!$E$4, DataPack!AS353, IF($C$4=Dates!$E$5, DataPack!#REF!, IF($C$4=Dates!$E$6, DataPack!AW353))))="", "", IF($C$4=Dates!$E$3, DataPack!AN353, IF($C$4=Dates!$E$4, DataPack!AS353, IF($C$4=Dates!$E$5, DataPack!#REF!, IF($C$4=Dates!$E$6, DataPack!AW353)))))</f>
        <v/>
      </c>
    </row>
    <row r="203" spans="2:7">
      <c r="B203" s="93" t="str">
        <f>IF(IF($C$4=Dates!$E$3, DataPack!AJ354, IF($C$4=Dates!$E$4, DataPack!AO354, IF($C$4=Dates!$E$5, DataPack!AT354, IF($C$4=Dates!$E$6, DataPack!#REF!))))="", "", IF($C$4=Dates!$E$3, DataPack!AJ354, IF($C$4=Dates!$E$4, DataPack!AO354, IF($C$4=Dates!$E$5, DataPack!AT354, IF($C$4=Dates!$E$6, DataPack!#REF!)))))</f>
        <v/>
      </c>
      <c r="C203" s="100" t="str">
        <f>IF(IF($C$4=Dates!$E$3, DataPack!AK354, IF($C$4=Dates!$E$4, DataPack!AP354, IF($C$4=Dates!$E$5, DataPack!AU354, IF($C$4=Dates!$E$6, DataPack!#REF!))))="", "", IF($C$4=Dates!$E$3, DataPack!AK354, IF($C$4=Dates!$E$4, DataPack!AP354, IF($C$4=Dates!$E$5, DataPack!AU354, IF($C$4=Dates!$E$6, DataPack!#REF!)))))</f>
        <v/>
      </c>
      <c r="D203" s="100" t="str">
        <f>IF(IF($C$4=Dates!$E$3, DataPack!AL354, IF($C$4=Dates!$E$4, DataPack!AQ354, IF($C$4=Dates!$E$5, DataPack!AV354, IF($C$4=Dates!$E$6, DataPack!#REF!))))="", "", IF($C$4=Dates!$E$3, DataPack!AL354, IF($C$4=Dates!$E$4, DataPack!AQ354, IF($C$4=Dates!$E$5, DataPack!AV354, IF($C$4=Dates!$E$6, DataPack!#REF!)))))</f>
        <v/>
      </c>
      <c r="E203" s="100" t="str">
        <f>IF(IF($C$4=Dates!$E$3, DataPack!AM354, IF($C$4=Dates!$E$4, DataPack!AR354, IF($C$4=Dates!$E$5, DataPack!#REF!, IF($C$4=Dates!$E$6, DataPack!#REF!))))="", "", IF($C$4=Dates!$E$3, DataPack!AM354, IF($C$4=Dates!$E$4, DataPack!AR354, IF($C$4=Dates!$E$5, DataPack!#REF!, IF($C$4=Dates!$E$6, DataPack!#REF!)))))</f>
        <v/>
      </c>
      <c r="F203" s="100"/>
      <c r="G203" s="101" t="str">
        <f>IF(IF($C$4=Dates!$E$3, DataPack!AN354, IF($C$4=Dates!$E$4, DataPack!AS354, IF($C$4=Dates!$E$5, DataPack!#REF!, IF($C$4=Dates!$E$6, DataPack!AW354))))="", "", IF($C$4=Dates!$E$3, DataPack!AN354, IF($C$4=Dates!$E$4, DataPack!AS354, IF($C$4=Dates!$E$5, DataPack!#REF!, IF($C$4=Dates!$E$6, DataPack!AW354)))))</f>
        <v/>
      </c>
    </row>
    <row r="204" spans="2:7">
      <c r="B204" s="93" t="str">
        <f>IF(IF($C$4=Dates!$E$3, DataPack!AJ355, IF($C$4=Dates!$E$4, DataPack!AO355, IF($C$4=Dates!$E$5, DataPack!AT355, IF($C$4=Dates!$E$6, DataPack!#REF!))))="", "", IF($C$4=Dates!$E$3, DataPack!AJ355, IF($C$4=Dates!$E$4, DataPack!AO355, IF($C$4=Dates!$E$5, DataPack!AT355, IF($C$4=Dates!$E$6, DataPack!#REF!)))))</f>
        <v/>
      </c>
      <c r="C204" s="100" t="str">
        <f>IF(IF($C$4=Dates!$E$3, DataPack!AK355, IF($C$4=Dates!$E$4, DataPack!AP355, IF($C$4=Dates!$E$5, DataPack!AU355, IF($C$4=Dates!$E$6, DataPack!#REF!))))="", "", IF($C$4=Dates!$E$3, DataPack!AK355, IF($C$4=Dates!$E$4, DataPack!AP355, IF($C$4=Dates!$E$5, DataPack!AU355, IF($C$4=Dates!$E$6, DataPack!#REF!)))))</f>
        <v/>
      </c>
      <c r="D204" s="100" t="str">
        <f>IF(IF($C$4=Dates!$E$3, DataPack!AL355, IF($C$4=Dates!$E$4, DataPack!AQ355, IF($C$4=Dates!$E$5, DataPack!AV355, IF($C$4=Dates!$E$6, DataPack!#REF!))))="", "", IF($C$4=Dates!$E$3, DataPack!AL355, IF($C$4=Dates!$E$4, DataPack!AQ355, IF($C$4=Dates!$E$5, DataPack!AV355, IF($C$4=Dates!$E$6, DataPack!#REF!)))))</f>
        <v/>
      </c>
      <c r="E204" s="100" t="str">
        <f>IF(IF($C$4=Dates!$E$3, DataPack!AM355, IF($C$4=Dates!$E$4, DataPack!AR355, IF($C$4=Dates!$E$5, DataPack!#REF!, IF($C$4=Dates!$E$6, DataPack!#REF!))))="", "", IF($C$4=Dates!$E$3, DataPack!AM355, IF($C$4=Dates!$E$4, DataPack!AR355, IF($C$4=Dates!$E$5, DataPack!#REF!, IF($C$4=Dates!$E$6, DataPack!#REF!)))))</f>
        <v/>
      </c>
      <c r="F204" s="100"/>
      <c r="G204" s="101" t="str">
        <f>IF(IF($C$4=Dates!$E$3, DataPack!AN355, IF($C$4=Dates!$E$4, DataPack!AS355, IF($C$4=Dates!$E$5, DataPack!#REF!, IF($C$4=Dates!$E$6, DataPack!AW355))))="", "", IF($C$4=Dates!$E$3, DataPack!AN355, IF($C$4=Dates!$E$4, DataPack!AS355, IF($C$4=Dates!$E$5, DataPack!#REF!, IF($C$4=Dates!$E$6, DataPack!AW355)))))</f>
        <v/>
      </c>
    </row>
    <row r="205" spans="2:7">
      <c r="B205" s="93" t="str">
        <f>IF(IF($C$4=Dates!$E$3, DataPack!AJ356, IF($C$4=Dates!$E$4, DataPack!AO356, IF($C$4=Dates!$E$5, DataPack!AT356, IF($C$4=Dates!$E$6, DataPack!#REF!))))="", "", IF($C$4=Dates!$E$3, DataPack!AJ356, IF($C$4=Dates!$E$4, DataPack!AO356, IF($C$4=Dates!$E$5, DataPack!AT356, IF($C$4=Dates!$E$6, DataPack!#REF!)))))</f>
        <v/>
      </c>
      <c r="C205" s="100" t="str">
        <f>IF(IF($C$4=Dates!$E$3, DataPack!AK356, IF($C$4=Dates!$E$4, DataPack!AP356, IF($C$4=Dates!$E$5, DataPack!AU356, IF($C$4=Dates!$E$6, DataPack!#REF!))))="", "", IF($C$4=Dates!$E$3, DataPack!AK356, IF($C$4=Dates!$E$4, DataPack!AP356, IF($C$4=Dates!$E$5, DataPack!AU356, IF($C$4=Dates!$E$6, DataPack!#REF!)))))</f>
        <v/>
      </c>
      <c r="D205" s="100" t="str">
        <f>IF(IF($C$4=Dates!$E$3, DataPack!AL356, IF($C$4=Dates!$E$4, DataPack!AQ356, IF($C$4=Dates!$E$5, DataPack!AV356, IF($C$4=Dates!$E$6, DataPack!#REF!))))="", "", IF($C$4=Dates!$E$3, DataPack!AL356, IF($C$4=Dates!$E$4, DataPack!AQ356, IF($C$4=Dates!$E$5, DataPack!AV356, IF($C$4=Dates!$E$6, DataPack!#REF!)))))</f>
        <v/>
      </c>
      <c r="E205" s="100" t="str">
        <f>IF(IF($C$4=Dates!$E$3, DataPack!AM356, IF($C$4=Dates!$E$4, DataPack!AR356, IF($C$4=Dates!$E$5, DataPack!#REF!, IF($C$4=Dates!$E$6, DataPack!#REF!))))="", "", IF($C$4=Dates!$E$3, DataPack!AM356, IF($C$4=Dates!$E$4, DataPack!AR356, IF($C$4=Dates!$E$5, DataPack!#REF!, IF($C$4=Dates!$E$6, DataPack!#REF!)))))</f>
        <v/>
      </c>
      <c r="F205" s="100"/>
      <c r="G205" s="101" t="str">
        <f>IF(IF($C$4=Dates!$E$3, DataPack!AN356, IF($C$4=Dates!$E$4, DataPack!AS356, IF($C$4=Dates!$E$5, DataPack!#REF!, IF($C$4=Dates!$E$6, DataPack!AW356))))="", "", IF($C$4=Dates!$E$3, DataPack!AN356, IF($C$4=Dates!$E$4, DataPack!AS356, IF($C$4=Dates!$E$5, DataPack!#REF!, IF($C$4=Dates!$E$6, DataPack!AW356)))))</f>
        <v/>
      </c>
    </row>
    <row r="206" spans="2:7">
      <c r="B206" s="93" t="str">
        <f>IF(IF($C$4=Dates!$E$3, DataPack!AJ357, IF($C$4=Dates!$E$4, DataPack!AO357, IF($C$4=Dates!$E$5, DataPack!AT357, IF($C$4=Dates!$E$6, DataPack!#REF!))))="", "", IF($C$4=Dates!$E$3, DataPack!AJ357, IF($C$4=Dates!$E$4, DataPack!AO357, IF($C$4=Dates!$E$5, DataPack!AT357, IF($C$4=Dates!$E$6, DataPack!#REF!)))))</f>
        <v/>
      </c>
      <c r="C206" s="100" t="str">
        <f>IF(IF($C$4=Dates!$E$3, DataPack!AK357, IF($C$4=Dates!$E$4, DataPack!AP357, IF($C$4=Dates!$E$5, DataPack!AU357, IF($C$4=Dates!$E$6, DataPack!#REF!))))="", "", IF($C$4=Dates!$E$3, DataPack!AK357, IF($C$4=Dates!$E$4, DataPack!AP357, IF($C$4=Dates!$E$5, DataPack!AU357, IF($C$4=Dates!$E$6, DataPack!#REF!)))))</f>
        <v/>
      </c>
      <c r="D206" s="100" t="str">
        <f>IF(IF($C$4=Dates!$E$3, DataPack!AL357, IF($C$4=Dates!$E$4, DataPack!AQ357, IF($C$4=Dates!$E$5, DataPack!AV357, IF($C$4=Dates!$E$6, DataPack!#REF!))))="", "", IF($C$4=Dates!$E$3, DataPack!AL357, IF($C$4=Dates!$E$4, DataPack!AQ357, IF($C$4=Dates!$E$5, DataPack!AV357, IF($C$4=Dates!$E$6, DataPack!#REF!)))))</f>
        <v/>
      </c>
      <c r="E206" s="100" t="str">
        <f>IF(IF($C$4=Dates!$E$3, DataPack!AM357, IF($C$4=Dates!$E$4, DataPack!AR357, IF($C$4=Dates!$E$5, DataPack!#REF!, IF($C$4=Dates!$E$6, DataPack!#REF!))))="", "", IF($C$4=Dates!$E$3, DataPack!AM357, IF($C$4=Dates!$E$4, DataPack!AR357, IF($C$4=Dates!$E$5, DataPack!#REF!, IF($C$4=Dates!$E$6, DataPack!#REF!)))))</f>
        <v/>
      </c>
      <c r="F206" s="100"/>
      <c r="G206" s="101" t="str">
        <f>IF(IF($C$4=Dates!$E$3, DataPack!AN357, IF($C$4=Dates!$E$4, DataPack!AS357, IF($C$4=Dates!$E$5, DataPack!#REF!, IF($C$4=Dates!$E$6, DataPack!AW357))))="", "", IF($C$4=Dates!$E$3, DataPack!AN357, IF($C$4=Dates!$E$4, DataPack!AS357, IF($C$4=Dates!$E$5, DataPack!#REF!, IF($C$4=Dates!$E$6, DataPack!AW357)))))</f>
        <v/>
      </c>
    </row>
    <row r="207" spans="2:7">
      <c r="B207" s="93" t="str">
        <f>IF(IF($C$4=Dates!$E$3, DataPack!AJ358, IF($C$4=Dates!$E$4, DataPack!AO358, IF($C$4=Dates!$E$5, DataPack!AT358, IF($C$4=Dates!$E$6, DataPack!#REF!))))="", "", IF($C$4=Dates!$E$3, DataPack!AJ358, IF($C$4=Dates!$E$4, DataPack!AO358, IF($C$4=Dates!$E$5, DataPack!AT358, IF($C$4=Dates!$E$6, DataPack!#REF!)))))</f>
        <v/>
      </c>
      <c r="C207" s="100" t="str">
        <f>IF(IF($C$4=Dates!$E$3, DataPack!AK358, IF($C$4=Dates!$E$4, DataPack!AP358, IF($C$4=Dates!$E$5, DataPack!AU358, IF($C$4=Dates!$E$6, DataPack!#REF!))))="", "", IF($C$4=Dates!$E$3, DataPack!AK358, IF($C$4=Dates!$E$4, DataPack!AP358, IF($C$4=Dates!$E$5, DataPack!AU358, IF($C$4=Dates!$E$6, DataPack!#REF!)))))</f>
        <v/>
      </c>
      <c r="D207" s="100" t="str">
        <f>IF(IF($C$4=Dates!$E$3, DataPack!AL358, IF($C$4=Dates!$E$4, DataPack!AQ358, IF($C$4=Dates!$E$5, DataPack!AV358, IF($C$4=Dates!$E$6, DataPack!#REF!))))="", "", IF($C$4=Dates!$E$3, DataPack!AL358, IF($C$4=Dates!$E$4, DataPack!AQ358, IF($C$4=Dates!$E$5, DataPack!AV358, IF($C$4=Dates!$E$6, DataPack!#REF!)))))</f>
        <v/>
      </c>
      <c r="E207" s="100" t="str">
        <f>IF(IF($C$4=Dates!$E$3, DataPack!AM358, IF($C$4=Dates!$E$4, DataPack!AR358, IF($C$4=Dates!$E$5, DataPack!#REF!, IF($C$4=Dates!$E$6, DataPack!#REF!))))="", "", IF($C$4=Dates!$E$3, DataPack!AM358, IF($C$4=Dates!$E$4, DataPack!AR358, IF($C$4=Dates!$E$5, DataPack!#REF!, IF($C$4=Dates!$E$6, DataPack!#REF!)))))</f>
        <v/>
      </c>
      <c r="F207" s="100"/>
      <c r="G207" s="101" t="str">
        <f>IF(IF($C$4=Dates!$E$3, DataPack!AN358, IF($C$4=Dates!$E$4, DataPack!AS358, IF($C$4=Dates!$E$5, DataPack!#REF!, IF($C$4=Dates!$E$6, DataPack!AW358))))="", "", IF($C$4=Dates!$E$3, DataPack!AN358, IF($C$4=Dates!$E$4, DataPack!AS358, IF($C$4=Dates!$E$5, DataPack!#REF!, IF($C$4=Dates!$E$6, DataPack!AW358)))))</f>
        <v/>
      </c>
    </row>
    <row r="208" spans="2:7">
      <c r="B208" s="93" t="str">
        <f>IF(IF($C$4=Dates!$E$3, DataPack!AJ359, IF($C$4=Dates!$E$4, DataPack!AO359, IF($C$4=Dates!$E$5, DataPack!AT359, IF($C$4=Dates!$E$6, DataPack!#REF!))))="", "", IF($C$4=Dates!$E$3, DataPack!AJ359, IF($C$4=Dates!$E$4, DataPack!AO359, IF($C$4=Dates!$E$5, DataPack!AT359, IF($C$4=Dates!$E$6, DataPack!#REF!)))))</f>
        <v/>
      </c>
      <c r="C208" s="100" t="str">
        <f>IF(IF($C$4=Dates!$E$3, DataPack!AK359, IF($C$4=Dates!$E$4, DataPack!AP359, IF($C$4=Dates!$E$5, DataPack!AU359, IF($C$4=Dates!$E$6, DataPack!#REF!))))="", "", IF($C$4=Dates!$E$3, DataPack!AK359, IF($C$4=Dates!$E$4, DataPack!AP359, IF($C$4=Dates!$E$5, DataPack!AU359, IF($C$4=Dates!$E$6, DataPack!#REF!)))))</f>
        <v/>
      </c>
      <c r="D208" s="100" t="str">
        <f>IF(IF($C$4=Dates!$E$3, DataPack!AL359, IF($C$4=Dates!$E$4, DataPack!AQ359, IF($C$4=Dates!$E$5, DataPack!AV359, IF($C$4=Dates!$E$6, DataPack!#REF!))))="", "", IF($C$4=Dates!$E$3, DataPack!AL359, IF($C$4=Dates!$E$4, DataPack!AQ359, IF($C$4=Dates!$E$5, DataPack!AV359, IF($C$4=Dates!$E$6, DataPack!#REF!)))))</f>
        <v/>
      </c>
      <c r="E208" s="100" t="str">
        <f>IF(IF($C$4=Dates!$E$3, DataPack!AM359, IF($C$4=Dates!$E$4, DataPack!AR359, IF($C$4=Dates!$E$5, DataPack!#REF!, IF($C$4=Dates!$E$6, DataPack!#REF!))))="", "", IF($C$4=Dates!$E$3, DataPack!AM359, IF($C$4=Dates!$E$4, DataPack!AR359, IF($C$4=Dates!$E$5, DataPack!#REF!, IF($C$4=Dates!$E$6, DataPack!#REF!)))))</f>
        <v/>
      </c>
      <c r="F208" s="100"/>
      <c r="G208" s="101" t="str">
        <f>IF(IF($C$4=Dates!$E$3, DataPack!AN359, IF($C$4=Dates!$E$4, DataPack!AS359, IF($C$4=Dates!$E$5, DataPack!#REF!, IF($C$4=Dates!$E$6, DataPack!AW359))))="", "", IF($C$4=Dates!$E$3, DataPack!AN359, IF($C$4=Dates!$E$4, DataPack!AS359, IF($C$4=Dates!$E$5, DataPack!#REF!, IF($C$4=Dates!$E$6, DataPack!AW359)))))</f>
        <v/>
      </c>
    </row>
    <row r="209" spans="2:7">
      <c r="B209" s="93" t="str">
        <f>IF(IF($C$4=Dates!$E$3, DataPack!AJ360, IF($C$4=Dates!$E$4, DataPack!AO360, IF($C$4=Dates!$E$5, DataPack!AT360, IF($C$4=Dates!$E$6, DataPack!#REF!))))="", "", IF($C$4=Dates!$E$3, DataPack!AJ360, IF($C$4=Dates!$E$4, DataPack!AO360, IF($C$4=Dates!$E$5, DataPack!AT360, IF($C$4=Dates!$E$6, DataPack!#REF!)))))</f>
        <v/>
      </c>
      <c r="C209" s="100" t="str">
        <f>IF(IF($C$4=Dates!$E$3, DataPack!AK360, IF($C$4=Dates!$E$4, DataPack!AP360, IF($C$4=Dates!$E$5, DataPack!AU360, IF($C$4=Dates!$E$6, DataPack!#REF!))))="", "", IF($C$4=Dates!$E$3, DataPack!AK360, IF($C$4=Dates!$E$4, DataPack!AP360, IF($C$4=Dates!$E$5, DataPack!AU360, IF($C$4=Dates!$E$6, DataPack!#REF!)))))</f>
        <v/>
      </c>
      <c r="D209" s="100" t="str">
        <f>IF(IF($C$4=Dates!$E$3, DataPack!AL360, IF($C$4=Dates!$E$4, DataPack!AQ360, IF($C$4=Dates!$E$5, DataPack!AV360, IF($C$4=Dates!$E$6, DataPack!#REF!))))="", "", IF($C$4=Dates!$E$3, DataPack!AL360, IF($C$4=Dates!$E$4, DataPack!AQ360, IF($C$4=Dates!$E$5, DataPack!AV360, IF($C$4=Dates!$E$6, DataPack!#REF!)))))</f>
        <v/>
      </c>
      <c r="E209" s="100" t="str">
        <f>IF(IF($C$4=Dates!$E$3, DataPack!AM360, IF($C$4=Dates!$E$4, DataPack!AR360, IF($C$4=Dates!$E$5, DataPack!#REF!, IF($C$4=Dates!$E$6, DataPack!#REF!))))="", "", IF($C$4=Dates!$E$3, DataPack!AM360, IF($C$4=Dates!$E$4, DataPack!AR360, IF($C$4=Dates!$E$5, DataPack!#REF!, IF($C$4=Dates!$E$6, DataPack!#REF!)))))</f>
        <v/>
      </c>
      <c r="F209" s="100"/>
      <c r="G209" s="101" t="str">
        <f>IF(IF($C$4=Dates!$E$3, DataPack!AN360, IF($C$4=Dates!$E$4, DataPack!AS360, IF($C$4=Dates!$E$5, DataPack!#REF!, IF($C$4=Dates!$E$6, DataPack!AW360))))="", "", IF($C$4=Dates!$E$3, DataPack!AN360, IF($C$4=Dates!$E$4, DataPack!AS360, IF($C$4=Dates!$E$5, DataPack!#REF!, IF($C$4=Dates!$E$6, DataPack!AW360)))))</f>
        <v/>
      </c>
    </row>
    <row r="210" spans="2:7">
      <c r="B210" s="93" t="str">
        <f>IF(IF($C$4=Dates!$E$3, DataPack!AJ361, IF($C$4=Dates!$E$4, DataPack!AO361, IF($C$4=Dates!$E$5, DataPack!AT361, IF($C$4=Dates!$E$6, DataPack!#REF!))))="", "", IF($C$4=Dates!$E$3, DataPack!AJ361, IF($C$4=Dates!$E$4, DataPack!AO361, IF($C$4=Dates!$E$5, DataPack!AT361, IF($C$4=Dates!$E$6, DataPack!#REF!)))))</f>
        <v/>
      </c>
      <c r="C210" s="100" t="str">
        <f>IF(IF($C$4=Dates!$E$3, DataPack!AK361, IF($C$4=Dates!$E$4, DataPack!AP361, IF($C$4=Dates!$E$5, DataPack!AU361, IF($C$4=Dates!$E$6, DataPack!#REF!))))="", "", IF($C$4=Dates!$E$3, DataPack!AK361, IF($C$4=Dates!$E$4, DataPack!AP361, IF($C$4=Dates!$E$5, DataPack!AU361, IF($C$4=Dates!$E$6, DataPack!#REF!)))))</f>
        <v/>
      </c>
      <c r="D210" s="100" t="str">
        <f>IF(IF($C$4=Dates!$E$3, DataPack!AL361, IF($C$4=Dates!$E$4, DataPack!AQ361, IF($C$4=Dates!$E$5, DataPack!AV361, IF($C$4=Dates!$E$6, DataPack!#REF!))))="", "", IF($C$4=Dates!$E$3, DataPack!AL361, IF($C$4=Dates!$E$4, DataPack!AQ361, IF($C$4=Dates!$E$5, DataPack!AV361, IF($C$4=Dates!$E$6, DataPack!#REF!)))))</f>
        <v/>
      </c>
      <c r="E210" s="100" t="str">
        <f>IF(IF($C$4=Dates!$E$3, DataPack!AM361, IF($C$4=Dates!$E$4, DataPack!AR361, IF($C$4=Dates!$E$5, DataPack!#REF!, IF($C$4=Dates!$E$6, DataPack!#REF!))))="", "", IF($C$4=Dates!$E$3, DataPack!AM361, IF($C$4=Dates!$E$4, DataPack!AR361, IF($C$4=Dates!$E$5, DataPack!#REF!, IF($C$4=Dates!$E$6, DataPack!#REF!)))))</f>
        <v/>
      </c>
      <c r="F210" s="100"/>
      <c r="G210" s="101" t="str">
        <f>IF(IF($C$4=Dates!$E$3, DataPack!AN361, IF($C$4=Dates!$E$4, DataPack!AS361, IF($C$4=Dates!$E$5, DataPack!#REF!, IF($C$4=Dates!$E$6, DataPack!AW361))))="", "", IF($C$4=Dates!$E$3, DataPack!AN361, IF($C$4=Dates!$E$4, DataPack!AS361, IF($C$4=Dates!$E$5, DataPack!#REF!, IF($C$4=Dates!$E$6, DataPack!AW361)))))</f>
        <v/>
      </c>
    </row>
    <row r="211" spans="2:7">
      <c r="B211" s="93" t="str">
        <f>IF(IF($C$4=Dates!$E$3, DataPack!AJ362, IF($C$4=Dates!$E$4, DataPack!AO362, IF($C$4=Dates!$E$5, DataPack!AT362, IF($C$4=Dates!$E$6, DataPack!#REF!))))="", "", IF($C$4=Dates!$E$3, DataPack!AJ362, IF($C$4=Dates!$E$4, DataPack!AO362, IF($C$4=Dates!$E$5, DataPack!AT362, IF($C$4=Dates!$E$6, DataPack!#REF!)))))</f>
        <v/>
      </c>
      <c r="C211" s="100" t="str">
        <f>IF(IF($C$4=Dates!$E$3, DataPack!AK362, IF($C$4=Dates!$E$4, DataPack!AP362, IF($C$4=Dates!$E$5, DataPack!AU362, IF($C$4=Dates!$E$6, DataPack!#REF!))))="", "", IF($C$4=Dates!$E$3, DataPack!AK362, IF($C$4=Dates!$E$4, DataPack!AP362, IF($C$4=Dates!$E$5, DataPack!AU362, IF($C$4=Dates!$E$6, DataPack!#REF!)))))</f>
        <v/>
      </c>
      <c r="D211" s="100" t="str">
        <f>IF(IF($C$4=Dates!$E$3, DataPack!AL362, IF($C$4=Dates!$E$4, DataPack!AQ362, IF($C$4=Dates!$E$5, DataPack!AV362, IF($C$4=Dates!$E$6, DataPack!#REF!))))="", "", IF($C$4=Dates!$E$3, DataPack!AL362, IF($C$4=Dates!$E$4, DataPack!AQ362, IF($C$4=Dates!$E$5, DataPack!AV362, IF($C$4=Dates!$E$6, DataPack!#REF!)))))</f>
        <v/>
      </c>
      <c r="E211" s="100" t="str">
        <f>IF(IF($C$4=Dates!$E$3, DataPack!AM362, IF($C$4=Dates!$E$4, DataPack!AR362, IF($C$4=Dates!$E$5, DataPack!#REF!, IF($C$4=Dates!$E$6, DataPack!#REF!))))="", "", IF($C$4=Dates!$E$3, DataPack!AM362, IF($C$4=Dates!$E$4, DataPack!AR362, IF($C$4=Dates!$E$5, DataPack!#REF!, IF($C$4=Dates!$E$6, DataPack!#REF!)))))</f>
        <v/>
      </c>
      <c r="F211" s="100"/>
      <c r="G211" s="101" t="str">
        <f>IF(IF($C$4=Dates!$E$3, DataPack!AN362, IF($C$4=Dates!$E$4, DataPack!AS362, IF($C$4=Dates!$E$5, DataPack!#REF!, IF($C$4=Dates!$E$6, DataPack!AW362))))="", "", IF($C$4=Dates!$E$3, DataPack!AN362, IF($C$4=Dates!$E$4, DataPack!AS362, IF($C$4=Dates!$E$5, DataPack!#REF!, IF($C$4=Dates!$E$6, DataPack!AW362)))))</f>
        <v/>
      </c>
    </row>
    <row r="212" spans="2:7">
      <c r="B212" s="93" t="str">
        <f>IF(IF($C$4=Dates!$E$3, DataPack!AJ363, IF($C$4=Dates!$E$4, DataPack!AO363, IF($C$4=Dates!$E$5, DataPack!AT363, IF($C$4=Dates!$E$6, DataPack!AY363))))="", "", IF($C$4=Dates!$E$3, DataPack!AJ363, IF($C$4=Dates!$E$4, DataPack!AO363, IF($C$4=Dates!$E$5, DataPack!AT363, IF($C$4=Dates!$E$6, DataPack!AY363)))))</f>
        <v/>
      </c>
      <c r="C212" s="100" t="str">
        <f>IF(IF($C$4=Dates!$E$3, DataPack!AK363, IF($C$4=Dates!$E$4, DataPack!AP363, IF($C$4=Dates!$E$5, DataPack!AU363, IF($C$4=Dates!$E$6, DataPack!AZ363))))="", "", IF($C$4=Dates!$E$3, DataPack!AK363, IF($C$4=Dates!$E$4, DataPack!AP363, IF($C$4=Dates!$E$5, DataPack!AU363, IF($C$4=Dates!$E$6, DataPack!AZ363)))))</f>
        <v/>
      </c>
      <c r="D212" s="100" t="str">
        <f>IF(IF($C$4=Dates!$E$3, DataPack!AL363, IF($C$4=Dates!$E$4, DataPack!AQ363, IF($C$4=Dates!$E$5, DataPack!AV363, IF($C$4=Dates!$E$6, DataPack!BA363))))="", "", IF($C$4=Dates!$E$3, DataPack!AL363, IF($C$4=Dates!$E$4, DataPack!AQ363, IF($C$4=Dates!$E$5, DataPack!AV363, IF($C$4=Dates!$E$6, DataPack!BA363)))))</f>
        <v/>
      </c>
      <c r="E212" s="100" t="str">
        <f>IF(IF($C$4=Dates!$E$3, DataPack!AM363, IF($C$4=Dates!$E$4, DataPack!AR363, IF($C$4=Dates!$E$5, DataPack!AW363, IF($C$4=Dates!$E$6, DataPack!BB363))))="", "", IF($C$4=Dates!$E$3, DataPack!AM363, IF($C$4=Dates!$E$4, DataPack!AR363, IF($C$4=Dates!$E$5, DataPack!AW363, IF($C$4=Dates!$E$6, DataPack!BB363)))))</f>
        <v/>
      </c>
      <c r="F212" s="100"/>
      <c r="G212" s="101" t="str">
        <f>IF(IF($C$4=Dates!$E$3, DataPack!AN363, IF($C$4=Dates!$E$4, DataPack!AS363, IF($C$4=Dates!$E$5, DataPack!AX363, IF($C$4=Dates!$E$6, DataPack!BC363))))="", "", IF($C$4=Dates!$E$3, DataPack!AN363, IF($C$4=Dates!$E$4, DataPack!AS363, IF($C$4=Dates!$E$5, DataPack!AX363, IF($C$4=Dates!$E$6, DataPack!BC363)))))</f>
        <v/>
      </c>
    </row>
    <row r="213" spans="2:7">
      <c r="B213" s="93" t="str">
        <f>IF(IF($C$4=Dates!$E$3, DataPack!AJ364, IF($C$4=Dates!$E$4, DataPack!AO364, IF($C$4=Dates!$E$5, DataPack!AT364, IF($C$4=Dates!$E$6, DataPack!AY364))))="", "", IF($C$4=Dates!$E$3, DataPack!AJ364, IF($C$4=Dates!$E$4, DataPack!AO364, IF($C$4=Dates!$E$5, DataPack!AT364, IF($C$4=Dates!$E$6, DataPack!AY364)))))</f>
        <v/>
      </c>
      <c r="C213" s="100" t="str">
        <f>IF(IF($C$4=Dates!$E$3, DataPack!AK364, IF($C$4=Dates!$E$4, DataPack!AP364, IF($C$4=Dates!$E$5, DataPack!AU364, IF($C$4=Dates!$E$6, DataPack!AZ364))))="", "", IF($C$4=Dates!$E$3, DataPack!AK364, IF($C$4=Dates!$E$4, DataPack!AP364, IF($C$4=Dates!$E$5, DataPack!AU364, IF($C$4=Dates!$E$6, DataPack!AZ364)))))</f>
        <v/>
      </c>
      <c r="D213" s="100" t="str">
        <f>IF(IF($C$4=Dates!$E$3, DataPack!AL364, IF($C$4=Dates!$E$4, DataPack!AQ364, IF($C$4=Dates!$E$5, DataPack!AV364, IF($C$4=Dates!$E$6, DataPack!BA364))))="", "", IF($C$4=Dates!$E$3, DataPack!AL364, IF($C$4=Dates!$E$4, DataPack!AQ364, IF($C$4=Dates!$E$5, DataPack!AV364, IF($C$4=Dates!$E$6, DataPack!BA364)))))</f>
        <v/>
      </c>
      <c r="E213" s="100" t="str">
        <f>IF(IF($C$4=Dates!$E$3, DataPack!AM364, IF($C$4=Dates!$E$4, DataPack!AR364, IF($C$4=Dates!$E$5, DataPack!AW364, IF($C$4=Dates!$E$6, DataPack!BB364))))="", "", IF($C$4=Dates!$E$3, DataPack!AM364, IF($C$4=Dates!$E$4, DataPack!AR364, IF($C$4=Dates!$E$5, DataPack!AW364, IF($C$4=Dates!$E$6, DataPack!BB364)))))</f>
        <v/>
      </c>
      <c r="F213" s="100"/>
      <c r="G213" s="101" t="str">
        <f>IF(IF($C$4=Dates!$E$3, DataPack!AN364, IF($C$4=Dates!$E$4, DataPack!AS364, IF($C$4=Dates!$E$5, DataPack!AX364, IF($C$4=Dates!$E$6, DataPack!BC364))))="", "", IF($C$4=Dates!$E$3, DataPack!AN364, IF($C$4=Dates!$E$4, DataPack!AS364, IF($C$4=Dates!$E$5, DataPack!AX364, IF($C$4=Dates!$E$6, DataPack!BC364)))))</f>
        <v/>
      </c>
    </row>
    <row r="214" spans="2:7">
      <c r="B214" s="93" t="str">
        <f>IF(IF($C$4=Dates!$E$3, DataPack!AJ365, IF($C$4=Dates!$E$4, DataPack!AO365, IF($C$4=Dates!$E$5, DataPack!AT365, IF($C$4=Dates!$E$6, DataPack!AY365))))="", "", IF($C$4=Dates!$E$3, DataPack!AJ365, IF($C$4=Dates!$E$4, DataPack!AO365, IF($C$4=Dates!$E$5, DataPack!AT365, IF($C$4=Dates!$E$6, DataPack!AY365)))))</f>
        <v/>
      </c>
      <c r="C214" s="100" t="str">
        <f>IF(IF($C$4=Dates!$E$3, DataPack!AK365, IF($C$4=Dates!$E$4, DataPack!AP365, IF($C$4=Dates!$E$5, DataPack!AU365, IF($C$4=Dates!$E$6, DataPack!AZ365))))="", "", IF($C$4=Dates!$E$3, DataPack!AK365, IF($C$4=Dates!$E$4, DataPack!AP365, IF($C$4=Dates!$E$5, DataPack!AU365, IF($C$4=Dates!$E$6, DataPack!AZ365)))))</f>
        <v/>
      </c>
      <c r="D214" s="100" t="str">
        <f>IF(IF($C$4=Dates!$E$3, DataPack!AL365, IF($C$4=Dates!$E$4, DataPack!AQ365, IF($C$4=Dates!$E$5, DataPack!AV365, IF($C$4=Dates!$E$6, DataPack!BA365))))="", "", IF($C$4=Dates!$E$3, DataPack!AL365, IF($C$4=Dates!$E$4, DataPack!AQ365, IF($C$4=Dates!$E$5, DataPack!AV365, IF($C$4=Dates!$E$6, DataPack!BA365)))))</f>
        <v/>
      </c>
      <c r="E214" s="100" t="str">
        <f>IF(IF($C$4=Dates!$E$3, DataPack!AM365, IF($C$4=Dates!$E$4, DataPack!AR365, IF($C$4=Dates!$E$5, DataPack!AW365, IF($C$4=Dates!$E$6, DataPack!BB365))))="", "", IF($C$4=Dates!$E$3, DataPack!AM365, IF($C$4=Dates!$E$4, DataPack!AR365, IF($C$4=Dates!$E$5, DataPack!AW365, IF($C$4=Dates!$E$6, DataPack!BB365)))))</f>
        <v/>
      </c>
      <c r="F214" s="100"/>
      <c r="G214" s="101" t="str">
        <f>IF(IF($C$4=Dates!$E$3, DataPack!AN365, IF($C$4=Dates!$E$4, DataPack!AS365, IF($C$4=Dates!$E$5, DataPack!AX365, IF($C$4=Dates!$E$6, DataPack!BC365))))="", "", IF($C$4=Dates!$E$3, DataPack!AN365, IF($C$4=Dates!$E$4, DataPack!AS365, IF($C$4=Dates!$E$5, DataPack!AX365, IF($C$4=Dates!$E$6, DataPack!BC365)))))</f>
        <v/>
      </c>
    </row>
    <row r="215" spans="2:7">
      <c r="B215" s="93" t="str">
        <f>IF(IF($C$4=Dates!$E$3, DataPack!AJ366, IF($C$4=Dates!$E$4, DataPack!AO366, IF($C$4=Dates!$E$5, DataPack!AT366, IF($C$4=Dates!$E$6, DataPack!AY366))))="", "", IF($C$4=Dates!$E$3, DataPack!AJ366, IF($C$4=Dates!$E$4, DataPack!AO366, IF($C$4=Dates!$E$5, DataPack!AT366, IF($C$4=Dates!$E$6, DataPack!AY366)))))</f>
        <v/>
      </c>
      <c r="C215" s="100" t="str">
        <f>IF(IF($C$4=Dates!$E$3, DataPack!AK366, IF($C$4=Dates!$E$4, DataPack!AP366, IF($C$4=Dates!$E$5, DataPack!AU366, IF($C$4=Dates!$E$6, DataPack!AZ366))))="", "", IF($C$4=Dates!$E$3, DataPack!AK366, IF($C$4=Dates!$E$4, DataPack!AP366, IF($C$4=Dates!$E$5, DataPack!AU366, IF($C$4=Dates!$E$6, DataPack!AZ366)))))</f>
        <v/>
      </c>
      <c r="D215" s="100" t="str">
        <f>IF(IF($C$4=Dates!$E$3, DataPack!AL366, IF($C$4=Dates!$E$4, DataPack!AQ366, IF($C$4=Dates!$E$5, DataPack!AV366, IF($C$4=Dates!$E$6, DataPack!BA366))))="", "", IF($C$4=Dates!$E$3, DataPack!AL366, IF($C$4=Dates!$E$4, DataPack!AQ366, IF($C$4=Dates!$E$5, DataPack!AV366, IF($C$4=Dates!$E$6, DataPack!BA366)))))</f>
        <v/>
      </c>
      <c r="E215" s="100" t="str">
        <f>IF(IF($C$4=Dates!$E$3, DataPack!AM366, IF($C$4=Dates!$E$4, DataPack!AR366, IF($C$4=Dates!$E$5, DataPack!AW366, IF($C$4=Dates!$E$6, DataPack!BB366))))="", "", IF($C$4=Dates!$E$3, DataPack!AM366, IF($C$4=Dates!$E$4, DataPack!AR366, IF($C$4=Dates!$E$5, DataPack!AW366, IF($C$4=Dates!$E$6, DataPack!BB366)))))</f>
        <v/>
      </c>
      <c r="F215" s="100"/>
      <c r="G215" s="101" t="str">
        <f>IF(IF($C$4=Dates!$E$3, DataPack!AN366, IF($C$4=Dates!$E$4, DataPack!AS366, IF($C$4=Dates!$E$5, DataPack!AX366, IF($C$4=Dates!$E$6, DataPack!BC366))))="", "", IF($C$4=Dates!$E$3, DataPack!AN366, IF($C$4=Dates!$E$4, DataPack!AS366, IF($C$4=Dates!$E$5, DataPack!AX366, IF($C$4=Dates!$E$6, DataPack!BC366)))))</f>
        <v/>
      </c>
    </row>
    <row r="216" spans="2:7">
      <c r="B216" s="93" t="str">
        <f>IF(IF($C$4=Dates!$E$3, DataPack!AJ367, IF($C$4=Dates!$E$4, DataPack!AO367, IF($C$4=Dates!$E$5, DataPack!AT367, IF($C$4=Dates!$E$6, DataPack!AY367))))="", "", IF($C$4=Dates!$E$3, DataPack!AJ367, IF($C$4=Dates!$E$4, DataPack!AO367, IF($C$4=Dates!$E$5, DataPack!AT367, IF($C$4=Dates!$E$6, DataPack!AY367)))))</f>
        <v/>
      </c>
      <c r="C216" s="100" t="str">
        <f>IF(IF($C$4=Dates!$E$3, DataPack!AK367, IF($C$4=Dates!$E$4, DataPack!AP367, IF($C$4=Dates!$E$5, DataPack!AU367, IF($C$4=Dates!$E$6, DataPack!AZ367))))="", "", IF($C$4=Dates!$E$3, DataPack!AK367, IF($C$4=Dates!$E$4, DataPack!AP367, IF($C$4=Dates!$E$5, DataPack!AU367, IF($C$4=Dates!$E$6, DataPack!AZ367)))))</f>
        <v/>
      </c>
      <c r="D216" s="100" t="str">
        <f>IF(IF($C$4=Dates!$E$3, DataPack!AL367, IF($C$4=Dates!$E$4, DataPack!AQ367, IF($C$4=Dates!$E$5, DataPack!AV367, IF($C$4=Dates!$E$6, DataPack!BA367))))="", "", IF($C$4=Dates!$E$3, DataPack!AL367, IF($C$4=Dates!$E$4, DataPack!AQ367, IF($C$4=Dates!$E$5, DataPack!AV367, IF($C$4=Dates!$E$6, DataPack!BA367)))))</f>
        <v/>
      </c>
      <c r="E216" s="100" t="str">
        <f>IF(IF($C$4=Dates!$E$3, DataPack!AM367, IF($C$4=Dates!$E$4, DataPack!AR367, IF($C$4=Dates!$E$5, DataPack!AW367, IF($C$4=Dates!$E$6, DataPack!BB367))))="", "", IF($C$4=Dates!$E$3, DataPack!AM367, IF($C$4=Dates!$E$4, DataPack!AR367, IF($C$4=Dates!$E$5, DataPack!AW367, IF($C$4=Dates!$E$6, DataPack!BB367)))))</f>
        <v/>
      </c>
      <c r="F216" s="100"/>
      <c r="G216" s="101" t="str">
        <f>IF(IF($C$4=Dates!$E$3, DataPack!AN367, IF($C$4=Dates!$E$4, DataPack!AS367, IF($C$4=Dates!$E$5, DataPack!AX367, IF($C$4=Dates!$E$6, DataPack!BC367))))="", "", IF($C$4=Dates!$E$3, DataPack!AN367, IF($C$4=Dates!$E$4, DataPack!AS367, IF($C$4=Dates!$E$5, DataPack!AX367, IF($C$4=Dates!$E$6, DataPack!BC367)))))</f>
        <v/>
      </c>
    </row>
    <row r="217" spans="2:7">
      <c r="B217" s="93" t="str">
        <f>IF(IF($C$4=Dates!$E$3, DataPack!AJ368, IF($C$4=Dates!$E$4, DataPack!AO368, IF($C$4=Dates!$E$5, DataPack!AT368, IF($C$4=Dates!$E$6, DataPack!AY368))))="", "", IF($C$4=Dates!$E$3, DataPack!AJ368, IF($C$4=Dates!$E$4, DataPack!AO368, IF($C$4=Dates!$E$5, DataPack!AT368, IF($C$4=Dates!$E$6, DataPack!AY368)))))</f>
        <v/>
      </c>
      <c r="C217" s="100" t="str">
        <f>IF(IF($C$4=Dates!$E$3, DataPack!AK368, IF($C$4=Dates!$E$4, DataPack!AP368, IF($C$4=Dates!$E$5, DataPack!AU368, IF($C$4=Dates!$E$6, DataPack!AZ368))))="", "", IF($C$4=Dates!$E$3, DataPack!AK368, IF($C$4=Dates!$E$4, DataPack!AP368, IF($C$4=Dates!$E$5, DataPack!AU368, IF($C$4=Dates!$E$6, DataPack!AZ368)))))</f>
        <v/>
      </c>
      <c r="D217" s="100" t="str">
        <f>IF(IF($C$4=Dates!$E$3, DataPack!AL368, IF($C$4=Dates!$E$4, DataPack!AQ368, IF($C$4=Dates!$E$5, DataPack!AV368, IF($C$4=Dates!$E$6, DataPack!BA368))))="", "", IF($C$4=Dates!$E$3, DataPack!AL368, IF($C$4=Dates!$E$4, DataPack!AQ368, IF($C$4=Dates!$E$5, DataPack!AV368, IF($C$4=Dates!$E$6, DataPack!BA368)))))</f>
        <v/>
      </c>
      <c r="E217" s="100" t="str">
        <f>IF(IF($C$4=Dates!$E$3, DataPack!AM368, IF($C$4=Dates!$E$4, DataPack!AR368, IF($C$4=Dates!$E$5, DataPack!AW368, IF($C$4=Dates!$E$6, DataPack!BB368))))="", "", IF($C$4=Dates!$E$3, DataPack!AM368, IF($C$4=Dates!$E$4, DataPack!AR368, IF($C$4=Dates!$E$5, DataPack!AW368, IF($C$4=Dates!$E$6, DataPack!BB368)))))</f>
        <v/>
      </c>
      <c r="F217" s="100"/>
      <c r="G217" s="101" t="str">
        <f>IF(IF($C$4=Dates!$E$3, DataPack!AN368, IF($C$4=Dates!$E$4, DataPack!AS368, IF($C$4=Dates!$E$5, DataPack!AX368, IF($C$4=Dates!$E$6, DataPack!BC368))))="", "", IF($C$4=Dates!$E$3, DataPack!AN368, IF($C$4=Dates!$E$4, DataPack!AS368, IF($C$4=Dates!$E$5, DataPack!AX368, IF($C$4=Dates!$E$6, DataPack!BC368)))))</f>
        <v/>
      </c>
    </row>
    <row r="218" spans="2:7">
      <c r="B218" s="93" t="str">
        <f>IF(IF($C$4=Dates!$E$3, DataPack!AJ369, IF($C$4=Dates!$E$4, DataPack!AO369, IF($C$4=Dates!$E$5, DataPack!AT369, IF($C$4=Dates!$E$6, DataPack!AY369))))="", "", IF($C$4=Dates!$E$3, DataPack!AJ369, IF($C$4=Dates!$E$4, DataPack!AO369, IF($C$4=Dates!$E$5, DataPack!AT369, IF($C$4=Dates!$E$6, DataPack!AY369)))))</f>
        <v/>
      </c>
      <c r="C218" s="100" t="str">
        <f>IF(IF($C$4=Dates!$E$3, DataPack!AK369, IF($C$4=Dates!$E$4, DataPack!AP369, IF($C$4=Dates!$E$5, DataPack!AU369, IF($C$4=Dates!$E$6, DataPack!AZ369))))="", "", IF($C$4=Dates!$E$3, DataPack!AK369, IF($C$4=Dates!$E$4, DataPack!AP369, IF($C$4=Dates!$E$5, DataPack!AU369, IF($C$4=Dates!$E$6, DataPack!AZ369)))))</f>
        <v/>
      </c>
      <c r="D218" s="100" t="str">
        <f>IF(IF($C$4=Dates!$E$3, DataPack!AL369, IF($C$4=Dates!$E$4, DataPack!AQ369, IF($C$4=Dates!$E$5, DataPack!AV369, IF($C$4=Dates!$E$6, DataPack!BA369))))="", "", IF($C$4=Dates!$E$3, DataPack!AL369, IF($C$4=Dates!$E$4, DataPack!AQ369, IF($C$4=Dates!$E$5, DataPack!AV369, IF($C$4=Dates!$E$6, DataPack!BA369)))))</f>
        <v/>
      </c>
      <c r="E218" s="100" t="str">
        <f>IF(IF($C$4=Dates!$E$3, DataPack!AM369, IF($C$4=Dates!$E$4, DataPack!AR369, IF($C$4=Dates!$E$5, DataPack!AW369, IF($C$4=Dates!$E$6, DataPack!BB369))))="", "", IF($C$4=Dates!$E$3, DataPack!AM369, IF($C$4=Dates!$E$4, DataPack!AR369, IF($C$4=Dates!$E$5, DataPack!AW369, IF($C$4=Dates!$E$6, DataPack!BB369)))))</f>
        <v/>
      </c>
      <c r="F218" s="100"/>
      <c r="G218" s="101" t="str">
        <f>IF(IF($C$4=Dates!$E$3, DataPack!AN369, IF($C$4=Dates!$E$4, DataPack!AS369, IF($C$4=Dates!$E$5, DataPack!AX369, IF($C$4=Dates!$E$6, DataPack!BC369))))="", "", IF($C$4=Dates!$E$3, DataPack!AN369, IF($C$4=Dates!$E$4, DataPack!AS369, IF($C$4=Dates!$E$5, DataPack!AX369, IF($C$4=Dates!$E$6, DataPack!BC369)))))</f>
        <v/>
      </c>
    </row>
    <row r="219" spans="2:7">
      <c r="B219" s="93" t="str">
        <f>IF(IF($C$4=Dates!$E$3, DataPack!AJ370, IF($C$4=Dates!$E$4, DataPack!AO370, IF($C$4=Dates!$E$5, DataPack!AT370, IF($C$4=Dates!$E$6, DataPack!AY370))))="", "", IF($C$4=Dates!$E$3, DataPack!AJ370, IF($C$4=Dates!$E$4, DataPack!AO370, IF($C$4=Dates!$E$5, DataPack!AT370, IF($C$4=Dates!$E$6, DataPack!AY370)))))</f>
        <v/>
      </c>
      <c r="C219" s="100" t="str">
        <f>IF(IF($C$4=Dates!$E$3, DataPack!AK370, IF($C$4=Dates!$E$4, DataPack!AP370, IF($C$4=Dates!$E$5, DataPack!AU370, IF($C$4=Dates!$E$6, DataPack!AZ370))))="", "", IF($C$4=Dates!$E$3, DataPack!AK370, IF($C$4=Dates!$E$4, DataPack!AP370, IF($C$4=Dates!$E$5, DataPack!AU370, IF($C$4=Dates!$E$6, DataPack!AZ370)))))</f>
        <v/>
      </c>
      <c r="D219" s="100" t="str">
        <f>IF(IF($C$4=Dates!$E$3, DataPack!AL370, IF($C$4=Dates!$E$4, DataPack!AQ370, IF($C$4=Dates!$E$5, DataPack!AV370, IF($C$4=Dates!$E$6, DataPack!BA370))))="", "", IF($C$4=Dates!$E$3, DataPack!AL370, IF($C$4=Dates!$E$4, DataPack!AQ370, IF($C$4=Dates!$E$5, DataPack!AV370, IF($C$4=Dates!$E$6, DataPack!BA370)))))</f>
        <v/>
      </c>
      <c r="E219" s="100" t="str">
        <f>IF(IF($C$4=Dates!$E$3, DataPack!AM370, IF($C$4=Dates!$E$4, DataPack!AR370, IF($C$4=Dates!$E$5, DataPack!AW370, IF($C$4=Dates!$E$6, DataPack!BB370))))="", "", IF($C$4=Dates!$E$3, DataPack!AM370, IF($C$4=Dates!$E$4, DataPack!AR370, IF($C$4=Dates!$E$5, DataPack!AW370, IF($C$4=Dates!$E$6, DataPack!BB370)))))</f>
        <v/>
      </c>
      <c r="F219" s="100"/>
      <c r="G219" s="101" t="str">
        <f>IF(IF($C$4=Dates!$E$3, DataPack!AN370, IF($C$4=Dates!$E$4, DataPack!AS370, IF($C$4=Dates!$E$5, DataPack!AX370, IF($C$4=Dates!$E$6, DataPack!BC370))))="", "", IF($C$4=Dates!$E$3, DataPack!AN370, IF($C$4=Dates!$E$4, DataPack!AS370, IF($C$4=Dates!$E$5, DataPack!AX370, IF($C$4=Dates!$E$6, DataPack!BC370)))))</f>
        <v/>
      </c>
    </row>
    <row r="220" spans="2:7">
      <c r="B220" s="93" t="str">
        <f>IF(IF($C$4=Dates!$E$3, DataPack!AJ371, IF($C$4=Dates!$E$4, DataPack!AO371, IF($C$4=Dates!$E$5, DataPack!AT371, IF($C$4=Dates!$E$6, DataPack!AY371))))="", "", IF($C$4=Dates!$E$3, DataPack!AJ371, IF($C$4=Dates!$E$4, DataPack!AO371, IF($C$4=Dates!$E$5, DataPack!AT371, IF($C$4=Dates!$E$6, DataPack!AY371)))))</f>
        <v/>
      </c>
      <c r="C220" s="100" t="str">
        <f>IF(IF($C$4=Dates!$E$3, DataPack!AK371, IF($C$4=Dates!$E$4, DataPack!AP371, IF($C$4=Dates!$E$5, DataPack!AU371, IF($C$4=Dates!$E$6, DataPack!AZ371))))="", "", IF($C$4=Dates!$E$3, DataPack!AK371, IF($C$4=Dates!$E$4, DataPack!AP371, IF($C$4=Dates!$E$5, DataPack!AU371, IF($C$4=Dates!$E$6, DataPack!AZ371)))))</f>
        <v/>
      </c>
      <c r="D220" s="100" t="str">
        <f>IF(IF($C$4=Dates!$E$3, DataPack!AL371, IF($C$4=Dates!$E$4, DataPack!AQ371, IF($C$4=Dates!$E$5, DataPack!AV371, IF($C$4=Dates!$E$6, DataPack!BA371))))="", "", IF($C$4=Dates!$E$3, DataPack!AL371, IF($C$4=Dates!$E$4, DataPack!AQ371, IF($C$4=Dates!$E$5, DataPack!AV371, IF($C$4=Dates!$E$6, DataPack!BA371)))))</f>
        <v/>
      </c>
      <c r="E220" s="100" t="str">
        <f>IF(IF($C$4=Dates!$E$3, DataPack!AM371, IF($C$4=Dates!$E$4, DataPack!AR371, IF($C$4=Dates!$E$5, DataPack!AW371, IF($C$4=Dates!$E$6, DataPack!BB371))))="", "", IF($C$4=Dates!$E$3, DataPack!AM371, IF($C$4=Dates!$E$4, DataPack!AR371, IF($C$4=Dates!$E$5, DataPack!AW371, IF($C$4=Dates!$E$6, DataPack!BB371)))))</f>
        <v/>
      </c>
      <c r="F220" s="100"/>
      <c r="G220" s="101" t="str">
        <f>IF(IF($C$4=Dates!$E$3, DataPack!AN371, IF($C$4=Dates!$E$4, DataPack!AS371, IF($C$4=Dates!$E$5, DataPack!AX371, IF($C$4=Dates!$E$6, DataPack!BC371))))="", "", IF($C$4=Dates!$E$3, DataPack!AN371, IF($C$4=Dates!$E$4, DataPack!AS371, IF($C$4=Dates!$E$5, DataPack!AX371, IF($C$4=Dates!$E$6, DataPack!BC371)))))</f>
        <v/>
      </c>
    </row>
    <row r="221" spans="2:7">
      <c r="B221" s="93" t="str">
        <f>IF(IF($C$4=Dates!$E$3, DataPack!AJ372, IF($C$4=Dates!$E$4, DataPack!AO372, IF($C$4=Dates!$E$5, DataPack!AT372, IF($C$4=Dates!$E$6, DataPack!AY372))))="", "", IF($C$4=Dates!$E$3, DataPack!AJ372, IF($C$4=Dates!$E$4, DataPack!AO372, IF($C$4=Dates!$E$5, DataPack!AT372, IF($C$4=Dates!$E$6, DataPack!AY372)))))</f>
        <v/>
      </c>
      <c r="C221" s="100" t="str">
        <f>IF(IF($C$4=Dates!$E$3, DataPack!AK372, IF($C$4=Dates!$E$4, DataPack!AP372, IF($C$4=Dates!$E$5, DataPack!AU372, IF($C$4=Dates!$E$6, DataPack!AZ372))))="", "", IF($C$4=Dates!$E$3, DataPack!AK372, IF($C$4=Dates!$E$4, DataPack!AP372, IF($C$4=Dates!$E$5, DataPack!AU372, IF($C$4=Dates!$E$6, DataPack!AZ372)))))</f>
        <v/>
      </c>
      <c r="D221" s="100" t="str">
        <f>IF(IF($C$4=Dates!$E$3, DataPack!AL372, IF($C$4=Dates!$E$4, DataPack!AQ372, IF($C$4=Dates!$E$5, DataPack!AV372, IF($C$4=Dates!$E$6, DataPack!BA372))))="", "", IF($C$4=Dates!$E$3, DataPack!AL372, IF($C$4=Dates!$E$4, DataPack!AQ372, IF($C$4=Dates!$E$5, DataPack!AV372, IF($C$4=Dates!$E$6, DataPack!BA372)))))</f>
        <v/>
      </c>
      <c r="E221" s="100" t="str">
        <f>IF(IF($C$4=Dates!$E$3, DataPack!AM372, IF($C$4=Dates!$E$4, DataPack!AR372, IF($C$4=Dates!$E$5, DataPack!AW372, IF($C$4=Dates!$E$6, DataPack!BB372))))="", "", IF($C$4=Dates!$E$3, DataPack!AM372, IF($C$4=Dates!$E$4, DataPack!AR372, IF($C$4=Dates!$E$5, DataPack!AW372, IF($C$4=Dates!$E$6, DataPack!BB372)))))</f>
        <v/>
      </c>
      <c r="F221" s="100"/>
      <c r="G221" s="101" t="str">
        <f>IF(IF($C$4=Dates!$E$3, DataPack!AN372, IF($C$4=Dates!$E$4, DataPack!AS372, IF($C$4=Dates!$E$5, DataPack!AX372, IF($C$4=Dates!$E$6, DataPack!BC372))))="", "", IF($C$4=Dates!$E$3, DataPack!AN372, IF($C$4=Dates!$E$4, DataPack!AS372, IF($C$4=Dates!$E$5, DataPack!AX372, IF($C$4=Dates!$E$6, DataPack!BC372)))))</f>
        <v/>
      </c>
    </row>
    <row r="222" spans="2:7">
      <c r="B222" s="93" t="str">
        <f>IF(IF($C$4=Dates!$E$3, DataPack!AJ373, IF($C$4=Dates!$E$4, DataPack!AO373, IF($C$4=Dates!$E$5, DataPack!AT373, IF($C$4=Dates!$E$6, DataPack!AY373))))="", "", IF($C$4=Dates!$E$3, DataPack!AJ373, IF($C$4=Dates!$E$4, DataPack!AO373, IF($C$4=Dates!$E$5, DataPack!AT373, IF($C$4=Dates!$E$6, DataPack!AY373)))))</f>
        <v/>
      </c>
      <c r="C222" s="100" t="str">
        <f>IF(IF($C$4=Dates!$E$3, DataPack!AK373, IF($C$4=Dates!$E$4, DataPack!AP373, IF($C$4=Dates!$E$5, DataPack!AU373, IF($C$4=Dates!$E$6, DataPack!AZ373))))="", "", IF($C$4=Dates!$E$3, DataPack!AK373, IF($C$4=Dates!$E$4, DataPack!AP373, IF($C$4=Dates!$E$5, DataPack!AU373, IF($C$4=Dates!$E$6, DataPack!AZ373)))))</f>
        <v/>
      </c>
      <c r="D222" s="100" t="str">
        <f>IF(IF($C$4=Dates!$E$3, DataPack!AL373, IF($C$4=Dates!$E$4, DataPack!AQ373, IF($C$4=Dates!$E$5, DataPack!AV373, IF($C$4=Dates!$E$6, DataPack!BA373))))="", "", IF($C$4=Dates!$E$3, DataPack!AL373, IF($C$4=Dates!$E$4, DataPack!AQ373, IF($C$4=Dates!$E$5, DataPack!AV373, IF($C$4=Dates!$E$6, DataPack!BA373)))))</f>
        <v/>
      </c>
      <c r="E222" s="100" t="str">
        <f>IF(IF($C$4=Dates!$E$3, DataPack!AM373, IF($C$4=Dates!$E$4, DataPack!AR373, IF($C$4=Dates!$E$5, DataPack!AW373, IF($C$4=Dates!$E$6, DataPack!BB373))))="", "", IF($C$4=Dates!$E$3, DataPack!AM373, IF($C$4=Dates!$E$4, DataPack!AR373, IF($C$4=Dates!$E$5, DataPack!AW373, IF($C$4=Dates!$E$6, DataPack!BB373)))))</f>
        <v/>
      </c>
      <c r="F222" s="100"/>
      <c r="G222" s="101" t="str">
        <f>IF(IF($C$4=Dates!$E$3, DataPack!AN373, IF($C$4=Dates!$E$4, DataPack!AS373, IF($C$4=Dates!$E$5, DataPack!AX373, IF($C$4=Dates!$E$6, DataPack!BC373))))="", "", IF($C$4=Dates!$E$3, DataPack!AN373, IF($C$4=Dates!$E$4, DataPack!AS373, IF($C$4=Dates!$E$5, DataPack!AX373, IF($C$4=Dates!$E$6, DataPack!BC373)))))</f>
        <v/>
      </c>
    </row>
    <row r="223" spans="2:7">
      <c r="B223" s="93" t="str">
        <f>IF(IF($C$4=Dates!$E$3, DataPack!AJ374, IF($C$4=Dates!$E$4, DataPack!AO374, IF($C$4=Dates!$E$5, DataPack!AT374, IF($C$4=Dates!$E$6, DataPack!AY374))))="", "", IF($C$4=Dates!$E$3, DataPack!AJ374, IF($C$4=Dates!$E$4, DataPack!AO374, IF($C$4=Dates!$E$5, DataPack!AT374, IF($C$4=Dates!$E$6, DataPack!AY374)))))</f>
        <v/>
      </c>
      <c r="C223" s="100" t="str">
        <f>IF(IF($C$4=Dates!$E$3, DataPack!AK374, IF($C$4=Dates!$E$4, DataPack!AP374, IF($C$4=Dates!$E$5, DataPack!AU374, IF($C$4=Dates!$E$6, DataPack!AZ374))))="", "", IF($C$4=Dates!$E$3, DataPack!AK374, IF($C$4=Dates!$E$4, DataPack!AP374, IF($C$4=Dates!$E$5, DataPack!AU374, IF($C$4=Dates!$E$6, DataPack!AZ374)))))</f>
        <v/>
      </c>
      <c r="D223" s="100" t="str">
        <f>IF(IF($C$4=Dates!$E$3, DataPack!AL374, IF($C$4=Dates!$E$4, DataPack!AQ374, IF($C$4=Dates!$E$5, DataPack!AV374, IF($C$4=Dates!$E$6, DataPack!BA374))))="", "", IF($C$4=Dates!$E$3, DataPack!AL374, IF($C$4=Dates!$E$4, DataPack!AQ374, IF($C$4=Dates!$E$5, DataPack!AV374, IF($C$4=Dates!$E$6, DataPack!BA374)))))</f>
        <v/>
      </c>
      <c r="E223" s="100" t="str">
        <f>IF(IF($C$4=Dates!$E$3, DataPack!AM374, IF($C$4=Dates!$E$4, DataPack!AR374, IF($C$4=Dates!$E$5, DataPack!AW374, IF($C$4=Dates!$E$6, DataPack!BB374))))="", "", IF($C$4=Dates!$E$3, DataPack!AM374, IF($C$4=Dates!$E$4, DataPack!AR374, IF($C$4=Dates!$E$5, DataPack!AW374, IF($C$4=Dates!$E$6, DataPack!BB374)))))</f>
        <v/>
      </c>
      <c r="F223" s="100"/>
      <c r="G223" s="101" t="str">
        <f>IF(IF($C$4=Dates!$E$3, DataPack!AN374, IF($C$4=Dates!$E$4, DataPack!AS374, IF($C$4=Dates!$E$5, DataPack!AX374, IF($C$4=Dates!$E$6, DataPack!BC374))))="", "", IF($C$4=Dates!$E$3, DataPack!AN374, IF($C$4=Dates!$E$4, DataPack!AS374, IF($C$4=Dates!$E$5, DataPack!AX374, IF($C$4=Dates!$E$6, DataPack!BC374)))))</f>
        <v/>
      </c>
    </row>
    <row r="224" spans="2:7">
      <c r="B224" s="93" t="str">
        <f>IF(IF($C$4=Dates!$E$3, DataPack!AJ375, IF($C$4=Dates!$E$4, DataPack!AO375, IF($C$4=Dates!$E$5, DataPack!AT375, IF($C$4=Dates!$E$6, DataPack!AY375))))="", "", IF($C$4=Dates!$E$3, DataPack!AJ375, IF($C$4=Dates!$E$4, DataPack!AO375, IF($C$4=Dates!$E$5, DataPack!AT375, IF($C$4=Dates!$E$6, DataPack!AY375)))))</f>
        <v/>
      </c>
      <c r="C224" s="100" t="str">
        <f>IF(IF($C$4=Dates!$E$3, DataPack!AK375, IF($C$4=Dates!$E$4, DataPack!AP375, IF($C$4=Dates!$E$5, DataPack!AU375, IF($C$4=Dates!$E$6, DataPack!AZ375))))="", "", IF($C$4=Dates!$E$3, DataPack!AK375, IF($C$4=Dates!$E$4, DataPack!AP375, IF($C$4=Dates!$E$5, DataPack!AU375, IF($C$4=Dates!$E$6, DataPack!AZ375)))))</f>
        <v/>
      </c>
      <c r="D224" s="100" t="str">
        <f>IF(IF($C$4=Dates!$E$3, DataPack!AL375, IF($C$4=Dates!$E$4, DataPack!AQ375, IF($C$4=Dates!$E$5, DataPack!AV375, IF($C$4=Dates!$E$6, DataPack!BA375))))="", "", IF($C$4=Dates!$E$3, DataPack!AL375, IF($C$4=Dates!$E$4, DataPack!AQ375, IF($C$4=Dates!$E$5, DataPack!AV375, IF($C$4=Dates!$E$6, DataPack!BA375)))))</f>
        <v/>
      </c>
      <c r="E224" s="100" t="str">
        <f>IF(IF($C$4=Dates!$E$3, DataPack!AM375, IF($C$4=Dates!$E$4, DataPack!AR375, IF($C$4=Dates!$E$5, DataPack!AW375, IF($C$4=Dates!$E$6, DataPack!BB375))))="", "", IF($C$4=Dates!$E$3, DataPack!AM375, IF($C$4=Dates!$E$4, DataPack!AR375, IF($C$4=Dates!$E$5, DataPack!AW375, IF($C$4=Dates!$E$6, DataPack!BB375)))))</f>
        <v/>
      </c>
      <c r="F224" s="100"/>
      <c r="G224" s="101" t="str">
        <f>IF(IF($C$4=Dates!$E$3, DataPack!AN375, IF($C$4=Dates!$E$4, DataPack!AS375, IF($C$4=Dates!$E$5, DataPack!AX375, IF($C$4=Dates!$E$6, DataPack!BC375))))="", "", IF($C$4=Dates!$E$3, DataPack!AN375, IF($C$4=Dates!$E$4, DataPack!AS375, IF($C$4=Dates!$E$5, DataPack!AX375, IF($C$4=Dates!$E$6, DataPack!BC375)))))</f>
        <v/>
      </c>
    </row>
    <row r="225" spans="2:7">
      <c r="B225" s="93" t="str">
        <f>IF(IF($C$4=Dates!$E$3, DataPack!AJ376, IF($C$4=Dates!$E$4, DataPack!AO376, IF($C$4=Dates!$E$5, DataPack!AT376, IF($C$4=Dates!$E$6, DataPack!AY376))))="", "", IF($C$4=Dates!$E$3, DataPack!AJ376, IF($C$4=Dates!$E$4, DataPack!AO376, IF($C$4=Dates!$E$5, DataPack!AT376, IF($C$4=Dates!$E$6, DataPack!AY376)))))</f>
        <v/>
      </c>
      <c r="C225" s="100" t="str">
        <f>IF(IF($C$4=Dates!$E$3, DataPack!AK376, IF($C$4=Dates!$E$4, DataPack!AP376, IF($C$4=Dates!$E$5, DataPack!AU376, IF($C$4=Dates!$E$6, DataPack!AZ376))))="", "", IF($C$4=Dates!$E$3, DataPack!AK376, IF($C$4=Dates!$E$4, DataPack!AP376, IF($C$4=Dates!$E$5, DataPack!AU376, IF($C$4=Dates!$E$6, DataPack!AZ376)))))</f>
        <v/>
      </c>
      <c r="D225" s="100" t="str">
        <f>IF(IF($C$4=Dates!$E$3, DataPack!AL376, IF($C$4=Dates!$E$4, DataPack!AQ376, IF($C$4=Dates!$E$5, DataPack!AV376, IF($C$4=Dates!$E$6, DataPack!BA376))))="", "", IF($C$4=Dates!$E$3, DataPack!AL376, IF($C$4=Dates!$E$4, DataPack!AQ376, IF($C$4=Dates!$E$5, DataPack!AV376, IF($C$4=Dates!$E$6, DataPack!BA376)))))</f>
        <v/>
      </c>
      <c r="E225" s="100" t="str">
        <f>IF(IF($C$4=Dates!$E$3, DataPack!AM376, IF($C$4=Dates!$E$4, DataPack!AR376, IF($C$4=Dates!$E$5, DataPack!AW376, IF($C$4=Dates!$E$6, DataPack!BB376))))="", "", IF($C$4=Dates!$E$3, DataPack!AM376, IF($C$4=Dates!$E$4, DataPack!AR376, IF($C$4=Dates!$E$5, DataPack!AW376, IF($C$4=Dates!$E$6, DataPack!BB376)))))</f>
        <v/>
      </c>
      <c r="F225" s="100"/>
      <c r="G225" s="101" t="str">
        <f>IF(IF($C$4=Dates!$E$3, DataPack!AN376, IF($C$4=Dates!$E$4, DataPack!AS376, IF($C$4=Dates!$E$5, DataPack!AX376, IF($C$4=Dates!$E$6, DataPack!BC376))))="", "", IF($C$4=Dates!$E$3, DataPack!AN376, IF($C$4=Dates!$E$4, DataPack!AS376, IF($C$4=Dates!$E$5, DataPack!AX376, IF($C$4=Dates!$E$6, DataPack!BC376)))))</f>
        <v/>
      </c>
    </row>
    <row r="226" spans="2:7">
      <c r="B226" s="93" t="str">
        <f>IF(IF($C$4=Dates!$E$3, DataPack!AJ377, IF($C$4=Dates!$E$4, DataPack!AO377, IF($C$4=Dates!$E$5, DataPack!AT377, IF($C$4=Dates!$E$6, DataPack!AY377))))="", "", IF($C$4=Dates!$E$3, DataPack!AJ377, IF($C$4=Dates!$E$4, DataPack!AO377, IF($C$4=Dates!$E$5, DataPack!AT377, IF($C$4=Dates!$E$6, DataPack!AY377)))))</f>
        <v/>
      </c>
      <c r="C226" s="100" t="str">
        <f>IF(IF($C$4=Dates!$E$3, DataPack!AK377, IF($C$4=Dates!$E$4, DataPack!AP377, IF($C$4=Dates!$E$5, DataPack!AU377, IF($C$4=Dates!$E$6, DataPack!AZ377))))="", "", IF($C$4=Dates!$E$3, DataPack!AK377, IF($C$4=Dates!$E$4, DataPack!AP377, IF($C$4=Dates!$E$5, DataPack!AU377, IF($C$4=Dates!$E$6, DataPack!AZ377)))))</f>
        <v/>
      </c>
      <c r="D226" s="100" t="str">
        <f>IF(IF($C$4=Dates!$E$3, DataPack!AL377, IF($C$4=Dates!$E$4, DataPack!AQ377, IF($C$4=Dates!$E$5, DataPack!AV377, IF($C$4=Dates!$E$6, DataPack!BA377))))="", "", IF($C$4=Dates!$E$3, DataPack!AL377, IF($C$4=Dates!$E$4, DataPack!AQ377, IF($C$4=Dates!$E$5, DataPack!AV377, IF($C$4=Dates!$E$6, DataPack!BA377)))))</f>
        <v/>
      </c>
      <c r="E226" s="100" t="str">
        <f>IF(IF($C$4=Dates!$E$3, DataPack!AM377, IF($C$4=Dates!$E$4, DataPack!AR377, IF($C$4=Dates!$E$5, DataPack!AW377, IF($C$4=Dates!$E$6, DataPack!BB377))))="", "", IF($C$4=Dates!$E$3, DataPack!AM377, IF($C$4=Dates!$E$4, DataPack!AR377, IF($C$4=Dates!$E$5, DataPack!AW377, IF($C$4=Dates!$E$6, DataPack!BB377)))))</f>
        <v/>
      </c>
      <c r="F226" s="100"/>
      <c r="G226" s="101" t="str">
        <f>IF(IF($C$4=Dates!$E$3, DataPack!AN377, IF($C$4=Dates!$E$4, DataPack!AS377, IF($C$4=Dates!$E$5, DataPack!AX377, IF($C$4=Dates!$E$6, DataPack!BC377))))="", "", IF($C$4=Dates!$E$3, DataPack!AN377, IF($C$4=Dates!$E$4, DataPack!AS377, IF($C$4=Dates!$E$5, DataPack!AX377, IF($C$4=Dates!$E$6, DataPack!BC377)))))</f>
        <v/>
      </c>
    </row>
    <row r="227" spans="2:7">
      <c r="B227" s="93" t="str">
        <f>IF(IF($C$4=Dates!$E$3, DataPack!AJ378, IF($C$4=Dates!$E$4, DataPack!AO378, IF($C$4=Dates!$E$5, DataPack!AT378, IF($C$4=Dates!$E$6, DataPack!AY378))))="", "", IF($C$4=Dates!$E$3, DataPack!AJ378, IF($C$4=Dates!$E$4, DataPack!AO378, IF($C$4=Dates!$E$5, DataPack!AT378, IF($C$4=Dates!$E$6, DataPack!AY378)))))</f>
        <v/>
      </c>
      <c r="C227" s="100" t="str">
        <f>IF(IF($C$4=Dates!$E$3, DataPack!AK378, IF($C$4=Dates!$E$4, DataPack!AP378, IF($C$4=Dates!$E$5, DataPack!AU378, IF($C$4=Dates!$E$6, DataPack!AZ378))))="", "", IF($C$4=Dates!$E$3, DataPack!AK378, IF($C$4=Dates!$E$4, DataPack!AP378, IF($C$4=Dates!$E$5, DataPack!AU378, IF($C$4=Dates!$E$6, DataPack!AZ378)))))</f>
        <v/>
      </c>
      <c r="D227" s="100" t="str">
        <f>IF(IF($C$4=Dates!$E$3, DataPack!AL378, IF($C$4=Dates!$E$4, DataPack!AQ378, IF($C$4=Dates!$E$5, DataPack!AV378, IF($C$4=Dates!$E$6, DataPack!BA378))))="", "", IF($C$4=Dates!$E$3, DataPack!AL378, IF($C$4=Dates!$E$4, DataPack!AQ378, IF($C$4=Dates!$E$5, DataPack!AV378, IF($C$4=Dates!$E$6, DataPack!BA378)))))</f>
        <v/>
      </c>
      <c r="E227" s="100" t="str">
        <f>IF(IF($C$4=Dates!$E$3, DataPack!AM378, IF($C$4=Dates!$E$4, DataPack!AR378, IF($C$4=Dates!$E$5, DataPack!AW378, IF($C$4=Dates!$E$6, DataPack!BB378))))="", "", IF($C$4=Dates!$E$3, DataPack!AM378, IF($C$4=Dates!$E$4, DataPack!AR378, IF($C$4=Dates!$E$5, DataPack!AW378, IF($C$4=Dates!$E$6, DataPack!BB378)))))</f>
        <v/>
      </c>
      <c r="F227" s="100"/>
      <c r="G227" s="101" t="str">
        <f>IF(IF($C$4=Dates!$E$3, DataPack!AN378, IF($C$4=Dates!$E$4, DataPack!AS378, IF($C$4=Dates!$E$5, DataPack!AX378, IF($C$4=Dates!$E$6, DataPack!BC378))))="", "", IF($C$4=Dates!$E$3, DataPack!AN378, IF($C$4=Dates!$E$4, DataPack!AS378, IF($C$4=Dates!$E$5, DataPack!AX378, IF($C$4=Dates!$E$6, DataPack!BC378)))))</f>
        <v/>
      </c>
    </row>
    <row r="228" spans="2:7">
      <c r="B228" s="93" t="str">
        <f>IF(IF($C$4=Dates!$E$3, DataPack!AJ379, IF($C$4=Dates!$E$4, DataPack!AO379, IF($C$4=Dates!$E$5, DataPack!AT379, IF($C$4=Dates!$E$6, DataPack!AY379))))="", "", IF($C$4=Dates!$E$3, DataPack!AJ379, IF($C$4=Dates!$E$4, DataPack!AO379, IF($C$4=Dates!$E$5, DataPack!AT379, IF($C$4=Dates!$E$6, DataPack!AY379)))))</f>
        <v/>
      </c>
      <c r="C228" s="100" t="str">
        <f>IF(IF($C$4=Dates!$E$3, DataPack!AK379, IF($C$4=Dates!$E$4, DataPack!AP379, IF($C$4=Dates!$E$5, DataPack!AU379, IF($C$4=Dates!$E$6, DataPack!AZ379))))="", "", IF($C$4=Dates!$E$3, DataPack!AK379, IF($C$4=Dates!$E$4, DataPack!AP379, IF($C$4=Dates!$E$5, DataPack!AU379, IF($C$4=Dates!$E$6, DataPack!AZ379)))))</f>
        <v/>
      </c>
      <c r="D228" s="100" t="str">
        <f>IF(IF($C$4=Dates!$E$3, DataPack!AL379, IF($C$4=Dates!$E$4, DataPack!AQ379, IF($C$4=Dates!$E$5, DataPack!AV379, IF($C$4=Dates!$E$6, DataPack!BA379))))="", "", IF($C$4=Dates!$E$3, DataPack!AL379, IF($C$4=Dates!$E$4, DataPack!AQ379, IF($C$4=Dates!$E$5, DataPack!AV379, IF($C$4=Dates!$E$6, DataPack!BA379)))))</f>
        <v/>
      </c>
      <c r="E228" s="100" t="str">
        <f>IF(IF($C$4=Dates!$E$3, DataPack!AM379, IF($C$4=Dates!$E$4, DataPack!AR379, IF($C$4=Dates!$E$5, DataPack!AW379, IF($C$4=Dates!$E$6, DataPack!BB379))))="", "", IF($C$4=Dates!$E$3, DataPack!AM379, IF($C$4=Dates!$E$4, DataPack!AR379, IF($C$4=Dates!$E$5, DataPack!AW379, IF($C$4=Dates!$E$6, DataPack!BB379)))))</f>
        <v/>
      </c>
      <c r="F228" s="100"/>
      <c r="G228" s="101" t="str">
        <f>IF(IF($C$4=Dates!$E$3, DataPack!AN379, IF($C$4=Dates!$E$4, DataPack!AS379, IF($C$4=Dates!$E$5, DataPack!AX379, IF($C$4=Dates!$E$6, DataPack!BC379))))="", "", IF($C$4=Dates!$E$3, DataPack!AN379, IF($C$4=Dates!$E$4, DataPack!AS379, IF($C$4=Dates!$E$5, DataPack!AX379, IF($C$4=Dates!$E$6, DataPack!BC379)))))</f>
        <v/>
      </c>
    </row>
    <row r="229" spans="2:7">
      <c r="B229" s="93" t="str">
        <f>IF(IF($C$4=Dates!$E$3, DataPack!AJ380, IF($C$4=Dates!$E$4, DataPack!AO380, IF($C$4=Dates!$E$5, DataPack!AT380, IF($C$4=Dates!$E$6, DataPack!AY380))))="", "", IF($C$4=Dates!$E$3, DataPack!AJ380, IF($C$4=Dates!$E$4, DataPack!AO380, IF($C$4=Dates!$E$5, DataPack!AT380, IF($C$4=Dates!$E$6, DataPack!AY380)))))</f>
        <v/>
      </c>
      <c r="C229" s="100" t="str">
        <f>IF(IF($C$4=Dates!$E$3, DataPack!AK380, IF($C$4=Dates!$E$4, DataPack!AP380, IF($C$4=Dates!$E$5, DataPack!AU380, IF($C$4=Dates!$E$6, DataPack!AZ380))))="", "", IF($C$4=Dates!$E$3, DataPack!AK380, IF($C$4=Dates!$E$4, DataPack!AP380, IF($C$4=Dates!$E$5, DataPack!AU380, IF($C$4=Dates!$E$6, DataPack!AZ380)))))</f>
        <v/>
      </c>
      <c r="D229" s="100" t="str">
        <f>IF(IF($C$4=Dates!$E$3, DataPack!AL380, IF($C$4=Dates!$E$4, DataPack!AQ380, IF($C$4=Dates!$E$5, DataPack!AV380, IF($C$4=Dates!$E$6, DataPack!BA380))))="", "", IF($C$4=Dates!$E$3, DataPack!AL380, IF($C$4=Dates!$E$4, DataPack!AQ380, IF($C$4=Dates!$E$5, DataPack!AV380, IF($C$4=Dates!$E$6, DataPack!BA380)))))</f>
        <v/>
      </c>
      <c r="E229" s="100" t="str">
        <f>IF(IF($C$4=Dates!$E$3, DataPack!AM380, IF($C$4=Dates!$E$4, DataPack!AR380, IF($C$4=Dates!$E$5, DataPack!AW380, IF($C$4=Dates!$E$6, DataPack!BB380))))="", "", IF($C$4=Dates!$E$3, DataPack!AM380, IF($C$4=Dates!$E$4, DataPack!AR380, IF($C$4=Dates!$E$5, DataPack!AW380, IF($C$4=Dates!$E$6, DataPack!BB380)))))</f>
        <v/>
      </c>
      <c r="F229" s="100"/>
      <c r="G229" s="101" t="str">
        <f>IF(IF($C$4=Dates!$E$3, DataPack!AN380, IF($C$4=Dates!$E$4, DataPack!AS380, IF($C$4=Dates!$E$5, DataPack!AX380, IF($C$4=Dates!$E$6, DataPack!BC380))))="", "", IF($C$4=Dates!$E$3, DataPack!AN380, IF($C$4=Dates!$E$4, DataPack!AS380, IF($C$4=Dates!$E$5, DataPack!AX380, IF($C$4=Dates!$E$6, DataPack!BC380)))))</f>
        <v/>
      </c>
    </row>
    <row r="230" spans="2:7">
      <c r="B230" s="93" t="str">
        <f>IF(IF($C$4=Dates!$E$3, DataPack!AJ381, IF($C$4=Dates!$E$4, DataPack!AO381, IF($C$4=Dates!$E$5, DataPack!AT381, IF($C$4=Dates!$E$6, DataPack!AY381))))="", "", IF($C$4=Dates!$E$3, DataPack!AJ381, IF($C$4=Dates!$E$4, DataPack!AO381, IF($C$4=Dates!$E$5, DataPack!AT381, IF($C$4=Dates!$E$6, DataPack!AY381)))))</f>
        <v/>
      </c>
      <c r="C230" s="100" t="str">
        <f>IF(IF($C$4=Dates!$E$3, DataPack!AK381, IF($C$4=Dates!$E$4, DataPack!AP381, IF($C$4=Dates!$E$5, DataPack!AU381, IF($C$4=Dates!$E$6, DataPack!AZ381))))="", "", IF($C$4=Dates!$E$3, DataPack!AK381, IF($C$4=Dates!$E$4, DataPack!AP381, IF($C$4=Dates!$E$5, DataPack!AU381, IF($C$4=Dates!$E$6, DataPack!AZ381)))))</f>
        <v/>
      </c>
      <c r="D230" s="100" t="str">
        <f>IF(IF($C$4=Dates!$E$3, DataPack!AL381, IF($C$4=Dates!$E$4, DataPack!AQ381, IF($C$4=Dates!$E$5, DataPack!AV381, IF($C$4=Dates!$E$6, DataPack!BA381))))="", "", IF($C$4=Dates!$E$3, DataPack!AL381, IF($C$4=Dates!$E$4, DataPack!AQ381, IF($C$4=Dates!$E$5, DataPack!AV381, IF($C$4=Dates!$E$6, DataPack!BA381)))))</f>
        <v/>
      </c>
      <c r="E230" s="100" t="str">
        <f>IF(IF($C$4=Dates!$E$3, DataPack!AM381, IF($C$4=Dates!$E$4, DataPack!AR381, IF($C$4=Dates!$E$5, DataPack!AW381, IF($C$4=Dates!$E$6, DataPack!BB381))))="", "", IF($C$4=Dates!$E$3, DataPack!AM381, IF($C$4=Dates!$E$4, DataPack!AR381, IF($C$4=Dates!$E$5, DataPack!AW381, IF($C$4=Dates!$E$6, DataPack!BB381)))))</f>
        <v/>
      </c>
      <c r="F230" s="100"/>
      <c r="G230" s="101" t="str">
        <f>IF(IF($C$4=Dates!$E$3, DataPack!AN381, IF($C$4=Dates!$E$4, DataPack!AS381, IF($C$4=Dates!$E$5, DataPack!AX381, IF($C$4=Dates!$E$6, DataPack!BC381))))="", "", IF($C$4=Dates!$E$3, DataPack!AN381, IF($C$4=Dates!$E$4, DataPack!AS381, IF($C$4=Dates!$E$5, DataPack!AX381, IF($C$4=Dates!$E$6, DataPack!BC381)))))</f>
        <v/>
      </c>
    </row>
    <row r="231" spans="2:7">
      <c r="B231" s="93" t="str">
        <f>IF(IF($C$4=Dates!$E$3, DataPack!AJ382, IF($C$4=Dates!$E$4, DataPack!AO382, IF($C$4=Dates!$E$5, DataPack!AT382, IF($C$4=Dates!$E$6, DataPack!AY382))))="", "", IF($C$4=Dates!$E$3, DataPack!AJ382, IF($C$4=Dates!$E$4, DataPack!AO382, IF($C$4=Dates!$E$5, DataPack!AT382, IF($C$4=Dates!$E$6, DataPack!AY382)))))</f>
        <v/>
      </c>
      <c r="C231" s="100" t="str">
        <f>IF(IF($C$4=Dates!$E$3, DataPack!AK382, IF($C$4=Dates!$E$4, DataPack!AP382, IF($C$4=Dates!$E$5, DataPack!AU382, IF($C$4=Dates!$E$6, DataPack!AZ382))))="", "", IF($C$4=Dates!$E$3, DataPack!AK382, IF($C$4=Dates!$E$4, DataPack!AP382, IF($C$4=Dates!$E$5, DataPack!AU382, IF($C$4=Dates!$E$6, DataPack!AZ382)))))</f>
        <v/>
      </c>
      <c r="D231" s="100" t="str">
        <f>IF(IF($C$4=Dates!$E$3, DataPack!AL382, IF($C$4=Dates!$E$4, DataPack!AQ382, IF($C$4=Dates!$E$5, DataPack!AV382, IF($C$4=Dates!$E$6, DataPack!BA382))))="", "", IF($C$4=Dates!$E$3, DataPack!AL382, IF($C$4=Dates!$E$4, DataPack!AQ382, IF($C$4=Dates!$E$5, DataPack!AV382, IF($C$4=Dates!$E$6, DataPack!BA382)))))</f>
        <v/>
      </c>
      <c r="E231" s="100" t="str">
        <f>IF(IF($C$4=Dates!$E$3, DataPack!AM382, IF($C$4=Dates!$E$4, DataPack!AR382, IF($C$4=Dates!$E$5, DataPack!AW382, IF($C$4=Dates!$E$6, DataPack!BB382))))="", "", IF($C$4=Dates!$E$3, DataPack!AM382, IF($C$4=Dates!$E$4, DataPack!AR382, IF($C$4=Dates!$E$5, DataPack!AW382, IF($C$4=Dates!$E$6, DataPack!BB382)))))</f>
        <v/>
      </c>
      <c r="F231" s="100"/>
      <c r="G231" s="101" t="str">
        <f>IF(IF($C$4=Dates!$E$3, DataPack!AN382, IF($C$4=Dates!$E$4, DataPack!AS382, IF($C$4=Dates!$E$5, DataPack!AX382, IF($C$4=Dates!$E$6, DataPack!BC382))))="", "", IF($C$4=Dates!$E$3, DataPack!AN382, IF($C$4=Dates!$E$4, DataPack!AS382, IF($C$4=Dates!$E$5, DataPack!AX382, IF($C$4=Dates!$E$6, DataPack!BC382)))))</f>
        <v/>
      </c>
    </row>
    <row r="232" spans="2:7">
      <c r="B232" s="93" t="str">
        <f>IF(IF($C$4=Dates!$E$3, DataPack!AJ383, IF($C$4=Dates!$E$4, DataPack!AO383, IF($C$4=Dates!$E$5, DataPack!AT383, IF($C$4=Dates!$E$6, DataPack!AY383))))="", "", IF($C$4=Dates!$E$3, DataPack!AJ383, IF($C$4=Dates!$E$4, DataPack!AO383, IF($C$4=Dates!$E$5, DataPack!AT383, IF($C$4=Dates!$E$6, DataPack!AY383)))))</f>
        <v/>
      </c>
      <c r="C232" s="100" t="str">
        <f>IF(IF($C$4=Dates!$E$3, DataPack!AK383, IF($C$4=Dates!$E$4, DataPack!AP383, IF($C$4=Dates!$E$5, DataPack!AU383, IF($C$4=Dates!$E$6, DataPack!AZ383))))="", "", IF($C$4=Dates!$E$3, DataPack!AK383, IF($C$4=Dates!$E$4, DataPack!AP383, IF($C$4=Dates!$E$5, DataPack!AU383, IF($C$4=Dates!$E$6, DataPack!AZ383)))))</f>
        <v/>
      </c>
      <c r="D232" s="100" t="str">
        <f>IF(IF($C$4=Dates!$E$3, DataPack!AL383, IF($C$4=Dates!$E$4, DataPack!AQ383, IF($C$4=Dates!$E$5, DataPack!AV383, IF($C$4=Dates!$E$6, DataPack!BA383))))="", "", IF($C$4=Dates!$E$3, DataPack!AL383, IF($C$4=Dates!$E$4, DataPack!AQ383, IF($C$4=Dates!$E$5, DataPack!AV383, IF($C$4=Dates!$E$6, DataPack!BA383)))))</f>
        <v/>
      </c>
      <c r="E232" s="100" t="str">
        <f>IF(IF($C$4=Dates!$E$3, DataPack!AM383, IF($C$4=Dates!$E$4, DataPack!AR383, IF($C$4=Dates!$E$5, DataPack!AW383, IF($C$4=Dates!$E$6, DataPack!BB383))))="", "", IF($C$4=Dates!$E$3, DataPack!AM383, IF($C$4=Dates!$E$4, DataPack!AR383, IF($C$4=Dates!$E$5, DataPack!AW383, IF($C$4=Dates!$E$6, DataPack!BB383)))))</f>
        <v/>
      </c>
      <c r="F232" s="100"/>
      <c r="G232" s="101" t="str">
        <f>IF(IF($C$4=Dates!$E$3, DataPack!AN383, IF($C$4=Dates!$E$4, DataPack!AS383, IF($C$4=Dates!$E$5, DataPack!AX383, IF($C$4=Dates!$E$6, DataPack!BC383))))="", "", IF($C$4=Dates!$E$3, DataPack!AN383, IF($C$4=Dates!$E$4, DataPack!AS383, IF($C$4=Dates!$E$5, DataPack!AX383, IF($C$4=Dates!$E$6, DataPack!BC383)))))</f>
        <v/>
      </c>
    </row>
    <row r="233" spans="2:7">
      <c r="B233" s="93" t="str">
        <f>IF(IF($C$4=Dates!$E$3, DataPack!AJ384, IF($C$4=Dates!$E$4, DataPack!AO384, IF($C$4=Dates!$E$5, DataPack!AT384, IF($C$4=Dates!$E$6, DataPack!AY384))))="", "", IF($C$4=Dates!$E$3, DataPack!AJ384, IF($C$4=Dates!$E$4, DataPack!AO384, IF($C$4=Dates!$E$5, DataPack!AT384, IF($C$4=Dates!$E$6, DataPack!AY384)))))</f>
        <v/>
      </c>
      <c r="C233" s="100" t="str">
        <f>IF(IF($C$4=Dates!$E$3, DataPack!AK384, IF($C$4=Dates!$E$4, DataPack!AP384, IF($C$4=Dates!$E$5, DataPack!AU384, IF($C$4=Dates!$E$6, DataPack!AZ384))))="", "", IF($C$4=Dates!$E$3, DataPack!AK384, IF($C$4=Dates!$E$4, DataPack!AP384, IF($C$4=Dates!$E$5, DataPack!AU384, IF($C$4=Dates!$E$6, DataPack!AZ384)))))</f>
        <v/>
      </c>
      <c r="D233" s="100" t="str">
        <f>IF(IF($C$4=Dates!$E$3, DataPack!AL384, IF($C$4=Dates!$E$4, DataPack!AQ384, IF($C$4=Dates!$E$5, DataPack!AV384, IF($C$4=Dates!$E$6, DataPack!BA384))))="", "", IF($C$4=Dates!$E$3, DataPack!AL384, IF($C$4=Dates!$E$4, DataPack!AQ384, IF($C$4=Dates!$E$5, DataPack!AV384, IF($C$4=Dates!$E$6, DataPack!BA384)))))</f>
        <v/>
      </c>
      <c r="E233" s="100" t="str">
        <f>IF(IF($C$4=Dates!$E$3, DataPack!AM384, IF($C$4=Dates!$E$4, DataPack!AR384, IF($C$4=Dates!$E$5, DataPack!AW384, IF($C$4=Dates!$E$6, DataPack!BB384))))="", "", IF($C$4=Dates!$E$3, DataPack!AM384, IF($C$4=Dates!$E$4, DataPack!AR384, IF($C$4=Dates!$E$5, DataPack!AW384, IF($C$4=Dates!$E$6, DataPack!BB384)))))</f>
        <v/>
      </c>
      <c r="F233" s="100"/>
      <c r="G233" s="101" t="str">
        <f>IF(IF($C$4=Dates!$E$3, DataPack!AN384, IF($C$4=Dates!$E$4, DataPack!AS384, IF($C$4=Dates!$E$5, DataPack!AX384, IF($C$4=Dates!$E$6, DataPack!BC384))))="", "", IF($C$4=Dates!$E$3, DataPack!AN384, IF($C$4=Dates!$E$4, DataPack!AS384, IF($C$4=Dates!$E$5, DataPack!AX384, IF($C$4=Dates!$E$6, DataPack!BC384)))))</f>
        <v/>
      </c>
    </row>
    <row r="234" spans="2:7">
      <c r="B234" s="93" t="str">
        <f>IF(IF($C$4=Dates!$E$3, DataPack!AJ385, IF($C$4=Dates!$E$4, DataPack!AO385, IF($C$4=Dates!$E$5, DataPack!AT385, IF($C$4=Dates!$E$6, DataPack!AY385))))="", "", IF($C$4=Dates!$E$3, DataPack!AJ385, IF($C$4=Dates!$E$4, DataPack!AO385, IF($C$4=Dates!$E$5, DataPack!AT385, IF($C$4=Dates!$E$6, DataPack!AY385)))))</f>
        <v/>
      </c>
      <c r="C234" s="100" t="str">
        <f>IF(IF($C$4=Dates!$E$3, DataPack!AK385, IF($C$4=Dates!$E$4, DataPack!AP385, IF($C$4=Dates!$E$5, DataPack!AU385, IF($C$4=Dates!$E$6, DataPack!AZ385))))="", "", IF($C$4=Dates!$E$3, DataPack!AK385, IF($C$4=Dates!$E$4, DataPack!AP385, IF($C$4=Dates!$E$5, DataPack!AU385, IF($C$4=Dates!$E$6, DataPack!AZ385)))))</f>
        <v/>
      </c>
      <c r="D234" s="100" t="str">
        <f>IF(IF($C$4=Dates!$E$3, DataPack!AL385, IF($C$4=Dates!$E$4, DataPack!AQ385, IF($C$4=Dates!$E$5, DataPack!AV385, IF($C$4=Dates!$E$6, DataPack!BA385))))="", "", IF($C$4=Dates!$E$3, DataPack!AL385, IF($C$4=Dates!$E$4, DataPack!AQ385, IF($C$4=Dates!$E$5, DataPack!AV385, IF($C$4=Dates!$E$6, DataPack!BA385)))))</f>
        <v/>
      </c>
      <c r="E234" s="100" t="str">
        <f>IF(IF($C$4=Dates!$E$3, DataPack!AM385, IF($C$4=Dates!$E$4, DataPack!AR385, IF($C$4=Dates!$E$5, DataPack!AW385, IF($C$4=Dates!$E$6, DataPack!BB385))))="", "", IF($C$4=Dates!$E$3, DataPack!AM385, IF($C$4=Dates!$E$4, DataPack!AR385, IF($C$4=Dates!$E$5, DataPack!AW385, IF($C$4=Dates!$E$6, DataPack!BB385)))))</f>
        <v/>
      </c>
      <c r="F234" s="100"/>
      <c r="G234" s="101" t="str">
        <f>IF(IF($C$4=Dates!$E$3, DataPack!AN385, IF($C$4=Dates!$E$4, DataPack!AS385, IF($C$4=Dates!$E$5, DataPack!AX385, IF($C$4=Dates!$E$6, DataPack!BC385))))="", "", IF($C$4=Dates!$E$3, DataPack!AN385, IF($C$4=Dates!$E$4, DataPack!AS385, IF($C$4=Dates!$E$5, DataPack!AX385, IF($C$4=Dates!$E$6, DataPack!BC385)))))</f>
        <v/>
      </c>
    </row>
    <row r="235" spans="2:7">
      <c r="B235" s="93" t="str">
        <f>IF(IF($C$4=Dates!$E$3, DataPack!AJ386, IF($C$4=Dates!$E$4, DataPack!AO386, IF($C$4=Dates!$E$5, DataPack!AT386, IF($C$4=Dates!$E$6, DataPack!AY386))))="", "", IF($C$4=Dates!$E$3, DataPack!AJ386, IF($C$4=Dates!$E$4, DataPack!AO386, IF($C$4=Dates!$E$5, DataPack!AT386, IF($C$4=Dates!$E$6, DataPack!AY386)))))</f>
        <v/>
      </c>
      <c r="C235" s="100" t="str">
        <f>IF(IF($C$4=Dates!$E$3, DataPack!AK386, IF($C$4=Dates!$E$4, DataPack!AP386, IF($C$4=Dates!$E$5, DataPack!AU386, IF($C$4=Dates!$E$6, DataPack!AZ386))))="", "", IF($C$4=Dates!$E$3, DataPack!AK386, IF($C$4=Dates!$E$4, DataPack!AP386, IF($C$4=Dates!$E$5, DataPack!AU386, IF($C$4=Dates!$E$6, DataPack!AZ386)))))</f>
        <v/>
      </c>
      <c r="D235" s="100" t="str">
        <f>IF(IF($C$4=Dates!$E$3, DataPack!AL386, IF($C$4=Dates!$E$4, DataPack!AQ386, IF($C$4=Dates!$E$5, DataPack!AV386, IF($C$4=Dates!$E$6, DataPack!BA386))))="", "", IF($C$4=Dates!$E$3, DataPack!AL386, IF($C$4=Dates!$E$4, DataPack!AQ386, IF($C$4=Dates!$E$5, DataPack!AV386, IF($C$4=Dates!$E$6, DataPack!BA386)))))</f>
        <v/>
      </c>
      <c r="E235" s="100" t="str">
        <f>IF(IF($C$4=Dates!$E$3, DataPack!AM386, IF($C$4=Dates!$E$4, DataPack!AR386, IF($C$4=Dates!$E$5, DataPack!AW386, IF($C$4=Dates!$E$6, DataPack!BB386))))="", "", IF($C$4=Dates!$E$3, DataPack!AM386, IF($C$4=Dates!$E$4, DataPack!AR386, IF($C$4=Dates!$E$5, DataPack!AW386, IF($C$4=Dates!$E$6, DataPack!BB386)))))</f>
        <v/>
      </c>
      <c r="F235" s="100"/>
      <c r="G235" s="101" t="str">
        <f>IF(IF($C$4=Dates!$E$3, DataPack!AN386, IF($C$4=Dates!$E$4, DataPack!AS386, IF($C$4=Dates!$E$5, DataPack!AX386, IF($C$4=Dates!$E$6, DataPack!BC386))))="", "", IF($C$4=Dates!$E$3, DataPack!AN386, IF($C$4=Dates!$E$4, DataPack!AS386, IF($C$4=Dates!$E$5, DataPack!AX386, IF($C$4=Dates!$E$6, DataPack!BC386)))))</f>
        <v/>
      </c>
    </row>
    <row r="236" spans="2:7">
      <c r="B236" s="93" t="str">
        <f>IF(IF($C$4=Dates!$E$3, DataPack!AJ387, IF($C$4=Dates!$E$4, DataPack!AO387, IF($C$4=Dates!$E$5, DataPack!AT387, IF($C$4=Dates!$E$6, DataPack!AY387))))="", "", IF($C$4=Dates!$E$3, DataPack!AJ387, IF($C$4=Dates!$E$4, DataPack!AO387, IF($C$4=Dates!$E$5, DataPack!AT387, IF($C$4=Dates!$E$6, DataPack!AY387)))))</f>
        <v/>
      </c>
      <c r="C236" s="100" t="str">
        <f>IF(IF($C$4=Dates!$E$3, DataPack!AK387, IF($C$4=Dates!$E$4, DataPack!AP387, IF($C$4=Dates!$E$5, DataPack!AU387, IF($C$4=Dates!$E$6, DataPack!AZ387))))="", "", IF($C$4=Dates!$E$3, DataPack!AK387, IF($C$4=Dates!$E$4, DataPack!AP387, IF($C$4=Dates!$E$5, DataPack!AU387, IF($C$4=Dates!$E$6, DataPack!AZ387)))))</f>
        <v/>
      </c>
      <c r="D236" s="100" t="str">
        <f>IF(IF($C$4=Dates!$E$3, DataPack!AL387, IF($C$4=Dates!$E$4, DataPack!AQ387, IF($C$4=Dates!$E$5, DataPack!AV387, IF($C$4=Dates!$E$6, DataPack!BA387))))="", "", IF($C$4=Dates!$E$3, DataPack!AL387, IF($C$4=Dates!$E$4, DataPack!AQ387, IF($C$4=Dates!$E$5, DataPack!AV387, IF($C$4=Dates!$E$6, DataPack!BA387)))))</f>
        <v/>
      </c>
      <c r="E236" s="100" t="str">
        <f>IF(IF($C$4=Dates!$E$3, DataPack!AM387, IF($C$4=Dates!$E$4, DataPack!AR387, IF($C$4=Dates!$E$5, DataPack!AW387, IF($C$4=Dates!$E$6, DataPack!BB387))))="", "", IF($C$4=Dates!$E$3, DataPack!AM387, IF($C$4=Dates!$E$4, DataPack!AR387, IF($C$4=Dates!$E$5, DataPack!AW387, IF($C$4=Dates!$E$6, DataPack!BB387)))))</f>
        <v/>
      </c>
      <c r="F236" s="100"/>
      <c r="G236" s="101" t="str">
        <f>IF(IF($C$4=Dates!$E$3, DataPack!AN387, IF($C$4=Dates!$E$4, DataPack!AS387, IF($C$4=Dates!$E$5, DataPack!AX387, IF($C$4=Dates!$E$6, DataPack!BC387))))="", "", IF($C$4=Dates!$E$3, DataPack!AN387, IF($C$4=Dates!$E$4, DataPack!AS387, IF($C$4=Dates!$E$5, DataPack!AX387, IF($C$4=Dates!$E$6, DataPack!BC387)))))</f>
        <v/>
      </c>
    </row>
    <row r="237" spans="2:7">
      <c r="B237" s="93" t="str">
        <f>IF(IF($C$4=Dates!$E$3, DataPack!AJ388, IF($C$4=Dates!$E$4, DataPack!AO388, IF($C$4=Dates!$E$5, DataPack!AT388, IF($C$4=Dates!$E$6, DataPack!AY388))))="", "", IF($C$4=Dates!$E$3, DataPack!AJ388, IF($C$4=Dates!$E$4, DataPack!AO388, IF($C$4=Dates!$E$5, DataPack!AT388, IF($C$4=Dates!$E$6, DataPack!AY388)))))</f>
        <v/>
      </c>
      <c r="C237" s="100" t="str">
        <f>IF(IF($C$4=Dates!$E$3, DataPack!AK388, IF($C$4=Dates!$E$4, DataPack!AP388, IF($C$4=Dates!$E$5, DataPack!AU388, IF($C$4=Dates!$E$6, DataPack!AZ388))))="", "", IF($C$4=Dates!$E$3, DataPack!AK388, IF($C$4=Dates!$E$4, DataPack!AP388, IF($C$4=Dates!$E$5, DataPack!AU388, IF($C$4=Dates!$E$6, DataPack!AZ388)))))</f>
        <v/>
      </c>
      <c r="D237" s="100" t="str">
        <f>IF(IF($C$4=Dates!$E$3, DataPack!AL388, IF($C$4=Dates!$E$4, DataPack!AQ388, IF($C$4=Dates!$E$5, DataPack!AV388, IF($C$4=Dates!$E$6, DataPack!BA388))))="", "", IF($C$4=Dates!$E$3, DataPack!AL388, IF($C$4=Dates!$E$4, DataPack!AQ388, IF($C$4=Dates!$E$5, DataPack!AV388, IF($C$4=Dates!$E$6, DataPack!BA388)))))</f>
        <v/>
      </c>
      <c r="E237" s="100" t="str">
        <f>IF(IF($C$4=Dates!$E$3, DataPack!AM388, IF($C$4=Dates!$E$4, DataPack!AR388, IF($C$4=Dates!$E$5, DataPack!AW388, IF($C$4=Dates!$E$6, DataPack!BB388))))="", "", IF($C$4=Dates!$E$3, DataPack!AM388, IF($C$4=Dates!$E$4, DataPack!AR388, IF($C$4=Dates!$E$5, DataPack!AW388, IF($C$4=Dates!$E$6, DataPack!BB388)))))</f>
        <v/>
      </c>
      <c r="F237" s="100"/>
      <c r="G237" s="101" t="str">
        <f>IF(IF($C$4=Dates!$E$3, DataPack!AN388, IF($C$4=Dates!$E$4, DataPack!AS388, IF($C$4=Dates!$E$5, DataPack!AX388, IF($C$4=Dates!$E$6, DataPack!BC388))))="", "", IF($C$4=Dates!$E$3, DataPack!AN388, IF($C$4=Dates!$E$4, DataPack!AS388, IF($C$4=Dates!$E$5, DataPack!AX388, IF($C$4=Dates!$E$6, DataPack!BC388)))))</f>
        <v/>
      </c>
    </row>
    <row r="238" spans="2:7">
      <c r="B238" s="93" t="str">
        <f>IF(IF($C$4=Dates!$E$3, DataPack!AJ389, IF($C$4=Dates!$E$4, DataPack!AO389, IF($C$4=Dates!$E$5, DataPack!AT389, IF($C$4=Dates!$E$6, DataPack!AY389))))="", "", IF($C$4=Dates!$E$3, DataPack!AJ389, IF($C$4=Dates!$E$4, DataPack!AO389, IF($C$4=Dates!$E$5, DataPack!AT389, IF($C$4=Dates!$E$6, DataPack!AY389)))))</f>
        <v/>
      </c>
      <c r="C238" s="100" t="str">
        <f>IF(IF($C$4=Dates!$E$3, DataPack!AK389, IF($C$4=Dates!$E$4, DataPack!AP389, IF($C$4=Dates!$E$5, DataPack!AU389, IF($C$4=Dates!$E$6, DataPack!AZ389))))="", "", IF($C$4=Dates!$E$3, DataPack!AK389, IF($C$4=Dates!$E$4, DataPack!AP389, IF($C$4=Dates!$E$5, DataPack!AU389, IF($C$4=Dates!$E$6, DataPack!AZ389)))))</f>
        <v/>
      </c>
      <c r="D238" s="100" t="str">
        <f>IF(IF($C$4=Dates!$E$3, DataPack!AL389, IF($C$4=Dates!$E$4, DataPack!AQ389, IF($C$4=Dates!$E$5, DataPack!AV389, IF($C$4=Dates!$E$6, DataPack!BA389))))="", "", IF($C$4=Dates!$E$3, DataPack!AL389, IF($C$4=Dates!$E$4, DataPack!AQ389, IF($C$4=Dates!$E$5, DataPack!AV389, IF($C$4=Dates!$E$6, DataPack!BA389)))))</f>
        <v/>
      </c>
      <c r="E238" s="100" t="str">
        <f>IF(IF($C$4=Dates!$E$3, DataPack!AM389, IF($C$4=Dates!$E$4, DataPack!AR389, IF($C$4=Dates!$E$5, DataPack!AW389, IF($C$4=Dates!$E$6, DataPack!BB389))))="", "", IF($C$4=Dates!$E$3, DataPack!AM389, IF($C$4=Dates!$E$4, DataPack!AR389, IF($C$4=Dates!$E$5, DataPack!AW389, IF($C$4=Dates!$E$6, DataPack!BB389)))))</f>
        <v/>
      </c>
      <c r="F238" s="100"/>
      <c r="G238" s="101" t="str">
        <f>IF(IF($C$4=Dates!$E$3, DataPack!AN389, IF($C$4=Dates!$E$4, DataPack!AS389, IF($C$4=Dates!$E$5, DataPack!AX389, IF($C$4=Dates!$E$6, DataPack!BC389))))="", "", IF($C$4=Dates!$E$3, DataPack!AN389, IF($C$4=Dates!$E$4, DataPack!AS389, IF($C$4=Dates!$E$5, DataPack!AX389, IF($C$4=Dates!$E$6, DataPack!BC389)))))</f>
        <v/>
      </c>
    </row>
    <row r="239" spans="2:7">
      <c r="B239" s="93" t="str">
        <f>IF(IF($C$4=Dates!$E$3, DataPack!AJ390, IF($C$4=Dates!$E$4, DataPack!AO390, IF($C$4=Dates!$E$5, DataPack!AT390, IF($C$4=Dates!$E$6, DataPack!AY390))))="", "", IF($C$4=Dates!$E$3, DataPack!AJ390, IF($C$4=Dates!$E$4, DataPack!AO390, IF($C$4=Dates!$E$5, DataPack!AT390, IF($C$4=Dates!$E$6, DataPack!AY390)))))</f>
        <v/>
      </c>
      <c r="C239" s="100" t="str">
        <f>IF(IF($C$4=Dates!$E$3, DataPack!AK390, IF($C$4=Dates!$E$4, DataPack!AP390, IF($C$4=Dates!$E$5, DataPack!AU390, IF($C$4=Dates!$E$6, DataPack!AZ390))))="", "", IF($C$4=Dates!$E$3, DataPack!AK390, IF($C$4=Dates!$E$4, DataPack!AP390, IF($C$4=Dates!$E$5, DataPack!AU390, IF($C$4=Dates!$E$6, DataPack!AZ390)))))</f>
        <v/>
      </c>
      <c r="D239" s="100" t="str">
        <f>IF(IF($C$4=Dates!$E$3, DataPack!AL390, IF($C$4=Dates!$E$4, DataPack!AQ390, IF($C$4=Dates!$E$5, DataPack!AV390, IF($C$4=Dates!$E$6, DataPack!BA390))))="", "", IF($C$4=Dates!$E$3, DataPack!AL390, IF($C$4=Dates!$E$4, DataPack!AQ390, IF($C$4=Dates!$E$5, DataPack!AV390, IF($C$4=Dates!$E$6, DataPack!BA390)))))</f>
        <v/>
      </c>
      <c r="E239" s="100" t="str">
        <f>IF(IF($C$4=Dates!$E$3, DataPack!AM390, IF($C$4=Dates!$E$4, DataPack!AR390, IF($C$4=Dates!$E$5, DataPack!AW390, IF($C$4=Dates!$E$6, DataPack!BB390))))="", "", IF($C$4=Dates!$E$3, DataPack!AM390, IF($C$4=Dates!$E$4, DataPack!AR390, IF($C$4=Dates!$E$5, DataPack!AW390, IF($C$4=Dates!$E$6, DataPack!BB390)))))</f>
        <v/>
      </c>
      <c r="F239" s="100"/>
      <c r="G239" s="101" t="str">
        <f>IF(IF($C$4=Dates!$E$3, DataPack!AN390, IF($C$4=Dates!$E$4, DataPack!AS390, IF($C$4=Dates!$E$5, DataPack!AX390, IF($C$4=Dates!$E$6, DataPack!BC390))))="", "", IF($C$4=Dates!$E$3, DataPack!AN390, IF($C$4=Dates!$E$4, DataPack!AS390, IF($C$4=Dates!$E$5, DataPack!AX390, IF($C$4=Dates!$E$6, DataPack!BC390)))))</f>
        <v/>
      </c>
    </row>
    <row r="240" spans="2:7">
      <c r="B240" s="93" t="str">
        <f>IF(IF($C$4=Dates!$E$3, DataPack!AJ391, IF($C$4=Dates!$E$4, DataPack!AO391, IF($C$4=Dates!$E$5, DataPack!AT391, IF($C$4=Dates!$E$6, DataPack!AY391))))="", "", IF($C$4=Dates!$E$3, DataPack!AJ391, IF($C$4=Dates!$E$4, DataPack!AO391, IF($C$4=Dates!$E$5, DataPack!AT391, IF($C$4=Dates!$E$6, DataPack!AY391)))))</f>
        <v/>
      </c>
      <c r="C240" s="100" t="str">
        <f>IF(IF($C$4=Dates!$E$3, DataPack!AK391, IF($C$4=Dates!$E$4, DataPack!AP391, IF($C$4=Dates!$E$5, DataPack!AU391, IF($C$4=Dates!$E$6, DataPack!AZ391))))="", "", IF($C$4=Dates!$E$3, DataPack!AK391, IF($C$4=Dates!$E$4, DataPack!AP391, IF($C$4=Dates!$E$5, DataPack!AU391, IF($C$4=Dates!$E$6, DataPack!AZ391)))))</f>
        <v/>
      </c>
      <c r="D240" s="100" t="str">
        <f>IF(IF($C$4=Dates!$E$3, DataPack!AL391, IF($C$4=Dates!$E$4, DataPack!AQ391, IF($C$4=Dates!$E$5, DataPack!AV391, IF($C$4=Dates!$E$6, DataPack!BA391))))="", "", IF($C$4=Dates!$E$3, DataPack!AL391, IF($C$4=Dates!$E$4, DataPack!AQ391, IF($C$4=Dates!$E$5, DataPack!AV391, IF($C$4=Dates!$E$6, DataPack!BA391)))))</f>
        <v/>
      </c>
      <c r="E240" s="100" t="str">
        <f>IF(IF($C$4=Dates!$E$3, DataPack!AM391, IF($C$4=Dates!$E$4, DataPack!AR391, IF($C$4=Dates!$E$5, DataPack!AW391, IF($C$4=Dates!$E$6, DataPack!BB391))))="", "", IF($C$4=Dates!$E$3, DataPack!AM391, IF($C$4=Dates!$E$4, DataPack!AR391, IF($C$4=Dates!$E$5, DataPack!AW391, IF($C$4=Dates!$E$6, DataPack!BB391)))))</f>
        <v/>
      </c>
      <c r="F240" s="100"/>
      <c r="G240" s="101" t="str">
        <f>IF(IF($C$4=Dates!$E$3, DataPack!AN391, IF($C$4=Dates!$E$4, DataPack!AS391, IF($C$4=Dates!$E$5, DataPack!AX391, IF($C$4=Dates!$E$6, DataPack!BC391))))="", "", IF($C$4=Dates!$E$3, DataPack!AN391, IF($C$4=Dates!$E$4, DataPack!AS391, IF($C$4=Dates!$E$5, DataPack!AX391, IF($C$4=Dates!$E$6, DataPack!BC391)))))</f>
        <v/>
      </c>
    </row>
    <row r="241" spans="2:7">
      <c r="B241" s="93" t="str">
        <f>IF(IF($C$4=Dates!$E$3, DataPack!AJ392, IF($C$4=Dates!$E$4, DataPack!AO392, IF($C$4=Dates!$E$5, DataPack!AT392, IF($C$4=Dates!$E$6, DataPack!AY392))))="", "", IF($C$4=Dates!$E$3, DataPack!AJ392, IF($C$4=Dates!$E$4, DataPack!AO392, IF($C$4=Dates!$E$5, DataPack!AT392, IF($C$4=Dates!$E$6, DataPack!AY392)))))</f>
        <v/>
      </c>
      <c r="C241" s="100" t="str">
        <f>IF(IF($C$4=Dates!$E$3, DataPack!AK392, IF($C$4=Dates!$E$4, DataPack!AP392, IF($C$4=Dates!$E$5, DataPack!AU392, IF($C$4=Dates!$E$6, DataPack!AZ392))))="", "", IF($C$4=Dates!$E$3, DataPack!AK392, IF($C$4=Dates!$E$4, DataPack!AP392, IF($C$4=Dates!$E$5, DataPack!AU392, IF($C$4=Dates!$E$6, DataPack!AZ392)))))</f>
        <v/>
      </c>
      <c r="D241" s="100" t="str">
        <f>IF(IF($C$4=Dates!$E$3, DataPack!AL392, IF($C$4=Dates!$E$4, DataPack!AQ392, IF($C$4=Dates!$E$5, DataPack!AV392, IF($C$4=Dates!$E$6, DataPack!BA392))))="", "", IF($C$4=Dates!$E$3, DataPack!AL392, IF($C$4=Dates!$E$4, DataPack!AQ392, IF($C$4=Dates!$E$5, DataPack!AV392, IF($C$4=Dates!$E$6, DataPack!BA392)))))</f>
        <v/>
      </c>
      <c r="E241" s="100" t="str">
        <f>IF(IF($C$4=Dates!$E$3, DataPack!AM392, IF($C$4=Dates!$E$4, DataPack!AR392, IF($C$4=Dates!$E$5, DataPack!AW392, IF($C$4=Dates!$E$6, DataPack!BB392))))="", "", IF($C$4=Dates!$E$3, DataPack!AM392, IF($C$4=Dates!$E$4, DataPack!AR392, IF($C$4=Dates!$E$5, DataPack!AW392, IF($C$4=Dates!$E$6, DataPack!BB392)))))</f>
        <v/>
      </c>
      <c r="F241" s="100"/>
      <c r="G241" s="101" t="str">
        <f>IF(IF($C$4=Dates!$E$3, DataPack!AN392, IF($C$4=Dates!$E$4, DataPack!AS392, IF($C$4=Dates!$E$5, DataPack!AX392, IF($C$4=Dates!$E$6, DataPack!BC392))))="", "", IF($C$4=Dates!$E$3, DataPack!AN392, IF($C$4=Dates!$E$4, DataPack!AS392, IF($C$4=Dates!$E$5, DataPack!AX392, IF($C$4=Dates!$E$6, DataPack!BC392)))))</f>
        <v/>
      </c>
    </row>
    <row r="242" spans="2:7">
      <c r="B242" s="93" t="str">
        <f>IF(IF($C$4=Dates!$E$3, DataPack!AJ393, IF($C$4=Dates!$E$4, DataPack!AO393, IF($C$4=Dates!$E$5, DataPack!AT393, IF($C$4=Dates!$E$6, DataPack!AY393))))="", "", IF($C$4=Dates!$E$3, DataPack!AJ393, IF($C$4=Dates!$E$4, DataPack!AO393, IF($C$4=Dates!$E$5, DataPack!AT393, IF($C$4=Dates!$E$6, DataPack!AY393)))))</f>
        <v/>
      </c>
      <c r="C242" s="100" t="str">
        <f>IF(IF($C$4=Dates!$E$3, DataPack!AK393, IF($C$4=Dates!$E$4, DataPack!AP393, IF($C$4=Dates!$E$5, DataPack!AU393, IF($C$4=Dates!$E$6, DataPack!AZ393))))="", "", IF($C$4=Dates!$E$3, DataPack!AK393, IF($C$4=Dates!$E$4, DataPack!AP393, IF($C$4=Dates!$E$5, DataPack!AU393, IF($C$4=Dates!$E$6, DataPack!AZ393)))))</f>
        <v/>
      </c>
      <c r="D242" s="100" t="str">
        <f>IF(IF($C$4=Dates!$E$3, DataPack!AL393, IF($C$4=Dates!$E$4, DataPack!AQ393, IF($C$4=Dates!$E$5, DataPack!AV393, IF($C$4=Dates!$E$6, DataPack!BA393))))="", "", IF($C$4=Dates!$E$3, DataPack!AL393, IF($C$4=Dates!$E$4, DataPack!AQ393, IF($C$4=Dates!$E$5, DataPack!AV393, IF($C$4=Dates!$E$6, DataPack!BA393)))))</f>
        <v/>
      </c>
      <c r="E242" s="100" t="str">
        <f>IF(IF($C$4=Dates!$E$3, DataPack!AM393, IF($C$4=Dates!$E$4, DataPack!AR393, IF($C$4=Dates!$E$5, DataPack!AW393, IF($C$4=Dates!$E$6, DataPack!BB393))))="", "", IF($C$4=Dates!$E$3, DataPack!AM393, IF($C$4=Dates!$E$4, DataPack!AR393, IF($C$4=Dates!$E$5, DataPack!AW393, IF($C$4=Dates!$E$6, DataPack!BB393)))))</f>
        <v/>
      </c>
      <c r="F242" s="100"/>
      <c r="G242" s="101" t="str">
        <f>IF(IF($C$4=Dates!$E$3, DataPack!AN393, IF($C$4=Dates!$E$4, DataPack!AS393, IF($C$4=Dates!$E$5, DataPack!AX393, IF($C$4=Dates!$E$6, DataPack!BC393))))="", "", IF($C$4=Dates!$E$3, DataPack!AN393, IF($C$4=Dates!$E$4, DataPack!AS393, IF($C$4=Dates!$E$5, DataPack!AX393, IF($C$4=Dates!$E$6, DataPack!BC393)))))</f>
        <v/>
      </c>
    </row>
    <row r="243" spans="2:7">
      <c r="B243" s="93" t="str">
        <f>IF(IF($C$4=Dates!$E$3, DataPack!AJ394, IF($C$4=Dates!$E$4, DataPack!AO394, IF($C$4=Dates!$E$5, DataPack!AT394, IF($C$4=Dates!$E$6, DataPack!AY394))))="", "", IF($C$4=Dates!$E$3, DataPack!AJ394, IF($C$4=Dates!$E$4, DataPack!AO394, IF($C$4=Dates!$E$5, DataPack!AT394, IF($C$4=Dates!$E$6, DataPack!AY394)))))</f>
        <v/>
      </c>
      <c r="C243" s="100" t="str">
        <f>IF(IF($C$4=Dates!$E$3, DataPack!AK394, IF($C$4=Dates!$E$4, DataPack!AP394, IF($C$4=Dates!$E$5, DataPack!AU394, IF($C$4=Dates!$E$6, DataPack!AZ394))))="", "", IF($C$4=Dates!$E$3, DataPack!AK394, IF($C$4=Dates!$E$4, DataPack!AP394, IF($C$4=Dates!$E$5, DataPack!AU394, IF($C$4=Dates!$E$6, DataPack!AZ394)))))</f>
        <v/>
      </c>
      <c r="D243" s="100" t="str">
        <f>IF(IF($C$4=Dates!$E$3, DataPack!AL394, IF($C$4=Dates!$E$4, DataPack!AQ394, IF($C$4=Dates!$E$5, DataPack!AV394, IF($C$4=Dates!$E$6, DataPack!BA394))))="", "", IF($C$4=Dates!$E$3, DataPack!AL394, IF($C$4=Dates!$E$4, DataPack!AQ394, IF($C$4=Dates!$E$5, DataPack!AV394, IF($C$4=Dates!$E$6, DataPack!BA394)))))</f>
        <v/>
      </c>
      <c r="E243" s="100" t="str">
        <f>IF(IF($C$4=Dates!$E$3, DataPack!AM394, IF($C$4=Dates!$E$4, DataPack!AR394, IF($C$4=Dates!$E$5, DataPack!AW394, IF($C$4=Dates!$E$6, DataPack!BB394))))="", "", IF($C$4=Dates!$E$3, DataPack!AM394, IF($C$4=Dates!$E$4, DataPack!AR394, IF($C$4=Dates!$E$5, DataPack!AW394, IF($C$4=Dates!$E$6, DataPack!BB394)))))</f>
        <v/>
      </c>
      <c r="F243" s="100"/>
      <c r="G243" s="101" t="str">
        <f>IF(IF($C$4=Dates!$E$3, DataPack!AN394, IF($C$4=Dates!$E$4, DataPack!AS394, IF($C$4=Dates!$E$5, DataPack!AX394, IF($C$4=Dates!$E$6, DataPack!BC394))))="", "", IF($C$4=Dates!$E$3, DataPack!AN394, IF($C$4=Dates!$E$4, DataPack!AS394, IF($C$4=Dates!$E$5, DataPack!AX394, IF($C$4=Dates!$E$6, DataPack!BC394)))))</f>
        <v/>
      </c>
    </row>
    <row r="244" spans="2:7">
      <c r="B244" s="93" t="str">
        <f>IF(IF($C$4=Dates!$E$3, DataPack!AJ395, IF($C$4=Dates!$E$4, DataPack!AO395, IF($C$4=Dates!$E$5, DataPack!AT395, IF($C$4=Dates!$E$6, DataPack!AY395))))="", "", IF($C$4=Dates!$E$3, DataPack!AJ395, IF($C$4=Dates!$E$4, DataPack!AO395, IF($C$4=Dates!$E$5, DataPack!AT395, IF($C$4=Dates!$E$6, DataPack!AY395)))))</f>
        <v/>
      </c>
      <c r="C244" s="100" t="str">
        <f>IF(IF($C$4=Dates!$E$3, DataPack!AK395, IF($C$4=Dates!$E$4, DataPack!AP395, IF($C$4=Dates!$E$5, DataPack!AU395, IF($C$4=Dates!$E$6, DataPack!AZ395))))="", "", IF($C$4=Dates!$E$3, DataPack!AK395, IF($C$4=Dates!$E$4, DataPack!AP395, IF($C$4=Dates!$E$5, DataPack!AU395, IF($C$4=Dates!$E$6, DataPack!AZ395)))))</f>
        <v/>
      </c>
      <c r="D244" s="100" t="str">
        <f>IF(IF($C$4=Dates!$E$3, DataPack!AL395, IF($C$4=Dates!$E$4, DataPack!AQ395, IF($C$4=Dates!$E$5, DataPack!AV395, IF($C$4=Dates!$E$6, DataPack!BA395))))="", "", IF($C$4=Dates!$E$3, DataPack!AL395, IF($C$4=Dates!$E$4, DataPack!AQ395, IF($C$4=Dates!$E$5, DataPack!AV395, IF($C$4=Dates!$E$6, DataPack!BA395)))))</f>
        <v/>
      </c>
      <c r="E244" s="100" t="str">
        <f>IF(IF($C$4=Dates!$E$3, DataPack!AM395, IF($C$4=Dates!$E$4, DataPack!AR395, IF($C$4=Dates!$E$5, DataPack!AW395, IF($C$4=Dates!$E$6, DataPack!BB395))))="", "", IF($C$4=Dates!$E$3, DataPack!AM395, IF($C$4=Dates!$E$4, DataPack!AR395, IF($C$4=Dates!$E$5, DataPack!AW395, IF($C$4=Dates!$E$6, DataPack!BB395)))))</f>
        <v/>
      </c>
      <c r="F244" s="100"/>
      <c r="G244" s="101" t="str">
        <f>IF(IF($C$4=Dates!$E$3, DataPack!AN395, IF($C$4=Dates!$E$4, DataPack!AS395, IF($C$4=Dates!$E$5, DataPack!AX395, IF($C$4=Dates!$E$6, DataPack!BC395))))="", "", IF($C$4=Dates!$E$3, DataPack!AN395, IF($C$4=Dates!$E$4, DataPack!AS395, IF($C$4=Dates!$E$5, DataPack!AX395, IF($C$4=Dates!$E$6, DataPack!BC395)))))</f>
        <v/>
      </c>
    </row>
    <row r="245" spans="2:7">
      <c r="B245" s="93" t="str">
        <f>IF(IF($C$4=Dates!$E$3, DataPack!AJ396, IF($C$4=Dates!$E$4, DataPack!AO396, IF($C$4=Dates!$E$5, DataPack!AT396, IF($C$4=Dates!$E$6, DataPack!AY396))))="", "", IF($C$4=Dates!$E$3, DataPack!AJ396, IF($C$4=Dates!$E$4, DataPack!AO396, IF($C$4=Dates!$E$5, DataPack!AT396, IF($C$4=Dates!$E$6, DataPack!AY396)))))</f>
        <v/>
      </c>
      <c r="C245" s="100" t="str">
        <f>IF(IF($C$4=Dates!$E$3, DataPack!AK396, IF($C$4=Dates!$E$4, DataPack!AP396, IF($C$4=Dates!$E$5, DataPack!AU396, IF($C$4=Dates!$E$6, DataPack!AZ396))))="", "", IF($C$4=Dates!$E$3, DataPack!AK396, IF($C$4=Dates!$E$4, DataPack!AP396, IF($C$4=Dates!$E$5, DataPack!AU396, IF($C$4=Dates!$E$6, DataPack!AZ396)))))</f>
        <v/>
      </c>
      <c r="D245" s="100" t="str">
        <f>IF(IF($C$4=Dates!$E$3, DataPack!AL396, IF($C$4=Dates!$E$4, DataPack!AQ396, IF($C$4=Dates!$E$5, DataPack!AV396, IF($C$4=Dates!$E$6, DataPack!BA396))))="", "", IF($C$4=Dates!$E$3, DataPack!AL396, IF($C$4=Dates!$E$4, DataPack!AQ396, IF($C$4=Dates!$E$5, DataPack!AV396, IF($C$4=Dates!$E$6, DataPack!BA396)))))</f>
        <v/>
      </c>
      <c r="E245" s="100" t="str">
        <f>IF(IF($C$4=Dates!$E$3, DataPack!AM396, IF($C$4=Dates!$E$4, DataPack!AR396, IF($C$4=Dates!$E$5, DataPack!AW396, IF($C$4=Dates!$E$6, DataPack!BB396))))="", "", IF($C$4=Dates!$E$3, DataPack!AM396, IF($C$4=Dates!$E$4, DataPack!AR396, IF($C$4=Dates!$E$5, DataPack!AW396, IF($C$4=Dates!$E$6, DataPack!BB396)))))</f>
        <v/>
      </c>
      <c r="F245" s="100"/>
      <c r="G245" s="101" t="str">
        <f>IF(IF($C$4=Dates!$E$3, DataPack!AN396, IF($C$4=Dates!$E$4, DataPack!AS396, IF($C$4=Dates!$E$5, DataPack!AX396, IF($C$4=Dates!$E$6, DataPack!BC396))))="", "", IF($C$4=Dates!$E$3, DataPack!AN396, IF($C$4=Dates!$E$4, DataPack!AS396, IF($C$4=Dates!$E$5, DataPack!AX396, IF($C$4=Dates!$E$6, DataPack!BC396)))))</f>
        <v/>
      </c>
    </row>
    <row r="246" spans="2:7">
      <c r="B246" s="93" t="str">
        <f>IF(IF($C$4=Dates!$E$3, DataPack!AJ397, IF($C$4=Dates!$E$4, DataPack!AO397, IF($C$4=Dates!$E$5, DataPack!AT397, IF($C$4=Dates!$E$6, DataPack!AY397))))="", "", IF($C$4=Dates!$E$3, DataPack!AJ397, IF($C$4=Dates!$E$4, DataPack!AO397, IF($C$4=Dates!$E$5, DataPack!AT397, IF($C$4=Dates!$E$6, DataPack!AY397)))))</f>
        <v/>
      </c>
      <c r="C246" s="100" t="str">
        <f>IF(IF($C$4=Dates!$E$3, DataPack!AK397, IF($C$4=Dates!$E$4, DataPack!AP397, IF($C$4=Dates!$E$5, DataPack!AU397, IF($C$4=Dates!$E$6, DataPack!AZ397))))="", "", IF($C$4=Dates!$E$3, DataPack!AK397, IF($C$4=Dates!$E$4, DataPack!AP397, IF($C$4=Dates!$E$5, DataPack!AU397, IF($C$4=Dates!$E$6, DataPack!AZ397)))))</f>
        <v/>
      </c>
      <c r="D246" s="100" t="str">
        <f>IF(IF($C$4=Dates!$E$3, DataPack!AL397, IF($C$4=Dates!$E$4, DataPack!AQ397, IF($C$4=Dates!$E$5, DataPack!AV397, IF($C$4=Dates!$E$6, DataPack!BA397))))="", "", IF($C$4=Dates!$E$3, DataPack!AL397, IF($C$4=Dates!$E$4, DataPack!AQ397, IF($C$4=Dates!$E$5, DataPack!AV397, IF($C$4=Dates!$E$6, DataPack!BA397)))))</f>
        <v/>
      </c>
      <c r="E246" s="100" t="str">
        <f>IF(IF($C$4=Dates!$E$3, DataPack!AM397, IF($C$4=Dates!$E$4, DataPack!AR397, IF($C$4=Dates!$E$5, DataPack!AW397, IF($C$4=Dates!$E$6, DataPack!BB397))))="", "", IF($C$4=Dates!$E$3, DataPack!AM397, IF($C$4=Dates!$E$4, DataPack!AR397, IF($C$4=Dates!$E$5, DataPack!AW397, IF($C$4=Dates!$E$6, DataPack!BB397)))))</f>
        <v/>
      </c>
      <c r="F246" s="100"/>
      <c r="G246" s="101" t="str">
        <f>IF(IF($C$4=Dates!$E$3, DataPack!AN397, IF($C$4=Dates!$E$4, DataPack!AS397, IF($C$4=Dates!$E$5, DataPack!AX397, IF($C$4=Dates!$E$6, DataPack!BC397))))="", "", IF($C$4=Dates!$E$3, DataPack!AN397, IF($C$4=Dates!$E$4, DataPack!AS397, IF($C$4=Dates!$E$5, DataPack!AX397, IF($C$4=Dates!$E$6, DataPack!BC397)))))</f>
        <v/>
      </c>
    </row>
    <row r="247" spans="2:7">
      <c r="B247" s="93" t="str">
        <f>IF(IF($C$4=Dates!$E$3, DataPack!AJ398, IF($C$4=Dates!$E$4, DataPack!AO398, IF($C$4=Dates!$E$5, DataPack!AT398, IF($C$4=Dates!$E$6, DataPack!AY398))))="", "", IF($C$4=Dates!$E$3, DataPack!AJ398, IF($C$4=Dates!$E$4, DataPack!AO398, IF($C$4=Dates!$E$5, DataPack!AT398, IF($C$4=Dates!$E$6, DataPack!AY398)))))</f>
        <v/>
      </c>
      <c r="C247" s="100" t="str">
        <f>IF(IF($C$4=Dates!$E$3, DataPack!AK398, IF($C$4=Dates!$E$4, DataPack!AP398, IF($C$4=Dates!$E$5, DataPack!AU398, IF($C$4=Dates!$E$6, DataPack!AZ398))))="", "", IF($C$4=Dates!$E$3, DataPack!AK398, IF($C$4=Dates!$E$4, DataPack!AP398, IF($C$4=Dates!$E$5, DataPack!AU398, IF($C$4=Dates!$E$6, DataPack!AZ398)))))</f>
        <v/>
      </c>
      <c r="D247" s="100" t="str">
        <f>IF(IF($C$4=Dates!$E$3, DataPack!AL398, IF($C$4=Dates!$E$4, DataPack!AQ398, IF($C$4=Dates!$E$5, DataPack!AV398, IF($C$4=Dates!$E$6, DataPack!BA398))))="", "", IF($C$4=Dates!$E$3, DataPack!AL398, IF($C$4=Dates!$E$4, DataPack!AQ398, IF($C$4=Dates!$E$5, DataPack!AV398, IF($C$4=Dates!$E$6, DataPack!BA398)))))</f>
        <v/>
      </c>
      <c r="E247" s="100" t="str">
        <f>IF(IF($C$4=Dates!$E$3, DataPack!AM398, IF($C$4=Dates!$E$4, DataPack!AR398, IF($C$4=Dates!$E$5, DataPack!AW398, IF($C$4=Dates!$E$6, DataPack!BB398))))="", "", IF($C$4=Dates!$E$3, DataPack!AM398, IF($C$4=Dates!$E$4, DataPack!AR398, IF($C$4=Dates!$E$5, DataPack!AW398, IF($C$4=Dates!$E$6, DataPack!BB398)))))</f>
        <v/>
      </c>
      <c r="F247" s="100"/>
      <c r="G247" s="101" t="str">
        <f>IF(IF($C$4=Dates!$E$3, DataPack!AN398, IF($C$4=Dates!$E$4, DataPack!AS398, IF($C$4=Dates!$E$5, DataPack!AX398, IF($C$4=Dates!$E$6, DataPack!BC398))))="", "", IF($C$4=Dates!$E$3, DataPack!AN398, IF($C$4=Dates!$E$4, DataPack!AS398, IF($C$4=Dates!$E$5, DataPack!AX398, IF($C$4=Dates!$E$6, DataPack!BC398)))))</f>
        <v/>
      </c>
    </row>
    <row r="248" spans="2:7">
      <c r="B248" s="93" t="str">
        <f>IF(IF($C$4=Dates!$E$3, DataPack!AJ399, IF($C$4=Dates!$E$4, DataPack!AO399, IF($C$4=Dates!$E$5, DataPack!AT399, IF($C$4=Dates!$E$6, DataPack!AY399))))="", "", IF($C$4=Dates!$E$3, DataPack!AJ399, IF($C$4=Dates!$E$4, DataPack!AO399, IF($C$4=Dates!$E$5, DataPack!AT399, IF($C$4=Dates!$E$6, DataPack!AY399)))))</f>
        <v/>
      </c>
      <c r="C248" s="100" t="str">
        <f>IF(IF($C$4=Dates!$E$3, DataPack!AK399, IF($C$4=Dates!$E$4, DataPack!AP399, IF($C$4=Dates!$E$5, DataPack!AU399, IF($C$4=Dates!$E$6, DataPack!AZ399))))="", "", IF($C$4=Dates!$E$3, DataPack!AK399, IF($C$4=Dates!$E$4, DataPack!AP399, IF($C$4=Dates!$E$5, DataPack!AU399, IF($C$4=Dates!$E$6, DataPack!AZ399)))))</f>
        <v/>
      </c>
      <c r="D248" s="100" t="str">
        <f>IF(IF($C$4=Dates!$E$3, DataPack!AL399, IF($C$4=Dates!$E$4, DataPack!AQ399, IF($C$4=Dates!$E$5, DataPack!AV399, IF($C$4=Dates!$E$6, DataPack!BA399))))="", "", IF($C$4=Dates!$E$3, DataPack!AL399, IF($C$4=Dates!$E$4, DataPack!AQ399, IF($C$4=Dates!$E$5, DataPack!AV399, IF($C$4=Dates!$E$6, DataPack!BA399)))))</f>
        <v/>
      </c>
      <c r="E248" s="100" t="str">
        <f>IF(IF($C$4=Dates!$E$3, DataPack!AM399, IF($C$4=Dates!$E$4, DataPack!AR399, IF($C$4=Dates!$E$5, DataPack!AW399, IF($C$4=Dates!$E$6, DataPack!BB399))))="", "", IF($C$4=Dates!$E$3, DataPack!AM399, IF($C$4=Dates!$E$4, DataPack!AR399, IF($C$4=Dates!$E$5, DataPack!AW399, IF($C$4=Dates!$E$6, DataPack!BB399)))))</f>
        <v/>
      </c>
      <c r="F248" s="100"/>
      <c r="G248" s="101" t="str">
        <f>IF(IF($C$4=Dates!$E$3, DataPack!AN399, IF($C$4=Dates!$E$4, DataPack!AS399, IF($C$4=Dates!$E$5, DataPack!AX399, IF($C$4=Dates!$E$6, DataPack!BC399))))="", "", IF($C$4=Dates!$E$3, DataPack!AN399, IF($C$4=Dates!$E$4, DataPack!AS399, IF($C$4=Dates!$E$5, DataPack!AX399, IF($C$4=Dates!$E$6, DataPack!BC399)))))</f>
        <v/>
      </c>
    </row>
    <row r="249" spans="2:7">
      <c r="B249" s="93" t="str">
        <f>IF(IF($C$4=Dates!$E$3, DataPack!AJ400, IF($C$4=Dates!$E$4, DataPack!AO400, IF($C$4=Dates!$E$5, DataPack!AT400, IF($C$4=Dates!$E$6, DataPack!AY400))))="", "", IF($C$4=Dates!$E$3, DataPack!AJ400, IF($C$4=Dates!$E$4, DataPack!AO400, IF($C$4=Dates!$E$5, DataPack!AT400, IF($C$4=Dates!$E$6, DataPack!AY400)))))</f>
        <v/>
      </c>
      <c r="C249" s="100" t="str">
        <f>IF(IF($C$4=Dates!$E$3, DataPack!AK400, IF($C$4=Dates!$E$4, DataPack!AP400, IF($C$4=Dates!$E$5, DataPack!AU400, IF($C$4=Dates!$E$6, DataPack!AZ400))))="", "", IF($C$4=Dates!$E$3, DataPack!AK400, IF($C$4=Dates!$E$4, DataPack!AP400, IF($C$4=Dates!$E$5, DataPack!AU400, IF($C$4=Dates!$E$6, DataPack!AZ400)))))</f>
        <v/>
      </c>
      <c r="D249" s="100" t="str">
        <f>IF(IF($C$4=Dates!$E$3, DataPack!AL400, IF($C$4=Dates!$E$4, DataPack!AQ400, IF($C$4=Dates!$E$5, DataPack!AV400, IF($C$4=Dates!$E$6, DataPack!BA400))))="", "", IF($C$4=Dates!$E$3, DataPack!AL400, IF($C$4=Dates!$E$4, DataPack!AQ400, IF($C$4=Dates!$E$5, DataPack!AV400, IF($C$4=Dates!$E$6, DataPack!BA400)))))</f>
        <v/>
      </c>
      <c r="E249" s="100" t="str">
        <f>IF(IF($C$4=Dates!$E$3, DataPack!AM400, IF($C$4=Dates!$E$4, DataPack!AR400, IF($C$4=Dates!$E$5, DataPack!AW400, IF($C$4=Dates!$E$6, DataPack!BB400))))="", "", IF($C$4=Dates!$E$3, DataPack!AM400, IF($C$4=Dates!$E$4, DataPack!AR400, IF($C$4=Dates!$E$5, DataPack!AW400, IF($C$4=Dates!$E$6, DataPack!BB400)))))</f>
        <v/>
      </c>
      <c r="F249" s="100"/>
      <c r="G249" s="101" t="str">
        <f>IF(IF($C$4=Dates!$E$3, DataPack!AN400, IF($C$4=Dates!$E$4, DataPack!AS400, IF($C$4=Dates!$E$5, DataPack!AX400, IF($C$4=Dates!$E$6, DataPack!BC400))))="", "", IF($C$4=Dates!$E$3, DataPack!AN400, IF($C$4=Dates!$E$4, DataPack!AS400, IF($C$4=Dates!$E$5, DataPack!AX400, IF($C$4=Dates!$E$6, DataPack!BC400)))))</f>
        <v/>
      </c>
    </row>
    <row r="250" spans="2:7">
      <c r="B250" s="93" t="str">
        <f>IF(IF($C$4=Dates!$E$3, DataPack!AJ401, IF($C$4=Dates!$E$4, DataPack!AO401, IF($C$4=Dates!$E$5, DataPack!AT401, IF($C$4=Dates!$E$6, DataPack!AY401))))="", "", IF($C$4=Dates!$E$3, DataPack!AJ401, IF($C$4=Dates!$E$4, DataPack!AO401, IF($C$4=Dates!$E$5, DataPack!AT401, IF($C$4=Dates!$E$6, DataPack!AY401)))))</f>
        <v/>
      </c>
      <c r="C250" s="100" t="str">
        <f>IF(IF($C$4=Dates!$E$3, DataPack!AK401, IF($C$4=Dates!$E$4, DataPack!AP401, IF($C$4=Dates!$E$5, DataPack!AU401, IF($C$4=Dates!$E$6, DataPack!AZ401))))="", "", IF($C$4=Dates!$E$3, DataPack!AK401, IF($C$4=Dates!$E$4, DataPack!AP401, IF($C$4=Dates!$E$5, DataPack!AU401, IF($C$4=Dates!$E$6, DataPack!AZ401)))))</f>
        <v/>
      </c>
      <c r="D250" s="100" t="str">
        <f>IF(IF($C$4=Dates!$E$3, DataPack!AL401, IF($C$4=Dates!$E$4, DataPack!AQ401, IF($C$4=Dates!$E$5, DataPack!AV401, IF($C$4=Dates!$E$6, DataPack!BA401))))="", "", IF($C$4=Dates!$E$3, DataPack!AL401, IF($C$4=Dates!$E$4, DataPack!AQ401, IF($C$4=Dates!$E$5, DataPack!AV401, IF($C$4=Dates!$E$6, DataPack!BA401)))))</f>
        <v/>
      </c>
      <c r="E250" s="100" t="str">
        <f>IF(IF($C$4=Dates!$E$3, DataPack!AM401, IF($C$4=Dates!$E$4, DataPack!AR401, IF($C$4=Dates!$E$5, DataPack!AW401, IF($C$4=Dates!$E$6, DataPack!BB401))))="", "", IF($C$4=Dates!$E$3, DataPack!AM401, IF($C$4=Dates!$E$4, DataPack!AR401, IF($C$4=Dates!$E$5, DataPack!AW401, IF($C$4=Dates!$E$6, DataPack!BB401)))))</f>
        <v/>
      </c>
      <c r="F250" s="100"/>
      <c r="G250" s="101" t="str">
        <f>IF(IF($C$4=Dates!$E$3, DataPack!AN401, IF($C$4=Dates!$E$4, DataPack!AS401, IF($C$4=Dates!$E$5, DataPack!AX401, IF($C$4=Dates!$E$6, DataPack!BC401))))="", "", IF($C$4=Dates!$E$3, DataPack!AN401, IF($C$4=Dates!$E$4, DataPack!AS401, IF($C$4=Dates!$E$5, DataPack!AX401, IF($C$4=Dates!$E$6, DataPack!BC401)))))</f>
        <v/>
      </c>
    </row>
    <row r="251" spans="2:7">
      <c r="B251" s="93" t="str">
        <f>IF(IF($C$4=Dates!$E$3, DataPack!AJ402, IF($C$4=Dates!$E$4, DataPack!AO402, IF($C$4=Dates!$E$5, DataPack!AT402, IF($C$4=Dates!$E$6, DataPack!AY402))))="", "", IF($C$4=Dates!$E$3, DataPack!AJ402, IF($C$4=Dates!$E$4, DataPack!AO402, IF($C$4=Dates!$E$5, DataPack!AT402, IF($C$4=Dates!$E$6, DataPack!AY402)))))</f>
        <v/>
      </c>
      <c r="C251" s="100" t="str">
        <f>IF(IF($C$4=Dates!$E$3, DataPack!AK402, IF($C$4=Dates!$E$4, DataPack!AP402, IF($C$4=Dates!$E$5, DataPack!AU402, IF($C$4=Dates!$E$6, DataPack!AZ402))))="", "", IF($C$4=Dates!$E$3, DataPack!AK402, IF($C$4=Dates!$E$4, DataPack!AP402, IF($C$4=Dates!$E$5, DataPack!AU402, IF($C$4=Dates!$E$6, DataPack!AZ402)))))</f>
        <v/>
      </c>
      <c r="D251" s="100" t="str">
        <f>IF(IF($C$4=Dates!$E$3, DataPack!AL402, IF($C$4=Dates!$E$4, DataPack!AQ402, IF($C$4=Dates!$E$5, DataPack!AV402, IF($C$4=Dates!$E$6, DataPack!BA402))))="", "", IF($C$4=Dates!$E$3, DataPack!AL402, IF($C$4=Dates!$E$4, DataPack!AQ402, IF($C$4=Dates!$E$5, DataPack!AV402, IF($C$4=Dates!$E$6, DataPack!BA402)))))</f>
        <v/>
      </c>
      <c r="E251" s="100" t="str">
        <f>IF(IF($C$4=Dates!$E$3, DataPack!AM402, IF($C$4=Dates!$E$4, DataPack!AR402, IF($C$4=Dates!$E$5, DataPack!AW402, IF($C$4=Dates!$E$6, DataPack!BB402))))="", "", IF($C$4=Dates!$E$3, DataPack!AM402, IF($C$4=Dates!$E$4, DataPack!AR402, IF($C$4=Dates!$E$5, DataPack!AW402, IF($C$4=Dates!$E$6, DataPack!BB402)))))</f>
        <v/>
      </c>
      <c r="F251" s="100"/>
      <c r="G251" s="101" t="str">
        <f>IF(IF($C$4=Dates!$E$3, DataPack!AN402, IF($C$4=Dates!$E$4, DataPack!AS402, IF($C$4=Dates!$E$5, DataPack!AX402, IF($C$4=Dates!$E$6, DataPack!BC402))))="", "", IF($C$4=Dates!$E$3, DataPack!AN402, IF($C$4=Dates!$E$4, DataPack!AS402, IF($C$4=Dates!$E$5, DataPack!AX402, IF($C$4=Dates!$E$6, DataPack!BC402)))))</f>
        <v/>
      </c>
    </row>
    <row r="252" spans="2:7">
      <c r="B252" s="93" t="str">
        <f>IF(IF($C$4=Dates!$E$3, DataPack!AJ403, IF($C$4=Dates!$E$4, DataPack!AO403, IF($C$4=Dates!$E$5, DataPack!AT403, IF($C$4=Dates!$E$6, DataPack!AY403))))="", "", IF($C$4=Dates!$E$3, DataPack!AJ403, IF($C$4=Dates!$E$4, DataPack!AO403, IF($C$4=Dates!$E$5, DataPack!AT403, IF($C$4=Dates!$E$6, DataPack!AY403)))))</f>
        <v/>
      </c>
      <c r="C252" s="100" t="str">
        <f>IF(IF($C$4=Dates!$E$3, DataPack!AK403, IF($C$4=Dates!$E$4, DataPack!AP403, IF($C$4=Dates!$E$5, DataPack!AU403, IF($C$4=Dates!$E$6, DataPack!AZ403))))="", "", IF($C$4=Dates!$E$3, DataPack!AK403, IF($C$4=Dates!$E$4, DataPack!AP403, IF($C$4=Dates!$E$5, DataPack!AU403, IF($C$4=Dates!$E$6, DataPack!AZ403)))))</f>
        <v/>
      </c>
      <c r="D252" s="100" t="str">
        <f>IF(IF($C$4=Dates!$E$3, DataPack!AL403, IF($C$4=Dates!$E$4, DataPack!AQ403, IF($C$4=Dates!$E$5, DataPack!AV403, IF($C$4=Dates!$E$6, DataPack!BA403))))="", "", IF($C$4=Dates!$E$3, DataPack!AL403, IF($C$4=Dates!$E$4, DataPack!AQ403, IF($C$4=Dates!$E$5, DataPack!AV403, IF($C$4=Dates!$E$6, DataPack!BA403)))))</f>
        <v/>
      </c>
      <c r="E252" s="100" t="str">
        <f>IF(IF($C$4=Dates!$E$3, DataPack!AM403, IF($C$4=Dates!$E$4, DataPack!AR403, IF($C$4=Dates!$E$5, DataPack!AW403, IF($C$4=Dates!$E$6, DataPack!BB403))))="", "", IF($C$4=Dates!$E$3, DataPack!AM403, IF($C$4=Dates!$E$4, DataPack!AR403, IF($C$4=Dates!$E$5, DataPack!AW403, IF($C$4=Dates!$E$6, DataPack!BB403)))))</f>
        <v/>
      </c>
      <c r="F252" s="100"/>
      <c r="G252" s="101" t="str">
        <f>IF(IF($C$4=Dates!$E$3, DataPack!AN403, IF($C$4=Dates!$E$4, DataPack!AS403, IF($C$4=Dates!$E$5, DataPack!AX403, IF($C$4=Dates!$E$6, DataPack!BC403))))="", "", IF($C$4=Dates!$E$3, DataPack!AN403, IF($C$4=Dates!$E$4, DataPack!AS403, IF($C$4=Dates!$E$5, DataPack!AX403, IF($C$4=Dates!$E$6, DataPack!BC403)))))</f>
        <v/>
      </c>
    </row>
    <row r="253" spans="2:7">
      <c r="B253" s="93" t="str">
        <f>IF(IF($C$4=Dates!$E$3, DataPack!AJ404, IF($C$4=Dates!$E$4, DataPack!AO404, IF($C$4=Dates!$E$5, DataPack!AT404, IF($C$4=Dates!$E$6, DataPack!AY404))))="", "", IF($C$4=Dates!$E$3, DataPack!AJ404, IF($C$4=Dates!$E$4, DataPack!AO404, IF($C$4=Dates!$E$5, DataPack!AT404, IF($C$4=Dates!$E$6, DataPack!AY404)))))</f>
        <v/>
      </c>
      <c r="C253" s="100" t="str">
        <f>IF(IF($C$4=Dates!$E$3, DataPack!AK404, IF($C$4=Dates!$E$4, DataPack!AP404, IF($C$4=Dates!$E$5, DataPack!AU404, IF($C$4=Dates!$E$6, DataPack!AZ404))))="", "", IF($C$4=Dates!$E$3, DataPack!AK404, IF($C$4=Dates!$E$4, DataPack!AP404, IF($C$4=Dates!$E$5, DataPack!AU404, IF($C$4=Dates!$E$6, DataPack!AZ404)))))</f>
        <v/>
      </c>
      <c r="D253" s="100" t="str">
        <f>IF(IF($C$4=Dates!$E$3, DataPack!AL404, IF($C$4=Dates!$E$4, DataPack!AQ404, IF($C$4=Dates!$E$5, DataPack!AV404, IF($C$4=Dates!$E$6, DataPack!BA404))))="", "", IF($C$4=Dates!$E$3, DataPack!AL404, IF($C$4=Dates!$E$4, DataPack!AQ404, IF($C$4=Dates!$E$5, DataPack!AV404, IF($C$4=Dates!$E$6, DataPack!BA404)))))</f>
        <v/>
      </c>
      <c r="E253" s="100" t="str">
        <f>IF(IF($C$4=Dates!$E$3, DataPack!AM404, IF($C$4=Dates!$E$4, DataPack!AR404, IF($C$4=Dates!$E$5, DataPack!AW404, IF($C$4=Dates!$E$6, DataPack!BB404))))="", "", IF($C$4=Dates!$E$3, DataPack!AM404, IF($C$4=Dates!$E$4, DataPack!AR404, IF($C$4=Dates!$E$5, DataPack!AW404, IF($C$4=Dates!$E$6, DataPack!BB404)))))</f>
        <v/>
      </c>
      <c r="F253" s="100"/>
      <c r="G253" s="101" t="str">
        <f>IF(IF($C$4=Dates!$E$3, DataPack!AN404, IF($C$4=Dates!$E$4, DataPack!AS404, IF($C$4=Dates!$E$5, DataPack!AX404, IF($C$4=Dates!$E$6, DataPack!BC404))))="", "", IF($C$4=Dates!$E$3, DataPack!AN404, IF($C$4=Dates!$E$4, DataPack!AS404, IF($C$4=Dates!$E$5, DataPack!AX404, IF($C$4=Dates!$E$6, DataPack!BC404)))))</f>
        <v/>
      </c>
    </row>
    <row r="254" spans="2:7">
      <c r="B254" s="93" t="str">
        <f>IF(IF($C$4=Dates!$E$3, DataPack!AJ405, IF($C$4=Dates!$E$4, DataPack!AO405, IF($C$4=Dates!$E$5, DataPack!AT405, IF($C$4=Dates!$E$6, DataPack!AY405))))="", "", IF($C$4=Dates!$E$3, DataPack!AJ405, IF($C$4=Dates!$E$4, DataPack!AO405, IF($C$4=Dates!$E$5, DataPack!AT405, IF($C$4=Dates!$E$6, DataPack!AY405)))))</f>
        <v/>
      </c>
      <c r="C254" s="100" t="str">
        <f>IF(IF($C$4=Dates!$E$3, DataPack!AK405, IF($C$4=Dates!$E$4, DataPack!AP405, IF($C$4=Dates!$E$5, DataPack!AU405, IF($C$4=Dates!$E$6, DataPack!AZ405))))="", "", IF($C$4=Dates!$E$3, DataPack!AK405, IF($C$4=Dates!$E$4, DataPack!AP405, IF($C$4=Dates!$E$5, DataPack!AU405, IF($C$4=Dates!$E$6, DataPack!AZ405)))))</f>
        <v/>
      </c>
      <c r="D254" s="100" t="str">
        <f>IF(IF($C$4=Dates!$E$3, DataPack!AL405, IF($C$4=Dates!$E$4, DataPack!AQ405, IF($C$4=Dates!$E$5, DataPack!AV405, IF($C$4=Dates!$E$6, DataPack!BA405))))="", "", IF($C$4=Dates!$E$3, DataPack!AL405, IF($C$4=Dates!$E$4, DataPack!AQ405, IF($C$4=Dates!$E$5, DataPack!AV405, IF($C$4=Dates!$E$6, DataPack!BA405)))))</f>
        <v/>
      </c>
      <c r="E254" s="100" t="str">
        <f>IF(IF($C$4=Dates!$E$3, DataPack!AM405, IF($C$4=Dates!$E$4, DataPack!AR405, IF($C$4=Dates!$E$5, DataPack!AW405, IF($C$4=Dates!$E$6, DataPack!BB405))))="", "", IF($C$4=Dates!$E$3, DataPack!AM405, IF($C$4=Dates!$E$4, DataPack!AR405, IF($C$4=Dates!$E$5, DataPack!AW405, IF($C$4=Dates!$E$6, DataPack!BB405)))))</f>
        <v/>
      </c>
      <c r="F254" s="100"/>
      <c r="G254" s="101" t="str">
        <f>IF(IF($C$4=Dates!$E$3, DataPack!AN405, IF($C$4=Dates!$E$4, DataPack!AS405, IF($C$4=Dates!$E$5, DataPack!AX405, IF($C$4=Dates!$E$6, DataPack!BC405))))="", "", IF($C$4=Dates!$E$3, DataPack!AN405, IF($C$4=Dates!$E$4, DataPack!AS405, IF($C$4=Dates!$E$5, DataPack!AX405, IF($C$4=Dates!$E$6, DataPack!BC405)))))</f>
        <v/>
      </c>
    </row>
    <row r="255" spans="2:7">
      <c r="B255" s="93" t="str">
        <f>IF(IF($C$4=Dates!$E$3, DataPack!AJ406, IF($C$4=Dates!$E$4, DataPack!AO406, IF($C$4=Dates!$E$5, DataPack!AT406, IF($C$4=Dates!$E$6, DataPack!AY406))))="", "", IF($C$4=Dates!$E$3, DataPack!AJ406, IF($C$4=Dates!$E$4, DataPack!AO406, IF($C$4=Dates!$E$5, DataPack!AT406, IF($C$4=Dates!$E$6, DataPack!AY406)))))</f>
        <v/>
      </c>
      <c r="C255" s="100" t="str">
        <f>IF(IF($C$4=Dates!$E$3, DataPack!AK406, IF($C$4=Dates!$E$4, DataPack!AP406, IF($C$4=Dates!$E$5, DataPack!AU406, IF($C$4=Dates!$E$6, DataPack!AZ406))))="", "", IF($C$4=Dates!$E$3, DataPack!AK406, IF($C$4=Dates!$E$4, DataPack!AP406, IF($C$4=Dates!$E$5, DataPack!AU406, IF($C$4=Dates!$E$6, DataPack!AZ406)))))</f>
        <v/>
      </c>
      <c r="D255" s="100" t="str">
        <f>IF(IF($C$4=Dates!$E$3, DataPack!AL406, IF($C$4=Dates!$E$4, DataPack!AQ406, IF($C$4=Dates!$E$5, DataPack!AV406, IF($C$4=Dates!$E$6, DataPack!BA406))))="", "", IF($C$4=Dates!$E$3, DataPack!AL406, IF($C$4=Dates!$E$4, DataPack!AQ406, IF($C$4=Dates!$E$5, DataPack!AV406, IF($C$4=Dates!$E$6, DataPack!BA406)))))</f>
        <v/>
      </c>
      <c r="E255" s="100" t="str">
        <f>IF(IF($C$4=Dates!$E$3, DataPack!AM406, IF($C$4=Dates!$E$4, DataPack!AR406, IF($C$4=Dates!$E$5, DataPack!AW406, IF($C$4=Dates!$E$6, DataPack!BB406))))="", "", IF($C$4=Dates!$E$3, DataPack!AM406, IF($C$4=Dates!$E$4, DataPack!AR406, IF($C$4=Dates!$E$5, DataPack!AW406, IF($C$4=Dates!$E$6, DataPack!BB406)))))</f>
        <v/>
      </c>
      <c r="F255" s="100"/>
      <c r="G255" s="101" t="str">
        <f>IF(IF($C$4=Dates!$E$3, DataPack!AN406, IF($C$4=Dates!$E$4, DataPack!AS406, IF($C$4=Dates!$E$5, DataPack!AX406, IF($C$4=Dates!$E$6, DataPack!BC406))))="", "", IF($C$4=Dates!$E$3, DataPack!AN406, IF($C$4=Dates!$E$4, DataPack!AS406, IF($C$4=Dates!$E$5, DataPack!AX406, IF($C$4=Dates!$E$6, DataPack!BC406)))))</f>
        <v/>
      </c>
    </row>
    <row r="256" spans="2:7">
      <c r="B256" s="93" t="str">
        <f>IF(IF($C$4=Dates!$E$3, DataPack!AJ407, IF($C$4=Dates!$E$4, DataPack!AO407, IF($C$4=Dates!$E$5, DataPack!AT407, IF($C$4=Dates!$E$6, DataPack!AY407))))="", "", IF($C$4=Dates!$E$3, DataPack!AJ407, IF($C$4=Dates!$E$4, DataPack!AO407, IF($C$4=Dates!$E$5, DataPack!AT407, IF($C$4=Dates!$E$6, DataPack!AY407)))))</f>
        <v/>
      </c>
      <c r="C256" s="100" t="str">
        <f>IF(IF($C$4=Dates!$E$3, DataPack!AK407, IF($C$4=Dates!$E$4, DataPack!AP407, IF($C$4=Dates!$E$5, DataPack!AU407, IF($C$4=Dates!$E$6, DataPack!AZ407))))="", "", IF($C$4=Dates!$E$3, DataPack!AK407, IF($C$4=Dates!$E$4, DataPack!AP407, IF($C$4=Dates!$E$5, DataPack!AU407, IF($C$4=Dates!$E$6, DataPack!AZ407)))))</f>
        <v/>
      </c>
      <c r="D256" s="100" t="str">
        <f>IF(IF($C$4=Dates!$E$3, DataPack!AL407, IF($C$4=Dates!$E$4, DataPack!AQ407, IF($C$4=Dates!$E$5, DataPack!AV407, IF($C$4=Dates!$E$6, DataPack!BA407))))="", "", IF($C$4=Dates!$E$3, DataPack!AL407, IF($C$4=Dates!$E$4, DataPack!AQ407, IF($C$4=Dates!$E$5, DataPack!AV407, IF($C$4=Dates!$E$6, DataPack!BA407)))))</f>
        <v/>
      </c>
      <c r="E256" s="100" t="str">
        <f>IF(IF($C$4=Dates!$E$3, DataPack!AM407, IF($C$4=Dates!$E$4, DataPack!AR407, IF($C$4=Dates!$E$5, DataPack!AW407, IF($C$4=Dates!$E$6, DataPack!BB407))))="", "", IF($C$4=Dates!$E$3, DataPack!AM407, IF($C$4=Dates!$E$4, DataPack!AR407, IF($C$4=Dates!$E$5, DataPack!AW407, IF($C$4=Dates!$E$6, DataPack!BB407)))))</f>
        <v/>
      </c>
      <c r="F256" s="100"/>
      <c r="G256" s="101" t="str">
        <f>IF(IF($C$4=Dates!$E$3, DataPack!AN407, IF($C$4=Dates!$E$4, DataPack!AS407, IF($C$4=Dates!$E$5, DataPack!AX407, IF($C$4=Dates!$E$6, DataPack!BC407))))="", "", IF($C$4=Dates!$E$3, DataPack!AN407, IF($C$4=Dates!$E$4, DataPack!AS407, IF($C$4=Dates!$E$5, DataPack!AX407, IF($C$4=Dates!$E$6, DataPack!BC407)))))</f>
        <v/>
      </c>
    </row>
    <row r="257" spans="2:7">
      <c r="B257" s="93" t="str">
        <f>IF(IF($C$4=Dates!$E$3, DataPack!AJ408, IF($C$4=Dates!$E$4, DataPack!AO408, IF($C$4=Dates!$E$5, DataPack!AT408, IF($C$4=Dates!$E$6, DataPack!AY408))))="", "", IF($C$4=Dates!$E$3, DataPack!AJ408, IF($C$4=Dates!$E$4, DataPack!AO408, IF($C$4=Dates!$E$5, DataPack!AT408, IF($C$4=Dates!$E$6, DataPack!AY408)))))</f>
        <v/>
      </c>
      <c r="C257" s="100" t="str">
        <f>IF(IF($C$4=Dates!$E$3, DataPack!AK408, IF($C$4=Dates!$E$4, DataPack!AP408, IF($C$4=Dates!$E$5, DataPack!AU408, IF($C$4=Dates!$E$6, DataPack!AZ408))))="", "", IF($C$4=Dates!$E$3, DataPack!AK408, IF($C$4=Dates!$E$4, DataPack!AP408, IF($C$4=Dates!$E$5, DataPack!AU408, IF($C$4=Dates!$E$6, DataPack!AZ408)))))</f>
        <v/>
      </c>
      <c r="D257" s="100" t="str">
        <f>IF(IF($C$4=Dates!$E$3, DataPack!AL408, IF($C$4=Dates!$E$4, DataPack!AQ408, IF($C$4=Dates!$E$5, DataPack!AV408, IF($C$4=Dates!$E$6, DataPack!BA408))))="", "", IF($C$4=Dates!$E$3, DataPack!AL408, IF($C$4=Dates!$E$4, DataPack!AQ408, IF($C$4=Dates!$E$5, DataPack!AV408, IF($C$4=Dates!$E$6, DataPack!BA408)))))</f>
        <v/>
      </c>
      <c r="E257" s="100" t="str">
        <f>IF(IF($C$4=Dates!$E$3, DataPack!AM408, IF($C$4=Dates!$E$4, DataPack!AR408, IF($C$4=Dates!$E$5, DataPack!AW408, IF($C$4=Dates!$E$6, DataPack!BB408))))="", "", IF($C$4=Dates!$E$3, DataPack!AM408, IF($C$4=Dates!$E$4, DataPack!AR408, IF($C$4=Dates!$E$5, DataPack!AW408, IF($C$4=Dates!$E$6, DataPack!BB408)))))</f>
        <v/>
      </c>
      <c r="F257" s="100"/>
      <c r="G257" s="101" t="str">
        <f>IF(IF($C$4=Dates!$E$3, DataPack!AN408, IF($C$4=Dates!$E$4, DataPack!AS408, IF($C$4=Dates!$E$5, DataPack!AX408, IF($C$4=Dates!$E$6, DataPack!BC408))))="", "", IF($C$4=Dates!$E$3, DataPack!AN408, IF($C$4=Dates!$E$4, DataPack!AS408, IF($C$4=Dates!$E$5, DataPack!AX408, IF($C$4=Dates!$E$6, DataPack!BC408)))))</f>
        <v/>
      </c>
    </row>
    <row r="258" spans="2:7">
      <c r="B258" s="93" t="str">
        <f>IF(IF($C$4=Dates!$E$3, DataPack!AJ409, IF($C$4=Dates!$E$4, DataPack!AO409, IF($C$4=Dates!$E$5, DataPack!AT409, IF($C$4=Dates!$E$6, DataPack!AY409))))="", "", IF($C$4=Dates!$E$3, DataPack!AJ409, IF($C$4=Dates!$E$4, DataPack!AO409, IF($C$4=Dates!$E$5, DataPack!AT409, IF($C$4=Dates!$E$6, DataPack!AY409)))))</f>
        <v/>
      </c>
      <c r="C258" s="100" t="str">
        <f>IF(IF($C$4=Dates!$E$3, DataPack!AK409, IF($C$4=Dates!$E$4, DataPack!AP409, IF($C$4=Dates!$E$5, DataPack!AU409, IF($C$4=Dates!$E$6, DataPack!AZ409))))="", "", IF($C$4=Dates!$E$3, DataPack!AK409, IF($C$4=Dates!$E$4, DataPack!AP409, IF($C$4=Dates!$E$5, DataPack!AU409, IF($C$4=Dates!$E$6, DataPack!AZ409)))))</f>
        <v/>
      </c>
      <c r="D258" s="100" t="str">
        <f>IF(IF($C$4=Dates!$E$3, DataPack!AL409, IF($C$4=Dates!$E$4, DataPack!AQ409, IF($C$4=Dates!$E$5, DataPack!AV409, IF($C$4=Dates!$E$6, DataPack!BA409))))="", "", IF($C$4=Dates!$E$3, DataPack!AL409, IF($C$4=Dates!$E$4, DataPack!AQ409, IF($C$4=Dates!$E$5, DataPack!AV409, IF($C$4=Dates!$E$6, DataPack!BA409)))))</f>
        <v/>
      </c>
      <c r="E258" s="100" t="str">
        <f>IF(IF($C$4=Dates!$E$3, DataPack!AM409, IF($C$4=Dates!$E$4, DataPack!AR409, IF($C$4=Dates!$E$5, DataPack!AW409, IF($C$4=Dates!$E$6, DataPack!BB409))))="", "", IF($C$4=Dates!$E$3, DataPack!AM409, IF($C$4=Dates!$E$4, DataPack!AR409, IF($C$4=Dates!$E$5, DataPack!AW409, IF($C$4=Dates!$E$6, DataPack!BB409)))))</f>
        <v/>
      </c>
      <c r="F258" s="100"/>
      <c r="G258" s="101" t="str">
        <f>IF(IF($C$4=Dates!$E$3, DataPack!AN409, IF($C$4=Dates!$E$4, DataPack!AS409, IF($C$4=Dates!$E$5, DataPack!AX409, IF($C$4=Dates!$E$6, DataPack!BC409))))="", "", IF($C$4=Dates!$E$3, DataPack!AN409, IF($C$4=Dates!$E$4, DataPack!AS409, IF($C$4=Dates!$E$5, DataPack!AX409, IF($C$4=Dates!$E$6, DataPack!BC409)))))</f>
        <v/>
      </c>
    </row>
    <row r="259" spans="2:7">
      <c r="B259" s="93" t="str">
        <f>IF(IF($C$4=Dates!$E$3, DataPack!AJ410, IF($C$4=Dates!$E$4, DataPack!AO410, IF($C$4=Dates!$E$5, DataPack!AT410, IF($C$4=Dates!$E$6, DataPack!AY410))))="", "", IF($C$4=Dates!$E$3, DataPack!AJ410, IF($C$4=Dates!$E$4, DataPack!AO410, IF($C$4=Dates!$E$5, DataPack!AT410, IF($C$4=Dates!$E$6, DataPack!AY410)))))</f>
        <v/>
      </c>
      <c r="C259" s="100" t="str">
        <f>IF(IF($C$4=Dates!$E$3, DataPack!AK410, IF($C$4=Dates!$E$4, DataPack!AP410, IF($C$4=Dates!$E$5, DataPack!AU410, IF($C$4=Dates!$E$6, DataPack!AZ410))))="", "", IF($C$4=Dates!$E$3, DataPack!AK410, IF($C$4=Dates!$E$4, DataPack!AP410, IF($C$4=Dates!$E$5, DataPack!AU410, IF($C$4=Dates!$E$6, DataPack!AZ410)))))</f>
        <v/>
      </c>
      <c r="D259" s="100" t="str">
        <f>IF(IF($C$4=Dates!$E$3, DataPack!AL410, IF($C$4=Dates!$E$4, DataPack!AQ410, IF($C$4=Dates!$E$5, DataPack!AV410, IF($C$4=Dates!$E$6, DataPack!BA410))))="", "", IF($C$4=Dates!$E$3, DataPack!AL410, IF($C$4=Dates!$E$4, DataPack!AQ410, IF($C$4=Dates!$E$5, DataPack!AV410, IF($C$4=Dates!$E$6, DataPack!BA410)))))</f>
        <v/>
      </c>
      <c r="E259" s="100" t="str">
        <f>IF(IF($C$4=Dates!$E$3, DataPack!AM410, IF($C$4=Dates!$E$4, DataPack!AR410, IF($C$4=Dates!$E$5, DataPack!AW410, IF($C$4=Dates!$E$6, DataPack!BB410))))="", "", IF($C$4=Dates!$E$3, DataPack!AM410, IF($C$4=Dates!$E$4, DataPack!AR410, IF($C$4=Dates!$E$5, DataPack!AW410, IF($C$4=Dates!$E$6, DataPack!BB410)))))</f>
        <v/>
      </c>
      <c r="F259" s="100"/>
      <c r="G259" s="101" t="str">
        <f>IF(IF($C$4=Dates!$E$3, DataPack!AN410, IF($C$4=Dates!$E$4, DataPack!AS410, IF($C$4=Dates!$E$5, DataPack!AX410, IF($C$4=Dates!$E$6, DataPack!BC410))))="", "", IF($C$4=Dates!$E$3, DataPack!AN410, IF($C$4=Dates!$E$4, DataPack!AS410, IF($C$4=Dates!$E$5, DataPack!AX410, IF($C$4=Dates!$E$6, DataPack!BC410)))))</f>
        <v/>
      </c>
    </row>
    <row r="260" spans="2:7">
      <c r="B260" s="93" t="str">
        <f>IF(IF($C$4=Dates!$E$3, DataPack!AJ411, IF($C$4=Dates!$E$4, DataPack!AO411, IF($C$4=Dates!$E$5, DataPack!AT411, IF($C$4=Dates!$E$6, DataPack!AY411))))="", "", IF($C$4=Dates!$E$3, DataPack!AJ411, IF($C$4=Dates!$E$4, DataPack!AO411, IF($C$4=Dates!$E$5, DataPack!AT411, IF($C$4=Dates!$E$6, DataPack!AY411)))))</f>
        <v/>
      </c>
      <c r="C260" s="100" t="str">
        <f>IF(IF($C$4=Dates!$E$3, DataPack!AK411, IF($C$4=Dates!$E$4, DataPack!AP411, IF($C$4=Dates!$E$5, DataPack!AU411, IF($C$4=Dates!$E$6, DataPack!AZ411))))="", "", IF($C$4=Dates!$E$3, DataPack!AK411, IF($C$4=Dates!$E$4, DataPack!AP411, IF($C$4=Dates!$E$5, DataPack!AU411, IF($C$4=Dates!$E$6, DataPack!AZ411)))))</f>
        <v/>
      </c>
      <c r="D260" s="100" t="str">
        <f>IF(IF($C$4=Dates!$E$3, DataPack!AL411, IF($C$4=Dates!$E$4, DataPack!AQ411, IF($C$4=Dates!$E$5, DataPack!AV411, IF($C$4=Dates!$E$6, DataPack!BA411))))="", "", IF($C$4=Dates!$E$3, DataPack!AL411, IF($C$4=Dates!$E$4, DataPack!AQ411, IF($C$4=Dates!$E$5, DataPack!AV411, IF($C$4=Dates!$E$6, DataPack!BA411)))))</f>
        <v/>
      </c>
      <c r="E260" s="100" t="str">
        <f>IF(IF($C$4=Dates!$E$3, DataPack!AM411, IF($C$4=Dates!$E$4, DataPack!AR411, IF($C$4=Dates!$E$5, DataPack!AW411, IF($C$4=Dates!$E$6, DataPack!BB411))))="", "", IF($C$4=Dates!$E$3, DataPack!AM411, IF($C$4=Dates!$E$4, DataPack!AR411, IF($C$4=Dates!$E$5, DataPack!AW411, IF($C$4=Dates!$E$6, DataPack!BB411)))))</f>
        <v/>
      </c>
      <c r="F260" s="100"/>
      <c r="G260" s="101" t="str">
        <f>IF(IF($C$4=Dates!$E$3, DataPack!AN411, IF($C$4=Dates!$E$4, DataPack!AS411, IF($C$4=Dates!$E$5, DataPack!AX411, IF($C$4=Dates!$E$6, DataPack!BC411))))="", "", IF($C$4=Dates!$E$3, DataPack!AN411, IF($C$4=Dates!$E$4, DataPack!AS411, IF($C$4=Dates!$E$5, DataPack!AX411, IF($C$4=Dates!$E$6, DataPack!BC411)))))</f>
        <v/>
      </c>
    </row>
    <row r="261" spans="2:7">
      <c r="B261" s="93" t="str">
        <f>IF(IF($C$4=Dates!$E$3, DataPack!AJ412, IF($C$4=Dates!$E$4, DataPack!AO412, IF($C$4=Dates!$E$5, DataPack!AT412, IF($C$4=Dates!$E$6, DataPack!AY412))))="", "", IF($C$4=Dates!$E$3, DataPack!AJ412, IF($C$4=Dates!$E$4, DataPack!AO412, IF($C$4=Dates!$E$5, DataPack!AT412, IF($C$4=Dates!$E$6, DataPack!AY412)))))</f>
        <v/>
      </c>
      <c r="C261" s="100" t="str">
        <f>IF(IF($C$4=Dates!$E$3, DataPack!AK412, IF($C$4=Dates!$E$4, DataPack!AP412, IF($C$4=Dates!$E$5, DataPack!AU412, IF($C$4=Dates!$E$6, DataPack!AZ412))))="", "", IF($C$4=Dates!$E$3, DataPack!AK412, IF($C$4=Dates!$E$4, DataPack!AP412, IF($C$4=Dates!$E$5, DataPack!AU412, IF($C$4=Dates!$E$6, DataPack!AZ412)))))</f>
        <v/>
      </c>
      <c r="D261" s="100" t="str">
        <f>IF(IF($C$4=Dates!$E$3, DataPack!AL412, IF($C$4=Dates!$E$4, DataPack!AQ412, IF($C$4=Dates!$E$5, DataPack!AV412, IF($C$4=Dates!$E$6, DataPack!BA412))))="", "", IF($C$4=Dates!$E$3, DataPack!AL412, IF($C$4=Dates!$E$4, DataPack!AQ412, IF($C$4=Dates!$E$5, DataPack!AV412, IF($C$4=Dates!$E$6, DataPack!BA412)))))</f>
        <v/>
      </c>
      <c r="E261" s="100" t="str">
        <f>IF(IF($C$4=Dates!$E$3, DataPack!AM412, IF($C$4=Dates!$E$4, DataPack!AR412, IF($C$4=Dates!$E$5, DataPack!AW412, IF($C$4=Dates!$E$6, DataPack!BB412))))="", "", IF($C$4=Dates!$E$3, DataPack!AM412, IF($C$4=Dates!$E$4, DataPack!AR412, IF($C$4=Dates!$E$5, DataPack!AW412, IF($C$4=Dates!$E$6, DataPack!BB412)))))</f>
        <v/>
      </c>
      <c r="F261" s="100"/>
      <c r="G261" s="101" t="str">
        <f>IF(IF($C$4=Dates!$E$3, DataPack!AN412, IF($C$4=Dates!$E$4, DataPack!AS412, IF($C$4=Dates!$E$5, DataPack!AX412, IF($C$4=Dates!$E$6, DataPack!BC412))))="", "", IF($C$4=Dates!$E$3, DataPack!AN412, IF($C$4=Dates!$E$4, DataPack!AS412, IF($C$4=Dates!$E$5, DataPack!AX412, IF($C$4=Dates!$E$6, DataPack!BC412)))))</f>
        <v/>
      </c>
    </row>
    <row r="262" spans="2:7">
      <c r="B262" s="93" t="str">
        <f>IF(IF($C$4=Dates!$E$3, DataPack!AJ413, IF($C$4=Dates!$E$4, DataPack!AO413, IF($C$4=Dates!$E$5, DataPack!AT413, IF($C$4=Dates!$E$6, DataPack!AY413))))="", "", IF($C$4=Dates!$E$3, DataPack!AJ413, IF($C$4=Dates!$E$4, DataPack!AO413, IF($C$4=Dates!$E$5, DataPack!AT413, IF($C$4=Dates!$E$6, DataPack!AY413)))))</f>
        <v/>
      </c>
      <c r="C262" s="100" t="str">
        <f>IF(IF($C$4=Dates!$E$3, DataPack!AK413, IF($C$4=Dates!$E$4, DataPack!AP413, IF($C$4=Dates!$E$5, DataPack!AU413, IF($C$4=Dates!$E$6, DataPack!AZ413))))="", "", IF($C$4=Dates!$E$3, DataPack!AK413, IF($C$4=Dates!$E$4, DataPack!AP413, IF($C$4=Dates!$E$5, DataPack!AU413, IF($C$4=Dates!$E$6, DataPack!AZ413)))))</f>
        <v/>
      </c>
      <c r="D262" s="100" t="str">
        <f>IF(IF($C$4=Dates!$E$3, DataPack!AL413, IF($C$4=Dates!$E$4, DataPack!AQ413, IF($C$4=Dates!$E$5, DataPack!AV413, IF($C$4=Dates!$E$6, DataPack!BA413))))="", "", IF($C$4=Dates!$E$3, DataPack!AL413, IF($C$4=Dates!$E$4, DataPack!AQ413, IF($C$4=Dates!$E$5, DataPack!AV413, IF($C$4=Dates!$E$6, DataPack!BA413)))))</f>
        <v/>
      </c>
      <c r="E262" s="100" t="str">
        <f>IF(IF($C$4=Dates!$E$3, DataPack!AM413, IF($C$4=Dates!$E$4, DataPack!AR413, IF($C$4=Dates!$E$5, DataPack!AW413, IF($C$4=Dates!$E$6, DataPack!BB413))))="", "", IF($C$4=Dates!$E$3, DataPack!AM413, IF($C$4=Dates!$E$4, DataPack!AR413, IF($C$4=Dates!$E$5, DataPack!AW413, IF($C$4=Dates!$E$6, DataPack!BB413)))))</f>
        <v/>
      </c>
      <c r="F262" s="100"/>
      <c r="G262" s="101" t="str">
        <f>IF(IF($C$4=Dates!$E$3, DataPack!AN413, IF($C$4=Dates!$E$4, DataPack!AS413, IF($C$4=Dates!$E$5, DataPack!AX413, IF($C$4=Dates!$E$6, DataPack!BC413))))="", "", IF($C$4=Dates!$E$3, DataPack!AN413, IF($C$4=Dates!$E$4, DataPack!AS413, IF($C$4=Dates!$E$5, DataPack!AX413, IF($C$4=Dates!$E$6, DataPack!BC413)))))</f>
        <v/>
      </c>
    </row>
    <row r="263" spans="2:7">
      <c r="B263" s="93" t="str">
        <f>IF(IF($C$4=Dates!$E$3, DataPack!AJ414, IF($C$4=Dates!$E$4, DataPack!AO414, IF($C$4=Dates!$E$5, DataPack!AT414, IF($C$4=Dates!$E$6, DataPack!AY414))))="", "", IF($C$4=Dates!$E$3, DataPack!AJ414, IF($C$4=Dates!$E$4, DataPack!AO414, IF($C$4=Dates!$E$5, DataPack!AT414, IF($C$4=Dates!$E$6, DataPack!AY414)))))</f>
        <v/>
      </c>
      <c r="C263" s="100" t="str">
        <f>IF(IF($C$4=Dates!$E$3, DataPack!AK414, IF($C$4=Dates!$E$4, DataPack!AP414, IF($C$4=Dates!$E$5, DataPack!AU414, IF($C$4=Dates!$E$6, DataPack!AZ414))))="", "", IF($C$4=Dates!$E$3, DataPack!AK414, IF($C$4=Dates!$E$4, DataPack!AP414, IF($C$4=Dates!$E$5, DataPack!AU414, IF($C$4=Dates!$E$6, DataPack!AZ414)))))</f>
        <v/>
      </c>
      <c r="D263" s="100" t="str">
        <f>IF(IF($C$4=Dates!$E$3, DataPack!AL414, IF($C$4=Dates!$E$4, DataPack!AQ414, IF($C$4=Dates!$E$5, DataPack!AV414, IF($C$4=Dates!$E$6, DataPack!BA414))))="", "", IF($C$4=Dates!$E$3, DataPack!AL414, IF($C$4=Dates!$E$4, DataPack!AQ414, IF($C$4=Dates!$E$5, DataPack!AV414, IF($C$4=Dates!$E$6, DataPack!BA414)))))</f>
        <v/>
      </c>
      <c r="E263" s="100" t="str">
        <f>IF(IF($C$4=Dates!$E$3, DataPack!AM414, IF($C$4=Dates!$E$4, DataPack!AR414, IF($C$4=Dates!$E$5, DataPack!AW414, IF($C$4=Dates!$E$6, DataPack!BB414))))="", "", IF($C$4=Dates!$E$3, DataPack!AM414, IF($C$4=Dates!$E$4, DataPack!AR414, IF($C$4=Dates!$E$5, DataPack!AW414, IF($C$4=Dates!$E$6, DataPack!BB414)))))</f>
        <v/>
      </c>
      <c r="F263" s="100"/>
      <c r="G263" s="101" t="str">
        <f>IF(IF($C$4=Dates!$E$3, DataPack!AN414, IF($C$4=Dates!$E$4, DataPack!AS414, IF($C$4=Dates!$E$5, DataPack!AX414, IF($C$4=Dates!$E$6, DataPack!BC414))))="", "", IF($C$4=Dates!$E$3, DataPack!AN414, IF($C$4=Dates!$E$4, DataPack!AS414, IF($C$4=Dates!$E$5, DataPack!AX414, IF($C$4=Dates!$E$6, DataPack!BC414)))))</f>
        <v/>
      </c>
    </row>
    <row r="264" spans="2:7">
      <c r="B264" s="93" t="str">
        <f>IF(IF($C$4=Dates!$E$3, DataPack!AJ415, IF($C$4=Dates!$E$4, DataPack!AO415, IF($C$4=Dates!$E$5, DataPack!AT415, IF($C$4=Dates!$E$6, DataPack!AY415))))="", "", IF($C$4=Dates!$E$3, DataPack!AJ415, IF($C$4=Dates!$E$4, DataPack!AO415, IF($C$4=Dates!$E$5, DataPack!AT415, IF($C$4=Dates!$E$6, DataPack!AY415)))))</f>
        <v/>
      </c>
      <c r="C264" s="100" t="str">
        <f>IF(IF($C$4=Dates!$E$3, DataPack!AK415, IF($C$4=Dates!$E$4, DataPack!AP415, IF($C$4=Dates!$E$5, DataPack!AU415, IF($C$4=Dates!$E$6, DataPack!AZ415))))="", "", IF($C$4=Dates!$E$3, DataPack!AK415, IF($C$4=Dates!$E$4, DataPack!AP415, IF($C$4=Dates!$E$5, DataPack!AU415, IF($C$4=Dates!$E$6, DataPack!AZ415)))))</f>
        <v/>
      </c>
      <c r="D264" s="100" t="str">
        <f>IF(IF($C$4=Dates!$E$3, DataPack!AL415, IF($C$4=Dates!$E$4, DataPack!AQ415, IF($C$4=Dates!$E$5, DataPack!AV415, IF($C$4=Dates!$E$6, DataPack!BA415))))="", "", IF($C$4=Dates!$E$3, DataPack!AL415, IF($C$4=Dates!$E$4, DataPack!AQ415, IF($C$4=Dates!$E$5, DataPack!AV415, IF($C$4=Dates!$E$6, DataPack!BA415)))))</f>
        <v/>
      </c>
      <c r="E264" s="100" t="str">
        <f>IF(IF($C$4=Dates!$E$3, DataPack!AM415, IF($C$4=Dates!$E$4, DataPack!AR415, IF($C$4=Dates!$E$5, DataPack!AW415, IF($C$4=Dates!$E$6, DataPack!BB415))))="", "", IF($C$4=Dates!$E$3, DataPack!AM415, IF($C$4=Dates!$E$4, DataPack!AR415, IF($C$4=Dates!$E$5, DataPack!AW415, IF($C$4=Dates!$E$6, DataPack!BB415)))))</f>
        <v/>
      </c>
      <c r="F264" s="100"/>
      <c r="G264" s="101" t="str">
        <f>IF(IF($C$4=Dates!$E$3, DataPack!AN415, IF($C$4=Dates!$E$4, DataPack!AS415, IF($C$4=Dates!$E$5, DataPack!AX415, IF($C$4=Dates!$E$6, DataPack!BC415))))="", "", IF($C$4=Dates!$E$3, DataPack!AN415, IF($C$4=Dates!$E$4, DataPack!AS415, IF($C$4=Dates!$E$5, DataPack!AX415, IF($C$4=Dates!$E$6, DataPack!BC415)))))</f>
        <v/>
      </c>
    </row>
    <row r="265" spans="2:7">
      <c r="B265" s="93" t="str">
        <f>IF(IF($C$4=Dates!$E$3, DataPack!AJ416, IF($C$4=Dates!$E$4, DataPack!AO416, IF($C$4=Dates!$E$5, DataPack!AT416, IF($C$4=Dates!$E$6, DataPack!AY416))))="", "", IF($C$4=Dates!$E$3, DataPack!AJ416, IF($C$4=Dates!$E$4, DataPack!AO416, IF($C$4=Dates!$E$5, DataPack!AT416, IF($C$4=Dates!$E$6, DataPack!AY416)))))</f>
        <v/>
      </c>
      <c r="C265" s="100" t="str">
        <f>IF(IF($C$4=Dates!$E$3, DataPack!AK416, IF($C$4=Dates!$E$4, DataPack!AP416, IF($C$4=Dates!$E$5, DataPack!AU416, IF($C$4=Dates!$E$6, DataPack!AZ416))))="", "", IF($C$4=Dates!$E$3, DataPack!AK416, IF($C$4=Dates!$E$4, DataPack!AP416, IF($C$4=Dates!$E$5, DataPack!AU416, IF($C$4=Dates!$E$6, DataPack!AZ416)))))</f>
        <v/>
      </c>
      <c r="D265" s="100" t="str">
        <f>IF(IF($C$4=Dates!$E$3, DataPack!AL416, IF($C$4=Dates!$E$4, DataPack!AQ416, IF($C$4=Dates!$E$5, DataPack!AV416, IF($C$4=Dates!$E$6, DataPack!BA416))))="", "", IF($C$4=Dates!$E$3, DataPack!AL416, IF($C$4=Dates!$E$4, DataPack!AQ416, IF($C$4=Dates!$E$5, DataPack!AV416, IF($C$4=Dates!$E$6, DataPack!BA416)))))</f>
        <v/>
      </c>
      <c r="E265" s="100" t="str">
        <f>IF(IF($C$4=Dates!$E$3, DataPack!AM416, IF($C$4=Dates!$E$4, DataPack!AR416, IF($C$4=Dates!$E$5, DataPack!AW416, IF($C$4=Dates!$E$6, DataPack!BB416))))="", "", IF($C$4=Dates!$E$3, DataPack!AM416, IF($C$4=Dates!$E$4, DataPack!AR416, IF($C$4=Dates!$E$5, DataPack!AW416, IF($C$4=Dates!$E$6, DataPack!BB416)))))</f>
        <v/>
      </c>
      <c r="F265" s="100"/>
      <c r="G265" s="101" t="str">
        <f>IF(IF($C$4=Dates!$E$3, DataPack!AN416, IF($C$4=Dates!$E$4, DataPack!AS416, IF($C$4=Dates!$E$5, DataPack!AX416, IF($C$4=Dates!$E$6, DataPack!BC416))))="", "", IF($C$4=Dates!$E$3, DataPack!AN416, IF($C$4=Dates!$E$4, DataPack!AS416, IF($C$4=Dates!$E$5, DataPack!AX416, IF($C$4=Dates!$E$6, DataPack!BC416)))))</f>
        <v/>
      </c>
    </row>
    <row r="266" spans="2:7">
      <c r="B266" s="93" t="str">
        <f>IF(IF($C$4=Dates!$E$3, DataPack!AJ417, IF($C$4=Dates!$E$4, DataPack!AO417, IF($C$4=Dates!$E$5, DataPack!AT417, IF($C$4=Dates!$E$6, DataPack!AY417))))="", "", IF($C$4=Dates!$E$3, DataPack!AJ417, IF($C$4=Dates!$E$4, DataPack!AO417, IF($C$4=Dates!$E$5, DataPack!AT417, IF($C$4=Dates!$E$6, DataPack!AY417)))))</f>
        <v/>
      </c>
      <c r="C266" s="100" t="str">
        <f>IF(IF($C$4=Dates!$E$3, DataPack!AK417, IF($C$4=Dates!$E$4, DataPack!AP417, IF($C$4=Dates!$E$5, DataPack!AU417, IF($C$4=Dates!$E$6, DataPack!AZ417))))="", "", IF($C$4=Dates!$E$3, DataPack!AK417, IF($C$4=Dates!$E$4, DataPack!AP417, IF($C$4=Dates!$E$5, DataPack!AU417, IF($C$4=Dates!$E$6, DataPack!AZ417)))))</f>
        <v/>
      </c>
      <c r="D266" s="100" t="str">
        <f>IF(IF($C$4=Dates!$E$3, DataPack!AL417, IF($C$4=Dates!$E$4, DataPack!AQ417, IF($C$4=Dates!$E$5, DataPack!AV417, IF($C$4=Dates!$E$6, DataPack!BA417))))="", "", IF($C$4=Dates!$E$3, DataPack!AL417, IF($C$4=Dates!$E$4, DataPack!AQ417, IF($C$4=Dates!$E$5, DataPack!AV417, IF($C$4=Dates!$E$6, DataPack!BA417)))))</f>
        <v/>
      </c>
      <c r="E266" s="100" t="str">
        <f>IF(IF($C$4=Dates!$E$3, DataPack!AM417, IF($C$4=Dates!$E$4, DataPack!AR417, IF($C$4=Dates!$E$5, DataPack!AW417, IF($C$4=Dates!$E$6, DataPack!BB417))))="", "", IF($C$4=Dates!$E$3, DataPack!AM417, IF($C$4=Dates!$E$4, DataPack!AR417, IF($C$4=Dates!$E$5, DataPack!AW417, IF($C$4=Dates!$E$6, DataPack!BB417)))))</f>
        <v/>
      </c>
      <c r="F266" s="100"/>
      <c r="G266" s="101" t="str">
        <f>IF(IF($C$4=Dates!$E$3, DataPack!AN417, IF($C$4=Dates!$E$4, DataPack!AS417, IF($C$4=Dates!$E$5, DataPack!AX417, IF($C$4=Dates!$E$6, DataPack!BC417))))="", "", IF($C$4=Dates!$E$3, DataPack!AN417, IF($C$4=Dates!$E$4, DataPack!AS417, IF($C$4=Dates!$E$5, DataPack!AX417, IF($C$4=Dates!$E$6, DataPack!BC417)))))</f>
        <v/>
      </c>
    </row>
    <row r="267" spans="2:7">
      <c r="B267" s="93" t="str">
        <f>IF(IF($C$4=Dates!$E$3, DataPack!AJ418, IF($C$4=Dates!$E$4, DataPack!AO418, IF($C$4=Dates!$E$5, DataPack!AT418, IF($C$4=Dates!$E$6, DataPack!AY418))))="", "", IF($C$4=Dates!$E$3, DataPack!AJ418, IF($C$4=Dates!$E$4, DataPack!AO418, IF($C$4=Dates!$E$5, DataPack!AT418, IF($C$4=Dates!$E$6, DataPack!AY418)))))</f>
        <v/>
      </c>
      <c r="C267" s="100" t="str">
        <f>IF(IF($C$4=Dates!$E$3, DataPack!AK418, IF($C$4=Dates!$E$4, DataPack!AP418, IF($C$4=Dates!$E$5, DataPack!AU418, IF($C$4=Dates!$E$6, DataPack!AZ418))))="", "", IF($C$4=Dates!$E$3, DataPack!AK418, IF($C$4=Dates!$E$4, DataPack!AP418, IF($C$4=Dates!$E$5, DataPack!AU418, IF($C$4=Dates!$E$6, DataPack!AZ418)))))</f>
        <v/>
      </c>
      <c r="D267" s="100" t="str">
        <f>IF(IF($C$4=Dates!$E$3, DataPack!AL418, IF($C$4=Dates!$E$4, DataPack!AQ418, IF($C$4=Dates!$E$5, DataPack!AV418, IF($C$4=Dates!$E$6, DataPack!BA418))))="", "", IF($C$4=Dates!$E$3, DataPack!AL418, IF($C$4=Dates!$E$4, DataPack!AQ418, IF($C$4=Dates!$E$5, DataPack!AV418, IF($C$4=Dates!$E$6, DataPack!BA418)))))</f>
        <v/>
      </c>
      <c r="E267" s="100" t="str">
        <f>IF(IF($C$4=Dates!$E$3, DataPack!AM418, IF($C$4=Dates!$E$4, DataPack!AR418, IF($C$4=Dates!$E$5, DataPack!AW418, IF($C$4=Dates!$E$6, DataPack!BB418))))="", "", IF($C$4=Dates!$E$3, DataPack!AM418, IF($C$4=Dates!$E$4, DataPack!AR418, IF($C$4=Dates!$E$5, DataPack!AW418, IF($C$4=Dates!$E$6, DataPack!BB418)))))</f>
        <v/>
      </c>
      <c r="F267" s="100"/>
      <c r="G267" s="101" t="str">
        <f>IF(IF($C$4=Dates!$E$3, DataPack!AN418, IF($C$4=Dates!$E$4, DataPack!AS418, IF($C$4=Dates!$E$5, DataPack!AX418, IF($C$4=Dates!$E$6, DataPack!BC418))))="", "", IF($C$4=Dates!$E$3, DataPack!AN418, IF($C$4=Dates!$E$4, DataPack!AS418, IF($C$4=Dates!$E$5, DataPack!AX418, IF($C$4=Dates!$E$6, DataPack!BC418)))))</f>
        <v/>
      </c>
    </row>
    <row r="268" spans="2:7">
      <c r="B268" s="93" t="str">
        <f>IF(IF($C$4=Dates!$E$3, DataPack!AJ419, IF($C$4=Dates!$E$4, DataPack!AO419, IF($C$4=Dates!$E$5, DataPack!AT419, IF($C$4=Dates!$E$6, DataPack!AY419))))="", "", IF($C$4=Dates!$E$3, DataPack!AJ419, IF($C$4=Dates!$E$4, DataPack!AO419, IF($C$4=Dates!$E$5, DataPack!AT419, IF($C$4=Dates!$E$6, DataPack!AY419)))))</f>
        <v/>
      </c>
      <c r="C268" s="100" t="str">
        <f>IF(IF($C$4=Dates!$E$3, DataPack!AK419, IF($C$4=Dates!$E$4, DataPack!AP419, IF($C$4=Dates!$E$5, DataPack!AU419, IF($C$4=Dates!$E$6, DataPack!AZ419))))="", "", IF($C$4=Dates!$E$3, DataPack!AK419, IF($C$4=Dates!$E$4, DataPack!AP419, IF($C$4=Dates!$E$5, DataPack!AU419, IF($C$4=Dates!$E$6, DataPack!AZ419)))))</f>
        <v/>
      </c>
      <c r="D268" s="100" t="str">
        <f>IF(IF($C$4=Dates!$E$3, DataPack!AL419, IF($C$4=Dates!$E$4, DataPack!AQ419, IF($C$4=Dates!$E$5, DataPack!AV419, IF($C$4=Dates!$E$6, DataPack!BA419))))="", "", IF($C$4=Dates!$E$3, DataPack!AL419, IF($C$4=Dates!$E$4, DataPack!AQ419, IF($C$4=Dates!$E$5, DataPack!AV419, IF($C$4=Dates!$E$6, DataPack!BA419)))))</f>
        <v/>
      </c>
      <c r="E268" s="100" t="str">
        <f>IF(IF($C$4=Dates!$E$3, DataPack!AM419, IF($C$4=Dates!$E$4, DataPack!AR419, IF($C$4=Dates!$E$5, DataPack!AW419, IF($C$4=Dates!$E$6, DataPack!BB419))))="", "", IF($C$4=Dates!$E$3, DataPack!AM419, IF($C$4=Dates!$E$4, DataPack!AR419, IF($C$4=Dates!$E$5, DataPack!AW419, IF($C$4=Dates!$E$6, DataPack!BB419)))))</f>
        <v/>
      </c>
      <c r="F268" s="100"/>
      <c r="G268" s="101" t="str">
        <f>IF(IF($C$4=Dates!$E$3, DataPack!AN419, IF($C$4=Dates!$E$4, DataPack!AS419, IF($C$4=Dates!$E$5, DataPack!AX419, IF($C$4=Dates!$E$6, DataPack!BC419))))="", "", IF($C$4=Dates!$E$3, DataPack!AN419, IF($C$4=Dates!$E$4, DataPack!AS419, IF($C$4=Dates!$E$5, DataPack!AX419, IF($C$4=Dates!$E$6, DataPack!BC419)))))</f>
        <v/>
      </c>
    </row>
    <row r="269" spans="2:7">
      <c r="B269" s="93" t="str">
        <f>IF(IF($C$4=Dates!$E$3, DataPack!AJ420, IF($C$4=Dates!$E$4, DataPack!AO420, IF($C$4=Dates!$E$5, DataPack!AT420, IF($C$4=Dates!$E$6, DataPack!AY420))))="", "", IF($C$4=Dates!$E$3, DataPack!AJ420, IF($C$4=Dates!$E$4, DataPack!AO420, IF($C$4=Dates!$E$5, DataPack!AT420, IF($C$4=Dates!$E$6, DataPack!AY420)))))</f>
        <v/>
      </c>
      <c r="C269" s="100" t="str">
        <f>IF(IF($C$4=Dates!$E$3, DataPack!AK420, IF($C$4=Dates!$E$4, DataPack!AP420, IF($C$4=Dates!$E$5, DataPack!AU420, IF($C$4=Dates!$E$6, DataPack!AZ420))))="", "", IF($C$4=Dates!$E$3, DataPack!AK420, IF($C$4=Dates!$E$4, DataPack!AP420, IF($C$4=Dates!$E$5, DataPack!AU420, IF($C$4=Dates!$E$6, DataPack!AZ420)))))</f>
        <v/>
      </c>
      <c r="D269" s="100" t="str">
        <f>IF(IF($C$4=Dates!$E$3, DataPack!AL420, IF($C$4=Dates!$E$4, DataPack!AQ420, IF($C$4=Dates!$E$5, DataPack!AV420, IF($C$4=Dates!$E$6, DataPack!BA420))))="", "", IF($C$4=Dates!$E$3, DataPack!AL420, IF($C$4=Dates!$E$4, DataPack!AQ420, IF($C$4=Dates!$E$5, DataPack!AV420, IF($C$4=Dates!$E$6, DataPack!BA420)))))</f>
        <v/>
      </c>
      <c r="E269" s="100" t="str">
        <f>IF(IF($C$4=Dates!$E$3, DataPack!AM420, IF($C$4=Dates!$E$4, DataPack!AR420, IF($C$4=Dates!$E$5, DataPack!AW420, IF($C$4=Dates!$E$6, DataPack!BB420))))="", "", IF($C$4=Dates!$E$3, DataPack!AM420, IF($C$4=Dates!$E$4, DataPack!AR420, IF($C$4=Dates!$E$5, DataPack!AW420, IF($C$4=Dates!$E$6, DataPack!BB420)))))</f>
        <v/>
      </c>
      <c r="F269" s="100"/>
      <c r="G269" s="101" t="str">
        <f>IF(IF($C$4=Dates!$E$3, DataPack!AN420, IF($C$4=Dates!$E$4, DataPack!AS420, IF($C$4=Dates!$E$5, DataPack!AX420, IF($C$4=Dates!$E$6, DataPack!BC420))))="", "", IF($C$4=Dates!$E$3, DataPack!AN420, IF($C$4=Dates!$E$4, DataPack!AS420, IF($C$4=Dates!$E$5, DataPack!AX420, IF($C$4=Dates!$E$6, DataPack!BC420)))))</f>
        <v/>
      </c>
    </row>
    <row r="270" spans="2:7">
      <c r="B270" s="93" t="str">
        <f>IF(IF($C$4=Dates!$E$3, DataPack!AJ421, IF($C$4=Dates!$E$4, DataPack!AO421, IF($C$4=Dates!$E$5, DataPack!AT421, IF($C$4=Dates!$E$6, DataPack!AY421))))="", "", IF($C$4=Dates!$E$3, DataPack!AJ421, IF($C$4=Dates!$E$4, DataPack!AO421, IF($C$4=Dates!$E$5, DataPack!AT421, IF($C$4=Dates!$E$6, DataPack!AY421)))))</f>
        <v/>
      </c>
      <c r="C270" s="100" t="str">
        <f>IF(IF($C$4=Dates!$E$3, DataPack!AK421, IF($C$4=Dates!$E$4, DataPack!AP421, IF($C$4=Dates!$E$5, DataPack!AU421, IF($C$4=Dates!$E$6, DataPack!AZ421))))="", "", IF($C$4=Dates!$E$3, DataPack!AK421, IF($C$4=Dates!$E$4, DataPack!AP421, IF($C$4=Dates!$E$5, DataPack!AU421, IF($C$4=Dates!$E$6, DataPack!AZ421)))))</f>
        <v/>
      </c>
      <c r="D270" s="100" t="str">
        <f>IF(IF($C$4=Dates!$E$3, DataPack!AL421, IF($C$4=Dates!$E$4, DataPack!AQ421, IF($C$4=Dates!$E$5, DataPack!AV421, IF($C$4=Dates!$E$6, DataPack!BA421))))="", "", IF($C$4=Dates!$E$3, DataPack!AL421, IF($C$4=Dates!$E$4, DataPack!AQ421, IF($C$4=Dates!$E$5, DataPack!AV421, IF($C$4=Dates!$E$6, DataPack!BA421)))))</f>
        <v/>
      </c>
      <c r="E270" s="100" t="str">
        <f>IF(IF($C$4=Dates!$E$3, DataPack!AM421, IF($C$4=Dates!$E$4, DataPack!AR421, IF($C$4=Dates!$E$5, DataPack!AW421, IF($C$4=Dates!$E$6, DataPack!BB421))))="", "", IF($C$4=Dates!$E$3, DataPack!AM421, IF($C$4=Dates!$E$4, DataPack!AR421, IF($C$4=Dates!$E$5, DataPack!AW421, IF($C$4=Dates!$E$6, DataPack!BB421)))))</f>
        <v/>
      </c>
      <c r="F270" s="100"/>
      <c r="G270" s="101" t="str">
        <f>IF(IF($C$4=Dates!$E$3, DataPack!AN421, IF($C$4=Dates!$E$4, DataPack!AS421, IF($C$4=Dates!$E$5, DataPack!AX421, IF($C$4=Dates!$E$6, DataPack!BC421))))="", "", IF($C$4=Dates!$E$3, DataPack!AN421, IF($C$4=Dates!$E$4, DataPack!AS421, IF($C$4=Dates!$E$5, DataPack!AX421, IF($C$4=Dates!$E$6, DataPack!BC421)))))</f>
        <v/>
      </c>
    </row>
    <row r="271" spans="2:7">
      <c r="B271" s="93" t="str">
        <f>IF(IF($C$4=Dates!$E$3, DataPack!AJ422, IF($C$4=Dates!$E$4, DataPack!AO422, IF($C$4=Dates!$E$5, DataPack!AT422, IF($C$4=Dates!$E$6, DataPack!AY422))))="", "", IF($C$4=Dates!$E$3, DataPack!AJ422, IF($C$4=Dates!$E$4, DataPack!AO422, IF($C$4=Dates!$E$5, DataPack!AT422, IF($C$4=Dates!$E$6, DataPack!AY422)))))</f>
        <v/>
      </c>
      <c r="C271" s="100" t="str">
        <f>IF(IF($C$4=Dates!$E$3, DataPack!AK422, IF($C$4=Dates!$E$4, DataPack!AP422, IF($C$4=Dates!$E$5, DataPack!AU422, IF($C$4=Dates!$E$6, DataPack!AZ422))))="", "", IF($C$4=Dates!$E$3, DataPack!AK422, IF($C$4=Dates!$E$4, DataPack!AP422, IF($C$4=Dates!$E$5, DataPack!AU422, IF($C$4=Dates!$E$6, DataPack!AZ422)))))</f>
        <v/>
      </c>
      <c r="D271" s="100" t="str">
        <f>IF(IF($C$4=Dates!$E$3, DataPack!AL422, IF($C$4=Dates!$E$4, DataPack!AQ422, IF($C$4=Dates!$E$5, DataPack!AV422, IF($C$4=Dates!$E$6, DataPack!BA422))))="", "", IF($C$4=Dates!$E$3, DataPack!AL422, IF($C$4=Dates!$E$4, DataPack!AQ422, IF($C$4=Dates!$E$5, DataPack!AV422, IF($C$4=Dates!$E$6, DataPack!BA422)))))</f>
        <v/>
      </c>
      <c r="E271" s="100" t="str">
        <f>IF(IF($C$4=Dates!$E$3, DataPack!AM422, IF($C$4=Dates!$E$4, DataPack!AR422, IF($C$4=Dates!$E$5, DataPack!AW422, IF($C$4=Dates!$E$6, DataPack!BB422))))="", "", IF($C$4=Dates!$E$3, DataPack!AM422, IF($C$4=Dates!$E$4, DataPack!AR422, IF($C$4=Dates!$E$5, DataPack!AW422, IF($C$4=Dates!$E$6, DataPack!BB422)))))</f>
        <v/>
      </c>
      <c r="F271" s="100"/>
      <c r="G271" s="101" t="str">
        <f>IF(IF($C$4=Dates!$E$3, DataPack!AN422, IF($C$4=Dates!$E$4, DataPack!AS422, IF($C$4=Dates!$E$5, DataPack!AX422, IF($C$4=Dates!$E$6, DataPack!BC422))))="", "", IF($C$4=Dates!$E$3, DataPack!AN422, IF($C$4=Dates!$E$4, DataPack!AS422, IF($C$4=Dates!$E$5, DataPack!AX422, IF($C$4=Dates!$E$6, DataPack!BC422)))))</f>
        <v/>
      </c>
    </row>
    <row r="272" spans="2:7">
      <c r="B272" s="93" t="str">
        <f>IF(IF($C$4=Dates!$E$3, DataPack!AJ423, IF($C$4=Dates!$E$4, DataPack!AO423, IF($C$4=Dates!$E$5, DataPack!AT423, IF($C$4=Dates!$E$6, DataPack!AY423))))="", "", IF($C$4=Dates!$E$3, DataPack!AJ423, IF($C$4=Dates!$E$4, DataPack!AO423, IF($C$4=Dates!$E$5, DataPack!AT423, IF($C$4=Dates!$E$6, DataPack!AY423)))))</f>
        <v/>
      </c>
      <c r="C272" s="100" t="str">
        <f>IF(IF($C$4=Dates!$E$3, DataPack!AK423, IF($C$4=Dates!$E$4, DataPack!AP423, IF($C$4=Dates!$E$5, DataPack!AU423, IF($C$4=Dates!$E$6, DataPack!AZ423))))="", "", IF($C$4=Dates!$E$3, DataPack!AK423, IF($C$4=Dates!$E$4, DataPack!AP423, IF($C$4=Dates!$E$5, DataPack!AU423, IF($C$4=Dates!$E$6, DataPack!AZ423)))))</f>
        <v/>
      </c>
      <c r="D272" s="100" t="str">
        <f>IF(IF($C$4=Dates!$E$3, DataPack!AL423, IF($C$4=Dates!$E$4, DataPack!AQ423, IF($C$4=Dates!$E$5, DataPack!AV423, IF($C$4=Dates!$E$6, DataPack!BA423))))="", "", IF($C$4=Dates!$E$3, DataPack!AL423, IF($C$4=Dates!$E$4, DataPack!AQ423, IF($C$4=Dates!$E$5, DataPack!AV423, IF($C$4=Dates!$E$6, DataPack!BA423)))))</f>
        <v/>
      </c>
      <c r="E272" s="100" t="str">
        <f>IF(IF($C$4=Dates!$E$3, DataPack!AM423, IF($C$4=Dates!$E$4, DataPack!AR423, IF($C$4=Dates!$E$5, DataPack!AW423, IF($C$4=Dates!$E$6, DataPack!BB423))))="", "", IF($C$4=Dates!$E$3, DataPack!AM423, IF($C$4=Dates!$E$4, DataPack!AR423, IF($C$4=Dates!$E$5, DataPack!AW423, IF($C$4=Dates!$E$6, DataPack!BB423)))))</f>
        <v/>
      </c>
      <c r="F272" s="100"/>
      <c r="G272" s="101" t="str">
        <f>IF(IF($C$4=Dates!$E$3, DataPack!AN423, IF($C$4=Dates!$E$4, DataPack!AS423, IF($C$4=Dates!$E$5, DataPack!AX423, IF($C$4=Dates!$E$6, DataPack!BC423))))="", "", IF($C$4=Dates!$E$3, DataPack!AN423, IF($C$4=Dates!$E$4, DataPack!AS423, IF($C$4=Dates!$E$5, DataPack!AX423, IF($C$4=Dates!$E$6, DataPack!BC423)))))</f>
        <v/>
      </c>
    </row>
    <row r="273" spans="2:7">
      <c r="B273" s="93" t="str">
        <f>IF(IF($C$4=Dates!$E$3, DataPack!AJ424, IF($C$4=Dates!$E$4, DataPack!AO424, IF($C$4=Dates!$E$5, DataPack!AT424, IF($C$4=Dates!$E$6, DataPack!AY424))))="", "", IF($C$4=Dates!$E$3, DataPack!AJ424, IF($C$4=Dates!$E$4, DataPack!AO424, IF($C$4=Dates!$E$5, DataPack!AT424, IF($C$4=Dates!$E$6, DataPack!AY424)))))</f>
        <v/>
      </c>
      <c r="C273" s="100" t="str">
        <f>IF(IF($C$4=Dates!$E$3, DataPack!AK424, IF($C$4=Dates!$E$4, DataPack!AP424, IF($C$4=Dates!$E$5, DataPack!AU424, IF($C$4=Dates!$E$6, DataPack!AZ424))))="", "", IF($C$4=Dates!$E$3, DataPack!AK424, IF($C$4=Dates!$E$4, DataPack!AP424, IF($C$4=Dates!$E$5, DataPack!AU424, IF($C$4=Dates!$E$6, DataPack!AZ424)))))</f>
        <v/>
      </c>
      <c r="D273" s="100" t="str">
        <f>IF(IF($C$4=Dates!$E$3, DataPack!AL424, IF($C$4=Dates!$E$4, DataPack!AQ424, IF($C$4=Dates!$E$5, DataPack!AV424, IF($C$4=Dates!$E$6, DataPack!BA424))))="", "", IF($C$4=Dates!$E$3, DataPack!AL424, IF($C$4=Dates!$E$4, DataPack!AQ424, IF($C$4=Dates!$E$5, DataPack!AV424, IF($C$4=Dates!$E$6, DataPack!BA424)))))</f>
        <v/>
      </c>
      <c r="E273" s="100" t="str">
        <f>IF(IF($C$4=Dates!$E$3, DataPack!AM424, IF($C$4=Dates!$E$4, DataPack!AR424, IF($C$4=Dates!$E$5, DataPack!AW424, IF($C$4=Dates!$E$6, DataPack!BB424))))="", "", IF($C$4=Dates!$E$3, DataPack!AM424, IF($C$4=Dates!$E$4, DataPack!AR424, IF($C$4=Dates!$E$5, DataPack!AW424, IF($C$4=Dates!$E$6, DataPack!BB424)))))</f>
        <v/>
      </c>
      <c r="F273" s="100"/>
      <c r="G273" s="101" t="str">
        <f>IF(IF($C$4=Dates!$E$3, DataPack!AN424, IF($C$4=Dates!$E$4, DataPack!AS424, IF($C$4=Dates!$E$5, DataPack!AX424, IF($C$4=Dates!$E$6, DataPack!BC424))))="", "", IF($C$4=Dates!$E$3, DataPack!AN424, IF($C$4=Dates!$E$4, DataPack!AS424, IF($C$4=Dates!$E$5, DataPack!AX424, IF($C$4=Dates!$E$6, DataPack!BC424)))))</f>
        <v/>
      </c>
    </row>
    <row r="274" spans="2:7">
      <c r="B274" s="93" t="str">
        <f>IF(IF($C$4=Dates!$E$3, DataPack!AJ425, IF($C$4=Dates!$E$4, DataPack!AO425, IF($C$4=Dates!$E$5, DataPack!AT425, IF($C$4=Dates!$E$6, DataPack!AY425))))="", "", IF($C$4=Dates!$E$3, DataPack!AJ425, IF($C$4=Dates!$E$4, DataPack!AO425, IF($C$4=Dates!$E$5, DataPack!AT425, IF($C$4=Dates!$E$6, DataPack!AY425)))))</f>
        <v/>
      </c>
      <c r="C274" s="100" t="str">
        <f>IF(IF($C$4=Dates!$E$3, DataPack!AK425, IF($C$4=Dates!$E$4, DataPack!AP425, IF($C$4=Dates!$E$5, DataPack!AU425, IF($C$4=Dates!$E$6, DataPack!AZ425))))="", "", IF($C$4=Dates!$E$3, DataPack!AK425, IF($C$4=Dates!$E$4, DataPack!AP425, IF($C$4=Dates!$E$5, DataPack!AU425, IF($C$4=Dates!$E$6, DataPack!AZ425)))))</f>
        <v/>
      </c>
      <c r="D274" s="100" t="str">
        <f>IF(IF($C$4=Dates!$E$3, DataPack!AL425, IF($C$4=Dates!$E$4, DataPack!AQ425, IF($C$4=Dates!$E$5, DataPack!AV425, IF($C$4=Dates!$E$6, DataPack!BA425))))="", "", IF($C$4=Dates!$E$3, DataPack!AL425, IF($C$4=Dates!$E$4, DataPack!AQ425, IF($C$4=Dates!$E$5, DataPack!AV425, IF($C$4=Dates!$E$6, DataPack!BA425)))))</f>
        <v/>
      </c>
      <c r="E274" s="100" t="str">
        <f>IF(IF($C$4=Dates!$E$3, DataPack!AM425, IF($C$4=Dates!$E$4, DataPack!AR425, IF($C$4=Dates!$E$5, DataPack!AW425, IF($C$4=Dates!$E$6, DataPack!BB425))))="", "", IF($C$4=Dates!$E$3, DataPack!AM425, IF($C$4=Dates!$E$4, DataPack!AR425, IF($C$4=Dates!$E$5, DataPack!AW425, IF($C$4=Dates!$E$6, DataPack!BB425)))))</f>
        <v/>
      </c>
      <c r="F274" s="100"/>
      <c r="G274" s="101" t="str">
        <f>IF(IF($C$4=Dates!$E$3, DataPack!AN425, IF($C$4=Dates!$E$4, DataPack!AS425, IF($C$4=Dates!$E$5, DataPack!AX425, IF($C$4=Dates!$E$6, DataPack!BC425))))="", "", IF($C$4=Dates!$E$3, DataPack!AN425, IF($C$4=Dates!$E$4, DataPack!AS425, IF($C$4=Dates!$E$5, DataPack!AX425, IF($C$4=Dates!$E$6, DataPack!BC425)))))</f>
        <v/>
      </c>
    </row>
    <row r="275" spans="2:7">
      <c r="B275" s="93" t="str">
        <f>IF(IF($C$4=Dates!$E$3, DataPack!AJ426, IF($C$4=Dates!$E$4, DataPack!AO426, IF($C$4=Dates!$E$5, DataPack!AT426, IF($C$4=Dates!$E$6, DataPack!AY426))))="", "", IF($C$4=Dates!$E$3, DataPack!AJ426, IF($C$4=Dates!$E$4, DataPack!AO426, IF($C$4=Dates!$E$5, DataPack!AT426, IF($C$4=Dates!$E$6, DataPack!AY426)))))</f>
        <v/>
      </c>
      <c r="C275" s="100" t="str">
        <f>IF(IF($C$4=Dates!$E$3, DataPack!AK426, IF($C$4=Dates!$E$4, DataPack!AP426, IF($C$4=Dates!$E$5, DataPack!AU426, IF($C$4=Dates!$E$6, DataPack!AZ426))))="", "", IF($C$4=Dates!$E$3, DataPack!AK426, IF($C$4=Dates!$E$4, DataPack!AP426, IF($C$4=Dates!$E$5, DataPack!AU426, IF($C$4=Dates!$E$6, DataPack!AZ426)))))</f>
        <v/>
      </c>
      <c r="D275" s="100" t="str">
        <f>IF(IF($C$4=Dates!$E$3, DataPack!AL426, IF($C$4=Dates!$E$4, DataPack!AQ426, IF($C$4=Dates!$E$5, DataPack!AV426, IF($C$4=Dates!$E$6, DataPack!BA426))))="", "", IF($C$4=Dates!$E$3, DataPack!AL426, IF($C$4=Dates!$E$4, DataPack!AQ426, IF($C$4=Dates!$E$5, DataPack!AV426, IF($C$4=Dates!$E$6, DataPack!BA426)))))</f>
        <v/>
      </c>
      <c r="E275" s="100" t="str">
        <f>IF(IF($C$4=Dates!$E$3, DataPack!AM426, IF($C$4=Dates!$E$4, DataPack!AR426, IF($C$4=Dates!$E$5, DataPack!AW426, IF($C$4=Dates!$E$6, DataPack!BB426))))="", "", IF($C$4=Dates!$E$3, DataPack!AM426, IF($C$4=Dates!$E$4, DataPack!AR426, IF($C$4=Dates!$E$5, DataPack!AW426, IF($C$4=Dates!$E$6, DataPack!BB426)))))</f>
        <v/>
      </c>
      <c r="F275" s="100"/>
      <c r="G275" s="101" t="str">
        <f>IF(IF($C$4=Dates!$E$3, DataPack!AN426, IF($C$4=Dates!$E$4, DataPack!AS426, IF($C$4=Dates!$E$5, DataPack!AX426, IF($C$4=Dates!$E$6, DataPack!BC426))))="", "", IF($C$4=Dates!$E$3, DataPack!AN426, IF($C$4=Dates!$E$4, DataPack!AS426, IF($C$4=Dates!$E$5, DataPack!AX426, IF($C$4=Dates!$E$6, DataPack!BC426)))))</f>
        <v/>
      </c>
    </row>
    <row r="276" spans="2:7">
      <c r="B276" s="93" t="str">
        <f>IF(IF($C$4=Dates!$E$3, DataPack!AJ427, IF($C$4=Dates!$E$4, DataPack!AO427, IF($C$4=Dates!$E$5, DataPack!AT427, IF($C$4=Dates!$E$6, DataPack!AY427))))="", "", IF($C$4=Dates!$E$3, DataPack!AJ427, IF($C$4=Dates!$E$4, DataPack!AO427, IF($C$4=Dates!$E$5, DataPack!AT427, IF($C$4=Dates!$E$6, DataPack!AY427)))))</f>
        <v/>
      </c>
      <c r="C276" s="100" t="str">
        <f>IF(IF($C$4=Dates!$E$3, DataPack!AK427, IF($C$4=Dates!$E$4, DataPack!AP427, IF($C$4=Dates!$E$5, DataPack!AU427, IF($C$4=Dates!$E$6, DataPack!AZ427))))="", "", IF($C$4=Dates!$E$3, DataPack!AK427, IF($C$4=Dates!$E$4, DataPack!AP427, IF($C$4=Dates!$E$5, DataPack!AU427, IF($C$4=Dates!$E$6, DataPack!AZ427)))))</f>
        <v/>
      </c>
      <c r="D276" s="100" t="str">
        <f>IF(IF($C$4=Dates!$E$3, DataPack!AL427, IF($C$4=Dates!$E$4, DataPack!AQ427, IF($C$4=Dates!$E$5, DataPack!AV427, IF($C$4=Dates!$E$6, DataPack!BA427))))="", "", IF($C$4=Dates!$E$3, DataPack!AL427, IF($C$4=Dates!$E$4, DataPack!AQ427, IF($C$4=Dates!$E$5, DataPack!AV427, IF($C$4=Dates!$E$6, DataPack!BA427)))))</f>
        <v/>
      </c>
      <c r="E276" s="100" t="str">
        <f>IF(IF($C$4=Dates!$E$3, DataPack!AM427, IF($C$4=Dates!$E$4, DataPack!AR427, IF($C$4=Dates!$E$5, DataPack!AW427, IF($C$4=Dates!$E$6, DataPack!BB427))))="", "", IF($C$4=Dates!$E$3, DataPack!AM427, IF($C$4=Dates!$E$4, DataPack!AR427, IF($C$4=Dates!$E$5, DataPack!AW427, IF($C$4=Dates!$E$6, DataPack!BB427)))))</f>
        <v/>
      </c>
      <c r="F276" s="100"/>
      <c r="G276" s="101" t="str">
        <f>IF(IF($C$4=Dates!$E$3, DataPack!AN427, IF($C$4=Dates!$E$4, DataPack!AS427, IF($C$4=Dates!$E$5, DataPack!AX427, IF($C$4=Dates!$E$6, DataPack!BC427))))="", "", IF($C$4=Dates!$E$3, DataPack!AN427, IF($C$4=Dates!$E$4, DataPack!AS427, IF($C$4=Dates!$E$5, DataPack!AX427, IF($C$4=Dates!$E$6, DataPack!BC427)))))</f>
        <v/>
      </c>
    </row>
    <row r="277" spans="2:7">
      <c r="B277" s="93" t="str">
        <f>IF(IF($C$4=Dates!$E$3, DataPack!AJ428, IF($C$4=Dates!$E$4, DataPack!AO428, IF($C$4=Dates!$E$5, DataPack!AT428, IF($C$4=Dates!$E$6, DataPack!AY428))))="", "", IF($C$4=Dates!$E$3, DataPack!AJ428, IF($C$4=Dates!$E$4, DataPack!AO428, IF($C$4=Dates!$E$5, DataPack!AT428, IF($C$4=Dates!$E$6, DataPack!AY428)))))</f>
        <v/>
      </c>
      <c r="C277" s="100" t="str">
        <f>IF(IF($C$4=Dates!$E$3, DataPack!AK428, IF($C$4=Dates!$E$4, DataPack!AP428, IF($C$4=Dates!$E$5, DataPack!AU428, IF($C$4=Dates!$E$6, DataPack!AZ428))))="", "", IF($C$4=Dates!$E$3, DataPack!AK428, IF($C$4=Dates!$E$4, DataPack!AP428, IF($C$4=Dates!$E$5, DataPack!AU428, IF($C$4=Dates!$E$6, DataPack!AZ428)))))</f>
        <v/>
      </c>
      <c r="D277" s="100" t="str">
        <f>IF(IF($C$4=Dates!$E$3, DataPack!AL428, IF($C$4=Dates!$E$4, DataPack!AQ428, IF($C$4=Dates!$E$5, DataPack!AV428, IF($C$4=Dates!$E$6, DataPack!BA428))))="", "", IF($C$4=Dates!$E$3, DataPack!AL428, IF($C$4=Dates!$E$4, DataPack!AQ428, IF($C$4=Dates!$E$5, DataPack!AV428, IF($C$4=Dates!$E$6, DataPack!BA428)))))</f>
        <v/>
      </c>
      <c r="E277" s="100" t="str">
        <f>IF(IF($C$4=Dates!$E$3, DataPack!AM428, IF($C$4=Dates!$E$4, DataPack!AR428, IF($C$4=Dates!$E$5, DataPack!AW428, IF($C$4=Dates!$E$6, DataPack!BB428))))="", "", IF($C$4=Dates!$E$3, DataPack!AM428, IF($C$4=Dates!$E$4, DataPack!AR428, IF($C$4=Dates!$E$5, DataPack!AW428, IF($C$4=Dates!$E$6, DataPack!BB428)))))</f>
        <v/>
      </c>
      <c r="F277" s="100"/>
      <c r="G277" s="101" t="str">
        <f>IF(IF($C$4=Dates!$E$3, DataPack!AN428, IF($C$4=Dates!$E$4, DataPack!AS428, IF($C$4=Dates!$E$5, DataPack!AX428, IF($C$4=Dates!$E$6, DataPack!BC428))))="", "", IF($C$4=Dates!$E$3, DataPack!AN428, IF($C$4=Dates!$E$4, DataPack!AS428, IF($C$4=Dates!$E$5, DataPack!AX428, IF($C$4=Dates!$E$6, DataPack!BC428)))))</f>
        <v/>
      </c>
    </row>
    <row r="278" spans="2:7">
      <c r="B278" s="93" t="str">
        <f>IF(IF($C$4=Dates!$E$3, DataPack!AJ429, IF($C$4=Dates!$E$4, DataPack!AO429, IF($C$4=Dates!$E$5, DataPack!AT429, IF($C$4=Dates!$E$6, DataPack!AY429))))="", "", IF($C$4=Dates!$E$3, DataPack!AJ429, IF($C$4=Dates!$E$4, DataPack!AO429, IF($C$4=Dates!$E$5, DataPack!AT429, IF($C$4=Dates!$E$6, DataPack!AY429)))))</f>
        <v/>
      </c>
      <c r="C278" s="100" t="str">
        <f>IF(IF($C$4=Dates!$E$3, DataPack!AK429, IF($C$4=Dates!$E$4, DataPack!AP429, IF($C$4=Dates!$E$5, DataPack!AU429, IF($C$4=Dates!$E$6, DataPack!AZ429))))="", "", IF($C$4=Dates!$E$3, DataPack!AK429, IF($C$4=Dates!$E$4, DataPack!AP429, IF($C$4=Dates!$E$5, DataPack!AU429, IF($C$4=Dates!$E$6, DataPack!AZ429)))))</f>
        <v/>
      </c>
      <c r="D278" s="100" t="str">
        <f>IF(IF($C$4=Dates!$E$3, DataPack!AL429, IF($C$4=Dates!$E$4, DataPack!AQ429, IF($C$4=Dates!$E$5, DataPack!AV429, IF($C$4=Dates!$E$6, DataPack!BA429))))="", "", IF($C$4=Dates!$E$3, DataPack!AL429, IF($C$4=Dates!$E$4, DataPack!AQ429, IF($C$4=Dates!$E$5, DataPack!AV429, IF($C$4=Dates!$E$6, DataPack!BA429)))))</f>
        <v/>
      </c>
      <c r="E278" s="100" t="str">
        <f>IF(IF($C$4=Dates!$E$3, DataPack!AM429, IF($C$4=Dates!$E$4, DataPack!AR429, IF($C$4=Dates!$E$5, DataPack!AW429, IF($C$4=Dates!$E$6, DataPack!BB429))))="", "", IF($C$4=Dates!$E$3, DataPack!AM429, IF($C$4=Dates!$E$4, DataPack!AR429, IF($C$4=Dates!$E$5, DataPack!AW429, IF($C$4=Dates!$E$6, DataPack!BB429)))))</f>
        <v/>
      </c>
      <c r="F278" s="100"/>
      <c r="G278" s="101" t="str">
        <f>IF(IF($C$4=Dates!$E$3, DataPack!AN429, IF($C$4=Dates!$E$4, DataPack!AS429, IF($C$4=Dates!$E$5, DataPack!AX429, IF($C$4=Dates!$E$6, DataPack!BC429))))="", "", IF($C$4=Dates!$E$3, DataPack!AN429, IF($C$4=Dates!$E$4, DataPack!AS429, IF($C$4=Dates!$E$5, DataPack!AX429, IF($C$4=Dates!$E$6, DataPack!BC429)))))</f>
        <v/>
      </c>
    </row>
    <row r="279" spans="2:7">
      <c r="B279" s="93" t="str">
        <f>IF(IF($C$4=Dates!$E$3, DataPack!AJ430, IF($C$4=Dates!$E$4, DataPack!AO430, IF($C$4=Dates!$E$5, DataPack!AT430, IF($C$4=Dates!$E$6, DataPack!AY430))))="", "", IF($C$4=Dates!$E$3, DataPack!AJ430, IF($C$4=Dates!$E$4, DataPack!AO430, IF($C$4=Dates!$E$5, DataPack!AT430, IF($C$4=Dates!$E$6, DataPack!AY430)))))</f>
        <v/>
      </c>
      <c r="C279" s="100" t="str">
        <f>IF(IF($C$4=Dates!$E$3, DataPack!AK430, IF($C$4=Dates!$E$4, DataPack!AP430, IF($C$4=Dates!$E$5, DataPack!AU430, IF($C$4=Dates!$E$6, DataPack!AZ430))))="", "", IF($C$4=Dates!$E$3, DataPack!AK430, IF($C$4=Dates!$E$4, DataPack!AP430, IF($C$4=Dates!$E$5, DataPack!AU430, IF($C$4=Dates!$E$6, DataPack!AZ430)))))</f>
        <v/>
      </c>
      <c r="D279" s="100" t="str">
        <f>IF(IF($C$4=Dates!$E$3, DataPack!AL430, IF($C$4=Dates!$E$4, DataPack!AQ430, IF($C$4=Dates!$E$5, DataPack!AV430, IF($C$4=Dates!$E$6, DataPack!BA430))))="", "", IF($C$4=Dates!$E$3, DataPack!AL430, IF($C$4=Dates!$E$4, DataPack!AQ430, IF($C$4=Dates!$E$5, DataPack!AV430, IF($C$4=Dates!$E$6, DataPack!BA430)))))</f>
        <v/>
      </c>
      <c r="E279" s="100" t="str">
        <f>IF(IF($C$4=Dates!$E$3, DataPack!AM430, IF($C$4=Dates!$E$4, DataPack!AR430, IF($C$4=Dates!$E$5, DataPack!AW430, IF($C$4=Dates!$E$6, DataPack!BB430))))="", "", IF($C$4=Dates!$E$3, DataPack!AM430, IF($C$4=Dates!$E$4, DataPack!AR430, IF($C$4=Dates!$E$5, DataPack!AW430, IF($C$4=Dates!$E$6, DataPack!BB430)))))</f>
        <v/>
      </c>
      <c r="F279" s="100"/>
      <c r="G279" s="101" t="str">
        <f>IF(IF($C$4=Dates!$E$3, DataPack!AN430, IF($C$4=Dates!$E$4, DataPack!AS430, IF($C$4=Dates!$E$5, DataPack!AX430, IF($C$4=Dates!$E$6, DataPack!BC430))))="", "", IF($C$4=Dates!$E$3, DataPack!AN430, IF($C$4=Dates!$E$4, DataPack!AS430, IF($C$4=Dates!$E$5, DataPack!AX430, IF($C$4=Dates!$E$6, DataPack!BC430)))))</f>
        <v/>
      </c>
    </row>
    <row r="280" spans="2:7">
      <c r="B280" s="93" t="str">
        <f>IF(IF($C$4=Dates!$E$3, DataPack!AJ431, IF($C$4=Dates!$E$4, DataPack!AO431, IF($C$4=Dates!$E$5, DataPack!AT431, IF($C$4=Dates!$E$6, DataPack!AY431))))="", "", IF($C$4=Dates!$E$3, DataPack!AJ431, IF($C$4=Dates!$E$4, DataPack!AO431, IF($C$4=Dates!$E$5, DataPack!AT431, IF($C$4=Dates!$E$6, DataPack!AY431)))))</f>
        <v/>
      </c>
      <c r="C280" s="100" t="str">
        <f>IF(IF($C$4=Dates!$E$3, DataPack!AK431, IF($C$4=Dates!$E$4, DataPack!AP431, IF($C$4=Dates!$E$5, DataPack!AU431, IF($C$4=Dates!$E$6, DataPack!AZ431))))="", "", IF($C$4=Dates!$E$3, DataPack!AK431, IF($C$4=Dates!$E$4, DataPack!AP431, IF($C$4=Dates!$E$5, DataPack!AU431, IF($C$4=Dates!$E$6, DataPack!AZ431)))))</f>
        <v/>
      </c>
      <c r="D280" s="100" t="str">
        <f>IF(IF($C$4=Dates!$E$3, DataPack!AL431, IF($C$4=Dates!$E$4, DataPack!AQ431, IF($C$4=Dates!$E$5, DataPack!AV431, IF($C$4=Dates!$E$6, DataPack!BA431))))="", "", IF($C$4=Dates!$E$3, DataPack!AL431, IF($C$4=Dates!$E$4, DataPack!AQ431, IF($C$4=Dates!$E$5, DataPack!AV431, IF($C$4=Dates!$E$6, DataPack!BA431)))))</f>
        <v/>
      </c>
      <c r="E280" s="100" t="str">
        <f>IF(IF($C$4=Dates!$E$3, DataPack!AM431, IF($C$4=Dates!$E$4, DataPack!AR431, IF($C$4=Dates!$E$5, DataPack!AW431, IF($C$4=Dates!$E$6, DataPack!BB431))))="", "", IF($C$4=Dates!$E$3, DataPack!AM431, IF($C$4=Dates!$E$4, DataPack!AR431, IF($C$4=Dates!$E$5, DataPack!AW431, IF($C$4=Dates!$E$6, DataPack!BB431)))))</f>
        <v/>
      </c>
      <c r="F280" s="100"/>
      <c r="G280" s="101" t="str">
        <f>IF(IF($C$4=Dates!$E$3, DataPack!AN431, IF($C$4=Dates!$E$4, DataPack!AS431, IF($C$4=Dates!$E$5, DataPack!AX431, IF($C$4=Dates!$E$6, DataPack!BC431))))="", "", IF($C$4=Dates!$E$3, DataPack!AN431, IF($C$4=Dates!$E$4, DataPack!AS431, IF($C$4=Dates!$E$5, DataPack!AX431, IF($C$4=Dates!$E$6, DataPack!BC431)))))</f>
        <v/>
      </c>
    </row>
    <row r="281" spans="2:7">
      <c r="B281" s="93" t="str">
        <f>IF(IF($C$4=Dates!$E$3, DataPack!AJ432, IF($C$4=Dates!$E$4, DataPack!AO432, IF($C$4=Dates!$E$5, DataPack!AT432, IF($C$4=Dates!$E$6, DataPack!AY432))))="", "", IF($C$4=Dates!$E$3, DataPack!AJ432, IF($C$4=Dates!$E$4, DataPack!AO432, IF($C$4=Dates!$E$5, DataPack!AT432, IF($C$4=Dates!$E$6, DataPack!AY432)))))</f>
        <v/>
      </c>
      <c r="C281" s="100" t="str">
        <f>IF(IF($C$4=Dates!$E$3, DataPack!AK432, IF($C$4=Dates!$E$4, DataPack!AP432, IF($C$4=Dates!$E$5, DataPack!AU432, IF($C$4=Dates!$E$6, DataPack!AZ432))))="", "", IF($C$4=Dates!$E$3, DataPack!AK432, IF($C$4=Dates!$E$4, DataPack!AP432, IF($C$4=Dates!$E$5, DataPack!AU432, IF($C$4=Dates!$E$6, DataPack!AZ432)))))</f>
        <v/>
      </c>
      <c r="D281" s="100" t="str">
        <f>IF(IF($C$4=Dates!$E$3, DataPack!AL432, IF($C$4=Dates!$E$4, DataPack!AQ432, IF($C$4=Dates!$E$5, DataPack!AV432, IF($C$4=Dates!$E$6, DataPack!BA432))))="", "", IF($C$4=Dates!$E$3, DataPack!AL432, IF($C$4=Dates!$E$4, DataPack!AQ432, IF($C$4=Dates!$E$5, DataPack!AV432, IF($C$4=Dates!$E$6, DataPack!BA432)))))</f>
        <v/>
      </c>
      <c r="E281" s="100" t="str">
        <f>IF(IF($C$4=Dates!$E$3, DataPack!AM432, IF($C$4=Dates!$E$4, DataPack!AR432, IF($C$4=Dates!$E$5, DataPack!AW432, IF($C$4=Dates!$E$6, DataPack!BB432))))="", "", IF($C$4=Dates!$E$3, DataPack!AM432, IF($C$4=Dates!$E$4, DataPack!AR432, IF($C$4=Dates!$E$5, DataPack!AW432, IF($C$4=Dates!$E$6, DataPack!BB432)))))</f>
        <v/>
      </c>
      <c r="F281" s="100"/>
      <c r="G281" s="101" t="str">
        <f>IF(IF($C$4=Dates!$E$3, DataPack!AN432, IF($C$4=Dates!$E$4, DataPack!AS432, IF($C$4=Dates!$E$5, DataPack!AX432, IF($C$4=Dates!$E$6, DataPack!BC432))))="", "", IF($C$4=Dates!$E$3, DataPack!AN432, IF($C$4=Dates!$E$4, DataPack!AS432, IF($C$4=Dates!$E$5, DataPack!AX432, IF($C$4=Dates!$E$6, DataPack!BC432)))))</f>
        <v/>
      </c>
    </row>
    <row r="282" spans="2:7">
      <c r="B282" s="93" t="str">
        <f>IF(IF($C$4=Dates!$E$3, DataPack!AJ433, IF($C$4=Dates!$E$4, DataPack!AO433, IF($C$4=Dates!$E$5, DataPack!AT433, IF($C$4=Dates!$E$6, DataPack!AY433))))="", "", IF($C$4=Dates!$E$3, DataPack!AJ433, IF($C$4=Dates!$E$4, DataPack!AO433, IF($C$4=Dates!$E$5, DataPack!AT433, IF($C$4=Dates!$E$6, DataPack!AY433)))))</f>
        <v/>
      </c>
      <c r="C282" s="100" t="str">
        <f>IF(IF($C$4=Dates!$E$3, DataPack!AK433, IF($C$4=Dates!$E$4, DataPack!AP433, IF($C$4=Dates!$E$5, DataPack!AU433, IF($C$4=Dates!$E$6, DataPack!AZ433))))="", "", IF($C$4=Dates!$E$3, DataPack!AK433, IF($C$4=Dates!$E$4, DataPack!AP433, IF($C$4=Dates!$E$5, DataPack!AU433, IF($C$4=Dates!$E$6, DataPack!AZ433)))))</f>
        <v/>
      </c>
      <c r="D282" s="100" t="str">
        <f>IF(IF($C$4=Dates!$E$3, DataPack!AL433, IF($C$4=Dates!$E$4, DataPack!AQ433, IF($C$4=Dates!$E$5, DataPack!AV433, IF($C$4=Dates!$E$6, DataPack!BA433))))="", "", IF($C$4=Dates!$E$3, DataPack!AL433, IF($C$4=Dates!$E$4, DataPack!AQ433, IF($C$4=Dates!$E$5, DataPack!AV433, IF($C$4=Dates!$E$6, DataPack!BA433)))))</f>
        <v/>
      </c>
      <c r="E282" s="100" t="str">
        <f>IF(IF($C$4=Dates!$E$3, DataPack!AM433, IF($C$4=Dates!$E$4, DataPack!AR433, IF($C$4=Dates!$E$5, DataPack!AW433, IF($C$4=Dates!$E$6, DataPack!BB433))))="", "", IF($C$4=Dates!$E$3, DataPack!AM433, IF($C$4=Dates!$E$4, DataPack!AR433, IF($C$4=Dates!$E$5, DataPack!AW433, IF($C$4=Dates!$E$6, DataPack!BB433)))))</f>
        <v/>
      </c>
      <c r="F282" s="100"/>
      <c r="G282" s="101" t="str">
        <f>IF(IF($C$4=Dates!$E$3, DataPack!AN433, IF($C$4=Dates!$E$4, DataPack!AS433, IF($C$4=Dates!$E$5, DataPack!AX433, IF($C$4=Dates!$E$6, DataPack!BC433))))="", "", IF($C$4=Dates!$E$3, DataPack!AN433, IF($C$4=Dates!$E$4, DataPack!AS433, IF($C$4=Dates!$E$5, DataPack!AX433, IF($C$4=Dates!$E$6, DataPack!BC433)))))</f>
        <v/>
      </c>
    </row>
    <row r="283" spans="2:7">
      <c r="B283" s="93" t="str">
        <f>IF(IF($C$4=Dates!$E$3, DataPack!AJ434, IF($C$4=Dates!$E$4, DataPack!AO434, IF($C$4=Dates!$E$5, DataPack!AT434, IF($C$4=Dates!$E$6, DataPack!AY434))))="", "", IF($C$4=Dates!$E$3, DataPack!AJ434, IF($C$4=Dates!$E$4, DataPack!AO434, IF($C$4=Dates!$E$5, DataPack!AT434, IF($C$4=Dates!$E$6, DataPack!AY434)))))</f>
        <v/>
      </c>
      <c r="C283" s="100" t="str">
        <f>IF(IF($C$4=Dates!$E$3, DataPack!AK434, IF($C$4=Dates!$E$4, DataPack!AP434, IF($C$4=Dates!$E$5, DataPack!AU434, IF($C$4=Dates!$E$6, DataPack!AZ434))))="", "", IF($C$4=Dates!$E$3, DataPack!AK434, IF($C$4=Dates!$E$4, DataPack!AP434, IF($C$4=Dates!$E$5, DataPack!AU434, IF($C$4=Dates!$E$6, DataPack!AZ434)))))</f>
        <v/>
      </c>
      <c r="D283" s="100" t="str">
        <f>IF(IF($C$4=Dates!$E$3, DataPack!AL434, IF($C$4=Dates!$E$4, DataPack!AQ434, IF($C$4=Dates!$E$5, DataPack!AV434, IF($C$4=Dates!$E$6, DataPack!BA434))))="", "", IF($C$4=Dates!$E$3, DataPack!AL434, IF($C$4=Dates!$E$4, DataPack!AQ434, IF($C$4=Dates!$E$5, DataPack!AV434, IF($C$4=Dates!$E$6, DataPack!BA434)))))</f>
        <v/>
      </c>
      <c r="E283" s="100" t="str">
        <f>IF(IF($C$4=Dates!$E$3, DataPack!AM434, IF($C$4=Dates!$E$4, DataPack!AR434, IF($C$4=Dates!$E$5, DataPack!AW434, IF($C$4=Dates!$E$6, DataPack!BB434))))="", "", IF($C$4=Dates!$E$3, DataPack!AM434, IF($C$4=Dates!$E$4, DataPack!AR434, IF($C$4=Dates!$E$5, DataPack!AW434, IF($C$4=Dates!$E$6, DataPack!BB434)))))</f>
        <v/>
      </c>
      <c r="F283" s="100"/>
      <c r="G283" s="101" t="str">
        <f>IF(IF($C$4=Dates!$E$3, DataPack!AN434, IF($C$4=Dates!$E$4, DataPack!AS434, IF($C$4=Dates!$E$5, DataPack!AX434, IF($C$4=Dates!$E$6, DataPack!BC434))))="", "", IF($C$4=Dates!$E$3, DataPack!AN434, IF($C$4=Dates!$E$4, DataPack!AS434, IF($C$4=Dates!$E$5, DataPack!AX434, IF($C$4=Dates!$E$6, DataPack!BC434)))))</f>
        <v/>
      </c>
    </row>
    <row r="284" spans="2:7">
      <c r="B284" s="93" t="str">
        <f>IF(IF($C$4=Dates!$E$3, DataPack!AJ435, IF($C$4=Dates!$E$4, DataPack!AO435, IF($C$4=Dates!$E$5, DataPack!AT435, IF($C$4=Dates!$E$6, DataPack!AY435))))="", "", IF($C$4=Dates!$E$3, DataPack!AJ435, IF($C$4=Dates!$E$4, DataPack!AO435, IF($C$4=Dates!$E$5, DataPack!AT435, IF($C$4=Dates!$E$6, DataPack!AY435)))))</f>
        <v/>
      </c>
      <c r="C284" s="100" t="str">
        <f>IF(IF($C$4=Dates!$E$3, DataPack!AK435, IF($C$4=Dates!$E$4, DataPack!AP435, IF($C$4=Dates!$E$5, DataPack!AU435, IF($C$4=Dates!$E$6, DataPack!AZ435))))="", "", IF($C$4=Dates!$E$3, DataPack!AK435, IF($C$4=Dates!$E$4, DataPack!AP435, IF($C$4=Dates!$E$5, DataPack!AU435, IF($C$4=Dates!$E$6, DataPack!AZ435)))))</f>
        <v/>
      </c>
      <c r="D284" s="100" t="str">
        <f>IF(IF($C$4=Dates!$E$3, DataPack!AL435, IF($C$4=Dates!$E$4, DataPack!AQ435, IF($C$4=Dates!$E$5, DataPack!AV435, IF($C$4=Dates!$E$6, DataPack!BA435))))="", "", IF($C$4=Dates!$E$3, DataPack!AL435, IF($C$4=Dates!$E$4, DataPack!AQ435, IF($C$4=Dates!$E$5, DataPack!AV435, IF($C$4=Dates!$E$6, DataPack!BA435)))))</f>
        <v/>
      </c>
      <c r="E284" s="100" t="str">
        <f>IF(IF($C$4=Dates!$E$3, DataPack!AM435, IF($C$4=Dates!$E$4, DataPack!AR435, IF($C$4=Dates!$E$5, DataPack!AW435, IF($C$4=Dates!$E$6, DataPack!BB435))))="", "", IF($C$4=Dates!$E$3, DataPack!AM435, IF($C$4=Dates!$E$4, DataPack!AR435, IF($C$4=Dates!$E$5, DataPack!AW435, IF($C$4=Dates!$E$6, DataPack!BB435)))))</f>
        <v/>
      </c>
      <c r="F284" s="100"/>
      <c r="G284" s="101" t="str">
        <f>IF(IF($C$4=Dates!$E$3, DataPack!AN435, IF($C$4=Dates!$E$4, DataPack!AS435, IF($C$4=Dates!$E$5, DataPack!AX435, IF($C$4=Dates!$E$6, DataPack!BC435))))="", "", IF($C$4=Dates!$E$3, DataPack!AN435, IF($C$4=Dates!$E$4, DataPack!AS435, IF($C$4=Dates!$E$5, DataPack!AX435, IF($C$4=Dates!$E$6, DataPack!BC435)))))</f>
        <v/>
      </c>
    </row>
    <row r="285" spans="2:7">
      <c r="B285" s="93" t="str">
        <f>IF(IF($C$4=Dates!$E$3, DataPack!AJ436, IF($C$4=Dates!$E$4, DataPack!AO436, IF($C$4=Dates!$E$5, DataPack!AT436, IF($C$4=Dates!$E$6, DataPack!AY436))))="", "", IF($C$4=Dates!$E$3, DataPack!AJ436, IF($C$4=Dates!$E$4, DataPack!AO436, IF($C$4=Dates!$E$5, DataPack!AT436, IF($C$4=Dates!$E$6, DataPack!AY436)))))</f>
        <v/>
      </c>
      <c r="C285" s="100" t="str">
        <f>IF(IF($C$4=Dates!$E$3, DataPack!AK436, IF($C$4=Dates!$E$4, DataPack!AP436, IF($C$4=Dates!$E$5, DataPack!AU436, IF($C$4=Dates!$E$6, DataPack!AZ436))))="", "", IF($C$4=Dates!$E$3, DataPack!AK436, IF($C$4=Dates!$E$4, DataPack!AP436, IF($C$4=Dates!$E$5, DataPack!AU436, IF($C$4=Dates!$E$6, DataPack!AZ436)))))</f>
        <v/>
      </c>
      <c r="D285" s="100" t="str">
        <f>IF(IF($C$4=Dates!$E$3, DataPack!AL436, IF($C$4=Dates!$E$4, DataPack!AQ436, IF($C$4=Dates!$E$5, DataPack!AV436, IF($C$4=Dates!$E$6, DataPack!BA436))))="", "", IF($C$4=Dates!$E$3, DataPack!AL436, IF($C$4=Dates!$E$4, DataPack!AQ436, IF($C$4=Dates!$E$5, DataPack!AV436, IF($C$4=Dates!$E$6, DataPack!BA436)))))</f>
        <v/>
      </c>
      <c r="E285" s="100" t="str">
        <f>IF(IF($C$4=Dates!$E$3, DataPack!AM436, IF($C$4=Dates!$E$4, DataPack!AR436, IF($C$4=Dates!$E$5, DataPack!AW436, IF($C$4=Dates!$E$6, DataPack!BB436))))="", "", IF($C$4=Dates!$E$3, DataPack!AM436, IF($C$4=Dates!$E$4, DataPack!AR436, IF($C$4=Dates!$E$5, DataPack!AW436, IF($C$4=Dates!$E$6, DataPack!BB436)))))</f>
        <v/>
      </c>
      <c r="F285" s="100"/>
      <c r="G285" s="101" t="str">
        <f>IF(IF($C$4=Dates!$E$3, DataPack!AN436, IF($C$4=Dates!$E$4, DataPack!AS436, IF($C$4=Dates!$E$5, DataPack!AX436, IF($C$4=Dates!$E$6, DataPack!BC436))))="", "", IF($C$4=Dates!$E$3, DataPack!AN436, IF($C$4=Dates!$E$4, DataPack!AS436, IF($C$4=Dates!$E$5, DataPack!AX436, IF($C$4=Dates!$E$6, DataPack!BC436)))))</f>
        <v/>
      </c>
    </row>
    <row r="286" spans="2:7">
      <c r="B286" s="93" t="str">
        <f>IF(IF($C$4=Dates!$E$3, DataPack!AJ437, IF($C$4=Dates!$E$4, DataPack!AO437, IF($C$4=Dates!$E$5, DataPack!AT437, IF($C$4=Dates!$E$6, DataPack!AY437))))="", "", IF($C$4=Dates!$E$3, DataPack!AJ437, IF($C$4=Dates!$E$4, DataPack!AO437, IF($C$4=Dates!$E$5, DataPack!AT437, IF($C$4=Dates!$E$6, DataPack!AY437)))))</f>
        <v/>
      </c>
      <c r="C286" s="100" t="str">
        <f>IF(IF($C$4=Dates!$E$3, DataPack!AK437, IF($C$4=Dates!$E$4, DataPack!AP437, IF($C$4=Dates!$E$5, DataPack!AU437, IF($C$4=Dates!$E$6, DataPack!AZ437))))="", "", IF($C$4=Dates!$E$3, DataPack!AK437, IF($C$4=Dates!$E$4, DataPack!AP437, IF($C$4=Dates!$E$5, DataPack!AU437, IF($C$4=Dates!$E$6, DataPack!AZ437)))))</f>
        <v/>
      </c>
      <c r="D286" s="100" t="str">
        <f>IF(IF($C$4=Dates!$E$3, DataPack!AL437, IF($C$4=Dates!$E$4, DataPack!AQ437, IF($C$4=Dates!$E$5, DataPack!AV437, IF($C$4=Dates!$E$6, DataPack!BA437))))="", "", IF($C$4=Dates!$E$3, DataPack!AL437, IF($C$4=Dates!$E$4, DataPack!AQ437, IF($C$4=Dates!$E$5, DataPack!AV437, IF($C$4=Dates!$E$6, DataPack!BA437)))))</f>
        <v/>
      </c>
      <c r="E286" s="100" t="str">
        <f>IF(IF($C$4=Dates!$E$3, DataPack!AM437, IF($C$4=Dates!$E$4, DataPack!AR437, IF($C$4=Dates!$E$5, DataPack!AW437, IF($C$4=Dates!$E$6, DataPack!BB437))))="", "", IF($C$4=Dates!$E$3, DataPack!AM437, IF($C$4=Dates!$E$4, DataPack!AR437, IF($C$4=Dates!$E$5, DataPack!AW437, IF($C$4=Dates!$E$6, DataPack!BB437)))))</f>
        <v/>
      </c>
      <c r="F286" s="100"/>
      <c r="G286" s="101" t="str">
        <f>IF(IF($C$4=Dates!$E$3, DataPack!AN437, IF($C$4=Dates!$E$4, DataPack!AS437, IF($C$4=Dates!$E$5, DataPack!AX437, IF($C$4=Dates!$E$6, DataPack!BC437))))="", "", IF($C$4=Dates!$E$3, DataPack!AN437, IF($C$4=Dates!$E$4, DataPack!AS437, IF($C$4=Dates!$E$5, DataPack!AX437, IF($C$4=Dates!$E$6, DataPack!BC437)))))</f>
        <v/>
      </c>
    </row>
    <row r="287" spans="2:7">
      <c r="B287" s="93" t="str">
        <f>IF(IF($C$4=Dates!$E$3, DataPack!AJ438, IF($C$4=Dates!$E$4, DataPack!AO438, IF($C$4=Dates!$E$5, DataPack!AT438, IF($C$4=Dates!$E$6, DataPack!AY438))))="", "", IF($C$4=Dates!$E$3, DataPack!AJ438, IF($C$4=Dates!$E$4, DataPack!AO438, IF($C$4=Dates!$E$5, DataPack!AT438, IF($C$4=Dates!$E$6, DataPack!AY438)))))</f>
        <v/>
      </c>
      <c r="C287" s="100" t="str">
        <f>IF(IF($C$4=Dates!$E$3, DataPack!AK438, IF($C$4=Dates!$E$4, DataPack!AP438, IF($C$4=Dates!$E$5, DataPack!AU438, IF($C$4=Dates!$E$6, DataPack!AZ438))))="", "", IF($C$4=Dates!$E$3, DataPack!AK438, IF($C$4=Dates!$E$4, DataPack!AP438, IF($C$4=Dates!$E$5, DataPack!AU438, IF($C$4=Dates!$E$6, DataPack!AZ438)))))</f>
        <v/>
      </c>
      <c r="D287" s="100" t="str">
        <f>IF(IF($C$4=Dates!$E$3, DataPack!AL438, IF($C$4=Dates!$E$4, DataPack!AQ438, IF($C$4=Dates!$E$5, DataPack!AV438, IF($C$4=Dates!$E$6, DataPack!BA438))))="", "", IF($C$4=Dates!$E$3, DataPack!AL438, IF($C$4=Dates!$E$4, DataPack!AQ438, IF($C$4=Dates!$E$5, DataPack!AV438, IF($C$4=Dates!$E$6, DataPack!BA438)))))</f>
        <v/>
      </c>
      <c r="E287" s="100" t="str">
        <f>IF(IF($C$4=Dates!$E$3, DataPack!AM438, IF($C$4=Dates!$E$4, DataPack!AR438, IF($C$4=Dates!$E$5, DataPack!AW438, IF($C$4=Dates!$E$6, DataPack!BB438))))="", "", IF($C$4=Dates!$E$3, DataPack!AM438, IF($C$4=Dates!$E$4, DataPack!AR438, IF($C$4=Dates!$E$5, DataPack!AW438, IF($C$4=Dates!$E$6, DataPack!BB438)))))</f>
        <v/>
      </c>
      <c r="F287" s="100"/>
      <c r="G287" s="101" t="str">
        <f>IF(IF($C$4=Dates!$E$3, DataPack!AN438, IF($C$4=Dates!$E$4, DataPack!AS438, IF($C$4=Dates!$E$5, DataPack!AX438, IF($C$4=Dates!$E$6, DataPack!BC438))))="", "", IF($C$4=Dates!$E$3, DataPack!AN438, IF($C$4=Dates!$E$4, DataPack!AS438, IF($C$4=Dates!$E$5, DataPack!AX438, IF($C$4=Dates!$E$6, DataPack!BC438)))))</f>
        <v/>
      </c>
    </row>
    <row r="288" spans="2:7">
      <c r="B288" s="93" t="str">
        <f>IF(IF($C$4=Dates!$E$3, DataPack!AJ439, IF($C$4=Dates!$E$4, DataPack!AO439, IF($C$4=Dates!$E$5, DataPack!AT439, IF($C$4=Dates!$E$6, DataPack!AY439))))="", "", IF($C$4=Dates!$E$3, DataPack!AJ439, IF($C$4=Dates!$E$4, DataPack!AO439, IF($C$4=Dates!$E$5, DataPack!AT439, IF($C$4=Dates!$E$6, DataPack!AY439)))))</f>
        <v/>
      </c>
      <c r="C288" s="100" t="str">
        <f>IF(IF($C$4=Dates!$E$3, DataPack!AK439, IF($C$4=Dates!$E$4, DataPack!AP439, IF($C$4=Dates!$E$5, DataPack!AU439, IF($C$4=Dates!$E$6, DataPack!AZ439))))="", "", IF($C$4=Dates!$E$3, DataPack!AK439, IF($C$4=Dates!$E$4, DataPack!AP439, IF($C$4=Dates!$E$5, DataPack!AU439, IF($C$4=Dates!$E$6, DataPack!AZ439)))))</f>
        <v/>
      </c>
      <c r="D288" s="100" t="str">
        <f>IF(IF($C$4=Dates!$E$3, DataPack!AL439, IF($C$4=Dates!$E$4, DataPack!AQ439, IF($C$4=Dates!$E$5, DataPack!AV439, IF($C$4=Dates!$E$6, DataPack!BA439))))="", "", IF($C$4=Dates!$E$3, DataPack!AL439, IF($C$4=Dates!$E$4, DataPack!AQ439, IF($C$4=Dates!$E$5, DataPack!AV439, IF($C$4=Dates!$E$6, DataPack!BA439)))))</f>
        <v/>
      </c>
      <c r="E288" s="100" t="str">
        <f>IF(IF($C$4=Dates!$E$3, DataPack!AM439, IF($C$4=Dates!$E$4, DataPack!AR439, IF($C$4=Dates!$E$5, DataPack!AW439, IF($C$4=Dates!$E$6, DataPack!BB439))))="", "", IF($C$4=Dates!$E$3, DataPack!AM439, IF($C$4=Dates!$E$4, DataPack!AR439, IF($C$4=Dates!$E$5, DataPack!AW439, IF($C$4=Dates!$E$6, DataPack!BB439)))))</f>
        <v/>
      </c>
      <c r="F288" s="100"/>
      <c r="G288" s="101" t="str">
        <f>IF(IF($C$4=Dates!$E$3, DataPack!AN439, IF($C$4=Dates!$E$4, DataPack!AS439, IF($C$4=Dates!$E$5, DataPack!AX439, IF($C$4=Dates!$E$6, DataPack!BC439))))="", "", IF($C$4=Dates!$E$3, DataPack!AN439, IF($C$4=Dates!$E$4, DataPack!AS439, IF($C$4=Dates!$E$5, DataPack!AX439, IF($C$4=Dates!$E$6, DataPack!BC439)))))</f>
        <v/>
      </c>
    </row>
    <row r="289" spans="2:7">
      <c r="B289" s="93"/>
      <c r="C289" s="100"/>
      <c r="D289" s="100"/>
      <c r="E289" s="100"/>
      <c r="F289" s="100"/>
      <c r="G289" s="101"/>
    </row>
    <row r="290" spans="2:7">
      <c r="B290" s="93" t="str">
        <f>IF(IF($C$4=Dates!$E$3, DataPack!BB551, IF($C$4=Dates!$E$4, DataPack!BG551, IF($C$4=Dates!$E$5, DataPack!BL551, IF($C$4=Dates!$E$6, DataPack!BQ551))))="", "", IF($C$4=Dates!$E$3, DataPack!BB551, IF($C$4=Dates!$E$4, DataPack!BG551, IF($C$4=Dates!$E$5, DataPack!BL551, IF($C$4=Dates!$E$6, DataPack!BQ551)))))</f>
        <v/>
      </c>
      <c r="C290" s="100" t="str">
        <f>IF(IF($C$4=Dates!$E$3, DataPack!BC551, IF($C$4=Dates!$E$4, DataPack!BH551, IF($C$4=Dates!$E$5, DataPack!BM551, IF($C$4=Dates!$E$6, DataPack!BR551))))="", "", IF($C$4=Dates!$E$3, DataPack!BC551, IF($C$4=Dates!$E$4, DataPack!BH551, IF($C$4=Dates!$E$5, DataPack!BM551, IF($C$4=Dates!$E$6, DataPack!BR551)))))</f>
        <v/>
      </c>
      <c r="D290" s="100" t="str">
        <f>IF(IF($C$4=Dates!$E$3, DataPack!BD551, IF($C$4=Dates!$E$4, DataPack!BI551, IF($C$4=Dates!$E$5, DataPack!BN551, IF($C$4=Dates!$E$6, DataPack!BS551))))="", "", IF($C$4=Dates!$E$3, DataPack!BD551, IF($C$4=Dates!$E$4, DataPack!BI551, IF($C$4=Dates!$E$5, DataPack!BN551, IF($C$4=Dates!$E$6, DataPack!BS551)))))</f>
        <v/>
      </c>
      <c r="E290" s="100" t="str">
        <f>IF(IF($C$4=Dates!$E$3, DataPack!BE551, IF($C$4=Dates!$E$4, DataPack!BJ551, IF($C$4=Dates!$E$5, DataPack!BO551, IF($C$4=Dates!$E$6, DataPack!BT551))))="", "", IF($C$4=Dates!$E$3, DataPack!BE551, IF($C$4=Dates!$E$4, DataPack!BJ551, IF($C$4=Dates!$E$5, DataPack!BO551, IF($C$4=Dates!$E$6, DataPack!BT551)))))</f>
        <v/>
      </c>
      <c r="F290" s="100"/>
      <c r="G290" s="101" t="str">
        <f>IF(IF($C$4=Dates!$E$3, DataPack!BF551, IF($C$4=Dates!$E$4, DataPack!BK551, IF($C$4=Dates!$E$5, DataPack!BP551, IF($C$4=Dates!$E$6, DataPack!BU551))))="", "", IF($C$4=Dates!$E$3, DataPack!BF551, IF($C$4=Dates!$E$4, DataPack!BK551, IF($C$4=Dates!$E$5, DataPack!BP551, IF($C$4=Dates!$E$6, DataPack!BU551)))))</f>
        <v/>
      </c>
    </row>
    <row r="291" spans="2:7">
      <c r="B291" s="93" t="str">
        <f>IF(IF($C$4=Dates!$E$3, DataPack!BB552, IF($C$4=Dates!$E$4, DataPack!BG552, IF($C$4=Dates!$E$5, DataPack!BL552, IF($C$4=Dates!$E$6, DataPack!BQ552))))="", "", IF($C$4=Dates!$E$3, DataPack!BB552, IF($C$4=Dates!$E$4, DataPack!BG552, IF($C$4=Dates!$E$5, DataPack!BL552, IF($C$4=Dates!$E$6, DataPack!BQ552)))))</f>
        <v/>
      </c>
      <c r="C291" s="100" t="str">
        <f>IF(IF($C$4=Dates!$E$3, DataPack!BC552, IF($C$4=Dates!$E$4, DataPack!BH552, IF($C$4=Dates!$E$5, DataPack!BM552, IF($C$4=Dates!$E$6, DataPack!BR552))))="", "", IF($C$4=Dates!$E$3, DataPack!BC552, IF($C$4=Dates!$E$4, DataPack!BH552, IF($C$4=Dates!$E$5, DataPack!BM552, IF($C$4=Dates!$E$6, DataPack!BR552)))))</f>
        <v/>
      </c>
      <c r="D291" s="100" t="str">
        <f>IF(IF($C$4=Dates!$E$3, DataPack!BD552, IF($C$4=Dates!$E$4, DataPack!BI552, IF($C$4=Dates!$E$5, DataPack!BN552, IF($C$4=Dates!$E$6, DataPack!BS552))))="", "", IF($C$4=Dates!$E$3, DataPack!BD552, IF($C$4=Dates!$E$4, DataPack!BI552, IF($C$4=Dates!$E$5, DataPack!BN552, IF($C$4=Dates!$E$6, DataPack!BS552)))))</f>
        <v/>
      </c>
      <c r="E291" s="100" t="str">
        <f>IF(IF($C$4=Dates!$E$3, DataPack!BE552, IF($C$4=Dates!$E$4, DataPack!BJ552, IF($C$4=Dates!$E$5, DataPack!BO552, IF($C$4=Dates!$E$6, DataPack!BT552))))="", "", IF($C$4=Dates!$E$3, DataPack!BE552, IF($C$4=Dates!$E$4, DataPack!BJ552, IF($C$4=Dates!$E$5, DataPack!BO552, IF($C$4=Dates!$E$6, DataPack!BT552)))))</f>
        <v/>
      </c>
      <c r="F291" s="100"/>
      <c r="G291" s="101" t="str">
        <f>IF(IF($C$4=Dates!$E$3, DataPack!BF552, IF($C$4=Dates!$E$4, DataPack!BK552, IF($C$4=Dates!$E$5, DataPack!BP552, IF($C$4=Dates!$E$6, DataPack!BU552))))="", "", IF($C$4=Dates!$E$3, DataPack!BF552, IF($C$4=Dates!$E$4, DataPack!BK552, IF($C$4=Dates!$E$5, DataPack!BP552, IF($C$4=Dates!$E$6, DataPack!BU552)))))</f>
        <v/>
      </c>
    </row>
    <row r="292" spans="2:7">
      <c r="B292" s="93" t="str">
        <f>IF(IF($C$4=Dates!$E$3, DataPack!BB553, IF($C$4=Dates!$E$4, DataPack!BG553, IF($C$4=Dates!$E$5, DataPack!BL553, IF($C$4=Dates!$E$6, DataPack!BQ553))))="", "", IF($C$4=Dates!$E$3, DataPack!BB553, IF($C$4=Dates!$E$4, DataPack!BG553, IF($C$4=Dates!$E$5, DataPack!BL553, IF($C$4=Dates!$E$6, DataPack!BQ553)))))</f>
        <v/>
      </c>
      <c r="C292" s="100" t="str">
        <f>IF(IF($C$4=Dates!$E$3, DataPack!BC553, IF($C$4=Dates!$E$4, DataPack!BH553, IF($C$4=Dates!$E$5, DataPack!BM553, IF($C$4=Dates!$E$6, DataPack!BR553))))="", "", IF($C$4=Dates!$E$3, DataPack!BC553, IF($C$4=Dates!$E$4, DataPack!BH553, IF($C$4=Dates!$E$5, DataPack!BM553, IF($C$4=Dates!$E$6, DataPack!BR553)))))</f>
        <v/>
      </c>
      <c r="D292" s="100" t="str">
        <f>IF(IF($C$4=Dates!$E$3, DataPack!BD553, IF($C$4=Dates!$E$4, DataPack!BI553, IF($C$4=Dates!$E$5, DataPack!BN553, IF($C$4=Dates!$E$6, DataPack!BS553))))="", "", IF($C$4=Dates!$E$3, DataPack!BD553, IF($C$4=Dates!$E$4, DataPack!BI553, IF($C$4=Dates!$E$5, DataPack!BN553, IF($C$4=Dates!$E$6, DataPack!BS553)))))</f>
        <v/>
      </c>
      <c r="E292" s="100" t="str">
        <f>IF(IF($C$4=Dates!$E$3, DataPack!BE553, IF($C$4=Dates!$E$4, DataPack!BJ553, IF($C$4=Dates!$E$5, DataPack!BO553, IF($C$4=Dates!$E$6, DataPack!BT553))))="", "", IF($C$4=Dates!$E$3, DataPack!BE553, IF($C$4=Dates!$E$4, DataPack!BJ553, IF($C$4=Dates!$E$5, DataPack!BO553, IF($C$4=Dates!$E$6, DataPack!BT553)))))</f>
        <v/>
      </c>
      <c r="F292" s="100"/>
      <c r="G292" s="101" t="str">
        <f>IF(IF($C$4=Dates!$E$3, DataPack!BF553, IF($C$4=Dates!$E$4, DataPack!BK553, IF($C$4=Dates!$E$5, DataPack!BP553, IF($C$4=Dates!$E$6, DataPack!BU553))))="", "", IF($C$4=Dates!$E$3, DataPack!BF553, IF($C$4=Dates!$E$4, DataPack!BK553, IF($C$4=Dates!$E$5, DataPack!BP553, IF($C$4=Dates!$E$6, DataPack!BU553)))))</f>
        <v/>
      </c>
    </row>
    <row r="293" spans="2:7">
      <c r="B293" s="93" t="str">
        <f>IF(IF($C$4=Dates!$E$3, DataPack!BB554, IF($C$4=Dates!$E$4, DataPack!BG554, IF($C$4=Dates!$E$5, DataPack!BL554, IF($C$4=Dates!$E$6, DataPack!BQ554))))="", "", IF($C$4=Dates!$E$3, DataPack!BB554, IF($C$4=Dates!$E$4, DataPack!BG554, IF($C$4=Dates!$E$5, DataPack!BL554, IF($C$4=Dates!$E$6, DataPack!BQ554)))))</f>
        <v/>
      </c>
      <c r="C293" s="100" t="str">
        <f>IF(IF($C$4=Dates!$E$3, DataPack!BC554, IF($C$4=Dates!$E$4, DataPack!BH554, IF($C$4=Dates!$E$5, DataPack!BM554, IF($C$4=Dates!$E$6, DataPack!BR554))))="", "", IF($C$4=Dates!$E$3, DataPack!BC554, IF($C$4=Dates!$E$4, DataPack!BH554, IF($C$4=Dates!$E$5, DataPack!BM554, IF($C$4=Dates!$E$6, DataPack!BR554)))))</f>
        <v/>
      </c>
      <c r="D293" s="100" t="str">
        <f>IF(IF($C$4=Dates!$E$3, DataPack!BD554, IF($C$4=Dates!$E$4, DataPack!BI554, IF($C$4=Dates!$E$5, DataPack!BN554, IF($C$4=Dates!$E$6, DataPack!BS554))))="", "", IF($C$4=Dates!$E$3, DataPack!BD554, IF($C$4=Dates!$E$4, DataPack!BI554, IF($C$4=Dates!$E$5, DataPack!BN554, IF($C$4=Dates!$E$6, DataPack!BS554)))))</f>
        <v/>
      </c>
      <c r="E293" s="100" t="str">
        <f>IF(IF($C$4=Dates!$E$3, DataPack!BE554, IF($C$4=Dates!$E$4, DataPack!BJ554, IF($C$4=Dates!$E$5, DataPack!BO554, IF($C$4=Dates!$E$6, DataPack!BT554))))="", "", IF($C$4=Dates!$E$3, DataPack!BE554, IF($C$4=Dates!$E$4, DataPack!BJ554, IF($C$4=Dates!$E$5, DataPack!BO554, IF($C$4=Dates!$E$6, DataPack!BT554)))))</f>
        <v/>
      </c>
      <c r="F293" s="100"/>
      <c r="G293" s="101" t="str">
        <f>IF(IF($C$4=Dates!$E$3, DataPack!BF554, IF($C$4=Dates!$E$4, DataPack!BK554, IF($C$4=Dates!$E$5, DataPack!BP554, IF($C$4=Dates!$E$6, DataPack!BU554))))="", "", IF($C$4=Dates!$E$3, DataPack!BF554, IF($C$4=Dates!$E$4, DataPack!BK554, IF($C$4=Dates!$E$5, DataPack!BP554, IF($C$4=Dates!$E$6, DataPack!BU554)))))</f>
        <v/>
      </c>
    </row>
    <row r="294" spans="2:7">
      <c r="B294" s="93" t="str">
        <f>IF(IF($C$4=Dates!$E$3, DataPack!BB555, IF($C$4=Dates!$E$4, DataPack!BG555, IF($C$4=Dates!$E$5, DataPack!BL555, IF($C$4=Dates!$E$6, DataPack!BQ555))))="", "", IF($C$4=Dates!$E$3, DataPack!BB555, IF($C$4=Dates!$E$4, DataPack!BG555, IF($C$4=Dates!$E$5, DataPack!BL555, IF($C$4=Dates!$E$6, DataPack!BQ555)))))</f>
        <v/>
      </c>
      <c r="C294" s="100" t="str">
        <f>IF(IF($C$4=Dates!$E$3, DataPack!BC555, IF($C$4=Dates!$E$4, DataPack!BH555, IF($C$4=Dates!$E$5, DataPack!BM555, IF($C$4=Dates!$E$6, DataPack!BR555))))="", "", IF($C$4=Dates!$E$3, DataPack!BC555, IF($C$4=Dates!$E$4, DataPack!BH555, IF($C$4=Dates!$E$5, DataPack!BM555, IF($C$4=Dates!$E$6, DataPack!BR555)))))</f>
        <v/>
      </c>
      <c r="D294" s="100" t="str">
        <f>IF(IF($C$4=Dates!$E$3, DataPack!BD555, IF($C$4=Dates!$E$4, DataPack!BI555, IF($C$4=Dates!$E$5, DataPack!BN555, IF($C$4=Dates!$E$6, DataPack!BS555))))="", "", IF($C$4=Dates!$E$3, DataPack!BD555, IF($C$4=Dates!$E$4, DataPack!BI555, IF($C$4=Dates!$E$5, DataPack!BN555, IF($C$4=Dates!$E$6, DataPack!BS555)))))</f>
        <v/>
      </c>
      <c r="E294" s="100" t="str">
        <f>IF(IF($C$4=Dates!$E$3, DataPack!BE555, IF($C$4=Dates!$E$4, DataPack!BJ555, IF($C$4=Dates!$E$5, DataPack!BO555, IF($C$4=Dates!$E$6, DataPack!BT555))))="", "", IF($C$4=Dates!$E$3, DataPack!BE555, IF($C$4=Dates!$E$4, DataPack!BJ555, IF($C$4=Dates!$E$5, DataPack!BO555, IF($C$4=Dates!$E$6, DataPack!BT555)))))</f>
        <v/>
      </c>
      <c r="F294" s="100"/>
      <c r="G294" s="101" t="str">
        <f>IF(IF($C$4=Dates!$E$3, DataPack!BF555, IF($C$4=Dates!$E$4, DataPack!BK555, IF($C$4=Dates!$E$5, DataPack!BP555, IF($C$4=Dates!$E$6, DataPack!BU555))))="", "", IF($C$4=Dates!$E$3, DataPack!BF555, IF($C$4=Dates!$E$4, DataPack!BK555, IF($C$4=Dates!$E$5, DataPack!BP555, IF($C$4=Dates!$E$6, DataPack!BU555)))))</f>
        <v/>
      </c>
    </row>
    <row r="295" spans="2:7">
      <c r="B295" s="93" t="str">
        <f>IF(IF($C$4=Dates!$E$3, DataPack!BB556, IF($C$4=Dates!$E$4, DataPack!BG556, IF($C$4=Dates!$E$5, DataPack!BL556, IF($C$4=Dates!$E$6, DataPack!BQ556))))="", "", IF($C$4=Dates!$E$3, DataPack!BB556, IF($C$4=Dates!$E$4, DataPack!BG556, IF($C$4=Dates!$E$5, DataPack!BL556, IF($C$4=Dates!$E$6, DataPack!BQ556)))))</f>
        <v/>
      </c>
      <c r="C295" s="100" t="str">
        <f>IF(IF($C$4=Dates!$E$3, DataPack!BC556, IF($C$4=Dates!$E$4, DataPack!BH556, IF($C$4=Dates!$E$5, DataPack!BM556, IF($C$4=Dates!$E$6, DataPack!BR556))))="", "", IF($C$4=Dates!$E$3, DataPack!BC556, IF($C$4=Dates!$E$4, DataPack!BH556, IF($C$4=Dates!$E$5, DataPack!BM556, IF($C$4=Dates!$E$6, DataPack!BR556)))))</f>
        <v/>
      </c>
      <c r="D295" s="100" t="str">
        <f>IF(IF($C$4=Dates!$E$3, DataPack!BD556, IF($C$4=Dates!$E$4, DataPack!BI556, IF($C$4=Dates!$E$5, DataPack!BN556, IF($C$4=Dates!$E$6, DataPack!BS556))))="", "", IF($C$4=Dates!$E$3, DataPack!BD556, IF($C$4=Dates!$E$4, DataPack!BI556, IF($C$4=Dates!$E$5, DataPack!BN556, IF($C$4=Dates!$E$6, DataPack!BS556)))))</f>
        <v/>
      </c>
      <c r="E295" s="100" t="str">
        <f>IF(IF($C$4=Dates!$E$3, DataPack!BE556, IF($C$4=Dates!$E$4, DataPack!BJ556, IF($C$4=Dates!$E$5, DataPack!BO556, IF($C$4=Dates!$E$6, DataPack!BT556))))="", "", IF($C$4=Dates!$E$3, DataPack!BE556, IF($C$4=Dates!$E$4, DataPack!BJ556, IF($C$4=Dates!$E$5, DataPack!BO556, IF($C$4=Dates!$E$6, DataPack!BT556)))))</f>
        <v/>
      </c>
      <c r="F295" s="100"/>
      <c r="G295" s="101" t="str">
        <f>IF(IF($C$4=Dates!$E$3, DataPack!BF556, IF($C$4=Dates!$E$4, DataPack!BK556, IF($C$4=Dates!$E$5, DataPack!BP556, IF($C$4=Dates!$E$6, DataPack!BU556))))="", "", IF($C$4=Dates!$E$3, DataPack!BF556, IF($C$4=Dates!$E$4, DataPack!BK556, IF($C$4=Dates!$E$5, DataPack!BP556, IF($C$4=Dates!$E$6, DataPack!BU556)))))</f>
        <v/>
      </c>
    </row>
    <row r="296" spans="2:7">
      <c r="B296" s="93" t="str">
        <f>IF(IF($C$4=Dates!$E$3, DataPack!BB557, IF($C$4=Dates!$E$4, DataPack!BG557, IF($C$4=Dates!$E$5, DataPack!BL557, IF($C$4=Dates!$E$6, DataPack!BQ557))))="", "", IF($C$4=Dates!$E$3, DataPack!BB557, IF($C$4=Dates!$E$4, DataPack!BG557, IF($C$4=Dates!$E$5, DataPack!BL557, IF($C$4=Dates!$E$6, DataPack!BQ557)))))</f>
        <v/>
      </c>
      <c r="C296" s="100" t="str">
        <f>IF(IF($C$4=Dates!$E$3, DataPack!BC557, IF($C$4=Dates!$E$4, DataPack!BH557, IF($C$4=Dates!$E$5, DataPack!BM557, IF($C$4=Dates!$E$6, DataPack!BR557))))="", "", IF($C$4=Dates!$E$3, DataPack!BC557, IF($C$4=Dates!$E$4, DataPack!BH557, IF($C$4=Dates!$E$5, DataPack!BM557, IF($C$4=Dates!$E$6, DataPack!BR557)))))</f>
        <v/>
      </c>
      <c r="D296" s="100" t="str">
        <f>IF(IF($C$4=Dates!$E$3, DataPack!BD557, IF($C$4=Dates!$E$4, DataPack!BI557, IF($C$4=Dates!$E$5, DataPack!BN557, IF($C$4=Dates!$E$6, DataPack!BS557))))="", "", IF($C$4=Dates!$E$3, DataPack!BD557, IF($C$4=Dates!$E$4, DataPack!BI557, IF($C$4=Dates!$E$5, DataPack!BN557, IF($C$4=Dates!$E$6, DataPack!BS557)))))</f>
        <v/>
      </c>
      <c r="E296" s="100" t="str">
        <f>IF(IF($C$4=Dates!$E$3, DataPack!BE557, IF($C$4=Dates!$E$4, DataPack!BJ557, IF($C$4=Dates!$E$5, DataPack!BO557, IF($C$4=Dates!$E$6, DataPack!BT557))))="", "", IF($C$4=Dates!$E$3, DataPack!BE557, IF($C$4=Dates!$E$4, DataPack!BJ557, IF($C$4=Dates!$E$5, DataPack!BO557, IF($C$4=Dates!$E$6, DataPack!BT557)))))</f>
        <v/>
      </c>
      <c r="F296" s="100"/>
      <c r="G296" s="101" t="str">
        <f>IF(IF($C$4=Dates!$E$3, DataPack!BF557, IF($C$4=Dates!$E$4, DataPack!BK557, IF($C$4=Dates!$E$5, DataPack!BP557, IF($C$4=Dates!$E$6, DataPack!BU557))))="", "", IF($C$4=Dates!$E$3, DataPack!BF557, IF($C$4=Dates!$E$4, DataPack!BK557, IF($C$4=Dates!$E$5, DataPack!BP557, IF($C$4=Dates!$E$6, DataPack!BU557)))))</f>
        <v/>
      </c>
    </row>
    <row r="297" spans="2:7">
      <c r="B297" s="93" t="str">
        <f>IF(IF($C$4=Dates!$E$3, DataPack!BB558, IF($C$4=Dates!$E$4, DataPack!BG558, IF($C$4=Dates!$E$5, DataPack!BL558, IF($C$4=Dates!$E$6, DataPack!BQ558))))="", "", IF($C$4=Dates!$E$3, DataPack!BB558, IF($C$4=Dates!$E$4, DataPack!BG558, IF($C$4=Dates!$E$5, DataPack!BL558, IF($C$4=Dates!$E$6, DataPack!BQ558)))))</f>
        <v/>
      </c>
      <c r="C297" s="100" t="str">
        <f>IF(IF($C$4=Dates!$E$3, DataPack!BC558, IF($C$4=Dates!$E$4, DataPack!BH558, IF($C$4=Dates!$E$5, DataPack!BM558, IF($C$4=Dates!$E$6, DataPack!BR558))))="", "", IF($C$4=Dates!$E$3, DataPack!BC558, IF($C$4=Dates!$E$4, DataPack!BH558, IF($C$4=Dates!$E$5, DataPack!BM558, IF($C$4=Dates!$E$6, DataPack!BR558)))))</f>
        <v/>
      </c>
      <c r="D297" s="100" t="str">
        <f>IF(IF($C$4=Dates!$E$3, DataPack!BD558, IF($C$4=Dates!$E$4, DataPack!BI558, IF($C$4=Dates!$E$5, DataPack!BN558, IF($C$4=Dates!$E$6, DataPack!BS558))))="", "", IF($C$4=Dates!$E$3, DataPack!BD558, IF($C$4=Dates!$E$4, DataPack!BI558, IF($C$4=Dates!$E$5, DataPack!BN558, IF($C$4=Dates!$E$6, DataPack!BS558)))))</f>
        <v/>
      </c>
      <c r="E297" s="100" t="str">
        <f>IF(IF($C$4=Dates!$E$3, DataPack!BE558, IF($C$4=Dates!$E$4, DataPack!BJ558, IF($C$4=Dates!$E$5, DataPack!BO558, IF($C$4=Dates!$E$6, DataPack!BT558))))="", "", IF($C$4=Dates!$E$3, DataPack!BE558, IF($C$4=Dates!$E$4, DataPack!BJ558, IF($C$4=Dates!$E$5, DataPack!BO558, IF($C$4=Dates!$E$6, DataPack!BT558)))))</f>
        <v/>
      </c>
      <c r="F297" s="100"/>
      <c r="G297" s="101" t="str">
        <f>IF(IF($C$4=Dates!$E$3, DataPack!BF558, IF($C$4=Dates!$E$4, DataPack!BK558, IF($C$4=Dates!$E$5, DataPack!BP558, IF($C$4=Dates!$E$6, DataPack!BU558))))="", "", IF($C$4=Dates!$E$3, DataPack!BF558, IF($C$4=Dates!$E$4, DataPack!BK558, IF($C$4=Dates!$E$5, DataPack!BP558, IF($C$4=Dates!$E$6, DataPack!BU558)))))</f>
        <v/>
      </c>
    </row>
    <row r="298" spans="2:7">
      <c r="B298" s="93" t="str">
        <f>IF(IF($C$4=Dates!$E$3, DataPack!BB559, IF($C$4=Dates!$E$4, DataPack!BG559, IF($C$4=Dates!$E$5, DataPack!BL559, IF($C$4=Dates!$E$6, DataPack!BQ559))))="", "", IF($C$4=Dates!$E$3, DataPack!BB559, IF($C$4=Dates!$E$4, DataPack!BG559, IF($C$4=Dates!$E$5, DataPack!BL559, IF($C$4=Dates!$E$6, DataPack!BQ559)))))</f>
        <v/>
      </c>
      <c r="C298" s="100" t="str">
        <f>IF(IF($C$4=Dates!$E$3, DataPack!BC559, IF($C$4=Dates!$E$4, DataPack!BH559, IF($C$4=Dates!$E$5, DataPack!BM559, IF($C$4=Dates!$E$6, DataPack!BR559))))="", "", IF($C$4=Dates!$E$3, DataPack!BC559, IF($C$4=Dates!$E$4, DataPack!BH559, IF($C$4=Dates!$E$5, DataPack!BM559, IF($C$4=Dates!$E$6, DataPack!BR559)))))</f>
        <v/>
      </c>
      <c r="D298" s="100" t="str">
        <f>IF(IF($C$4=Dates!$E$3, DataPack!BD559, IF($C$4=Dates!$E$4, DataPack!BI559, IF($C$4=Dates!$E$5, DataPack!BN559, IF($C$4=Dates!$E$6, DataPack!BS559))))="", "", IF($C$4=Dates!$E$3, DataPack!BD559, IF($C$4=Dates!$E$4, DataPack!BI559, IF($C$4=Dates!$E$5, DataPack!BN559, IF($C$4=Dates!$E$6, DataPack!BS559)))))</f>
        <v/>
      </c>
      <c r="E298" s="100" t="str">
        <f>IF(IF($C$4=Dates!$E$3, DataPack!BE559, IF($C$4=Dates!$E$4, DataPack!BJ559, IF($C$4=Dates!$E$5, DataPack!BO559, IF($C$4=Dates!$E$6, DataPack!BT559))))="", "", IF($C$4=Dates!$E$3, DataPack!BE559, IF($C$4=Dates!$E$4, DataPack!BJ559, IF($C$4=Dates!$E$5, DataPack!BO559, IF($C$4=Dates!$E$6, DataPack!BT559)))))</f>
        <v/>
      </c>
      <c r="F298" s="100"/>
      <c r="G298" s="101" t="str">
        <f>IF(IF($C$4=Dates!$E$3, DataPack!BF559, IF($C$4=Dates!$E$4, DataPack!BK559, IF($C$4=Dates!$E$5, DataPack!BP559, IF($C$4=Dates!$E$6, DataPack!BU559))))="", "", IF($C$4=Dates!$E$3, DataPack!BF559, IF($C$4=Dates!$E$4, DataPack!BK559, IF($C$4=Dates!$E$5, DataPack!BP559, IF($C$4=Dates!$E$6, DataPack!BU559)))))</f>
        <v/>
      </c>
    </row>
    <row r="299" spans="2:7">
      <c r="B299" s="93" t="str">
        <f>IF(IF($C$4=Dates!$E$3, DataPack!BB560, IF($C$4=Dates!$E$4, DataPack!BG560, IF($C$4=Dates!$E$5, DataPack!BL560, IF($C$4=Dates!$E$6, DataPack!BQ560))))="", "", IF($C$4=Dates!$E$3, DataPack!BB560, IF($C$4=Dates!$E$4, DataPack!BG560, IF($C$4=Dates!$E$5, DataPack!BL560, IF($C$4=Dates!$E$6, DataPack!BQ560)))))</f>
        <v/>
      </c>
      <c r="C299" s="100" t="str">
        <f>IF(IF($C$4=Dates!$E$3, DataPack!BC560, IF($C$4=Dates!$E$4, DataPack!BH560, IF($C$4=Dates!$E$5, DataPack!BM560, IF($C$4=Dates!$E$6, DataPack!BR560))))="", "", IF($C$4=Dates!$E$3, DataPack!BC560, IF($C$4=Dates!$E$4, DataPack!BH560, IF($C$4=Dates!$E$5, DataPack!BM560, IF($C$4=Dates!$E$6, DataPack!BR560)))))</f>
        <v/>
      </c>
      <c r="D299" s="100" t="str">
        <f>IF(IF($C$4=Dates!$E$3, DataPack!BD560, IF($C$4=Dates!$E$4, DataPack!BI560, IF($C$4=Dates!$E$5, DataPack!BN560, IF($C$4=Dates!$E$6, DataPack!BS560))))="", "", IF($C$4=Dates!$E$3, DataPack!BD560, IF($C$4=Dates!$E$4, DataPack!BI560, IF($C$4=Dates!$E$5, DataPack!BN560, IF($C$4=Dates!$E$6, DataPack!BS560)))))</f>
        <v/>
      </c>
      <c r="E299" s="100" t="str">
        <f>IF(IF($C$4=Dates!$E$3, DataPack!BE560, IF($C$4=Dates!$E$4, DataPack!BJ560, IF($C$4=Dates!$E$5, DataPack!BO560, IF($C$4=Dates!$E$6, DataPack!BT560))))="", "", IF($C$4=Dates!$E$3, DataPack!BE560, IF($C$4=Dates!$E$4, DataPack!BJ560, IF($C$4=Dates!$E$5, DataPack!BO560, IF($C$4=Dates!$E$6, DataPack!BT560)))))</f>
        <v/>
      </c>
      <c r="F299" s="100"/>
      <c r="G299" s="101" t="str">
        <f>IF(IF($C$4=Dates!$E$3, DataPack!BF560, IF($C$4=Dates!$E$4, DataPack!BK560, IF($C$4=Dates!$E$5, DataPack!BP560, IF($C$4=Dates!$E$6, DataPack!BU560))))="", "", IF($C$4=Dates!$E$3, DataPack!BF560, IF($C$4=Dates!$E$4, DataPack!BK560, IF($C$4=Dates!$E$5, DataPack!BP560, IF($C$4=Dates!$E$6, DataPack!BU560)))))</f>
        <v/>
      </c>
    </row>
    <row r="300" spans="2:7">
      <c r="B300" s="93" t="str">
        <f>IF(IF($C$4=Dates!$E$3, DataPack!BB561, IF($C$4=Dates!$E$4, DataPack!BG561, IF($C$4=Dates!$E$5, DataPack!BL561, IF($C$4=Dates!$E$6, DataPack!BQ561))))="", "", IF($C$4=Dates!$E$3, DataPack!BB561, IF($C$4=Dates!$E$4, DataPack!BG561, IF($C$4=Dates!$E$5, DataPack!BL561, IF($C$4=Dates!$E$6, DataPack!BQ561)))))</f>
        <v/>
      </c>
      <c r="C300" s="100" t="str">
        <f>IF(IF($C$4=Dates!$E$3, DataPack!BC561, IF($C$4=Dates!$E$4, DataPack!BH561, IF($C$4=Dates!$E$5, DataPack!BM561, IF($C$4=Dates!$E$6, DataPack!BR561))))="", "", IF($C$4=Dates!$E$3, DataPack!BC561, IF($C$4=Dates!$E$4, DataPack!BH561, IF($C$4=Dates!$E$5, DataPack!BM561, IF($C$4=Dates!$E$6, DataPack!BR561)))))</f>
        <v/>
      </c>
      <c r="D300" s="100" t="str">
        <f>IF(IF($C$4=Dates!$E$3, DataPack!BD561, IF($C$4=Dates!$E$4, DataPack!BI561, IF($C$4=Dates!$E$5, DataPack!BN561, IF($C$4=Dates!$E$6, DataPack!BS561))))="", "", IF($C$4=Dates!$E$3, DataPack!BD561, IF($C$4=Dates!$E$4, DataPack!BI561, IF($C$4=Dates!$E$5, DataPack!BN561, IF($C$4=Dates!$E$6, DataPack!BS561)))))</f>
        <v/>
      </c>
      <c r="E300" s="100" t="str">
        <f>IF(IF($C$4=Dates!$E$3, DataPack!BE561, IF($C$4=Dates!$E$4, DataPack!BJ561, IF($C$4=Dates!$E$5, DataPack!BO561, IF($C$4=Dates!$E$6, DataPack!BT561))))="", "", IF($C$4=Dates!$E$3, DataPack!BE561, IF($C$4=Dates!$E$4, DataPack!BJ561, IF($C$4=Dates!$E$5, DataPack!BO561, IF($C$4=Dates!$E$6, DataPack!BT561)))))</f>
        <v/>
      </c>
      <c r="F300" s="100"/>
      <c r="G300" s="101" t="str">
        <f>IF(IF($C$4=Dates!$E$3, DataPack!BF561, IF($C$4=Dates!$E$4, DataPack!BK561, IF($C$4=Dates!$E$5, DataPack!BP561, IF($C$4=Dates!$E$6, DataPack!BU561))))="", "", IF($C$4=Dates!$E$3, DataPack!BF561, IF($C$4=Dates!$E$4, DataPack!BK561, IF($C$4=Dates!$E$5, DataPack!BP561, IF($C$4=Dates!$E$6, DataPack!BU561)))))</f>
        <v/>
      </c>
    </row>
    <row r="301" spans="2:7">
      <c r="B301" s="93" t="str">
        <f>IF(IF($C$4=Dates!$E$3, DataPack!BB562, IF($C$4=Dates!$E$4, DataPack!BG562, IF($C$4=Dates!$E$5, DataPack!BL562, IF($C$4=Dates!$E$6, DataPack!BQ562))))="", "", IF($C$4=Dates!$E$3, DataPack!BB562, IF($C$4=Dates!$E$4, DataPack!BG562, IF($C$4=Dates!$E$5, DataPack!BL562, IF($C$4=Dates!$E$6, DataPack!BQ562)))))</f>
        <v/>
      </c>
      <c r="C301" s="100" t="str">
        <f>IF(IF($C$4=Dates!$E$3, DataPack!BC562, IF($C$4=Dates!$E$4, DataPack!BH562, IF($C$4=Dates!$E$5, DataPack!BM562, IF($C$4=Dates!$E$6, DataPack!BR562))))="", "", IF($C$4=Dates!$E$3, DataPack!BC562, IF($C$4=Dates!$E$4, DataPack!BH562, IF($C$4=Dates!$E$5, DataPack!BM562, IF($C$4=Dates!$E$6, DataPack!BR562)))))</f>
        <v/>
      </c>
      <c r="D301" s="100" t="str">
        <f>IF(IF($C$4=Dates!$E$3, DataPack!BD562, IF($C$4=Dates!$E$4, DataPack!BI562, IF($C$4=Dates!$E$5, DataPack!BN562, IF($C$4=Dates!$E$6, DataPack!BS562))))="", "", IF($C$4=Dates!$E$3, DataPack!BD562, IF($C$4=Dates!$E$4, DataPack!BI562, IF($C$4=Dates!$E$5, DataPack!BN562, IF($C$4=Dates!$E$6, DataPack!BS562)))))</f>
        <v/>
      </c>
      <c r="E301" s="100" t="str">
        <f>IF(IF($C$4=Dates!$E$3, DataPack!BE562, IF($C$4=Dates!$E$4, DataPack!BJ562, IF($C$4=Dates!$E$5, DataPack!BO562, IF($C$4=Dates!$E$6, DataPack!BT562))))="", "", IF($C$4=Dates!$E$3, DataPack!BE562, IF($C$4=Dates!$E$4, DataPack!BJ562, IF($C$4=Dates!$E$5, DataPack!BO562, IF($C$4=Dates!$E$6, DataPack!BT562)))))</f>
        <v/>
      </c>
      <c r="F301" s="100"/>
      <c r="G301" s="101" t="str">
        <f>IF(IF($C$4=Dates!$E$3, DataPack!BF562, IF($C$4=Dates!$E$4, DataPack!BK562, IF($C$4=Dates!$E$5, DataPack!BP562, IF($C$4=Dates!$E$6, DataPack!BU562))))="", "", IF($C$4=Dates!$E$3, DataPack!BF562, IF($C$4=Dates!$E$4, DataPack!BK562, IF($C$4=Dates!$E$5, DataPack!BP562, IF($C$4=Dates!$E$6, DataPack!BU562)))))</f>
        <v/>
      </c>
    </row>
    <row r="302" spans="2:7">
      <c r="B302" s="93" t="str">
        <f>IF(IF($C$4=Dates!$E$3, DataPack!BB563, IF($C$4=Dates!$E$4, DataPack!BG563, IF($C$4=Dates!$E$5, DataPack!BL563, IF($C$4=Dates!$E$6, DataPack!BQ563))))="", "", IF($C$4=Dates!$E$3, DataPack!BB563, IF($C$4=Dates!$E$4, DataPack!BG563, IF($C$4=Dates!$E$5, DataPack!BL563, IF($C$4=Dates!$E$6, DataPack!BQ563)))))</f>
        <v/>
      </c>
      <c r="C302" s="100" t="str">
        <f>IF(IF($C$4=Dates!$E$3, DataPack!BC563, IF($C$4=Dates!$E$4, DataPack!BH563, IF($C$4=Dates!$E$5, DataPack!BM563, IF($C$4=Dates!$E$6, DataPack!BR563))))="", "", IF($C$4=Dates!$E$3, DataPack!BC563, IF($C$4=Dates!$E$4, DataPack!BH563, IF($C$4=Dates!$E$5, DataPack!BM563, IF($C$4=Dates!$E$6, DataPack!BR563)))))</f>
        <v/>
      </c>
      <c r="D302" s="100" t="str">
        <f>IF(IF($C$4=Dates!$E$3, DataPack!BD563, IF($C$4=Dates!$E$4, DataPack!BI563, IF($C$4=Dates!$E$5, DataPack!BN563, IF($C$4=Dates!$E$6, DataPack!BS563))))="", "", IF($C$4=Dates!$E$3, DataPack!BD563, IF($C$4=Dates!$E$4, DataPack!BI563, IF($C$4=Dates!$E$5, DataPack!BN563, IF($C$4=Dates!$E$6, DataPack!BS563)))))</f>
        <v/>
      </c>
      <c r="E302" s="100" t="str">
        <f>IF(IF($C$4=Dates!$E$3, DataPack!BE563, IF($C$4=Dates!$E$4, DataPack!BJ563, IF($C$4=Dates!$E$5, DataPack!BO563, IF($C$4=Dates!$E$6, DataPack!BT563))))="", "", IF($C$4=Dates!$E$3, DataPack!BE563, IF($C$4=Dates!$E$4, DataPack!BJ563, IF($C$4=Dates!$E$5, DataPack!BO563, IF($C$4=Dates!$E$6, DataPack!BT563)))))</f>
        <v/>
      </c>
      <c r="F302" s="100"/>
      <c r="G302" s="101" t="str">
        <f>IF(IF($C$4=Dates!$E$3, DataPack!BF563, IF($C$4=Dates!$E$4, DataPack!BK563, IF($C$4=Dates!$E$5, DataPack!BP563, IF($C$4=Dates!$E$6, DataPack!BU563))))="", "", IF($C$4=Dates!$E$3, DataPack!BF563, IF($C$4=Dates!$E$4, DataPack!BK563, IF($C$4=Dates!$E$5, DataPack!BP563, IF($C$4=Dates!$E$6, DataPack!BU563)))))</f>
        <v/>
      </c>
    </row>
    <row r="303" spans="2:7">
      <c r="B303" s="93" t="str">
        <f>IF(IF($C$4=Dates!$E$3, DataPack!BB564, IF($C$4=Dates!$E$4, DataPack!BG564, IF($C$4=Dates!$E$5, DataPack!BL564, IF($C$4=Dates!$E$6, DataPack!BQ564))))="", "", IF($C$4=Dates!$E$3, DataPack!BB564, IF($C$4=Dates!$E$4, DataPack!BG564, IF($C$4=Dates!$E$5, DataPack!BL564, IF($C$4=Dates!$E$6, DataPack!BQ564)))))</f>
        <v/>
      </c>
      <c r="C303" s="100" t="str">
        <f>IF(IF($C$4=Dates!$E$3, DataPack!BC564, IF($C$4=Dates!$E$4, DataPack!BH564, IF($C$4=Dates!$E$5, DataPack!BM564, IF($C$4=Dates!$E$6, DataPack!BR564))))="", "", IF($C$4=Dates!$E$3, DataPack!BC564, IF($C$4=Dates!$E$4, DataPack!BH564, IF($C$4=Dates!$E$5, DataPack!BM564, IF($C$4=Dates!$E$6, DataPack!BR564)))))</f>
        <v/>
      </c>
      <c r="D303" s="100" t="str">
        <f>IF(IF($C$4=Dates!$E$3, DataPack!BD564, IF($C$4=Dates!$E$4, DataPack!BI564, IF($C$4=Dates!$E$5, DataPack!BN564, IF($C$4=Dates!$E$6, DataPack!BS564))))="", "", IF($C$4=Dates!$E$3, DataPack!BD564, IF($C$4=Dates!$E$4, DataPack!BI564, IF($C$4=Dates!$E$5, DataPack!BN564, IF($C$4=Dates!$E$6, DataPack!BS564)))))</f>
        <v/>
      </c>
      <c r="E303" s="100" t="str">
        <f>IF(IF($C$4=Dates!$E$3, DataPack!BE564, IF($C$4=Dates!$E$4, DataPack!BJ564, IF($C$4=Dates!$E$5, DataPack!BO564, IF($C$4=Dates!$E$6, DataPack!BT564))))="", "", IF($C$4=Dates!$E$3, DataPack!BE564, IF($C$4=Dates!$E$4, DataPack!BJ564, IF($C$4=Dates!$E$5, DataPack!BO564, IF($C$4=Dates!$E$6, DataPack!BT564)))))</f>
        <v/>
      </c>
      <c r="F303" s="100"/>
      <c r="G303" s="101" t="str">
        <f>IF(IF($C$4=Dates!$E$3, DataPack!BF564, IF($C$4=Dates!$E$4, DataPack!BK564, IF($C$4=Dates!$E$5, DataPack!BP564, IF($C$4=Dates!$E$6, DataPack!BU564))))="", "", IF($C$4=Dates!$E$3, DataPack!BF564, IF($C$4=Dates!$E$4, DataPack!BK564, IF($C$4=Dates!$E$5, DataPack!BP564, IF($C$4=Dates!$E$6, DataPack!BU564)))))</f>
        <v/>
      </c>
    </row>
    <row r="304" spans="2:7">
      <c r="B304" s="93" t="str">
        <f>IF(IF($C$4=Dates!$E$3, DataPack!BB565, IF($C$4=Dates!$E$4, DataPack!BG565, IF($C$4=Dates!$E$5, DataPack!BL565, IF($C$4=Dates!$E$6, DataPack!BQ565))))="", "", IF($C$4=Dates!$E$3, DataPack!BB565, IF($C$4=Dates!$E$4, DataPack!BG565, IF($C$4=Dates!$E$5, DataPack!BL565, IF($C$4=Dates!$E$6, DataPack!BQ565)))))</f>
        <v/>
      </c>
      <c r="C304" s="100" t="str">
        <f>IF(IF($C$4=Dates!$E$3, DataPack!BC565, IF($C$4=Dates!$E$4, DataPack!BH565, IF($C$4=Dates!$E$5, DataPack!BM565, IF($C$4=Dates!$E$6, DataPack!BR565))))="", "", IF($C$4=Dates!$E$3, DataPack!BC565, IF($C$4=Dates!$E$4, DataPack!BH565, IF($C$4=Dates!$E$5, DataPack!BM565, IF($C$4=Dates!$E$6, DataPack!BR565)))))</f>
        <v/>
      </c>
      <c r="D304" s="100" t="str">
        <f>IF(IF($C$4=Dates!$E$3, DataPack!BD565, IF($C$4=Dates!$E$4, DataPack!BI565, IF($C$4=Dates!$E$5, DataPack!BN565, IF($C$4=Dates!$E$6, DataPack!BS565))))="", "", IF($C$4=Dates!$E$3, DataPack!BD565, IF($C$4=Dates!$E$4, DataPack!BI565, IF($C$4=Dates!$E$5, DataPack!BN565, IF($C$4=Dates!$E$6, DataPack!BS565)))))</f>
        <v/>
      </c>
      <c r="E304" s="100" t="str">
        <f>IF(IF($C$4=Dates!$E$3, DataPack!BE565, IF($C$4=Dates!$E$4, DataPack!BJ565, IF($C$4=Dates!$E$5, DataPack!BO565, IF($C$4=Dates!$E$6, DataPack!BT565))))="", "", IF($C$4=Dates!$E$3, DataPack!BE565, IF($C$4=Dates!$E$4, DataPack!BJ565, IF($C$4=Dates!$E$5, DataPack!BO565, IF($C$4=Dates!$E$6, DataPack!BT565)))))</f>
        <v/>
      </c>
      <c r="F304" s="100"/>
      <c r="G304" s="101" t="str">
        <f>IF(IF($C$4=Dates!$E$3, DataPack!BF565, IF($C$4=Dates!$E$4, DataPack!BK565, IF($C$4=Dates!$E$5, DataPack!BP565, IF($C$4=Dates!$E$6, DataPack!BU565))))="", "", IF($C$4=Dates!$E$3, DataPack!BF565, IF($C$4=Dates!$E$4, DataPack!BK565, IF($C$4=Dates!$E$5, DataPack!BP565, IF($C$4=Dates!$E$6, DataPack!BU565)))))</f>
        <v/>
      </c>
    </row>
    <row r="305" spans="2:7">
      <c r="B305" s="93" t="str">
        <f>IF(IF($C$4=Dates!$E$3, DataPack!BB566, IF($C$4=Dates!$E$4, DataPack!BG566, IF($C$4=Dates!$E$5, DataPack!BL566, IF($C$4=Dates!$E$6, DataPack!BQ566))))="", "", IF($C$4=Dates!$E$3, DataPack!BB566, IF($C$4=Dates!$E$4, DataPack!BG566, IF($C$4=Dates!$E$5, DataPack!BL566, IF($C$4=Dates!$E$6, DataPack!BQ566)))))</f>
        <v/>
      </c>
      <c r="C305" s="100" t="str">
        <f>IF(IF($C$4=Dates!$E$3, DataPack!BC566, IF($C$4=Dates!$E$4, DataPack!BH566, IF($C$4=Dates!$E$5, DataPack!BM566, IF($C$4=Dates!$E$6, DataPack!BR566))))="", "", IF($C$4=Dates!$E$3, DataPack!BC566, IF($C$4=Dates!$E$4, DataPack!BH566, IF($C$4=Dates!$E$5, DataPack!BM566, IF($C$4=Dates!$E$6, DataPack!BR566)))))</f>
        <v/>
      </c>
      <c r="D305" s="100" t="str">
        <f>IF(IF($C$4=Dates!$E$3, DataPack!BD566, IF($C$4=Dates!$E$4, DataPack!BI566, IF($C$4=Dates!$E$5, DataPack!BN566, IF($C$4=Dates!$E$6, DataPack!BS566))))="", "", IF($C$4=Dates!$E$3, DataPack!BD566, IF($C$4=Dates!$E$4, DataPack!BI566, IF($C$4=Dates!$E$5, DataPack!BN566, IF($C$4=Dates!$E$6, DataPack!BS566)))))</f>
        <v/>
      </c>
      <c r="E305" s="100" t="str">
        <f>IF(IF($C$4=Dates!$E$3, DataPack!BE566, IF($C$4=Dates!$E$4, DataPack!BJ566, IF($C$4=Dates!$E$5, DataPack!BO566, IF($C$4=Dates!$E$6, DataPack!BT566))))="", "", IF($C$4=Dates!$E$3, DataPack!BE566, IF($C$4=Dates!$E$4, DataPack!BJ566, IF($C$4=Dates!$E$5, DataPack!BO566, IF($C$4=Dates!$E$6, DataPack!BT566)))))</f>
        <v/>
      </c>
      <c r="F305" s="100"/>
      <c r="G305" s="101" t="str">
        <f>IF(IF($C$4=Dates!$E$3, DataPack!BF566, IF($C$4=Dates!$E$4, DataPack!BK566, IF($C$4=Dates!$E$5, DataPack!BP566, IF($C$4=Dates!$E$6, DataPack!BU566))))="", "", IF($C$4=Dates!$E$3, DataPack!BF566, IF($C$4=Dates!$E$4, DataPack!BK566, IF($C$4=Dates!$E$5, DataPack!BP566, IF($C$4=Dates!$E$6, DataPack!BU566)))))</f>
        <v/>
      </c>
    </row>
    <row r="306" spans="2:7">
      <c r="B306" s="93" t="str">
        <f>IF(IF($C$4=Dates!$E$3, DataPack!BB567, IF($C$4=Dates!$E$4, DataPack!BG567, IF($C$4=Dates!$E$5, DataPack!BL567, IF($C$4=Dates!$E$6, DataPack!BQ567))))="", "", IF($C$4=Dates!$E$3, DataPack!BB567, IF($C$4=Dates!$E$4, DataPack!BG567, IF($C$4=Dates!$E$5, DataPack!BL567, IF($C$4=Dates!$E$6, DataPack!BQ567)))))</f>
        <v/>
      </c>
      <c r="C306" s="100" t="str">
        <f>IF(IF($C$4=Dates!$E$3, DataPack!BC567, IF($C$4=Dates!$E$4, DataPack!BH567, IF($C$4=Dates!$E$5, DataPack!BM567, IF($C$4=Dates!$E$6, DataPack!BR567))))="", "", IF($C$4=Dates!$E$3, DataPack!BC567, IF($C$4=Dates!$E$4, DataPack!BH567, IF($C$4=Dates!$E$5, DataPack!BM567, IF($C$4=Dates!$E$6, DataPack!BR567)))))</f>
        <v/>
      </c>
      <c r="D306" s="100" t="str">
        <f>IF(IF($C$4=Dates!$E$3, DataPack!BD567, IF($C$4=Dates!$E$4, DataPack!BI567, IF($C$4=Dates!$E$5, DataPack!BN567, IF($C$4=Dates!$E$6, DataPack!BS567))))="", "", IF($C$4=Dates!$E$3, DataPack!BD567, IF($C$4=Dates!$E$4, DataPack!BI567, IF($C$4=Dates!$E$5, DataPack!BN567, IF($C$4=Dates!$E$6, DataPack!BS567)))))</f>
        <v/>
      </c>
      <c r="E306" s="100" t="str">
        <f>IF(IF($C$4=Dates!$E$3, DataPack!BE567, IF($C$4=Dates!$E$4, DataPack!BJ567, IF($C$4=Dates!$E$5, DataPack!BO567, IF($C$4=Dates!$E$6, DataPack!BT567))))="", "", IF($C$4=Dates!$E$3, DataPack!BE567, IF($C$4=Dates!$E$4, DataPack!BJ567, IF($C$4=Dates!$E$5, DataPack!BO567, IF($C$4=Dates!$E$6, DataPack!BT567)))))</f>
        <v/>
      </c>
      <c r="F306" s="100"/>
      <c r="G306" s="101" t="str">
        <f>IF(IF($C$4=Dates!$E$3, DataPack!BF567, IF($C$4=Dates!$E$4, DataPack!BK567, IF($C$4=Dates!$E$5, DataPack!BP567, IF($C$4=Dates!$E$6, DataPack!BU567))))="", "", IF($C$4=Dates!$E$3, DataPack!BF567, IF($C$4=Dates!$E$4, DataPack!BK567, IF($C$4=Dates!$E$5, DataPack!BP567, IF($C$4=Dates!$E$6, DataPack!BU567)))))</f>
        <v/>
      </c>
    </row>
    <row r="307" spans="2:7">
      <c r="B307" s="93" t="str">
        <f>IF(IF($C$4=Dates!$E$3, DataPack!BB568, IF($C$4=Dates!$E$4, DataPack!BG568, IF($C$4=Dates!$E$5, DataPack!BL568, IF($C$4=Dates!$E$6, DataPack!BQ568))))="", "", IF($C$4=Dates!$E$3, DataPack!BB568, IF($C$4=Dates!$E$4, DataPack!BG568, IF($C$4=Dates!$E$5, DataPack!BL568, IF($C$4=Dates!$E$6, DataPack!BQ568)))))</f>
        <v/>
      </c>
      <c r="C307" s="100" t="str">
        <f>IF(IF($C$4=Dates!$E$3, DataPack!BC568, IF($C$4=Dates!$E$4, DataPack!BH568, IF($C$4=Dates!$E$5, DataPack!BM568, IF($C$4=Dates!$E$6, DataPack!BR568))))="", "", IF($C$4=Dates!$E$3, DataPack!BC568, IF($C$4=Dates!$E$4, DataPack!BH568, IF($C$4=Dates!$E$5, DataPack!BM568, IF($C$4=Dates!$E$6, DataPack!BR568)))))</f>
        <v/>
      </c>
      <c r="D307" s="100" t="str">
        <f>IF(IF($C$4=Dates!$E$3, DataPack!BD568, IF($C$4=Dates!$E$4, DataPack!BI568, IF($C$4=Dates!$E$5, DataPack!BN568, IF($C$4=Dates!$E$6, DataPack!BS568))))="", "", IF($C$4=Dates!$E$3, DataPack!BD568, IF($C$4=Dates!$E$4, DataPack!BI568, IF($C$4=Dates!$E$5, DataPack!BN568, IF($C$4=Dates!$E$6, DataPack!BS568)))))</f>
        <v/>
      </c>
      <c r="E307" s="100" t="str">
        <f>IF(IF($C$4=Dates!$E$3, DataPack!BE568, IF($C$4=Dates!$E$4, DataPack!BJ568, IF($C$4=Dates!$E$5, DataPack!BO568, IF($C$4=Dates!$E$6, DataPack!BT568))))="", "", IF($C$4=Dates!$E$3, DataPack!BE568, IF($C$4=Dates!$E$4, DataPack!BJ568, IF($C$4=Dates!$E$5, DataPack!BO568, IF($C$4=Dates!$E$6, DataPack!BT568)))))</f>
        <v/>
      </c>
      <c r="F307" s="100"/>
      <c r="G307" s="101" t="str">
        <f>IF(IF($C$4=Dates!$E$3, DataPack!BF568, IF($C$4=Dates!$E$4, DataPack!BK568, IF($C$4=Dates!$E$5, DataPack!BP568, IF($C$4=Dates!$E$6, DataPack!BU568))))="", "", IF($C$4=Dates!$E$3, DataPack!BF568, IF($C$4=Dates!$E$4, DataPack!BK568, IF($C$4=Dates!$E$5, DataPack!BP568, IF($C$4=Dates!$E$6, DataPack!BU568)))))</f>
        <v/>
      </c>
    </row>
    <row r="308" spans="2:7">
      <c r="B308" s="93" t="str">
        <f>IF(IF($C$4=Dates!$E$3, DataPack!BB569, IF($C$4=Dates!$E$4, DataPack!BG569, IF($C$4=Dates!$E$5, DataPack!BL569, IF($C$4=Dates!$E$6, DataPack!BQ569))))="", "", IF($C$4=Dates!$E$3, DataPack!BB569, IF($C$4=Dates!$E$4, DataPack!BG569, IF($C$4=Dates!$E$5, DataPack!BL569, IF($C$4=Dates!$E$6, DataPack!BQ569)))))</f>
        <v/>
      </c>
      <c r="C308" s="100" t="str">
        <f>IF(IF($C$4=Dates!$E$3, DataPack!BC569, IF($C$4=Dates!$E$4, DataPack!BH569, IF($C$4=Dates!$E$5, DataPack!BM569, IF($C$4=Dates!$E$6, DataPack!BR569))))="", "", IF($C$4=Dates!$E$3, DataPack!BC569, IF($C$4=Dates!$E$4, DataPack!BH569, IF($C$4=Dates!$E$5, DataPack!BM569, IF($C$4=Dates!$E$6, DataPack!BR569)))))</f>
        <v/>
      </c>
      <c r="D308" s="100" t="str">
        <f>IF(IF($C$4=Dates!$E$3, DataPack!BD569, IF($C$4=Dates!$E$4, DataPack!BI569, IF($C$4=Dates!$E$5, DataPack!BN569, IF($C$4=Dates!$E$6, DataPack!BS569))))="", "", IF($C$4=Dates!$E$3, DataPack!BD569, IF($C$4=Dates!$E$4, DataPack!BI569, IF($C$4=Dates!$E$5, DataPack!BN569, IF($C$4=Dates!$E$6, DataPack!BS569)))))</f>
        <v/>
      </c>
      <c r="E308" s="100" t="str">
        <f>IF(IF($C$4=Dates!$E$3, DataPack!BE569, IF($C$4=Dates!$E$4, DataPack!BJ569, IF($C$4=Dates!$E$5, DataPack!BO569, IF($C$4=Dates!$E$6, DataPack!BT569))))="", "", IF($C$4=Dates!$E$3, DataPack!BE569, IF($C$4=Dates!$E$4, DataPack!BJ569, IF($C$4=Dates!$E$5, DataPack!BO569, IF($C$4=Dates!$E$6, DataPack!BT569)))))</f>
        <v/>
      </c>
      <c r="F308" s="100"/>
      <c r="G308" s="101" t="str">
        <f>IF(IF($C$4=Dates!$E$3, DataPack!BF569, IF($C$4=Dates!$E$4, DataPack!BK569, IF($C$4=Dates!$E$5, DataPack!BP569, IF($C$4=Dates!$E$6, DataPack!BU569))))="", "", IF($C$4=Dates!$E$3, DataPack!BF569, IF($C$4=Dates!$E$4, DataPack!BK569, IF($C$4=Dates!$E$5, DataPack!BP569, IF($C$4=Dates!$E$6, DataPack!BU569)))))</f>
        <v/>
      </c>
    </row>
    <row r="309" spans="2:7">
      <c r="B309" s="93" t="str">
        <f>IF(IF($C$4=Dates!$E$3, DataPack!BB570, IF($C$4=Dates!$E$4, DataPack!BG570, IF($C$4=Dates!$E$5, DataPack!BL570, IF($C$4=Dates!$E$6, DataPack!BQ570))))="", "", IF($C$4=Dates!$E$3, DataPack!BB570, IF($C$4=Dates!$E$4, DataPack!BG570, IF($C$4=Dates!$E$5, DataPack!BL570, IF($C$4=Dates!$E$6, DataPack!BQ570)))))</f>
        <v/>
      </c>
      <c r="C309" s="100" t="str">
        <f>IF(IF($C$4=Dates!$E$3, DataPack!BC570, IF($C$4=Dates!$E$4, DataPack!BH570, IF($C$4=Dates!$E$5, DataPack!BM570, IF($C$4=Dates!$E$6, DataPack!BR570))))="", "", IF($C$4=Dates!$E$3, DataPack!BC570, IF($C$4=Dates!$E$4, DataPack!BH570, IF($C$4=Dates!$E$5, DataPack!BM570, IF($C$4=Dates!$E$6, DataPack!BR570)))))</f>
        <v/>
      </c>
      <c r="D309" s="100" t="str">
        <f>IF(IF($C$4=Dates!$E$3, DataPack!BD570, IF($C$4=Dates!$E$4, DataPack!BI570, IF($C$4=Dates!$E$5, DataPack!BN570, IF($C$4=Dates!$E$6, DataPack!BS570))))="", "", IF($C$4=Dates!$E$3, DataPack!BD570, IF($C$4=Dates!$E$4, DataPack!BI570, IF($C$4=Dates!$E$5, DataPack!BN570, IF($C$4=Dates!$E$6, DataPack!BS570)))))</f>
        <v/>
      </c>
      <c r="E309" s="100" t="str">
        <f>IF(IF($C$4=Dates!$E$3, DataPack!BE570, IF($C$4=Dates!$E$4, DataPack!BJ570, IF($C$4=Dates!$E$5, DataPack!BO570, IF($C$4=Dates!$E$6, DataPack!BT570))))="", "", IF($C$4=Dates!$E$3, DataPack!BE570, IF($C$4=Dates!$E$4, DataPack!BJ570, IF($C$4=Dates!$E$5, DataPack!BO570, IF($C$4=Dates!$E$6, DataPack!BT570)))))</f>
        <v/>
      </c>
      <c r="F309" s="100"/>
      <c r="G309" s="101" t="str">
        <f>IF(IF($C$4=Dates!$E$3, DataPack!BF570, IF($C$4=Dates!$E$4, DataPack!BK570, IF($C$4=Dates!$E$5, DataPack!BP570, IF($C$4=Dates!$E$6, DataPack!BU570))))="", "", IF($C$4=Dates!$E$3, DataPack!BF570, IF($C$4=Dates!$E$4, DataPack!BK570, IF($C$4=Dates!$E$5, DataPack!BP570, IF($C$4=Dates!$E$6, DataPack!BU570)))))</f>
        <v/>
      </c>
    </row>
    <row r="310" spans="2:7">
      <c r="B310" s="93" t="str">
        <f>IF(IF($C$4=Dates!$E$3, DataPack!BB571, IF($C$4=Dates!$E$4, DataPack!BG571, IF($C$4=Dates!$E$5, DataPack!BL571, IF($C$4=Dates!$E$6, DataPack!BQ571))))="", "", IF($C$4=Dates!$E$3, DataPack!BB571, IF($C$4=Dates!$E$4, DataPack!BG571, IF($C$4=Dates!$E$5, DataPack!BL571, IF($C$4=Dates!$E$6, DataPack!BQ571)))))</f>
        <v/>
      </c>
      <c r="C310" s="100" t="str">
        <f>IF(IF($C$4=Dates!$E$3, DataPack!BC571, IF($C$4=Dates!$E$4, DataPack!BH571, IF($C$4=Dates!$E$5, DataPack!BM571, IF($C$4=Dates!$E$6, DataPack!BR571))))="", "", IF($C$4=Dates!$E$3, DataPack!BC571, IF($C$4=Dates!$E$4, DataPack!BH571, IF($C$4=Dates!$E$5, DataPack!BM571, IF($C$4=Dates!$E$6, DataPack!BR571)))))</f>
        <v/>
      </c>
      <c r="D310" s="100" t="str">
        <f>IF(IF($C$4=Dates!$E$3, DataPack!BD571, IF($C$4=Dates!$E$4, DataPack!BI571, IF($C$4=Dates!$E$5, DataPack!BN571, IF($C$4=Dates!$E$6, DataPack!BS571))))="", "", IF($C$4=Dates!$E$3, DataPack!BD571, IF($C$4=Dates!$E$4, DataPack!BI571, IF($C$4=Dates!$E$5, DataPack!BN571, IF($C$4=Dates!$E$6, DataPack!BS571)))))</f>
        <v/>
      </c>
      <c r="E310" s="100" t="str">
        <f>IF(IF($C$4=Dates!$E$3, DataPack!BE571, IF($C$4=Dates!$E$4, DataPack!BJ571, IF($C$4=Dates!$E$5, DataPack!BO571, IF($C$4=Dates!$E$6, DataPack!BT571))))="", "", IF($C$4=Dates!$E$3, DataPack!BE571, IF($C$4=Dates!$E$4, DataPack!BJ571, IF($C$4=Dates!$E$5, DataPack!BO571, IF($C$4=Dates!$E$6, DataPack!BT571)))))</f>
        <v/>
      </c>
      <c r="F310" s="100"/>
      <c r="G310" s="101" t="str">
        <f>IF(IF($C$4=Dates!$E$3, DataPack!BF571, IF($C$4=Dates!$E$4, DataPack!BK571, IF($C$4=Dates!$E$5, DataPack!BP571, IF($C$4=Dates!$E$6, DataPack!BU571))))="", "", IF($C$4=Dates!$E$3, DataPack!BF571, IF($C$4=Dates!$E$4, DataPack!BK571, IF($C$4=Dates!$E$5, DataPack!BP571, IF($C$4=Dates!$E$6, DataPack!BU571)))))</f>
        <v/>
      </c>
    </row>
    <row r="311" spans="2:7">
      <c r="B311" s="93" t="str">
        <f>IF(IF($C$4=Dates!$E$3, DataPack!BB572, IF($C$4=Dates!$E$4, DataPack!BG572, IF($C$4=Dates!$E$5, DataPack!BL572, IF($C$4=Dates!$E$6, DataPack!BQ572))))="", "", IF($C$4=Dates!$E$3, DataPack!BB572, IF($C$4=Dates!$E$4, DataPack!BG572, IF($C$4=Dates!$E$5, DataPack!BL572, IF($C$4=Dates!$E$6, DataPack!BQ572)))))</f>
        <v/>
      </c>
      <c r="C311" s="100" t="str">
        <f>IF(IF($C$4=Dates!$E$3, DataPack!BC572, IF($C$4=Dates!$E$4, DataPack!BH572, IF($C$4=Dates!$E$5, DataPack!BM572, IF($C$4=Dates!$E$6, DataPack!BR572))))="", "", IF($C$4=Dates!$E$3, DataPack!BC572, IF($C$4=Dates!$E$4, DataPack!BH572, IF($C$4=Dates!$E$5, DataPack!BM572, IF($C$4=Dates!$E$6, DataPack!BR572)))))</f>
        <v/>
      </c>
      <c r="D311" s="100" t="str">
        <f>IF(IF($C$4=Dates!$E$3, DataPack!BD572, IF($C$4=Dates!$E$4, DataPack!BI572, IF($C$4=Dates!$E$5, DataPack!BN572, IF($C$4=Dates!$E$6, DataPack!BS572))))="", "", IF($C$4=Dates!$E$3, DataPack!BD572, IF($C$4=Dates!$E$4, DataPack!BI572, IF($C$4=Dates!$E$5, DataPack!BN572, IF($C$4=Dates!$E$6, DataPack!BS572)))))</f>
        <v/>
      </c>
      <c r="E311" s="100" t="str">
        <f>IF(IF($C$4=Dates!$E$3, DataPack!BE572, IF($C$4=Dates!$E$4, DataPack!BJ572, IF($C$4=Dates!$E$5, DataPack!BO572, IF($C$4=Dates!$E$6, DataPack!BT572))))="", "", IF($C$4=Dates!$E$3, DataPack!BE572, IF($C$4=Dates!$E$4, DataPack!BJ572, IF($C$4=Dates!$E$5, DataPack!BO572, IF($C$4=Dates!$E$6, DataPack!BT572)))))</f>
        <v/>
      </c>
      <c r="F311" s="100"/>
      <c r="G311" s="101" t="str">
        <f>IF(IF($C$4=Dates!$E$3, DataPack!BF572, IF($C$4=Dates!$E$4, DataPack!BK572, IF($C$4=Dates!$E$5, DataPack!BP572, IF($C$4=Dates!$E$6, DataPack!BU572))))="", "", IF($C$4=Dates!$E$3, DataPack!BF572, IF($C$4=Dates!$E$4, DataPack!BK572, IF($C$4=Dates!$E$5, DataPack!BP572, IF($C$4=Dates!$E$6, DataPack!BU572)))))</f>
        <v/>
      </c>
    </row>
    <row r="312" spans="2:7">
      <c r="B312" s="93" t="str">
        <f>IF(IF($C$4=Dates!$E$3, DataPack!BB573, IF($C$4=Dates!$E$4, DataPack!BG573, IF($C$4=Dates!$E$5, DataPack!BL573, IF($C$4=Dates!$E$6, DataPack!BQ573))))="", "", IF($C$4=Dates!$E$3, DataPack!BB573, IF($C$4=Dates!$E$4, DataPack!BG573, IF($C$4=Dates!$E$5, DataPack!BL573, IF($C$4=Dates!$E$6, DataPack!BQ573)))))</f>
        <v/>
      </c>
      <c r="C312" s="100" t="str">
        <f>IF(IF($C$4=Dates!$E$3, DataPack!BC573, IF($C$4=Dates!$E$4, DataPack!BH573, IF($C$4=Dates!$E$5, DataPack!BM573, IF($C$4=Dates!$E$6, DataPack!BR573))))="", "", IF($C$4=Dates!$E$3, DataPack!BC573, IF($C$4=Dates!$E$4, DataPack!BH573, IF($C$4=Dates!$E$5, DataPack!BM573, IF($C$4=Dates!$E$6, DataPack!BR573)))))</f>
        <v/>
      </c>
      <c r="D312" s="100" t="str">
        <f>IF(IF($C$4=Dates!$E$3, DataPack!BD573, IF($C$4=Dates!$E$4, DataPack!BI573, IF($C$4=Dates!$E$5, DataPack!BN573, IF($C$4=Dates!$E$6, DataPack!BS573))))="", "", IF($C$4=Dates!$E$3, DataPack!BD573, IF($C$4=Dates!$E$4, DataPack!BI573, IF($C$4=Dates!$E$5, DataPack!BN573, IF($C$4=Dates!$E$6, DataPack!BS573)))))</f>
        <v/>
      </c>
      <c r="E312" s="100" t="str">
        <f>IF(IF($C$4=Dates!$E$3, DataPack!BE573, IF($C$4=Dates!$E$4, DataPack!BJ573, IF($C$4=Dates!$E$5, DataPack!BO573, IF($C$4=Dates!$E$6, DataPack!BT573))))="", "", IF($C$4=Dates!$E$3, DataPack!BE573, IF($C$4=Dates!$E$4, DataPack!BJ573, IF($C$4=Dates!$E$5, DataPack!BO573, IF($C$4=Dates!$E$6, DataPack!BT573)))))</f>
        <v/>
      </c>
      <c r="F312" s="100"/>
      <c r="G312" s="101" t="str">
        <f>IF(IF($C$4=Dates!$E$3, DataPack!BF573, IF($C$4=Dates!$E$4, DataPack!BK573, IF($C$4=Dates!$E$5, DataPack!BP573, IF($C$4=Dates!$E$6, DataPack!BU573))))="", "", IF($C$4=Dates!$E$3, DataPack!BF573, IF($C$4=Dates!$E$4, DataPack!BK573, IF($C$4=Dates!$E$5, DataPack!BP573, IF($C$4=Dates!$E$6, DataPack!BU573)))))</f>
        <v/>
      </c>
    </row>
    <row r="313" spans="2:7">
      <c r="B313" s="93" t="str">
        <f>IF(IF($C$4=Dates!$E$3, DataPack!BB574, IF($C$4=Dates!$E$4, DataPack!BG574, IF($C$4=Dates!$E$5, DataPack!BL574, IF($C$4=Dates!$E$6, DataPack!BQ574))))="", "", IF($C$4=Dates!$E$3, DataPack!BB574, IF($C$4=Dates!$E$4, DataPack!BG574, IF($C$4=Dates!$E$5, DataPack!BL574, IF($C$4=Dates!$E$6, DataPack!BQ574)))))</f>
        <v/>
      </c>
      <c r="C313" s="100" t="str">
        <f>IF(IF($C$4=Dates!$E$3, DataPack!BC574, IF($C$4=Dates!$E$4, DataPack!BH574, IF($C$4=Dates!$E$5, DataPack!BM574, IF($C$4=Dates!$E$6, DataPack!BR574))))="", "", IF($C$4=Dates!$E$3, DataPack!BC574, IF($C$4=Dates!$E$4, DataPack!BH574, IF($C$4=Dates!$E$5, DataPack!BM574, IF($C$4=Dates!$E$6, DataPack!BR574)))))</f>
        <v/>
      </c>
      <c r="D313" s="100" t="str">
        <f>IF(IF($C$4=Dates!$E$3, DataPack!BD574, IF($C$4=Dates!$E$4, DataPack!BI574, IF($C$4=Dates!$E$5, DataPack!BN574, IF($C$4=Dates!$E$6, DataPack!BS574))))="", "", IF($C$4=Dates!$E$3, DataPack!BD574, IF($C$4=Dates!$E$4, DataPack!BI574, IF($C$4=Dates!$E$5, DataPack!BN574, IF($C$4=Dates!$E$6, DataPack!BS574)))))</f>
        <v/>
      </c>
      <c r="E313" s="100" t="str">
        <f>IF(IF($C$4=Dates!$E$3, DataPack!BE574, IF($C$4=Dates!$E$4, DataPack!BJ574, IF($C$4=Dates!$E$5, DataPack!BO574, IF($C$4=Dates!$E$6, DataPack!BT574))))="", "", IF($C$4=Dates!$E$3, DataPack!BE574, IF($C$4=Dates!$E$4, DataPack!BJ574, IF($C$4=Dates!$E$5, DataPack!BO574, IF($C$4=Dates!$E$6, DataPack!BT574)))))</f>
        <v/>
      </c>
      <c r="F313" s="100"/>
      <c r="G313" s="101" t="str">
        <f>IF(IF($C$4=Dates!$E$3, DataPack!BF574, IF($C$4=Dates!$E$4, DataPack!BK574, IF($C$4=Dates!$E$5, DataPack!BP574, IF($C$4=Dates!$E$6, DataPack!BU574))))="", "", IF($C$4=Dates!$E$3, DataPack!BF574, IF($C$4=Dates!$E$4, DataPack!BK574, IF($C$4=Dates!$E$5, DataPack!BP574, IF($C$4=Dates!$E$6, DataPack!BU574)))))</f>
        <v/>
      </c>
    </row>
    <row r="314" spans="2:7">
      <c r="B314" s="93" t="str">
        <f>IF(IF($C$4=Dates!$E$3, DataPack!BB575, IF($C$4=Dates!$E$4, DataPack!BG575, IF($C$4=Dates!$E$5, DataPack!BL575, IF($C$4=Dates!$E$6, DataPack!BQ575))))="", "", IF($C$4=Dates!$E$3, DataPack!BB575, IF($C$4=Dates!$E$4, DataPack!BG575, IF($C$4=Dates!$E$5, DataPack!BL575, IF($C$4=Dates!$E$6, DataPack!BQ575)))))</f>
        <v/>
      </c>
      <c r="C314" s="100" t="str">
        <f>IF(IF($C$4=Dates!$E$3, DataPack!BC575, IF($C$4=Dates!$E$4, DataPack!BH575, IF($C$4=Dates!$E$5, DataPack!BM575, IF($C$4=Dates!$E$6, DataPack!BR575))))="", "", IF($C$4=Dates!$E$3, DataPack!BC575, IF($C$4=Dates!$E$4, DataPack!BH575, IF($C$4=Dates!$E$5, DataPack!BM575, IF($C$4=Dates!$E$6, DataPack!BR575)))))</f>
        <v/>
      </c>
      <c r="D314" s="100" t="str">
        <f>IF(IF($C$4=Dates!$E$3, DataPack!BD575, IF($C$4=Dates!$E$4, DataPack!BI575, IF($C$4=Dates!$E$5, DataPack!BN575, IF($C$4=Dates!$E$6, DataPack!BS575))))="", "", IF($C$4=Dates!$E$3, DataPack!BD575, IF($C$4=Dates!$E$4, DataPack!BI575, IF($C$4=Dates!$E$5, DataPack!BN575, IF($C$4=Dates!$E$6, DataPack!BS575)))))</f>
        <v/>
      </c>
      <c r="E314" s="100" t="str">
        <f>IF(IF($C$4=Dates!$E$3, DataPack!BE575, IF($C$4=Dates!$E$4, DataPack!BJ575, IF($C$4=Dates!$E$5, DataPack!BO575, IF($C$4=Dates!$E$6, DataPack!BT575))))="", "", IF($C$4=Dates!$E$3, DataPack!BE575, IF($C$4=Dates!$E$4, DataPack!BJ575, IF($C$4=Dates!$E$5, DataPack!BO575, IF($C$4=Dates!$E$6, DataPack!BT575)))))</f>
        <v/>
      </c>
      <c r="F314" s="100"/>
      <c r="G314" s="101" t="str">
        <f>IF(IF($C$4=Dates!$E$3, DataPack!BF575, IF($C$4=Dates!$E$4, DataPack!BK575, IF($C$4=Dates!$E$5, DataPack!BP575, IF($C$4=Dates!$E$6, DataPack!BU575))))="", "", IF($C$4=Dates!$E$3, DataPack!BF575, IF($C$4=Dates!$E$4, DataPack!BK575, IF($C$4=Dates!$E$5, DataPack!BP575, IF($C$4=Dates!$E$6, DataPack!BU575)))))</f>
        <v/>
      </c>
    </row>
    <row r="315" spans="2:7">
      <c r="B315" s="93" t="str">
        <f>IF(IF($C$4=Dates!$E$3, DataPack!BB576, IF($C$4=Dates!$E$4, DataPack!BG576, IF($C$4=Dates!$E$5, DataPack!BL576, IF($C$4=Dates!$E$6, DataPack!BQ576))))="", "", IF($C$4=Dates!$E$3, DataPack!BB576, IF($C$4=Dates!$E$4, DataPack!BG576, IF($C$4=Dates!$E$5, DataPack!BL576, IF($C$4=Dates!$E$6, DataPack!BQ576)))))</f>
        <v/>
      </c>
      <c r="C315" s="100" t="str">
        <f>IF(IF($C$4=Dates!$E$3, DataPack!BC576, IF($C$4=Dates!$E$4, DataPack!BH576, IF($C$4=Dates!$E$5, DataPack!BM576, IF($C$4=Dates!$E$6, DataPack!BR576))))="", "", IF($C$4=Dates!$E$3, DataPack!BC576, IF($C$4=Dates!$E$4, DataPack!BH576, IF($C$4=Dates!$E$5, DataPack!BM576, IF($C$4=Dates!$E$6, DataPack!BR576)))))</f>
        <v/>
      </c>
      <c r="D315" s="100" t="str">
        <f>IF(IF($C$4=Dates!$E$3, DataPack!BD576, IF($C$4=Dates!$E$4, DataPack!BI576, IF($C$4=Dates!$E$5, DataPack!BN576, IF($C$4=Dates!$E$6, DataPack!BS576))))="", "", IF($C$4=Dates!$E$3, DataPack!BD576, IF($C$4=Dates!$E$4, DataPack!BI576, IF($C$4=Dates!$E$5, DataPack!BN576, IF($C$4=Dates!$E$6, DataPack!BS576)))))</f>
        <v/>
      </c>
      <c r="E315" s="100" t="str">
        <f>IF(IF($C$4=Dates!$E$3, DataPack!BE576, IF($C$4=Dates!$E$4, DataPack!BJ576, IF($C$4=Dates!$E$5, DataPack!BO576, IF($C$4=Dates!$E$6, DataPack!BT576))))="", "", IF($C$4=Dates!$E$3, DataPack!BE576, IF($C$4=Dates!$E$4, DataPack!BJ576, IF($C$4=Dates!$E$5, DataPack!BO576, IF($C$4=Dates!$E$6, DataPack!BT576)))))</f>
        <v/>
      </c>
      <c r="F315" s="100"/>
      <c r="G315" s="101" t="str">
        <f>IF(IF($C$4=Dates!$E$3, DataPack!BF576, IF($C$4=Dates!$E$4, DataPack!BK576, IF($C$4=Dates!$E$5, DataPack!BP576, IF($C$4=Dates!$E$6, DataPack!BU576))))="", "", IF($C$4=Dates!$E$3, DataPack!BF576, IF($C$4=Dates!$E$4, DataPack!BK576, IF($C$4=Dates!$E$5, DataPack!BP576, IF($C$4=Dates!$E$6, DataPack!BU576)))))</f>
        <v/>
      </c>
    </row>
    <row r="316" spans="2:7">
      <c r="B316" s="93" t="str">
        <f>IF(IF($C$4=Dates!$E$3, DataPack!BB577, IF($C$4=Dates!$E$4, DataPack!BG577, IF($C$4=Dates!$E$5, DataPack!BL577, IF($C$4=Dates!$E$6, DataPack!BQ577))))="", "", IF($C$4=Dates!$E$3, DataPack!BB577, IF($C$4=Dates!$E$4, DataPack!BG577, IF($C$4=Dates!$E$5, DataPack!BL577, IF($C$4=Dates!$E$6, DataPack!BQ577)))))</f>
        <v/>
      </c>
      <c r="C316" s="100" t="str">
        <f>IF(IF($C$4=Dates!$E$3, DataPack!BC577, IF($C$4=Dates!$E$4, DataPack!BH577, IF($C$4=Dates!$E$5, DataPack!BM577, IF($C$4=Dates!$E$6, DataPack!BR577))))="", "", IF($C$4=Dates!$E$3, DataPack!BC577, IF($C$4=Dates!$E$4, DataPack!BH577, IF($C$4=Dates!$E$5, DataPack!BM577, IF($C$4=Dates!$E$6, DataPack!BR577)))))</f>
        <v/>
      </c>
      <c r="D316" s="100" t="str">
        <f>IF(IF($C$4=Dates!$E$3, DataPack!BD577, IF($C$4=Dates!$E$4, DataPack!BI577, IF($C$4=Dates!$E$5, DataPack!BN577, IF($C$4=Dates!$E$6, DataPack!BS577))))="", "", IF($C$4=Dates!$E$3, DataPack!BD577, IF($C$4=Dates!$E$4, DataPack!BI577, IF($C$4=Dates!$E$5, DataPack!BN577, IF($C$4=Dates!$E$6, DataPack!BS577)))))</f>
        <v/>
      </c>
      <c r="E316" s="100" t="str">
        <f>IF(IF($C$4=Dates!$E$3, DataPack!BE577, IF($C$4=Dates!$E$4, DataPack!BJ577, IF($C$4=Dates!$E$5, DataPack!BO577, IF($C$4=Dates!$E$6, DataPack!BT577))))="", "", IF($C$4=Dates!$E$3, DataPack!BE577, IF($C$4=Dates!$E$4, DataPack!BJ577, IF($C$4=Dates!$E$5, DataPack!BO577, IF($C$4=Dates!$E$6, DataPack!BT577)))))</f>
        <v/>
      </c>
      <c r="F316" s="100"/>
      <c r="G316" s="101" t="str">
        <f>IF(IF($C$4=Dates!$E$3, DataPack!BF577, IF($C$4=Dates!$E$4, DataPack!BK577, IF($C$4=Dates!$E$5, DataPack!BP577, IF($C$4=Dates!$E$6, DataPack!BU577))))="", "", IF($C$4=Dates!$E$3, DataPack!BF577, IF($C$4=Dates!$E$4, DataPack!BK577, IF($C$4=Dates!$E$5, DataPack!BP577, IF($C$4=Dates!$E$6, DataPack!BU577)))))</f>
        <v/>
      </c>
    </row>
    <row r="317" spans="2:7">
      <c r="B317" s="93" t="str">
        <f>IF(IF($C$4=Dates!$E$3, DataPack!BB578, IF($C$4=Dates!$E$4, DataPack!BG578, IF($C$4=Dates!$E$5, DataPack!BL578, IF($C$4=Dates!$E$6, DataPack!BQ578))))="", "", IF($C$4=Dates!$E$3, DataPack!BB578, IF($C$4=Dates!$E$4, DataPack!BG578, IF($C$4=Dates!$E$5, DataPack!BL578, IF($C$4=Dates!$E$6, DataPack!BQ578)))))</f>
        <v/>
      </c>
      <c r="C317" s="100" t="str">
        <f>IF(IF($C$4=Dates!$E$3, DataPack!BC578, IF($C$4=Dates!$E$4, DataPack!BH578, IF($C$4=Dates!$E$5, DataPack!BM578, IF($C$4=Dates!$E$6, DataPack!BR578))))="", "", IF($C$4=Dates!$E$3, DataPack!BC578, IF($C$4=Dates!$E$4, DataPack!BH578, IF($C$4=Dates!$E$5, DataPack!BM578, IF($C$4=Dates!$E$6, DataPack!BR578)))))</f>
        <v/>
      </c>
      <c r="D317" s="100" t="str">
        <f>IF(IF($C$4=Dates!$E$3, DataPack!BD578, IF($C$4=Dates!$E$4, DataPack!BI578, IF($C$4=Dates!$E$5, DataPack!BN578, IF($C$4=Dates!$E$6, DataPack!BS578))))="", "", IF($C$4=Dates!$E$3, DataPack!BD578, IF($C$4=Dates!$E$4, DataPack!BI578, IF($C$4=Dates!$E$5, DataPack!BN578, IF($C$4=Dates!$E$6, DataPack!BS578)))))</f>
        <v/>
      </c>
      <c r="E317" s="100" t="str">
        <f>IF(IF($C$4=Dates!$E$3, DataPack!BE578, IF($C$4=Dates!$E$4, DataPack!BJ578, IF($C$4=Dates!$E$5, DataPack!BO578, IF($C$4=Dates!$E$6, DataPack!BT578))))="", "", IF($C$4=Dates!$E$3, DataPack!BE578, IF($C$4=Dates!$E$4, DataPack!BJ578, IF($C$4=Dates!$E$5, DataPack!BO578, IF($C$4=Dates!$E$6, DataPack!BT578)))))</f>
        <v/>
      </c>
      <c r="F317" s="100"/>
      <c r="G317" s="101" t="str">
        <f>IF(IF($C$4=Dates!$E$3, DataPack!BF578, IF($C$4=Dates!$E$4, DataPack!BK578, IF($C$4=Dates!$E$5, DataPack!BP578, IF($C$4=Dates!$E$6, DataPack!BU578))))="", "", IF($C$4=Dates!$E$3, DataPack!BF578, IF($C$4=Dates!$E$4, DataPack!BK578, IF($C$4=Dates!$E$5, DataPack!BP578, IF($C$4=Dates!$E$6, DataPack!BU578)))))</f>
        <v/>
      </c>
    </row>
    <row r="318" spans="2:7">
      <c r="B318" s="93" t="str">
        <f>IF(IF($C$4=Dates!$E$3, DataPack!BB579, IF($C$4=Dates!$E$4, DataPack!BG579, IF($C$4=Dates!$E$5, DataPack!BL579, IF($C$4=Dates!$E$6, DataPack!BQ579))))="", "", IF($C$4=Dates!$E$3, DataPack!BB579, IF($C$4=Dates!$E$4, DataPack!BG579, IF($C$4=Dates!$E$5, DataPack!BL579, IF($C$4=Dates!$E$6, DataPack!BQ579)))))</f>
        <v/>
      </c>
      <c r="C318" s="100" t="str">
        <f>IF(IF($C$4=Dates!$E$3, DataPack!BC579, IF($C$4=Dates!$E$4, DataPack!BH579, IF($C$4=Dates!$E$5, DataPack!BM579, IF($C$4=Dates!$E$6, DataPack!BR579))))="", "", IF($C$4=Dates!$E$3, DataPack!BC579, IF($C$4=Dates!$E$4, DataPack!BH579, IF($C$4=Dates!$E$5, DataPack!BM579, IF($C$4=Dates!$E$6, DataPack!BR579)))))</f>
        <v/>
      </c>
      <c r="D318" s="100" t="str">
        <f>IF(IF($C$4=Dates!$E$3, DataPack!BD579, IF($C$4=Dates!$E$4, DataPack!BI579, IF($C$4=Dates!$E$5, DataPack!BN579, IF($C$4=Dates!$E$6, DataPack!BS579))))="", "", IF($C$4=Dates!$E$3, DataPack!BD579, IF($C$4=Dates!$E$4, DataPack!BI579, IF($C$4=Dates!$E$5, DataPack!BN579, IF($C$4=Dates!$E$6, DataPack!BS579)))))</f>
        <v/>
      </c>
      <c r="E318" s="100" t="str">
        <f>IF(IF($C$4=Dates!$E$3, DataPack!BE579, IF($C$4=Dates!$E$4, DataPack!BJ579, IF($C$4=Dates!$E$5, DataPack!BO579, IF($C$4=Dates!$E$6, DataPack!BT579))))="", "", IF($C$4=Dates!$E$3, DataPack!BE579, IF($C$4=Dates!$E$4, DataPack!BJ579, IF($C$4=Dates!$E$5, DataPack!BO579, IF($C$4=Dates!$E$6, DataPack!BT579)))))</f>
        <v/>
      </c>
      <c r="F318" s="100"/>
      <c r="G318" s="101" t="str">
        <f>IF(IF($C$4=Dates!$E$3, DataPack!BF579, IF($C$4=Dates!$E$4, DataPack!BK579, IF($C$4=Dates!$E$5, DataPack!BP579, IF($C$4=Dates!$E$6, DataPack!BU579))))="", "", IF($C$4=Dates!$E$3, DataPack!BF579, IF($C$4=Dates!$E$4, DataPack!BK579, IF($C$4=Dates!$E$5, DataPack!BP579, IF($C$4=Dates!$E$6, DataPack!BU579)))))</f>
        <v/>
      </c>
    </row>
    <row r="319" spans="2:7">
      <c r="B319" s="93" t="str">
        <f>IF(IF($C$4=Dates!$E$3, DataPack!BB580, IF($C$4=Dates!$E$4, DataPack!BG580, IF($C$4=Dates!$E$5, DataPack!BL580, IF($C$4=Dates!$E$6, DataPack!BQ580))))="", "", IF($C$4=Dates!$E$3, DataPack!BB580, IF($C$4=Dates!$E$4, DataPack!BG580, IF($C$4=Dates!$E$5, DataPack!BL580, IF($C$4=Dates!$E$6, DataPack!BQ580)))))</f>
        <v/>
      </c>
      <c r="C319" s="100" t="str">
        <f>IF(IF($C$4=Dates!$E$3, DataPack!BC580, IF($C$4=Dates!$E$4, DataPack!BH580, IF($C$4=Dates!$E$5, DataPack!BM580, IF($C$4=Dates!$E$6, DataPack!BR580))))="", "", IF($C$4=Dates!$E$3, DataPack!BC580, IF($C$4=Dates!$E$4, DataPack!BH580, IF($C$4=Dates!$E$5, DataPack!BM580, IF($C$4=Dates!$E$6, DataPack!BR580)))))</f>
        <v/>
      </c>
      <c r="D319" s="100" t="str">
        <f>IF(IF($C$4=Dates!$E$3, DataPack!BD580, IF($C$4=Dates!$E$4, DataPack!BI580, IF($C$4=Dates!$E$5, DataPack!BN580, IF($C$4=Dates!$E$6, DataPack!BS580))))="", "", IF($C$4=Dates!$E$3, DataPack!BD580, IF($C$4=Dates!$E$4, DataPack!BI580, IF($C$4=Dates!$E$5, DataPack!BN580, IF($C$4=Dates!$E$6, DataPack!BS580)))))</f>
        <v/>
      </c>
      <c r="E319" s="100" t="str">
        <f>IF(IF($C$4=Dates!$E$3, DataPack!BE580, IF($C$4=Dates!$E$4, DataPack!BJ580, IF($C$4=Dates!$E$5, DataPack!BO580, IF($C$4=Dates!$E$6, DataPack!BT580))))="", "", IF($C$4=Dates!$E$3, DataPack!BE580, IF($C$4=Dates!$E$4, DataPack!BJ580, IF($C$4=Dates!$E$5, DataPack!BO580, IF($C$4=Dates!$E$6, DataPack!BT580)))))</f>
        <v/>
      </c>
      <c r="F319" s="100"/>
      <c r="G319" s="101" t="str">
        <f>IF(IF($C$4=Dates!$E$3, DataPack!BF580, IF($C$4=Dates!$E$4, DataPack!BK580, IF($C$4=Dates!$E$5, DataPack!BP580, IF($C$4=Dates!$E$6, DataPack!BU580))))="", "", IF($C$4=Dates!$E$3, DataPack!BF580, IF($C$4=Dates!$E$4, DataPack!BK580, IF($C$4=Dates!$E$5, DataPack!BP580, IF($C$4=Dates!$E$6, DataPack!BU580)))))</f>
        <v/>
      </c>
    </row>
    <row r="320" spans="2:7">
      <c r="B320" s="93" t="str">
        <f>IF(IF($C$4=Dates!$E$3, DataPack!BB581, IF($C$4=Dates!$E$4, DataPack!BG581, IF($C$4=Dates!$E$5, DataPack!BL581, IF($C$4=Dates!$E$6, DataPack!BQ581))))="", "", IF($C$4=Dates!$E$3, DataPack!BB581, IF($C$4=Dates!$E$4, DataPack!BG581, IF($C$4=Dates!$E$5, DataPack!BL581, IF($C$4=Dates!$E$6, DataPack!BQ581)))))</f>
        <v/>
      </c>
      <c r="C320" s="100" t="str">
        <f>IF(IF($C$4=Dates!$E$3, DataPack!BC581, IF($C$4=Dates!$E$4, DataPack!BH581, IF($C$4=Dates!$E$5, DataPack!BM581, IF($C$4=Dates!$E$6, DataPack!BR581))))="", "", IF($C$4=Dates!$E$3, DataPack!BC581, IF($C$4=Dates!$E$4, DataPack!BH581, IF($C$4=Dates!$E$5, DataPack!BM581, IF($C$4=Dates!$E$6, DataPack!BR581)))))</f>
        <v/>
      </c>
      <c r="D320" s="100" t="str">
        <f>IF(IF($C$4=Dates!$E$3, DataPack!BD581, IF($C$4=Dates!$E$4, DataPack!BI581, IF($C$4=Dates!$E$5, DataPack!BN581, IF($C$4=Dates!$E$6, DataPack!BS581))))="", "", IF($C$4=Dates!$E$3, DataPack!BD581, IF($C$4=Dates!$E$4, DataPack!BI581, IF($C$4=Dates!$E$5, DataPack!BN581, IF($C$4=Dates!$E$6, DataPack!BS581)))))</f>
        <v/>
      </c>
      <c r="E320" s="100" t="str">
        <f>IF(IF($C$4=Dates!$E$3, DataPack!BE581, IF($C$4=Dates!$E$4, DataPack!BJ581, IF($C$4=Dates!$E$5, DataPack!BO581, IF($C$4=Dates!$E$6, DataPack!BT581))))="", "", IF($C$4=Dates!$E$3, DataPack!BE581, IF($C$4=Dates!$E$4, DataPack!BJ581, IF($C$4=Dates!$E$5, DataPack!BO581, IF($C$4=Dates!$E$6, DataPack!BT581)))))</f>
        <v/>
      </c>
      <c r="F320" s="100"/>
      <c r="G320" s="101" t="str">
        <f>IF(IF($C$4=Dates!$E$3, DataPack!BF581, IF($C$4=Dates!$E$4, DataPack!BK581, IF($C$4=Dates!$E$5, DataPack!BP581, IF($C$4=Dates!$E$6, DataPack!BU581))))="", "", IF($C$4=Dates!$E$3, DataPack!BF581, IF($C$4=Dates!$E$4, DataPack!BK581, IF($C$4=Dates!$E$5, DataPack!BP581, IF($C$4=Dates!$E$6, DataPack!BU581)))))</f>
        <v/>
      </c>
    </row>
    <row r="321" spans="2:7">
      <c r="B321" s="93" t="str">
        <f>IF(IF($C$4=Dates!$E$3, DataPack!BB582, IF($C$4=Dates!$E$4, DataPack!BG582, IF($C$4=Dates!$E$5, DataPack!BL582, IF($C$4=Dates!$E$6, DataPack!BQ582))))="", "", IF($C$4=Dates!$E$3, DataPack!BB582, IF($C$4=Dates!$E$4, DataPack!BG582, IF($C$4=Dates!$E$5, DataPack!BL582, IF($C$4=Dates!$E$6, DataPack!BQ582)))))</f>
        <v/>
      </c>
      <c r="C321" s="100" t="str">
        <f>IF(IF($C$4=Dates!$E$3, DataPack!BC582, IF($C$4=Dates!$E$4, DataPack!BH582, IF($C$4=Dates!$E$5, DataPack!BM582, IF($C$4=Dates!$E$6, DataPack!BR582))))="", "", IF($C$4=Dates!$E$3, DataPack!BC582, IF($C$4=Dates!$E$4, DataPack!BH582, IF($C$4=Dates!$E$5, DataPack!BM582, IF($C$4=Dates!$E$6, DataPack!BR582)))))</f>
        <v/>
      </c>
      <c r="D321" s="100" t="str">
        <f>IF(IF($C$4=Dates!$E$3, DataPack!BD582, IF($C$4=Dates!$E$4, DataPack!BI582, IF($C$4=Dates!$E$5, DataPack!BN582, IF($C$4=Dates!$E$6, DataPack!BS582))))="", "", IF($C$4=Dates!$E$3, DataPack!BD582, IF($C$4=Dates!$E$4, DataPack!BI582, IF($C$4=Dates!$E$5, DataPack!BN582, IF($C$4=Dates!$E$6, DataPack!BS582)))))</f>
        <v/>
      </c>
      <c r="E321" s="100" t="str">
        <f>IF(IF($C$4=Dates!$E$3, DataPack!BE582, IF($C$4=Dates!$E$4, DataPack!BJ582, IF($C$4=Dates!$E$5, DataPack!BO582, IF($C$4=Dates!$E$6, DataPack!BT582))))="", "", IF($C$4=Dates!$E$3, DataPack!BE582, IF($C$4=Dates!$E$4, DataPack!BJ582, IF($C$4=Dates!$E$5, DataPack!BO582, IF($C$4=Dates!$E$6, DataPack!BT582)))))</f>
        <v/>
      </c>
      <c r="F321" s="100"/>
      <c r="G321" s="101" t="str">
        <f>IF(IF($C$4=Dates!$E$3, DataPack!BF582, IF($C$4=Dates!$E$4, DataPack!BK582, IF($C$4=Dates!$E$5, DataPack!BP582, IF($C$4=Dates!$E$6, DataPack!BU582))))="", "", IF($C$4=Dates!$E$3, DataPack!BF582, IF($C$4=Dates!$E$4, DataPack!BK582, IF($C$4=Dates!$E$5, DataPack!BP582, IF($C$4=Dates!$E$6, DataPack!BU582)))))</f>
        <v/>
      </c>
    </row>
    <row r="322" spans="2:7">
      <c r="B322" s="93" t="str">
        <f>IF(IF($C$4=Dates!$E$3, DataPack!BB583, IF($C$4=Dates!$E$4, DataPack!BG583, IF($C$4=Dates!$E$5, DataPack!BL583, IF($C$4=Dates!$E$6, DataPack!BQ583))))="", "", IF($C$4=Dates!$E$3, DataPack!BB583, IF($C$4=Dates!$E$4, DataPack!BG583, IF($C$4=Dates!$E$5, DataPack!BL583, IF($C$4=Dates!$E$6, DataPack!BQ583)))))</f>
        <v/>
      </c>
      <c r="C322" s="100" t="str">
        <f>IF(IF($C$4=Dates!$E$3, DataPack!BC583, IF($C$4=Dates!$E$4, DataPack!BH583, IF($C$4=Dates!$E$5, DataPack!BM583, IF($C$4=Dates!$E$6, DataPack!BR583))))="", "", IF($C$4=Dates!$E$3, DataPack!BC583, IF($C$4=Dates!$E$4, DataPack!BH583, IF($C$4=Dates!$E$5, DataPack!BM583, IF($C$4=Dates!$E$6, DataPack!BR583)))))</f>
        <v/>
      </c>
      <c r="D322" s="100" t="str">
        <f>IF(IF($C$4=Dates!$E$3, DataPack!BD583, IF($C$4=Dates!$E$4, DataPack!BI583, IF($C$4=Dates!$E$5, DataPack!BN583, IF($C$4=Dates!$E$6, DataPack!BS583))))="", "", IF($C$4=Dates!$E$3, DataPack!BD583, IF($C$4=Dates!$E$4, DataPack!BI583, IF($C$4=Dates!$E$5, DataPack!BN583, IF($C$4=Dates!$E$6, DataPack!BS583)))))</f>
        <v/>
      </c>
      <c r="E322" s="100" t="str">
        <f>IF(IF($C$4=Dates!$E$3, DataPack!BE583, IF($C$4=Dates!$E$4, DataPack!BJ583, IF($C$4=Dates!$E$5, DataPack!BO583, IF($C$4=Dates!$E$6, DataPack!BT583))))="", "", IF($C$4=Dates!$E$3, DataPack!BE583, IF($C$4=Dates!$E$4, DataPack!BJ583, IF($C$4=Dates!$E$5, DataPack!BO583, IF($C$4=Dates!$E$6, DataPack!BT583)))))</f>
        <v/>
      </c>
      <c r="F322" s="100"/>
      <c r="G322" s="101" t="str">
        <f>IF(IF($C$4=Dates!$E$3, DataPack!BF583, IF($C$4=Dates!$E$4, DataPack!BK583, IF($C$4=Dates!$E$5, DataPack!BP583, IF($C$4=Dates!$E$6, DataPack!BU583))))="", "", IF($C$4=Dates!$E$3, DataPack!BF583, IF($C$4=Dates!$E$4, DataPack!BK583, IF($C$4=Dates!$E$5, DataPack!BP583, IF($C$4=Dates!$E$6, DataPack!BU583)))))</f>
        <v/>
      </c>
    </row>
    <row r="323" spans="2:7">
      <c r="B323" s="93" t="str">
        <f>IF(IF($C$4=Dates!$E$3, DataPack!BB584, IF($C$4=Dates!$E$4, DataPack!BG584, IF($C$4=Dates!$E$5, DataPack!BL584, IF($C$4=Dates!$E$6, DataPack!BQ584))))="", "", IF($C$4=Dates!$E$3, DataPack!BB584, IF($C$4=Dates!$E$4, DataPack!BG584, IF($C$4=Dates!$E$5, DataPack!BL584, IF($C$4=Dates!$E$6, DataPack!BQ584)))))</f>
        <v/>
      </c>
      <c r="C323" s="100" t="str">
        <f>IF(IF($C$4=Dates!$E$3, DataPack!BC584, IF($C$4=Dates!$E$4, DataPack!BH584, IF($C$4=Dates!$E$5, DataPack!BM584, IF($C$4=Dates!$E$6, DataPack!BR584))))="", "", IF($C$4=Dates!$E$3, DataPack!BC584, IF($C$4=Dates!$E$4, DataPack!BH584, IF($C$4=Dates!$E$5, DataPack!BM584, IF($C$4=Dates!$E$6, DataPack!BR584)))))</f>
        <v/>
      </c>
      <c r="D323" s="100" t="str">
        <f>IF(IF($C$4=Dates!$E$3, DataPack!BD584, IF($C$4=Dates!$E$4, DataPack!BI584, IF($C$4=Dates!$E$5, DataPack!BN584, IF($C$4=Dates!$E$6, DataPack!BS584))))="", "", IF($C$4=Dates!$E$3, DataPack!BD584, IF($C$4=Dates!$E$4, DataPack!BI584, IF($C$4=Dates!$E$5, DataPack!BN584, IF($C$4=Dates!$E$6, DataPack!BS584)))))</f>
        <v/>
      </c>
      <c r="E323" s="100" t="str">
        <f>IF(IF($C$4=Dates!$E$3, DataPack!BE584, IF($C$4=Dates!$E$4, DataPack!BJ584, IF($C$4=Dates!$E$5, DataPack!BO584, IF($C$4=Dates!$E$6, DataPack!BT584))))="", "", IF($C$4=Dates!$E$3, DataPack!BE584, IF($C$4=Dates!$E$4, DataPack!BJ584, IF($C$4=Dates!$E$5, DataPack!BO584, IF($C$4=Dates!$E$6, DataPack!BT584)))))</f>
        <v/>
      </c>
      <c r="F323" s="100"/>
      <c r="G323" s="101" t="str">
        <f>IF(IF($C$4=Dates!$E$3, DataPack!BF584, IF($C$4=Dates!$E$4, DataPack!BK584, IF($C$4=Dates!$E$5, DataPack!BP584, IF($C$4=Dates!$E$6, DataPack!BU584))))="", "", IF($C$4=Dates!$E$3, DataPack!BF584, IF($C$4=Dates!$E$4, DataPack!BK584, IF($C$4=Dates!$E$5, DataPack!BP584, IF($C$4=Dates!$E$6, DataPack!BU584)))))</f>
        <v/>
      </c>
    </row>
    <row r="324" spans="2:7">
      <c r="B324" s="93" t="str">
        <f>IF(IF($C$4=Dates!$E$3, DataPack!BB585, IF($C$4=Dates!$E$4, DataPack!BG585, IF($C$4=Dates!$E$5, DataPack!BL585, IF($C$4=Dates!$E$6, DataPack!BQ585))))="", "", IF($C$4=Dates!$E$3, DataPack!BB585, IF($C$4=Dates!$E$4, DataPack!BG585, IF($C$4=Dates!$E$5, DataPack!BL585, IF($C$4=Dates!$E$6, DataPack!BQ585)))))</f>
        <v/>
      </c>
      <c r="C324" s="100" t="str">
        <f>IF(IF($C$4=Dates!$E$3, DataPack!BC585, IF($C$4=Dates!$E$4, DataPack!BH585, IF($C$4=Dates!$E$5, DataPack!BM585, IF($C$4=Dates!$E$6, DataPack!BR585))))="", "", IF($C$4=Dates!$E$3, DataPack!BC585, IF($C$4=Dates!$E$4, DataPack!BH585, IF($C$4=Dates!$E$5, DataPack!BM585, IF($C$4=Dates!$E$6, DataPack!BR585)))))</f>
        <v/>
      </c>
      <c r="D324" s="100" t="str">
        <f>IF(IF($C$4=Dates!$E$3, DataPack!BD585, IF($C$4=Dates!$E$4, DataPack!BI585, IF($C$4=Dates!$E$5, DataPack!BN585, IF($C$4=Dates!$E$6, DataPack!BS585))))="", "", IF($C$4=Dates!$E$3, DataPack!BD585, IF($C$4=Dates!$E$4, DataPack!BI585, IF($C$4=Dates!$E$5, DataPack!BN585, IF($C$4=Dates!$E$6, DataPack!BS585)))))</f>
        <v/>
      </c>
      <c r="E324" s="100" t="str">
        <f>IF(IF($C$4=Dates!$E$3, DataPack!BE585, IF($C$4=Dates!$E$4, DataPack!BJ585, IF($C$4=Dates!$E$5, DataPack!BO585, IF($C$4=Dates!$E$6, DataPack!BT585))))="", "", IF($C$4=Dates!$E$3, DataPack!BE585, IF($C$4=Dates!$E$4, DataPack!BJ585, IF($C$4=Dates!$E$5, DataPack!BO585, IF($C$4=Dates!$E$6, DataPack!BT585)))))</f>
        <v/>
      </c>
      <c r="F324" s="100"/>
      <c r="G324" s="101" t="str">
        <f>IF(IF($C$4=Dates!$E$3, DataPack!BF585, IF($C$4=Dates!$E$4, DataPack!BK585, IF($C$4=Dates!$E$5, DataPack!BP585, IF($C$4=Dates!$E$6, DataPack!BU585))))="", "", IF($C$4=Dates!$E$3, DataPack!BF585, IF($C$4=Dates!$E$4, DataPack!BK585, IF($C$4=Dates!$E$5, DataPack!BP585, IF($C$4=Dates!$E$6, DataPack!BU585)))))</f>
        <v/>
      </c>
    </row>
    <row r="325" spans="2:7">
      <c r="B325" s="93" t="str">
        <f>IF(IF($C$4=Dates!$E$3, DataPack!BB586, IF($C$4=Dates!$E$4, DataPack!BG586, IF($C$4=Dates!$E$5, DataPack!BL586, IF($C$4=Dates!$E$6, DataPack!BQ586))))="", "", IF($C$4=Dates!$E$3, DataPack!BB586, IF($C$4=Dates!$E$4, DataPack!BG586, IF($C$4=Dates!$E$5, DataPack!BL586, IF($C$4=Dates!$E$6, DataPack!BQ586)))))</f>
        <v/>
      </c>
      <c r="C325" s="100" t="str">
        <f>IF(IF($C$4=Dates!$E$3, DataPack!BC586, IF($C$4=Dates!$E$4, DataPack!BH586, IF($C$4=Dates!$E$5, DataPack!BM586, IF($C$4=Dates!$E$6, DataPack!BR586))))="", "", IF($C$4=Dates!$E$3, DataPack!BC586, IF($C$4=Dates!$E$4, DataPack!BH586, IF($C$4=Dates!$E$5, DataPack!BM586, IF($C$4=Dates!$E$6, DataPack!BR586)))))</f>
        <v/>
      </c>
      <c r="D325" s="100" t="str">
        <f>IF(IF($C$4=Dates!$E$3, DataPack!BD586, IF($C$4=Dates!$E$4, DataPack!BI586, IF($C$4=Dates!$E$5, DataPack!BN586, IF($C$4=Dates!$E$6, DataPack!BS586))))="", "", IF($C$4=Dates!$E$3, DataPack!BD586, IF($C$4=Dates!$E$4, DataPack!BI586, IF($C$4=Dates!$E$5, DataPack!BN586, IF($C$4=Dates!$E$6, DataPack!BS586)))))</f>
        <v/>
      </c>
      <c r="E325" s="100" t="str">
        <f>IF(IF($C$4=Dates!$E$3, DataPack!BE586, IF($C$4=Dates!$E$4, DataPack!BJ586, IF($C$4=Dates!$E$5, DataPack!BO586, IF($C$4=Dates!$E$6, DataPack!BT586))))="", "", IF($C$4=Dates!$E$3, DataPack!BE586, IF($C$4=Dates!$E$4, DataPack!BJ586, IF($C$4=Dates!$E$5, DataPack!BO586, IF($C$4=Dates!$E$6, DataPack!BT586)))))</f>
        <v/>
      </c>
      <c r="F325" s="100"/>
      <c r="G325" s="101" t="str">
        <f>IF(IF($C$4=Dates!$E$3, DataPack!BF586, IF($C$4=Dates!$E$4, DataPack!BK586, IF($C$4=Dates!$E$5, DataPack!BP586, IF($C$4=Dates!$E$6, DataPack!BU586))))="", "", IF($C$4=Dates!$E$3, DataPack!BF586, IF($C$4=Dates!$E$4, DataPack!BK586, IF($C$4=Dates!$E$5, DataPack!BP586, IF($C$4=Dates!$E$6, DataPack!BU586)))))</f>
        <v/>
      </c>
    </row>
    <row r="326" spans="2:7">
      <c r="B326" s="93" t="str">
        <f>IF(IF($C$4=Dates!$E$3, DataPack!BB587, IF($C$4=Dates!$E$4, DataPack!BG587, IF($C$4=Dates!$E$5, DataPack!BL587, IF($C$4=Dates!$E$6, DataPack!BQ587))))="", "", IF($C$4=Dates!$E$3, DataPack!BB587, IF($C$4=Dates!$E$4, DataPack!BG587, IF($C$4=Dates!$E$5, DataPack!BL587, IF($C$4=Dates!$E$6, DataPack!BQ587)))))</f>
        <v/>
      </c>
      <c r="C326" s="100" t="str">
        <f>IF(IF($C$4=Dates!$E$3, DataPack!BC587, IF($C$4=Dates!$E$4, DataPack!BH587, IF($C$4=Dates!$E$5, DataPack!BM587, IF($C$4=Dates!$E$6, DataPack!BR587))))="", "", IF($C$4=Dates!$E$3, DataPack!BC587, IF($C$4=Dates!$E$4, DataPack!BH587, IF($C$4=Dates!$E$5, DataPack!BM587, IF($C$4=Dates!$E$6, DataPack!BR587)))))</f>
        <v/>
      </c>
      <c r="D326" s="100" t="str">
        <f>IF(IF($C$4=Dates!$E$3, DataPack!BD587, IF($C$4=Dates!$E$4, DataPack!BI587, IF($C$4=Dates!$E$5, DataPack!BN587, IF($C$4=Dates!$E$6, DataPack!BS587))))="", "", IF($C$4=Dates!$E$3, DataPack!BD587, IF($C$4=Dates!$E$4, DataPack!BI587, IF($C$4=Dates!$E$5, DataPack!BN587, IF($C$4=Dates!$E$6, DataPack!BS587)))))</f>
        <v/>
      </c>
      <c r="E326" s="100" t="str">
        <f>IF(IF($C$4=Dates!$E$3, DataPack!BE587, IF($C$4=Dates!$E$4, DataPack!BJ587, IF($C$4=Dates!$E$5, DataPack!BO587, IF($C$4=Dates!$E$6, DataPack!BT587))))="", "", IF($C$4=Dates!$E$3, DataPack!BE587, IF($C$4=Dates!$E$4, DataPack!BJ587, IF($C$4=Dates!$E$5, DataPack!BO587, IF($C$4=Dates!$E$6, DataPack!BT587)))))</f>
        <v/>
      </c>
      <c r="F326" s="100"/>
      <c r="G326" s="101" t="str">
        <f>IF(IF($C$4=Dates!$E$3, DataPack!BF587, IF($C$4=Dates!$E$4, DataPack!BK587, IF($C$4=Dates!$E$5, DataPack!BP587, IF($C$4=Dates!$E$6, DataPack!BU587))))="", "", IF($C$4=Dates!$E$3, DataPack!BF587, IF($C$4=Dates!$E$4, DataPack!BK587, IF($C$4=Dates!$E$5, DataPack!BP587, IF($C$4=Dates!$E$6, DataPack!BU587)))))</f>
        <v/>
      </c>
    </row>
    <row r="327" spans="2:7">
      <c r="B327" s="93" t="str">
        <f>IF(IF($C$4=Dates!$E$3, DataPack!BB588, IF($C$4=Dates!$E$4, DataPack!BG588, IF($C$4=Dates!$E$5, DataPack!BL588, IF($C$4=Dates!$E$6, DataPack!BQ588))))="", "", IF($C$4=Dates!$E$3, DataPack!BB588, IF($C$4=Dates!$E$4, DataPack!BG588, IF($C$4=Dates!$E$5, DataPack!BL588, IF($C$4=Dates!$E$6, DataPack!BQ588)))))</f>
        <v/>
      </c>
      <c r="C327" s="100" t="str">
        <f>IF(IF($C$4=Dates!$E$3, DataPack!BC588, IF($C$4=Dates!$E$4, DataPack!BH588, IF($C$4=Dates!$E$5, DataPack!BM588, IF($C$4=Dates!$E$6, DataPack!BR588))))="", "", IF($C$4=Dates!$E$3, DataPack!BC588, IF($C$4=Dates!$E$4, DataPack!BH588, IF($C$4=Dates!$E$5, DataPack!BM588, IF($C$4=Dates!$E$6, DataPack!BR588)))))</f>
        <v/>
      </c>
      <c r="D327" s="100" t="str">
        <f>IF(IF($C$4=Dates!$E$3, DataPack!BD588, IF($C$4=Dates!$E$4, DataPack!BI588, IF($C$4=Dates!$E$5, DataPack!BN588, IF($C$4=Dates!$E$6, DataPack!BS588))))="", "", IF($C$4=Dates!$E$3, DataPack!BD588, IF($C$4=Dates!$E$4, DataPack!BI588, IF($C$4=Dates!$E$5, DataPack!BN588, IF($C$4=Dates!$E$6, DataPack!BS588)))))</f>
        <v/>
      </c>
      <c r="E327" s="100" t="str">
        <f>IF(IF($C$4=Dates!$E$3, DataPack!BE588, IF($C$4=Dates!$E$4, DataPack!BJ588, IF($C$4=Dates!$E$5, DataPack!BO588, IF($C$4=Dates!$E$6, DataPack!BT588))))="", "", IF($C$4=Dates!$E$3, DataPack!BE588, IF($C$4=Dates!$E$4, DataPack!BJ588, IF($C$4=Dates!$E$5, DataPack!BO588, IF($C$4=Dates!$E$6, DataPack!BT588)))))</f>
        <v/>
      </c>
      <c r="F327" s="100"/>
      <c r="G327" s="101" t="str">
        <f>IF(IF($C$4=Dates!$E$3, DataPack!BF588, IF($C$4=Dates!$E$4, DataPack!BK588, IF($C$4=Dates!$E$5, DataPack!BP588, IF($C$4=Dates!$E$6, DataPack!BU588))))="", "", IF($C$4=Dates!$E$3, DataPack!BF588, IF($C$4=Dates!$E$4, DataPack!BK588, IF($C$4=Dates!$E$5, DataPack!BP588, IF($C$4=Dates!$E$6, DataPack!BU588)))))</f>
        <v/>
      </c>
    </row>
    <row r="328" spans="2:7">
      <c r="B328" s="93" t="str">
        <f>IF(IF($C$4=Dates!$E$3, DataPack!BB589, IF($C$4=Dates!$E$4, DataPack!BG589, IF($C$4=Dates!$E$5, DataPack!BL589, IF($C$4=Dates!$E$6, DataPack!BQ589))))="", "", IF($C$4=Dates!$E$3, DataPack!BB589, IF($C$4=Dates!$E$4, DataPack!BG589, IF($C$4=Dates!$E$5, DataPack!BL589, IF($C$4=Dates!$E$6, DataPack!BQ589)))))</f>
        <v/>
      </c>
      <c r="C328" s="100" t="str">
        <f>IF(IF($C$4=Dates!$E$3, DataPack!BC589, IF($C$4=Dates!$E$4, DataPack!BH589, IF($C$4=Dates!$E$5, DataPack!BM589, IF($C$4=Dates!$E$6, DataPack!BR589))))="", "", IF($C$4=Dates!$E$3, DataPack!BC589, IF($C$4=Dates!$E$4, DataPack!BH589, IF($C$4=Dates!$E$5, DataPack!BM589, IF($C$4=Dates!$E$6, DataPack!BR589)))))</f>
        <v/>
      </c>
      <c r="D328" s="100" t="str">
        <f>IF(IF($C$4=Dates!$E$3, DataPack!BD589, IF($C$4=Dates!$E$4, DataPack!BI589, IF($C$4=Dates!$E$5, DataPack!BN589, IF($C$4=Dates!$E$6, DataPack!BS589))))="", "", IF($C$4=Dates!$E$3, DataPack!BD589, IF($C$4=Dates!$E$4, DataPack!BI589, IF($C$4=Dates!$E$5, DataPack!BN589, IF($C$4=Dates!$E$6, DataPack!BS589)))))</f>
        <v/>
      </c>
      <c r="E328" s="100" t="str">
        <f>IF(IF($C$4=Dates!$E$3, DataPack!BE589, IF($C$4=Dates!$E$4, DataPack!BJ589, IF($C$4=Dates!$E$5, DataPack!BO589, IF($C$4=Dates!$E$6, DataPack!BT589))))="", "", IF($C$4=Dates!$E$3, DataPack!BE589, IF($C$4=Dates!$E$4, DataPack!BJ589, IF($C$4=Dates!$E$5, DataPack!BO589, IF($C$4=Dates!$E$6, DataPack!BT589)))))</f>
        <v/>
      </c>
      <c r="F328" s="100"/>
      <c r="G328" s="101" t="str">
        <f>IF(IF($C$4=Dates!$E$3, DataPack!BF589, IF($C$4=Dates!$E$4, DataPack!BK589, IF($C$4=Dates!$E$5, DataPack!BP589, IF($C$4=Dates!$E$6, DataPack!BU589))))="", "", IF($C$4=Dates!$E$3, DataPack!BF589, IF($C$4=Dates!$E$4, DataPack!BK589, IF($C$4=Dates!$E$5, DataPack!BP589, IF($C$4=Dates!$E$6, DataPack!BU589)))))</f>
        <v/>
      </c>
    </row>
    <row r="329" spans="2:7">
      <c r="B329" s="93" t="str">
        <f>IF(IF($C$4=Dates!$E$3, DataPack!BB590, IF($C$4=Dates!$E$4, DataPack!BG590, IF($C$4=Dates!$E$5, DataPack!BL590, IF($C$4=Dates!$E$6, DataPack!BQ590))))="", "", IF($C$4=Dates!$E$3, DataPack!BB590, IF($C$4=Dates!$E$4, DataPack!BG590, IF($C$4=Dates!$E$5, DataPack!BL590, IF($C$4=Dates!$E$6, DataPack!BQ590)))))</f>
        <v/>
      </c>
      <c r="C329" s="100" t="str">
        <f>IF(IF($C$4=Dates!$E$3, DataPack!BC590, IF($C$4=Dates!$E$4, DataPack!BH590, IF($C$4=Dates!$E$5, DataPack!BM590, IF($C$4=Dates!$E$6, DataPack!BR590))))="", "", IF($C$4=Dates!$E$3, DataPack!BC590, IF($C$4=Dates!$E$4, DataPack!BH590, IF($C$4=Dates!$E$5, DataPack!BM590, IF($C$4=Dates!$E$6, DataPack!BR590)))))</f>
        <v/>
      </c>
      <c r="D329" s="100" t="str">
        <f>IF(IF($C$4=Dates!$E$3, DataPack!BD590, IF($C$4=Dates!$E$4, DataPack!BI590, IF($C$4=Dates!$E$5, DataPack!BN590, IF($C$4=Dates!$E$6, DataPack!BS590))))="", "", IF($C$4=Dates!$E$3, DataPack!BD590, IF($C$4=Dates!$E$4, DataPack!BI590, IF($C$4=Dates!$E$5, DataPack!BN590, IF($C$4=Dates!$E$6, DataPack!BS590)))))</f>
        <v/>
      </c>
      <c r="E329" s="100" t="str">
        <f>IF(IF($C$4=Dates!$E$3, DataPack!BE590, IF($C$4=Dates!$E$4, DataPack!BJ590, IF($C$4=Dates!$E$5, DataPack!BO590, IF($C$4=Dates!$E$6, DataPack!BT590))))="", "", IF($C$4=Dates!$E$3, DataPack!BE590, IF($C$4=Dates!$E$4, DataPack!BJ590, IF($C$4=Dates!$E$5, DataPack!BO590, IF($C$4=Dates!$E$6, DataPack!BT590)))))</f>
        <v/>
      </c>
      <c r="F329" s="100"/>
      <c r="G329" s="101" t="str">
        <f>IF(IF($C$4=Dates!$E$3, DataPack!BF590, IF($C$4=Dates!$E$4, DataPack!BK590, IF($C$4=Dates!$E$5, DataPack!BP590, IF($C$4=Dates!$E$6, DataPack!BU590))))="", "", IF($C$4=Dates!$E$3, DataPack!BF590, IF($C$4=Dates!$E$4, DataPack!BK590, IF($C$4=Dates!$E$5, DataPack!BP590, IF($C$4=Dates!$E$6, DataPack!BU590)))))</f>
        <v/>
      </c>
    </row>
    <row r="330" spans="2:7">
      <c r="B330" s="93" t="str">
        <f>IF(IF($C$4=Dates!$E$3, DataPack!BB591, IF($C$4=Dates!$E$4, DataPack!BG591, IF($C$4=Dates!$E$5, DataPack!BL591, IF($C$4=Dates!$E$6, DataPack!BQ591))))="", "", IF($C$4=Dates!$E$3, DataPack!BB591, IF($C$4=Dates!$E$4, DataPack!BG591, IF($C$4=Dates!$E$5, DataPack!BL591, IF($C$4=Dates!$E$6, DataPack!BQ591)))))</f>
        <v/>
      </c>
      <c r="C330" s="100" t="str">
        <f>IF(IF($C$4=Dates!$E$3, DataPack!BC591, IF($C$4=Dates!$E$4, DataPack!BH591, IF($C$4=Dates!$E$5, DataPack!BM591, IF($C$4=Dates!$E$6, DataPack!BR591))))="", "", IF($C$4=Dates!$E$3, DataPack!BC591, IF($C$4=Dates!$E$4, DataPack!BH591, IF($C$4=Dates!$E$5, DataPack!BM591, IF($C$4=Dates!$E$6, DataPack!BR591)))))</f>
        <v/>
      </c>
      <c r="D330" s="100" t="str">
        <f>IF(IF($C$4=Dates!$E$3, DataPack!BD591, IF($C$4=Dates!$E$4, DataPack!BI591, IF($C$4=Dates!$E$5, DataPack!BN591, IF($C$4=Dates!$E$6, DataPack!BS591))))="", "", IF($C$4=Dates!$E$3, DataPack!BD591, IF($C$4=Dates!$E$4, DataPack!BI591, IF($C$4=Dates!$E$5, DataPack!BN591, IF($C$4=Dates!$E$6, DataPack!BS591)))))</f>
        <v/>
      </c>
      <c r="E330" s="100" t="str">
        <f>IF(IF($C$4=Dates!$E$3, DataPack!BE591, IF($C$4=Dates!$E$4, DataPack!BJ591, IF($C$4=Dates!$E$5, DataPack!BO591, IF($C$4=Dates!$E$6, DataPack!BT591))))="", "", IF($C$4=Dates!$E$3, DataPack!BE591, IF($C$4=Dates!$E$4, DataPack!BJ591, IF($C$4=Dates!$E$5, DataPack!BO591, IF($C$4=Dates!$E$6, DataPack!BT591)))))</f>
        <v/>
      </c>
      <c r="F330" s="100"/>
      <c r="G330" s="101" t="str">
        <f>IF(IF($C$4=Dates!$E$3, DataPack!BF591, IF($C$4=Dates!$E$4, DataPack!BK591, IF($C$4=Dates!$E$5, DataPack!BP591, IF($C$4=Dates!$E$6, DataPack!BU591))))="", "", IF($C$4=Dates!$E$3, DataPack!BF591, IF($C$4=Dates!$E$4, DataPack!BK591, IF($C$4=Dates!$E$5, DataPack!BP591, IF($C$4=Dates!$E$6, DataPack!BU591)))))</f>
        <v/>
      </c>
    </row>
    <row r="331" spans="2:7">
      <c r="B331" s="93" t="str">
        <f>IF(IF($C$4=Dates!$E$3, DataPack!BB592, IF($C$4=Dates!$E$4, DataPack!BG592, IF($C$4=Dates!$E$5, DataPack!BL592, IF($C$4=Dates!$E$6, DataPack!BQ592))))="", "", IF($C$4=Dates!$E$3, DataPack!BB592, IF($C$4=Dates!$E$4, DataPack!BG592, IF($C$4=Dates!$E$5, DataPack!BL592, IF($C$4=Dates!$E$6, DataPack!BQ592)))))</f>
        <v/>
      </c>
      <c r="C331" s="100" t="str">
        <f>IF(IF($C$4=Dates!$E$3, DataPack!BC592, IF($C$4=Dates!$E$4, DataPack!BH592, IF($C$4=Dates!$E$5, DataPack!BM592, IF($C$4=Dates!$E$6, DataPack!BR592))))="", "", IF($C$4=Dates!$E$3, DataPack!BC592, IF($C$4=Dates!$E$4, DataPack!BH592, IF($C$4=Dates!$E$5, DataPack!BM592, IF($C$4=Dates!$E$6, DataPack!BR592)))))</f>
        <v/>
      </c>
      <c r="D331" s="100" t="str">
        <f>IF(IF($C$4=Dates!$E$3, DataPack!BD592, IF($C$4=Dates!$E$4, DataPack!BI592, IF($C$4=Dates!$E$5, DataPack!BN592, IF($C$4=Dates!$E$6, DataPack!BS592))))="", "", IF($C$4=Dates!$E$3, DataPack!BD592, IF($C$4=Dates!$E$4, DataPack!BI592, IF($C$4=Dates!$E$5, DataPack!BN592, IF($C$4=Dates!$E$6, DataPack!BS592)))))</f>
        <v/>
      </c>
      <c r="E331" s="100" t="str">
        <f>IF(IF($C$4=Dates!$E$3, DataPack!BE592, IF($C$4=Dates!$E$4, DataPack!BJ592, IF($C$4=Dates!$E$5, DataPack!BO592, IF($C$4=Dates!$E$6, DataPack!BT592))))="", "", IF($C$4=Dates!$E$3, DataPack!BE592, IF($C$4=Dates!$E$4, DataPack!BJ592, IF($C$4=Dates!$E$5, DataPack!BO592, IF($C$4=Dates!$E$6, DataPack!BT592)))))</f>
        <v/>
      </c>
      <c r="F331" s="100"/>
      <c r="G331" s="101" t="str">
        <f>IF(IF($C$4=Dates!$E$3, DataPack!BF592, IF($C$4=Dates!$E$4, DataPack!BK592, IF($C$4=Dates!$E$5, DataPack!BP592, IF($C$4=Dates!$E$6, DataPack!BU592))))="", "", IF($C$4=Dates!$E$3, DataPack!BF592, IF($C$4=Dates!$E$4, DataPack!BK592, IF($C$4=Dates!$E$5, DataPack!BP592, IF($C$4=Dates!$E$6, DataPack!BU592)))))</f>
        <v/>
      </c>
    </row>
    <row r="332" spans="2:7">
      <c r="B332" s="93" t="str">
        <f>IF(IF($C$4=Dates!$E$3, DataPack!BB593, IF($C$4=Dates!$E$4, DataPack!BG593, IF($C$4=Dates!$E$5, DataPack!BL593, IF($C$4=Dates!$E$6, DataPack!BQ593))))="", "", IF($C$4=Dates!$E$3, DataPack!BB593, IF($C$4=Dates!$E$4, DataPack!BG593, IF($C$4=Dates!$E$5, DataPack!BL593, IF($C$4=Dates!$E$6, DataPack!BQ593)))))</f>
        <v/>
      </c>
      <c r="C332" s="100" t="str">
        <f>IF(IF($C$4=Dates!$E$3, DataPack!BC593, IF($C$4=Dates!$E$4, DataPack!BH593, IF($C$4=Dates!$E$5, DataPack!BM593, IF($C$4=Dates!$E$6, DataPack!BR593))))="", "", IF($C$4=Dates!$E$3, DataPack!BC593, IF($C$4=Dates!$E$4, DataPack!BH593, IF($C$4=Dates!$E$5, DataPack!BM593, IF($C$4=Dates!$E$6, DataPack!BR593)))))</f>
        <v/>
      </c>
      <c r="D332" s="100" t="str">
        <f>IF(IF($C$4=Dates!$E$3, DataPack!BD593, IF($C$4=Dates!$E$4, DataPack!BI593, IF($C$4=Dates!$E$5, DataPack!BN593, IF($C$4=Dates!$E$6, DataPack!BS593))))="", "", IF($C$4=Dates!$E$3, DataPack!BD593, IF($C$4=Dates!$E$4, DataPack!BI593, IF($C$4=Dates!$E$5, DataPack!BN593, IF($C$4=Dates!$E$6, DataPack!BS593)))))</f>
        <v/>
      </c>
      <c r="E332" s="100" t="str">
        <f>IF(IF($C$4=Dates!$E$3, DataPack!BE593, IF($C$4=Dates!$E$4, DataPack!BJ593, IF($C$4=Dates!$E$5, DataPack!BO593, IF($C$4=Dates!$E$6, DataPack!BT593))))="", "", IF($C$4=Dates!$E$3, DataPack!BE593, IF($C$4=Dates!$E$4, DataPack!BJ593, IF($C$4=Dates!$E$5, DataPack!BO593, IF($C$4=Dates!$E$6, DataPack!BT593)))))</f>
        <v/>
      </c>
      <c r="F332" s="100"/>
      <c r="G332" s="101" t="str">
        <f>IF(IF($C$4=Dates!$E$3, DataPack!BF593, IF($C$4=Dates!$E$4, DataPack!BK593, IF($C$4=Dates!$E$5, DataPack!BP593, IF($C$4=Dates!$E$6, DataPack!BU593))))="", "", IF($C$4=Dates!$E$3, DataPack!BF593, IF($C$4=Dates!$E$4, DataPack!BK593, IF($C$4=Dates!$E$5, DataPack!BP593, IF($C$4=Dates!$E$6, DataPack!BU593)))))</f>
        <v/>
      </c>
    </row>
    <row r="333" spans="2:7">
      <c r="B333" s="93" t="str">
        <f>IF(IF($C$4=Dates!$E$3, DataPack!BB594, IF($C$4=Dates!$E$4, DataPack!BG594, IF($C$4=Dates!$E$5, DataPack!BL594, IF($C$4=Dates!$E$6, DataPack!BQ594))))="", "", IF($C$4=Dates!$E$3, DataPack!BB594, IF($C$4=Dates!$E$4, DataPack!BG594, IF($C$4=Dates!$E$5, DataPack!BL594, IF($C$4=Dates!$E$6, DataPack!BQ594)))))</f>
        <v/>
      </c>
      <c r="C333" s="100" t="str">
        <f>IF(IF($C$4=Dates!$E$3, DataPack!BC594, IF($C$4=Dates!$E$4, DataPack!BH594, IF($C$4=Dates!$E$5, DataPack!BM594, IF($C$4=Dates!$E$6, DataPack!BR594))))="", "", IF($C$4=Dates!$E$3, DataPack!BC594, IF($C$4=Dates!$E$4, DataPack!BH594, IF($C$4=Dates!$E$5, DataPack!BM594, IF($C$4=Dates!$E$6, DataPack!BR594)))))</f>
        <v/>
      </c>
      <c r="D333" s="100" t="str">
        <f>IF(IF($C$4=Dates!$E$3, DataPack!BD594, IF($C$4=Dates!$E$4, DataPack!BI594, IF($C$4=Dates!$E$5, DataPack!BN594, IF($C$4=Dates!$E$6, DataPack!BS594))))="", "", IF($C$4=Dates!$E$3, DataPack!BD594, IF($C$4=Dates!$E$4, DataPack!BI594, IF($C$4=Dates!$E$5, DataPack!BN594, IF($C$4=Dates!$E$6, DataPack!BS594)))))</f>
        <v/>
      </c>
      <c r="E333" s="100" t="str">
        <f>IF(IF($C$4=Dates!$E$3, DataPack!BE594, IF($C$4=Dates!$E$4, DataPack!BJ594, IF($C$4=Dates!$E$5, DataPack!BO594, IF($C$4=Dates!$E$6, DataPack!BT594))))="", "", IF($C$4=Dates!$E$3, DataPack!BE594, IF($C$4=Dates!$E$4, DataPack!BJ594, IF($C$4=Dates!$E$5, DataPack!BO594, IF($C$4=Dates!$E$6, DataPack!BT594)))))</f>
        <v/>
      </c>
      <c r="F333" s="100"/>
      <c r="G333" s="101" t="str">
        <f>IF(IF($C$4=Dates!$E$3, DataPack!BF594, IF($C$4=Dates!$E$4, DataPack!BK594, IF($C$4=Dates!$E$5, DataPack!BP594, IF($C$4=Dates!$E$6, DataPack!BU594))))="", "", IF($C$4=Dates!$E$3, DataPack!BF594, IF($C$4=Dates!$E$4, DataPack!BK594, IF($C$4=Dates!$E$5, DataPack!BP594, IF($C$4=Dates!$E$6, DataPack!BU594)))))</f>
        <v/>
      </c>
    </row>
    <row r="334" spans="2:7">
      <c r="B334" s="93" t="str">
        <f>IF(IF($C$4=Dates!$E$3, DataPack!BB595, IF($C$4=Dates!$E$4, DataPack!BG595, IF($C$4=Dates!$E$5, DataPack!BL595, IF($C$4=Dates!$E$6, DataPack!BQ595))))="", "", IF($C$4=Dates!$E$3, DataPack!BB595, IF($C$4=Dates!$E$4, DataPack!BG595, IF($C$4=Dates!$E$5, DataPack!BL595, IF($C$4=Dates!$E$6, DataPack!BQ595)))))</f>
        <v/>
      </c>
      <c r="C334" s="100" t="str">
        <f>IF(IF($C$4=Dates!$E$3, DataPack!BC595, IF($C$4=Dates!$E$4, DataPack!BH595, IF($C$4=Dates!$E$5, DataPack!BM595, IF($C$4=Dates!$E$6, DataPack!BR595))))="", "", IF($C$4=Dates!$E$3, DataPack!BC595, IF($C$4=Dates!$E$4, DataPack!BH595, IF($C$4=Dates!$E$5, DataPack!BM595, IF($C$4=Dates!$E$6, DataPack!BR595)))))</f>
        <v/>
      </c>
      <c r="D334" s="100" t="str">
        <f>IF(IF($C$4=Dates!$E$3, DataPack!BD595, IF($C$4=Dates!$E$4, DataPack!BI595, IF($C$4=Dates!$E$5, DataPack!BN595, IF($C$4=Dates!$E$6, DataPack!BS595))))="", "", IF($C$4=Dates!$E$3, DataPack!BD595, IF($C$4=Dates!$E$4, DataPack!BI595, IF($C$4=Dates!$E$5, DataPack!BN595, IF($C$4=Dates!$E$6, DataPack!BS595)))))</f>
        <v/>
      </c>
      <c r="E334" s="100" t="str">
        <f>IF(IF($C$4=Dates!$E$3, DataPack!BE595, IF($C$4=Dates!$E$4, DataPack!BJ595, IF($C$4=Dates!$E$5, DataPack!BO595, IF($C$4=Dates!$E$6, DataPack!BT595))))="", "", IF($C$4=Dates!$E$3, DataPack!BE595, IF($C$4=Dates!$E$4, DataPack!BJ595, IF($C$4=Dates!$E$5, DataPack!BO595, IF($C$4=Dates!$E$6, DataPack!BT595)))))</f>
        <v/>
      </c>
      <c r="F334" s="100"/>
      <c r="G334" s="101" t="str">
        <f>IF(IF($C$4=Dates!$E$3, DataPack!BF595, IF($C$4=Dates!$E$4, DataPack!BK595, IF($C$4=Dates!$E$5, DataPack!BP595, IF($C$4=Dates!$E$6, DataPack!BU595))))="", "", IF($C$4=Dates!$E$3, DataPack!BF595, IF($C$4=Dates!$E$4, DataPack!BK595, IF($C$4=Dates!$E$5, DataPack!BP595, IF($C$4=Dates!$E$6, DataPack!BU595)))))</f>
        <v/>
      </c>
    </row>
    <row r="335" spans="2:7">
      <c r="B335" s="93" t="str">
        <f>IF(IF($C$4=Dates!$E$3, DataPack!BB596, IF($C$4=Dates!$E$4, DataPack!BG596, IF($C$4=Dates!$E$5, DataPack!BL596, IF($C$4=Dates!$E$6, DataPack!BQ596))))="", "", IF($C$4=Dates!$E$3, DataPack!BB596, IF($C$4=Dates!$E$4, DataPack!BG596, IF($C$4=Dates!$E$5, DataPack!BL596, IF($C$4=Dates!$E$6, DataPack!BQ596)))))</f>
        <v/>
      </c>
      <c r="C335" s="100" t="str">
        <f>IF(IF($C$4=Dates!$E$3, DataPack!BC596, IF($C$4=Dates!$E$4, DataPack!BH596, IF($C$4=Dates!$E$5, DataPack!BM596, IF($C$4=Dates!$E$6, DataPack!BR596))))="", "", IF($C$4=Dates!$E$3, DataPack!BC596, IF($C$4=Dates!$E$4, DataPack!BH596, IF($C$4=Dates!$E$5, DataPack!BM596, IF($C$4=Dates!$E$6, DataPack!BR596)))))</f>
        <v/>
      </c>
      <c r="D335" s="100" t="str">
        <f>IF(IF($C$4=Dates!$E$3, DataPack!BD596, IF($C$4=Dates!$E$4, DataPack!BI596, IF($C$4=Dates!$E$5, DataPack!BN596, IF($C$4=Dates!$E$6, DataPack!BS596))))="", "", IF($C$4=Dates!$E$3, DataPack!BD596, IF($C$4=Dates!$E$4, DataPack!BI596, IF($C$4=Dates!$E$5, DataPack!BN596, IF($C$4=Dates!$E$6, DataPack!BS596)))))</f>
        <v/>
      </c>
      <c r="E335" s="100" t="str">
        <f>IF(IF($C$4=Dates!$E$3, DataPack!BE596, IF($C$4=Dates!$E$4, DataPack!BJ596, IF($C$4=Dates!$E$5, DataPack!BO596, IF($C$4=Dates!$E$6, DataPack!BT596))))="", "", IF($C$4=Dates!$E$3, DataPack!BE596, IF($C$4=Dates!$E$4, DataPack!BJ596, IF($C$4=Dates!$E$5, DataPack!BO596, IF($C$4=Dates!$E$6, DataPack!BT596)))))</f>
        <v/>
      </c>
      <c r="F335" s="100"/>
      <c r="G335" s="101" t="str">
        <f>IF(IF($C$4=Dates!$E$3, DataPack!BF596, IF($C$4=Dates!$E$4, DataPack!BK596, IF($C$4=Dates!$E$5, DataPack!BP596, IF($C$4=Dates!$E$6, DataPack!BU596))))="", "", IF($C$4=Dates!$E$3, DataPack!BF596, IF($C$4=Dates!$E$4, DataPack!BK596, IF($C$4=Dates!$E$5, DataPack!BP596, IF($C$4=Dates!$E$6, DataPack!BU596)))))</f>
        <v/>
      </c>
    </row>
    <row r="336" spans="2:7">
      <c r="B336" s="93" t="str">
        <f>IF(IF($C$4=Dates!$E$3, DataPack!BB597, IF($C$4=Dates!$E$4, DataPack!BG597, IF($C$4=Dates!$E$5, DataPack!BL597, IF($C$4=Dates!$E$6, DataPack!BQ597))))="", "", IF($C$4=Dates!$E$3, DataPack!BB597, IF($C$4=Dates!$E$4, DataPack!BG597, IF($C$4=Dates!$E$5, DataPack!BL597, IF($C$4=Dates!$E$6, DataPack!BQ597)))))</f>
        <v/>
      </c>
      <c r="C336" s="100" t="str">
        <f>IF(IF($C$4=Dates!$E$3, DataPack!BC597, IF($C$4=Dates!$E$4, DataPack!BH597, IF($C$4=Dates!$E$5, DataPack!BM597, IF($C$4=Dates!$E$6, DataPack!BR597))))="", "", IF($C$4=Dates!$E$3, DataPack!BC597, IF($C$4=Dates!$E$4, DataPack!BH597, IF($C$4=Dates!$E$5, DataPack!BM597, IF($C$4=Dates!$E$6, DataPack!BR597)))))</f>
        <v/>
      </c>
      <c r="D336" s="100" t="str">
        <f>IF(IF($C$4=Dates!$E$3, DataPack!BD597, IF($C$4=Dates!$E$4, DataPack!BI597, IF($C$4=Dates!$E$5, DataPack!BN597, IF($C$4=Dates!$E$6, DataPack!BS597))))="", "", IF($C$4=Dates!$E$3, DataPack!BD597, IF($C$4=Dates!$E$4, DataPack!BI597, IF($C$4=Dates!$E$5, DataPack!BN597, IF($C$4=Dates!$E$6, DataPack!BS597)))))</f>
        <v/>
      </c>
      <c r="E336" s="100" t="str">
        <f>IF(IF($C$4=Dates!$E$3, DataPack!BE597, IF($C$4=Dates!$E$4, DataPack!BJ597, IF($C$4=Dates!$E$5, DataPack!BO597, IF($C$4=Dates!$E$6, DataPack!BT597))))="", "", IF($C$4=Dates!$E$3, DataPack!BE597, IF($C$4=Dates!$E$4, DataPack!BJ597, IF($C$4=Dates!$E$5, DataPack!BO597, IF($C$4=Dates!$E$6, DataPack!BT597)))))</f>
        <v/>
      </c>
      <c r="F336" s="100"/>
      <c r="G336" s="101" t="str">
        <f>IF(IF($C$4=Dates!$E$3, DataPack!BF597, IF($C$4=Dates!$E$4, DataPack!BK597, IF($C$4=Dates!$E$5, DataPack!BP597, IF($C$4=Dates!$E$6, DataPack!BU597))))="", "", IF($C$4=Dates!$E$3, DataPack!BF597, IF($C$4=Dates!$E$4, DataPack!BK597, IF($C$4=Dates!$E$5, DataPack!BP597, IF($C$4=Dates!$E$6, DataPack!BU597)))))</f>
        <v/>
      </c>
    </row>
    <row r="337" spans="2:7">
      <c r="B337" s="93" t="str">
        <f>IF(IF($C$4=Dates!$E$3, DataPack!BB598, IF($C$4=Dates!$E$4, DataPack!BG598, IF($C$4=Dates!$E$5, DataPack!BL598, IF($C$4=Dates!$E$6, DataPack!BQ598))))="", "", IF($C$4=Dates!$E$3, DataPack!BB598, IF($C$4=Dates!$E$4, DataPack!BG598, IF($C$4=Dates!$E$5, DataPack!BL598, IF($C$4=Dates!$E$6, DataPack!BQ598)))))</f>
        <v/>
      </c>
      <c r="C337" s="100" t="str">
        <f>IF(IF($C$4=Dates!$E$3, DataPack!BC598, IF($C$4=Dates!$E$4, DataPack!BH598, IF($C$4=Dates!$E$5, DataPack!BM598, IF($C$4=Dates!$E$6, DataPack!BR598))))="", "", IF($C$4=Dates!$E$3, DataPack!BC598, IF($C$4=Dates!$E$4, DataPack!BH598, IF($C$4=Dates!$E$5, DataPack!BM598, IF($C$4=Dates!$E$6, DataPack!BR598)))))</f>
        <v/>
      </c>
      <c r="D337" s="100" t="str">
        <f>IF(IF($C$4=Dates!$E$3, DataPack!BD598, IF($C$4=Dates!$E$4, DataPack!BI598, IF($C$4=Dates!$E$5, DataPack!BN598, IF($C$4=Dates!$E$6, DataPack!BS598))))="", "", IF($C$4=Dates!$E$3, DataPack!BD598, IF($C$4=Dates!$E$4, DataPack!BI598, IF($C$4=Dates!$E$5, DataPack!BN598, IF($C$4=Dates!$E$6, DataPack!BS598)))))</f>
        <v/>
      </c>
      <c r="E337" s="100" t="str">
        <f>IF(IF($C$4=Dates!$E$3, DataPack!BE598, IF($C$4=Dates!$E$4, DataPack!BJ598, IF($C$4=Dates!$E$5, DataPack!BO598, IF($C$4=Dates!$E$6, DataPack!BT598))))="", "", IF($C$4=Dates!$E$3, DataPack!BE598, IF($C$4=Dates!$E$4, DataPack!BJ598, IF($C$4=Dates!$E$5, DataPack!BO598, IF($C$4=Dates!$E$6, DataPack!BT598)))))</f>
        <v/>
      </c>
      <c r="F337" s="100"/>
      <c r="G337" s="101" t="str">
        <f>IF(IF($C$4=Dates!$E$3, DataPack!BF598, IF($C$4=Dates!$E$4, DataPack!BK598, IF($C$4=Dates!$E$5, DataPack!BP598, IF($C$4=Dates!$E$6, DataPack!BU598))))="", "", IF($C$4=Dates!$E$3, DataPack!BF598, IF($C$4=Dates!$E$4, DataPack!BK598, IF($C$4=Dates!$E$5, DataPack!BP598, IF($C$4=Dates!$E$6, DataPack!BU598)))))</f>
        <v/>
      </c>
    </row>
    <row r="338" spans="2:7">
      <c r="B338" s="93" t="str">
        <f>IF(IF($C$4=Dates!$E$3, DataPack!BB599, IF($C$4=Dates!$E$4, DataPack!BG599, IF($C$4=Dates!$E$5, DataPack!BL599, IF($C$4=Dates!$E$6, DataPack!BQ599))))="", "", IF($C$4=Dates!$E$3, DataPack!BB599, IF($C$4=Dates!$E$4, DataPack!BG599, IF($C$4=Dates!$E$5, DataPack!BL599, IF($C$4=Dates!$E$6, DataPack!BQ599)))))</f>
        <v/>
      </c>
      <c r="C338" s="100" t="str">
        <f>IF(IF($C$4=Dates!$E$3, DataPack!BC599, IF($C$4=Dates!$E$4, DataPack!BH599, IF($C$4=Dates!$E$5, DataPack!BM599, IF($C$4=Dates!$E$6, DataPack!BR599))))="", "", IF($C$4=Dates!$E$3, DataPack!BC599, IF($C$4=Dates!$E$4, DataPack!BH599, IF($C$4=Dates!$E$5, DataPack!BM599, IF($C$4=Dates!$E$6, DataPack!BR599)))))</f>
        <v/>
      </c>
      <c r="D338" s="100" t="str">
        <f>IF(IF($C$4=Dates!$E$3, DataPack!BD599, IF($C$4=Dates!$E$4, DataPack!BI599, IF($C$4=Dates!$E$5, DataPack!BN599, IF($C$4=Dates!$E$6, DataPack!BS599))))="", "", IF($C$4=Dates!$E$3, DataPack!BD599, IF($C$4=Dates!$E$4, DataPack!BI599, IF($C$4=Dates!$E$5, DataPack!BN599, IF($C$4=Dates!$E$6, DataPack!BS599)))))</f>
        <v/>
      </c>
      <c r="E338" s="100" t="str">
        <f>IF(IF($C$4=Dates!$E$3, DataPack!BE599, IF($C$4=Dates!$E$4, DataPack!BJ599, IF($C$4=Dates!$E$5, DataPack!BO599, IF($C$4=Dates!$E$6, DataPack!BT599))))="", "", IF($C$4=Dates!$E$3, DataPack!BE599, IF($C$4=Dates!$E$4, DataPack!BJ599, IF($C$4=Dates!$E$5, DataPack!BO599, IF($C$4=Dates!$E$6, DataPack!BT599)))))</f>
        <v/>
      </c>
      <c r="F338" s="100"/>
      <c r="G338" s="101" t="str">
        <f>IF(IF($C$4=Dates!$E$3, DataPack!BF599, IF($C$4=Dates!$E$4, DataPack!BK599, IF($C$4=Dates!$E$5, DataPack!BP599, IF($C$4=Dates!$E$6, DataPack!BU599))))="", "", IF($C$4=Dates!$E$3, DataPack!BF599, IF($C$4=Dates!$E$4, DataPack!BK599, IF($C$4=Dates!$E$5, DataPack!BP599, IF($C$4=Dates!$E$6, DataPack!BU599)))))</f>
        <v/>
      </c>
    </row>
    <row r="339" spans="2:7">
      <c r="B339" s="93" t="str">
        <f>IF(IF($C$4=Dates!$E$3, DataPack!BB600, IF($C$4=Dates!$E$4, DataPack!BG600, IF($C$4=Dates!$E$5, DataPack!BL600, IF($C$4=Dates!$E$6, DataPack!BQ600))))="", "", IF($C$4=Dates!$E$3, DataPack!BB600, IF($C$4=Dates!$E$4, DataPack!BG600, IF($C$4=Dates!$E$5, DataPack!BL600, IF($C$4=Dates!$E$6, DataPack!BQ600)))))</f>
        <v/>
      </c>
      <c r="C339" s="100" t="str">
        <f>IF(IF($C$4=Dates!$E$3, DataPack!BC600, IF($C$4=Dates!$E$4, DataPack!BH600, IF($C$4=Dates!$E$5, DataPack!BM600, IF($C$4=Dates!$E$6, DataPack!BR600))))="", "", IF($C$4=Dates!$E$3, DataPack!BC600, IF($C$4=Dates!$E$4, DataPack!BH600, IF($C$4=Dates!$E$5, DataPack!BM600, IF($C$4=Dates!$E$6, DataPack!BR600)))))</f>
        <v/>
      </c>
      <c r="D339" s="100" t="str">
        <f>IF(IF($C$4=Dates!$E$3, DataPack!BD600, IF($C$4=Dates!$E$4, DataPack!BI600, IF($C$4=Dates!$E$5, DataPack!BN600, IF($C$4=Dates!$E$6, DataPack!BS600))))="", "", IF($C$4=Dates!$E$3, DataPack!BD600, IF($C$4=Dates!$E$4, DataPack!BI600, IF($C$4=Dates!$E$5, DataPack!BN600, IF($C$4=Dates!$E$6, DataPack!BS600)))))</f>
        <v/>
      </c>
      <c r="E339" s="100" t="str">
        <f>IF(IF($C$4=Dates!$E$3, DataPack!BE600, IF($C$4=Dates!$E$4, DataPack!BJ600, IF($C$4=Dates!$E$5, DataPack!BO600, IF($C$4=Dates!$E$6, DataPack!BT600))))="", "", IF($C$4=Dates!$E$3, DataPack!BE600, IF($C$4=Dates!$E$4, DataPack!BJ600, IF($C$4=Dates!$E$5, DataPack!BO600, IF($C$4=Dates!$E$6, DataPack!BT600)))))</f>
        <v/>
      </c>
      <c r="F339" s="100"/>
      <c r="G339" s="101" t="str">
        <f>IF(IF($C$4=Dates!$E$3, DataPack!BF600, IF($C$4=Dates!$E$4, DataPack!BK600, IF($C$4=Dates!$E$5, DataPack!BP600, IF($C$4=Dates!$E$6, DataPack!BU600))))="", "", IF($C$4=Dates!$E$3, DataPack!BF600, IF($C$4=Dates!$E$4, DataPack!BK600, IF($C$4=Dates!$E$5, DataPack!BP600, IF($C$4=Dates!$E$6, DataPack!BU600)))))</f>
        <v/>
      </c>
    </row>
    <row r="340" spans="2:7">
      <c r="B340" s="93" t="str">
        <f>IF(IF($C$4=Dates!$E$3, DataPack!BB601, IF($C$4=Dates!$E$4, DataPack!BG601, IF($C$4=Dates!$E$5, DataPack!BL601, IF($C$4=Dates!$E$6, DataPack!BQ601))))="", "", IF($C$4=Dates!$E$3, DataPack!BB601, IF($C$4=Dates!$E$4, DataPack!BG601, IF($C$4=Dates!$E$5, DataPack!BL601, IF($C$4=Dates!$E$6, DataPack!BQ601)))))</f>
        <v/>
      </c>
      <c r="C340" s="100" t="str">
        <f>IF(IF($C$4=Dates!$E$3, DataPack!BC601, IF($C$4=Dates!$E$4, DataPack!BH601, IF($C$4=Dates!$E$5, DataPack!BM601, IF($C$4=Dates!$E$6, DataPack!BR601))))="", "", IF($C$4=Dates!$E$3, DataPack!BC601, IF($C$4=Dates!$E$4, DataPack!BH601, IF($C$4=Dates!$E$5, DataPack!BM601, IF($C$4=Dates!$E$6, DataPack!BR601)))))</f>
        <v/>
      </c>
      <c r="D340" s="100" t="str">
        <f>IF(IF($C$4=Dates!$E$3, DataPack!BD601, IF($C$4=Dates!$E$4, DataPack!BI601, IF($C$4=Dates!$E$5, DataPack!BN601, IF($C$4=Dates!$E$6, DataPack!BS601))))="", "", IF($C$4=Dates!$E$3, DataPack!BD601, IF($C$4=Dates!$E$4, DataPack!BI601, IF($C$4=Dates!$E$5, DataPack!BN601, IF($C$4=Dates!$E$6, DataPack!BS601)))))</f>
        <v/>
      </c>
      <c r="E340" s="100" t="str">
        <f>IF(IF($C$4=Dates!$E$3, DataPack!BE601, IF($C$4=Dates!$E$4, DataPack!BJ601, IF($C$4=Dates!$E$5, DataPack!BO601, IF($C$4=Dates!$E$6, DataPack!BT601))))="", "", IF($C$4=Dates!$E$3, DataPack!BE601, IF($C$4=Dates!$E$4, DataPack!BJ601, IF($C$4=Dates!$E$5, DataPack!BO601, IF($C$4=Dates!$E$6, DataPack!BT601)))))</f>
        <v/>
      </c>
      <c r="F340" s="100"/>
      <c r="G340" s="101" t="str">
        <f>IF(IF($C$4=Dates!$E$3, DataPack!BF601, IF($C$4=Dates!$E$4, DataPack!BK601, IF($C$4=Dates!$E$5, DataPack!BP601, IF($C$4=Dates!$E$6, DataPack!BU601))))="", "", IF($C$4=Dates!$E$3, DataPack!BF601, IF($C$4=Dates!$E$4, DataPack!BK601, IF($C$4=Dates!$E$5, DataPack!BP601, IF($C$4=Dates!$E$6, DataPack!BU601)))))</f>
        <v/>
      </c>
    </row>
    <row r="341" spans="2:7">
      <c r="B341" s="93" t="str">
        <f>IF(IF($C$4=Dates!$E$3, DataPack!BB602, IF($C$4=Dates!$E$4, DataPack!BG602, IF($C$4=Dates!$E$5, DataPack!BL602, IF($C$4=Dates!$E$6, DataPack!BQ602))))="", "", IF($C$4=Dates!$E$3, DataPack!BB602, IF($C$4=Dates!$E$4, DataPack!BG602, IF($C$4=Dates!$E$5, DataPack!BL602, IF($C$4=Dates!$E$6, DataPack!BQ602)))))</f>
        <v/>
      </c>
      <c r="C341" s="100" t="str">
        <f>IF(IF($C$4=Dates!$E$3, DataPack!BC602, IF($C$4=Dates!$E$4, DataPack!BH602, IF($C$4=Dates!$E$5, DataPack!BM602, IF($C$4=Dates!$E$6, DataPack!BR602))))="", "", IF($C$4=Dates!$E$3, DataPack!BC602, IF($C$4=Dates!$E$4, DataPack!BH602, IF($C$4=Dates!$E$5, DataPack!BM602, IF($C$4=Dates!$E$6, DataPack!BR602)))))</f>
        <v/>
      </c>
      <c r="D341" s="100" t="str">
        <f>IF(IF($C$4=Dates!$E$3, DataPack!BD602, IF($C$4=Dates!$E$4, DataPack!BI602, IF($C$4=Dates!$E$5, DataPack!BN602, IF($C$4=Dates!$E$6, DataPack!BS602))))="", "", IF($C$4=Dates!$E$3, DataPack!BD602, IF($C$4=Dates!$E$4, DataPack!BI602, IF($C$4=Dates!$E$5, DataPack!BN602, IF($C$4=Dates!$E$6, DataPack!BS602)))))</f>
        <v/>
      </c>
      <c r="E341" s="100" t="str">
        <f>IF(IF($C$4=Dates!$E$3, DataPack!BE602, IF($C$4=Dates!$E$4, DataPack!BJ602, IF($C$4=Dates!$E$5, DataPack!BO602, IF($C$4=Dates!$E$6, DataPack!BT602))))="", "", IF($C$4=Dates!$E$3, DataPack!BE602, IF($C$4=Dates!$E$4, DataPack!BJ602, IF($C$4=Dates!$E$5, DataPack!BO602, IF($C$4=Dates!$E$6, DataPack!BT602)))))</f>
        <v/>
      </c>
      <c r="F341" s="100"/>
      <c r="G341" s="101" t="str">
        <f>IF(IF($C$4=Dates!$E$3, DataPack!BF602, IF($C$4=Dates!$E$4, DataPack!BK602, IF($C$4=Dates!$E$5, DataPack!BP602, IF($C$4=Dates!$E$6, DataPack!BU602))))="", "", IF($C$4=Dates!$E$3, DataPack!BF602, IF($C$4=Dates!$E$4, DataPack!BK602, IF($C$4=Dates!$E$5, DataPack!BP602, IF($C$4=Dates!$E$6, DataPack!BU602)))))</f>
        <v/>
      </c>
    </row>
    <row r="342" spans="2:7">
      <c r="B342" s="93" t="str">
        <f>IF(IF($C$4=Dates!$E$3, DataPack!BB603, IF($C$4=Dates!$E$4, DataPack!BG603, IF($C$4=Dates!$E$5, DataPack!BL603, IF($C$4=Dates!$E$6, DataPack!BQ603))))="", "", IF($C$4=Dates!$E$3, DataPack!BB603, IF($C$4=Dates!$E$4, DataPack!BG603, IF($C$4=Dates!$E$5, DataPack!BL603, IF($C$4=Dates!$E$6, DataPack!BQ603)))))</f>
        <v/>
      </c>
      <c r="C342" s="100" t="str">
        <f>IF(IF($C$4=Dates!$E$3, DataPack!BC603, IF($C$4=Dates!$E$4, DataPack!BH603, IF($C$4=Dates!$E$5, DataPack!BM603, IF($C$4=Dates!$E$6, DataPack!BR603))))="", "", IF($C$4=Dates!$E$3, DataPack!BC603, IF($C$4=Dates!$E$4, DataPack!BH603, IF($C$4=Dates!$E$5, DataPack!BM603, IF($C$4=Dates!$E$6, DataPack!BR603)))))</f>
        <v/>
      </c>
      <c r="D342" s="100" t="str">
        <f>IF(IF($C$4=Dates!$E$3, DataPack!BD603, IF($C$4=Dates!$E$4, DataPack!BI603, IF($C$4=Dates!$E$5, DataPack!BN603, IF($C$4=Dates!$E$6, DataPack!BS603))))="", "", IF($C$4=Dates!$E$3, DataPack!BD603, IF($C$4=Dates!$E$4, DataPack!BI603, IF($C$4=Dates!$E$5, DataPack!BN603, IF($C$4=Dates!$E$6, DataPack!BS603)))))</f>
        <v/>
      </c>
      <c r="E342" s="100" t="str">
        <f>IF(IF($C$4=Dates!$E$3, DataPack!BE603, IF($C$4=Dates!$E$4, DataPack!BJ603, IF($C$4=Dates!$E$5, DataPack!BO603, IF($C$4=Dates!$E$6, DataPack!BT603))))="", "", IF($C$4=Dates!$E$3, DataPack!BE603, IF($C$4=Dates!$E$4, DataPack!BJ603, IF($C$4=Dates!$E$5, DataPack!BO603, IF($C$4=Dates!$E$6, DataPack!BT603)))))</f>
        <v/>
      </c>
      <c r="F342" s="100"/>
      <c r="G342" s="101" t="str">
        <f>IF(IF($C$4=Dates!$E$3, DataPack!BF603, IF($C$4=Dates!$E$4, DataPack!BK603, IF($C$4=Dates!$E$5, DataPack!BP603, IF($C$4=Dates!$E$6, DataPack!BU603))))="", "", IF($C$4=Dates!$E$3, DataPack!BF603, IF($C$4=Dates!$E$4, DataPack!BK603, IF($C$4=Dates!$E$5, DataPack!BP603, IF($C$4=Dates!$E$6, DataPack!BU603)))))</f>
        <v/>
      </c>
    </row>
    <row r="343" spans="2:7">
      <c r="B343" s="93" t="str">
        <f>IF(IF($C$4=Dates!$E$3, DataPack!BB604, IF($C$4=Dates!$E$4, DataPack!BG604, IF($C$4=Dates!$E$5, DataPack!BL604, IF($C$4=Dates!$E$6, DataPack!BQ604))))="", "", IF($C$4=Dates!$E$3, DataPack!BB604, IF($C$4=Dates!$E$4, DataPack!BG604, IF($C$4=Dates!$E$5, DataPack!BL604, IF($C$4=Dates!$E$6, DataPack!BQ604)))))</f>
        <v/>
      </c>
      <c r="C343" s="100" t="str">
        <f>IF(IF($C$4=Dates!$E$3, DataPack!BC604, IF($C$4=Dates!$E$4, DataPack!BH604, IF($C$4=Dates!$E$5, DataPack!BM604, IF($C$4=Dates!$E$6, DataPack!BR604))))="", "", IF($C$4=Dates!$E$3, DataPack!BC604, IF($C$4=Dates!$E$4, DataPack!BH604, IF($C$4=Dates!$E$5, DataPack!BM604, IF($C$4=Dates!$E$6, DataPack!BR604)))))</f>
        <v/>
      </c>
      <c r="D343" s="100" t="str">
        <f>IF(IF($C$4=Dates!$E$3, DataPack!BD604, IF($C$4=Dates!$E$4, DataPack!BI604, IF($C$4=Dates!$E$5, DataPack!BN604, IF($C$4=Dates!$E$6, DataPack!BS604))))="", "", IF($C$4=Dates!$E$3, DataPack!BD604, IF($C$4=Dates!$E$4, DataPack!BI604, IF($C$4=Dates!$E$5, DataPack!BN604, IF($C$4=Dates!$E$6, DataPack!BS604)))))</f>
        <v/>
      </c>
      <c r="E343" s="100" t="str">
        <f>IF(IF($C$4=Dates!$E$3, DataPack!BE604, IF($C$4=Dates!$E$4, DataPack!BJ604, IF($C$4=Dates!$E$5, DataPack!BO604, IF($C$4=Dates!$E$6, DataPack!BT604))))="", "", IF($C$4=Dates!$E$3, DataPack!BE604, IF($C$4=Dates!$E$4, DataPack!BJ604, IF($C$4=Dates!$E$5, DataPack!BO604, IF($C$4=Dates!$E$6, DataPack!BT604)))))</f>
        <v/>
      </c>
      <c r="F343" s="100"/>
      <c r="G343" s="101" t="str">
        <f>IF(IF($C$4=Dates!$E$3, DataPack!BF604, IF($C$4=Dates!$E$4, DataPack!BK604, IF($C$4=Dates!$E$5, DataPack!BP604, IF($C$4=Dates!$E$6, DataPack!BU604))))="", "", IF($C$4=Dates!$E$3, DataPack!BF604, IF($C$4=Dates!$E$4, DataPack!BK604, IF($C$4=Dates!$E$5, DataPack!BP604, IF($C$4=Dates!$E$6, DataPack!BU604)))))</f>
        <v/>
      </c>
    </row>
    <row r="344" spans="2:7">
      <c r="B344" s="93" t="str">
        <f>IF(IF($C$4=Dates!$E$3, DataPack!BB605, IF($C$4=Dates!$E$4, DataPack!BG605, IF($C$4=Dates!$E$5, DataPack!BL605, IF($C$4=Dates!$E$6, DataPack!BQ605))))="", "", IF($C$4=Dates!$E$3, DataPack!BB605, IF($C$4=Dates!$E$4, DataPack!BG605, IF($C$4=Dates!$E$5, DataPack!BL605, IF($C$4=Dates!$E$6, DataPack!BQ605)))))</f>
        <v/>
      </c>
      <c r="C344" s="100" t="str">
        <f>IF(IF($C$4=Dates!$E$3, DataPack!BC605, IF($C$4=Dates!$E$4, DataPack!BH605, IF($C$4=Dates!$E$5, DataPack!BM605, IF($C$4=Dates!$E$6, DataPack!BR605))))="", "", IF($C$4=Dates!$E$3, DataPack!BC605, IF($C$4=Dates!$E$4, DataPack!BH605, IF($C$4=Dates!$E$5, DataPack!BM605, IF($C$4=Dates!$E$6, DataPack!BR605)))))</f>
        <v/>
      </c>
      <c r="D344" s="100" t="str">
        <f>IF(IF($C$4=Dates!$E$3, DataPack!BD605, IF($C$4=Dates!$E$4, DataPack!BI605, IF($C$4=Dates!$E$5, DataPack!BN605, IF($C$4=Dates!$E$6, DataPack!BS605))))="", "", IF($C$4=Dates!$E$3, DataPack!BD605, IF($C$4=Dates!$E$4, DataPack!BI605, IF($C$4=Dates!$E$5, DataPack!BN605, IF($C$4=Dates!$E$6, DataPack!BS605)))))</f>
        <v/>
      </c>
      <c r="E344" s="100" t="str">
        <f>IF(IF($C$4=Dates!$E$3, DataPack!BE605, IF($C$4=Dates!$E$4, DataPack!BJ605, IF($C$4=Dates!$E$5, DataPack!BO605, IF($C$4=Dates!$E$6, DataPack!BT605))))="", "", IF($C$4=Dates!$E$3, DataPack!BE605, IF($C$4=Dates!$E$4, DataPack!BJ605, IF($C$4=Dates!$E$5, DataPack!BO605, IF($C$4=Dates!$E$6, DataPack!BT605)))))</f>
        <v/>
      </c>
      <c r="F344" s="100"/>
      <c r="G344" s="101" t="str">
        <f>IF(IF($C$4=Dates!$E$3, DataPack!BF605, IF($C$4=Dates!$E$4, DataPack!BK605, IF($C$4=Dates!$E$5, DataPack!BP605, IF($C$4=Dates!$E$6, DataPack!BU605))))="", "", IF($C$4=Dates!$E$3, DataPack!BF605, IF($C$4=Dates!$E$4, DataPack!BK605, IF($C$4=Dates!$E$5, DataPack!BP605, IF($C$4=Dates!$E$6, DataPack!BU605)))))</f>
        <v/>
      </c>
    </row>
    <row r="345" spans="2:7">
      <c r="B345" s="93" t="str">
        <f>IF(IF($C$4=Dates!$E$3, DataPack!BB606, IF($C$4=Dates!$E$4, DataPack!BG606, IF($C$4=Dates!$E$5, DataPack!BL606, IF($C$4=Dates!$E$6, DataPack!BQ606))))="", "", IF($C$4=Dates!$E$3, DataPack!BB606, IF($C$4=Dates!$E$4, DataPack!BG606, IF($C$4=Dates!$E$5, DataPack!BL606, IF($C$4=Dates!$E$6, DataPack!BQ606)))))</f>
        <v/>
      </c>
      <c r="C345" s="100" t="str">
        <f>IF(IF($C$4=Dates!$E$3, DataPack!BC606, IF($C$4=Dates!$E$4, DataPack!BH606, IF($C$4=Dates!$E$5, DataPack!BM606, IF($C$4=Dates!$E$6, DataPack!BR606))))="", "", IF($C$4=Dates!$E$3, DataPack!BC606, IF($C$4=Dates!$E$4, DataPack!BH606, IF($C$4=Dates!$E$5, DataPack!BM606, IF($C$4=Dates!$E$6, DataPack!BR606)))))</f>
        <v/>
      </c>
      <c r="D345" s="100" t="str">
        <f>IF(IF($C$4=Dates!$E$3, DataPack!BD606, IF($C$4=Dates!$E$4, DataPack!BI606, IF($C$4=Dates!$E$5, DataPack!BN606, IF($C$4=Dates!$E$6, DataPack!BS606))))="", "", IF($C$4=Dates!$E$3, DataPack!BD606, IF($C$4=Dates!$E$4, DataPack!BI606, IF($C$4=Dates!$E$5, DataPack!BN606, IF($C$4=Dates!$E$6, DataPack!BS606)))))</f>
        <v/>
      </c>
      <c r="E345" s="100" t="str">
        <f>IF(IF($C$4=Dates!$E$3, DataPack!BE606, IF($C$4=Dates!$E$4, DataPack!BJ606, IF($C$4=Dates!$E$5, DataPack!BO606, IF($C$4=Dates!$E$6, DataPack!BT606))))="", "", IF($C$4=Dates!$E$3, DataPack!BE606, IF($C$4=Dates!$E$4, DataPack!BJ606, IF($C$4=Dates!$E$5, DataPack!BO606, IF($C$4=Dates!$E$6, DataPack!BT606)))))</f>
        <v/>
      </c>
      <c r="F345" s="100"/>
      <c r="G345" s="101" t="str">
        <f>IF(IF($C$4=Dates!$E$3, DataPack!BF606, IF($C$4=Dates!$E$4, DataPack!BK606, IF($C$4=Dates!$E$5, DataPack!BP606, IF($C$4=Dates!$E$6, DataPack!BU606))))="", "", IF($C$4=Dates!$E$3, DataPack!BF606, IF($C$4=Dates!$E$4, DataPack!BK606, IF($C$4=Dates!$E$5, DataPack!BP606, IF($C$4=Dates!$E$6, DataPack!BU606)))))</f>
        <v/>
      </c>
    </row>
    <row r="346" spans="2:7">
      <c r="B346" s="93" t="str">
        <f>IF(IF($C$4=Dates!$E$3, DataPack!BB607, IF($C$4=Dates!$E$4, DataPack!BG607, IF($C$4=Dates!$E$5, DataPack!BL607, IF($C$4=Dates!$E$6, DataPack!BQ607))))="", "", IF($C$4=Dates!$E$3, DataPack!BB607, IF($C$4=Dates!$E$4, DataPack!BG607, IF($C$4=Dates!$E$5, DataPack!BL607, IF($C$4=Dates!$E$6, DataPack!BQ607)))))</f>
        <v/>
      </c>
      <c r="C346" s="100" t="str">
        <f>IF(IF($C$4=Dates!$E$3, DataPack!BC607, IF($C$4=Dates!$E$4, DataPack!BH607, IF($C$4=Dates!$E$5, DataPack!BM607, IF($C$4=Dates!$E$6, DataPack!BR607))))="", "", IF($C$4=Dates!$E$3, DataPack!BC607, IF($C$4=Dates!$E$4, DataPack!BH607, IF($C$4=Dates!$E$5, DataPack!BM607, IF($C$4=Dates!$E$6, DataPack!BR607)))))</f>
        <v/>
      </c>
      <c r="D346" s="100" t="str">
        <f>IF(IF($C$4=Dates!$E$3, DataPack!BD607, IF($C$4=Dates!$E$4, DataPack!BI607, IF($C$4=Dates!$E$5, DataPack!BN607, IF($C$4=Dates!$E$6, DataPack!BS607))))="", "", IF($C$4=Dates!$E$3, DataPack!BD607, IF($C$4=Dates!$E$4, DataPack!BI607, IF($C$4=Dates!$E$5, DataPack!BN607, IF($C$4=Dates!$E$6, DataPack!BS607)))))</f>
        <v/>
      </c>
      <c r="E346" s="100" t="str">
        <f>IF(IF($C$4=Dates!$E$3, DataPack!BE607, IF($C$4=Dates!$E$4, DataPack!BJ607, IF($C$4=Dates!$E$5, DataPack!BO607, IF($C$4=Dates!$E$6, DataPack!BT607))))="", "", IF($C$4=Dates!$E$3, DataPack!BE607, IF($C$4=Dates!$E$4, DataPack!BJ607, IF($C$4=Dates!$E$5, DataPack!BO607, IF($C$4=Dates!$E$6, DataPack!BT607)))))</f>
        <v/>
      </c>
      <c r="F346" s="100"/>
      <c r="G346" s="101" t="str">
        <f>IF(IF($C$4=Dates!$E$3, DataPack!BF607, IF($C$4=Dates!$E$4, DataPack!BK607, IF($C$4=Dates!$E$5, DataPack!BP607, IF($C$4=Dates!$E$6, DataPack!BU607))))="", "", IF($C$4=Dates!$E$3, DataPack!BF607, IF($C$4=Dates!$E$4, DataPack!BK607, IF($C$4=Dates!$E$5, DataPack!BP607, IF($C$4=Dates!$E$6, DataPack!BU607)))))</f>
        <v/>
      </c>
    </row>
    <row r="347" spans="2:7">
      <c r="B347" s="93" t="str">
        <f>IF(IF($C$4=Dates!$E$3, DataPack!BB608, IF($C$4=Dates!$E$4, DataPack!BG608, IF($C$4=Dates!$E$5, DataPack!BL608, IF($C$4=Dates!$E$6, DataPack!BQ608))))="", "", IF($C$4=Dates!$E$3, DataPack!BB608, IF($C$4=Dates!$E$4, DataPack!BG608, IF($C$4=Dates!$E$5, DataPack!BL608, IF($C$4=Dates!$E$6, DataPack!BQ608)))))</f>
        <v/>
      </c>
      <c r="C347" s="100" t="str">
        <f>IF(IF($C$4=Dates!$E$3, DataPack!BC608, IF($C$4=Dates!$E$4, DataPack!BH608, IF($C$4=Dates!$E$5, DataPack!BM608, IF($C$4=Dates!$E$6, DataPack!BR608))))="", "", IF($C$4=Dates!$E$3, DataPack!BC608, IF($C$4=Dates!$E$4, DataPack!BH608, IF($C$4=Dates!$E$5, DataPack!BM608, IF($C$4=Dates!$E$6, DataPack!BR608)))))</f>
        <v/>
      </c>
      <c r="D347" s="100" t="str">
        <f>IF(IF($C$4=Dates!$E$3, DataPack!BD608, IF($C$4=Dates!$E$4, DataPack!BI608, IF($C$4=Dates!$E$5, DataPack!BN608, IF($C$4=Dates!$E$6, DataPack!BS608))))="", "", IF($C$4=Dates!$E$3, DataPack!BD608, IF($C$4=Dates!$E$4, DataPack!BI608, IF($C$4=Dates!$E$5, DataPack!BN608, IF($C$4=Dates!$E$6, DataPack!BS608)))))</f>
        <v/>
      </c>
      <c r="E347" s="100" t="str">
        <f>IF(IF($C$4=Dates!$E$3, DataPack!BE608, IF($C$4=Dates!$E$4, DataPack!BJ608, IF($C$4=Dates!$E$5, DataPack!BO608, IF($C$4=Dates!$E$6, DataPack!BT608))))="", "", IF($C$4=Dates!$E$3, DataPack!BE608, IF($C$4=Dates!$E$4, DataPack!BJ608, IF($C$4=Dates!$E$5, DataPack!BO608, IF($C$4=Dates!$E$6, DataPack!BT608)))))</f>
        <v/>
      </c>
      <c r="F347" s="100"/>
      <c r="G347" s="101" t="str">
        <f>IF(IF($C$4=Dates!$E$3, DataPack!BF608, IF($C$4=Dates!$E$4, DataPack!BK608, IF($C$4=Dates!$E$5, DataPack!BP608, IF($C$4=Dates!$E$6, DataPack!BU608))))="", "", IF($C$4=Dates!$E$3, DataPack!BF608, IF($C$4=Dates!$E$4, DataPack!BK608, IF($C$4=Dates!$E$5, DataPack!BP608, IF($C$4=Dates!$E$6, DataPack!BU608)))))</f>
        <v/>
      </c>
    </row>
    <row r="348" spans="2:7">
      <c r="B348" s="93" t="str">
        <f>IF(IF($C$4=Dates!$E$3, DataPack!BB609, IF($C$4=Dates!$E$4, DataPack!BG609, IF($C$4=Dates!$E$5, DataPack!BL609, IF($C$4=Dates!$E$6, DataPack!BQ609))))="", "", IF($C$4=Dates!$E$3, DataPack!BB609, IF($C$4=Dates!$E$4, DataPack!BG609, IF($C$4=Dates!$E$5, DataPack!BL609, IF($C$4=Dates!$E$6, DataPack!BQ609)))))</f>
        <v/>
      </c>
      <c r="C348" s="100" t="str">
        <f>IF(IF($C$4=Dates!$E$3, DataPack!BC609, IF($C$4=Dates!$E$4, DataPack!BH609, IF($C$4=Dates!$E$5, DataPack!BM609, IF($C$4=Dates!$E$6, DataPack!BR609))))="", "", IF($C$4=Dates!$E$3, DataPack!BC609, IF($C$4=Dates!$E$4, DataPack!BH609, IF($C$4=Dates!$E$5, DataPack!BM609, IF($C$4=Dates!$E$6, DataPack!BR609)))))</f>
        <v/>
      </c>
      <c r="D348" s="100" t="str">
        <f>IF(IF($C$4=Dates!$E$3, DataPack!BD609, IF($C$4=Dates!$E$4, DataPack!BI609, IF($C$4=Dates!$E$5, DataPack!BN609, IF($C$4=Dates!$E$6, DataPack!BS609))))="", "", IF($C$4=Dates!$E$3, DataPack!BD609, IF($C$4=Dates!$E$4, DataPack!BI609, IF($C$4=Dates!$E$5, DataPack!BN609, IF($C$4=Dates!$E$6, DataPack!BS609)))))</f>
        <v/>
      </c>
      <c r="E348" s="100" t="str">
        <f>IF(IF($C$4=Dates!$E$3, DataPack!BE609, IF($C$4=Dates!$E$4, DataPack!BJ609, IF($C$4=Dates!$E$5, DataPack!BO609, IF($C$4=Dates!$E$6, DataPack!BT609))))="", "", IF($C$4=Dates!$E$3, DataPack!BE609, IF($C$4=Dates!$E$4, DataPack!BJ609, IF($C$4=Dates!$E$5, DataPack!BO609, IF($C$4=Dates!$E$6, DataPack!BT609)))))</f>
        <v/>
      </c>
      <c r="F348" s="100"/>
      <c r="G348" s="101" t="str">
        <f>IF(IF($C$4=Dates!$E$3, DataPack!BF609, IF($C$4=Dates!$E$4, DataPack!BK609, IF($C$4=Dates!$E$5, DataPack!BP609, IF($C$4=Dates!$E$6, DataPack!BU609))))="", "", IF($C$4=Dates!$E$3, DataPack!BF609, IF($C$4=Dates!$E$4, DataPack!BK609, IF($C$4=Dates!$E$5, DataPack!BP609, IF($C$4=Dates!$E$6, DataPack!BU609)))))</f>
        <v/>
      </c>
    </row>
    <row r="349" spans="2:7">
      <c r="B349" s="93" t="str">
        <f>IF(IF($C$4=Dates!$E$3, DataPack!BB610, IF($C$4=Dates!$E$4, DataPack!BG610, IF($C$4=Dates!$E$5, DataPack!BL610, IF($C$4=Dates!$E$6, DataPack!BQ610))))="", "", IF($C$4=Dates!$E$3, DataPack!BB610, IF($C$4=Dates!$E$4, DataPack!BG610, IF($C$4=Dates!$E$5, DataPack!BL610, IF($C$4=Dates!$E$6, DataPack!BQ610)))))</f>
        <v/>
      </c>
      <c r="C349" s="100" t="str">
        <f>IF(IF($C$4=Dates!$E$3, DataPack!BC610, IF($C$4=Dates!$E$4, DataPack!BH610, IF($C$4=Dates!$E$5, DataPack!BM610, IF($C$4=Dates!$E$6, DataPack!BR610))))="", "", IF($C$4=Dates!$E$3, DataPack!BC610, IF($C$4=Dates!$E$4, DataPack!BH610, IF($C$4=Dates!$E$5, DataPack!BM610, IF($C$4=Dates!$E$6, DataPack!BR610)))))</f>
        <v/>
      </c>
      <c r="D349" s="100" t="str">
        <f>IF(IF($C$4=Dates!$E$3, DataPack!BD610, IF($C$4=Dates!$E$4, DataPack!BI610, IF($C$4=Dates!$E$5, DataPack!BN610, IF($C$4=Dates!$E$6, DataPack!BS610))))="", "", IF($C$4=Dates!$E$3, DataPack!BD610, IF($C$4=Dates!$E$4, DataPack!BI610, IF($C$4=Dates!$E$5, DataPack!BN610, IF($C$4=Dates!$E$6, DataPack!BS610)))))</f>
        <v/>
      </c>
      <c r="E349" s="100" t="str">
        <f>IF(IF($C$4=Dates!$E$3, DataPack!BE610, IF($C$4=Dates!$E$4, DataPack!BJ610, IF($C$4=Dates!$E$5, DataPack!BO610, IF($C$4=Dates!$E$6, DataPack!BT610))))="", "", IF($C$4=Dates!$E$3, DataPack!BE610, IF($C$4=Dates!$E$4, DataPack!BJ610, IF($C$4=Dates!$E$5, DataPack!BO610, IF($C$4=Dates!$E$6, DataPack!BT610)))))</f>
        <v/>
      </c>
      <c r="F349" s="100"/>
      <c r="G349" s="101" t="str">
        <f>IF(IF($C$4=Dates!$E$3, DataPack!BF610, IF($C$4=Dates!$E$4, DataPack!BK610, IF($C$4=Dates!$E$5, DataPack!BP610, IF($C$4=Dates!$E$6, DataPack!BU610))))="", "", IF($C$4=Dates!$E$3, DataPack!BF610, IF($C$4=Dates!$E$4, DataPack!BK610, IF($C$4=Dates!$E$5, DataPack!BP610, IF($C$4=Dates!$E$6, DataPack!BU610)))))</f>
        <v/>
      </c>
    </row>
    <row r="350" spans="2:7">
      <c r="B350" s="93" t="str">
        <f>IF(IF($C$4=Dates!$E$3, DataPack!BB611, IF($C$4=Dates!$E$4, DataPack!BG611, IF($C$4=Dates!$E$5, DataPack!BL611, IF($C$4=Dates!$E$6, DataPack!BQ611))))="", "", IF($C$4=Dates!$E$3, DataPack!BB611, IF($C$4=Dates!$E$4, DataPack!BG611, IF($C$4=Dates!$E$5, DataPack!BL611, IF($C$4=Dates!$E$6, DataPack!BQ611)))))</f>
        <v/>
      </c>
      <c r="C350" s="100" t="str">
        <f>IF(IF($C$4=Dates!$E$3, DataPack!BC611, IF($C$4=Dates!$E$4, DataPack!BH611, IF($C$4=Dates!$E$5, DataPack!BM611, IF($C$4=Dates!$E$6, DataPack!BR611))))="", "", IF($C$4=Dates!$E$3, DataPack!BC611, IF($C$4=Dates!$E$4, DataPack!BH611, IF($C$4=Dates!$E$5, DataPack!BM611, IF($C$4=Dates!$E$6, DataPack!BR611)))))</f>
        <v/>
      </c>
      <c r="D350" s="100" t="str">
        <f>IF(IF($C$4=Dates!$E$3, DataPack!BD611, IF($C$4=Dates!$E$4, DataPack!BI611, IF($C$4=Dates!$E$5, DataPack!BN611, IF($C$4=Dates!$E$6, DataPack!BS611))))="", "", IF($C$4=Dates!$E$3, DataPack!BD611, IF($C$4=Dates!$E$4, DataPack!BI611, IF($C$4=Dates!$E$5, DataPack!BN611, IF($C$4=Dates!$E$6, DataPack!BS611)))))</f>
        <v/>
      </c>
      <c r="E350" s="100" t="str">
        <f>IF(IF($C$4=Dates!$E$3, DataPack!BE611, IF($C$4=Dates!$E$4, DataPack!BJ611, IF($C$4=Dates!$E$5, DataPack!BO611, IF($C$4=Dates!$E$6, DataPack!BT611))))="", "", IF($C$4=Dates!$E$3, DataPack!BE611, IF($C$4=Dates!$E$4, DataPack!BJ611, IF($C$4=Dates!$E$5, DataPack!BO611, IF($C$4=Dates!$E$6, DataPack!BT611)))))</f>
        <v/>
      </c>
      <c r="F350" s="100"/>
      <c r="G350" s="101" t="str">
        <f>IF(IF($C$4=Dates!$E$3, DataPack!BF611, IF($C$4=Dates!$E$4, DataPack!BK611, IF($C$4=Dates!$E$5, DataPack!BP611, IF($C$4=Dates!$E$6, DataPack!BU611))))="", "", IF($C$4=Dates!$E$3, DataPack!BF611, IF($C$4=Dates!$E$4, DataPack!BK611, IF($C$4=Dates!$E$5, DataPack!BP611, IF($C$4=Dates!$E$6, DataPack!BU611)))))</f>
        <v/>
      </c>
    </row>
    <row r="351" spans="2:7">
      <c r="B351" s="93" t="str">
        <f>IF(IF($C$4=Dates!$E$3, DataPack!BB612, IF($C$4=Dates!$E$4, DataPack!BG612, IF($C$4=Dates!$E$5, DataPack!BL612, IF($C$4=Dates!$E$6, DataPack!BQ612))))="", "", IF($C$4=Dates!$E$3, DataPack!BB612, IF($C$4=Dates!$E$4, DataPack!BG612, IF($C$4=Dates!$E$5, DataPack!BL612, IF($C$4=Dates!$E$6, DataPack!BQ612)))))</f>
        <v/>
      </c>
      <c r="C351" s="100" t="str">
        <f>IF(IF($C$4=Dates!$E$3, DataPack!BC612, IF($C$4=Dates!$E$4, DataPack!BH612, IF($C$4=Dates!$E$5, DataPack!BM612, IF($C$4=Dates!$E$6, DataPack!BR612))))="", "", IF($C$4=Dates!$E$3, DataPack!BC612, IF($C$4=Dates!$E$4, DataPack!BH612, IF($C$4=Dates!$E$5, DataPack!BM612, IF($C$4=Dates!$E$6, DataPack!BR612)))))</f>
        <v/>
      </c>
      <c r="D351" s="100" t="str">
        <f>IF(IF($C$4=Dates!$E$3, DataPack!BD612, IF($C$4=Dates!$E$4, DataPack!BI612, IF($C$4=Dates!$E$5, DataPack!BN612, IF($C$4=Dates!$E$6, DataPack!BS612))))="", "", IF($C$4=Dates!$E$3, DataPack!BD612, IF($C$4=Dates!$E$4, DataPack!BI612, IF($C$4=Dates!$E$5, DataPack!BN612, IF($C$4=Dates!$E$6, DataPack!BS612)))))</f>
        <v/>
      </c>
      <c r="E351" s="100" t="str">
        <f>IF(IF($C$4=Dates!$E$3, DataPack!BE612, IF($C$4=Dates!$E$4, DataPack!BJ612, IF($C$4=Dates!$E$5, DataPack!BO612, IF($C$4=Dates!$E$6, DataPack!BT612))))="", "", IF($C$4=Dates!$E$3, DataPack!BE612, IF($C$4=Dates!$E$4, DataPack!BJ612, IF($C$4=Dates!$E$5, DataPack!BO612, IF($C$4=Dates!$E$6, DataPack!BT612)))))</f>
        <v/>
      </c>
      <c r="F351" s="100"/>
      <c r="G351" s="101" t="str">
        <f>IF(IF($C$4=Dates!$E$3, DataPack!BF612, IF($C$4=Dates!$E$4, DataPack!BK612, IF($C$4=Dates!$E$5, DataPack!BP612, IF($C$4=Dates!$E$6, DataPack!BU612))))="", "", IF($C$4=Dates!$E$3, DataPack!BF612, IF($C$4=Dates!$E$4, DataPack!BK612, IF($C$4=Dates!$E$5, DataPack!BP612, IF($C$4=Dates!$E$6, DataPack!BU612)))))</f>
        <v/>
      </c>
    </row>
    <row r="352" spans="2:7">
      <c r="B352" s="93" t="str">
        <f>IF(IF($C$4=Dates!$E$3, DataPack!BB613, IF($C$4=Dates!$E$4, DataPack!BG613, IF($C$4=Dates!$E$5, DataPack!BL613, IF($C$4=Dates!$E$6, DataPack!BQ613))))="", "", IF($C$4=Dates!$E$3, DataPack!BB613, IF($C$4=Dates!$E$4, DataPack!BG613, IF($C$4=Dates!$E$5, DataPack!BL613, IF($C$4=Dates!$E$6, DataPack!BQ613)))))</f>
        <v/>
      </c>
      <c r="C352" s="100" t="str">
        <f>IF(IF($C$4=Dates!$E$3, DataPack!BC613, IF($C$4=Dates!$E$4, DataPack!BH613, IF($C$4=Dates!$E$5, DataPack!BM613, IF($C$4=Dates!$E$6, DataPack!BR613))))="", "", IF($C$4=Dates!$E$3, DataPack!BC613, IF($C$4=Dates!$E$4, DataPack!BH613, IF($C$4=Dates!$E$5, DataPack!BM613, IF($C$4=Dates!$E$6, DataPack!BR613)))))</f>
        <v/>
      </c>
      <c r="D352" s="100" t="str">
        <f>IF(IF($C$4=Dates!$E$3, DataPack!BD613, IF($C$4=Dates!$E$4, DataPack!BI613, IF($C$4=Dates!$E$5, DataPack!BN613, IF($C$4=Dates!$E$6, DataPack!BS613))))="", "", IF($C$4=Dates!$E$3, DataPack!BD613, IF($C$4=Dates!$E$4, DataPack!BI613, IF($C$4=Dates!$E$5, DataPack!BN613, IF($C$4=Dates!$E$6, DataPack!BS613)))))</f>
        <v/>
      </c>
      <c r="E352" s="100" t="str">
        <f>IF(IF($C$4=Dates!$E$3, DataPack!BE613, IF($C$4=Dates!$E$4, DataPack!BJ613, IF($C$4=Dates!$E$5, DataPack!BO613, IF($C$4=Dates!$E$6, DataPack!BT613))))="", "", IF($C$4=Dates!$E$3, DataPack!BE613, IF($C$4=Dates!$E$4, DataPack!BJ613, IF($C$4=Dates!$E$5, DataPack!BO613, IF($C$4=Dates!$E$6, DataPack!BT613)))))</f>
        <v/>
      </c>
      <c r="F352" s="100"/>
      <c r="G352" s="101" t="str">
        <f>IF(IF($C$4=Dates!$E$3, DataPack!BF613, IF($C$4=Dates!$E$4, DataPack!BK613, IF($C$4=Dates!$E$5, DataPack!BP613, IF($C$4=Dates!$E$6, DataPack!BU613))))="", "", IF($C$4=Dates!$E$3, DataPack!BF613, IF($C$4=Dates!$E$4, DataPack!BK613, IF($C$4=Dates!$E$5, DataPack!BP613, IF($C$4=Dates!$E$6, DataPack!BU613)))))</f>
        <v/>
      </c>
    </row>
    <row r="353" spans="2:7">
      <c r="B353" s="93" t="str">
        <f>IF(IF($C$4=Dates!$E$3, DataPack!BB614, IF($C$4=Dates!$E$4, DataPack!BG614, IF($C$4=Dates!$E$5, DataPack!BL614, IF($C$4=Dates!$E$6, DataPack!BQ614))))="", "", IF($C$4=Dates!$E$3, DataPack!BB614, IF($C$4=Dates!$E$4, DataPack!BG614, IF($C$4=Dates!$E$5, DataPack!BL614, IF($C$4=Dates!$E$6, DataPack!BQ614)))))</f>
        <v/>
      </c>
      <c r="C353" s="100" t="str">
        <f>IF(IF($C$4=Dates!$E$3, DataPack!BC614, IF($C$4=Dates!$E$4, DataPack!BH614, IF($C$4=Dates!$E$5, DataPack!BM614, IF($C$4=Dates!$E$6, DataPack!BR614))))="", "", IF($C$4=Dates!$E$3, DataPack!BC614, IF($C$4=Dates!$E$4, DataPack!BH614, IF($C$4=Dates!$E$5, DataPack!BM614, IF($C$4=Dates!$E$6, DataPack!BR614)))))</f>
        <v/>
      </c>
      <c r="D353" s="100" t="str">
        <f>IF(IF($C$4=Dates!$E$3, DataPack!BD614, IF($C$4=Dates!$E$4, DataPack!BI614, IF($C$4=Dates!$E$5, DataPack!BN614, IF($C$4=Dates!$E$6, DataPack!BS614))))="", "", IF($C$4=Dates!$E$3, DataPack!BD614, IF($C$4=Dates!$E$4, DataPack!BI614, IF($C$4=Dates!$E$5, DataPack!BN614, IF($C$4=Dates!$E$6, DataPack!BS614)))))</f>
        <v/>
      </c>
      <c r="E353" s="100" t="str">
        <f>IF(IF($C$4=Dates!$E$3, DataPack!BE614, IF($C$4=Dates!$E$4, DataPack!BJ614, IF($C$4=Dates!$E$5, DataPack!BO614, IF($C$4=Dates!$E$6, DataPack!BT614))))="", "", IF($C$4=Dates!$E$3, DataPack!BE614, IF($C$4=Dates!$E$4, DataPack!BJ614, IF($C$4=Dates!$E$5, DataPack!BO614, IF($C$4=Dates!$E$6, DataPack!BT614)))))</f>
        <v/>
      </c>
      <c r="F353" s="100"/>
      <c r="G353" s="101" t="str">
        <f>IF(IF($C$4=Dates!$E$3, DataPack!BF614, IF($C$4=Dates!$E$4, DataPack!BK614, IF($C$4=Dates!$E$5, DataPack!BP614, IF($C$4=Dates!$E$6, DataPack!BU614))))="", "", IF($C$4=Dates!$E$3, DataPack!BF614, IF($C$4=Dates!$E$4, DataPack!BK614, IF($C$4=Dates!$E$5, DataPack!BP614, IF($C$4=Dates!$E$6, DataPack!BU614)))))</f>
        <v/>
      </c>
    </row>
    <row r="354" spans="2:7">
      <c r="B354" s="93" t="str">
        <f>IF(IF($C$4=Dates!$E$3, DataPack!BB615, IF($C$4=Dates!$E$4, DataPack!BG615, IF($C$4=Dates!$E$5, DataPack!BL615, IF($C$4=Dates!$E$6, DataPack!BQ615))))="", "", IF($C$4=Dates!$E$3, DataPack!BB615, IF($C$4=Dates!$E$4, DataPack!BG615, IF($C$4=Dates!$E$5, DataPack!BL615, IF($C$4=Dates!$E$6, DataPack!BQ615)))))</f>
        <v/>
      </c>
      <c r="C354" s="100" t="str">
        <f>IF(IF($C$4=Dates!$E$3, DataPack!BC615, IF($C$4=Dates!$E$4, DataPack!BH615, IF($C$4=Dates!$E$5, DataPack!BM615, IF($C$4=Dates!$E$6, DataPack!BR615))))="", "", IF($C$4=Dates!$E$3, DataPack!BC615, IF($C$4=Dates!$E$4, DataPack!BH615, IF($C$4=Dates!$E$5, DataPack!BM615, IF($C$4=Dates!$E$6, DataPack!BR615)))))</f>
        <v/>
      </c>
      <c r="D354" s="100" t="str">
        <f>IF(IF($C$4=Dates!$E$3, DataPack!BD615, IF($C$4=Dates!$E$4, DataPack!BI615, IF($C$4=Dates!$E$5, DataPack!BN615, IF($C$4=Dates!$E$6, DataPack!BS615))))="", "", IF($C$4=Dates!$E$3, DataPack!BD615, IF($C$4=Dates!$E$4, DataPack!BI615, IF($C$4=Dates!$E$5, DataPack!BN615, IF($C$4=Dates!$E$6, DataPack!BS615)))))</f>
        <v/>
      </c>
      <c r="E354" s="100" t="str">
        <f>IF(IF($C$4=Dates!$E$3, DataPack!BE615, IF($C$4=Dates!$E$4, DataPack!BJ615, IF($C$4=Dates!$E$5, DataPack!BO615, IF($C$4=Dates!$E$6, DataPack!BT615))))="", "", IF($C$4=Dates!$E$3, DataPack!BE615, IF($C$4=Dates!$E$4, DataPack!BJ615, IF($C$4=Dates!$E$5, DataPack!BO615, IF($C$4=Dates!$E$6, DataPack!BT615)))))</f>
        <v/>
      </c>
      <c r="F354" s="100"/>
      <c r="G354" s="101" t="str">
        <f>IF(IF($C$4=Dates!$E$3, DataPack!BF615, IF($C$4=Dates!$E$4, DataPack!BK615, IF($C$4=Dates!$E$5, DataPack!BP615, IF($C$4=Dates!$E$6, DataPack!BU615))))="", "", IF($C$4=Dates!$E$3, DataPack!BF615, IF($C$4=Dates!$E$4, DataPack!BK615, IF($C$4=Dates!$E$5, DataPack!BP615, IF($C$4=Dates!$E$6, DataPack!BU615)))))</f>
        <v/>
      </c>
    </row>
    <row r="355" spans="2:7">
      <c r="B355" s="93" t="str">
        <f>IF(IF($C$4=Dates!$E$3, DataPack!BB616, IF($C$4=Dates!$E$4, DataPack!BG616, IF($C$4=Dates!$E$5, DataPack!BL616, IF($C$4=Dates!$E$6, DataPack!BQ616))))="", "", IF($C$4=Dates!$E$3, DataPack!BB616, IF($C$4=Dates!$E$4, DataPack!BG616, IF($C$4=Dates!$E$5, DataPack!BL616, IF($C$4=Dates!$E$6, DataPack!BQ616)))))</f>
        <v/>
      </c>
      <c r="C355" s="100" t="str">
        <f>IF(IF($C$4=Dates!$E$3, DataPack!BC616, IF($C$4=Dates!$E$4, DataPack!BH616, IF($C$4=Dates!$E$5, DataPack!BM616, IF($C$4=Dates!$E$6, DataPack!BR616))))="", "", IF($C$4=Dates!$E$3, DataPack!BC616, IF($C$4=Dates!$E$4, DataPack!BH616, IF($C$4=Dates!$E$5, DataPack!BM616, IF($C$4=Dates!$E$6, DataPack!BR616)))))</f>
        <v/>
      </c>
      <c r="D355" s="100" t="str">
        <f>IF(IF($C$4=Dates!$E$3, DataPack!BD616, IF($C$4=Dates!$E$4, DataPack!BI616, IF($C$4=Dates!$E$5, DataPack!BN616, IF($C$4=Dates!$E$6, DataPack!BS616))))="", "", IF($C$4=Dates!$E$3, DataPack!BD616, IF($C$4=Dates!$E$4, DataPack!BI616, IF($C$4=Dates!$E$5, DataPack!BN616, IF($C$4=Dates!$E$6, DataPack!BS616)))))</f>
        <v/>
      </c>
      <c r="E355" s="100" t="str">
        <f>IF(IF($C$4=Dates!$E$3, DataPack!BE616, IF($C$4=Dates!$E$4, DataPack!BJ616, IF($C$4=Dates!$E$5, DataPack!BO616, IF($C$4=Dates!$E$6, DataPack!BT616))))="", "", IF($C$4=Dates!$E$3, DataPack!BE616, IF($C$4=Dates!$E$4, DataPack!BJ616, IF($C$4=Dates!$E$5, DataPack!BO616, IF($C$4=Dates!$E$6, DataPack!BT616)))))</f>
        <v/>
      </c>
      <c r="F355" s="100"/>
      <c r="G355" s="101" t="str">
        <f>IF(IF($C$4=Dates!$E$3, DataPack!BF616, IF($C$4=Dates!$E$4, DataPack!BK616, IF($C$4=Dates!$E$5, DataPack!BP616, IF($C$4=Dates!$E$6, DataPack!BU616))))="", "", IF($C$4=Dates!$E$3, DataPack!BF616, IF($C$4=Dates!$E$4, DataPack!BK616, IF($C$4=Dates!$E$5, DataPack!BP616, IF($C$4=Dates!$E$6, DataPack!BU616)))))</f>
        <v/>
      </c>
    </row>
    <row r="356" spans="2:7">
      <c r="B356" s="93" t="str">
        <f>IF(IF($C$4=Dates!$E$3, DataPack!BB617, IF($C$4=Dates!$E$4, DataPack!BG617, IF($C$4=Dates!$E$5, DataPack!BL617, IF($C$4=Dates!$E$6, DataPack!BQ617))))="", "", IF($C$4=Dates!$E$3, DataPack!BB617, IF($C$4=Dates!$E$4, DataPack!BG617, IF($C$4=Dates!$E$5, DataPack!BL617, IF($C$4=Dates!$E$6, DataPack!BQ617)))))</f>
        <v/>
      </c>
      <c r="C356" s="100" t="str">
        <f>IF(IF($C$4=Dates!$E$3, DataPack!BC617, IF($C$4=Dates!$E$4, DataPack!BH617, IF($C$4=Dates!$E$5, DataPack!BM617, IF($C$4=Dates!$E$6, DataPack!BR617))))="", "", IF($C$4=Dates!$E$3, DataPack!BC617, IF($C$4=Dates!$E$4, DataPack!BH617, IF($C$4=Dates!$E$5, DataPack!BM617, IF($C$4=Dates!$E$6, DataPack!BR617)))))</f>
        <v/>
      </c>
      <c r="D356" s="100" t="str">
        <f>IF(IF($C$4=Dates!$E$3, DataPack!BD617, IF($C$4=Dates!$E$4, DataPack!BI617, IF($C$4=Dates!$E$5, DataPack!BN617, IF($C$4=Dates!$E$6, DataPack!BS617))))="", "", IF($C$4=Dates!$E$3, DataPack!BD617, IF($C$4=Dates!$E$4, DataPack!BI617, IF($C$4=Dates!$E$5, DataPack!BN617, IF($C$4=Dates!$E$6, DataPack!BS617)))))</f>
        <v/>
      </c>
      <c r="E356" s="100" t="str">
        <f>IF(IF($C$4=Dates!$E$3, DataPack!BE617, IF($C$4=Dates!$E$4, DataPack!BJ617, IF($C$4=Dates!$E$5, DataPack!BO617, IF($C$4=Dates!$E$6, DataPack!BT617))))="", "", IF($C$4=Dates!$E$3, DataPack!BE617, IF($C$4=Dates!$E$4, DataPack!BJ617, IF($C$4=Dates!$E$5, DataPack!BO617, IF($C$4=Dates!$E$6, DataPack!BT617)))))</f>
        <v/>
      </c>
      <c r="F356" s="100"/>
      <c r="G356" s="101" t="str">
        <f>IF(IF($C$4=Dates!$E$3, DataPack!BF617, IF($C$4=Dates!$E$4, DataPack!BK617, IF($C$4=Dates!$E$5, DataPack!BP617, IF($C$4=Dates!$E$6, DataPack!BU617))))="", "", IF($C$4=Dates!$E$3, DataPack!BF617, IF($C$4=Dates!$E$4, DataPack!BK617, IF($C$4=Dates!$E$5, DataPack!BP617, IF($C$4=Dates!$E$6, DataPack!BU617)))))</f>
        <v/>
      </c>
    </row>
    <row r="357" spans="2:7">
      <c r="B357" s="93" t="str">
        <f>IF(IF($C$4=Dates!$E$3, DataPack!BB618, IF($C$4=Dates!$E$4, DataPack!BG618, IF($C$4=Dates!$E$5, DataPack!BL618, IF($C$4=Dates!$E$6, DataPack!BQ618))))="", "", IF($C$4=Dates!$E$3, DataPack!BB618, IF($C$4=Dates!$E$4, DataPack!BG618, IF($C$4=Dates!$E$5, DataPack!BL618, IF($C$4=Dates!$E$6, DataPack!BQ618)))))</f>
        <v/>
      </c>
      <c r="C357" s="100" t="str">
        <f>IF(IF($C$4=Dates!$E$3, DataPack!BC618, IF($C$4=Dates!$E$4, DataPack!BH618, IF($C$4=Dates!$E$5, DataPack!BM618, IF($C$4=Dates!$E$6, DataPack!BR618))))="", "", IF($C$4=Dates!$E$3, DataPack!BC618, IF($C$4=Dates!$E$4, DataPack!BH618, IF($C$4=Dates!$E$5, DataPack!BM618, IF($C$4=Dates!$E$6, DataPack!BR618)))))</f>
        <v/>
      </c>
      <c r="D357" s="100" t="str">
        <f>IF(IF($C$4=Dates!$E$3, DataPack!BD618, IF($C$4=Dates!$E$4, DataPack!BI618, IF($C$4=Dates!$E$5, DataPack!BN618, IF($C$4=Dates!$E$6, DataPack!BS618))))="", "", IF($C$4=Dates!$E$3, DataPack!BD618, IF($C$4=Dates!$E$4, DataPack!BI618, IF($C$4=Dates!$E$5, DataPack!BN618, IF($C$4=Dates!$E$6, DataPack!BS618)))))</f>
        <v/>
      </c>
      <c r="E357" s="100" t="str">
        <f>IF(IF($C$4=Dates!$E$3, DataPack!BE618, IF($C$4=Dates!$E$4, DataPack!BJ618, IF($C$4=Dates!$E$5, DataPack!BO618, IF($C$4=Dates!$E$6, DataPack!BT618))))="", "", IF($C$4=Dates!$E$3, DataPack!BE618, IF($C$4=Dates!$E$4, DataPack!BJ618, IF($C$4=Dates!$E$5, DataPack!BO618, IF($C$4=Dates!$E$6, DataPack!BT618)))))</f>
        <v/>
      </c>
      <c r="F357" s="100"/>
      <c r="G357" s="101" t="str">
        <f>IF(IF($C$4=Dates!$E$3, DataPack!BF618, IF($C$4=Dates!$E$4, DataPack!BK618, IF($C$4=Dates!$E$5, DataPack!BP618, IF($C$4=Dates!$E$6, DataPack!BU618))))="", "", IF($C$4=Dates!$E$3, DataPack!BF618, IF($C$4=Dates!$E$4, DataPack!BK618, IF($C$4=Dates!$E$5, DataPack!BP618, IF($C$4=Dates!$E$6, DataPack!BU618)))))</f>
        <v/>
      </c>
    </row>
    <row r="358" spans="2:7">
      <c r="B358" s="93" t="str">
        <f>IF(IF($C$4=Dates!$E$3, DataPack!BB619, IF($C$4=Dates!$E$4, DataPack!BG619, IF($C$4=Dates!$E$5, DataPack!BL619, IF($C$4=Dates!$E$6, DataPack!BQ619))))="", "", IF($C$4=Dates!$E$3, DataPack!BB619, IF($C$4=Dates!$E$4, DataPack!BG619, IF($C$4=Dates!$E$5, DataPack!BL619, IF($C$4=Dates!$E$6, DataPack!BQ619)))))</f>
        <v/>
      </c>
      <c r="C358" s="100" t="str">
        <f>IF(IF($C$4=Dates!$E$3, DataPack!BC619, IF($C$4=Dates!$E$4, DataPack!BH619, IF($C$4=Dates!$E$5, DataPack!BM619, IF($C$4=Dates!$E$6, DataPack!BR619))))="", "", IF($C$4=Dates!$E$3, DataPack!BC619, IF($C$4=Dates!$E$4, DataPack!BH619, IF($C$4=Dates!$E$5, DataPack!BM619, IF($C$4=Dates!$E$6, DataPack!BR619)))))</f>
        <v/>
      </c>
      <c r="D358" s="100" t="str">
        <f>IF(IF($C$4=Dates!$E$3, DataPack!BD619, IF($C$4=Dates!$E$4, DataPack!BI619, IF($C$4=Dates!$E$5, DataPack!BN619, IF($C$4=Dates!$E$6, DataPack!BS619))))="", "", IF($C$4=Dates!$E$3, DataPack!BD619, IF($C$4=Dates!$E$4, DataPack!BI619, IF($C$4=Dates!$E$5, DataPack!BN619, IF($C$4=Dates!$E$6, DataPack!BS619)))))</f>
        <v/>
      </c>
      <c r="E358" s="100" t="str">
        <f>IF(IF($C$4=Dates!$E$3, DataPack!BE619, IF($C$4=Dates!$E$4, DataPack!BJ619, IF($C$4=Dates!$E$5, DataPack!BO619, IF($C$4=Dates!$E$6, DataPack!BT619))))="", "", IF($C$4=Dates!$E$3, DataPack!BE619, IF($C$4=Dates!$E$4, DataPack!BJ619, IF($C$4=Dates!$E$5, DataPack!BO619, IF($C$4=Dates!$E$6, DataPack!BT619)))))</f>
        <v/>
      </c>
      <c r="F358" s="100"/>
      <c r="G358" s="101" t="str">
        <f>IF(IF($C$4=Dates!$E$3, DataPack!BF619, IF($C$4=Dates!$E$4, DataPack!BK619, IF($C$4=Dates!$E$5, DataPack!BP619, IF($C$4=Dates!$E$6, DataPack!BU619))))="", "", IF($C$4=Dates!$E$3, DataPack!BF619, IF($C$4=Dates!$E$4, DataPack!BK619, IF($C$4=Dates!$E$5, DataPack!BP619, IF($C$4=Dates!$E$6, DataPack!BU619)))))</f>
        <v/>
      </c>
    </row>
    <row r="359" spans="2:7">
      <c r="B359" s="93" t="str">
        <f>IF(IF($C$4=Dates!$E$3, DataPack!BB620, IF($C$4=Dates!$E$4, DataPack!BG620, IF($C$4=Dates!$E$5, DataPack!BL620, IF($C$4=Dates!$E$6, DataPack!BQ620))))="", "", IF($C$4=Dates!$E$3, DataPack!BB620, IF($C$4=Dates!$E$4, DataPack!BG620, IF($C$4=Dates!$E$5, DataPack!BL620, IF($C$4=Dates!$E$6, DataPack!BQ620)))))</f>
        <v/>
      </c>
      <c r="C359" s="100" t="str">
        <f>IF(IF($C$4=Dates!$E$3, DataPack!BC620, IF($C$4=Dates!$E$4, DataPack!BH620, IF($C$4=Dates!$E$5, DataPack!BM620, IF($C$4=Dates!$E$6, DataPack!BR620))))="", "", IF($C$4=Dates!$E$3, DataPack!BC620, IF($C$4=Dates!$E$4, DataPack!BH620, IF($C$4=Dates!$E$5, DataPack!BM620, IF($C$4=Dates!$E$6, DataPack!BR620)))))</f>
        <v/>
      </c>
      <c r="D359" s="100" t="str">
        <f>IF(IF($C$4=Dates!$E$3, DataPack!BD620, IF($C$4=Dates!$E$4, DataPack!BI620, IF($C$4=Dates!$E$5, DataPack!BN620, IF($C$4=Dates!$E$6, DataPack!BS620))))="", "", IF($C$4=Dates!$E$3, DataPack!BD620, IF($C$4=Dates!$E$4, DataPack!BI620, IF($C$4=Dates!$E$5, DataPack!BN620, IF($C$4=Dates!$E$6, DataPack!BS620)))))</f>
        <v/>
      </c>
      <c r="E359" s="100" t="str">
        <f>IF(IF($C$4=Dates!$E$3, DataPack!BE620, IF($C$4=Dates!$E$4, DataPack!BJ620, IF($C$4=Dates!$E$5, DataPack!BO620, IF($C$4=Dates!$E$6, DataPack!BT620))))="", "", IF($C$4=Dates!$E$3, DataPack!BE620, IF($C$4=Dates!$E$4, DataPack!BJ620, IF($C$4=Dates!$E$5, DataPack!BO620, IF($C$4=Dates!$E$6, DataPack!BT620)))))</f>
        <v/>
      </c>
      <c r="F359" s="100"/>
      <c r="G359" s="101" t="str">
        <f>IF(IF($C$4=Dates!$E$3, DataPack!BF620, IF($C$4=Dates!$E$4, DataPack!BK620, IF($C$4=Dates!$E$5, DataPack!BP620, IF($C$4=Dates!$E$6, DataPack!BU620))))="", "", IF($C$4=Dates!$E$3, DataPack!BF620, IF($C$4=Dates!$E$4, DataPack!BK620, IF($C$4=Dates!$E$5, DataPack!BP620, IF($C$4=Dates!$E$6, DataPack!BU620)))))</f>
        <v/>
      </c>
    </row>
    <row r="360" spans="2:7">
      <c r="B360" s="93" t="str">
        <f>IF(IF($C$4=Dates!$E$3, DataPack!BB621, IF($C$4=Dates!$E$4, DataPack!BG621, IF($C$4=Dates!$E$5, DataPack!BL621, IF($C$4=Dates!$E$6, DataPack!BQ621))))="", "", IF($C$4=Dates!$E$3, DataPack!BB621, IF($C$4=Dates!$E$4, DataPack!BG621, IF($C$4=Dates!$E$5, DataPack!BL621, IF($C$4=Dates!$E$6, DataPack!BQ621)))))</f>
        <v/>
      </c>
      <c r="C360" s="100" t="str">
        <f>IF(IF($C$4=Dates!$E$3, DataPack!BC621, IF($C$4=Dates!$E$4, DataPack!BH621, IF($C$4=Dates!$E$5, DataPack!BM621, IF($C$4=Dates!$E$6, DataPack!BR621))))="", "", IF($C$4=Dates!$E$3, DataPack!BC621, IF($C$4=Dates!$E$4, DataPack!BH621, IF($C$4=Dates!$E$5, DataPack!BM621, IF($C$4=Dates!$E$6, DataPack!BR621)))))</f>
        <v/>
      </c>
      <c r="D360" s="100" t="str">
        <f>IF(IF($C$4=Dates!$E$3, DataPack!BD621, IF($C$4=Dates!$E$4, DataPack!BI621, IF($C$4=Dates!$E$5, DataPack!BN621, IF($C$4=Dates!$E$6, DataPack!BS621))))="", "", IF($C$4=Dates!$E$3, DataPack!BD621, IF($C$4=Dates!$E$4, DataPack!BI621, IF($C$4=Dates!$E$5, DataPack!BN621, IF($C$4=Dates!$E$6, DataPack!BS621)))))</f>
        <v/>
      </c>
      <c r="E360" s="100" t="str">
        <f>IF(IF($C$4=Dates!$E$3, DataPack!BE621, IF($C$4=Dates!$E$4, DataPack!BJ621, IF($C$4=Dates!$E$5, DataPack!BO621, IF($C$4=Dates!$E$6, DataPack!BT621))))="", "", IF($C$4=Dates!$E$3, DataPack!BE621, IF($C$4=Dates!$E$4, DataPack!BJ621, IF($C$4=Dates!$E$5, DataPack!BO621, IF($C$4=Dates!$E$6, DataPack!BT621)))))</f>
        <v/>
      </c>
      <c r="F360" s="100"/>
      <c r="G360" s="101" t="str">
        <f>IF(IF($C$4=Dates!$E$3, DataPack!BF621, IF($C$4=Dates!$E$4, DataPack!BK621, IF($C$4=Dates!$E$5, DataPack!BP621, IF($C$4=Dates!$E$6, DataPack!BU621))))="", "", IF($C$4=Dates!$E$3, DataPack!BF621, IF($C$4=Dates!$E$4, DataPack!BK621, IF($C$4=Dates!$E$5, DataPack!BP621, IF($C$4=Dates!$E$6, DataPack!BU621)))))</f>
        <v/>
      </c>
    </row>
    <row r="361" spans="2:7">
      <c r="B361" s="93" t="str">
        <f>IF(IF($C$4=Dates!$E$3, DataPack!BB622, IF($C$4=Dates!$E$4, DataPack!BG622, IF($C$4=Dates!$E$5, DataPack!BL622, IF($C$4=Dates!$E$6, DataPack!BQ622))))="", "", IF($C$4=Dates!$E$3, DataPack!BB622, IF($C$4=Dates!$E$4, DataPack!BG622, IF($C$4=Dates!$E$5, DataPack!BL622, IF($C$4=Dates!$E$6, DataPack!BQ622)))))</f>
        <v/>
      </c>
      <c r="C361" s="100" t="str">
        <f>IF(IF($C$4=Dates!$E$3, DataPack!BC622, IF($C$4=Dates!$E$4, DataPack!BH622, IF($C$4=Dates!$E$5, DataPack!BM622, IF($C$4=Dates!$E$6, DataPack!BR622))))="", "", IF($C$4=Dates!$E$3, DataPack!BC622, IF($C$4=Dates!$E$4, DataPack!BH622, IF($C$4=Dates!$E$5, DataPack!BM622, IF($C$4=Dates!$E$6, DataPack!BR622)))))</f>
        <v/>
      </c>
      <c r="D361" s="100" t="str">
        <f>IF(IF($C$4=Dates!$E$3, DataPack!BD622, IF($C$4=Dates!$E$4, DataPack!BI622, IF($C$4=Dates!$E$5, DataPack!BN622, IF($C$4=Dates!$E$6, DataPack!BS622))))="", "", IF($C$4=Dates!$E$3, DataPack!BD622, IF($C$4=Dates!$E$4, DataPack!BI622, IF($C$4=Dates!$E$5, DataPack!BN622, IF($C$4=Dates!$E$6, DataPack!BS622)))))</f>
        <v/>
      </c>
      <c r="E361" s="100" t="str">
        <f>IF(IF($C$4=Dates!$E$3, DataPack!BE622, IF($C$4=Dates!$E$4, DataPack!BJ622, IF($C$4=Dates!$E$5, DataPack!BO622, IF($C$4=Dates!$E$6, DataPack!BT622))))="", "", IF($C$4=Dates!$E$3, DataPack!BE622, IF($C$4=Dates!$E$4, DataPack!BJ622, IF($C$4=Dates!$E$5, DataPack!BO622, IF($C$4=Dates!$E$6, DataPack!BT622)))))</f>
        <v/>
      </c>
      <c r="F361" s="100"/>
      <c r="G361" s="101" t="str">
        <f>IF(IF($C$4=Dates!$E$3, DataPack!BF622, IF($C$4=Dates!$E$4, DataPack!BK622, IF($C$4=Dates!$E$5, DataPack!BP622, IF($C$4=Dates!$E$6, DataPack!BU622))))="", "", IF($C$4=Dates!$E$3, DataPack!BF622, IF($C$4=Dates!$E$4, DataPack!BK622, IF($C$4=Dates!$E$5, DataPack!BP622, IF($C$4=Dates!$E$6, DataPack!BU622)))))</f>
        <v/>
      </c>
    </row>
    <row r="362" spans="2:7">
      <c r="B362" s="93" t="str">
        <f>IF(IF($C$4=Dates!$E$3, DataPack!BB623, IF($C$4=Dates!$E$4, DataPack!BG623, IF($C$4=Dates!$E$5, DataPack!BL623, IF($C$4=Dates!$E$6, DataPack!BQ623))))="", "", IF($C$4=Dates!$E$3, DataPack!BB623, IF($C$4=Dates!$E$4, DataPack!BG623, IF($C$4=Dates!$E$5, DataPack!BL623, IF($C$4=Dates!$E$6, DataPack!BQ623)))))</f>
        <v/>
      </c>
      <c r="C362" s="100" t="str">
        <f>IF(IF($C$4=Dates!$E$3, DataPack!BC623, IF($C$4=Dates!$E$4, DataPack!BH623, IF($C$4=Dates!$E$5, DataPack!BM623, IF($C$4=Dates!$E$6, DataPack!BR623))))="", "", IF($C$4=Dates!$E$3, DataPack!BC623, IF($C$4=Dates!$E$4, DataPack!BH623, IF($C$4=Dates!$E$5, DataPack!BM623, IF($C$4=Dates!$E$6, DataPack!BR623)))))</f>
        <v/>
      </c>
      <c r="D362" s="100" t="str">
        <f>IF(IF($C$4=Dates!$E$3, DataPack!BD623, IF($C$4=Dates!$E$4, DataPack!BI623, IF($C$4=Dates!$E$5, DataPack!BN623, IF($C$4=Dates!$E$6, DataPack!BS623))))="", "", IF($C$4=Dates!$E$3, DataPack!BD623, IF($C$4=Dates!$E$4, DataPack!BI623, IF($C$4=Dates!$E$5, DataPack!BN623, IF($C$4=Dates!$E$6, DataPack!BS623)))))</f>
        <v/>
      </c>
      <c r="E362" s="100" t="str">
        <f>IF(IF($C$4=Dates!$E$3, DataPack!BE623, IF($C$4=Dates!$E$4, DataPack!BJ623, IF($C$4=Dates!$E$5, DataPack!BO623, IF($C$4=Dates!$E$6, DataPack!BT623))))="", "", IF($C$4=Dates!$E$3, DataPack!BE623, IF($C$4=Dates!$E$4, DataPack!BJ623, IF($C$4=Dates!$E$5, DataPack!BO623, IF($C$4=Dates!$E$6, DataPack!BT623)))))</f>
        <v/>
      </c>
      <c r="F362" s="100"/>
      <c r="G362" s="101" t="str">
        <f>IF(IF($C$4=Dates!$E$3, DataPack!BF623, IF($C$4=Dates!$E$4, DataPack!BK623, IF($C$4=Dates!$E$5, DataPack!BP623, IF($C$4=Dates!$E$6, DataPack!BU623))))="", "", IF($C$4=Dates!$E$3, DataPack!BF623, IF($C$4=Dates!$E$4, DataPack!BK623, IF($C$4=Dates!$E$5, DataPack!BP623, IF($C$4=Dates!$E$6, DataPack!BU623)))))</f>
        <v/>
      </c>
    </row>
    <row r="363" spans="2:7">
      <c r="B363" s="93" t="str">
        <f>IF(IF($C$4=Dates!$E$3, DataPack!BB624, IF($C$4=Dates!$E$4, DataPack!BG624, IF($C$4=Dates!$E$5, DataPack!BL624, IF($C$4=Dates!$E$6, DataPack!BQ624))))="", "", IF($C$4=Dates!$E$3, DataPack!BB624, IF($C$4=Dates!$E$4, DataPack!BG624, IF($C$4=Dates!$E$5, DataPack!BL624, IF($C$4=Dates!$E$6, DataPack!BQ624)))))</f>
        <v/>
      </c>
      <c r="C363" s="100" t="str">
        <f>IF(IF($C$4=Dates!$E$3, DataPack!BC624, IF($C$4=Dates!$E$4, DataPack!BH624, IF($C$4=Dates!$E$5, DataPack!BM624, IF($C$4=Dates!$E$6, DataPack!BR624))))="", "", IF($C$4=Dates!$E$3, DataPack!BC624, IF($C$4=Dates!$E$4, DataPack!BH624, IF($C$4=Dates!$E$5, DataPack!BM624, IF($C$4=Dates!$E$6, DataPack!BR624)))))</f>
        <v/>
      </c>
      <c r="D363" s="100" t="str">
        <f>IF(IF($C$4=Dates!$E$3, DataPack!BD624, IF($C$4=Dates!$E$4, DataPack!BI624, IF($C$4=Dates!$E$5, DataPack!BN624, IF($C$4=Dates!$E$6, DataPack!BS624))))="", "", IF($C$4=Dates!$E$3, DataPack!BD624, IF($C$4=Dates!$E$4, DataPack!BI624, IF($C$4=Dates!$E$5, DataPack!BN624, IF($C$4=Dates!$E$6, DataPack!BS624)))))</f>
        <v/>
      </c>
      <c r="E363" s="100" t="str">
        <f>IF(IF($C$4=Dates!$E$3, DataPack!BE624, IF($C$4=Dates!$E$4, DataPack!BJ624, IF($C$4=Dates!$E$5, DataPack!BO624, IF($C$4=Dates!$E$6, DataPack!BT624))))="", "", IF($C$4=Dates!$E$3, DataPack!BE624, IF($C$4=Dates!$E$4, DataPack!BJ624, IF($C$4=Dates!$E$5, DataPack!BO624, IF($C$4=Dates!$E$6, DataPack!BT624)))))</f>
        <v/>
      </c>
      <c r="F363" s="100"/>
      <c r="G363" s="101" t="str">
        <f>IF(IF($C$4=Dates!$E$3, DataPack!BF624, IF($C$4=Dates!$E$4, DataPack!BK624, IF($C$4=Dates!$E$5, DataPack!BP624, IF($C$4=Dates!$E$6, DataPack!BU624))))="", "", IF($C$4=Dates!$E$3, DataPack!BF624, IF($C$4=Dates!$E$4, DataPack!BK624, IF($C$4=Dates!$E$5, DataPack!BP624, IF($C$4=Dates!$E$6, DataPack!BU624)))))</f>
        <v/>
      </c>
    </row>
    <row r="364" spans="2:7">
      <c r="B364" s="93" t="str">
        <f>IF(IF($C$4=Dates!$E$3, DataPack!BB625, IF($C$4=Dates!$E$4, DataPack!BG625, IF($C$4=Dates!$E$5, DataPack!BL625, IF($C$4=Dates!$E$6, DataPack!BQ625))))="", "", IF($C$4=Dates!$E$3, DataPack!BB625, IF($C$4=Dates!$E$4, DataPack!BG625, IF($C$4=Dates!$E$5, DataPack!BL625, IF($C$4=Dates!$E$6, DataPack!BQ625)))))</f>
        <v/>
      </c>
      <c r="C364" s="100" t="str">
        <f>IF(IF($C$4=Dates!$E$3, DataPack!BC625, IF($C$4=Dates!$E$4, DataPack!BH625, IF($C$4=Dates!$E$5, DataPack!BM625, IF($C$4=Dates!$E$6, DataPack!BR625))))="", "", IF($C$4=Dates!$E$3, DataPack!BC625, IF($C$4=Dates!$E$4, DataPack!BH625, IF($C$4=Dates!$E$5, DataPack!BM625, IF($C$4=Dates!$E$6, DataPack!BR625)))))</f>
        <v/>
      </c>
      <c r="D364" s="100" t="str">
        <f>IF(IF($C$4=Dates!$E$3, DataPack!BD625, IF($C$4=Dates!$E$4, DataPack!BI625, IF($C$4=Dates!$E$5, DataPack!BN625, IF($C$4=Dates!$E$6, DataPack!BS625))))="", "", IF($C$4=Dates!$E$3, DataPack!BD625, IF($C$4=Dates!$E$4, DataPack!BI625, IF($C$4=Dates!$E$5, DataPack!BN625, IF($C$4=Dates!$E$6, DataPack!BS625)))))</f>
        <v/>
      </c>
      <c r="E364" s="100" t="str">
        <f>IF(IF($C$4=Dates!$E$3, DataPack!BE625, IF($C$4=Dates!$E$4, DataPack!BJ625, IF($C$4=Dates!$E$5, DataPack!BO625, IF($C$4=Dates!$E$6, DataPack!BT625))))="", "", IF($C$4=Dates!$E$3, DataPack!BE625, IF($C$4=Dates!$E$4, DataPack!BJ625, IF($C$4=Dates!$E$5, DataPack!BO625, IF($C$4=Dates!$E$6, DataPack!BT625)))))</f>
        <v/>
      </c>
      <c r="F364" s="100"/>
      <c r="G364" s="101" t="str">
        <f>IF(IF($C$4=Dates!$E$3, DataPack!BF625, IF($C$4=Dates!$E$4, DataPack!BK625, IF($C$4=Dates!$E$5, DataPack!BP625, IF($C$4=Dates!$E$6, DataPack!BU625))))="", "", IF($C$4=Dates!$E$3, DataPack!BF625, IF($C$4=Dates!$E$4, DataPack!BK625, IF($C$4=Dates!$E$5, DataPack!BP625, IF($C$4=Dates!$E$6, DataPack!BU625)))))</f>
        <v/>
      </c>
    </row>
    <row r="365" spans="2:7">
      <c r="B365" s="93" t="str">
        <f>IF(IF($C$4=Dates!$E$3, DataPack!BB626, IF($C$4=Dates!$E$4, DataPack!BG626, IF($C$4=Dates!$E$5, DataPack!BL626, IF($C$4=Dates!$E$6, DataPack!BQ626))))="", "", IF($C$4=Dates!$E$3, DataPack!BB626, IF($C$4=Dates!$E$4, DataPack!BG626, IF($C$4=Dates!$E$5, DataPack!BL626, IF($C$4=Dates!$E$6, DataPack!BQ626)))))</f>
        <v/>
      </c>
      <c r="C365" s="100" t="str">
        <f>IF(IF($C$4=Dates!$E$3, DataPack!BC626, IF($C$4=Dates!$E$4, DataPack!BH626, IF($C$4=Dates!$E$5, DataPack!BM626, IF($C$4=Dates!$E$6, DataPack!BR626))))="", "", IF($C$4=Dates!$E$3, DataPack!BC626, IF($C$4=Dates!$E$4, DataPack!BH626, IF($C$4=Dates!$E$5, DataPack!BM626, IF($C$4=Dates!$E$6, DataPack!BR626)))))</f>
        <v/>
      </c>
      <c r="D365" s="100" t="str">
        <f>IF(IF($C$4=Dates!$E$3, DataPack!BD626, IF($C$4=Dates!$E$4, DataPack!BI626, IF($C$4=Dates!$E$5, DataPack!BN626, IF($C$4=Dates!$E$6, DataPack!BS626))))="", "", IF($C$4=Dates!$E$3, DataPack!BD626, IF($C$4=Dates!$E$4, DataPack!BI626, IF($C$4=Dates!$E$5, DataPack!BN626, IF($C$4=Dates!$E$6, DataPack!BS626)))))</f>
        <v/>
      </c>
      <c r="E365" s="100" t="str">
        <f>IF(IF($C$4=Dates!$E$3, DataPack!BE626, IF($C$4=Dates!$E$4, DataPack!BJ626, IF($C$4=Dates!$E$5, DataPack!BO626, IF($C$4=Dates!$E$6, DataPack!BT626))))="", "", IF($C$4=Dates!$E$3, DataPack!BE626, IF($C$4=Dates!$E$4, DataPack!BJ626, IF($C$4=Dates!$E$5, DataPack!BO626, IF($C$4=Dates!$E$6, DataPack!BT626)))))</f>
        <v/>
      </c>
      <c r="F365" s="100"/>
      <c r="G365" s="101" t="str">
        <f>IF(IF($C$4=Dates!$E$3, DataPack!BF626, IF($C$4=Dates!$E$4, DataPack!BK626, IF($C$4=Dates!$E$5, DataPack!BP626, IF($C$4=Dates!$E$6, DataPack!BU626))))="", "", IF($C$4=Dates!$E$3, DataPack!BF626, IF($C$4=Dates!$E$4, DataPack!BK626, IF($C$4=Dates!$E$5, DataPack!BP626, IF($C$4=Dates!$E$6, DataPack!BU626)))))</f>
        <v/>
      </c>
    </row>
    <row r="366" spans="2:7">
      <c r="B366" s="93" t="str">
        <f>IF(IF($C$4=Dates!$E$3, DataPack!BB627, IF($C$4=Dates!$E$4, DataPack!BG627, IF($C$4=Dates!$E$5, DataPack!BL627, IF($C$4=Dates!$E$6, DataPack!BQ627))))="", "", IF($C$4=Dates!$E$3, DataPack!BB627, IF($C$4=Dates!$E$4, DataPack!BG627, IF($C$4=Dates!$E$5, DataPack!BL627, IF($C$4=Dates!$E$6, DataPack!BQ627)))))</f>
        <v/>
      </c>
      <c r="C366" s="100" t="str">
        <f>IF(IF($C$4=Dates!$E$3, DataPack!BC627, IF($C$4=Dates!$E$4, DataPack!BH627, IF($C$4=Dates!$E$5, DataPack!BM627, IF($C$4=Dates!$E$6, DataPack!BR627))))="", "", IF($C$4=Dates!$E$3, DataPack!BC627, IF($C$4=Dates!$E$4, DataPack!BH627, IF($C$4=Dates!$E$5, DataPack!BM627, IF($C$4=Dates!$E$6, DataPack!BR627)))))</f>
        <v/>
      </c>
      <c r="D366" s="100" t="str">
        <f>IF(IF($C$4=Dates!$E$3, DataPack!BD627, IF($C$4=Dates!$E$4, DataPack!BI627, IF($C$4=Dates!$E$5, DataPack!BN627, IF($C$4=Dates!$E$6, DataPack!BS627))))="", "", IF($C$4=Dates!$E$3, DataPack!BD627, IF($C$4=Dates!$E$4, DataPack!BI627, IF($C$4=Dates!$E$5, DataPack!BN627, IF($C$4=Dates!$E$6, DataPack!BS627)))))</f>
        <v/>
      </c>
      <c r="E366" s="100" t="str">
        <f>IF(IF($C$4=Dates!$E$3, DataPack!BE627, IF($C$4=Dates!$E$4, DataPack!BJ627, IF($C$4=Dates!$E$5, DataPack!BO627, IF($C$4=Dates!$E$6, DataPack!BT627))))="", "", IF($C$4=Dates!$E$3, DataPack!BE627, IF($C$4=Dates!$E$4, DataPack!BJ627, IF($C$4=Dates!$E$5, DataPack!BO627, IF($C$4=Dates!$E$6, DataPack!BT627)))))</f>
        <v/>
      </c>
      <c r="F366" s="100"/>
      <c r="G366" s="101" t="str">
        <f>IF(IF($C$4=Dates!$E$3, DataPack!BF627, IF($C$4=Dates!$E$4, DataPack!BK627, IF($C$4=Dates!$E$5, DataPack!BP627, IF($C$4=Dates!$E$6, DataPack!BU627))))="", "", IF($C$4=Dates!$E$3, DataPack!BF627, IF($C$4=Dates!$E$4, DataPack!BK627, IF($C$4=Dates!$E$5, DataPack!BP627, IF($C$4=Dates!$E$6, DataPack!BU627)))))</f>
        <v/>
      </c>
    </row>
    <row r="367" spans="2:7">
      <c r="B367" s="93" t="str">
        <f>IF(IF($C$4=Dates!$E$3, DataPack!BB628, IF($C$4=Dates!$E$4, DataPack!BG628, IF($C$4=Dates!$E$5, DataPack!BL628, IF($C$4=Dates!$E$6, DataPack!BQ628))))="", "", IF($C$4=Dates!$E$3, DataPack!BB628, IF($C$4=Dates!$E$4, DataPack!BG628, IF($C$4=Dates!$E$5, DataPack!BL628, IF($C$4=Dates!$E$6, DataPack!BQ628)))))</f>
        <v/>
      </c>
      <c r="C367" s="100" t="str">
        <f>IF(IF($C$4=Dates!$E$3, DataPack!BC628, IF($C$4=Dates!$E$4, DataPack!BH628, IF($C$4=Dates!$E$5, DataPack!BM628, IF($C$4=Dates!$E$6, DataPack!BR628))))="", "", IF($C$4=Dates!$E$3, DataPack!BC628, IF($C$4=Dates!$E$4, DataPack!BH628, IF($C$4=Dates!$E$5, DataPack!BM628, IF($C$4=Dates!$E$6, DataPack!BR628)))))</f>
        <v/>
      </c>
      <c r="D367" s="100" t="str">
        <f>IF(IF($C$4=Dates!$E$3, DataPack!BD628, IF($C$4=Dates!$E$4, DataPack!BI628, IF($C$4=Dates!$E$5, DataPack!BN628, IF($C$4=Dates!$E$6, DataPack!BS628))))="", "", IF($C$4=Dates!$E$3, DataPack!BD628, IF($C$4=Dates!$E$4, DataPack!BI628, IF($C$4=Dates!$E$5, DataPack!BN628, IF($C$4=Dates!$E$6, DataPack!BS628)))))</f>
        <v/>
      </c>
      <c r="E367" s="100" t="str">
        <f>IF(IF($C$4=Dates!$E$3, DataPack!BE628, IF($C$4=Dates!$E$4, DataPack!BJ628, IF($C$4=Dates!$E$5, DataPack!BO628, IF($C$4=Dates!$E$6, DataPack!BT628))))="", "", IF($C$4=Dates!$E$3, DataPack!BE628, IF($C$4=Dates!$E$4, DataPack!BJ628, IF($C$4=Dates!$E$5, DataPack!BO628, IF($C$4=Dates!$E$6, DataPack!BT628)))))</f>
        <v/>
      </c>
      <c r="F367" s="100"/>
      <c r="G367" s="101" t="str">
        <f>IF(IF($C$4=Dates!$E$3, DataPack!BF628, IF($C$4=Dates!$E$4, DataPack!BK628, IF($C$4=Dates!$E$5, DataPack!BP628, IF($C$4=Dates!$E$6, DataPack!BU628))))="", "", IF($C$4=Dates!$E$3, DataPack!BF628, IF($C$4=Dates!$E$4, DataPack!BK628, IF($C$4=Dates!$E$5, DataPack!BP628, IF($C$4=Dates!$E$6, DataPack!BU628)))))</f>
        <v/>
      </c>
    </row>
    <row r="368" spans="2:7">
      <c r="B368" s="93" t="str">
        <f>IF(IF($C$4=Dates!$E$3, DataPack!BB629, IF($C$4=Dates!$E$4, DataPack!BG629, IF($C$4=Dates!$E$5, DataPack!BL629, IF($C$4=Dates!$E$6, DataPack!BQ629))))="", "", IF($C$4=Dates!$E$3, DataPack!BB629, IF($C$4=Dates!$E$4, DataPack!BG629, IF($C$4=Dates!$E$5, DataPack!BL629, IF($C$4=Dates!$E$6, DataPack!BQ629)))))</f>
        <v/>
      </c>
      <c r="C368" s="100" t="str">
        <f>IF(IF($C$4=Dates!$E$3, DataPack!BC629, IF($C$4=Dates!$E$4, DataPack!BH629, IF($C$4=Dates!$E$5, DataPack!BM629, IF($C$4=Dates!$E$6, DataPack!BR629))))="", "", IF($C$4=Dates!$E$3, DataPack!BC629, IF($C$4=Dates!$E$4, DataPack!BH629, IF($C$4=Dates!$E$5, DataPack!BM629, IF($C$4=Dates!$E$6, DataPack!BR629)))))</f>
        <v/>
      </c>
      <c r="D368" s="100" t="str">
        <f>IF(IF($C$4=Dates!$E$3, DataPack!BD629, IF($C$4=Dates!$E$4, DataPack!BI629, IF($C$4=Dates!$E$5, DataPack!BN629, IF($C$4=Dates!$E$6, DataPack!BS629))))="", "", IF($C$4=Dates!$E$3, DataPack!BD629, IF($C$4=Dates!$E$4, DataPack!BI629, IF($C$4=Dates!$E$5, DataPack!BN629, IF($C$4=Dates!$E$6, DataPack!BS629)))))</f>
        <v/>
      </c>
      <c r="E368" s="100" t="str">
        <f>IF(IF($C$4=Dates!$E$3, DataPack!BE629, IF($C$4=Dates!$E$4, DataPack!BJ629, IF($C$4=Dates!$E$5, DataPack!BO629, IF($C$4=Dates!$E$6, DataPack!BT629))))="", "", IF($C$4=Dates!$E$3, DataPack!BE629, IF($C$4=Dates!$E$4, DataPack!BJ629, IF($C$4=Dates!$E$5, DataPack!BO629, IF($C$4=Dates!$E$6, DataPack!BT629)))))</f>
        <v/>
      </c>
      <c r="F368" s="100"/>
      <c r="G368" s="101" t="str">
        <f>IF(IF($C$4=Dates!$E$3, DataPack!BF629, IF($C$4=Dates!$E$4, DataPack!BK629, IF($C$4=Dates!$E$5, DataPack!BP629, IF($C$4=Dates!$E$6, DataPack!BU629))))="", "", IF($C$4=Dates!$E$3, DataPack!BF629, IF($C$4=Dates!$E$4, DataPack!BK629, IF($C$4=Dates!$E$5, DataPack!BP629, IF($C$4=Dates!$E$6, DataPack!BU629)))))</f>
        <v/>
      </c>
    </row>
    <row r="369" spans="2:7">
      <c r="B369" s="93" t="str">
        <f>IF(IF($C$4=Dates!$E$3, DataPack!BB630, IF($C$4=Dates!$E$4, DataPack!BG630, IF($C$4=Dates!$E$5, DataPack!BL630, IF($C$4=Dates!$E$6, DataPack!BQ630))))="", "", IF($C$4=Dates!$E$3, DataPack!BB630, IF($C$4=Dates!$E$4, DataPack!BG630, IF($C$4=Dates!$E$5, DataPack!BL630, IF($C$4=Dates!$E$6, DataPack!BQ630)))))</f>
        <v/>
      </c>
      <c r="C369" s="100" t="str">
        <f>IF(IF($C$4=Dates!$E$3, DataPack!BC630, IF($C$4=Dates!$E$4, DataPack!BH630, IF($C$4=Dates!$E$5, DataPack!BM630, IF($C$4=Dates!$E$6, DataPack!BR630))))="", "", IF($C$4=Dates!$E$3, DataPack!BC630, IF($C$4=Dates!$E$4, DataPack!BH630, IF($C$4=Dates!$E$5, DataPack!BM630, IF($C$4=Dates!$E$6, DataPack!BR630)))))</f>
        <v/>
      </c>
      <c r="D369" s="100" t="str">
        <f>IF(IF($C$4=Dates!$E$3, DataPack!BD630, IF($C$4=Dates!$E$4, DataPack!BI630, IF($C$4=Dates!$E$5, DataPack!BN630, IF($C$4=Dates!$E$6, DataPack!BS630))))="", "", IF($C$4=Dates!$E$3, DataPack!BD630, IF($C$4=Dates!$E$4, DataPack!BI630, IF($C$4=Dates!$E$5, DataPack!BN630, IF($C$4=Dates!$E$6, DataPack!BS630)))))</f>
        <v/>
      </c>
      <c r="E369" s="100" t="str">
        <f>IF(IF($C$4=Dates!$E$3, DataPack!BE630, IF($C$4=Dates!$E$4, DataPack!BJ630, IF($C$4=Dates!$E$5, DataPack!BO630, IF($C$4=Dates!$E$6, DataPack!BT630))))="", "", IF($C$4=Dates!$E$3, DataPack!BE630, IF($C$4=Dates!$E$4, DataPack!BJ630, IF($C$4=Dates!$E$5, DataPack!BO630, IF($C$4=Dates!$E$6, DataPack!BT630)))))</f>
        <v/>
      </c>
      <c r="F369" s="100"/>
      <c r="G369" s="101" t="str">
        <f>IF(IF($C$4=Dates!$E$3, DataPack!BF630, IF($C$4=Dates!$E$4, DataPack!BK630, IF($C$4=Dates!$E$5, DataPack!BP630, IF($C$4=Dates!$E$6, DataPack!BU630))))="", "", IF($C$4=Dates!$E$3, DataPack!BF630, IF($C$4=Dates!$E$4, DataPack!BK630, IF($C$4=Dates!$E$5, DataPack!BP630, IF($C$4=Dates!$E$6, DataPack!BU630)))))</f>
        <v/>
      </c>
    </row>
    <row r="370" spans="2:7">
      <c r="B370" s="93" t="str">
        <f>IF(IF($C$4=Dates!$E$3, DataPack!BB631, IF($C$4=Dates!$E$4, DataPack!BG631, IF($C$4=Dates!$E$5, DataPack!BL631, IF($C$4=Dates!$E$6, DataPack!BQ631))))="", "", IF($C$4=Dates!$E$3, DataPack!BB631, IF($C$4=Dates!$E$4, DataPack!BG631, IF($C$4=Dates!$E$5, DataPack!BL631, IF($C$4=Dates!$E$6, DataPack!BQ631)))))</f>
        <v/>
      </c>
      <c r="C370" s="100" t="str">
        <f>IF(IF($C$4=Dates!$E$3, DataPack!BC631, IF($C$4=Dates!$E$4, DataPack!BH631, IF($C$4=Dates!$E$5, DataPack!BM631, IF($C$4=Dates!$E$6, DataPack!BR631))))="", "", IF($C$4=Dates!$E$3, DataPack!BC631, IF($C$4=Dates!$E$4, DataPack!BH631, IF($C$4=Dates!$E$5, DataPack!BM631, IF($C$4=Dates!$E$6, DataPack!BR631)))))</f>
        <v/>
      </c>
      <c r="D370" s="100" t="str">
        <f>IF(IF($C$4=Dates!$E$3, DataPack!BD631, IF($C$4=Dates!$E$4, DataPack!BI631, IF($C$4=Dates!$E$5, DataPack!BN631, IF($C$4=Dates!$E$6, DataPack!BS631))))="", "", IF($C$4=Dates!$E$3, DataPack!BD631, IF($C$4=Dates!$E$4, DataPack!BI631, IF($C$4=Dates!$E$5, DataPack!BN631, IF($C$4=Dates!$E$6, DataPack!BS631)))))</f>
        <v/>
      </c>
      <c r="E370" s="100" t="str">
        <f>IF(IF($C$4=Dates!$E$3, DataPack!BE631, IF($C$4=Dates!$E$4, DataPack!BJ631, IF($C$4=Dates!$E$5, DataPack!BO631, IF($C$4=Dates!$E$6, DataPack!BT631))))="", "", IF($C$4=Dates!$E$3, DataPack!BE631, IF($C$4=Dates!$E$4, DataPack!BJ631, IF($C$4=Dates!$E$5, DataPack!BO631, IF($C$4=Dates!$E$6, DataPack!BT631)))))</f>
        <v/>
      </c>
      <c r="F370" s="100"/>
      <c r="G370" s="101" t="str">
        <f>IF(IF($C$4=Dates!$E$3, DataPack!BF631, IF($C$4=Dates!$E$4, DataPack!BK631, IF($C$4=Dates!$E$5, DataPack!BP631, IF($C$4=Dates!$E$6, DataPack!BU631))))="", "", IF($C$4=Dates!$E$3, DataPack!BF631, IF($C$4=Dates!$E$4, DataPack!BK631, IF($C$4=Dates!$E$5, DataPack!BP631, IF($C$4=Dates!$E$6, DataPack!BU631)))))</f>
        <v/>
      </c>
    </row>
    <row r="371" spans="2:7">
      <c r="B371" s="93" t="str">
        <f>IF(IF($C$4=Dates!$E$3, DataPack!BB632, IF($C$4=Dates!$E$4, DataPack!BG632, IF($C$4=Dates!$E$5, DataPack!BL632, IF($C$4=Dates!$E$6, DataPack!BQ632))))="", "", IF($C$4=Dates!$E$3, DataPack!BB632, IF($C$4=Dates!$E$4, DataPack!BG632, IF($C$4=Dates!$E$5, DataPack!BL632, IF($C$4=Dates!$E$6, DataPack!BQ632)))))</f>
        <v/>
      </c>
      <c r="C371" s="100" t="str">
        <f>IF(IF($C$4=Dates!$E$3, DataPack!BC632, IF($C$4=Dates!$E$4, DataPack!BH632, IF($C$4=Dates!$E$5, DataPack!BM632, IF($C$4=Dates!$E$6, DataPack!BR632))))="", "", IF($C$4=Dates!$E$3, DataPack!BC632, IF($C$4=Dates!$E$4, DataPack!BH632, IF($C$4=Dates!$E$5, DataPack!BM632, IF($C$4=Dates!$E$6, DataPack!BR632)))))</f>
        <v/>
      </c>
      <c r="D371" s="100" t="str">
        <f>IF(IF($C$4=Dates!$E$3, DataPack!BD632, IF($C$4=Dates!$E$4, DataPack!BI632, IF($C$4=Dates!$E$5, DataPack!BN632, IF($C$4=Dates!$E$6, DataPack!BS632))))="", "", IF($C$4=Dates!$E$3, DataPack!BD632, IF($C$4=Dates!$E$4, DataPack!BI632, IF($C$4=Dates!$E$5, DataPack!BN632, IF($C$4=Dates!$E$6, DataPack!BS632)))))</f>
        <v/>
      </c>
      <c r="E371" s="100" t="str">
        <f>IF(IF($C$4=Dates!$E$3, DataPack!BE632, IF($C$4=Dates!$E$4, DataPack!BJ632, IF($C$4=Dates!$E$5, DataPack!BO632, IF($C$4=Dates!$E$6, DataPack!BT632))))="", "", IF($C$4=Dates!$E$3, DataPack!BE632, IF($C$4=Dates!$E$4, DataPack!BJ632, IF($C$4=Dates!$E$5, DataPack!BO632, IF($C$4=Dates!$E$6, DataPack!BT632)))))</f>
        <v/>
      </c>
      <c r="F371" s="100"/>
      <c r="G371" s="101" t="str">
        <f>IF(IF($C$4=Dates!$E$3, DataPack!BF632, IF($C$4=Dates!$E$4, DataPack!BK632, IF($C$4=Dates!$E$5, DataPack!BP632, IF($C$4=Dates!$E$6, DataPack!BU632))))="", "", IF($C$4=Dates!$E$3, DataPack!BF632, IF($C$4=Dates!$E$4, DataPack!BK632, IF($C$4=Dates!$E$5, DataPack!BP632, IF($C$4=Dates!$E$6, DataPack!BU632)))))</f>
        <v/>
      </c>
    </row>
    <row r="372" spans="2:7">
      <c r="B372" s="93" t="str">
        <f>IF(IF($C$4=Dates!$E$3, DataPack!BB633, IF($C$4=Dates!$E$4, DataPack!BG633, IF($C$4=Dates!$E$5, DataPack!BL633, IF($C$4=Dates!$E$6, DataPack!BQ633))))="", "", IF($C$4=Dates!$E$3, DataPack!BB633, IF($C$4=Dates!$E$4, DataPack!BG633, IF($C$4=Dates!$E$5, DataPack!BL633, IF($C$4=Dates!$E$6, DataPack!BQ633)))))</f>
        <v/>
      </c>
      <c r="C372" s="100" t="str">
        <f>IF(IF($C$4=Dates!$E$3, DataPack!BC633, IF($C$4=Dates!$E$4, DataPack!BH633, IF($C$4=Dates!$E$5, DataPack!BM633, IF($C$4=Dates!$E$6, DataPack!BR633))))="", "", IF($C$4=Dates!$E$3, DataPack!BC633, IF($C$4=Dates!$E$4, DataPack!BH633, IF($C$4=Dates!$E$5, DataPack!BM633, IF($C$4=Dates!$E$6, DataPack!BR633)))))</f>
        <v/>
      </c>
      <c r="D372" s="100" t="str">
        <f>IF(IF($C$4=Dates!$E$3, DataPack!BD633, IF($C$4=Dates!$E$4, DataPack!BI633, IF($C$4=Dates!$E$5, DataPack!BN633, IF($C$4=Dates!$E$6, DataPack!BS633))))="", "", IF($C$4=Dates!$E$3, DataPack!BD633, IF($C$4=Dates!$E$4, DataPack!BI633, IF($C$4=Dates!$E$5, DataPack!BN633, IF($C$4=Dates!$E$6, DataPack!BS633)))))</f>
        <v/>
      </c>
      <c r="E372" s="100" t="str">
        <f>IF(IF($C$4=Dates!$E$3, DataPack!BE633, IF($C$4=Dates!$E$4, DataPack!BJ633, IF($C$4=Dates!$E$5, DataPack!BO633, IF($C$4=Dates!$E$6, DataPack!BT633))))="", "", IF($C$4=Dates!$E$3, DataPack!BE633, IF($C$4=Dates!$E$4, DataPack!BJ633, IF($C$4=Dates!$E$5, DataPack!BO633, IF($C$4=Dates!$E$6, DataPack!BT633)))))</f>
        <v/>
      </c>
      <c r="F372" s="100"/>
      <c r="G372" s="101" t="str">
        <f>IF(IF($C$4=Dates!$E$3, DataPack!BF633, IF($C$4=Dates!$E$4, DataPack!BK633, IF($C$4=Dates!$E$5, DataPack!BP633, IF($C$4=Dates!$E$6, DataPack!BU633))))="", "", IF($C$4=Dates!$E$3, DataPack!BF633, IF($C$4=Dates!$E$4, DataPack!BK633, IF($C$4=Dates!$E$5, DataPack!BP633, IF($C$4=Dates!$E$6, DataPack!BU633)))))</f>
        <v/>
      </c>
    </row>
    <row r="373" spans="2:7">
      <c r="B373" s="93" t="str">
        <f>IF(IF($C$4=Dates!$E$3, DataPack!BB634, IF($C$4=Dates!$E$4, DataPack!BG634, IF($C$4=Dates!$E$5, DataPack!BL634, IF($C$4=Dates!$E$6, DataPack!BQ634))))="", "", IF($C$4=Dates!$E$3, DataPack!BB634, IF($C$4=Dates!$E$4, DataPack!BG634, IF($C$4=Dates!$E$5, DataPack!BL634, IF($C$4=Dates!$E$6, DataPack!BQ634)))))</f>
        <v/>
      </c>
      <c r="C373" s="100" t="str">
        <f>IF(IF($C$4=Dates!$E$3, DataPack!BC634, IF($C$4=Dates!$E$4, DataPack!BH634, IF($C$4=Dates!$E$5, DataPack!BM634, IF($C$4=Dates!$E$6, DataPack!BR634))))="", "", IF($C$4=Dates!$E$3, DataPack!BC634, IF($C$4=Dates!$E$4, DataPack!BH634, IF($C$4=Dates!$E$5, DataPack!BM634, IF($C$4=Dates!$E$6, DataPack!BR634)))))</f>
        <v/>
      </c>
      <c r="D373" s="100" t="str">
        <f>IF(IF($C$4=Dates!$E$3, DataPack!BD634, IF($C$4=Dates!$E$4, DataPack!BI634, IF($C$4=Dates!$E$5, DataPack!BN634, IF($C$4=Dates!$E$6, DataPack!BS634))))="", "", IF($C$4=Dates!$E$3, DataPack!BD634, IF($C$4=Dates!$E$4, DataPack!BI634, IF($C$4=Dates!$E$5, DataPack!BN634, IF($C$4=Dates!$E$6, DataPack!BS634)))))</f>
        <v/>
      </c>
      <c r="E373" s="100" t="str">
        <f>IF(IF($C$4=Dates!$E$3, DataPack!BE634, IF($C$4=Dates!$E$4, DataPack!BJ634, IF($C$4=Dates!$E$5, DataPack!BO634, IF($C$4=Dates!$E$6, DataPack!BT634))))="", "", IF($C$4=Dates!$E$3, DataPack!BE634, IF($C$4=Dates!$E$4, DataPack!BJ634, IF($C$4=Dates!$E$5, DataPack!BO634, IF($C$4=Dates!$E$6, DataPack!BT634)))))</f>
        <v/>
      </c>
      <c r="F373" s="100"/>
      <c r="G373" s="101" t="str">
        <f>IF(IF($C$4=Dates!$E$3, DataPack!BF634, IF($C$4=Dates!$E$4, DataPack!BK634, IF($C$4=Dates!$E$5, DataPack!BP634, IF($C$4=Dates!$E$6, DataPack!BU634))))="", "", IF($C$4=Dates!$E$3, DataPack!BF634, IF($C$4=Dates!$E$4, DataPack!BK634, IF($C$4=Dates!$E$5, DataPack!BP634, IF($C$4=Dates!$E$6, DataPack!BU634)))))</f>
        <v/>
      </c>
    </row>
    <row r="374" spans="2:7">
      <c r="B374" s="93" t="str">
        <f>IF(IF($C$4=Dates!$E$3, DataPack!BB635, IF($C$4=Dates!$E$4, DataPack!BG635, IF($C$4=Dates!$E$5, DataPack!BL635, IF($C$4=Dates!$E$6, DataPack!BQ635))))="", "", IF($C$4=Dates!$E$3, DataPack!BB635, IF($C$4=Dates!$E$4, DataPack!BG635, IF($C$4=Dates!$E$5, DataPack!BL635, IF($C$4=Dates!$E$6, DataPack!BQ635)))))</f>
        <v/>
      </c>
      <c r="C374" s="100" t="str">
        <f>IF(IF($C$4=Dates!$E$3, DataPack!BC635, IF($C$4=Dates!$E$4, DataPack!BH635, IF($C$4=Dates!$E$5, DataPack!BM635, IF($C$4=Dates!$E$6, DataPack!BR635))))="", "", IF($C$4=Dates!$E$3, DataPack!BC635, IF($C$4=Dates!$E$4, DataPack!BH635, IF($C$4=Dates!$E$5, DataPack!BM635, IF($C$4=Dates!$E$6, DataPack!BR635)))))</f>
        <v/>
      </c>
      <c r="D374" s="100" t="str">
        <f>IF(IF($C$4=Dates!$E$3, DataPack!BD635, IF($C$4=Dates!$E$4, DataPack!BI635, IF($C$4=Dates!$E$5, DataPack!BN635, IF($C$4=Dates!$E$6, DataPack!BS635))))="", "", IF($C$4=Dates!$E$3, DataPack!BD635, IF($C$4=Dates!$E$4, DataPack!BI635, IF($C$4=Dates!$E$5, DataPack!BN635, IF($C$4=Dates!$E$6, DataPack!BS635)))))</f>
        <v/>
      </c>
      <c r="E374" s="100" t="str">
        <f>IF(IF($C$4=Dates!$E$3, DataPack!BE635, IF($C$4=Dates!$E$4, DataPack!BJ635, IF($C$4=Dates!$E$5, DataPack!BO635, IF($C$4=Dates!$E$6, DataPack!BT635))))="", "", IF($C$4=Dates!$E$3, DataPack!BE635, IF($C$4=Dates!$E$4, DataPack!BJ635, IF($C$4=Dates!$E$5, DataPack!BO635, IF($C$4=Dates!$E$6, DataPack!BT635)))))</f>
        <v/>
      </c>
      <c r="F374" s="100"/>
      <c r="G374" s="101" t="str">
        <f>IF(IF($C$4=Dates!$E$3, DataPack!BF635, IF($C$4=Dates!$E$4, DataPack!BK635, IF($C$4=Dates!$E$5, DataPack!BP635, IF($C$4=Dates!$E$6, DataPack!BU635))))="", "", IF($C$4=Dates!$E$3, DataPack!BF635, IF($C$4=Dates!$E$4, DataPack!BK635, IF($C$4=Dates!$E$5, DataPack!BP635, IF($C$4=Dates!$E$6, DataPack!BU635)))))</f>
        <v/>
      </c>
    </row>
    <row r="375" spans="2:7">
      <c r="B375" s="93" t="str">
        <f>IF(IF($C$4=Dates!$E$3, DataPack!BB636, IF($C$4=Dates!$E$4, DataPack!BG636, IF($C$4=Dates!$E$5, DataPack!BL636, IF($C$4=Dates!$E$6, DataPack!BQ636))))="", "", IF($C$4=Dates!$E$3, DataPack!BB636, IF($C$4=Dates!$E$4, DataPack!BG636, IF($C$4=Dates!$E$5, DataPack!BL636, IF($C$4=Dates!$E$6, DataPack!BQ636)))))</f>
        <v/>
      </c>
      <c r="C375" s="100" t="str">
        <f>IF(IF($C$4=Dates!$E$3, DataPack!BC636, IF($C$4=Dates!$E$4, DataPack!BH636, IF($C$4=Dates!$E$5, DataPack!BM636, IF($C$4=Dates!$E$6, DataPack!BR636))))="", "", IF($C$4=Dates!$E$3, DataPack!BC636, IF($C$4=Dates!$E$4, DataPack!BH636, IF($C$4=Dates!$E$5, DataPack!BM636, IF($C$4=Dates!$E$6, DataPack!BR636)))))</f>
        <v/>
      </c>
      <c r="D375" s="100" t="str">
        <f>IF(IF($C$4=Dates!$E$3, DataPack!BD636, IF($C$4=Dates!$E$4, DataPack!BI636, IF($C$4=Dates!$E$5, DataPack!BN636, IF($C$4=Dates!$E$6, DataPack!BS636))))="", "", IF($C$4=Dates!$E$3, DataPack!BD636, IF($C$4=Dates!$E$4, DataPack!BI636, IF($C$4=Dates!$E$5, DataPack!BN636, IF($C$4=Dates!$E$6, DataPack!BS636)))))</f>
        <v/>
      </c>
      <c r="E375" s="100" t="str">
        <f>IF(IF($C$4=Dates!$E$3, DataPack!BE636, IF($C$4=Dates!$E$4, DataPack!BJ636, IF($C$4=Dates!$E$5, DataPack!BO636, IF($C$4=Dates!$E$6, DataPack!BT636))))="", "", IF($C$4=Dates!$E$3, DataPack!BE636, IF($C$4=Dates!$E$4, DataPack!BJ636, IF($C$4=Dates!$E$5, DataPack!BO636, IF($C$4=Dates!$E$6, DataPack!BT636)))))</f>
        <v/>
      </c>
      <c r="F375" s="100"/>
      <c r="G375" s="101" t="str">
        <f>IF(IF($C$4=Dates!$E$3, DataPack!BF636, IF($C$4=Dates!$E$4, DataPack!BK636, IF($C$4=Dates!$E$5, DataPack!BP636, IF($C$4=Dates!$E$6, DataPack!BU636))))="", "", IF($C$4=Dates!$E$3, DataPack!BF636, IF($C$4=Dates!$E$4, DataPack!BK636, IF($C$4=Dates!$E$5, DataPack!BP636, IF($C$4=Dates!$E$6, DataPack!BU636)))))</f>
        <v/>
      </c>
    </row>
    <row r="376" spans="2:7">
      <c r="B376" s="93" t="str">
        <f>IF(IF($C$4=Dates!$E$3, DataPack!BB637, IF($C$4=Dates!$E$4, DataPack!BG637, IF($C$4=Dates!$E$5, DataPack!BL637, IF($C$4=Dates!$E$6, DataPack!BQ637))))="", "", IF($C$4=Dates!$E$3, DataPack!BB637, IF($C$4=Dates!$E$4, DataPack!BG637, IF($C$4=Dates!$E$5, DataPack!BL637, IF($C$4=Dates!$E$6, DataPack!BQ637)))))</f>
        <v/>
      </c>
      <c r="C376" s="100" t="str">
        <f>IF(IF($C$4=Dates!$E$3, DataPack!BC637, IF($C$4=Dates!$E$4, DataPack!BH637, IF($C$4=Dates!$E$5, DataPack!BM637, IF($C$4=Dates!$E$6, DataPack!BR637))))="", "", IF($C$4=Dates!$E$3, DataPack!BC637, IF($C$4=Dates!$E$4, DataPack!BH637, IF($C$4=Dates!$E$5, DataPack!BM637, IF($C$4=Dates!$E$6, DataPack!BR637)))))</f>
        <v/>
      </c>
      <c r="D376" s="100" t="str">
        <f>IF(IF($C$4=Dates!$E$3, DataPack!BD637, IF($C$4=Dates!$E$4, DataPack!BI637, IF($C$4=Dates!$E$5, DataPack!BN637, IF($C$4=Dates!$E$6, DataPack!BS637))))="", "", IF($C$4=Dates!$E$3, DataPack!BD637, IF($C$4=Dates!$E$4, DataPack!BI637, IF($C$4=Dates!$E$5, DataPack!BN637, IF($C$4=Dates!$E$6, DataPack!BS637)))))</f>
        <v/>
      </c>
      <c r="E376" s="100" t="str">
        <f>IF(IF($C$4=Dates!$E$3, DataPack!BE637, IF($C$4=Dates!$E$4, DataPack!BJ637, IF($C$4=Dates!$E$5, DataPack!BO637, IF($C$4=Dates!$E$6, DataPack!BT637))))="", "", IF($C$4=Dates!$E$3, DataPack!BE637, IF($C$4=Dates!$E$4, DataPack!BJ637, IF($C$4=Dates!$E$5, DataPack!BO637, IF($C$4=Dates!$E$6, DataPack!BT637)))))</f>
        <v/>
      </c>
      <c r="F376" s="100"/>
      <c r="G376" s="101" t="str">
        <f>IF(IF($C$4=Dates!$E$3, DataPack!BF637, IF($C$4=Dates!$E$4, DataPack!BK637, IF($C$4=Dates!$E$5, DataPack!BP637, IF($C$4=Dates!$E$6, DataPack!BU637))))="", "", IF($C$4=Dates!$E$3, DataPack!BF637, IF($C$4=Dates!$E$4, DataPack!BK637, IF($C$4=Dates!$E$5, DataPack!BP637, IF($C$4=Dates!$E$6, DataPack!BU637)))))</f>
        <v/>
      </c>
    </row>
    <row r="377" spans="2:7">
      <c r="B377" s="93" t="str">
        <f>IF(IF($C$4=Dates!$E$3, DataPack!BB638, IF($C$4=Dates!$E$4, DataPack!BG638, IF($C$4=Dates!$E$5, DataPack!BL638, IF($C$4=Dates!$E$6, DataPack!BQ638))))="", "", IF($C$4=Dates!$E$3, DataPack!BB638, IF($C$4=Dates!$E$4, DataPack!BG638, IF($C$4=Dates!$E$5, DataPack!BL638, IF($C$4=Dates!$E$6, DataPack!BQ638)))))</f>
        <v/>
      </c>
      <c r="C377" s="100" t="str">
        <f>IF(IF($C$4=Dates!$E$3, DataPack!BC638, IF($C$4=Dates!$E$4, DataPack!BH638, IF($C$4=Dates!$E$5, DataPack!BM638, IF($C$4=Dates!$E$6, DataPack!BR638))))="", "", IF($C$4=Dates!$E$3, DataPack!BC638, IF($C$4=Dates!$E$4, DataPack!BH638, IF($C$4=Dates!$E$5, DataPack!BM638, IF($C$4=Dates!$E$6, DataPack!BR638)))))</f>
        <v/>
      </c>
      <c r="D377" s="100" t="str">
        <f>IF(IF($C$4=Dates!$E$3, DataPack!BD638, IF($C$4=Dates!$E$4, DataPack!BI638, IF($C$4=Dates!$E$5, DataPack!BN638, IF($C$4=Dates!$E$6, DataPack!BS638))))="", "", IF($C$4=Dates!$E$3, DataPack!BD638, IF($C$4=Dates!$E$4, DataPack!BI638, IF($C$4=Dates!$E$5, DataPack!BN638, IF($C$4=Dates!$E$6, DataPack!BS638)))))</f>
        <v/>
      </c>
      <c r="E377" s="100" t="str">
        <f>IF(IF($C$4=Dates!$E$3, DataPack!BE638, IF($C$4=Dates!$E$4, DataPack!BJ638, IF($C$4=Dates!$E$5, DataPack!BO638, IF($C$4=Dates!$E$6, DataPack!BT638))))="", "", IF($C$4=Dates!$E$3, DataPack!BE638, IF($C$4=Dates!$E$4, DataPack!BJ638, IF($C$4=Dates!$E$5, DataPack!BO638, IF($C$4=Dates!$E$6, DataPack!BT638)))))</f>
        <v/>
      </c>
      <c r="F377" s="100"/>
      <c r="G377" s="101" t="str">
        <f>IF(IF($C$4=Dates!$E$3, DataPack!BF638, IF($C$4=Dates!$E$4, DataPack!BK638, IF($C$4=Dates!$E$5, DataPack!BP638, IF($C$4=Dates!$E$6, DataPack!BU638))))="", "", IF($C$4=Dates!$E$3, DataPack!BF638, IF($C$4=Dates!$E$4, DataPack!BK638, IF($C$4=Dates!$E$5, DataPack!BP638, IF($C$4=Dates!$E$6, DataPack!BU638)))))</f>
        <v/>
      </c>
    </row>
    <row r="378" spans="2:7">
      <c r="B378" s="93" t="str">
        <f>IF(IF($C$4=Dates!$E$3, DataPack!BB639, IF($C$4=Dates!$E$4, DataPack!BG639, IF($C$4=Dates!$E$5, DataPack!BL639, IF($C$4=Dates!$E$6, DataPack!BQ639))))="", "", IF($C$4=Dates!$E$3, DataPack!BB639, IF($C$4=Dates!$E$4, DataPack!BG639, IF($C$4=Dates!$E$5, DataPack!BL639, IF($C$4=Dates!$E$6, DataPack!BQ639)))))</f>
        <v/>
      </c>
      <c r="C378" s="100" t="str">
        <f>IF(IF($C$4=Dates!$E$3, DataPack!BC639, IF($C$4=Dates!$E$4, DataPack!BH639, IF($C$4=Dates!$E$5, DataPack!BM639, IF($C$4=Dates!$E$6, DataPack!BR639))))="", "", IF($C$4=Dates!$E$3, DataPack!BC639, IF($C$4=Dates!$E$4, DataPack!BH639, IF($C$4=Dates!$E$5, DataPack!BM639, IF($C$4=Dates!$E$6, DataPack!BR639)))))</f>
        <v/>
      </c>
      <c r="D378" s="100" t="str">
        <f>IF(IF($C$4=Dates!$E$3, DataPack!BD639, IF($C$4=Dates!$E$4, DataPack!BI639, IF($C$4=Dates!$E$5, DataPack!BN639, IF($C$4=Dates!$E$6, DataPack!BS639))))="", "", IF($C$4=Dates!$E$3, DataPack!BD639, IF($C$4=Dates!$E$4, DataPack!BI639, IF($C$4=Dates!$E$5, DataPack!BN639, IF($C$4=Dates!$E$6, DataPack!BS639)))))</f>
        <v/>
      </c>
      <c r="E378" s="100" t="str">
        <f>IF(IF($C$4=Dates!$E$3, DataPack!BE639, IF($C$4=Dates!$E$4, DataPack!BJ639, IF($C$4=Dates!$E$5, DataPack!BO639, IF($C$4=Dates!$E$6, DataPack!BT639))))="", "", IF($C$4=Dates!$E$3, DataPack!BE639, IF($C$4=Dates!$E$4, DataPack!BJ639, IF($C$4=Dates!$E$5, DataPack!BO639, IF($C$4=Dates!$E$6, DataPack!BT639)))))</f>
        <v/>
      </c>
      <c r="F378" s="100"/>
      <c r="G378" s="101" t="str">
        <f>IF(IF($C$4=Dates!$E$3, DataPack!BF639, IF($C$4=Dates!$E$4, DataPack!BK639, IF($C$4=Dates!$E$5, DataPack!BP639, IF($C$4=Dates!$E$6, DataPack!BU639))))="", "", IF($C$4=Dates!$E$3, DataPack!BF639, IF($C$4=Dates!$E$4, DataPack!BK639, IF($C$4=Dates!$E$5, DataPack!BP639, IF($C$4=Dates!$E$6, DataPack!BU639)))))</f>
        <v/>
      </c>
    </row>
    <row r="379" spans="2:7">
      <c r="B379" s="93" t="str">
        <f>IF(IF($C$4=Dates!$E$3, DataPack!BB640, IF($C$4=Dates!$E$4, DataPack!BG640, IF($C$4=Dates!$E$5, DataPack!BL640, IF($C$4=Dates!$E$6, DataPack!BQ640))))="", "", IF($C$4=Dates!$E$3, DataPack!BB640, IF($C$4=Dates!$E$4, DataPack!BG640, IF($C$4=Dates!$E$5, DataPack!BL640, IF($C$4=Dates!$E$6, DataPack!BQ640)))))</f>
        <v/>
      </c>
      <c r="C379" s="100" t="str">
        <f>IF(IF($C$4=Dates!$E$3, DataPack!BC640, IF($C$4=Dates!$E$4, DataPack!BH640, IF($C$4=Dates!$E$5, DataPack!BM640, IF($C$4=Dates!$E$6, DataPack!BR640))))="", "", IF($C$4=Dates!$E$3, DataPack!BC640, IF($C$4=Dates!$E$4, DataPack!BH640, IF($C$4=Dates!$E$5, DataPack!BM640, IF($C$4=Dates!$E$6, DataPack!BR640)))))</f>
        <v/>
      </c>
      <c r="D379" s="100" t="str">
        <f>IF(IF($C$4=Dates!$E$3, DataPack!BD640, IF($C$4=Dates!$E$4, DataPack!BI640, IF($C$4=Dates!$E$5, DataPack!BN640, IF($C$4=Dates!$E$6, DataPack!BS640))))="", "", IF($C$4=Dates!$E$3, DataPack!BD640, IF($C$4=Dates!$E$4, DataPack!BI640, IF($C$4=Dates!$E$5, DataPack!BN640, IF($C$4=Dates!$E$6, DataPack!BS640)))))</f>
        <v/>
      </c>
      <c r="E379" s="100" t="str">
        <f>IF(IF($C$4=Dates!$E$3, DataPack!BE640, IF($C$4=Dates!$E$4, DataPack!BJ640, IF($C$4=Dates!$E$5, DataPack!BO640, IF($C$4=Dates!$E$6, DataPack!BT640))))="", "", IF($C$4=Dates!$E$3, DataPack!BE640, IF($C$4=Dates!$E$4, DataPack!BJ640, IF($C$4=Dates!$E$5, DataPack!BO640, IF($C$4=Dates!$E$6, DataPack!BT640)))))</f>
        <v/>
      </c>
      <c r="F379" s="100"/>
      <c r="G379" s="101" t="str">
        <f>IF(IF($C$4=Dates!$E$3, DataPack!BF640, IF($C$4=Dates!$E$4, DataPack!BK640, IF($C$4=Dates!$E$5, DataPack!BP640, IF($C$4=Dates!$E$6, DataPack!BU640))))="", "", IF($C$4=Dates!$E$3, DataPack!BF640, IF($C$4=Dates!$E$4, DataPack!BK640, IF($C$4=Dates!$E$5, DataPack!BP640, IF($C$4=Dates!$E$6, DataPack!BU640)))))</f>
        <v/>
      </c>
    </row>
    <row r="380" spans="2:7">
      <c r="B380" s="93" t="str">
        <f>IF(IF($C$4=Dates!$E$3, DataPack!BB641, IF($C$4=Dates!$E$4, DataPack!BG641, IF($C$4=Dates!$E$5, DataPack!BL641, IF($C$4=Dates!$E$6, DataPack!BQ641))))="", "", IF($C$4=Dates!$E$3, DataPack!BB641, IF($C$4=Dates!$E$4, DataPack!BG641, IF($C$4=Dates!$E$5, DataPack!BL641, IF($C$4=Dates!$E$6, DataPack!BQ641)))))</f>
        <v/>
      </c>
      <c r="C380" s="100" t="str">
        <f>IF(IF($C$4=Dates!$E$3, DataPack!BC641, IF($C$4=Dates!$E$4, DataPack!BH641, IF($C$4=Dates!$E$5, DataPack!BM641, IF($C$4=Dates!$E$6, DataPack!BR641))))="", "", IF($C$4=Dates!$E$3, DataPack!BC641, IF($C$4=Dates!$E$4, DataPack!BH641, IF($C$4=Dates!$E$5, DataPack!BM641, IF($C$4=Dates!$E$6, DataPack!BR641)))))</f>
        <v/>
      </c>
      <c r="D380" s="100" t="str">
        <f>IF(IF($C$4=Dates!$E$3, DataPack!BD641, IF($C$4=Dates!$E$4, DataPack!BI641, IF($C$4=Dates!$E$5, DataPack!BN641, IF($C$4=Dates!$E$6, DataPack!BS641))))="", "", IF($C$4=Dates!$E$3, DataPack!BD641, IF($C$4=Dates!$E$4, DataPack!BI641, IF($C$4=Dates!$E$5, DataPack!BN641, IF($C$4=Dates!$E$6, DataPack!BS641)))))</f>
        <v/>
      </c>
      <c r="E380" s="100" t="str">
        <f>IF(IF($C$4=Dates!$E$3, DataPack!BE641, IF($C$4=Dates!$E$4, DataPack!BJ641, IF($C$4=Dates!$E$5, DataPack!BO641, IF($C$4=Dates!$E$6, DataPack!BT641))))="", "", IF($C$4=Dates!$E$3, DataPack!BE641, IF($C$4=Dates!$E$4, DataPack!BJ641, IF($C$4=Dates!$E$5, DataPack!BO641, IF($C$4=Dates!$E$6, DataPack!BT641)))))</f>
        <v/>
      </c>
      <c r="F380" s="100"/>
      <c r="G380" s="101" t="str">
        <f>IF(IF($C$4=Dates!$E$3, DataPack!BF641, IF($C$4=Dates!$E$4, DataPack!BK641, IF($C$4=Dates!$E$5, DataPack!BP641, IF($C$4=Dates!$E$6, DataPack!BU641))))="", "", IF($C$4=Dates!$E$3, DataPack!BF641, IF($C$4=Dates!$E$4, DataPack!BK641, IF($C$4=Dates!$E$5, DataPack!BP641, IF($C$4=Dates!$E$6, DataPack!BU641)))))</f>
        <v/>
      </c>
    </row>
    <row r="381" spans="2:7">
      <c r="B381" s="93" t="str">
        <f>IF(IF($C$4=Dates!$E$3, DataPack!BB642, IF($C$4=Dates!$E$4, DataPack!BG642, IF($C$4=Dates!$E$5, DataPack!BL642, IF($C$4=Dates!$E$6, DataPack!BQ642))))="", "", IF($C$4=Dates!$E$3, DataPack!BB642, IF($C$4=Dates!$E$4, DataPack!BG642, IF($C$4=Dates!$E$5, DataPack!BL642, IF($C$4=Dates!$E$6, DataPack!BQ642)))))</f>
        <v/>
      </c>
      <c r="C381" s="100" t="str">
        <f>IF(IF($C$4=Dates!$E$3, DataPack!BC642, IF($C$4=Dates!$E$4, DataPack!BH642, IF($C$4=Dates!$E$5, DataPack!BM642, IF($C$4=Dates!$E$6, DataPack!BR642))))="", "", IF($C$4=Dates!$E$3, DataPack!BC642, IF($C$4=Dates!$E$4, DataPack!BH642, IF($C$4=Dates!$E$5, DataPack!BM642, IF($C$4=Dates!$E$6, DataPack!BR642)))))</f>
        <v/>
      </c>
      <c r="D381" s="100" t="str">
        <f>IF(IF($C$4=Dates!$E$3, DataPack!BD642, IF($C$4=Dates!$E$4, DataPack!BI642, IF($C$4=Dates!$E$5, DataPack!BN642, IF($C$4=Dates!$E$6, DataPack!BS642))))="", "", IF($C$4=Dates!$E$3, DataPack!BD642, IF($C$4=Dates!$E$4, DataPack!BI642, IF($C$4=Dates!$E$5, DataPack!BN642, IF($C$4=Dates!$E$6, DataPack!BS642)))))</f>
        <v/>
      </c>
      <c r="E381" s="100" t="str">
        <f>IF(IF($C$4=Dates!$E$3, DataPack!BE642, IF($C$4=Dates!$E$4, DataPack!BJ642, IF($C$4=Dates!$E$5, DataPack!BO642, IF($C$4=Dates!$E$6, DataPack!BT642))))="", "", IF($C$4=Dates!$E$3, DataPack!BE642, IF($C$4=Dates!$E$4, DataPack!BJ642, IF($C$4=Dates!$E$5, DataPack!BO642, IF($C$4=Dates!$E$6, DataPack!BT642)))))</f>
        <v/>
      </c>
      <c r="F381" s="100"/>
      <c r="G381" s="101" t="str">
        <f>IF(IF($C$4=Dates!$E$3, DataPack!BF642, IF($C$4=Dates!$E$4, DataPack!BK642, IF($C$4=Dates!$E$5, DataPack!BP642, IF($C$4=Dates!$E$6, DataPack!BU642))))="", "", IF($C$4=Dates!$E$3, DataPack!BF642, IF($C$4=Dates!$E$4, DataPack!BK642, IF($C$4=Dates!$E$5, DataPack!BP642, IF($C$4=Dates!$E$6, DataPack!BU642)))))</f>
        <v/>
      </c>
    </row>
    <row r="382" spans="2:7">
      <c r="B382" s="93" t="str">
        <f>IF(IF($C$4=Dates!$E$3, DataPack!BB643, IF($C$4=Dates!$E$4, DataPack!BG643, IF($C$4=Dates!$E$5, DataPack!BL643, IF($C$4=Dates!$E$6, DataPack!BQ643))))="", "", IF($C$4=Dates!$E$3, DataPack!BB643, IF($C$4=Dates!$E$4, DataPack!BG643, IF($C$4=Dates!$E$5, DataPack!BL643, IF($C$4=Dates!$E$6, DataPack!BQ643)))))</f>
        <v/>
      </c>
      <c r="C382" s="100" t="str">
        <f>IF(IF($C$4=Dates!$E$3, DataPack!BC643, IF($C$4=Dates!$E$4, DataPack!BH643, IF($C$4=Dates!$E$5, DataPack!BM643, IF($C$4=Dates!$E$6, DataPack!BR643))))="", "", IF($C$4=Dates!$E$3, DataPack!BC643, IF($C$4=Dates!$E$4, DataPack!BH643, IF($C$4=Dates!$E$5, DataPack!BM643, IF($C$4=Dates!$E$6, DataPack!BR643)))))</f>
        <v/>
      </c>
      <c r="D382" s="100" t="str">
        <f>IF(IF($C$4=Dates!$E$3, DataPack!BD643, IF($C$4=Dates!$E$4, DataPack!BI643, IF($C$4=Dates!$E$5, DataPack!BN643, IF($C$4=Dates!$E$6, DataPack!BS643))))="", "", IF($C$4=Dates!$E$3, DataPack!BD643, IF($C$4=Dates!$E$4, DataPack!BI643, IF($C$4=Dates!$E$5, DataPack!BN643, IF($C$4=Dates!$E$6, DataPack!BS643)))))</f>
        <v/>
      </c>
      <c r="E382" s="100" t="str">
        <f>IF(IF($C$4=Dates!$E$3, DataPack!BE643, IF($C$4=Dates!$E$4, DataPack!BJ643, IF($C$4=Dates!$E$5, DataPack!BO643, IF($C$4=Dates!$E$6, DataPack!BT643))))="", "", IF($C$4=Dates!$E$3, DataPack!BE643, IF($C$4=Dates!$E$4, DataPack!BJ643, IF($C$4=Dates!$E$5, DataPack!BO643, IF($C$4=Dates!$E$6, DataPack!BT643)))))</f>
        <v/>
      </c>
      <c r="F382" s="100"/>
      <c r="G382" s="101" t="str">
        <f>IF(IF($C$4=Dates!$E$3, DataPack!BF643, IF($C$4=Dates!$E$4, DataPack!BK643, IF($C$4=Dates!$E$5, DataPack!BP643, IF($C$4=Dates!$E$6, DataPack!BU643))))="", "", IF($C$4=Dates!$E$3, DataPack!BF643, IF($C$4=Dates!$E$4, DataPack!BK643, IF($C$4=Dates!$E$5, DataPack!BP643, IF($C$4=Dates!$E$6, DataPack!BU643)))))</f>
        <v/>
      </c>
    </row>
    <row r="383" spans="2:7">
      <c r="B383" s="93" t="str">
        <f>IF(IF($C$4=Dates!$E$3, DataPack!BB644, IF($C$4=Dates!$E$4, DataPack!BG644, IF($C$4=Dates!$E$5, DataPack!BL644, IF($C$4=Dates!$E$6, DataPack!BQ644))))="", "", IF($C$4=Dates!$E$3, DataPack!BB644, IF($C$4=Dates!$E$4, DataPack!BG644, IF($C$4=Dates!$E$5, DataPack!BL644, IF($C$4=Dates!$E$6, DataPack!BQ644)))))</f>
        <v/>
      </c>
      <c r="C383" s="100" t="str">
        <f>IF(IF($C$4=Dates!$E$3, DataPack!BC644, IF($C$4=Dates!$E$4, DataPack!BH644, IF($C$4=Dates!$E$5, DataPack!BM644, IF($C$4=Dates!$E$6, DataPack!BR644))))="", "", IF($C$4=Dates!$E$3, DataPack!BC644, IF($C$4=Dates!$E$4, DataPack!BH644, IF($C$4=Dates!$E$5, DataPack!BM644, IF($C$4=Dates!$E$6, DataPack!BR644)))))</f>
        <v/>
      </c>
      <c r="D383" s="100" t="str">
        <f>IF(IF($C$4=Dates!$E$3, DataPack!BD644, IF($C$4=Dates!$E$4, DataPack!BI644, IF($C$4=Dates!$E$5, DataPack!BN644, IF($C$4=Dates!$E$6, DataPack!BS644))))="", "", IF($C$4=Dates!$E$3, DataPack!BD644, IF($C$4=Dates!$E$4, DataPack!BI644, IF($C$4=Dates!$E$5, DataPack!BN644, IF($C$4=Dates!$E$6, DataPack!BS644)))))</f>
        <v/>
      </c>
      <c r="E383" s="100" t="str">
        <f>IF(IF($C$4=Dates!$E$3, DataPack!BE644, IF($C$4=Dates!$E$4, DataPack!BJ644, IF($C$4=Dates!$E$5, DataPack!BO644, IF($C$4=Dates!$E$6, DataPack!BT644))))="", "", IF($C$4=Dates!$E$3, DataPack!BE644, IF($C$4=Dates!$E$4, DataPack!BJ644, IF($C$4=Dates!$E$5, DataPack!BO644, IF($C$4=Dates!$E$6, DataPack!BT644)))))</f>
        <v/>
      </c>
      <c r="F383" s="100"/>
      <c r="G383" s="101" t="str">
        <f>IF(IF($C$4=Dates!$E$3, DataPack!BF644, IF($C$4=Dates!$E$4, DataPack!BK644, IF($C$4=Dates!$E$5, DataPack!BP644, IF($C$4=Dates!$E$6, DataPack!BU644))))="", "", IF($C$4=Dates!$E$3, DataPack!BF644, IF($C$4=Dates!$E$4, DataPack!BK644, IF($C$4=Dates!$E$5, DataPack!BP644, IF($C$4=Dates!$E$6, DataPack!BU644)))))</f>
        <v/>
      </c>
    </row>
    <row r="384" spans="2:7">
      <c r="B384" s="93" t="str">
        <f>IF(IF($C$4=Dates!$E$3, DataPack!BB645, IF($C$4=Dates!$E$4, DataPack!BG645, IF($C$4=Dates!$E$5, DataPack!BL645, IF($C$4=Dates!$E$6, DataPack!BQ645))))="", "", IF($C$4=Dates!$E$3, DataPack!BB645, IF($C$4=Dates!$E$4, DataPack!BG645, IF($C$4=Dates!$E$5, DataPack!BL645, IF($C$4=Dates!$E$6, DataPack!BQ645)))))</f>
        <v/>
      </c>
      <c r="C384" s="100" t="str">
        <f>IF(IF($C$4=Dates!$E$3, DataPack!BC645, IF($C$4=Dates!$E$4, DataPack!BH645, IF($C$4=Dates!$E$5, DataPack!BM645, IF($C$4=Dates!$E$6, DataPack!BR645))))="", "", IF($C$4=Dates!$E$3, DataPack!BC645, IF($C$4=Dates!$E$4, DataPack!BH645, IF($C$4=Dates!$E$5, DataPack!BM645, IF($C$4=Dates!$E$6, DataPack!BR645)))))</f>
        <v/>
      </c>
      <c r="D384" s="100" t="str">
        <f>IF(IF($C$4=Dates!$E$3, DataPack!BD645, IF($C$4=Dates!$E$4, DataPack!BI645, IF($C$4=Dates!$E$5, DataPack!BN645, IF($C$4=Dates!$E$6, DataPack!BS645))))="", "", IF($C$4=Dates!$E$3, DataPack!BD645, IF($C$4=Dates!$E$4, DataPack!BI645, IF($C$4=Dates!$E$5, DataPack!BN645, IF($C$4=Dates!$E$6, DataPack!BS645)))))</f>
        <v/>
      </c>
      <c r="E384" s="100" t="str">
        <f>IF(IF($C$4=Dates!$E$3, DataPack!BE645, IF($C$4=Dates!$E$4, DataPack!BJ645, IF($C$4=Dates!$E$5, DataPack!BO645, IF($C$4=Dates!$E$6, DataPack!BT645))))="", "", IF($C$4=Dates!$E$3, DataPack!BE645, IF($C$4=Dates!$E$4, DataPack!BJ645, IF($C$4=Dates!$E$5, DataPack!BO645, IF($C$4=Dates!$E$6, DataPack!BT645)))))</f>
        <v/>
      </c>
      <c r="F384" s="100"/>
      <c r="G384" s="101" t="str">
        <f>IF(IF($C$4=Dates!$E$3, DataPack!BF645, IF($C$4=Dates!$E$4, DataPack!BK645, IF($C$4=Dates!$E$5, DataPack!BP645, IF($C$4=Dates!$E$6, DataPack!BU645))))="", "", IF($C$4=Dates!$E$3, DataPack!BF645, IF($C$4=Dates!$E$4, DataPack!BK645, IF($C$4=Dates!$E$5, DataPack!BP645, IF($C$4=Dates!$E$6, DataPack!BU645)))))</f>
        <v/>
      </c>
    </row>
    <row r="385" spans="2:7">
      <c r="B385" s="93" t="str">
        <f>IF(IF($C$4=Dates!$E$3, DataPack!BB646, IF($C$4=Dates!$E$4, DataPack!BG646, IF($C$4=Dates!$E$5, DataPack!BL646, IF($C$4=Dates!$E$6, DataPack!BQ646))))="", "", IF($C$4=Dates!$E$3, DataPack!BB646, IF($C$4=Dates!$E$4, DataPack!BG646, IF($C$4=Dates!$E$5, DataPack!BL646, IF($C$4=Dates!$E$6, DataPack!BQ646)))))</f>
        <v/>
      </c>
      <c r="C385" s="100" t="str">
        <f>IF(IF($C$4=Dates!$E$3, DataPack!BC646, IF($C$4=Dates!$E$4, DataPack!BH646, IF($C$4=Dates!$E$5, DataPack!BM646, IF($C$4=Dates!$E$6, DataPack!BR646))))="", "", IF($C$4=Dates!$E$3, DataPack!BC646, IF($C$4=Dates!$E$4, DataPack!BH646, IF($C$4=Dates!$E$5, DataPack!BM646, IF($C$4=Dates!$E$6, DataPack!BR646)))))</f>
        <v/>
      </c>
      <c r="D385" s="100" t="str">
        <f>IF(IF($C$4=Dates!$E$3, DataPack!BD646, IF($C$4=Dates!$E$4, DataPack!BI646, IF($C$4=Dates!$E$5, DataPack!BN646, IF($C$4=Dates!$E$6, DataPack!BS646))))="", "", IF($C$4=Dates!$E$3, DataPack!BD646, IF($C$4=Dates!$E$4, DataPack!BI646, IF($C$4=Dates!$E$5, DataPack!BN646, IF($C$4=Dates!$E$6, DataPack!BS646)))))</f>
        <v/>
      </c>
      <c r="E385" s="100" t="str">
        <f>IF(IF($C$4=Dates!$E$3, DataPack!BE646, IF($C$4=Dates!$E$4, DataPack!BJ646, IF($C$4=Dates!$E$5, DataPack!BO646, IF($C$4=Dates!$E$6, DataPack!BT646))))="", "", IF($C$4=Dates!$E$3, DataPack!BE646, IF($C$4=Dates!$E$4, DataPack!BJ646, IF($C$4=Dates!$E$5, DataPack!BO646, IF($C$4=Dates!$E$6, DataPack!BT646)))))</f>
        <v/>
      </c>
      <c r="F385" s="100"/>
      <c r="G385" s="101" t="str">
        <f>IF(IF($C$4=Dates!$E$3, DataPack!BF646, IF($C$4=Dates!$E$4, DataPack!BK646, IF($C$4=Dates!$E$5, DataPack!BP646, IF($C$4=Dates!$E$6, DataPack!BU646))))="", "", IF($C$4=Dates!$E$3, DataPack!BF646, IF($C$4=Dates!$E$4, DataPack!BK646, IF($C$4=Dates!$E$5, DataPack!BP646, IF($C$4=Dates!$E$6, DataPack!BU646)))))</f>
        <v/>
      </c>
    </row>
    <row r="386" spans="2:7">
      <c r="B386" s="93" t="str">
        <f>IF(IF($C$4=Dates!$E$3, DataPack!BB647, IF($C$4=Dates!$E$4, DataPack!BG647, IF($C$4=Dates!$E$5, DataPack!BL647, IF($C$4=Dates!$E$6, DataPack!BQ647))))="", "", IF($C$4=Dates!$E$3, DataPack!BB647, IF($C$4=Dates!$E$4, DataPack!BG647, IF($C$4=Dates!$E$5, DataPack!BL647, IF($C$4=Dates!$E$6, DataPack!BQ647)))))</f>
        <v/>
      </c>
      <c r="C386" s="100" t="str">
        <f>IF(IF($C$4=Dates!$E$3, DataPack!BC647, IF($C$4=Dates!$E$4, DataPack!BH647, IF($C$4=Dates!$E$5, DataPack!BM647, IF($C$4=Dates!$E$6, DataPack!BR647))))="", "", IF($C$4=Dates!$E$3, DataPack!BC647, IF($C$4=Dates!$E$4, DataPack!BH647, IF($C$4=Dates!$E$5, DataPack!BM647, IF($C$4=Dates!$E$6, DataPack!BR647)))))</f>
        <v/>
      </c>
      <c r="D386" s="100" t="str">
        <f>IF(IF($C$4=Dates!$E$3, DataPack!BD647, IF($C$4=Dates!$E$4, DataPack!BI647, IF($C$4=Dates!$E$5, DataPack!BN647, IF($C$4=Dates!$E$6, DataPack!BS647))))="", "", IF($C$4=Dates!$E$3, DataPack!BD647, IF($C$4=Dates!$E$4, DataPack!BI647, IF($C$4=Dates!$E$5, DataPack!BN647, IF($C$4=Dates!$E$6, DataPack!BS647)))))</f>
        <v/>
      </c>
      <c r="E386" s="100" t="str">
        <f>IF(IF($C$4=Dates!$E$3, DataPack!BE647, IF($C$4=Dates!$E$4, DataPack!BJ647, IF($C$4=Dates!$E$5, DataPack!BO647, IF($C$4=Dates!$E$6, DataPack!BT647))))="", "", IF($C$4=Dates!$E$3, DataPack!BE647, IF($C$4=Dates!$E$4, DataPack!BJ647, IF($C$4=Dates!$E$5, DataPack!BO647, IF($C$4=Dates!$E$6, DataPack!BT647)))))</f>
        <v/>
      </c>
      <c r="F386" s="100"/>
      <c r="G386" s="101" t="str">
        <f>IF(IF($C$4=Dates!$E$3, DataPack!BF647, IF($C$4=Dates!$E$4, DataPack!BK647, IF($C$4=Dates!$E$5, DataPack!BP647, IF($C$4=Dates!$E$6, DataPack!BU647))))="", "", IF($C$4=Dates!$E$3, DataPack!BF647, IF($C$4=Dates!$E$4, DataPack!BK647, IF($C$4=Dates!$E$5, DataPack!BP647, IF($C$4=Dates!$E$6, DataPack!BU647)))))</f>
        <v/>
      </c>
    </row>
    <row r="387" spans="2:7">
      <c r="B387" s="93" t="str">
        <f>IF(IF($C$4=Dates!$E$3, DataPack!BB648, IF($C$4=Dates!$E$4, DataPack!BG648, IF($C$4=Dates!$E$5, DataPack!BL648, IF($C$4=Dates!$E$6, DataPack!BQ648))))="", "", IF($C$4=Dates!$E$3, DataPack!BB648, IF($C$4=Dates!$E$4, DataPack!BG648, IF($C$4=Dates!$E$5, DataPack!BL648, IF($C$4=Dates!$E$6, DataPack!BQ648)))))</f>
        <v/>
      </c>
      <c r="C387" s="100" t="str">
        <f>IF(IF($C$4=Dates!$E$3, DataPack!BC648, IF($C$4=Dates!$E$4, DataPack!BH648, IF($C$4=Dates!$E$5, DataPack!BM648, IF($C$4=Dates!$E$6, DataPack!BR648))))="", "", IF($C$4=Dates!$E$3, DataPack!BC648, IF($C$4=Dates!$E$4, DataPack!BH648, IF($C$4=Dates!$E$5, DataPack!BM648, IF($C$4=Dates!$E$6, DataPack!BR648)))))</f>
        <v/>
      </c>
      <c r="D387" s="100" t="str">
        <f>IF(IF($C$4=Dates!$E$3, DataPack!BD648, IF($C$4=Dates!$E$4, DataPack!BI648, IF($C$4=Dates!$E$5, DataPack!BN648, IF($C$4=Dates!$E$6, DataPack!BS648))))="", "", IF($C$4=Dates!$E$3, DataPack!BD648, IF($C$4=Dates!$E$4, DataPack!BI648, IF($C$4=Dates!$E$5, DataPack!BN648, IF($C$4=Dates!$E$6, DataPack!BS648)))))</f>
        <v/>
      </c>
      <c r="E387" s="100" t="str">
        <f>IF(IF($C$4=Dates!$E$3, DataPack!BE648, IF($C$4=Dates!$E$4, DataPack!BJ648, IF($C$4=Dates!$E$5, DataPack!BO648, IF($C$4=Dates!$E$6, DataPack!BT648))))="", "", IF($C$4=Dates!$E$3, DataPack!BE648, IF($C$4=Dates!$E$4, DataPack!BJ648, IF($C$4=Dates!$E$5, DataPack!BO648, IF($C$4=Dates!$E$6, DataPack!BT648)))))</f>
        <v/>
      </c>
      <c r="F387" s="100"/>
      <c r="G387" s="101" t="str">
        <f>IF(IF($C$4=Dates!$E$3, DataPack!BF648, IF($C$4=Dates!$E$4, DataPack!BK648, IF($C$4=Dates!$E$5, DataPack!BP648, IF($C$4=Dates!$E$6, DataPack!BU648))))="", "", IF($C$4=Dates!$E$3, DataPack!BF648, IF($C$4=Dates!$E$4, DataPack!BK648, IF($C$4=Dates!$E$5, DataPack!BP648, IF($C$4=Dates!$E$6, DataPack!BU648)))))</f>
        <v/>
      </c>
    </row>
    <row r="388" spans="2:7">
      <c r="B388" s="93" t="str">
        <f>IF(IF($C$4=Dates!$E$3, DataPack!BB649, IF($C$4=Dates!$E$4, DataPack!BG649, IF($C$4=Dates!$E$5, DataPack!BL649, IF($C$4=Dates!$E$6, DataPack!BQ649))))="", "", IF($C$4=Dates!$E$3, DataPack!BB649, IF($C$4=Dates!$E$4, DataPack!BG649, IF($C$4=Dates!$E$5, DataPack!BL649, IF($C$4=Dates!$E$6, DataPack!BQ649)))))</f>
        <v/>
      </c>
      <c r="C388" s="100" t="str">
        <f>IF(IF($C$4=Dates!$E$3, DataPack!BC649, IF($C$4=Dates!$E$4, DataPack!BH649, IF($C$4=Dates!$E$5, DataPack!BM649, IF($C$4=Dates!$E$6, DataPack!BR649))))="", "", IF($C$4=Dates!$E$3, DataPack!BC649, IF($C$4=Dates!$E$4, DataPack!BH649, IF($C$4=Dates!$E$5, DataPack!BM649, IF($C$4=Dates!$E$6, DataPack!BR649)))))</f>
        <v/>
      </c>
      <c r="D388" s="100" t="str">
        <f>IF(IF($C$4=Dates!$E$3, DataPack!BD649, IF($C$4=Dates!$E$4, DataPack!BI649, IF($C$4=Dates!$E$5, DataPack!BN649, IF($C$4=Dates!$E$6, DataPack!BS649))))="", "", IF($C$4=Dates!$E$3, DataPack!BD649, IF($C$4=Dates!$E$4, DataPack!BI649, IF($C$4=Dates!$E$5, DataPack!BN649, IF($C$4=Dates!$E$6, DataPack!BS649)))))</f>
        <v/>
      </c>
      <c r="E388" s="100" t="str">
        <f>IF(IF($C$4=Dates!$E$3, DataPack!BE649, IF($C$4=Dates!$E$4, DataPack!BJ649, IF($C$4=Dates!$E$5, DataPack!BO649, IF($C$4=Dates!$E$6, DataPack!BT649))))="", "", IF($C$4=Dates!$E$3, DataPack!BE649, IF($C$4=Dates!$E$4, DataPack!BJ649, IF($C$4=Dates!$E$5, DataPack!BO649, IF($C$4=Dates!$E$6, DataPack!BT649)))))</f>
        <v/>
      </c>
      <c r="F388" s="100"/>
      <c r="G388" s="101" t="str">
        <f>IF(IF($C$4=Dates!$E$3, DataPack!BF649, IF($C$4=Dates!$E$4, DataPack!BK649, IF($C$4=Dates!$E$5, DataPack!BP649, IF($C$4=Dates!$E$6, DataPack!BU649))))="", "", IF($C$4=Dates!$E$3, DataPack!BF649, IF($C$4=Dates!$E$4, DataPack!BK649, IF($C$4=Dates!$E$5, DataPack!BP649, IF($C$4=Dates!$E$6, DataPack!BU649)))))</f>
        <v/>
      </c>
    </row>
    <row r="389" spans="2:7">
      <c r="B389" s="93" t="str">
        <f>IF(IF($C$4=Dates!$E$3, DataPack!BB650, IF($C$4=Dates!$E$4, DataPack!BG650, IF($C$4=Dates!$E$5, DataPack!BL650, IF($C$4=Dates!$E$6, DataPack!BQ650))))="", "", IF($C$4=Dates!$E$3, DataPack!BB650, IF($C$4=Dates!$E$4, DataPack!BG650, IF($C$4=Dates!$E$5, DataPack!BL650, IF($C$4=Dates!$E$6, DataPack!BQ650)))))</f>
        <v/>
      </c>
      <c r="C389" s="100" t="str">
        <f>IF(IF($C$4=Dates!$E$3, DataPack!BC650, IF($C$4=Dates!$E$4, DataPack!BH650, IF($C$4=Dates!$E$5, DataPack!BM650, IF($C$4=Dates!$E$6, DataPack!BR650))))="", "", IF($C$4=Dates!$E$3, DataPack!BC650, IF($C$4=Dates!$E$4, DataPack!BH650, IF($C$4=Dates!$E$5, DataPack!BM650, IF($C$4=Dates!$E$6, DataPack!BR650)))))</f>
        <v/>
      </c>
      <c r="D389" s="100" t="str">
        <f>IF(IF($C$4=Dates!$E$3, DataPack!BD650, IF($C$4=Dates!$E$4, DataPack!BI650, IF($C$4=Dates!$E$5, DataPack!BN650, IF($C$4=Dates!$E$6, DataPack!BS650))))="", "", IF($C$4=Dates!$E$3, DataPack!BD650, IF($C$4=Dates!$E$4, DataPack!BI650, IF($C$4=Dates!$E$5, DataPack!BN650, IF($C$4=Dates!$E$6, DataPack!BS650)))))</f>
        <v/>
      </c>
      <c r="E389" s="100" t="str">
        <f>IF(IF($C$4=Dates!$E$3, DataPack!BE650, IF($C$4=Dates!$E$4, DataPack!BJ650, IF($C$4=Dates!$E$5, DataPack!BO650, IF($C$4=Dates!$E$6, DataPack!BT650))))="", "", IF($C$4=Dates!$E$3, DataPack!BE650, IF($C$4=Dates!$E$4, DataPack!BJ650, IF($C$4=Dates!$E$5, DataPack!BO650, IF($C$4=Dates!$E$6, DataPack!BT650)))))</f>
        <v/>
      </c>
      <c r="F389" s="100"/>
      <c r="G389" s="101" t="str">
        <f>IF(IF($C$4=Dates!$E$3, DataPack!BF650, IF($C$4=Dates!$E$4, DataPack!BK650, IF($C$4=Dates!$E$5, DataPack!BP650, IF($C$4=Dates!$E$6, DataPack!BU650))))="", "", IF($C$4=Dates!$E$3, DataPack!BF650, IF($C$4=Dates!$E$4, DataPack!BK650, IF($C$4=Dates!$E$5, DataPack!BP650, IF($C$4=Dates!$E$6, DataPack!BU650)))))</f>
        <v/>
      </c>
    </row>
    <row r="390" spans="2:7">
      <c r="B390" s="93" t="str">
        <f>IF(IF($C$4=Dates!$E$3, DataPack!BB651, IF($C$4=Dates!$E$4, DataPack!BG651, IF($C$4=Dates!$E$5, DataPack!BL651, IF($C$4=Dates!$E$6, DataPack!BQ651))))="", "", IF($C$4=Dates!$E$3, DataPack!BB651, IF($C$4=Dates!$E$4, DataPack!BG651, IF($C$4=Dates!$E$5, DataPack!BL651, IF($C$4=Dates!$E$6, DataPack!BQ651)))))</f>
        <v/>
      </c>
      <c r="C390" s="100" t="str">
        <f>IF(IF($C$4=Dates!$E$3, DataPack!BC651, IF($C$4=Dates!$E$4, DataPack!BH651, IF($C$4=Dates!$E$5, DataPack!BM651, IF($C$4=Dates!$E$6, DataPack!BR651))))="", "", IF($C$4=Dates!$E$3, DataPack!BC651, IF($C$4=Dates!$E$4, DataPack!BH651, IF($C$4=Dates!$E$5, DataPack!BM651, IF($C$4=Dates!$E$6, DataPack!BR651)))))</f>
        <v/>
      </c>
      <c r="D390" s="100" t="str">
        <f>IF(IF($C$4=Dates!$E$3, DataPack!BD651, IF($C$4=Dates!$E$4, DataPack!BI651, IF($C$4=Dates!$E$5, DataPack!BN651, IF($C$4=Dates!$E$6, DataPack!BS651))))="", "", IF($C$4=Dates!$E$3, DataPack!BD651, IF($C$4=Dates!$E$4, DataPack!BI651, IF($C$4=Dates!$E$5, DataPack!BN651, IF($C$4=Dates!$E$6, DataPack!BS651)))))</f>
        <v/>
      </c>
      <c r="E390" s="100" t="str">
        <f>IF(IF($C$4=Dates!$E$3, DataPack!BE651, IF($C$4=Dates!$E$4, DataPack!BJ651, IF($C$4=Dates!$E$5, DataPack!BO651, IF($C$4=Dates!$E$6, DataPack!BT651))))="", "", IF($C$4=Dates!$E$3, DataPack!BE651, IF($C$4=Dates!$E$4, DataPack!BJ651, IF($C$4=Dates!$E$5, DataPack!BO651, IF($C$4=Dates!$E$6, DataPack!BT651)))))</f>
        <v/>
      </c>
      <c r="F390" s="100"/>
      <c r="G390" s="101" t="str">
        <f>IF(IF($C$4=Dates!$E$3, DataPack!BF651, IF($C$4=Dates!$E$4, DataPack!BK651, IF($C$4=Dates!$E$5, DataPack!BP651, IF($C$4=Dates!$E$6, DataPack!BU651))))="", "", IF($C$4=Dates!$E$3, DataPack!BF651, IF($C$4=Dates!$E$4, DataPack!BK651, IF($C$4=Dates!$E$5, DataPack!BP651, IF($C$4=Dates!$E$6, DataPack!BU651)))))</f>
        <v/>
      </c>
    </row>
    <row r="391" spans="2:7">
      <c r="B391" s="93" t="str">
        <f>IF(IF($C$4=Dates!$E$3, DataPack!BB652, IF($C$4=Dates!$E$4, DataPack!BG652, IF($C$4=Dates!$E$5, DataPack!BL652, IF($C$4=Dates!$E$6, DataPack!BQ652))))="", "", IF($C$4=Dates!$E$3, DataPack!BB652, IF($C$4=Dates!$E$4, DataPack!BG652, IF($C$4=Dates!$E$5, DataPack!BL652, IF($C$4=Dates!$E$6, DataPack!BQ652)))))</f>
        <v/>
      </c>
      <c r="C391" s="100" t="str">
        <f>IF(IF($C$4=Dates!$E$3, DataPack!BC652, IF($C$4=Dates!$E$4, DataPack!BH652, IF($C$4=Dates!$E$5, DataPack!BM652, IF($C$4=Dates!$E$6, DataPack!BR652))))="", "", IF($C$4=Dates!$E$3, DataPack!BC652, IF($C$4=Dates!$E$4, DataPack!BH652, IF($C$4=Dates!$E$5, DataPack!BM652, IF($C$4=Dates!$E$6, DataPack!BR652)))))</f>
        <v/>
      </c>
      <c r="D391" s="100" t="str">
        <f>IF(IF($C$4=Dates!$E$3, DataPack!BD652, IF($C$4=Dates!$E$4, DataPack!BI652, IF($C$4=Dates!$E$5, DataPack!BN652, IF($C$4=Dates!$E$6, DataPack!BS652))))="", "", IF($C$4=Dates!$E$3, DataPack!BD652, IF($C$4=Dates!$E$4, DataPack!BI652, IF($C$4=Dates!$E$5, DataPack!BN652, IF($C$4=Dates!$E$6, DataPack!BS652)))))</f>
        <v/>
      </c>
      <c r="E391" s="100" t="str">
        <f>IF(IF($C$4=Dates!$E$3, DataPack!BE652, IF($C$4=Dates!$E$4, DataPack!BJ652, IF($C$4=Dates!$E$5, DataPack!BO652, IF($C$4=Dates!$E$6, DataPack!BT652))))="", "", IF($C$4=Dates!$E$3, DataPack!BE652, IF($C$4=Dates!$E$4, DataPack!BJ652, IF($C$4=Dates!$E$5, DataPack!BO652, IF($C$4=Dates!$E$6, DataPack!BT652)))))</f>
        <v/>
      </c>
      <c r="F391" s="100"/>
      <c r="G391" s="101" t="str">
        <f>IF(IF($C$4=Dates!$E$3, DataPack!BF652, IF($C$4=Dates!$E$4, DataPack!BK652, IF($C$4=Dates!$E$5, DataPack!BP652, IF($C$4=Dates!$E$6, DataPack!BU652))))="", "", IF($C$4=Dates!$E$3, DataPack!BF652, IF($C$4=Dates!$E$4, DataPack!BK652, IF($C$4=Dates!$E$5, DataPack!BP652, IF($C$4=Dates!$E$6, DataPack!BU652)))))</f>
        <v/>
      </c>
    </row>
    <row r="392" spans="2:7">
      <c r="B392" s="93" t="str">
        <f>IF(IF($C$4=Dates!$E$3, DataPack!BB653, IF($C$4=Dates!$E$4, DataPack!BG653, IF($C$4=Dates!$E$5, DataPack!BL653, IF($C$4=Dates!$E$6, DataPack!BQ653))))="", "", IF($C$4=Dates!$E$3, DataPack!BB653, IF($C$4=Dates!$E$4, DataPack!BG653, IF($C$4=Dates!$E$5, DataPack!BL653, IF($C$4=Dates!$E$6, DataPack!BQ653)))))</f>
        <v/>
      </c>
      <c r="C392" s="100" t="str">
        <f>IF(IF($C$4=Dates!$E$3, DataPack!BC653, IF($C$4=Dates!$E$4, DataPack!BH653, IF($C$4=Dates!$E$5, DataPack!BM653, IF($C$4=Dates!$E$6, DataPack!BR653))))="", "", IF($C$4=Dates!$E$3, DataPack!BC653, IF($C$4=Dates!$E$4, DataPack!BH653, IF($C$4=Dates!$E$5, DataPack!BM653, IF($C$4=Dates!$E$6, DataPack!BR653)))))</f>
        <v/>
      </c>
      <c r="D392" s="100" t="str">
        <f>IF(IF($C$4=Dates!$E$3, DataPack!BD653, IF($C$4=Dates!$E$4, DataPack!BI653, IF($C$4=Dates!$E$5, DataPack!BN653, IF($C$4=Dates!$E$6, DataPack!BS653))))="", "", IF($C$4=Dates!$E$3, DataPack!BD653, IF($C$4=Dates!$E$4, DataPack!BI653, IF($C$4=Dates!$E$5, DataPack!BN653, IF($C$4=Dates!$E$6, DataPack!BS653)))))</f>
        <v/>
      </c>
      <c r="E392" s="100" t="str">
        <f>IF(IF($C$4=Dates!$E$3, DataPack!BE653, IF($C$4=Dates!$E$4, DataPack!BJ653, IF($C$4=Dates!$E$5, DataPack!BO653, IF($C$4=Dates!$E$6, DataPack!BT653))))="", "", IF($C$4=Dates!$E$3, DataPack!BE653, IF($C$4=Dates!$E$4, DataPack!BJ653, IF($C$4=Dates!$E$5, DataPack!BO653, IF($C$4=Dates!$E$6, DataPack!BT653)))))</f>
        <v/>
      </c>
      <c r="F392" s="100"/>
      <c r="G392" s="101" t="str">
        <f>IF(IF($C$4=Dates!$E$3, DataPack!BF653, IF($C$4=Dates!$E$4, DataPack!BK653, IF($C$4=Dates!$E$5, DataPack!BP653, IF($C$4=Dates!$E$6, DataPack!BU653))))="", "", IF($C$4=Dates!$E$3, DataPack!BF653, IF($C$4=Dates!$E$4, DataPack!BK653, IF($C$4=Dates!$E$5, DataPack!BP653, IF($C$4=Dates!$E$6, DataPack!BU653)))))</f>
        <v/>
      </c>
    </row>
    <row r="393" spans="2:7">
      <c r="B393" s="93" t="str">
        <f>IF(IF($C$4=Dates!$E$3, DataPack!BB654, IF($C$4=Dates!$E$4, DataPack!BG654, IF($C$4=Dates!$E$5, DataPack!BL654, IF($C$4=Dates!$E$6, DataPack!BQ654))))="", "", IF($C$4=Dates!$E$3, DataPack!BB654, IF($C$4=Dates!$E$4, DataPack!BG654, IF($C$4=Dates!$E$5, DataPack!BL654, IF($C$4=Dates!$E$6, DataPack!BQ654)))))</f>
        <v/>
      </c>
      <c r="C393" s="100" t="str">
        <f>IF(IF($C$4=Dates!$E$3, DataPack!BC654, IF($C$4=Dates!$E$4, DataPack!BH654, IF($C$4=Dates!$E$5, DataPack!BM654, IF($C$4=Dates!$E$6, DataPack!BR654))))="", "", IF($C$4=Dates!$E$3, DataPack!BC654, IF($C$4=Dates!$E$4, DataPack!BH654, IF($C$4=Dates!$E$5, DataPack!BM654, IF($C$4=Dates!$E$6, DataPack!BR654)))))</f>
        <v/>
      </c>
      <c r="D393" s="100" t="str">
        <f>IF(IF($C$4=Dates!$E$3, DataPack!BD654, IF($C$4=Dates!$E$4, DataPack!BI654, IF($C$4=Dates!$E$5, DataPack!BN654, IF($C$4=Dates!$E$6, DataPack!BS654))))="", "", IF($C$4=Dates!$E$3, DataPack!BD654, IF($C$4=Dates!$E$4, DataPack!BI654, IF($C$4=Dates!$E$5, DataPack!BN654, IF($C$4=Dates!$E$6, DataPack!BS654)))))</f>
        <v/>
      </c>
      <c r="E393" s="100" t="str">
        <f>IF(IF($C$4=Dates!$E$3, DataPack!BE654, IF($C$4=Dates!$E$4, DataPack!BJ654, IF($C$4=Dates!$E$5, DataPack!BO654, IF($C$4=Dates!$E$6, DataPack!BT654))))="", "", IF($C$4=Dates!$E$3, DataPack!BE654, IF($C$4=Dates!$E$4, DataPack!BJ654, IF($C$4=Dates!$E$5, DataPack!BO654, IF($C$4=Dates!$E$6, DataPack!BT654)))))</f>
        <v/>
      </c>
      <c r="F393" s="100"/>
      <c r="G393" s="101" t="str">
        <f>IF(IF($C$4=Dates!$E$3, DataPack!BF654, IF($C$4=Dates!$E$4, DataPack!BK654, IF($C$4=Dates!$E$5, DataPack!BP654, IF($C$4=Dates!$E$6, DataPack!BU654))))="", "", IF($C$4=Dates!$E$3, DataPack!BF654, IF($C$4=Dates!$E$4, DataPack!BK654, IF($C$4=Dates!$E$5, DataPack!BP654, IF($C$4=Dates!$E$6, DataPack!BU654)))))</f>
        <v/>
      </c>
    </row>
    <row r="394" spans="2:7">
      <c r="B394" s="93" t="str">
        <f>IF(IF($C$4=Dates!$E$3, DataPack!BB655, IF($C$4=Dates!$E$4, DataPack!BG655, IF($C$4=Dates!$E$5, DataPack!BL655, IF($C$4=Dates!$E$6, DataPack!BQ655))))="", "", IF($C$4=Dates!$E$3, DataPack!BB655, IF($C$4=Dates!$E$4, DataPack!BG655, IF($C$4=Dates!$E$5, DataPack!BL655, IF($C$4=Dates!$E$6, DataPack!BQ655)))))</f>
        <v/>
      </c>
      <c r="C394" s="100" t="str">
        <f>IF(IF($C$4=Dates!$E$3, DataPack!BC655, IF($C$4=Dates!$E$4, DataPack!BH655, IF($C$4=Dates!$E$5, DataPack!BM655, IF($C$4=Dates!$E$6, DataPack!BR655))))="", "", IF($C$4=Dates!$E$3, DataPack!BC655, IF($C$4=Dates!$E$4, DataPack!BH655, IF($C$4=Dates!$E$5, DataPack!BM655, IF($C$4=Dates!$E$6, DataPack!BR655)))))</f>
        <v/>
      </c>
      <c r="D394" s="100" t="str">
        <f>IF(IF($C$4=Dates!$E$3, DataPack!BD655, IF($C$4=Dates!$E$4, DataPack!BI655, IF($C$4=Dates!$E$5, DataPack!BN655, IF($C$4=Dates!$E$6, DataPack!BS655))))="", "", IF($C$4=Dates!$E$3, DataPack!BD655, IF($C$4=Dates!$E$4, DataPack!BI655, IF($C$4=Dates!$E$5, DataPack!BN655, IF($C$4=Dates!$E$6, DataPack!BS655)))))</f>
        <v/>
      </c>
      <c r="E394" s="100" t="str">
        <f>IF(IF($C$4=Dates!$E$3, DataPack!BE655, IF($C$4=Dates!$E$4, DataPack!BJ655, IF($C$4=Dates!$E$5, DataPack!BO655, IF($C$4=Dates!$E$6, DataPack!BT655))))="", "", IF($C$4=Dates!$E$3, DataPack!BE655, IF($C$4=Dates!$E$4, DataPack!BJ655, IF($C$4=Dates!$E$5, DataPack!BO655, IF($C$4=Dates!$E$6, DataPack!BT655)))))</f>
        <v/>
      </c>
      <c r="F394" s="100"/>
      <c r="G394" s="101" t="str">
        <f>IF(IF($C$4=Dates!$E$3, DataPack!BF655, IF($C$4=Dates!$E$4, DataPack!BK655, IF($C$4=Dates!$E$5, DataPack!BP655, IF($C$4=Dates!$E$6, DataPack!BU655))))="", "", IF($C$4=Dates!$E$3, DataPack!BF655, IF($C$4=Dates!$E$4, DataPack!BK655, IF($C$4=Dates!$E$5, DataPack!BP655, IF($C$4=Dates!$E$6, DataPack!BU655)))))</f>
        <v/>
      </c>
    </row>
    <row r="395" spans="2:7">
      <c r="B395" s="93" t="str">
        <f>IF(IF($C$4=Dates!$E$3, DataPack!BB656, IF($C$4=Dates!$E$4, DataPack!BG656, IF($C$4=Dates!$E$5, DataPack!BL656, IF($C$4=Dates!$E$6, DataPack!BQ656))))="", "", IF($C$4=Dates!$E$3, DataPack!BB656, IF($C$4=Dates!$E$4, DataPack!BG656, IF($C$4=Dates!$E$5, DataPack!BL656, IF($C$4=Dates!$E$6, DataPack!BQ656)))))</f>
        <v/>
      </c>
      <c r="C395" s="100" t="str">
        <f>IF(IF($C$4=Dates!$E$3, DataPack!BC656, IF($C$4=Dates!$E$4, DataPack!BH656, IF($C$4=Dates!$E$5, DataPack!BM656, IF($C$4=Dates!$E$6, DataPack!BR656))))="", "", IF($C$4=Dates!$E$3, DataPack!BC656, IF($C$4=Dates!$E$4, DataPack!BH656, IF($C$4=Dates!$E$5, DataPack!BM656, IF($C$4=Dates!$E$6, DataPack!BR656)))))</f>
        <v/>
      </c>
      <c r="D395" s="100" t="str">
        <f>IF(IF($C$4=Dates!$E$3, DataPack!BD656, IF($C$4=Dates!$E$4, DataPack!BI656, IF($C$4=Dates!$E$5, DataPack!BN656, IF($C$4=Dates!$E$6, DataPack!BS656))))="", "", IF($C$4=Dates!$E$3, DataPack!BD656, IF($C$4=Dates!$E$4, DataPack!BI656, IF($C$4=Dates!$E$5, DataPack!BN656, IF($C$4=Dates!$E$6, DataPack!BS656)))))</f>
        <v/>
      </c>
      <c r="E395" s="100" t="str">
        <f>IF(IF($C$4=Dates!$E$3, DataPack!BE656, IF($C$4=Dates!$E$4, DataPack!BJ656, IF($C$4=Dates!$E$5, DataPack!BO656, IF($C$4=Dates!$E$6, DataPack!BT656))))="", "", IF($C$4=Dates!$E$3, DataPack!BE656, IF($C$4=Dates!$E$4, DataPack!BJ656, IF($C$4=Dates!$E$5, DataPack!BO656, IF($C$4=Dates!$E$6, DataPack!BT656)))))</f>
        <v/>
      </c>
      <c r="F395" s="100"/>
      <c r="G395" s="101" t="str">
        <f>IF(IF($C$4=Dates!$E$3, DataPack!BF656, IF($C$4=Dates!$E$4, DataPack!BK656, IF($C$4=Dates!$E$5, DataPack!BP656, IF($C$4=Dates!$E$6, DataPack!BU656))))="", "", IF($C$4=Dates!$E$3, DataPack!BF656, IF($C$4=Dates!$E$4, DataPack!BK656, IF($C$4=Dates!$E$5, DataPack!BP656, IF($C$4=Dates!$E$6, DataPack!BU656)))))</f>
        <v/>
      </c>
    </row>
    <row r="396" spans="2:7">
      <c r="B396" s="93" t="str">
        <f>IF(IF($C$4=Dates!$E$3, DataPack!BB657, IF($C$4=Dates!$E$4, DataPack!BG657, IF($C$4=Dates!$E$5, DataPack!BL657, IF($C$4=Dates!$E$6, DataPack!BQ657))))="", "", IF($C$4=Dates!$E$3, DataPack!BB657, IF($C$4=Dates!$E$4, DataPack!BG657, IF($C$4=Dates!$E$5, DataPack!BL657, IF($C$4=Dates!$E$6, DataPack!BQ657)))))</f>
        <v/>
      </c>
      <c r="C396" s="100" t="str">
        <f>IF(IF($C$4=Dates!$E$3, DataPack!BC657, IF($C$4=Dates!$E$4, DataPack!BH657, IF($C$4=Dates!$E$5, DataPack!BM657, IF($C$4=Dates!$E$6, DataPack!BR657))))="", "", IF($C$4=Dates!$E$3, DataPack!BC657, IF($C$4=Dates!$E$4, DataPack!BH657, IF($C$4=Dates!$E$5, DataPack!BM657, IF($C$4=Dates!$E$6, DataPack!BR657)))))</f>
        <v/>
      </c>
      <c r="D396" s="100" t="str">
        <f>IF(IF($C$4=Dates!$E$3, DataPack!BD657, IF($C$4=Dates!$E$4, DataPack!BI657, IF($C$4=Dates!$E$5, DataPack!BN657, IF($C$4=Dates!$E$6, DataPack!BS657))))="", "", IF($C$4=Dates!$E$3, DataPack!BD657, IF($C$4=Dates!$E$4, DataPack!BI657, IF($C$4=Dates!$E$5, DataPack!BN657, IF($C$4=Dates!$E$6, DataPack!BS657)))))</f>
        <v/>
      </c>
      <c r="E396" s="100" t="str">
        <f>IF(IF($C$4=Dates!$E$3, DataPack!BE657, IF($C$4=Dates!$E$4, DataPack!BJ657, IF($C$4=Dates!$E$5, DataPack!BO657, IF($C$4=Dates!$E$6, DataPack!BT657))))="", "", IF($C$4=Dates!$E$3, DataPack!BE657, IF($C$4=Dates!$E$4, DataPack!BJ657, IF($C$4=Dates!$E$5, DataPack!BO657, IF($C$4=Dates!$E$6, DataPack!BT657)))))</f>
        <v/>
      </c>
      <c r="F396" s="100"/>
      <c r="G396" s="101" t="str">
        <f>IF(IF($C$4=Dates!$E$3, DataPack!BF657, IF($C$4=Dates!$E$4, DataPack!BK657, IF($C$4=Dates!$E$5, DataPack!BP657, IF($C$4=Dates!$E$6, DataPack!BU657))))="", "", IF($C$4=Dates!$E$3, DataPack!BF657, IF($C$4=Dates!$E$4, DataPack!BK657, IF($C$4=Dates!$E$5, DataPack!BP657, IF($C$4=Dates!$E$6, DataPack!BU657)))))</f>
        <v/>
      </c>
    </row>
    <row r="397" spans="2:7">
      <c r="B397" s="93" t="str">
        <f>IF(IF($C$4=Dates!$E$3, DataPack!BB658, IF($C$4=Dates!$E$4, DataPack!BG658, IF($C$4=Dates!$E$5, DataPack!BL658, IF($C$4=Dates!$E$6, DataPack!BQ658))))="", "", IF($C$4=Dates!$E$3, DataPack!BB658, IF($C$4=Dates!$E$4, DataPack!BG658, IF($C$4=Dates!$E$5, DataPack!BL658, IF($C$4=Dates!$E$6, DataPack!BQ658)))))</f>
        <v/>
      </c>
      <c r="C397" s="100" t="str">
        <f>IF(IF($C$4=Dates!$E$3, DataPack!BC658, IF($C$4=Dates!$E$4, DataPack!BH658, IF($C$4=Dates!$E$5, DataPack!BM658, IF($C$4=Dates!$E$6, DataPack!BR658))))="", "", IF($C$4=Dates!$E$3, DataPack!BC658, IF($C$4=Dates!$E$4, DataPack!BH658, IF($C$4=Dates!$E$5, DataPack!BM658, IF($C$4=Dates!$E$6, DataPack!BR658)))))</f>
        <v/>
      </c>
      <c r="D397" s="100" t="str">
        <f>IF(IF($C$4=Dates!$E$3, DataPack!BD658, IF($C$4=Dates!$E$4, DataPack!BI658, IF($C$4=Dates!$E$5, DataPack!BN658, IF($C$4=Dates!$E$6, DataPack!BS658))))="", "", IF($C$4=Dates!$E$3, DataPack!BD658, IF($C$4=Dates!$E$4, DataPack!BI658, IF($C$4=Dates!$E$5, DataPack!BN658, IF($C$4=Dates!$E$6, DataPack!BS658)))))</f>
        <v/>
      </c>
      <c r="E397" s="100" t="str">
        <f>IF(IF($C$4=Dates!$E$3, DataPack!BE658, IF($C$4=Dates!$E$4, DataPack!BJ658, IF($C$4=Dates!$E$5, DataPack!BO658, IF($C$4=Dates!$E$6, DataPack!BT658))))="", "", IF($C$4=Dates!$E$3, DataPack!BE658, IF($C$4=Dates!$E$4, DataPack!BJ658, IF($C$4=Dates!$E$5, DataPack!BO658, IF($C$4=Dates!$E$6, DataPack!BT658)))))</f>
        <v/>
      </c>
      <c r="F397" s="100"/>
      <c r="G397" s="101" t="str">
        <f>IF(IF($C$4=Dates!$E$3, DataPack!BF658, IF($C$4=Dates!$E$4, DataPack!BK658, IF($C$4=Dates!$E$5, DataPack!BP658, IF($C$4=Dates!$E$6, DataPack!BU658))))="", "", IF($C$4=Dates!$E$3, DataPack!BF658, IF($C$4=Dates!$E$4, DataPack!BK658, IF($C$4=Dates!$E$5, DataPack!BP658, IF($C$4=Dates!$E$6, DataPack!BU658)))))</f>
        <v/>
      </c>
    </row>
    <row r="398" spans="2:7">
      <c r="B398" s="93" t="str">
        <f>IF(IF($C$4=Dates!$E$3, DataPack!BB659, IF($C$4=Dates!$E$4, DataPack!BG659, IF($C$4=Dates!$E$5, DataPack!BL659, IF($C$4=Dates!$E$6, DataPack!BQ659))))="", "", IF($C$4=Dates!$E$3, DataPack!BB659, IF($C$4=Dates!$E$4, DataPack!BG659, IF($C$4=Dates!$E$5, DataPack!BL659, IF($C$4=Dates!$E$6, DataPack!BQ659)))))</f>
        <v/>
      </c>
      <c r="C398" s="100" t="str">
        <f>IF(IF($C$4=Dates!$E$3, DataPack!BC659, IF($C$4=Dates!$E$4, DataPack!BH659, IF($C$4=Dates!$E$5, DataPack!BM659, IF($C$4=Dates!$E$6, DataPack!BR659))))="", "", IF($C$4=Dates!$E$3, DataPack!BC659, IF($C$4=Dates!$E$4, DataPack!BH659, IF($C$4=Dates!$E$5, DataPack!BM659, IF($C$4=Dates!$E$6, DataPack!BR659)))))</f>
        <v/>
      </c>
      <c r="D398" s="100" t="str">
        <f>IF(IF($C$4=Dates!$E$3, DataPack!BD659, IF($C$4=Dates!$E$4, DataPack!BI659, IF($C$4=Dates!$E$5, DataPack!BN659, IF($C$4=Dates!$E$6, DataPack!BS659))))="", "", IF($C$4=Dates!$E$3, DataPack!BD659, IF($C$4=Dates!$E$4, DataPack!BI659, IF($C$4=Dates!$E$5, DataPack!BN659, IF($C$4=Dates!$E$6, DataPack!BS659)))))</f>
        <v/>
      </c>
      <c r="E398" s="100" t="str">
        <f>IF(IF($C$4=Dates!$E$3, DataPack!BE659, IF($C$4=Dates!$E$4, DataPack!BJ659, IF($C$4=Dates!$E$5, DataPack!BO659, IF($C$4=Dates!$E$6, DataPack!BT659))))="", "", IF($C$4=Dates!$E$3, DataPack!BE659, IF($C$4=Dates!$E$4, DataPack!BJ659, IF($C$4=Dates!$E$5, DataPack!BO659, IF($C$4=Dates!$E$6, DataPack!BT659)))))</f>
        <v/>
      </c>
      <c r="F398" s="100"/>
      <c r="G398" s="101" t="str">
        <f>IF(IF($C$4=Dates!$E$3, DataPack!BF659, IF($C$4=Dates!$E$4, DataPack!BK659, IF($C$4=Dates!$E$5, DataPack!BP659, IF($C$4=Dates!$E$6, DataPack!BU659))))="", "", IF($C$4=Dates!$E$3, DataPack!BF659, IF($C$4=Dates!$E$4, DataPack!BK659, IF($C$4=Dates!$E$5, DataPack!BP659, IF($C$4=Dates!$E$6, DataPack!BU659)))))</f>
        <v/>
      </c>
    </row>
    <row r="399" spans="2:7">
      <c r="B399" s="93" t="str">
        <f>IF(IF($C$4=Dates!$E$3, DataPack!BB660, IF($C$4=Dates!$E$4, DataPack!BG660, IF($C$4=Dates!$E$5, DataPack!BL660, IF($C$4=Dates!$E$6, DataPack!BQ660))))="", "", IF($C$4=Dates!$E$3, DataPack!BB660, IF($C$4=Dates!$E$4, DataPack!BG660, IF($C$4=Dates!$E$5, DataPack!BL660, IF($C$4=Dates!$E$6, DataPack!BQ660)))))</f>
        <v/>
      </c>
      <c r="C399" s="100" t="str">
        <f>IF(IF($C$4=Dates!$E$3, DataPack!BC660, IF($C$4=Dates!$E$4, DataPack!BH660, IF($C$4=Dates!$E$5, DataPack!BM660, IF($C$4=Dates!$E$6, DataPack!BR660))))="", "", IF($C$4=Dates!$E$3, DataPack!BC660, IF($C$4=Dates!$E$4, DataPack!BH660, IF($C$4=Dates!$E$5, DataPack!BM660, IF($C$4=Dates!$E$6, DataPack!BR660)))))</f>
        <v/>
      </c>
      <c r="D399" s="100" t="str">
        <f>IF(IF($C$4=Dates!$E$3, DataPack!BD660, IF($C$4=Dates!$E$4, DataPack!BI660, IF($C$4=Dates!$E$5, DataPack!BN660, IF($C$4=Dates!$E$6, DataPack!BS660))))="", "", IF($C$4=Dates!$E$3, DataPack!BD660, IF($C$4=Dates!$E$4, DataPack!BI660, IF($C$4=Dates!$E$5, DataPack!BN660, IF($C$4=Dates!$E$6, DataPack!BS660)))))</f>
        <v/>
      </c>
      <c r="E399" s="100" t="str">
        <f>IF(IF($C$4=Dates!$E$3, DataPack!BE660, IF($C$4=Dates!$E$4, DataPack!BJ660, IF($C$4=Dates!$E$5, DataPack!BO660, IF($C$4=Dates!$E$6, DataPack!BT660))))="", "", IF($C$4=Dates!$E$3, DataPack!BE660, IF($C$4=Dates!$E$4, DataPack!BJ660, IF($C$4=Dates!$E$5, DataPack!BO660, IF($C$4=Dates!$E$6, DataPack!BT660)))))</f>
        <v/>
      </c>
      <c r="F399" s="100"/>
      <c r="G399" s="101" t="str">
        <f>IF(IF($C$4=Dates!$E$3, DataPack!BF660, IF($C$4=Dates!$E$4, DataPack!BK660, IF($C$4=Dates!$E$5, DataPack!BP660, IF($C$4=Dates!$E$6, DataPack!BU660))))="", "", IF($C$4=Dates!$E$3, DataPack!BF660, IF($C$4=Dates!$E$4, DataPack!BK660, IF($C$4=Dates!$E$5, DataPack!BP660, IF($C$4=Dates!$E$6, DataPack!BU660)))))</f>
        <v/>
      </c>
    </row>
    <row r="400" spans="2:7">
      <c r="B400" s="93" t="str">
        <f>IF(IF($C$4=Dates!$E$3, DataPack!BB661, IF($C$4=Dates!$E$4, DataPack!BG661, IF($C$4=Dates!$E$5, DataPack!BL661, IF($C$4=Dates!$E$6, DataPack!BQ661))))="", "", IF($C$4=Dates!$E$3, DataPack!BB661, IF($C$4=Dates!$E$4, DataPack!BG661, IF($C$4=Dates!$E$5, DataPack!BL661, IF($C$4=Dates!$E$6, DataPack!BQ661)))))</f>
        <v/>
      </c>
      <c r="C400" s="100" t="str">
        <f>IF(IF($C$4=Dates!$E$3, DataPack!BC661, IF($C$4=Dates!$E$4, DataPack!BH661, IF($C$4=Dates!$E$5, DataPack!BM661, IF($C$4=Dates!$E$6, DataPack!BR661))))="", "", IF($C$4=Dates!$E$3, DataPack!BC661, IF($C$4=Dates!$E$4, DataPack!BH661, IF($C$4=Dates!$E$5, DataPack!BM661, IF($C$4=Dates!$E$6, DataPack!BR661)))))</f>
        <v/>
      </c>
      <c r="D400" s="100" t="str">
        <f>IF(IF($C$4=Dates!$E$3, DataPack!BD661, IF($C$4=Dates!$E$4, DataPack!BI661, IF($C$4=Dates!$E$5, DataPack!BN661, IF($C$4=Dates!$E$6, DataPack!BS661))))="", "", IF($C$4=Dates!$E$3, DataPack!BD661, IF($C$4=Dates!$E$4, DataPack!BI661, IF($C$4=Dates!$E$5, DataPack!BN661, IF($C$4=Dates!$E$6, DataPack!BS661)))))</f>
        <v/>
      </c>
      <c r="E400" s="100" t="str">
        <f>IF(IF($C$4=Dates!$E$3, DataPack!BE661, IF($C$4=Dates!$E$4, DataPack!BJ661, IF($C$4=Dates!$E$5, DataPack!BO661, IF($C$4=Dates!$E$6, DataPack!BT661))))="", "", IF($C$4=Dates!$E$3, DataPack!BE661, IF($C$4=Dates!$E$4, DataPack!BJ661, IF($C$4=Dates!$E$5, DataPack!BO661, IF($C$4=Dates!$E$6, DataPack!BT661)))))</f>
        <v/>
      </c>
      <c r="F400" s="100"/>
      <c r="G400" s="101" t="str">
        <f>IF(IF($C$4=Dates!$E$3, DataPack!BF661, IF($C$4=Dates!$E$4, DataPack!BK661, IF($C$4=Dates!$E$5, DataPack!BP661, IF($C$4=Dates!$E$6, DataPack!BU661))))="", "", IF($C$4=Dates!$E$3, DataPack!BF661, IF($C$4=Dates!$E$4, DataPack!BK661, IF($C$4=Dates!$E$5, DataPack!BP661, IF($C$4=Dates!$E$6, DataPack!BU661)))))</f>
        <v/>
      </c>
    </row>
    <row r="401" spans="2:7">
      <c r="B401" s="93" t="str">
        <f>IF(IF($C$4=Dates!$E$3, DataPack!BB662, IF($C$4=Dates!$E$4, DataPack!BG662, IF($C$4=Dates!$E$5, DataPack!BL662, IF($C$4=Dates!$E$6, DataPack!BQ662))))="", "", IF($C$4=Dates!$E$3, DataPack!BB662, IF($C$4=Dates!$E$4, DataPack!BG662, IF($C$4=Dates!$E$5, DataPack!BL662, IF($C$4=Dates!$E$6, DataPack!BQ662)))))</f>
        <v/>
      </c>
      <c r="C401" s="100" t="str">
        <f>IF(IF($C$4=Dates!$E$3, DataPack!BC662, IF($C$4=Dates!$E$4, DataPack!BH662, IF($C$4=Dates!$E$5, DataPack!BM662, IF($C$4=Dates!$E$6, DataPack!BR662))))="", "", IF($C$4=Dates!$E$3, DataPack!BC662, IF($C$4=Dates!$E$4, DataPack!BH662, IF($C$4=Dates!$E$5, DataPack!BM662, IF($C$4=Dates!$E$6, DataPack!BR662)))))</f>
        <v/>
      </c>
      <c r="D401" s="100" t="str">
        <f>IF(IF($C$4=Dates!$E$3, DataPack!BD662, IF($C$4=Dates!$E$4, DataPack!BI662, IF($C$4=Dates!$E$5, DataPack!BN662, IF($C$4=Dates!$E$6, DataPack!BS662))))="", "", IF($C$4=Dates!$E$3, DataPack!BD662, IF($C$4=Dates!$E$4, DataPack!BI662, IF($C$4=Dates!$E$5, DataPack!BN662, IF($C$4=Dates!$E$6, DataPack!BS662)))))</f>
        <v/>
      </c>
      <c r="E401" s="100" t="str">
        <f>IF(IF($C$4=Dates!$E$3, DataPack!BE662, IF($C$4=Dates!$E$4, DataPack!BJ662, IF($C$4=Dates!$E$5, DataPack!BO662, IF($C$4=Dates!$E$6, DataPack!BT662))))="", "", IF($C$4=Dates!$E$3, DataPack!BE662, IF($C$4=Dates!$E$4, DataPack!BJ662, IF($C$4=Dates!$E$5, DataPack!BO662, IF($C$4=Dates!$E$6, DataPack!BT662)))))</f>
        <v/>
      </c>
      <c r="F401" s="100"/>
      <c r="G401" s="101" t="str">
        <f>IF(IF($C$4=Dates!$E$3, DataPack!BF662, IF($C$4=Dates!$E$4, DataPack!BK662, IF($C$4=Dates!$E$5, DataPack!BP662, IF($C$4=Dates!$E$6, DataPack!BU662))))="", "", IF($C$4=Dates!$E$3, DataPack!BF662, IF($C$4=Dates!$E$4, DataPack!BK662, IF($C$4=Dates!$E$5, DataPack!BP662, IF($C$4=Dates!$E$6, DataPack!BU662)))))</f>
        <v/>
      </c>
    </row>
    <row r="402" spans="2:7">
      <c r="B402" s="93" t="str">
        <f>IF(IF($C$4=Dates!$E$3, DataPack!BB663, IF($C$4=Dates!$E$4, DataPack!BG663, IF($C$4=Dates!$E$5, DataPack!BL663, IF($C$4=Dates!$E$6, DataPack!BQ663))))="", "", IF($C$4=Dates!$E$3, DataPack!BB663, IF($C$4=Dates!$E$4, DataPack!BG663, IF($C$4=Dates!$E$5, DataPack!BL663, IF($C$4=Dates!$E$6, DataPack!BQ663)))))</f>
        <v/>
      </c>
      <c r="C402" s="100" t="str">
        <f>IF(IF($C$4=Dates!$E$3, DataPack!BC663, IF($C$4=Dates!$E$4, DataPack!BH663, IF($C$4=Dates!$E$5, DataPack!BM663, IF($C$4=Dates!$E$6, DataPack!BR663))))="", "", IF($C$4=Dates!$E$3, DataPack!BC663, IF($C$4=Dates!$E$4, DataPack!BH663, IF($C$4=Dates!$E$5, DataPack!BM663, IF($C$4=Dates!$E$6, DataPack!BR663)))))</f>
        <v/>
      </c>
      <c r="D402" s="100" t="str">
        <f>IF(IF($C$4=Dates!$E$3, DataPack!BD663, IF($C$4=Dates!$E$4, DataPack!BI663, IF($C$4=Dates!$E$5, DataPack!BN663, IF($C$4=Dates!$E$6, DataPack!BS663))))="", "", IF($C$4=Dates!$E$3, DataPack!BD663, IF($C$4=Dates!$E$4, DataPack!BI663, IF($C$4=Dates!$E$5, DataPack!BN663, IF($C$4=Dates!$E$6, DataPack!BS663)))))</f>
        <v/>
      </c>
      <c r="E402" s="100" t="str">
        <f>IF(IF($C$4=Dates!$E$3, DataPack!BE663, IF($C$4=Dates!$E$4, DataPack!BJ663, IF($C$4=Dates!$E$5, DataPack!BO663, IF($C$4=Dates!$E$6, DataPack!BT663))))="", "", IF($C$4=Dates!$E$3, DataPack!BE663, IF($C$4=Dates!$E$4, DataPack!BJ663, IF($C$4=Dates!$E$5, DataPack!BO663, IF($C$4=Dates!$E$6, DataPack!BT663)))))</f>
        <v/>
      </c>
      <c r="F402" s="100"/>
      <c r="G402" s="101" t="str">
        <f>IF(IF($C$4=Dates!$E$3, DataPack!BF663, IF($C$4=Dates!$E$4, DataPack!BK663, IF($C$4=Dates!$E$5, DataPack!BP663, IF($C$4=Dates!$E$6, DataPack!BU663))))="", "", IF($C$4=Dates!$E$3, DataPack!BF663, IF($C$4=Dates!$E$4, DataPack!BK663, IF($C$4=Dates!$E$5, DataPack!BP663, IF($C$4=Dates!$E$6, DataPack!BU663)))))</f>
        <v/>
      </c>
    </row>
    <row r="403" spans="2:7">
      <c r="B403" s="93" t="str">
        <f>IF(IF($C$4=Dates!$E$3, DataPack!BB664, IF($C$4=Dates!$E$4, DataPack!BG664, IF($C$4=Dates!$E$5, DataPack!BL664, IF($C$4=Dates!$E$6, DataPack!BQ664))))="", "", IF($C$4=Dates!$E$3, DataPack!BB664, IF($C$4=Dates!$E$4, DataPack!BG664, IF($C$4=Dates!$E$5, DataPack!BL664, IF($C$4=Dates!$E$6, DataPack!BQ664)))))</f>
        <v/>
      </c>
      <c r="C403" s="100" t="str">
        <f>IF(IF($C$4=Dates!$E$3, DataPack!BC664, IF($C$4=Dates!$E$4, DataPack!BH664, IF($C$4=Dates!$E$5, DataPack!BM664, IF($C$4=Dates!$E$6, DataPack!BR664))))="", "", IF($C$4=Dates!$E$3, DataPack!BC664, IF($C$4=Dates!$E$4, DataPack!BH664, IF($C$4=Dates!$E$5, DataPack!BM664, IF($C$4=Dates!$E$6, DataPack!BR664)))))</f>
        <v/>
      </c>
      <c r="D403" s="100" t="str">
        <f>IF(IF($C$4=Dates!$E$3, DataPack!BD664, IF($C$4=Dates!$E$4, DataPack!BI664, IF($C$4=Dates!$E$5, DataPack!BN664, IF($C$4=Dates!$E$6, DataPack!BS664))))="", "", IF($C$4=Dates!$E$3, DataPack!BD664, IF($C$4=Dates!$E$4, DataPack!BI664, IF($C$4=Dates!$E$5, DataPack!BN664, IF($C$4=Dates!$E$6, DataPack!BS664)))))</f>
        <v/>
      </c>
      <c r="E403" s="100" t="str">
        <f>IF(IF($C$4=Dates!$E$3, DataPack!BE664, IF($C$4=Dates!$E$4, DataPack!BJ664, IF($C$4=Dates!$E$5, DataPack!BO664, IF($C$4=Dates!$E$6, DataPack!BT664))))="", "", IF($C$4=Dates!$E$3, DataPack!BE664, IF($C$4=Dates!$E$4, DataPack!BJ664, IF($C$4=Dates!$E$5, DataPack!BO664, IF($C$4=Dates!$E$6, DataPack!BT664)))))</f>
        <v/>
      </c>
      <c r="F403" s="100"/>
      <c r="G403" s="101" t="str">
        <f>IF(IF($C$4=Dates!$E$3, DataPack!BF664, IF($C$4=Dates!$E$4, DataPack!BK664, IF($C$4=Dates!$E$5, DataPack!BP664, IF($C$4=Dates!$E$6, DataPack!BU664))))="", "", IF($C$4=Dates!$E$3, DataPack!BF664, IF($C$4=Dates!$E$4, DataPack!BK664, IF($C$4=Dates!$E$5, DataPack!BP664, IF($C$4=Dates!$E$6, DataPack!BU664)))))</f>
        <v/>
      </c>
    </row>
    <row r="404" spans="2:7">
      <c r="B404" s="93" t="str">
        <f>IF(IF($C$4=Dates!$E$3, DataPack!BB665, IF($C$4=Dates!$E$4, DataPack!BG665, IF($C$4=Dates!$E$5, DataPack!BL665, IF($C$4=Dates!$E$6, DataPack!BQ665))))="", "", IF($C$4=Dates!$E$3, DataPack!BB665, IF($C$4=Dates!$E$4, DataPack!BG665, IF($C$4=Dates!$E$5, DataPack!BL665, IF($C$4=Dates!$E$6, DataPack!BQ665)))))</f>
        <v/>
      </c>
      <c r="C404" s="100" t="str">
        <f>IF(IF($C$4=Dates!$E$3, DataPack!BC665, IF($C$4=Dates!$E$4, DataPack!BH665, IF($C$4=Dates!$E$5, DataPack!BM665, IF($C$4=Dates!$E$6, DataPack!BR665))))="", "", IF($C$4=Dates!$E$3, DataPack!BC665, IF($C$4=Dates!$E$4, DataPack!BH665, IF($C$4=Dates!$E$5, DataPack!BM665, IF($C$4=Dates!$E$6, DataPack!BR665)))))</f>
        <v/>
      </c>
      <c r="D404" s="100" t="str">
        <f>IF(IF($C$4=Dates!$E$3, DataPack!BD665, IF($C$4=Dates!$E$4, DataPack!BI665, IF($C$4=Dates!$E$5, DataPack!BN665, IF($C$4=Dates!$E$6, DataPack!BS665))))="", "", IF($C$4=Dates!$E$3, DataPack!BD665, IF($C$4=Dates!$E$4, DataPack!BI665, IF($C$4=Dates!$E$5, DataPack!BN665, IF($C$4=Dates!$E$6, DataPack!BS665)))))</f>
        <v/>
      </c>
      <c r="E404" s="100" t="str">
        <f>IF(IF($C$4=Dates!$E$3, DataPack!BE665, IF($C$4=Dates!$E$4, DataPack!BJ665, IF($C$4=Dates!$E$5, DataPack!BO665, IF($C$4=Dates!$E$6, DataPack!BT665))))="", "", IF($C$4=Dates!$E$3, DataPack!BE665, IF($C$4=Dates!$E$4, DataPack!BJ665, IF($C$4=Dates!$E$5, DataPack!BO665, IF($C$4=Dates!$E$6, DataPack!BT665)))))</f>
        <v/>
      </c>
      <c r="F404" s="100"/>
      <c r="G404" s="101" t="str">
        <f>IF(IF($C$4=Dates!$E$3, DataPack!BF665, IF($C$4=Dates!$E$4, DataPack!BK665, IF($C$4=Dates!$E$5, DataPack!BP665, IF($C$4=Dates!$E$6, DataPack!BU665))))="", "", IF($C$4=Dates!$E$3, DataPack!BF665, IF($C$4=Dates!$E$4, DataPack!BK665, IF($C$4=Dates!$E$5, DataPack!BP665, IF($C$4=Dates!$E$6, DataPack!BU665)))))</f>
        <v/>
      </c>
    </row>
    <row r="405" spans="2:7">
      <c r="B405" s="93" t="str">
        <f>IF(IF($C$4=Dates!$E$3, DataPack!BB666, IF($C$4=Dates!$E$4, DataPack!BG666, IF($C$4=Dates!$E$5, DataPack!BL666, IF($C$4=Dates!$E$6, DataPack!BQ666))))="", "", IF($C$4=Dates!$E$3, DataPack!BB666, IF($C$4=Dates!$E$4, DataPack!BG666, IF($C$4=Dates!$E$5, DataPack!BL666, IF($C$4=Dates!$E$6, DataPack!BQ666)))))</f>
        <v/>
      </c>
      <c r="C405" s="100" t="str">
        <f>IF(IF($C$4=Dates!$E$3, DataPack!BC666, IF($C$4=Dates!$E$4, DataPack!BH666, IF($C$4=Dates!$E$5, DataPack!BM666, IF($C$4=Dates!$E$6, DataPack!BR666))))="", "", IF($C$4=Dates!$E$3, DataPack!BC666, IF($C$4=Dates!$E$4, DataPack!BH666, IF($C$4=Dates!$E$5, DataPack!BM666, IF($C$4=Dates!$E$6, DataPack!BR666)))))</f>
        <v/>
      </c>
      <c r="D405" s="100" t="str">
        <f>IF(IF($C$4=Dates!$E$3, DataPack!BD666, IF($C$4=Dates!$E$4, DataPack!BI666, IF($C$4=Dates!$E$5, DataPack!BN666, IF($C$4=Dates!$E$6, DataPack!BS666))))="", "", IF($C$4=Dates!$E$3, DataPack!BD666, IF($C$4=Dates!$E$4, DataPack!BI666, IF($C$4=Dates!$E$5, DataPack!BN666, IF($C$4=Dates!$E$6, DataPack!BS666)))))</f>
        <v/>
      </c>
      <c r="E405" s="100" t="str">
        <f>IF(IF($C$4=Dates!$E$3, DataPack!BE666, IF($C$4=Dates!$E$4, DataPack!BJ666, IF($C$4=Dates!$E$5, DataPack!BO666, IF($C$4=Dates!$E$6, DataPack!BT666))))="", "", IF($C$4=Dates!$E$3, DataPack!BE666, IF($C$4=Dates!$E$4, DataPack!BJ666, IF($C$4=Dates!$E$5, DataPack!BO666, IF($C$4=Dates!$E$6, DataPack!BT666)))))</f>
        <v/>
      </c>
      <c r="F405" s="100"/>
      <c r="G405" s="101" t="str">
        <f>IF(IF($C$4=Dates!$E$3, DataPack!BF666, IF($C$4=Dates!$E$4, DataPack!BK666, IF($C$4=Dates!$E$5, DataPack!BP666, IF($C$4=Dates!$E$6, DataPack!BU666))))="", "", IF($C$4=Dates!$E$3, DataPack!BF666, IF($C$4=Dates!$E$4, DataPack!BK666, IF($C$4=Dates!$E$5, DataPack!BP666, IF($C$4=Dates!$E$6, DataPack!BU666)))))</f>
        <v/>
      </c>
    </row>
    <row r="406" spans="2:7">
      <c r="B406" s="93" t="str">
        <f>IF(IF($C$4=Dates!$E$3, DataPack!BB667, IF($C$4=Dates!$E$4, DataPack!BG667, IF($C$4=Dates!$E$5, DataPack!BL667, IF($C$4=Dates!$E$6, DataPack!BQ667))))="", "", IF($C$4=Dates!$E$3, DataPack!BB667, IF($C$4=Dates!$E$4, DataPack!BG667, IF($C$4=Dates!$E$5, DataPack!BL667, IF($C$4=Dates!$E$6, DataPack!BQ667)))))</f>
        <v/>
      </c>
      <c r="C406" s="100" t="str">
        <f>IF(IF($C$4=Dates!$E$3, DataPack!BC667, IF($C$4=Dates!$E$4, DataPack!BH667, IF($C$4=Dates!$E$5, DataPack!BM667, IF($C$4=Dates!$E$6, DataPack!BR667))))="", "", IF($C$4=Dates!$E$3, DataPack!BC667, IF($C$4=Dates!$E$4, DataPack!BH667, IF($C$4=Dates!$E$5, DataPack!BM667, IF($C$4=Dates!$E$6, DataPack!BR667)))))</f>
        <v/>
      </c>
      <c r="D406" s="100" t="str">
        <f>IF(IF($C$4=Dates!$E$3, DataPack!BD667, IF($C$4=Dates!$E$4, DataPack!BI667, IF($C$4=Dates!$E$5, DataPack!BN667, IF($C$4=Dates!$E$6, DataPack!BS667))))="", "", IF($C$4=Dates!$E$3, DataPack!BD667, IF($C$4=Dates!$E$4, DataPack!BI667, IF($C$4=Dates!$E$5, DataPack!BN667, IF($C$4=Dates!$E$6, DataPack!BS667)))))</f>
        <v/>
      </c>
      <c r="E406" s="100" t="str">
        <f>IF(IF($C$4=Dates!$E$3, DataPack!BE667, IF($C$4=Dates!$E$4, DataPack!BJ667, IF($C$4=Dates!$E$5, DataPack!BO667, IF($C$4=Dates!$E$6, DataPack!BT667))))="", "", IF($C$4=Dates!$E$3, DataPack!BE667, IF($C$4=Dates!$E$4, DataPack!BJ667, IF($C$4=Dates!$E$5, DataPack!BO667, IF($C$4=Dates!$E$6, DataPack!BT667)))))</f>
        <v/>
      </c>
      <c r="F406" s="100"/>
      <c r="G406" s="101" t="str">
        <f>IF(IF($C$4=Dates!$E$3, DataPack!BF667, IF($C$4=Dates!$E$4, DataPack!BK667, IF($C$4=Dates!$E$5, DataPack!BP667, IF($C$4=Dates!$E$6, DataPack!BU667))))="", "", IF($C$4=Dates!$E$3, DataPack!BF667, IF($C$4=Dates!$E$4, DataPack!BK667, IF($C$4=Dates!$E$5, DataPack!BP667, IF($C$4=Dates!$E$6, DataPack!BU667)))))</f>
        <v/>
      </c>
    </row>
    <row r="407" spans="2:7">
      <c r="B407" s="93" t="str">
        <f>IF(IF($C$4=Dates!$E$3, DataPack!BB668, IF($C$4=Dates!$E$4, DataPack!BG668, IF($C$4=Dates!$E$5, DataPack!BL668, IF($C$4=Dates!$E$6, DataPack!BQ668))))="", "", IF($C$4=Dates!$E$3, DataPack!BB668, IF($C$4=Dates!$E$4, DataPack!BG668, IF($C$4=Dates!$E$5, DataPack!BL668, IF($C$4=Dates!$E$6, DataPack!BQ668)))))</f>
        <v/>
      </c>
      <c r="C407" s="100" t="str">
        <f>IF(IF($C$4=Dates!$E$3, DataPack!BC668, IF($C$4=Dates!$E$4, DataPack!BH668, IF($C$4=Dates!$E$5, DataPack!BM668, IF($C$4=Dates!$E$6, DataPack!BR668))))="", "", IF($C$4=Dates!$E$3, DataPack!BC668, IF($C$4=Dates!$E$4, DataPack!BH668, IF($C$4=Dates!$E$5, DataPack!BM668, IF($C$4=Dates!$E$6, DataPack!BR668)))))</f>
        <v/>
      </c>
      <c r="D407" s="100" t="str">
        <f>IF(IF($C$4=Dates!$E$3, DataPack!BD668, IF($C$4=Dates!$E$4, DataPack!BI668, IF($C$4=Dates!$E$5, DataPack!BN668, IF($C$4=Dates!$E$6, DataPack!BS668))))="", "", IF($C$4=Dates!$E$3, DataPack!BD668, IF($C$4=Dates!$E$4, DataPack!BI668, IF($C$4=Dates!$E$5, DataPack!BN668, IF($C$4=Dates!$E$6, DataPack!BS668)))))</f>
        <v/>
      </c>
      <c r="E407" s="100" t="str">
        <f>IF(IF($C$4=Dates!$E$3, DataPack!BE668, IF($C$4=Dates!$E$4, DataPack!BJ668, IF($C$4=Dates!$E$5, DataPack!BO668, IF($C$4=Dates!$E$6, DataPack!BT668))))="", "", IF($C$4=Dates!$E$3, DataPack!BE668, IF($C$4=Dates!$E$4, DataPack!BJ668, IF($C$4=Dates!$E$5, DataPack!BO668, IF($C$4=Dates!$E$6, DataPack!BT668)))))</f>
        <v/>
      </c>
      <c r="F407" s="100"/>
      <c r="G407" s="101" t="str">
        <f>IF(IF($C$4=Dates!$E$3, DataPack!BF668, IF($C$4=Dates!$E$4, DataPack!BK668, IF($C$4=Dates!$E$5, DataPack!BP668, IF($C$4=Dates!$E$6, DataPack!BU668))))="", "", IF($C$4=Dates!$E$3, DataPack!BF668, IF($C$4=Dates!$E$4, DataPack!BK668, IF($C$4=Dates!$E$5, DataPack!BP668, IF($C$4=Dates!$E$6, DataPack!BU668)))))</f>
        <v/>
      </c>
    </row>
    <row r="408" spans="2:7">
      <c r="B408" s="93" t="str">
        <f>IF(IF($C$4=Dates!$E$3, DataPack!BB669, IF($C$4=Dates!$E$4, DataPack!BG669, IF($C$4=Dates!$E$5, DataPack!BL669, IF($C$4=Dates!$E$6, DataPack!BQ669))))="", "", IF($C$4=Dates!$E$3, DataPack!BB669, IF($C$4=Dates!$E$4, DataPack!BG669, IF($C$4=Dates!$E$5, DataPack!BL669, IF($C$4=Dates!$E$6, DataPack!BQ669)))))</f>
        <v/>
      </c>
      <c r="C408" s="100" t="str">
        <f>IF(IF($C$4=Dates!$E$3, DataPack!BC669, IF($C$4=Dates!$E$4, DataPack!BH669, IF($C$4=Dates!$E$5, DataPack!BM669, IF($C$4=Dates!$E$6, DataPack!BR669))))="", "", IF($C$4=Dates!$E$3, DataPack!BC669, IF($C$4=Dates!$E$4, DataPack!BH669, IF($C$4=Dates!$E$5, DataPack!BM669, IF($C$4=Dates!$E$6, DataPack!BR669)))))</f>
        <v/>
      </c>
      <c r="D408" s="100" t="str">
        <f>IF(IF($C$4=Dates!$E$3, DataPack!BD669, IF($C$4=Dates!$E$4, DataPack!BI669, IF($C$4=Dates!$E$5, DataPack!BN669, IF($C$4=Dates!$E$6, DataPack!BS669))))="", "", IF($C$4=Dates!$E$3, DataPack!BD669, IF($C$4=Dates!$E$4, DataPack!BI669, IF($C$4=Dates!$E$5, DataPack!BN669, IF($C$4=Dates!$E$6, DataPack!BS669)))))</f>
        <v/>
      </c>
      <c r="E408" s="100" t="str">
        <f>IF(IF($C$4=Dates!$E$3, DataPack!BE669, IF($C$4=Dates!$E$4, DataPack!BJ669, IF($C$4=Dates!$E$5, DataPack!BO669, IF($C$4=Dates!$E$6, DataPack!BT669))))="", "", IF($C$4=Dates!$E$3, DataPack!BE669, IF($C$4=Dates!$E$4, DataPack!BJ669, IF($C$4=Dates!$E$5, DataPack!BO669, IF($C$4=Dates!$E$6, DataPack!BT669)))))</f>
        <v/>
      </c>
      <c r="F408" s="100"/>
      <c r="G408" s="101" t="str">
        <f>IF(IF($C$4=Dates!$E$3, DataPack!BF669, IF($C$4=Dates!$E$4, DataPack!BK669, IF($C$4=Dates!$E$5, DataPack!BP669, IF($C$4=Dates!$E$6, DataPack!BU669))))="", "", IF($C$4=Dates!$E$3, DataPack!BF669, IF($C$4=Dates!$E$4, DataPack!BK669, IF($C$4=Dates!$E$5, DataPack!BP669, IF($C$4=Dates!$E$6, DataPack!BU669)))))</f>
        <v/>
      </c>
    </row>
    <row r="409" spans="2:7">
      <c r="B409" s="93" t="str">
        <f>IF(IF($C$4=Dates!$E$3, DataPack!BB670, IF($C$4=Dates!$E$4, DataPack!BG670, IF($C$4=Dates!$E$5, DataPack!BL670, IF($C$4=Dates!$E$6, DataPack!BQ670))))="", "", IF($C$4=Dates!$E$3, DataPack!BB670, IF($C$4=Dates!$E$4, DataPack!BG670, IF($C$4=Dates!$E$5, DataPack!BL670, IF($C$4=Dates!$E$6, DataPack!BQ670)))))</f>
        <v/>
      </c>
      <c r="C409" s="100" t="str">
        <f>IF(IF($C$4=Dates!$E$3, DataPack!BC670, IF($C$4=Dates!$E$4, DataPack!BH670, IF($C$4=Dates!$E$5, DataPack!BM670, IF($C$4=Dates!$E$6, DataPack!BR670))))="", "", IF($C$4=Dates!$E$3, DataPack!BC670, IF($C$4=Dates!$E$4, DataPack!BH670, IF($C$4=Dates!$E$5, DataPack!BM670, IF($C$4=Dates!$E$6, DataPack!BR670)))))</f>
        <v/>
      </c>
      <c r="D409" s="100" t="str">
        <f>IF(IF($C$4=Dates!$E$3, DataPack!BD670, IF($C$4=Dates!$E$4, DataPack!BI670, IF($C$4=Dates!$E$5, DataPack!BN670, IF($C$4=Dates!$E$6, DataPack!BS670))))="", "", IF($C$4=Dates!$E$3, DataPack!BD670, IF($C$4=Dates!$E$4, DataPack!BI670, IF($C$4=Dates!$E$5, DataPack!BN670, IF($C$4=Dates!$E$6, DataPack!BS670)))))</f>
        <v/>
      </c>
      <c r="E409" s="100" t="str">
        <f>IF(IF($C$4=Dates!$E$3, DataPack!BE670, IF($C$4=Dates!$E$4, DataPack!BJ670, IF($C$4=Dates!$E$5, DataPack!BO670, IF($C$4=Dates!$E$6, DataPack!BT670))))="", "", IF($C$4=Dates!$E$3, DataPack!BE670, IF($C$4=Dates!$E$4, DataPack!BJ670, IF($C$4=Dates!$E$5, DataPack!BO670, IF($C$4=Dates!$E$6, DataPack!BT670)))))</f>
        <v/>
      </c>
      <c r="F409" s="100"/>
      <c r="G409" s="101" t="str">
        <f>IF(IF($C$4=Dates!$E$3, DataPack!BF670, IF($C$4=Dates!$E$4, DataPack!BK670, IF($C$4=Dates!$E$5, DataPack!BP670, IF($C$4=Dates!$E$6, DataPack!BU670))))="", "", IF($C$4=Dates!$E$3, DataPack!BF670, IF($C$4=Dates!$E$4, DataPack!BK670, IF($C$4=Dates!$E$5, DataPack!BP670, IF($C$4=Dates!$E$6, DataPack!BU670)))))</f>
        <v/>
      </c>
    </row>
    <row r="410" spans="2:7">
      <c r="B410" s="93" t="str">
        <f>IF(IF($C$4=Dates!$E$3, DataPack!BB671, IF($C$4=Dates!$E$4, DataPack!BG671, IF($C$4=Dates!$E$5, DataPack!BL671, IF($C$4=Dates!$E$6, DataPack!BQ671))))="", "", IF($C$4=Dates!$E$3, DataPack!BB671, IF($C$4=Dates!$E$4, DataPack!BG671, IF($C$4=Dates!$E$5, DataPack!BL671, IF($C$4=Dates!$E$6, DataPack!BQ671)))))</f>
        <v/>
      </c>
      <c r="C410" s="100" t="str">
        <f>IF(IF($C$4=Dates!$E$3, DataPack!BC671, IF($C$4=Dates!$E$4, DataPack!BH671, IF($C$4=Dates!$E$5, DataPack!BM671, IF($C$4=Dates!$E$6, DataPack!BR671))))="", "", IF($C$4=Dates!$E$3, DataPack!BC671, IF($C$4=Dates!$E$4, DataPack!BH671, IF($C$4=Dates!$E$5, DataPack!BM671, IF($C$4=Dates!$E$6, DataPack!BR671)))))</f>
        <v/>
      </c>
      <c r="D410" s="100" t="str">
        <f>IF(IF($C$4=Dates!$E$3, DataPack!BD671, IF($C$4=Dates!$E$4, DataPack!BI671, IF($C$4=Dates!$E$5, DataPack!BN671, IF($C$4=Dates!$E$6, DataPack!BS671))))="", "", IF($C$4=Dates!$E$3, DataPack!BD671, IF($C$4=Dates!$E$4, DataPack!BI671, IF($C$4=Dates!$E$5, DataPack!BN671, IF($C$4=Dates!$E$6, DataPack!BS671)))))</f>
        <v/>
      </c>
      <c r="E410" s="100" t="str">
        <f>IF(IF($C$4=Dates!$E$3, DataPack!BE671, IF($C$4=Dates!$E$4, DataPack!BJ671, IF($C$4=Dates!$E$5, DataPack!BO671, IF($C$4=Dates!$E$6, DataPack!BT671))))="", "", IF($C$4=Dates!$E$3, DataPack!BE671, IF($C$4=Dates!$E$4, DataPack!BJ671, IF($C$4=Dates!$E$5, DataPack!BO671, IF($C$4=Dates!$E$6, DataPack!BT671)))))</f>
        <v/>
      </c>
      <c r="F410" s="100"/>
      <c r="G410" s="101" t="str">
        <f>IF(IF($C$4=Dates!$E$3, DataPack!BF671, IF($C$4=Dates!$E$4, DataPack!BK671, IF($C$4=Dates!$E$5, DataPack!BP671, IF($C$4=Dates!$E$6, DataPack!BU671))))="", "", IF($C$4=Dates!$E$3, DataPack!BF671, IF($C$4=Dates!$E$4, DataPack!BK671, IF($C$4=Dates!$E$5, DataPack!BP671, IF($C$4=Dates!$E$6, DataPack!BU671)))))</f>
        <v/>
      </c>
    </row>
    <row r="411" spans="2:7">
      <c r="B411" s="93" t="str">
        <f>IF(IF($C$4=Dates!$E$3, DataPack!BB672, IF($C$4=Dates!$E$4, DataPack!BG672, IF($C$4=Dates!$E$5, DataPack!BL672, IF($C$4=Dates!$E$6, DataPack!BQ672))))="", "", IF($C$4=Dates!$E$3, DataPack!BB672, IF($C$4=Dates!$E$4, DataPack!BG672, IF($C$4=Dates!$E$5, DataPack!BL672, IF($C$4=Dates!$E$6, DataPack!BQ672)))))</f>
        <v/>
      </c>
      <c r="C411" s="100" t="str">
        <f>IF(IF($C$4=Dates!$E$3, DataPack!BC672, IF($C$4=Dates!$E$4, DataPack!BH672, IF($C$4=Dates!$E$5, DataPack!BM672, IF($C$4=Dates!$E$6, DataPack!BR672))))="", "", IF($C$4=Dates!$E$3, DataPack!BC672, IF($C$4=Dates!$E$4, DataPack!BH672, IF($C$4=Dates!$E$5, DataPack!BM672, IF($C$4=Dates!$E$6, DataPack!BR672)))))</f>
        <v/>
      </c>
      <c r="D411" s="100" t="str">
        <f>IF(IF($C$4=Dates!$E$3, DataPack!BD672, IF($C$4=Dates!$E$4, DataPack!BI672, IF($C$4=Dates!$E$5, DataPack!BN672, IF($C$4=Dates!$E$6, DataPack!BS672))))="", "", IF($C$4=Dates!$E$3, DataPack!BD672, IF($C$4=Dates!$E$4, DataPack!BI672, IF($C$4=Dates!$E$5, DataPack!BN672, IF($C$4=Dates!$E$6, DataPack!BS672)))))</f>
        <v/>
      </c>
      <c r="E411" s="100" t="str">
        <f>IF(IF($C$4=Dates!$E$3, DataPack!BE672, IF($C$4=Dates!$E$4, DataPack!BJ672, IF($C$4=Dates!$E$5, DataPack!BO672, IF($C$4=Dates!$E$6, DataPack!BT672))))="", "", IF($C$4=Dates!$E$3, DataPack!BE672, IF($C$4=Dates!$E$4, DataPack!BJ672, IF($C$4=Dates!$E$5, DataPack!BO672, IF($C$4=Dates!$E$6, DataPack!BT672)))))</f>
        <v/>
      </c>
      <c r="F411" s="100"/>
      <c r="G411" s="101" t="str">
        <f>IF(IF($C$4=Dates!$E$3, DataPack!BF672, IF($C$4=Dates!$E$4, DataPack!BK672, IF($C$4=Dates!$E$5, DataPack!BP672, IF($C$4=Dates!$E$6, DataPack!BU672))))="", "", IF($C$4=Dates!$E$3, DataPack!BF672, IF($C$4=Dates!$E$4, DataPack!BK672, IF($C$4=Dates!$E$5, DataPack!BP672, IF($C$4=Dates!$E$6, DataPack!BU672)))))</f>
        <v/>
      </c>
    </row>
    <row r="412" spans="2:7">
      <c r="B412" s="93" t="str">
        <f>IF(IF($C$4=Dates!$E$3, DataPack!BB673, IF($C$4=Dates!$E$4, DataPack!BG673, IF($C$4=Dates!$E$5, DataPack!BL673, IF($C$4=Dates!$E$6, DataPack!BQ673))))="", "", IF($C$4=Dates!$E$3, DataPack!BB673, IF($C$4=Dates!$E$4, DataPack!BG673, IF($C$4=Dates!$E$5, DataPack!BL673, IF($C$4=Dates!$E$6, DataPack!BQ673)))))</f>
        <v/>
      </c>
      <c r="C412" s="100" t="str">
        <f>IF(IF($C$4=Dates!$E$3, DataPack!BC673, IF($C$4=Dates!$E$4, DataPack!BH673, IF($C$4=Dates!$E$5, DataPack!BM673, IF($C$4=Dates!$E$6, DataPack!BR673))))="", "", IF($C$4=Dates!$E$3, DataPack!BC673, IF($C$4=Dates!$E$4, DataPack!BH673, IF($C$4=Dates!$E$5, DataPack!BM673, IF($C$4=Dates!$E$6, DataPack!BR673)))))</f>
        <v/>
      </c>
      <c r="D412" s="100" t="str">
        <f>IF(IF($C$4=Dates!$E$3, DataPack!BD673, IF($C$4=Dates!$E$4, DataPack!BI673, IF($C$4=Dates!$E$5, DataPack!BN673, IF($C$4=Dates!$E$6, DataPack!BS673))))="", "", IF($C$4=Dates!$E$3, DataPack!BD673, IF($C$4=Dates!$E$4, DataPack!BI673, IF($C$4=Dates!$E$5, DataPack!BN673, IF($C$4=Dates!$E$6, DataPack!BS673)))))</f>
        <v/>
      </c>
      <c r="E412" s="100" t="str">
        <f>IF(IF($C$4=Dates!$E$3, DataPack!BE673, IF($C$4=Dates!$E$4, DataPack!BJ673, IF($C$4=Dates!$E$5, DataPack!BO673, IF($C$4=Dates!$E$6, DataPack!BT673))))="", "", IF($C$4=Dates!$E$3, DataPack!BE673, IF($C$4=Dates!$E$4, DataPack!BJ673, IF($C$4=Dates!$E$5, DataPack!BO673, IF($C$4=Dates!$E$6, DataPack!BT673)))))</f>
        <v/>
      </c>
      <c r="F412" s="100"/>
      <c r="G412" s="101" t="str">
        <f>IF(IF($C$4=Dates!$E$3, DataPack!BF673, IF($C$4=Dates!$E$4, DataPack!BK673, IF($C$4=Dates!$E$5, DataPack!BP673, IF($C$4=Dates!$E$6, DataPack!BU673))))="", "", IF($C$4=Dates!$E$3, DataPack!BF673, IF($C$4=Dates!$E$4, DataPack!BK673, IF($C$4=Dates!$E$5, DataPack!BP673, IF($C$4=Dates!$E$6, DataPack!BU673)))))</f>
        <v/>
      </c>
    </row>
    <row r="413" spans="2:7">
      <c r="B413" s="93" t="str">
        <f>IF(IF($C$4=Dates!$E$3, DataPack!BB674, IF($C$4=Dates!$E$4, DataPack!BG674, IF($C$4=Dates!$E$5, DataPack!BL674, IF($C$4=Dates!$E$6, DataPack!BQ674))))="", "", IF($C$4=Dates!$E$3, DataPack!BB674, IF($C$4=Dates!$E$4, DataPack!BG674, IF($C$4=Dates!$E$5, DataPack!BL674, IF($C$4=Dates!$E$6, DataPack!BQ674)))))</f>
        <v/>
      </c>
      <c r="C413" s="100" t="str">
        <f>IF(IF($C$4=Dates!$E$3, DataPack!BC674, IF($C$4=Dates!$E$4, DataPack!BH674, IF($C$4=Dates!$E$5, DataPack!BM674, IF($C$4=Dates!$E$6, DataPack!BR674))))="", "", IF($C$4=Dates!$E$3, DataPack!BC674, IF($C$4=Dates!$E$4, DataPack!BH674, IF($C$4=Dates!$E$5, DataPack!BM674, IF($C$4=Dates!$E$6, DataPack!BR674)))))</f>
        <v/>
      </c>
      <c r="D413" s="100" t="str">
        <f>IF(IF($C$4=Dates!$E$3, DataPack!BD674, IF($C$4=Dates!$E$4, DataPack!BI674, IF($C$4=Dates!$E$5, DataPack!BN674, IF($C$4=Dates!$E$6, DataPack!BS674))))="", "", IF($C$4=Dates!$E$3, DataPack!BD674, IF($C$4=Dates!$E$4, DataPack!BI674, IF($C$4=Dates!$E$5, DataPack!BN674, IF($C$4=Dates!$E$6, DataPack!BS674)))))</f>
        <v/>
      </c>
      <c r="E413" s="100" t="str">
        <f>IF(IF($C$4=Dates!$E$3, DataPack!BE674, IF($C$4=Dates!$E$4, DataPack!BJ674, IF($C$4=Dates!$E$5, DataPack!BO674, IF($C$4=Dates!$E$6, DataPack!BT674))))="", "", IF($C$4=Dates!$E$3, DataPack!BE674, IF($C$4=Dates!$E$4, DataPack!BJ674, IF($C$4=Dates!$E$5, DataPack!BO674, IF($C$4=Dates!$E$6, DataPack!BT674)))))</f>
        <v/>
      </c>
      <c r="F413" s="100"/>
      <c r="G413" s="101" t="str">
        <f>IF(IF($C$4=Dates!$E$3, DataPack!BF674, IF($C$4=Dates!$E$4, DataPack!BK674, IF($C$4=Dates!$E$5, DataPack!BP674, IF($C$4=Dates!$E$6, DataPack!BU674))))="", "", IF($C$4=Dates!$E$3, DataPack!BF674, IF($C$4=Dates!$E$4, DataPack!BK674, IF($C$4=Dates!$E$5, DataPack!BP674, IF($C$4=Dates!$E$6, DataPack!BU674)))))</f>
        <v/>
      </c>
    </row>
    <row r="414" spans="2:7">
      <c r="B414" s="93" t="str">
        <f>IF(IF($C$4=Dates!$E$3, DataPack!BB675, IF($C$4=Dates!$E$4, DataPack!BG675, IF($C$4=Dates!$E$5, DataPack!BL675, IF($C$4=Dates!$E$6, DataPack!BQ675))))="", "", IF($C$4=Dates!$E$3, DataPack!BB675, IF($C$4=Dates!$E$4, DataPack!BG675, IF($C$4=Dates!$E$5, DataPack!BL675, IF($C$4=Dates!$E$6, DataPack!BQ675)))))</f>
        <v/>
      </c>
      <c r="C414" s="100" t="str">
        <f>IF(IF($C$4=Dates!$E$3, DataPack!BC675, IF($C$4=Dates!$E$4, DataPack!BH675, IF($C$4=Dates!$E$5, DataPack!BM675, IF($C$4=Dates!$E$6, DataPack!BR675))))="", "", IF($C$4=Dates!$E$3, DataPack!BC675, IF($C$4=Dates!$E$4, DataPack!BH675, IF($C$4=Dates!$E$5, DataPack!BM675, IF($C$4=Dates!$E$6, DataPack!BR675)))))</f>
        <v/>
      </c>
      <c r="D414" s="100" t="str">
        <f>IF(IF($C$4=Dates!$E$3, DataPack!BD675, IF($C$4=Dates!$E$4, DataPack!BI675, IF($C$4=Dates!$E$5, DataPack!BN675, IF($C$4=Dates!$E$6, DataPack!BS675))))="", "", IF($C$4=Dates!$E$3, DataPack!BD675, IF($C$4=Dates!$E$4, DataPack!BI675, IF($C$4=Dates!$E$5, DataPack!BN675, IF($C$4=Dates!$E$6, DataPack!BS675)))))</f>
        <v/>
      </c>
      <c r="E414" s="100" t="str">
        <f>IF(IF($C$4=Dates!$E$3, DataPack!BE675, IF($C$4=Dates!$E$4, DataPack!BJ675, IF($C$4=Dates!$E$5, DataPack!BO675, IF($C$4=Dates!$E$6, DataPack!BT675))))="", "", IF($C$4=Dates!$E$3, DataPack!BE675, IF($C$4=Dates!$E$4, DataPack!BJ675, IF($C$4=Dates!$E$5, DataPack!BO675, IF($C$4=Dates!$E$6, DataPack!BT675)))))</f>
        <v/>
      </c>
      <c r="F414" s="100"/>
      <c r="G414" s="101" t="str">
        <f>IF(IF($C$4=Dates!$E$3, DataPack!BF675, IF($C$4=Dates!$E$4, DataPack!BK675, IF($C$4=Dates!$E$5, DataPack!BP675, IF($C$4=Dates!$E$6, DataPack!BU675))))="", "", IF($C$4=Dates!$E$3, DataPack!BF675, IF($C$4=Dates!$E$4, DataPack!BK675, IF($C$4=Dates!$E$5, DataPack!BP675, IF($C$4=Dates!$E$6, DataPack!BU675)))))</f>
        <v/>
      </c>
    </row>
    <row r="415" spans="2:7">
      <c r="B415" s="93" t="str">
        <f>IF(IF($C$4=Dates!$E$3, DataPack!BB676, IF($C$4=Dates!$E$4, DataPack!BG676, IF($C$4=Dates!$E$5, DataPack!BL676, IF($C$4=Dates!$E$6, DataPack!BQ676))))="", "", IF($C$4=Dates!$E$3, DataPack!BB676, IF($C$4=Dates!$E$4, DataPack!BG676, IF($C$4=Dates!$E$5, DataPack!BL676, IF($C$4=Dates!$E$6, DataPack!BQ676)))))</f>
        <v/>
      </c>
      <c r="C415" s="100" t="str">
        <f>IF(IF($C$4=Dates!$E$3, DataPack!BC676, IF($C$4=Dates!$E$4, DataPack!BH676, IF($C$4=Dates!$E$5, DataPack!BM676, IF($C$4=Dates!$E$6, DataPack!BR676))))="", "", IF($C$4=Dates!$E$3, DataPack!BC676, IF($C$4=Dates!$E$4, DataPack!BH676, IF($C$4=Dates!$E$5, DataPack!BM676, IF($C$4=Dates!$E$6, DataPack!BR676)))))</f>
        <v/>
      </c>
      <c r="D415" s="100" t="str">
        <f>IF(IF($C$4=Dates!$E$3, DataPack!BD676, IF($C$4=Dates!$E$4, DataPack!BI676, IF($C$4=Dates!$E$5, DataPack!BN676, IF($C$4=Dates!$E$6, DataPack!BS676))))="", "", IF($C$4=Dates!$E$3, DataPack!BD676, IF($C$4=Dates!$E$4, DataPack!BI676, IF($C$4=Dates!$E$5, DataPack!BN676, IF($C$4=Dates!$E$6, DataPack!BS676)))))</f>
        <v/>
      </c>
      <c r="E415" s="100" t="str">
        <f>IF(IF($C$4=Dates!$E$3, DataPack!BE676, IF($C$4=Dates!$E$4, DataPack!BJ676, IF($C$4=Dates!$E$5, DataPack!BO676, IF($C$4=Dates!$E$6, DataPack!BT676))))="", "", IF($C$4=Dates!$E$3, DataPack!BE676, IF($C$4=Dates!$E$4, DataPack!BJ676, IF($C$4=Dates!$E$5, DataPack!BO676, IF($C$4=Dates!$E$6, DataPack!BT676)))))</f>
        <v/>
      </c>
      <c r="F415" s="100"/>
      <c r="G415" s="101" t="str">
        <f>IF(IF($C$4=Dates!$E$3, DataPack!BF676, IF($C$4=Dates!$E$4, DataPack!BK676, IF($C$4=Dates!$E$5, DataPack!BP676, IF($C$4=Dates!$E$6, DataPack!BU676))))="", "", IF($C$4=Dates!$E$3, DataPack!BF676, IF($C$4=Dates!$E$4, DataPack!BK676, IF($C$4=Dates!$E$5, DataPack!BP676, IF($C$4=Dates!$E$6, DataPack!BU676)))))</f>
        <v/>
      </c>
    </row>
    <row r="416" spans="2:7">
      <c r="B416" s="93" t="str">
        <f>IF(IF($C$4=Dates!$E$3, DataPack!BB677, IF($C$4=Dates!$E$4, DataPack!BG677, IF($C$4=Dates!$E$5, DataPack!BL677, IF($C$4=Dates!$E$6, DataPack!BQ677))))="", "", IF($C$4=Dates!$E$3, DataPack!BB677, IF($C$4=Dates!$E$4, DataPack!BG677, IF($C$4=Dates!$E$5, DataPack!BL677, IF($C$4=Dates!$E$6, DataPack!BQ677)))))</f>
        <v/>
      </c>
      <c r="C416" s="100" t="str">
        <f>IF(IF($C$4=Dates!$E$3, DataPack!BC677, IF($C$4=Dates!$E$4, DataPack!BH677, IF($C$4=Dates!$E$5, DataPack!BM677, IF($C$4=Dates!$E$6, DataPack!BR677))))="", "", IF($C$4=Dates!$E$3, DataPack!BC677, IF($C$4=Dates!$E$4, DataPack!BH677, IF($C$4=Dates!$E$5, DataPack!BM677, IF($C$4=Dates!$E$6, DataPack!BR677)))))</f>
        <v/>
      </c>
      <c r="D416" s="100" t="str">
        <f>IF(IF($C$4=Dates!$E$3, DataPack!BD677, IF($C$4=Dates!$E$4, DataPack!BI677, IF($C$4=Dates!$E$5, DataPack!BN677, IF($C$4=Dates!$E$6, DataPack!BS677))))="", "", IF($C$4=Dates!$E$3, DataPack!BD677, IF($C$4=Dates!$E$4, DataPack!BI677, IF($C$4=Dates!$E$5, DataPack!BN677, IF($C$4=Dates!$E$6, DataPack!BS677)))))</f>
        <v/>
      </c>
      <c r="E416" s="100" t="str">
        <f>IF(IF($C$4=Dates!$E$3, DataPack!BE677, IF($C$4=Dates!$E$4, DataPack!BJ677, IF($C$4=Dates!$E$5, DataPack!BO677, IF($C$4=Dates!$E$6, DataPack!BT677))))="", "", IF($C$4=Dates!$E$3, DataPack!BE677, IF($C$4=Dates!$E$4, DataPack!BJ677, IF($C$4=Dates!$E$5, DataPack!BO677, IF($C$4=Dates!$E$6, DataPack!BT677)))))</f>
        <v/>
      </c>
      <c r="F416" s="100"/>
      <c r="G416" s="101" t="str">
        <f>IF(IF($C$4=Dates!$E$3, DataPack!BF677, IF($C$4=Dates!$E$4, DataPack!BK677, IF($C$4=Dates!$E$5, DataPack!BP677, IF($C$4=Dates!$E$6, DataPack!BU677))))="", "", IF($C$4=Dates!$E$3, DataPack!BF677, IF($C$4=Dates!$E$4, DataPack!BK677, IF($C$4=Dates!$E$5, DataPack!BP677, IF($C$4=Dates!$E$6, DataPack!BU677)))))</f>
        <v/>
      </c>
    </row>
    <row r="417" spans="2:7">
      <c r="B417" s="93" t="str">
        <f>IF(IF($C$4=Dates!$E$3, DataPack!BB678, IF($C$4=Dates!$E$4, DataPack!BG678, IF($C$4=Dates!$E$5, DataPack!BL678, IF($C$4=Dates!$E$6, DataPack!BQ678))))="", "", IF($C$4=Dates!$E$3, DataPack!BB678, IF($C$4=Dates!$E$4, DataPack!BG678, IF($C$4=Dates!$E$5, DataPack!BL678, IF($C$4=Dates!$E$6, DataPack!BQ678)))))</f>
        <v/>
      </c>
      <c r="C417" s="100" t="str">
        <f>IF(IF($C$4=Dates!$E$3, DataPack!BC678, IF($C$4=Dates!$E$4, DataPack!BH678, IF($C$4=Dates!$E$5, DataPack!BM678, IF($C$4=Dates!$E$6, DataPack!BR678))))="", "", IF($C$4=Dates!$E$3, DataPack!BC678, IF($C$4=Dates!$E$4, DataPack!BH678, IF($C$4=Dates!$E$5, DataPack!BM678, IF($C$4=Dates!$E$6, DataPack!BR678)))))</f>
        <v/>
      </c>
      <c r="D417" s="100" t="str">
        <f>IF(IF($C$4=Dates!$E$3, DataPack!BD678, IF($C$4=Dates!$E$4, DataPack!BI678, IF($C$4=Dates!$E$5, DataPack!BN678, IF($C$4=Dates!$E$6, DataPack!BS678))))="", "", IF($C$4=Dates!$E$3, DataPack!BD678, IF($C$4=Dates!$E$4, DataPack!BI678, IF($C$4=Dates!$E$5, DataPack!BN678, IF($C$4=Dates!$E$6, DataPack!BS678)))))</f>
        <v/>
      </c>
      <c r="E417" s="100" t="str">
        <f>IF(IF($C$4=Dates!$E$3, DataPack!BE678, IF($C$4=Dates!$E$4, DataPack!BJ678, IF($C$4=Dates!$E$5, DataPack!BO678, IF($C$4=Dates!$E$6, DataPack!BT678))))="", "", IF($C$4=Dates!$E$3, DataPack!BE678, IF($C$4=Dates!$E$4, DataPack!BJ678, IF($C$4=Dates!$E$5, DataPack!BO678, IF($C$4=Dates!$E$6, DataPack!BT678)))))</f>
        <v/>
      </c>
      <c r="F417" s="100"/>
      <c r="G417" s="101" t="str">
        <f>IF(IF($C$4=Dates!$E$3, DataPack!BF678, IF($C$4=Dates!$E$4, DataPack!BK678, IF($C$4=Dates!$E$5, DataPack!BP678, IF($C$4=Dates!$E$6, DataPack!BU678))))="", "", IF($C$4=Dates!$E$3, DataPack!BF678, IF($C$4=Dates!$E$4, DataPack!BK678, IF($C$4=Dates!$E$5, DataPack!BP678, IF($C$4=Dates!$E$6, DataPack!BU678)))))</f>
        <v/>
      </c>
    </row>
    <row r="418" spans="2:7">
      <c r="B418" s="93" t="str">
        <f>IF(IF($C$4=Dates!$E$3, DataPack!BB679, IF($C$4=Dates!$E$4, DataPack!BG679, IF($C$4=Dates!$E$5, DataPack!BL679, IF($C$4=Dates!$E$6, DataPack!BQ679))))="", "", IF($C$4=Dates!$E$3, DataPack!BB679, IF($C$4=Dates!$E$4, DataPack!BG679, IF($C$4=Dates!$E$5, DataPack!BL679, IF($C$4=Dates!$E$6, DataPack!BQ679)))))</f>
        <v/>
      </c>
      <c r="C418" s="100" t="str">
        <f>IF(IF($C$4=Dates!$E$3, DataPack!BC679, IF($C$4=Dates!$E$4, DataPack!BH679, IF($C$4=Dates!$E$5, DataPack!BM679, IF($C$4=Dates!$E$6, DataPack!BR679))))="", "", IF($C$4=Dates!$E$3, DataPack!BC679, IF($C$4=Dates!$E$4, DataPack!BH679, IF($C$4=Dates!$E$5, DataPack!BM679, IF($C$4=Dates!$E$6, DataPack!BR679)))))</f>
        <v/>
      </c>
      <c r="D418" s="100" t="str">
        <f>IF(IF($C$4=Dates!$E$3, DataPack!BD679, IF($C$4=Dates!$E$4, DataPack!BI679, IF($C$4=Dates!$E$5, DataPack!BN679, IF($C$4=Dates!$E$6, DataPack!BS679))))="", "", IF($C$4=Dates!$E$3, DataPack!BD679, IF($C$4=Dates!$E$4, DataPack!BI679, IF($C$4=Dates!$E$5, DataPack!BN679, IF($C$4=Dates!$E$6, DataPack!BS679)))))</f>
        <v/>
      </c>
      <c r="E418" s="100" t="str">
        <f>IF(IF($C$4=Dates!$E$3, DataPack!BE679, IF($C$4=Dates!$E$4, DataPack!BJ679, IF($C$4=Dates!$E$5, DataPack!BO679, IF($C$4=Dates!$E$6, DataPack!BT679))))="", "", IF($C$4=Dates!$E$3, DataPack!BE679, IF($C$4=Dates!$E$4, DataPack!BJ679, IF($C$4=Dates!$E$5, DataPack!BO679, IF($C$4=Dates!$E$6, DataPack!BT679)))))</f>
        <v/>
      </c>
      <c r="F418" s="100"/>
      <c r="G418" s="101" t="str">
        <f>IF(IF($C$4=Dates!$E$3, DataPack!BF679, IF($C$4=Dates!$E$4, DataPack!BK679, IF($C$4=Dates!$E$5, DataPack!BP679, IF($C$4=Dates!$E$6, DataPack!BU679))))="", "", IF($C$4=Dates!$E$3, DataPack!BF679, IF($C$4=Dates!$E$4, DataPack!BK679, IF($C$4=Dates!$E$5, DataPack!BP679, IF($C$4=Dates!$E$6, DataPack!BU679)))))</f>
        <v/>
      </c>
    </row>
    <row r="419" spans="2:7">
      <c r="B419" s="93" t="str">
        <f>IF(IF($C$4=Dates!$E$3, DataPack!BB680, IF($C$4=Dates!$E$4, DataPack!BG680, IF($C$4=Dates!$E$5, DataPack!BL680, IF($C$4=Dates!$E$6, DataPack!BQ680))))="", "", IF($C$4=Dates!$E$3, DataPack!BB680, IF($C$4=Dates!$E$4, DataPack!BG680, IF($C$4=Dates!$E$5, DataPack!BL680, IF($C$4=Dates!$E$6, DataPack!BQ680)))))</f>
        <v/>
      </c>
      <c r="C419" s="100" t="str">
        <f>IF(IF($C$4=Dates!$E$3, DataPack!BC680, IF($C$4=Dates!$E$4, DataPack!BH680, IF($C$4=Dates!$E$5, DataPack!BM680, IF($C$4=Dates!$E$6, DataPack!BR680))))="", "", IF($C$4=Dates!$E$3, DataPack!BC680, IF($C$4=Dates!$E$4, DataPack!BH680, IF($C$4=Dates!$E$5, DataPack!BM680, IF($C$4=Dates!$E$6, DataPack!BR680)))))</f>
        <v/>
      </c>
      <c r="D419" s="100" t="str">
        <f>IF(IF($C$4=Dates!$E$3, DataPack!BD680, IF($C$4=Dates!$E$4, DataPack!BI680, IF($C$4=Dates!$E$5, DataPack!BN680, IF($C$4=Dates!$E$6, DataPack!BS680))))="", "", IF($C$4=Dates!$E$3, DataPack!BD680, IF($C$4=Dates!$E$4, DataPack!BI680, IF($C$4=Dates!$E$5, DataPack!BN680, IF($C$4=Dates!$E$6, DataPack!BS680)))))</f>
        <v/>
      </c>
      <c r="E419" s="100" t="str">
        <f>IF(IF($C$4=Dates!$E$3, DataPack!BE680, IF($C$4=Dates!$E$4, DataPack!BJ680, IF($C$4=Dates!$E$5, DataPack!BO680, IF($C$4=Dates!$E$6, DataPack!BT680))))="", "", IF($C$4=Dates!$E$3, DataPack!BE680, IF($C$4=Dates!$E$4, DataPack!BJ680, IF($C$4=Dates!$E$5, DataPack!BO680, IF($C$4=Dates!$E$6, DataPack!BT680)))))</f>
        <v/>
      </c>
      <c r="F419" s="100"/>
      <c r="G419" s="101" t="str">
        <f>IF(IF($C$4=Dates!$E$3, DataPack!BF680, IF($C$4=Dates!$E$4, DataPack!BK680, IF($C$4=Dates!$E$5, DataPack!BP680, IF($C$4=Dates!$E$6, DataPack!BU680))))="", "", IF($C$4=Dates!$E$3, DataPack!BF680, IF($C$4=Dates!$E$4, DataPack!BK680, IF($C$4=Dates!$E$5, DataPack!BP680, IF($C$4=Dates!$E$6, DataPack!BU680)))))</f>
        <v/>
      </c>
    </row>
    <row r="420" spans="2:7">
      <c r="B420" s="93" t="str">
        <f>IF(IF($C$4=Dates!$E$3, DataPack!BB681, IF($C$4=Dates!$E$4, DataPack!BG681, IF($C$4=Dates!$E$5, DataPack!BL681, IF($C$4=Dates!$E$6, DataPack!BQ681))))="", "", IF($C$4=Dates!$E$3, DataPack!BB681, IF($C$4=Dates!$E$4, DataPack!BG681, IF($C$4=Dates!$E$5, DataPack!BL681, IF($C$4=Dates!$E$6, DataPack!BQ681)))))</f>
        <v/>
      </c>
      <c r="C420" s="100" t="str">
        <f>IF(IF($C$4=Dates!$E$3, DataPack!BC681, IF($C$4=Dates!$E$4, DataPack!BH681, IF($C$4=Dates!$E$5, DataPack!BM681, IF($C$4=Dates!$E$6, DataPack!BR681))))="", "", IF($C$4=Dates!$E$3, DataPack!BC681, IF($C$4=Dates!$E$4, DataPack!BH681, IF($C$4=Dates!$E$5, DataPack!BM681, IF($C$4=Dates!$E$6, DataPack!BR681)))))</f>
        <v/>
      </c>
      <c r="D420" s="100" t="str">
        <f>IF(IF($C$4=Dates!$E$3, DataPack!BD681, IF($C$4=Dates!$E$4, DataPack!BI681, IF($C$4=Dates!$E$5, DataPack!BN681, IF($C$4=Dates!$E$6, DataPack!BS681))))="", "", IF($C$4=Dates!$E$3, DataPack!BD681, IF($C$4=Dates!$E$4, DataPack!BI681, IF($C$4=Dates!$E$5, DataPack!BN681, IF($C$4=Dates!$E$6, DataPack!BS681)))))</f>
        <v/>
      </c>
      <c r="E420" s="100" t="str">
        <f>IF(IF($C$4=Dates!$E$3, DataPack!BE681, IF($C$4=Dates!$E$4, DataPack!BJ681, IF($C$4=Dates!$E$5, DataPack!BO681, IF($C$4=Dates!$E$6, DataPack!BT681))))="", "", IF($C$4=Dates!$E$3, DataPack!BE681, IF($C$4=Dates!$E$4, DataPack!BJ681, IF($C$4=Dates!$E$5, DataPack!BO681, IF($C$4=Dates!$E$6, DataPack!BT681)))))</f>
        <v/>
      </c>
      <c r="F420" s="100"/>
      <c r="G420" s="101" t="str">
        <f>IF(IF($C$4=Dates!$E$3, DataPack!BF681, IF($C$4=Dates!$E$4, DataPack!BK681, IF($C$4=Dates!$E$5, DataPack!BP681, IF($C$4=Dates!$E$6, DataPack!BU681))))="", "", IF($C$4=Dates!$E$3, DataPack!BF681, IF($C$4=Dates!$E$4, DataPack!BK681, IF($C$4=Dates!$E$5, DataPack!BP681, IF($C$4=Dates!$E$6, DataPack!BU681)))))</f>
        <v/>
      </c>
    </row>
    <row r="421" spans="2:7">
      <c r="B421" s="93" t="str">
        <f>IF(IF($C$4=Dates!$E$3, DataPack!BB682, IF($C$4=Dates!$E$4, DataPack!BG682, IF($C$4=Dates!$E$5, DataPack!BL682, IF($C$4=Dates!$E$6, DataPack!BQ682))))="", "", IF($C$4=Dates!$E$3, DataPack!BB682, IF($C$4=Dates!$E$4, DataPack!BG682, IF($C$4=Dates!$E$5, DataPack!BL682, IF($C$4=Dates!$E$6, DataPack!BQ682)))))</f>
        <v/>
      </c>
      <c r="C421" s="100" t="str">
        <f>IF(IF($C$4=Dates!$E$3, DataPack!BC682, IF($C$4=Dates!$E$4, DataPack!BH682, IF($C$4=Dates!$E$5, DataPack!BM682, IF($C$4=Dates!$E$6, DataPack!BR682))))="", "", IF($C$4=Dates!$E$3, DataPack!BC682, IF($C$4=Dates!$E$4, DataPack!BH682, IF($C$4=Dates!$E$5, DataPack!BM682, IF($C$4=Dates!$E$6, DataPack!BR682)))))</f>
        <v/>
      </c>
      <c r="D421" s="100" t="str">
        <f>IF(IF($C$4=Dates!$E$3, DataPack!BD682, IF($C$4=Dates!$E$4, DataPack!BI682, IF($C$4=Dates!$E$5, DataPack!BN682, IF($C$4=Dates!$E$6, DataPack!BS682))))="", "", IF($C$4=Dates!$E$3, DataPack!BD682, IF($C$4=Dates!$E$4, DataPack!BI682, IF($C$4=Dates!$E$5, DataPack!BN682, IF($C$4=Dates!$E$6, DataPack!BS682)))))</f>
        <v/>
      </c>
      <c r="E421" s="100" t="str">
        <f>IF(IF($C$4=Dates!$E$3, DataPack!BE682, IF($C$4=Dates!$E$4, DataPack!BJ682, IF($C$4=Dates!$E$5, DataPack!BO682, IF($C$4=Dates!$E$6, DataPack!BT682))))="", "", IF($C$4=Dates!$E$3, DataPack!BE682, IF($C$4=Dates!$E$4, DataPack!BJ682, IF($C$4=Dates!$E$5, DataPack!BO682, IF($C$4=Dates!$E$6, DataPack!BT682)))))</f>
        <v/>
      </c>
      <c r="F421" s="100"/>
      <c r="G421" s="101" t="str">
        <f>IF(IF($C$4=Dates!$E$3, DataPack!BF682, IF($C$4=Dates!$E$4, DataPack!BK682, IF($C$4=Dates!$E$5, DataPack!BP682, IF($C$4=Dates!$E$6, DataPack!BU682))))="", "", IF($C$4=Dates!$E$3, DataPack!BF682, IF($C$4=Dates!$E$4, DataPack!BK682, IF($C$4=Dates!$E$5, DataPack!BP682, IF($C$4=Dates!$E$6, DataPack!BU682)))))</f>
        <v/>
      </c>
    </row>
    <row r="422" spans="2:7">
      <c r="B422" s="93" t="str">
        <f>IF(IF($C$4=Dates!$E$3, DataPack!BB683, IF($C$4=Dates!$E$4, DataPack!BG683, IF($C$4=Dates!$E$5, DataPack!BL683, IF($C$4=Dates!$E$6, DataPack!BQ683))))="", "", IF($C$4=Dates!$E$3, DataPack!BB683, IF($C$4=Dates!$E$4, DataPack!BG683, IF($C$4=Dates!$E$5, DataPack!BL683, IF($C$4=Dates!$E$6, DataPack!BQ683)))))</f>
        <v/>
      </c>
      <c r="C422" s="100" t="str">
        <f>IF(IF($C$4=Dates!$E$3, DataPack!BC683, IF($C$4=Dates!$E$4, DataPack!BH683, IF($C$4=Dates!$E$5, DataPack!BM683, IF($C$4=Dates!$E$6, DataPack!BR683))))="", "", IF($C$4=Dates!$E$3, DataPack!BC683, IF($C$4=Dates!$E$4, DataPack!BH683, IF($C$4=Dates!$E$5, DataPack!BM683, IF($C$4=Dates!$E$6, DataPack!BR683)))))</f>
        <v/>
      </c>
      <c r="D422" s="100" t="str">
        <f>IF(IF($C$4=Dates!$E$3, DataPack!BD683, IF($C$4=Dates!$E$4, DataPack!BI683, IF($C$4=Dates!$E$5, DataPack!BN683, IF($C$4=Dates!$E$6, DataPack!BS683))))="", "", IF($C$4=Dates!$E$3, DataPack!BD683, IF($C$4=Dates!$E$4, DataPack!BI683, IF($C$4=Dates!$E$5, DataPack!BN683, IF($C$4=Dates!$E$6, DataPack!BS683)))))</f>
        <v/>
      </c>
      <c r="E422" s="100" t="str">
        <f>IF(IF($C$4=Dates!$E$3, DataPack!BE683, IF($C$4=Dates!$E$4, DataPack!BJ683, IF($C$4=Dates!$E$5, DataPack!BO683, IF($C$4=Dates!$E$6, DataPack!BT683))))="", "", IF($C$4=Dates!$E$3, DataPack!BE683, IF($C$4=Dates!$E$4, DataPack!BJ683, IF($C$4=Dates!$E$5, DataPack!BO683, IF($C$4=Dates!$E$6, DataPack!BT683)))))</f>
        <v/>
      </c>
      <c r="F422" s="100"/>
      <c r="G422" s="101" t="str">
        <f>IF(IF($C$4=Dates!$E$3, DataPack!BF683, IF($C$4=Dates!$E$4, DataPack!BK683, IF($C$4=Dates!$E$5, DataPack!BP683, IF($C$4=Dates!$E$6, DataPack!BU683))))="", "", IF($C$4=Dates!$E$3, DataPack!BF683, IF($C$4=Dates!$E$4, DataPack!BK683, IF($C$4=Dates!$E$5, DataPack!BP683, IF($C$4=Dates!$E$6, DataPack!BU683)))))</f>
        <v/>
      </c>
    </row>
    <row r="423" spans="2:7">
      <c r="B423" s="93" t="str">
        <f>IF(IF($C$4=Dates!$E$3, DataPack!BB684, IF($C$4=Dates!$E$4, DataPack!BG684, IF($C$4=Dates!$E$5, DataPack!BL684, IF($C$4=Dates!$E$6, DataPack!BQ684))))="", "", IF($C$4=Dates!$E$3, DataPack!BB684, IF($C$4=Dates!$E$4, DataPack!BG684, IF($C$4=Dates!$E$5, DataPack!BL684, IF($C$4=Dates!$E$6, DataPack!BQ684)))))</f>
        <v/>
      </c>
      <c r="C423" s="100" t="str">
        <f>IF(IF($C$4=Dates!$E$3, DataPack!BC684, IF($C$4=Dates!$E$4, DataPack!BH684, IF($C$4=Dates!$E$5, DataPack!BM684, IF($C$4=Dates!$E$6, DataPack!BR684))))="", "", IF($C$4=Dates!$E$3, DataPack!BC684, IF($C$4=Dates!$E$4, DataPack!BH684, IF($C$4=Dates!$E$5, DataPack!BM684, IF($C$4=Dates!$E$6, DataPack!BR684)))))</f>
        <v/>
      </c>
      <c r="D423" s="100" t="str">
        <f>IF(IF($C$4=Dates!$E$3, DataPack!BD684, IF($C$4=Dates!$E$4, DataPack!BI684, IF($C$4=Dates!$E$5, DataPack!BN684, IF($C$4=Dates!$E$6, DataPack!BS684))))="", "", IF($C$4=Dates!$E$3, DataPack!BD684, IF($C$4=Dates!$E$4, DataPack!BI684, IF($C$4=Dates!$E$5, DataPack!BN684, IF($C$4=Dates!$E$6, DataPack!BS684)))))</f>
        <v/>
      </c>
      <c r="E423" s="100" t="str">
        <f>IF(IF($C$4=Dates!$E$3, DataPack!BE684, IF($C$4=Dates!$E$4, DataPack!BJ684, IF($C$4=Dates!$E$5, DataPack!BO684, IF($C$4=Dates!$E$6, DataPack!BT684))))="", "", IF($C$4=Dates!$E$3, DataPack!BE684, IF($C$4=Dates!$E$4, DataPack!BJ684, IF($C$4=Dates!$E$5, DataPack!BO684, IF($C$4=Dates!$E$6, DataPack!BT684)))))</f>
        <v/>
      </c>
      <c r="F423" s="100"/>
      <c r="G423" s="101" t="str">
        <f>IF(IF($C$4=Dates!$E$3, DataPack!BF684, IF($C$4=Dates!$E$4, DataPack!BK684, IF($C$4=Dates!$E$5, DataPack!BP684, IF($C$4=Dates!$E$6, DataPack!BU684))))="", "", IF($C$4=Dates!$E$3, DataPack!BF684, IF($C$4=Dates!$E$4, DataPack!BK684, IF($C$4=Dates!$E$5, DataPack!BP684, IF($C$4=Dates!$E$6, DataPack!BU684)))))</f>
        <v/>
      </c>
    </row>
    <row r="424" spans="2:7">
      <c r="B424" s="93" t="str">
        <f>IF(IF($C$4=Dates!$E$3, DataPack!BB685, IF($C$4=Dates!$E$4, DataPack!BG685, IF($C$4=Dates!$E$5, DataPack!BL685, IF($C$4=Dates!$E$6, DataPack!BQ685))))="", "", IF($C$4=Dates!$E$3, DataPack!BB685, IF($C$4=Dates!$E$4, DataPack!BG685, IF($C$4=Dates!$E$5, DataPack!BL685, IF($C$4=Dates!$E$6, DataPack!BQ685)))))</f>
        <v/>
      </c>
      <c r="C424" s="100" t="str">
        <f>IF(IF($C$4=Dates!$E$3, DataPack!BC685, IF($C$4=Dates!$E$4, DataPack!BH685, IF($C$4=Dates!$E$5, DataPack!BM685, IF($C$4=Dates!$E$6, DataPack!BR685))))="", "", IF($C$4=Dates!$E$3, DataPack!BC685, IF($C$4=Dates!$E$4, DataPack!BH685, IF($C$4=Dates!$E$5, DataPack!BM685, IF($C$4=Dates!$E$6, DataPack!BR685)))))</f>
        <v/>
      </c>
      <c r="D424" s="100" t="str">
        <f>IF(IF($C$4=Dates!$E$3, DataPack!BD685, IF($C$4=Dates!$E$4, DataPack!BI685, IF($C$4=Dates!$E$5, DataPack!BN685, IF($C$4=Dates!$E$6, DataPack!BS685))))="", "", IF($C$4=Dates!$E$3, DataPack!BD685, IF($C$4=Dates!$E$4, DataPack!BI685, IF($C$4=Dates!$E$5, DataPack!BN685, IF($C$4=Dates!$E$6, DataPack!BS685)))))</f>
        <v/>
      </c>
      <c r="E424" s="100" t="str">
        <f>IF(IF($C$4=Dates!$E$3, DataPack!BE685, IF($C$4=Dates!$E$4, DataPack!BJ685, IF($C$4=Dates!$E$5, DataPack!BO685, IF($C$4=Dates!$E$6, DataPack!BT685))))="", "", IF($C$4=Dates!$E$3, DataPack!BE685, IF($C$4=Dates!$E$4, DataPack!BJ685, IF($C$4=Dates!$E$5, DataPack!BO685, IF($C$4=Dates!$E$6, DataPack!BT685)))))</f>
        <v/>
      </c>
      <c r="F424" s="100"/>
      <c r="G424" s="101" t="str">
        <f>IF(IF($C$4=Dates!$E$3, DataPack!BF685, IF($C$4=Dates!$E$4, DataPack!BK685, IF($C$4=Dates!$E$5, DataPack!BP685, IF($C$4=Dates!$E$6, DataPack!BU685))))="", "", IF($C$4=Dates!$E$3, DataPack!BF685, IF($C$4=Dates!$E$4, DataPack!BK685, IF($C$4=Dates!$E$5, DataPack!BP685, IF($C$4=Dates!$E$6, DataPack!BU685)))))</f>
        <v/>
      </c>
    </row>
    <row r="425" spans="2:7">
      <c r="B425" s="93" t="str">
        <f>IF(IF($C$4=Dates!$E$3, DataPack!BB686, IF($C$4=Dates!$E$4, DataPack!BG686, IF($C$4=Dates!$E$5, DataPack!BL686, IF($C$4=Dates!$E$6, DataPack!BQ686))))="", "", IF($C$4=Dates!$E$3, DataPack!BB686, IF($C$4=Dates!$E$4, DataPack!BG686, IF($C$4=Dates!$E$5, DataPack!BL686, IF($C$4=Dates!$E$6, DataPack!BQ686)))))</f>
        <v/>
      </c>
      <c r="C425" s="100" t="str">
        <f>IF(IF($C$4=Dates!$E$3, DataPack!BC686, IF($C$4=Dates!$E$4, DataPack!BH686, IF($C$4=Dates!$E$5, DataPack!BM686, IF($C$4=Dates!$E$6, DataPack!BR686))))="", "", IF($C$4=Dates!$E$3, DataPack!BC686, IF($C$4=Dates!$E$4, DataPack!BH686, IF($C$4=Dates!$E$5, DataPack!BM686, IF($C$4=Dates!$E$6, DataPack!BR686)))))</f>
        <v/>
      </c>
      <c r="D425" s="100" t="str">
        <f>IF(IF($C$4=Dates!$E$3, DataPack!BD686, IF($C$4=Dates!$E$4, DataPack!BI686, IF($C$4=Dates!$E$5, DataPack!BN686, IF($C$4=Dates!$E$6, DataPack!BS686))))="", "", IF($C$4=Dates!$E$3, DataPack!BD686, IF($C$4=Dates!$E$4, DataPack!BI686, IF($C$4=Dates!$E$5, DataPack!BN686, IF($C$4=Dates!$E$6, DataPack!BS686)))))</f>
        <v/>
      </c>
      <c r="E425" s="100" t="str">
        <f>IF(IF($C$4=Dates!$E$3, DataPack!BE686, IF($C$4=Dates!$E$4, DataPack!BJ686, IF($C$4=Dates!$E$5, DataPack!BO686, IF($C$4=Dates!$E$6, DataPack!BT686))))="", "", IF($C$4=Dates!$E$3, DataPack!BE686, IF($C$4=Dates!$E$4, DataPack!BJ686, IF($C$4=Dates!$E$5, DataPack!BO686, IF($C$4=Dates!$E$6, DataPack!BT686)))))</f>
        <v/>
      </c>
      <c r="F425" s="100"/>
      <c r="G425" s="101" t="str">
        <f>IF(IF($C$4=Dates!$E$3, DataPack!BF686, IF($C$4=Dates!$E$4, DataPack!BK686, IF($C$4=Dates!$E$5, DataPack!BP686, IF($C$4=Dates!$E$6, DataPack!BU686))))="", "", IF($C$4=Dates!$E$3, DataPack!BF686, IF($C$4=Dates!$E$4, DataPack!BK686, IF($C$4=Dates!$E$5, DataPack!BP686, IF($C$4=Dates!$E$6, DataPack!BU686)))))</f>
        <v/>
      </c>
    </row>
    <row r="426" spans="2:7">
      <c r="B426" s="93" t="str">
        <f>IF(IF($C$4=Dates!$E$3, DataPack!BB687, IF($C$4=Dates!$E$4, DataPack!BG687, IF($C$4=Dates!$E$5, DataPack!BL687, IF($C$4=Dates!$E$6, DataPack!BQ687))))="", "", IF($C$4=Dates!$E$3, DataPack!BB687, IF($C$4=Dates!$E$4, DataPack!BG687, IF($C$4=Dates!$E$5, DataPack!BL687, IF($C$4=Dates!$E$6, DataPack!BQ687)))))</f>
        <v/>
      </c>
      <c r="C426" s="100" t="str">
        <f>IF(IF($C$4=Dates!$E$3, DataPack!BC687, IF($C$4=Dates!$E$4, DataPack!BH687, IF($C$4=Dates!$E$5, DataPack!BM687, IF($C$4=Dates!$E$6, DataPack!BR687))))="", "", IF($C$4=Dates!$E$3, DataPack!BC687, IF($C$4=Dates!$E$4, DataPack!BH687, IF($C$4=Dates!$E$5, DataPack!BM687, IF($C$4=Dates!$E$6, DataPack!BR687)))))</f>
        <v/>
      </c>
      <c r="D426" s="100" t="str">
        <f>IF(IF($C$4=Dates!$E$3, DataPack!BD687, IF($C$4=Dates!$E$4, DataPack!BI687, IF($C$4=Dates!$E$5, DataPack!BN687, IF($C$4=Dates!$E$6, DataPack!BS687))))="", "", IF($C$4=Dates!$E$3, DataPack!BD687, IF($C$4=Dates!$E$4, DataPack!BI687, IF($C$4=Dates!$E$5, DataPack!BN687, IF($C$4=Dates!$E$6, DataPack!BS687)))))</f>
        <v/>
      </c>
      <c r="E426" s="100" t="str">
        <f>IF(IF($C$4=Dates!$E$3, DataPack!BE687, IF($C$4=Dates!$E$4, DataPack!BJ687, IF($C$4=Dates!$E$5, DataPack!BO687, IF($C$4=Dates!$E$6, DataPack!BT687))))="", "", IF($C$4=Dates!$E$3, DataPack!BE687, IF($C$4=Dates!$E$4, DataPack!BJ687, IF($C$4=Dates!$E$5, DataPack!BO687, IF($C$4=Dates!$E$6, DataPack!BT687)))))</f>
        <v/>
      </c>
      <c r="F426" s="100"/>
      <c r="G426" s="101" t="str">
        <f>IF(IF($C$4=Dates!$E$3, DataPack!BF687, IF($C$4=Dates!$E$4, DataPack!BK687, IF($C$4=Dates!$E$5, DataPack!BP687, IF($C$4=Dates!$E$6, DataPack!BU687))))="", "", IF($C$4=Dates!$E$3, DataPack!BF687, IF($C$4=Dates!$E$4, DataPack!BK687, IF($C$4=Dates!$E$5, DataPack!BP687, IF($C$4=Dates!$E$6, DataPack!BU687)))))</f>
        <v/>
      </c>
    </row>
    <row r="427" spans="2:7">
      <c r="B427" s="93" t="str">
        <f>IF(IF($C$4=Dates!$E$3, DataPack!BB688, IF($C$4=Dates!$E$4, DataPack!BG688, IF($C$4=Dates!$E$5, DataPack!BL688, IF($C$4=Dates!$E$6, DataPack!BQ688))))="", "", IF($C$4=Dates!$E$3, DataPack!BB688, IF($C$4=Dates!$E$4, DataPack!BG688, IF($C$4=Dates!$E$5, DataPack!BL688, IF($C$4=Dates!$E$6, DataPack!BQ688)))))</f>
        <v/>
      </c>
      <c r="C427" s="100" t="str">
        <f>IF(IF($C$4=Dates!$E$3, DataPack!BC688, IF($C$4=Dates!$E$4, DataPack!BH688, IF($C$4=Dates!$E$5, DataPack!BM688, IF($C$4=Dates!$E$6, DataPack!BR688))))="", "", IF($C$4=Dates!$E$3, DataPack!BC688, IF($C$4=Dates!$E$4, DataPack!BH688, IF($C$4=Dates!$E$5, DataPack!BM688, IF($C$4=Dates!$E$6, DataPack!BR688)))))</f>
        <v/>
      </c>
      <c r="D427" s="100" t="str">
        <f>IF(IF($C$4=Dates!$E$3, DataPack!BD688, IF($C$4=Dates!$E$4, DataPack!BI688, IF($C$4=Dates!$E$5, DataPack!BN688, IF($C$4=Dates!$E$6, DataPack!BS688))))="", "", IF($C$4=Dates!$E$3, DataPack!BD688, IF($C$4=Dates!$E$4, DataPack!BI688, IF($C$4=Dates!$E$5, DataPack!BN688, IF($C$4=Dates!$E$6, DataPack!BS688)))))</f>
        <v/>
      </c>
      <c r="E427" s="100" t="str">
        <f>IF(IF($C$4=Dates!$E$3, DataPack!BE688, IF($C$4=Dates!$E$4, DataPack!BJ688, IF($C$4=Dates!$E$5, DataPack!BO688, IF($C$4=Dates!$E$6, DataPack!BT688))))="", "", IF($C$4=Dates!$E$3, DataPack!BE688, IF($C$4=Dates!$E$4, DataPack!BJ688, IF($C$4=Dates!$E$5, DataPack!BO688, IF($C$4=Dates!$E$6, DataPack!BT688)))))</f>
        <v/>
      </c>
      <c r="F427" s="100"/>
      <c r="G427" s="101" t="str">
        <f>IF(IF($C$4=Dates!$E$3, DataPack!BF688, IF($C$4=Dates!$E$4, DataPack!BK688, IF($C$4=Dates!$E$5, DataPack!BP688, IF($C$4=Dates!$E$6, DataPack!BU688))))="", "", IF($C$4=Dates!$E$3, DataPack!BF688, IF($C$4=Dates!$E$4, DataPack!BK688, IF($C$4=Dates!$E$5, DataPack!BP688, IF($C$4=Dates!$E$6, DataPack!BU688)))))</f>
        <v/>
      </c>
    </row>
    <row r="428" spans="2:7">
      <c r="B428" s="93" t="str">
        <f>IF(IF($C$4=Dates!$E$3, DataPack!BB689, IF($C$4=Dates!$E$4, DataPack!BG689, IF($C$4=Dates!$E$5, DataPack!BL689, IF($C$4=Dates!$E$6, DataPack!BQ689))))="", "", IF($C$4=Dates!$E$3, DataPack!BB689, IF($C$4=Dates!$E$4, DataPack!BG689, IF($C$4=Dates!$E$5, DataPack!BL689, IF($C$4=Dates!$E$6, DataPack!BQ689)))))</f>
        <v/>
      </c>
      <c r="C428" s="100" t="str">
        <f>IF(IF($C$4=Dates!$E$3, DataPack!BC689, IF($C$4=Dates!$E$4, DataPack!BH689, IF($C$4=Dates!$E$5, DataPack!BM689, IF($C$4=Dates!$E$6, DataPack!BR689))))="", "", IF($C$4=Dates!$E$3, DataPack!BC689, IF($C$4=Dates!$E$4, DataPack!BH689, IF($C$4=Dates!$E$5, DataPack!BM689, IF($C$4=Dates!$E$6, DataPack!BR689)))))</f>
        <v/>
      </c>
      <c r="D428" s="100" t="str">
        <f>IF(IF($C$4=Dates!$E$3, DataPack!BD689, IF($C$4=Dates!$E$4, DataPack!BI689, IF($C$4=Dates!$E$5, DataPack!BN689, IF($C$4=Dates!$E$6, DataPack!BS689))))="", "", IF($C$4=Dates!$E$3, DataPack!BD689, IF($C$4=Dates!$E$4, DataPack!BI689, IF($C$4=Dates!$E$5, DataPack!BN689, IF($C$4=Dates!$E$6, DataPack!BS689)))))</f>
        <v/>
      </c>
      <c r="E428" s="100" t="str">
        <f>IF(IF($C$4=Dates!$E$3, DataPack!BE689, IF($C$4=Dates!$E$4, DataPack!BJ689, IF($C$4=Dates!$E$5, DataPack!BO689, IF($C$4=Dates!$E$6, DataPack!BT689))))="", "", IF($C$4=Dates!$E$3, DataPack!BE689, IF($C$4=Dates!$E$4, DataPack!BJ689, IF($C$4=Dates!$E$5, DataPack!BO689, IF($C$4=Dates!$E$6, DataPack!BT689)))))</f>
        <v/>
      </c>
      <c r="F428" s="100"/>
      <c r="G428" s="101" t="str">
        <f>IF(IF($C$4=Dates!$E$3, DataPack!BF689, IF($C$4=Dates!$E$4, DataPack!BK689, IF($C$4=Dates!$E$5, DataPack!BP689, IF($C$4=Dates!$E$6, DataPack!BU689))))="", "", IF($C$4=Dates!$E$3, DataPack!BF689, IF($C$4=Dates!$E$4, DataPack!BK689, IF($C$4=Dates!$E$5, DataPack!BP689, IF($C$4=Dates!$E$6, DataPack!BU689)))))</f>
        <v/>
      </c>
    </row>
    <row r="429" spans="2:7">
      <c r="B429" s="93" t="str">
        <f>IF(IF($C$4=Dates!$E$3, DataPack!BB690, IF($C$4=Dates!$E$4, DataPack!BG690, IF($C$4=Dates!$E$5, DataPack!BL690, IF($C$4=Dates!$E$6, DataPack!BQ690))))="", "", IF($C$4=Dates!$E$3, DataPack!BB690, IF($C$4=Dates!$E$4, DataPack!BG690, IF($C$4=Dates!$E$5, DataPack!BL690, IF($C$4=Dates!$E$6, DataPack!BQ690)))))</f>
        <v/>
      </c>
      <c r="C429" s="100" t="str">
        <f>IF(IF($C$4=Dates!$E$3, DataPack!BC690, IF($C$4=Dates!$E$4, DataPack!BH690, IF($C$4=Dates!$E$5, DataPack!BM690, IF($C$4=Dates!$E$6, DataPack!BR690))))="", "", IF($C$4=Dates!$E$3, DataPack!BC690, IF($C$4=Dates!$E$4, DataPack!BH690, IF($C$4=Dates!$E$5, DataPack!BM690, IF($C$4=Dates!$E$6, DataPack!BR690)))))</f>
        <v/>
      </c>
      <c r="D429" s="100" t="str">
        <f>IF(IF($C$4=Dates!$E$3, DataPack!BD690, IF($C$4=Dates!$E$4, DataPack!BI690, IF($C$4=Dates!$E$5, DataPack!BN690, IF($C$4=Dates!$E$6, DataPack!BS690))))="", "", IF($C$4=Dates!$E$3, DataPack!BD690, IF($C$4=Dates!$E$4, DataPack!BI690, IF($C$4=Dates!$E$5, DataPack!BN690, IF($C$4=Dates!$E$6, DataPack!BS690)))))</f>
        <v/>
      </c>
      <c r="E429" s="100" t="str">
        <f>IF(IF($C$4=Dates!$E$3, DataPack!BE690, IF($C$4=Dates!$E$4, DataPack!BJ690, IF($C$4=Dates!$E$5, DataPack!BO690, IF($C$4=Dates!$E$6, DataPack!BT690))))="", "", IF($C$4=Dates!$E$3, DataPack!BE690, IF($C$4=Dates!$E$4, DataPack!BJ690, IF($C$4=Dates!$E$5, DataPack!BO690, IF($C$4=Dates!$E$6, DataPack!BT690)))))</f>
        <v/>
      </c>
      <c r="F429" s="100"/>
      <c r="G429" s="101" t="str">
        <f>IF(IF($C$4=Dates!$E$3, DataPack!BF690, IF($C$4=Dates!$E$4, DataPack!BK690, IF($C$4=Dates!$E$5, DataPack!BP690, IF($C$4=Dates!$E$6, DataPack!BU690))))="", "", IF($C$4=Dates!$E$3, DataPack!BF690, IF($C$4=Dates!$E$4, DataPack!BK690, IF($C$4=Dates!$E$5, DataPack!BP690, IF($C$4=Dates!$E$6, DataPack!BU690)))))</f>
        <v/>
      </c>
    </row>
    <row r="430" spans="2:7">
      <c r="B430" s="93" t="str">
        <f>IF(IF($C$4=Dates!$E$3, DataPack!BB691, IF($C$4=Dates!$E$4, DataPack!BG691, IF($C$4=Dates!$E$5, DataPack!BL691, IF($C$4=Dates!$E$6, DataPack!BQ691))))="", "", IF($C$4=Dates!$E$3, DataPack!BB691, IF($C$4=Dates!$E$4, DataPack!BG691, IF($C$4=Dates!$E$5, DataPack!BL691, IF($C$4=Dates!$E$6, DataPack!BQ691)))))</f>
        <v/>
      </c>
      <c r="C430" s="100" t="str">
        <f>IF(IF($C$4=Dates!$E$3, DataPack!BC691, IF($C$4=Dates!$E$4, DataPack!BH691, IF($C$4=Dates!$E$5, DataPack!BM691, IF($C$4=Dates!$E$6, DataPack!BR691))))="", "", IF($C$4=Dates!$E$3, DataPack!BC691, IF($C$4=Dates!$E$4, DataPack!BH691, IF($C$4=Dates!$E$5, DataPack!BM691, IF($C$4=Dates!$E$6, DataPack!BR691)))))</f>
        <v/>
      </c>
      <c r="D430" s="100" t="str">
        <f>IF(IF($C$4=Dates!$E$3, DataPack!BD691, IF($C$4=Dates!$E$4, DataPack!BI691, IF($C$4=Dates!$E$5, DataPack!BN691, IF($C$4=Dates!$E$6, DataPack!BS691))))="", "", IF($C$4=Dates!$E$3, DataPack!BD691, IF($C$4=Dates!$E$4, DataPack!BI691, IF($C$4=Dates!$E$5, DataPack!BN691, IF($C$4=Dates!$E$6, DataPack!BS691)))))</f>
        <v/>
      </c>
      <c r="E430" s="100" t="str">
        <f>IF(IF($C$4=Dates!$E$3, DataPack!BE691, IF($C$4=Dates!$E$4, DataPack!BJ691, IF($C$4=Dates!$E$5, DataPack!BO691, IF($C$4=Dates!$E$6, DataPack!BT691))))="", "", IF($C$4=Dates!$E$3, DataPack!BE691, IF($C$4=Dates!$E$4, DataPack!BJ691, IF($C$4=Dates!$E$5, DataPack!BO691, IF($C$4=Dates!$E$6, DataPack!BT691)))))</f>
        <v/>
      </c>
      <c r="F430" s="100"/>
      <c r="G430" s="101" t="str">
        <f>IF(IF($C$4=Dates!$E$3, DataPack!BF691, IF($C$4=Dates!$E$4, DataPack!BK691, IF($C$4=Dates!$E$5, DataPack!BP691, IF($C$4=Dates!$E$6, DataPack!BU691))))="", "", IF($C$4=Dates!$E$3, DataPack!BF691, IF($C$4=Dates!$E$4, DataPack!BK691, IF($C$4=Dates!$E$5, DataPack!BP691, IF($C$4=Dates!$E$6, DataPack!BU691)))))</f>
        <v/>
      </c>
    </row>
    <row r="431" spans="2:7">
      <c r="B431" s="93" t="str">
        <f>IF(IF($C$4=Dates!$E$3, DataPack!BB692, IF($C$4=Dates!$E$4, DataPack!BG692, IF($C$4=Dates!$E$5, DataPack!BL692, IF($C$4=Dates!$E$6, DataPack!BQ692))))="", "", IF($C$4=Dates!$E$3, DataPack!BB692, IF($C$4=Dates!$E$4, DataPack!BG692, IF($C$4=Dates!$E$5, DataPack!BL692, IF($C$4=Dates!$E$6, DataPack!BQ692)))))</f>
        <v/>
      </c>
      <c r="C431" s="100" t="str">
        <f>IF(IF($C$4=Dates!$E$3, DataPack!BC692, IF($C$4=Dates!$E$4, DataPack!BH692, IF($C$4=Dates!$E$5, DataPack!BM692, IF($C$4=Dates!$E$6, DataPack!BR692))))="", "", IF($C$4=Dates!$E$3, DataPack!BC692, IF($C$4=Dates!$E$4, DataPack!BH692, IF($C$4=Dates!$E$5, DataPack!BM692, IF($C$4=Dates!$E$6, DataPack!BR692)))))</f>
        <v/>
      </c>
      <c r="D431" s="100" t="str">
        <f>IF(IF($C$4=Dates!$E$3, DataPack!BD692, IF($C$4=Dates!$E$4, DataPack!BI692, IF($C$4=Dates!$E$5, DataPack!BN692, IF($C$4=Dates!$E$6, DataPack!BS692))))="", "", IF($C$4=Dates!$E$3, DataPack!BD692, IF($C$4=Dates!$E$4, DataPack!BI692, IF($C$4=Dates!$E$5, DataPack!BN692, IF($C$4=Dates!$E$6, DataPack!BS692)))))</f>
        <v/>
      </c>
      <c r="E431" s="100" t="str">
        <f>IF(IF($C$4=Dates!$E$3, DataPack!BE692, IF($C$4=Dates!$E$4, DataPack!BJ692, IF($C$4=Dates!$E$5, DataPack!BO692, IF($C$4=Dates!$E$6, DataPack!BT692))))="", "", IF($C$4=Dates!$E$3, DataPack!BE692, IF($C$4=Dates!$E$4, DataPack!BJ692, IF($C$4=Dates!$E$5, DataPack!BO692, IF($C$4=Dates!$E$6, DataPack!BT692)))))</f>
        <v/>
      </c>
      <c r="F431" s="100"/>
      <c r="G431" s="101" t="str">
        <f>IF(IF($C$4=Dates!$E$3, DataPack!BF692, IF($C$4=Dates!$E$4, DataPack!BK692, IF($C$4=Dates!$E$5, DataPack!BP692, IF($C$4=Dates!$E$6, DataPack!BU692))))="", "", IF($C$4=Dates!$E$3, DataPack!BF692, IF($C$4=Dates!$E$4, DataPack!BK692, IF($C$4=Dates!$E$5, DataPack!BP692, IF($C$4=Dates!$E$6, DataPack!BU692)))))</f>
        <v/>
      </c>
    </row>
    <row r="432" spans="2:7">
      <c r="B432" s="93" t="str">
        <f>IF(IF($C$4=Dates!$E$3, DataPack!BB693, IF($C$4=Dates!$E$4, DataPack!BG693, IF($C$4=Dates!$E$5, DataPack!BL693, IF($C$4=Dates!$E$6, DataPack!BQ693))))="", "", IF($C$4=Dates!$E$3, DataPack!BB693, IF($C$4=Dates!$E$4, DataPack!BG693, IF($C$4=Dates!$E$5, DataPack!BL693, IF($C$4=Dates!$E$6, DataPack!BQ693)))))</f>
        <v/>
      </c>
      <c r="C432" s="100" t="str">
        <f>IF(IF($C$4=Dates!$E$3, DataPack!BC693, IF($C$4=Dates!$E$4, DataPack!BH693, IF($C$4=Dates!$E$5, DataPack!BM693, IF($C$4=Dates!$E$6, DataPack!BR693))))="", "", IF($C$4=Dates!$E$3, DataPack!BC693, IF($C$4=Dates!$E$4, DataPack!BH693, IF($C$4=Dates!$E$5, DataPack!BM693, IF($C$4=Dates!$E$6, DataPack!BR693)))))</f>
        <v/>
      </c>
      <c r="D432" s="100" t="str">
        <f>IF(IF($C$4=Dates!$E$3, DataPack!BD693, IF($C$4=Dates!$E$4, DataPack!BI693, IF($C$4=Dates!$E$5, DataPack!BN693, IF($C$4=Dates!$E$6, DataPack!BS693))))="", "", IF($C$4=Dates!$E$3, DataPack!BD693, IF($C$4=Dates!$E$4, DataPack!BI693, IF($C$4=Dates!$E$5, DataPack!BN693, IF($C$4=Dates!$E$6, DataPack!BS693)))))</f>
        <v/>
      </c>
      <c r="E432" s="100" t="str">
        <f>IF(IF($C$4=Dates!$E$3, DataPack!BE693, IF($C$4=Dates!$E$4, DataPack!BJ693, IF($C$4=Dates!$E$5, DataPack!BO693, IF($C$4=Dates!$E$6, DataPack!BT693))))="", "", IF($C$4=Dates!$E$3, DataPack!BE693, IF($C$4=Dates!$E$4, DataPack!BJ693, IF($C$4=Dates!$E$5, DataPack!BO693, IF($C$4=Dates!$E$6, DataPack!BT693)))))</f>
        <v/>
      </c>
      <c r="F432" s="100"/>
      <c r="G432" s="101" t="str">
        <f>IF(IF($C$4=Dates!$E$3, DataPack!BF693, IF($C$4=Dates!$E$4, DataPack!BK693, IF($C$4=Dates!$E$5, DataPack!BP693, IF($C$4=Dates!$E$6, DataPack!BU693))))="", "", IF($C$4=Dates!$E$3, DataPack!BF693, IF($C$4=Dates!$E$4, DataPack!BK693, IF($C$4=Dates!$E$5, DataPack!BP693, IF($C$4=Dates!$E$6, DataPack!BU693)))))</f>
        <v/>
      </c>
    </row>
    <row r="433" spans="2:7">
      <c r="B433" s="93" t="str">
        <f>IF(IF($C$4=Dates!$E$3, DataPack!BB694, IF($C$4=Dates!$E$4, DataPack!BG694, IF($C$4=Dates!$E$5, DataPack!BL694, IF($C$4=Dates!$E$6, DataPack!BQ694))))="", "", IF($C$4=Dates!$E$3, DataPack!BB694, IF($C$4=Dates!$E$4, DataPack!BG694, IF($C$4=Dates!$E$5, DataPack!BL694, IF($C$4=Dates!$E$6, DataPack!BQ694)))))</f>
        <v/>
      </c>
      <c r="C433" s="100" t="str">
        <f>IF(IF($C$4=Dates!$E$3, DataPack!BC694, IF($C$4=Dates!$E$4, DataPack!BH694, IF($C$4=Dates!$E$5, DataPack!BM694, IF($C$4=Dates!$E$6, DataPack!BR694))))="", "", IF($C$4=Dates!$E$3, DataPack!BC694, IF($C$4=Dates!$E$4, DataPack!BH694, IF($C$4=Dates!$E$5, DataPack!BM694, IF($C$4=Dates!$E$6, DataPack!BR694)))))</f>
        <v/>
      </c>
      <c r="D433" s="100" t="str">
        <f>IF(IF($C$4=Dates!$E$3, DataPack!BD694, IF($C$4=Dates!$E$4, DataPack!BI694, IF($C$4=Dates!$E$5, DataPack!BN694, IF($C$4=Dates!$E$6, DataPack!BS694))))="", "", IF($C$4=Dates!$E$3, DataPack!BD694, IF($C$4=Dates!$E$4, DataPack!BI694, IF($C$4=Dates!$E$5, DataPack!BN694, IF($C$4=Dates!$E$6, DataPack!BS694)))))</f>
        <v/>
      </c>
      <c r="E433" s="100" t="str">
        <f>IF(IF($C$4=Dates!$E$3, DataPack!BE694, IF($C$4=Dates!$E$4, DataPack!BJ694, IF($C$4=Dates!$E$5, DataPack!BO694, IF($C$4=Dates!$E$6, DataPack!BT694))))="", "", IF($C$4=Dates!$E$3, DataPack!BE694, IF($C$4=Dates!$E$4, DataPack!BJ694, IF($C$4=Dates!$E$5, DataPack!BO694, IF($C$4=Dates!$E$6, DataPack!BT694)))))</f>
        <v/>
      </c>
      <c r="F433" s="100"/>
      <c r="G433" s="101" t="str">
        <f>IF(IF($C$4=Dates!$E$3, DataPack!BF694, IF($C$4=Dates!$E$4, DataPack!BK694, IF($C$4=Dates!$E$5, DataPack!BP694, IF($C$4=Dates!$E$6, DataPack!BU694))))="", "", IF($C$4=Dates!$E$3, DataPack!BF694, IF($C$4=Dates!$E$4, DataPack!BK694, IF($C$4=Dates!$E$5, DataPack!BP694, IF($C$4=Dates!$E$6, DataPack!BU694)))))</f>
        <v/>
      </c>
    </row>
    <row r="434" spans="2:7">
      <c r="B434" s="93" t="str">
        <f>IF(IF($C$4=Dates!$E$3, DataPack!BB695, IF($C$4=Dates!$E$4, DataPack!BG695, IF($C$4=Dates!$E$5, DataPack!BL695, IF($C$4=Dates!$E$6, DataPack!BQ695))))="", "", IF($C$4=Dates!$E$3, DataPack!BB695, IF($C$4=Dates!$E$4, DataPack!BG695, IF($C$4=Dates!$E$5, DataPack!BL695, IF($C$4=Dates!$E$6, DataPack!BQ695)))))</f>
        <v/>
      </c>
      <c r="C434" s="100" t="str">
        <f>IF(IF($C$4=Dates!$E$3, DataPack!BC695, IF($C$4=Dates!$E$4, DataPack!BH695, IF($C$4=Dates!$E$5, DataPack!BM695, IF($C$4=Dates!$E$6, DataPack!BR695))))="", "", IF($C$4=Dates!$E$3, DataPack!BC695, IF($C$4=Dates!$E$4, DataPack!BH695, IF($C$4=Dates!$E$5, DataPack!BM695, IF($C$4=Dates!$E$6, DataPack!BR695)))))</f>
        <v/>
      </c>
      <c r="D434" s="100" t="str">
        <f>IF(IF($C$4=Dates!$E$3, DataPack!BD695, IF($C$4=Dates!$E$4, DataPack!BI695, IF($C$4=Dates!$E$5, DataPack!BN695, IF($C$4=Dates!$E$6, DataPack!BS695))))="", "", IF($C$4=Dates!$E$3, DataPack!BD695, IF($C$4=Dates!$E$4, DataPack!BI695, IF($C$4=Dates!$E$5, DataPack!BN695, IF($C$4=Dates!$E$6, DataPack!BS695)))))</f>
        <v/>
      </c>
      <c r="E434" s="100" t="str">
        <f>IF(IF($C$4=Dates!$E$3, DataPack!BE695, IF($C$4=Dates!$E$4, DataPack!BJ695, IF($C$4=Dates!$E$5, DataPack!BO695, IF($C$4=Dates!$E$6, DataPack!BT695))))="", "", IF($C$4=Dates!$E$3, DataPack!BE695, IF($C$4=Dates!$E$4, DataPack!BJ695, IF($C$4=Dates!$E$5, DataPack!BO695, IF($C$4=Dates!$E$6, DataPack!BT695)))))</f>
        <v/>
      </c>
      <c r="F434" s="100"/>
      <c r="G434" s="101" t="str">
        <f>IF(IF($C$4=Dates!$E$3, DataPack!BF695, IF($C$4=Dates!$E$4, DataPack!BK695, IF($C$4=Dates!$E$5, DataPack!BP695, IF($C$4=Dates!$E$6, DataPack!BU695))))="", "", IF($C$4=Dates!$E$3, DataPack!BF695, IF($C$4=Dates!$E$4, DataPack!BK695, IF($C$4=Dates!$E$5, DataPack!BP695, IF($C$4=Dates!$E$6, DataPack!BU695)))))</f>
        <v/>
      </c>
    </row>
    <row r="435" spans="2:7">
      <c r="B435" s="93" t="str">
        <f>IF(IF($C$4=Dates!$E$3, DataPack!BB696, IF($C$4=Dates!$E$4, DataPack!BG696, IF($C$4=Dates!$E$5, DataPack!BL696, IF($C$4=Dates!$E$6, DataPack!BQ696))))="", "", IF($C$4=Dates!$E$3, DataPack!BB696, IF($C$4=Dates!$E$4, DataPack!BG696, IF($C$4=Dates!$E$5, DataPack!BL696, IF($C$4=Dates!$E$6, DataPack!BQ696)))))</f>
        <v/>
      </c>
      <c r="C435" s="100" t="str">
        <f>IF(IF($C$4=Dates!$E$3, DataPack!BC696, IF($C$4=Dates!$E$4, DataPack!BH696, IF($C$4=Dates!$E$5, DataPack!BM696, IF($C$4=Dates!$E$6, DataPack!BR696))))="", "", IF($C$4=Dates!$E$3, DataPack!BC696, IF($C$4=Dates!$E$4, DataPack!BH696, IF($C$4=Dates!$E$5, DataPack!BM696, IF($C$4=Dates!$E$6, DataPack!BR696)))))</f>
        <v/>
      </c>
      <c r="D435" s="100" t="str">
        <f>IF(IF($C$4=Dates!$E$3, DataPack!BD696, IF($C$4=Dates!$E$4, DataPack!BI696, IF($C$4=Dates!$E$5, DataPack!BN696, IF($C$4=Dates!$E$6, DataPack!BS696))))="", "", IF($C$4=Dates!$E$3, DataPack!BD696, IF($C$4=Dates!$E$4, DataPack!BI696, IF($C$4=Dates!$E$5, DataPack!BN696, IF($C$4=Dates!$E$6, DataPack!BS696)))))</f>
        <v/>
      </c>
      <c r="E435" s="100" t="str">
        <f>IF(IF($C$4=Dates!$E$3, DataPack!BE696, IF($C$4=Dates!$E$4, DataPack!BJ696, IF($C$4=Dates!$E$5, DataPack!BO696, IF($C$4=Dates!$E$6, DataPack!BT696))))="", "", IF($C$4=Dates!$E$3, DataPack!BE696, IF($C$4=Dates!$E$4, DataPack!BJ696, IF($C$4=Dates!$E$5, DataPack!BO696, IF($C$4=Dates!$E$6, DataPack!BT696)))))</f>
        <v/>
      </c>
      <c r="F435" s="100"/>
      <c r="G435" s="101" t="str">
        <f>IF(IF($C$4=Dates!$E$3, DataPack!BF696, IF($C$4=Dates!$E$4, DataPack!BK696, IF($C$4=Dates!$E$5, DataPack!BP696, IF($C$4=Dates!$E$6, DataPack!BU696))))="", "", IF($C$4=Dates!$E$3, DataPack!BF696, IF($C$4=Dates!$E$4, DataPack!BK696, IF($C$4=Dates!$E$5, DataPack!BP696, IF($C$4=Dates!$E$6, DataPack!BU696)))))</f>
        <v/>
      </c>
    </row>
    <row r="436" spans="2:7">
      <c r="B436" s="93" t="str">
        <f>IF(IF($C$4=Dates!$E$3, DataPack!BB697, IF($C$4=Dates!$E$4, DataPack!BG697, IF($C$4=Dates!$E$5, DataPack!BL697, IF($C$4=Dates!$E$6, DataPack!BQ697))))="", "", IF($C$4=Dates!$E$3, DataPack!BB697, IF($C$4=Dates!$E$4, DataPack!BG697, IF($C$4=Dates!$E$5, DataPack!BL697, IF($C$4=Dates!$E$6, DataPack!BQ697)))))</f>
        <v/>
      </c>
      <c r="C436" s="100" t="str">
        <f>IF(IF($C$4=Dates!$E$3, DataPack!BC697, IF($C$4=Dates!$E$4, DataPack!BH697, IF($C$4=Dates!$E$5, DataPack!BM697, IF($C$4=Dates!$E$6, DataPack!BR697))))="", "", IF($C$4=Dates!$E$3, DataPack!BC697, IF($C$4=Dates!$E$4, DataPack!BH697, IF($C$4=Dates!$E$5, DataPack!BM697, IF($C$4=Dates!$E$6, DataPack!BR697)))))</f>
        <v/>
      </c>
      <c r="D436" s="100" t="str">
        <f>IF(IF($C$4=Dates!$E$3, DataPack!BD697, IF($C$4=Dates!$E$4, DataPack!BI697, IF($C$4=Dates!$E$5, DataPack!BN697, IF($C$4=Dates!$E$6, DataPack!BS697))))="", "", IF($C$4=Dates!$E$3, DataPack!BD697, IF($C$4=Dates!$E$4, DataPack!BI697, IF($C$4=Dates!$E$5, DataPack!BN697, IF($C$4=Dates!$E$6, DataPack!BS697)))))</f>
        <v/>
      </c>
      <c r="E436" s="100" t="str">
        <f>IF(IF($C$4=Dates!$E$3, DataPack!BE697, IF($C$4=Dates!$E$4, DataPack!BJ697, IF($C$4=Dates!$E$5, DataPack!BO697, IF($C$4=Dates!$E$6, DataPack!BT697))))="", "", IF($C$4=Dates!$E$3, DataPack!BE697, IF($C$4=Dates!$E$4, DataPack!BJ697, IF($C$4=Dates!$E$5, DataPack!BO697, IF($C$4=Dates!$E$6, DataPack!BT697)))))</f>
        <v/>
      </c>
      <c r="F436" s="100"/>
      <c r="G436" s="101" t="str">
        <f>IF(IF($C$4=Dates!$E$3, DataPack!BF697, IF($C$4=Dates!$E$4, DataPack!BK697, IF($C$4=Dates!$E$5, DataPack!BP697, IF($C$4=Dates!$E$6, DataPack!BU697))))="", "", IF($C$4=Dates!$E$3, DataPack!BF697, IF($C$4=Dates!$E$4, DataPack!BK697, IF($C$4=Dates!$E$5, DataPack!BP697, IF($C$4=Dates!$E$6, DataPack!BU697)))))</f>
        <v/>
      </c>
    </row>
    <row r="437" spans="2:7">
      <c r="B437" s="93" t="str">
        <f>IF(IF($C$4=Dates!$E$3, DataPack!BB698, IF($C$4=Dates!$E$4, DataPack!BG698, IF($C$4=Dates!$E$5, DataPack!BL698, IF($C$4=Dates!$E$6, DataPack!BQ698))))="", "", IF($C$4=Dates!$E$3, DataPack!BB698, IF($C$4=Dates!$E$4, DataPack!BG698, IF($C$4=Dates!$E$5, DataPack!BL698, IF($C$4=Dates!$E$6, DataPack!BQ698)))))</f>
        <v/>
      </c>
      <c r="C437" s="100" t="str">
        <f>IF(IF($C$4=Dates!$E$3, DataPack!BC698, IF($C$4=Dates!$E$4, DataPack!BH698, IF($C$4=Dates!$E$5, DataPack!BM698, IF($C$4=Dates!$E$6, DataPack!BR698))))="", "", IF($C$4=Dates!$E$3, DataPack!BC698, IF($C$4=Dates!$E$4, DataPack!BH698, IF($C$4=Dates!$E$5, DataPack!BM698, IF($C$4=Dates!$E$6, DataPack!BR698)))))</f>
        <v/>
      </c>
      <c r="D437" s="100" t="str">
        <f>IF(IF($C$4=Dates!$E$3, DataPack!BD698, IF($C$4=Dates!$E$4, DataPack!BI698, IF($C$4=Dates!$E$5, DataPack!BN698, IF($C$4=Dates!$E$6, DataPack!BS698))))="", "", IF($C$4=Dates!$E$3, DataPack!BD698, IF($C$4=Dates!$E$4, DataPack!BI698, IF($C$4=Dates!$E$5, DataPack!BN698, IF($C$4=Dates!$E$6, DataPack!BS698)))))</f>
        <v/>
      </c>
      <c r="E437" s="100" t="str">
        <f>IF(IF($C$4=Dates!$E$3, DataPack!BE698, IF($C$4=Dates!$E$4, DataPack!BJ698, IF($C$4=Dates!$E$5, DataPack!BO698, IF($C$4=Dates!$E$6, DataPack!BT698))))="", "", IF($C$4=Dates!$E$3, DataPack!BE698, IF($C$4=Dates!$E$4, DataPack!BJ698, IF($C$4=Dates!$E$5, DataPack!BO698, IF($C$4=Dates!$E$6, DataPack!BT698)))))</f>
        <v/>
      </c>
      <c r="F437" s="100"/>
      <c r="G437" s="101" t="str">
        <f>IF(IF($C$4=Dates!$E$3, DataPack!BF698, IF($C$4=Dates!$E$4, DataPack!BK698, IF($C$4=Dates!$E$5, DataPack!BP698, IF($C$4=Dates!$E$6, DataPack!BU698))))="", "", IF($C$4=Dates!$E$3, DataPack!BF698, IF($C$4=Dates!$E$4, DataPack!BK698, IF($C$4=Dates!$E$5, DataPack!BP698, IF($C$4=Dates!$E$6, DataPack!BU698)))))</f>
        <v/>
      </c>
    </row>
    <row r="438" spans="2:7">
      <c r="B438" s="93" t="str">
        <f>IF(IF($C$4=Dates!$E$3, DataPack!BB699, IF($C$4=Dates!$E$4, DataPack!BG699, IF($C$4=Dates!$E$5, DataPack!BL699, IF($C$4=Dates!$E$6, DataPack!BQ699))))="", "", IF($C$4=Dates!$E$3, DataPack!BB699, IF($C$4=Dates!$E$4, DataPack!BG699, IF($C$4=Dates!$E$5, DataPack!BL699, IF($C$4=Dates!$E$6, DataPack!BQ699)))))</f>
        <v/>
      </c>
      <c r="C438" s="100" t="str">
        <f>IF(IF($C$4=Dates!$E$3, DataPack!BC699, IF($C$4=Dates!$E$4, DataPack!BH699, IF($C$4=Dates!$E$5, DataPack!BM699, IF($C$4=Dates!$E$6, DataPack!BR699))))="", "", IF($C$4=Dates!$E$3, DataPack!BC699, IF($C$4=Dates!$E$4, DataPack!BH699, IF($C$4=Dates!$E$5, DataPack!BM699, IF($C$4=Dates!$E$6, DataPack!BR699)))))</f>
        <v/>
      </c>
      <c r="D438" s="100" t="str">
        <f>IF(IF($C$4=Dates!$E$3, DataPack!BD699, IF($C$4=Dates!$E$4, DataPack!BI699, IF($C$4=Dates!$E$5, DataPack!BN699, IF($C$4=Dates!$E$6, DataPack!BS699))))="", "", IF($C$4=Dates!$E$3, DataPack!BD699, IF($C$4=Dates!$E$4, DataPack!BI699, IF($C$4=Dates!$E$5, DataPack!BN699, IF($C$4=Dates!$E$6, DataPack!BS699)))))</f>
        <v/>
      </c>
      <c r="E438" s="100" t="str">
        <f>IF(IF($C$4=Dates!$E$3, DataPack!BE699, IF($C$4=Dates!$E$4, DataPack!BJ699, IF($C$4=Dates!$E$5, DataPack!BO699, IF($C$4=Dates!$E$6, DataPack!BT699))))="", "", IF($C$4=Dates!$E$3, DataPack!BE699, IF($C$4=Dates!$E$4, DataPack!BJ699, IF($C$4=Dates!$E$5, DataPack!BO699, IF($C$4=Dates!$E$6, DataPack!BT699)))))</f>
        <v/>
      </c>
      <c r="F438" s="100"/>
      <c r="G438" s="101" t="str">
        <f>IF(IF($C$4=Dates!$E$3, DataPack!BF699, IF($C$4=Dates!$E$4, DataPack!BK699, IF($C$4=Dates!$E$5, DataPack!BP699, IF($C$4=Dates!$E$6, DataPack!BU699))))="", "", IF($C$4=Dates!$E$3, DataPack!BF699, IF($C$4=Dates!$E$4, DataPack!BK699, IF($C$4=Dates!$E$5, DataPack!BP699, IF($C$4=Dates!$E$6, DataPack!BU699)))))</f>
        <v/>
      </c>
    </row>
    <row r="439" spans="2:7">
      <c r="B439" s="93" t="str">
        <f>IF(IF($C$4=Dates!$E$3, DataPack!BB700, IF($C$4=Dates!$E$4, DataPack!BG700, IF($C$4=Dates!$E$5, DataPack!BL700, IF($C$4=Dates!$E$6, DataPack!BQ700))))="", "", IF($C$4=Dates!$E$3, DataPack!BB700, IF($C$4=Dates!$E$4, DataPack!BG700, IF($C$4=Dates!$E$5, DataPack!BL700, IF($C$4=Dates!$E$6, DataPack!BQ700)))))</f>
        <v/>
      </c>
      <c r="C439" s="100" t="str">
        <f>IF(IF($C$4=Dates!$E$3, DataPack!BC700, IF($C$4=Dates!$E$4, DataPack!BH700, IF($C$4=Dates!$E$5, DataPack!BM700, IF($C$4=Dates!$E$6, DataPack!BR700))))="", "", IF($C$4=Dates!$E$3, DataPack!BC700, IF($C$4=Dates!$E$4, DataPack!BH700, IF($C$4=Dates!$E$5, DataPack!BM700, IF($C$4=Dates!$E$6, DataPack!BR700)))))</f>
        <v/>
      </c>
      <c r="D439" s="100" t="str">
        <f>IF(IF($C$4=Dates!$E$3, DataPack!BD700, IF($C$4=Dates!$E$4, DataPack!BI700, IF($C$4=Dates!$E$5, DataPack!BN700, IF($C$4=Dates!$E$6, DataPack!BS700))))="", "", IF($C$4=Dates!$E$3, DataPack!BD700, IF($C$4=Dates!$E$4, DataPack!BI700, IF($C$4=Dates!$E$5, DataPack!BN700, IF($C$4=Dates!$E$6, DataPack!BS700)))))</f>
        <v/>
      </c>
      <c r="E439" s="100" t="str">
        <f>IF(IF($C$4=Dates!$E$3, DataPack!BE700, IF($C$4=Dates!$E$4, DataPack!BJ700, IF($C$4=Dates!$E$5, DataPack!BO700, IF($C$4=Dates!$E$6, DataPack!BT700))))="", "", IF($C$4=Dates!$E$3, DataPack!BE700, IF($C$4=Dates!$E$4, DataPack!BJ700, IF($C$4=Dates!$E$5, DataPack!BO700, IF($C$4=Dates!$E$6, DataPack!BT700)))))</f>
        <v/>
      </c>
      <c r="F439" s="100"/>
      <c r="G439" s="101" t="str">
        <f>IF(IF($C$4=Dates!$E$3, DataPack!BF700, IF($C$4=Dates!$E$4, DataPack!BK700, IF($C$4=Dates!$E$5, DataPack!BP700, IF($C$4=Dates!$E$6, DataPack!BU700))))="", "", IF($C$4=Dates!$E$3, DataPack!BF700, IF($C$4=Dates!$E$4, DataPack!BK700, IF($C$4=Dates!$E$5, DataPack!BP700, IF($C$4=Dates!$E$6, DataPack!BU700)))))</f>
        <v/>
      </c>
    </row>
    <row r="440" spans="2:7">
      <c r="B440" s="93" t="str">
        <f>IF(IF($C$4=Dates!$E$3, DataPack!BB701, IF($C$4=Dates!$E$4, DataPack!BG701, IF($C$4=Dates!$E$5, DataPack!BL701, IF($C$4=Dates!$E$6, DataPack!BQ701))))="", "", IF($C$4=Dates!$E$3, DataPack!BB701, IF($C$4=Dates!$E$4, DataPack!BG701, IF($C$4=Dates!$E$5, DataPack!BL701, IF($C$4=Dates!$E$6, DataPack!BQ701)))))</f>
        <v/>
      </c>
      <c r="C440" s="100" t="str">
        <f>IF(IF($C$4=Dates!$E$3, DataPack!BC701, IF($C$4=Dates!$E$4, DataPack!BH701, IF($C$4=Dates!$E$5, DataPack!BM701, IF($C$4=Dates!$E$6, DataPack!BR701))))="", "", IF($C$4=Dates!$E$3, DataPack!BC701, IF($C$4=Dates!$E$4, DataPack!BH701, IF($C$4=Dates!$E$5, DataPack!BM701, IF($C$4=Dates!$E$6, DataPack!BR701)))))</f>
        <v/>
      </c>
      <c r="D440" s="100" t="str">
        <f>IF(IF($C$4=Dates!$E$3, DataPack!BD701, IF($C$4=Dates!$E$4, DataPack!BI701, IF($C$4=Dates!$E$5, DataPack!BN701, IF($C$4=Dates!$E$6, DataPack!BS701))))="", "", IF($C$4=Dates!$E$3, DataPack!BD701, IF($C$4=Dates!$E$4, DataPack!BI701, IF($C$4=Dates!$E$5, DataPack!BN701, IF($C$4=Dates!$E$6, DataPack!BS701)))))</f>
        <v/>
      </c>
      <c r="E440" s="100" t="str">
        <f>IF(IF($C$4=Dates!$E$3, DataPack!BE701, IF($C$4=Dates!$E$4, DataPack!BJ701, IF($C$4=Dates!$E$5, DataPack!BO701, IF($C$4=Dates!$E$6, DataPack!BT701))))="", "", IF($C$4=Dates!$E$3, DataPack!BE701, IF($C$4=Dates!$E$4, DataPack!BJ701, IF($C$4=Dates!$E$5, DataPack!BO701, IF($C$4=Dates!$E$6, DataPack!BT701)))))</f>
        <v/>
      </c>
      <c r="F440" s="100"/>
      <c r="G440" s="101" t="str">
        <f>IF(IF($C$4=Dates!$E$3, DataPack!BF701, IF($C$4=Dates!$E$4, DataPack!BK701, IF($C$4=Dates!$E$5, DataPack!BP701, IF($C$4=Dates!$E$6, DataPack!BU701))))="", "", IF($C$4=Dates!$E$3, DataPack!BF701, IF($C$4=Dates!$E$4, DataPack!BK701, IF($C$4=Dates!$E$5, DataPack!BP701, IF($C$4=Dates!$E$6, DataPack!BU701)))))</f>
        <v/>
      </c>
    </row>
    <row r="441" spans="2:7">
      <c r="B441" s="93" t="str">
        <f>IF(IF($C$4=Dates!$E$3, DataPack!BB702, IF($C$4=Dates!$E$4, DataPack!BG702, IF($C$4=Dates!$E$5, DataPack!BL702, IF($C$4=Dates!$E$6, DataPack!BQ702))))="", "", IF($C$4=Dates!$E$3, DataPack!BB702, IF($C$4=Dates!$E$4, DataPack!BG702, IF($C$4=Dates!$E$5, DataPack!BL702, IF($C$4=Dates!$E$6, DataPack!BQ702)))))</f>
        <v/>
      </c>
      <c r="C441" s="100" t="str">
        <f>IF(IF($C$4=Dates!$E$3, DataPack!BC702, IF($C$4=Dates!$E$4, DataPack!BH702, IF($C$4=Dates!$E$5, DataPack!BM702, IF($C$4=Dates!$E$6, DataPack!BR702))))="", "", IF($C$4=Dates!$E$3, DataPack!BC702, IF($C$4=Dates!$E$4, DataPack!BH702, IF($C$4=Dates!$E$5, DataPack!BM702, IF($C$4=Dates!$E$6, DataPack!BR702)))))</f>
        <v/>
      </c>
      <c r="D441" s="100" t="str">
        <f>IF(IF($C$4=Dates!$E$3, DataPack!BD702, IF($C$4=Dates!$E$4, DataPack!BI702, IF($C$4=Dates!$E$5, DataPack!BN702, IF($C$4=Dates!$E$6, DataPack!BS702))))="", "", IF($C$4=Dates!$E$3, DataPack!BD702, IF($C$4=Dates!$E$4, DataPack!BI702, IF($C$4=Dates!$E$5, DataPack!BN702, IF($C$4=Dates!$E$6, DataPack!BS702)))))</f>
        <v/>
      </c>
      <c r="E441" s="100" t="str">
        <f>IF(IF($C$4=Dates!$E$3, DataPack!BE702, IF($C$4=Dates!$E$4, DataPack!BJ702, IF($C$4=Dates!$E$5, DataPack!BO702, IF($C$4=Dates!$E$6, DataPack!BT702))))="", "", IF($C$4=Dates!$E$3, DataPack!BE702, IF($C$4=Dates!$E$4, DataPack!BJ702, IF($C$4=Dates!$E$5, DataPack!BO702, IF($C$4=Dates!$E$6, DataPack!BT702)))))</f>
        <v/>
      </c>
      <c r="F441" s="100"/>
      <c r="G441" s="101" t="str">
        <f>IF(IF($C$4=Dates!$E$3, DataPack!BF702, IF($C$4=Dates!$E$4, DataPack!BK702, IF($C$4=Dates!$E$5, DataPack!BP702, IF($C$4=Dates!$E$6, DataPack!BU702))))="", "", IF($C$4=Dates!$E$3, DataPack!BF702, IF($C$4=Dates!$E$4, DataPack!BK702, IF($C$4=Dates!$E$5, DataPack!BP702, IF($C$4=Dates!$E$6, DataPack!BU702)))))</f>
        <v/>
      </c>
    </row>
    <row r="442" spans="2:7">
      <c r="B442" s="93" t="str">
        <f>IF(IF($C$4=Dates!$E$3, DataPack!BB703, IF($C$4=Dates!$E$4, DataPack!BG703, IF($C$4=Dates!$E$5, DataPack!BL703, IF($C$4=Dates!$E$6, DataPack!BQ703))))="", "", IF($C$4=Dates!$E$3, DataPack!BB703, IF($C$4=Dates!$E$4, DataPack!BG703, IF($C$4=Dates!$E$5, DataPack!BL703, IF($C$4=Dates!$E$6, DataPack!BQ703)))))</f>
        <v/>
      </c>
      <c r="C442" s="100" t="str">
        <f>IF(IF($C$4=Dates!$E$3, DataPack!BC703, IF($C$4=Dates!$E$4, DataPack!BH703, IF($C$4=Dates!$E$5, DataPack!BM703, IF($C$4=Dates!$E$6, DataPack!BR703))))="", "", IF($C$4=Dates!$E$3, DataPack!BC703, IF($C$4=Dates!$E$4, DataPack!BH703, IF($C$4=Dates!$E$5, DataPack!BM703, IF($C$4=Dates!$E$6, DataPack!BR703)))))</f>
        <v/>
      </c>
      <c r="D442" s="100" t="str">
        <f>IF(IF($C$4=Dates!$E$3, DataPack!BD703, IF($C$4=Dates!$E$4, DataPack!BI703, IF($C$4=Dates!$E$5, DataPack!BN703, IF($C$4=Dates!$E$6, DataPack!BS703))))="", "", IF($C$4=Dates!$E$3, DataPack!BD703, IF($C$4=Dates!$E$4, DataPack!BI703, IF($C$4=Dates!$E$5, DataPack!BN703, IF($C$4=Dates!$E$6, DataPack!BS703)))))</f>
        <v/>
      </c>
      <c r="E442" s="100" t="str">
        <f>IF(IF($C$4=Dates!$E$3, DataPack!BE703, IF($C$4=Dates!$E$4, DataPack!BJ703, IF($C$4=Dates!$E$5, DataPack!BO703, IF($C$4=Dates!$E$6, DataPack!BT703))))="", "", IF($C$4=Dates!$E$3, DataPack!BE703, IF($C$4=Dates!$E$4, DataPack!BJ703, IF($C$4=Dates!$E$5, DataPack!BO703, IF($C$4=Dates!$E$6, DataPack!BT703)))))</f>
        <v/>
      </c>
      <c r="F442" s="100"/>
      <c r="G442" s="101" t="str">
        <f>IF(IF($C$4=Dates!$E$3, DataPack!BF703, IF($C$4=Dates!$E$4, DataPack!BK703, IF($C$4=Dates!$E$5, DataPack!BP703, IF($C$4=Dates!$E$6, DataPack!BU703))))="", "", IF($C$4=Dates!$E$3, DataPack!BF703, IF($C$4=Dates!$E$4, DataPack!BK703, IF($C$4=Dates!$E$5, DataPack!BP703, IF($C$4=Dates!$E$6, DataPack!BU703)))))</f>
        <v/>
      </c>
    </row>
    <row r="443" spans="2:7">
      <c r="B443" s="93" t="str">
        <f>IF(IF($C$4=Dates!$E$3, DataPack!BB704, IF($C$4=Dates!$E$4, DataPack!BG704, IF($C$4=Dates!$E$5, DataPack!BL704, IF($C$4=Dates!$E$6, DataPack!BQ704))))="", "", IF($C$4=Dates!$E$3, DataPack!BB704, IF($C$4=Dates!$E$4, DataPack!BG704, IF($C$4=Dates!$E$5, DataPack!BL704, IF($C$4=Dates!$E$6, DataPack!BQ704)))))</f>
        <v/>
      </c>
      <c r="C443" s="100" t="str">
        <f>IF(IF($C$4=Dates!$E$3, DataPack!BC704, IF($C$4=Dates!$E$4, DataPack!BH704, IF($C$4=Dates!$E$5, DataPack!BM704, IF($C$4=Dates!$E$6, DataPack!BR704))))="", "", IF($C$4=Dates!$E$3, DataPack!BC704, IF($C$4=Dates!$E$4, DataPack!BH704, IF($C$4=Dates!$E$5, DataPack!BM704, IF($C$4=Dates!$E$6, DataPack!BR704)))))</f>
        <v/>
      </c>
      <c r="D443" s="100" t="str">
        <f>IF(IF($C$4=Dates!$E$3, DataPack!BD704, IF($C$4=Dates!$E$4, DataPack!BI704, IF($C$4=Dates!$E$5, DataPack!BN704, IF($C$4=Dates!$E$6, DataPack!BS704))))="", "", IF($C$4=Dates!$E$3, DataPack!BD704, IF($C$4=Dates!$E$4, DataPack!BI704, IF($C$4=Dates!$E$5, DataPack!BN704, IF($C$4=Dates!$E$6, DataPack!BS704)))))</f>
        <v/>
      </c>
      <c r="E443" s="100" t="str">
        <f>IF(IF($C$4=Dates!$E$3, DataPack!BE704, IF($C$4=Dates!$E$4, DataPack!BJ704, IF($C$4=Dates!$E$5, DataPack!BO704, IF($C$4=Dates!$E$6, DataPack!BT704))))="", "", IF($C$4=Dates!$E$3, DataPack!BE704, IF($C$4=Dates!$E$4, DataPack!BJ704, IF($C$4=Dates!$E$5, DataPack!BO704, IF($C$4=Dates!$E$6, DataPack!BT704)))))</f>
        <v/>
      </c>
      <c r="F443" s="100"/>
      <c r="G443" s="101" t="str">
        <f>IF(IF($C$4=Dates!$E$3, DataPack!BF704, IF($C$4=Dates!$E$4, DataPack!BK704, IF($C$4=Dates!$E$5, DataPack!BP704, IF($C$4=Dates!$E$6, DataPack!BU704))))="", "", IF($C$4=Dates!$E$3, DataPack!BF704, IF($C$4=Dates!$E$4, DataPack!BK704, IF($C$4=Dates!$E$5, DataPack!BP704, IF($C$4=Dates!$E$6, DataPack!BU704)))))</f>
        <v/>
      </c>
    </row>
    <row r="444" spans="2:7">
      <c r="B444" s="93" t="str">
        <f>IF(IF($C$4=Dates!$E$3, DataPack!BB705, IF($C$4=Dates!$E$4, DataPack!BG705, IF($C$4=Dates!$E$5, DataPack!BL705, IF($C$4=Dates!$E$6, DataPack!BQ705))))="", "", IF($C$4=Dates!$E$3, DataPack!BB705, IF($C$4=Dates!$E$4, DataPack!BG705, IF($C$4=Dates!$E$5, DataPack!BL705, IF($C$4=Dates!$E$6, DataPack!BQ705)))))</f>
        <v/>
      </c>
      <c r="C444" s="100" t="str">
        <f>IF(IF($C$4=Dates!$E$3, DataPack!BC705, IF($C$4=Dates!$E$4, DataPack!BH705, IF($C$4=Dates!$E$5, DataPack!BM705, IF($C$4=Dates!$E$6, DataPack!BR705))))="", "", IF($C$4=Dates!$E$3, DataPack!BC705, IF($C$4=Dates!$E$4, DataPack!BH705, IF($C$4=Dates!$E$5, DataPack!BM705, IF($C$4=Dates!$E$6, DataPack!BR705)))))</f>
        <v/>
      </c>
      <c r="D444" s="100" t="str">
        <f>IF(IF($C$4=Dates!$E$3, DataPack!BD705, IF($C$4=Dates!$E$4, DataPack!BI705, IF($C$4=Dates!$E$5, DataPack!BN705, IF($C$4=Dates!$E$6, DataPack!BS705))))="", "", IF($C$4=Dates!$E$3, DataPack!BD705, IF($C$4=Dates!$E$4, DataPack!BI705, IF($C$4=Dates!$E$5, DataPack!BN705, IF($C$4=Dates!$E$6, DataPack!BS705)))))</f>
        <v/>
      </c>
      <c r="E444" s="100" t="str">
        <f>IF(IF($C$4=Dates!$E$3, DataPack!BE705, IF($C$4=Dates!$E$4, DataPack!BJ705, IF($C$4=Dates!$E$5, DataPack!BO705, IF($C$4=Dates!$E$6, DataPack!BT705))))="", "", IF($C$4=Dates!$E$3, DataPack!BE705, IF($C$4=Dates!$E$4, DataPack!BJ705, IF($C$4=Dates!$E$5, DataPack!BO705, IF($C$4=Dates!$E$6, DataPack!BT705)))))</f>
        <v/>
      </c>
      <c r="F444" s="100"/>
      <c r="G444" s="101" t="str">
        <f>IF(IF($C$4=Dates!$E$3, DataPack!BF705, IF($C$4=Dates!$E$4, DataPack!BK705, IF($C$4=Dates!$E$5, DataPack!BP705, IF($C$4=Dates!$E$6, DataPack!BU705))))="", "", IF($C$4=Dates!$E$3, DataPack!BF705, IF($C$4=Dates!$E$4, DataPack!BK705, IF($C$4=Dates!$E$5, DataPack!BP705, IF($C$4=Dates!$E$6, DataPack!BU705)))))</f>
        <v/>
      </c>
    </row>
    <row r="445" spans="2:7">
      <c r="B445" s="93" t="str">
        <f>IF(IF($C$4=Dates!$E$3, DataPack!BB706, IF($C$4=Dates!$E$4, DataPack!BG706, IF($C$4=Dates!$E$5, DataPack!BL706, IF($C$4=Dates!$E$6, DataPack!BQ706))))="", "", IF($C$4=Dates!$E$3, DataPack!BB706, IF($C$4=Dates!$E$4, DataPack!BG706, IF($C$4=Dates!$E$5, DataPack!BL706, IF($C$4=Dates!$E$6, DataPack!BQ706)))))</f>
        <v/>
      </c>
      <c r="C445" s="100" t="str">
        <f>IF(IF($C$4=Dates!$E$3, DataPack!BC706, IF($C$4=Dates!$E$4, DataPack!BH706, IF($C$4=Dates!$E$5, DataPack!BM706, IF($C$4=Dates!$E$6, DataPack!BR706))))="", "", IF($C$4=Dates!$E$3, DataPack!BC706, IF($C$4=Dates!$E$4, DataPack!BH706, IF($C$4=Dates!$E$5, DataPack!BM706, IF($C$4=Dates!$E$6, DataPack!BR706)))))</f>
        <v/>
      </c>
      <c r="D445" s="100" t="str">
        <f>IF(IF($C$4=Dates!$E$3, DataPack!BD706, IF($C$4=Dates!$E$4, DataPack!BI706, IF($C$4=Dates!$E$5, DataPack!BN706, IF($C$4=Dates!$E$6, DataPack!BS706))))="", "", IF($C$4=Dates!$E$3, DataPack!BD706, IF($C$4=Dates!$E$4, DataPack!BI706, IF($C$4=Dates!$E$5, DataPack!BN706, IF($C$4=Dates!$E$6, DataPack!BS706)))))</f>
        <v/>
      </c>
      <c r="E445" s="100" t="str">
        <f>IF(IF($C$4=Dates!$E$3, DataPack!BE706, IF($C$4=Dates!$E$4, DataPack!BJ706, IF($C$4=Dates!$E$5, DataPack!BO706, IF($C$4=Dates!$E$6, DataPack!BT706))))="", "", IF($C$4=Dates!$E$3, DataPack!BE706, IF($C$4=Dates!$E$4, DataPack!BJ706, IF($C$4=Dates!$E$5, DataPack!BO706, IF($C$4=Dates!$E$6, DataPack!BT706)))))</f>
        <v/>
      </c>
      <c r="F445" s="100"/>
      <c r="G445" s="101" t="str">
        <f>IF(IF($C$4=Dates!$E$3, DataPack!BF706, IF($C$4=Dates!$E$4, DataPack!BK706, IF($C$4=Dates!$E$5, DataPack!BP706, IF($C$4=Dates!$E$6, DataPack!BU706))))="", "", IF($C$4=Dates!$E$3, DataPack!BF706, IF($C$4=Dates!$E$4, DataPack!BK706, IF($C$4=Dates!$E$5, DataPack!BP706, IF($C$4=Dates!$E$6, DataPack!BU706)))))</f>
        <v/>
      </c>
    </row>
    <row r="446" spans="2:7">
      <c r="B446" s="93" t="str">
        <f>IF(IF($C$4=Dates!$E$3, DataPack!BB707, IF($C$4=Dates!$E$4, DataPack!BG707, IF($C$4=Dates!$E$5, DataPack!BL707, IF($C$4=Dates!$E$6, DataPack!BQ707))))="", "", IF($C$4=Dates!$E$3, DataPack!BB707, IF($C$4=Dates!$E$4, DataPack!BG707, IF($C$4=Dates!$E$5, DataPack!BL707, IF($C$4=Dates!$E$6, DataPack!BQ707)))))</f>
        <v/>
      </c>
      <c r="C446" s="100" t="str">
        <f>IF(IF($C$4=Dates!$E$3, DataPack!BC707, IF($C$4=Dates!$E$4, DataPack!BH707, IF($C$4=Dates!$E$5, DataPack!BM707, IF($C$4=Dates!$E$6, DataPack!BR707))))="", "", IF($C$4=Dates!$E$3, DataPack!BC707, IF($C$4=Dates!$E$4, DataPack!BH707, IF($C$4=Dates!$E$5, DataPack!BM707, IF($C$4=Dates!$E$6, DataPack!BR707)))))</f>
        <v/>
      </c>
      <c r="D446" s="100" t="str">
        <f>IF(IF($C$4=Dates!$E$3, DataPack!BD707, IF($C$4=Dates!$E$4, DataPack!BI707, IF($C$4=Dates!$E$5, DataPack!BN707, IF($C$4=Dates!$E$6, DataPack!BS707))))="", "", IF($C$4=Dates!$E$3, DataPack!BD707, IF($C$4=Dates!$E$4, DataPack!BI707, IF($C$4=Dates!$E$5, DataPack!BN707, IF($C$4=Dates!$E$6, DataPack!BS707)))))</f>
        <v/>
      </c>
      <c r="E446" s="100" t="str">
        <f>IF(IF($C$4=Dates!$E$3, DataPack!BE707, IF($C$4=Dates!$E$4, DataPack!BJ707, IF($C$4=Dates!$E$5, DataPack!BO707, IF($C$4=Dates!$E$6, DataPack!BT707))))="", "", IF($C$4=Dates!$E$3, DataPack!BE707, IF($C$4=Dates!$E$4, DataPack!BJ707, IF($C$4=Dates!$E$5, DataPack!BO707, IF($C$4=Dates!$E$6, DataPack!BT707)))))</f>
        <v/>
      </c>
      <c r="F446" s="100"/>
      <c r="G446" s="101" t="str">
        <f>IF(IF($C$4=Dates!$E$3, DataPack!BF707, IF($C$4=Dates!$E$4, DataPack!BK707, IF($C$4=Dates!$E$5, DataPack!BP707, IF($C$4=Dates!$E$6, DataPack!BU707))))="", "", IF($C$4=Dates!$E$3, DataPack!BF707, IF($C$4=Dates!$E$4, DataPack!BK707, IF($C$4=Dates!$E$5, DataPack!BP707, IF($C$4=Dates!$E$6, DataPack!BU707)))))</f>
        <v/>
      </c>
    </row>
    <row r="447" spans="2:7">
      <c r="B447" s="93" t="str">
        <f>IF(IF($C$4=Dates!$E$3, DataPack!BB708, IF($C$4=Dates!$E$4, DataPack!BG708, IF($C$4=Dates!$E$5, DataPack!BL708, IF($C$4=Dates!$E$6, DataPack!BQ708))))="", "", IF($C$4=Dates!$E$3, DataPack!BB708, IF($C$4=Dates!$E$4, DataPack!BG708, IF($C$4=Dates!$E$5, DataPack!BL708, IF($C$4=Dates!$E$6, DataPack!BQ708)))))</f>
        <v/>
      </c>
      <c r="C447" s="100" t="str">
        <f>IF(IF($C$4=Dates!$E$3, DataPack!BC708, IF($C$4=Dates!$E$4, DataPack!BH708, IF($C$4=Dates!$E$5, DataPack!BM708, IF($C$4=Dates!$E$6, DataPack!BR708))))="", "", IF($C$4=Dates!$E$3, DataPack!BC708, IF($C$4=Dates!$E$4, DataPack!BH708, IF($C$4=Dates!$E$5, DataPack!BM708, IF($C$4=Dates!$E$6, DataPack!BR708)))))</f>
        <v/>
      </c>
      <c r="D447" s="100" t="str">
        <f>IF(IF($C$4=Dates!$E$3, DataPack!BD708, IF($C$4=Dates!$E$4, DataPack!BI708, IF($C$4=Dates!$E$5, DataPack!BN708, IF($C$4=Dates!$E$6, DataPack!BS708))))="", "", IF($C$4=Dates!$E$3, DataPack!BD708, IF($C$4=Dates!$E$4, DataPack!BI708, IF($C$4=Dates!$E$5, DataPack!BN708, IF($C$4=Dates!$E$6, DataPack!BS708)))))</f>
        <v/>
      </c>
      <c r="E447" s="100" t="str">
        <f>IF(IF($C$4=Dates!$E$3, DataPack!BE708, IF($C$4=Dates!$E$4, DataPack!BJ708, IF($C$4=Dates!$E$5, DataPack!BO708, IF($C$4=Dates!$E$6, DataPack!BT708))))="", "", IF($C$4=Dates!$E$3, DataPack!BE708, IF($C$4=Dates!$E$4, DataPack!BJ708, IF($C$4=Dates!$E$5, DataPack!BO708, IF($C$4=Dates!$E$6, DataPack!BT708)))))</f>
        <v/>
      </c>
      <c r="F447" s="100"/>
      <c r="G447" s="101" t="str">
        <f>IF(IF($C$4=Dates!$E$3, DataPack!BF708, IF($C$4=Dates!$E$4, DataPack!BK708, IF($C$4=Dates!$E$5, DataPack!BP708, IF($C$4=Dates!$E$6, DataPack!BU708))))="", "", IF($C$4=Dates!$E$3, DataPack!BF708, IF($C$4=Dates!$E$4, DataPack!BK708, IF($C$4=Dates!$E$5, DataPack!BP708, IF($C$4=Dates!$E$6, DataPack!BU708)))))</f>
        <v/>
      </c>
    </row>
    <row r="448" spans="2:7">
      <c r="B448" s="93" t="str">
        <f>IF(IF($C$4=Dates!$E$3, DataPack!BB709, IF($C$4=Dates!$E$4, DataPack!BG709, IF($C$4=Dates!$E$5, DataPack!BL709, IF($C$4=Dates!$E$6, DataPack!BQ709))))="", "", IF($C$4=Dates!$E$3, DataPack!BB709, IF($C$4=Dates!$E$4, DataPack!BG709, IF($C$4=Dates!$E$5, DataPack!BL709, IF($C$4=Dates!$E$6, DataPack!BQ709)))))</f>
        <v/>
      </c>
      <c r="C448" s="100" t="str">
        <f>IF(IF($C$4=Dates!$E$3, DataPack!BC709, IF($C$4=Dates!$E$4, DataPack!BH709, IF($C$4=Dates!$E$5, DataPack!BM709, IF($C$4=Dates!$E$6, DataPack!BR709))))="", "", IF($C$4=Dates!$E$3, DataPack!BC709, IF($C$4=Dates!$E$4, DataPack!BH709, IF($C$4=Dates!$E$5, DataPack!BM709, IF($C$4=Dates!$E$6, DataPack!BR709)))))</f>
        <v/>
      </c>
      <c r="D448" s="100" t="str">
        <f>IF(IF($C$4=Dates!$E$3, DataPack!BD709, IF($C$4=Dates!$E$4, DataPack!BI709, IF($C$4=Dates!$E$5, DataPack!BN709, IF($C$4=Dates!$E$6, DataPack!BS709))))="", "", IF($C$4=Dates!$E$3, DataPack!BD709, IF($C$4=Dates!$E$4, DataPack!BI709, IF($C$4=Dates!$E$5, DataPack!BN709, IF($C$4=Dates!$E$6, DataPack!BS709)))))</f>
        <v/>
      </c>
      <c r="E448" s="100" t="str">
        <f>IF(IF($C$4=Dates!$E$3, DataPack!BE709, IF($C$4=Dates!$E$4, DataPack!BJ709, IF($C$4=Dates!$E$5, DataPack!BO709, IF($C$4=Dates!$E$6, DataPack!BT709))))="", "", IF($C$4=Dates!$E$3, DataPack!BE709, IF($C$4=Dates!$E$4, DataPack!BJ709, IF($C$4=Dates!$E$5, DataPack!BO709, IF($C$4=Dates!$E$6, DataPack!BT709)))))</f>
        <v/>
      </c>
      <c r="F448" s="100"/>
      <c r="G448" s="101" t="str">
        <f>IF(IF($C$4=Dates!$E$3, DataPack!BF709, IF($C$4=Dates!$E$4, DataPack!BK709, IF($C$4=Dates!$E$5, DataPack!BP709, IF($C$4=Dates!$E$6, DataPack!BU709))))="", "", IF($C$4=Dates!$E$3, DataPack!BF709, IF($C$4=Dates!$E$4, DataPack!BK709, IF($C$4=Dates!$E$5, DataPack!BP709, IF($C$4=Dates!$E$6, DataPack!BU709)))))</f>
        <v/>
      </c>
    </row>
    <row r="449" spans="2:7">
      <c r="B449" s="93" t="str">
        <f>IF(IF($C$4=Dates!$E$3, DataPack!BB710, IF($C$4=Dates!$E$4, DataPack!BG710, IF($C$4=Dates!$E$5, DataPack!BL710, IF($C$4=Dates!$E$6, DataPack!BQ710))))="", "", IF($C$4=Dates!$E$3, DataPack!BB710, IF($C$4=Dates!$E$4, DataPack!BG710, IF($C$4=Dates!$E$5, DataPack!BL710, IF($C$4=Dates!$E$6, DataPack!BQ710)))))</f>
        <v/>
      </c>
      <c r="C449" s="100" t="str">
        <f>IF(IF($C$4=Dates!$E$3, DataPack!BC710, IF($C$4=Dates!$E$4, DataPack!BH710, IF($C$4=Dates!$E$5, DataPack!BM710, IF($C$4=Dates!$E$6, DataPack!BR710))))="", "", IF($C$4=Dates!$E$3, DataPack!BC710, IF($C$4=Dates!$E$4, DataPack!BH710, IF($C$4=Dates!$E$5, DataPack!BM710, IF($C$4=Dates!$E$6, DataPack!BR710)))))</f>
        <v/>
      </c>
      <c r="D449" s="100" t="str">
        <f>IF(IF($C$4=Dates!$E$3, DataPack!BD710, IF($C$4=Dates!$E$4, DataPack!BI710, IF($C$4=Dates!$E$5, DataPack!BN710, IF($C$4=Dates!$E$6, DataPack!BS710))))="", "", IF($C$4=Dates!$E$3, DataPack!BD710, IF($C$4=Dates!$E$4, DataPack!BI710, IF($C$4=Dates!$E$5, DataPack!BN710, IF($C$4=Dates!$E$6, DataPack!BS710)))))</f>
        <v/>
      </c>
      <c r="E449" s="100" t="str">
        <f>IF(IF($C$4=Dates!$E$3, DataPack!BE710, IF($C$4=Dates!$E$4, DataPack!BJ710, IF($C$4=Dates!$E$5, DataPack!BO710, IF($C$4=Dates!$E$6, DataPack!BT710))))="", "", IF($C$4=Dates!$E$3, DataPack!BE710, IF($C$4=Dates!$E$4, DataPack!BJ710, IF($C$4=Dates!$E$5, DataPack!BO710, IF($C$4=Dates!$E$6, DataPack!BT710)))))</f>
        <v/>
      </c>
      <c r="F449" s="100"/>
      <c r="G449" s="101" t="str">
        <f>IF(IF($C$4=Dates!$E$3, DataPack!BF710, IF($C$4=Dates!$E$4, DataPack!BK710, IF($C$4=Dates!$E$5, DataPack!BP710, IF($C$4=Dates!$E$6, DataPack!BU710))))="", "", IF($C$4=Dates!$E$3, DataPack!BF710, IF($C$4=Dates!$E$4, DataPack!BK710, IF($C$4=Dates!$E$5, DataPack!BP710, IF($C$4=Dates!$E$6, DataPack!BU710)))))</f>
        <v/>
      </c>
    </row>
    <row r="450" spans="2:7">
      <c r="B450" s="93" t="str">
        <f>IF(IF($C$4=Dates!$E$3, DataPack!BB711, IF($C$4=Dates!$E$4, DataPack!BG711, IF($C$4=Dates!$E$5, DataPack!BL711, IF($C$4=Dates!$E$6, DataPack!BQ711))))="", "", IF($C$4=Dates!$E$3, DataPack!BB711, IF($C$4=Dates!$E$4, DataPack!BG711, IF($C$4=Dates!$E$5, DataPack!BL711, IF($C$4=Dates!$E$6, DataPack!BQ711)))))</f>
        <v/>
      </c>
      <c r="C450" s="100" t="str">
        <f>IF(IF($C$4=Dates!$E$3, DataPack!BC711, IF($C$4=Dates!$E$4, DataPack!BH711, IF($C$4=Dates!$E$5, DataPack!BM711, IF($C$4=Dates!$E$6, DataPack!BR711))))="", "", IF($C$4=Dates!$E$3, DataPack!BC711, IF($C$4=Dates!$E$4, DataPack!BH711, IF($C$4=Dates!$E$5, DataPack!BM711, IF($C$4=Dates!$E$6, DataPack!BR711)))))</f>
        <v/>
      </c>
      <c r="D450" s="100" t="str">
        <f>IF(IF($C$4=Dates!$E$3, DataPack!BD711, IF($C$4=Dates!$E$4, DataPack!BI711, IF($C$4=Dates!$E$5, DataPack!BN711, IF($C$4=Dates!$E$6, DataPack!BS711))))="", "", IF($C$4=Dates!$E$3, DataPack!BD711, IF($C$4=Dates!$E$4, DataPack!BI711, IF($C$4=Dates!$E$5, DataPack!BN711, IF($C$4=Dates!$E$6, DataPack!BS711)))))</f>
        <v/>
      </c>
      <c r="E450" s="100" t="str">
        <f>IF(IF($C$4=Dates!$E$3, DataPack!BE711, IF($C$4=Dates!$E$4, DataPack!BJ711, IF($C$4=Dates!$E$5, DataPack!BO711, IF($C$4=Dates!$E$6, DataPack!BT711))))="", "", IF($C$4=Dates!$E$3, DataPack!BE711, IF($C$4=Dates!$E$4, DataPack!BJ711, IF($C$4=Dates!$E$5, DataPack!BO711, IF($C$4=Dates!$E$6, DataPack!BT711)))))</f>
        <v/>
      </c>
      <c r="F450" s="100"/>
      <c r="G450" s="101" t="str">
        <f>IF(IF($C$4=Dates!$E$3, DataPack!BF711, IF($C$4=Dates!$E$4, DataPack!BK711, IF($C$4=Dates!$E$5, DataPack!BP711, IF($C$4=Dates!$E$6, DataPack!BU711))))="", "", IF($C$4=Dates!$E$3, DataPack!BF711, IF($C$4=Dates!$E$4, DataPack!BK711, IF($C$4=Dates!$E$5, DataPack!BP711, IF($C$4=Dates!$E$6, DataPack!BU711)))))</f>
        <v/>
      </c>
    </row>
    <row r="451" spans="2:7">
      <c r="B451" s="93" t="str">
        <f>IF(IF($C$4=Dates!$E$3, DataPack!BB712, IF($C$4=Dates!$E$4, DataPack!BG712, IF($C$4=Dates!$E$5, DataPack!BL712, IF($C$4=Dates!$E$6, DataPack!BQ712))))="", "", IF($C$4=Dates!$E$3, DataPack!BB712, IF($C$4=Dates!$E$4, DataPack!BG712, IF($C$4=Dates!$E$5, DataPack!BL712, IF($C$4=Dates!$E$6, DataPack!BQ712)))))</f>
        <v/>
      </c>
      <c r="C451" s="100" t="str">
        <f>IF(IF($C$4=Dates!$E$3, DataPack!BC712, IF($C$4=Dates!$E$4, DataPack!BH712, IF($C$4=Dates!$E$5, DataPack!BM712, IF($C$4=Dates!$E$6, DataPack!BR712))))="", "", IF($C$4=Dates!$E$3, DataPack!BC712, IF($C$4=Dates!$E$4, DataPack!BH712, IF($C$4=Dates!$E$5, DataPack!BM712, IF($C$4=Dates!$E$6, DataPack!BR712)))))</f>
        <v/>
      </c>
      <c r="D451" s="100" t="str">
        <f>IF(IF($C$4=Dates!$E$3, DataPack!BD712, IF($C$4=Dates!$E$4, DataPack!BI712, IF($C$4=Dates!$E$5, DataPack!BN712, IF($C$4=Dates!$E$6, DataPack!BS712))))="", "", IF($C$4=Dates!$E$3, DataPack!BD712, IF($C$4=Dates!$E$4, DataPack!BI712, IF($C$4=Dates!$E$5, DataPack!BN712, IF($C$4=Dates!$E$6, DataPack!BS712)))))</f>
        <v/>
      </c>
      <c r="E451" s="100" t="str">
        <f>IF(IF($C$4=Dates!$E$3, DataPack!BE712, IF($C$4=Dates!$E$4, DataPack!BJ712, IF($C$4=Dates!$E$5, DataPack!BO712, IF($C$4=Dates!$E$6, DataPack!BT712))))="", "", IF($C$4=Dates!$E$3, DataPack!BE712, IF($C$4=Dates!$E$4, DataPack!BJ712, IF($C$4=Dates!$E$5, DataPack!BO712, IF($C$4=Dates!$E$6, DataPack!BT712)))))</f>
        <v/>
      </c>
      <c r="F451" s="100"/>
      <c r="G451" s="101" t="str">
        <f>IF(IF($C$4=Dates!$E$3, DataPack!BF712, IF($C$4=Dates!$E$4, DataPack!BK712, IF($C$4=Dates!$E$5, DataPack!BP712, IF($C$4=Dates!$E$6, DataPack!BU712))))="", "", IF($C$4=Dates!$E$3, DataPack!BF712, IF($C$4=Dates!$E$4, DataPack!BK712, IF($C$4=Dates!$E$5, DataPack!BP712, IF($C$4=Dates!$E$6, DataPack!BU712)))))</f>
        <v/>
      </c>
    </row>
    <row r="452" spans="2:7">
      <c r="B452" s="93" t="str">
        <f>IF(IF($C$4=Dates!$E$3, DataPack!BB713, IF($C$4=Dates!$E$4, DataPack!BG713, IF($C$4=Dates!$E$5, DataPack!BL713, IF($C$4=Dates!$E$6, DataPack!BQ713))))="", "", IF($C$4=Dates!$E$3, DataPack!BB713, IF($C$4=Dates!$E$4, DataPack!BG713, IF($C$4=Dates!$E$5, DataPack!BL713, IF($C$4=Dates!$E$6, DataPack!BQ713)))))</f>
        <v/>
      </c>
      <c r="C452" s="100" t="str">
        <f>IF(IF($C$4=Dates!$E$3, DataPack!BC713, IF($C$4=Dates!$E$4, DataPack!BH713, IF($C$4=Dates!$E$5, DataPack!BM713, IF($C$4=Dates!$E$6, DataPack!BR713))))="", "", IF($C$4=Dates!$E$3, DataPack!BC713, IF($C$4=Dates!$E$4, DataPack!BH713, IF($C$4=Dates!$E$5, DataPack!BM713, IF($C$4=Dates!$E$6, DataPack!BR713)))))</f>
        <v/>
      </c>
      <c r="D452" s="100" t="str">
        <f>IF(IF($C$4=Dates!$E$3, DataPack!BD713, IF($C$4=Dates!$E$4, DataPack!BI713, IF($C$4=Dates!$E$5, DataPack!BN713, IF($C$4=Dates!$E$6, DataPack!BS713))))="", "", IF($C$4=Dates!$E$3, DataPack!BD713, IF($C$4=Dates!$E$4, DataPack!BI713, IF($C$4=Dates!$E$5, DataPack!BN713, IF($C$4=Dates!$E$6, DataPack!BS713)))))</f>
        <v/>
      </c>
      <c r="E452" s="100" t="str">
        <f>IF(IF($C$4=Dates!$E$3, DataPack!BE713, IF($C$4=Dates!$E$4, DataPack!BJ713, IF($C$4=Dates!$E$5, DataPack!BO713, IF($C$4=Dates!$E$6, DataPack!BT713))))="", "", IF($C$4=Dates!$E$3, DataPack!BE713, IF($C$4=Dates!$E$4, DataPack!BJ713, IF($C$4=Dates!$E$5, DataPack!BO713, IF($C$4=Dates!$E$6, DataPack!BT713)))))</f>
        <v/>
      </c>
      <c r="F452" s="100"/>
      <c r="G452" s="101" t="str">
        <f>IF(IF($C$4=Dates!$E$3, DataPack!BF713, IF($C$4=Dates!$E$4, DataPack!BK713, IF($C$4=Dates!$E$5, DataPack!BP713, IF($C$4=Dates!$E$6, DataPack!BU713))))="", "", IF($C$4=Dates!$E$3, DataPack!BF713, IF($C$4=Dates!$E$4, DataPack!BK713, IF($C$4=Dates!$E$5, DataPack!BP713, IF($C$4=Dates!$E$6, DataPack!BU713)))))</f>
        <v/>
      </c>
    </row>
    <row r="453" spans="2:7">
      <c r="B453" s="93" t="str">
        <f>IF(IF($C$4=Dates!$E$3, DataPack!BB714, IF($C$4=Dates!$E$4, DataPack!BG714, IF($C$4=Dates!$E$5, DataPack!BL714, IF($C$4=Dates!$E$6, DataPack!BQ714))))="", "", IF($C$4=Dates!$E$3, DataPack!BB714, IF($C$4=Dates!$E$4, DataPack!BG714, IF($C$4=Dates!$E$5, DataPack!BL714, IF($C$4=Dates!$E$6, DataPack!BQ714)))))</f>
        <v/>
      </c>
      <c r="C453" s="100" t="str">
        <f>IF(IF($C$4=Dates!$E$3, DataPack!BC714, IF($C$4=Dates!$E$4, DataPack!BH714, IF($C$4=Dates!$E$5, DataPack!BM714, IF($C$4=Dates!$E$6, DataPack!BR714))))="", "", IF($C$4=Dates!$E$3, DataPack!BC714, IF($C$4=Dates!$E$4, DataPack!BH714, IF($C$4=Dates!$E$5, DataPack!BM714, IF($C$4=Dates!$E$6, DataPack!BR714)))))</f>
        <v/>
      </c>
      <c r="D453" s="100" t="str">
        <f>IF(IF($C$4=Dates!$E$3, DataPack!BD714, IF($C$4=Dates!$E$4, DataPack!BI714, IF($C$4=Dates!$E$5, DataPack!BN714, IF($C$4=Dates!$E$6, DataPack!BS714))))="", "", IF($C$4=Dates!$E$3, DataPack!BD714, IF($C$4=Dates!$E$4, DataPack!BI714, IF($C$4=Dates!$E$5, DataPack!BN714, IF($C$4=Dates!$E$6, DataPack!BS714)))))</f>
        <v/>
      </c>
      <c r="E453" s="100" t="str">
        <f>IF(IF($C$4=Dates!$E$3, DataPack!BE714, IF($C$4=Dates!$E$4, DataPack!BJ714, IF($C$4=Dates!$E$5, DataPack!BO714, IF($C$4=Dates!$E$6, DataPack!BT714))))="", "", IF($C$4=Dates!$E$3, DataPack!BE714, IF($C$4=Dates!$E$4, DataPack!BJ714, IF($C$4=Dates!$E$5, DataPack!BO714, IF($C$4=Dates!$E$6, DataPack!BT714)))))</f>
        <v/>
      </c>
      <c r="F453" s="100"/>
      <c r="G453" s="101" t="str">
        <f>IF(IF($C$4=Dates!$E$3, DataPack!BF714, IF($C$4=Dates!$E$4, DataPack!BK714, IF($C$4=Dates!$E$5, DataPack!BP714, IF($C$4=Dates!$E$6, DataPack!BU714))))="", "", IF($C$4=Dates!$E$3, DataPack!BF714, IF($C$4=Dates!$E$4, DataPack!BK714, IF($C$4=Dates!$E$5, DataPack!BP714, IF($C$4=Dates!$E$6, DataPack!BU714)))))</f>
        <v/>
      </c>
    </row>
    <row r="454" spans="2:7">
      <c r="B454" s="93" t="str">
        <f>IF(IF($C$4=Dates!$E$3, DataPack!BB715, IF($C$4=Dates!$E$4, DataPack!BG715, IF($C$4=Dates!$E$5, DataPack!BL715, IF($C$4=Dates!$E$6, DataPack!BQ715))))="", "", IF($C$4=Dates!$E$3, DataPack!BB715, IF($C$4=Dates!$E$4, DataPack!BG715, IF($C$4=Dates!$E$5, DataPack!BL715, IF($C$4=Dates!$E$6, DataPack!BQ715)))))</f>
        <v/>
      </c>
      <c r="C454" s="100" t="str">
        <f>IF(IF($C$4=Dates!$E$3, DataPack!BC715, IF($C$4=Dates!$E$4, DataPack!BH715, IF($C$4=Dates!$E$5, DataPack!BM715, IF($C$4=Dates!$E$6, DataPack!BR715))))="", "", IF($C$4=Dates!$E$3, DataPack!BC715, IF($C$4=Dates!$E$4, DataPack!BH715, IF($C$4=Dates!$E$5, DataPack!BM715, IF($C$4=Dates!$E$6, DataPack!BR715)))))</f>
        <v/>
      </c>
      <c r="D454" s="100" t="str">
        <f>IF(IF($C$4=Dates!$E$3, DataPack!BD715, IF($C$4=Dates!$E$4, DataPack!BI715, IF($C$4=Dates!$E$5, DataPack!BN715, IF($C$4=Dates!$E$6, DataPack!BS715))))="", "", IF($C$4=Dates!$E$3, DataPack!BD715, IF($C$4=Dates!$E$4, DataPack!BI715, IF($C$4=Dates!$E$5, DataPack!BN715, IF($C$4=Dates!$E$6, DataPack!BS715)))))</f>
        <v/>
      </c>
      <c r="E454" s="100" t="str">
        <f>IF(IF($C$4=Dates!$E$3, DataPack!BE715, IF($C$4=Dates!$E$4, DataPack!BJ715, IF($C$4=Dates!$E$5, DataPack!BO715, IF($C$4=Dates!$E$6, DataPack!BT715))))="", "", IF($C$4=Dates!$E$3, DataPack!BE715, IF($C$4=Dates!$E$4, DataPack!BJ715, IF($C$4=Dates!$E$5, DataPack!BO715, IF($C$4=Dates!$E$6, DataPack!BT715)))))</f>
        <v/>
      </c>
      <c r="F454" s="100"/>
      <c r="G454" s="101" t="str">
        <f>IF(IF($C$4=Dates!$E$3, DataPack!BF715, IF($C$4=Dates!$E$4, DataPack!BK715, IF($C$4=Dates!$E$5, DataPack!BP715, IF($C$4=Dates!$E$6, DataPack!BU715))))="", "", IF($C$4=Dates!$E$3, DataPack!BF715, IF($C$4=Dates!$E$4, DataPack!BK715, IF($C$4=Dates!$E$5, DataPack!BP715, IF($C$4=Dates!$E$6, DataPack!BU715)))))</f>
        <v/>
      </c>
    </row>
    <row r="455" spans="2:7">
      <c r="B455" s="93" t="str">
        <f>IF(IF($C$4=Dates!$E$3, DataPack!BB727, IF($C$4=Dates!$E$4, DataPack!BG727, IF($C$4=Dates!$E$5, DataPack!BL727, IF($C$4=Dates!$E$6, DataPack!BQ727))))="", "", IF($C$4=Dates!$E$3, DataPack!BB727, IF($C$4=Dates!$E$4, DataPack!BG727, IF($C$4=Dates!$E$5, DataPack!BL727, IF($C$4=Dates!$E$6, DataPack!BQ727)))))</f>
        <v/>
      </c>
      <c r="C455" s="100" t="str">
        <f>IF(IF($C$4=Dates!$E$3, DataPack!BC727, IF($C$4=Dates!$E$4, DataPack!BH727, IF($C$4=Dates!$E$5, DataPack!BM727, IF($C$4=Dates!$E$6, DataPack!BR727))))="", "", IF($C$4=Dates!$E$3, DataPack!BC727, IF($C$4=Dates!$E$4, DataPack!BH727, IF($C$4=Dates!$E$5, DataPack!BM727, IF($C$4=Dates!$E$6, DataPack!BR727)))))</f>
        <v/>
      </c>
      <c r="D455" s="100" t="str">
        <f>IF(IF($C$4=Dates!$E$3, DataPack!BD727, IF($C$4=Dates!$E$4, DataPack!BI727, IF($C$4=Dates!$E$5, DataPack!BN727, IF($C$4=Dates!$E$6, DataPack!BS727))))="", "", IF($C$4=Dates!$E$3, DataPack!BD727, IF($C$4=Dates!$E$4, DataPack!BI727, IF($C$4=Dates!$E$5, DataPack!BN727, IF($C$4=Dates!$E$6, DataPack!BS727)))))</f>
        <v/>
      </c>
      <c r="E455" s="100" t="str">
        <f>IF(IF($C$4=Dates!$E$3, DataPack!BE727, IF($C$4=Dates!$E$4, DataPack!BJ727, IF($C$4=Dates!$E$5, DataPack!BO727, IF($C$4=Dates!$E$6, DataPack!BT727))))="", "", IF($C$4=Dates!$E$3, DataPack!BE727, IF($C$4=Dates!$E$4, DataPack!BJ727, IF($C$4=Dates!$E$5, DataPack!BO727, IF($C$4=Dates!$E$6, DataPack!BT727)))))</f>
        <v/>
      </c>
      <c r="F455" s="100"/>
      <c r="G455" s="101" t="str">
        <f>IF(IF($C$4=Dates!$E$3, DataPack!BF727, IF($C$4=Dates!$E$4, DataPack!BK727, IF($C$4=Dates!$E$5, DataPack!BP727, IF($C$4=Dates!$E$6, DataPack!BU727))))="", "", IF($C$4=Dates!$E$3, DataPack!BF727, IF($C$4=Dates!$E$4, DataPack!BK727, IF($C$4=Dates!$E$5, DataPack!BP727, IF($C$4=Dates!$E$6, DataPack!BU727)))))</f>
        <v/>
      </c>
    </row>
    <row r="456" spans="2:7">
      <c r="B456" s="93" t="str">
        <f>IF(IF($C$4=Dates!$E$3, DataPack!BB728, IF($C$4=Dates!$E$4, DataPack!BG728, IF($C$4=Dates!$E$5, DataPack!BL728, IF($C$4=Dates!$E$6, DataPack!BQ728))))="", "", IF($C$4=Dates!$E$3, DataPack!BB728, IF($C$4=Dates!$E$4, DataPack!BG728, IF($C$4=Dates!$E$5, DataPack!BL728, IF($C$4=Dates!$E$6, DataPack!BQ728)))))</f>
        <v/>
      </c>
      <c r="C456" s="100" t="str">
        <f>IF(IF($C$4=Dates!$E$3, DataPack!BC728, IF($C$4=Dates!$E$4, DataPack!BH728, IF($C$4=Dates!$E$5, DataPack!BM728, IF($C$4=Dates!$E$6, DataPack!BR728))))="", "", IF($C$4=Dates!$E$3, DataPack!BC728, IF($C$4=Dates!$E$4, DataPack!BH728, IF($C$4=Dates!$E$5, DataPack!BM728, IF($C$4=Dates!$E$6, DataPack!BR728)))))</f>
        <v/>
      </c>
      <c r="D456" s="100" t="str">
        <f>IF(IF($C$4=Dates!$E$3, DataPack!BD728, IF($C$4=Dates!$E$4, DataPack!BI728, IF($C$4=Dates!$E$5, DataPack!BN728, IF($C$4=Dates!$E$6, DataPack!BS728))))="", "", IF($C$4=Dates!$E$3, DataPack!BD728, IF($C$4=Dates!$E$4, DataPack!BI728, IF($C$4=Dates!$E$5, DataPack!BN728, IF($C$4=Dates!$E$6, DataPack!BS728)))))</f>
        <v/>
      </c>
      <c r="E456" s="100" t="str">
        <f>IF(IF($C$4=Dates!$E$3, DataPack!BE728, IF($C$4=Dates!$E$4, DataPack!BJ728, IF($C$4=Dates!$E$5, DataPack!BO728, IF($C$4=Dates!$E$6, DataPack!BT728))))="", "", IF($C$4=Dates!$E$3, DataPack!BE728, IF($C$4=Dates!$E$4, DataPack!BJ728, IF($C$4=Dates!$E$5, DataPack!BO728, IF($C$4=Dates!$E$6, DataPack!BT728)))))</f>
        <v/>
      </c>
      <c r="F456" s="100"/>
      <c r="G456" s="101" t="str">
        <f>IF(IF($C$4=Dates!$E$3, DataPack!BF728, IF($C$4=Dates!$E$4, DataPack!BK728, IF($C$4=Dates!$E$5, DataPack!BP728, IF($C$4=Dates!$E$6, DataPack!BU728))))="", "", IF($C$4=Dates!$E$3, DataPack!BF728, IF($C$4=Dates!$E$4, DataPack!BK728, IF($C$4=Dates!$E$5, DataPack!BP728, IF($C$4=Dates!$E$6, DataPack!BU728)))))</f>
        <v/>
      </c>
    </row>
    <row r="457" spans="2:7">
      <c r="B457" s="93" t="str">
        <f>IF(IF($C$4=Dates!$E$3, DataPack!BB729, IF($C$4=Dates!$E$4, DataPack!BG729, IF($C$4=Dates!$E$5, DataPack!BL729, IF($C$4=Dates!$E$6, DataPack!BQ729))))="", "", IF($C$4=Dates!$E$3, DataPack!BB729, IF($C$4=Dates!$E$4, DataPack!BG729, IF($C$4=Dates!$E$5, DataPack!BL729, IF($C$4=Dates!$E$6, DataPack!BQ729)))))</f>
        <v/>
      </c>
      <c r="C457" s="100" t="str">
        <f>IF(IF($C$4=Dates!$E$3, DataPack!BC729, IF($C$4=Dates!$E$4, DataPack!BH729, IF($C$4=Dates!$E$5, DataPack!BM729, IF($C$4=Dates!$E$6, DataPack!BR729))))="", "", IF($C$4=Dates!$E$3, DataPack!BC729, IF($C$4=Dates!$E$4, DataPack!BH729, IF($C$4=Dates!$E$5, DataPack!BM729, IF($C$4=Dates!$E$6, DataPack!BR729)))))</f>
        <v/>
      </c>
      <c r="D457" s="100" t="str">
        <f>IF(IF($C$4=Dates!$E$3, DataPack!BD729, IF($C$4=Dates!$E$4, DataPack!BI729, IF($C$4=Dates!$E$5, DataPack!BN729, IF($C$4=Dates!$E$6, DataPack!BS729))))="", "", IF($C$4=Dates!$E$3, DataPack!BD729, IF($C$4=Dates!$E$4, DataPack!BI729, IF($C$4=Dates!$E$5, DataPack!BN729, IF($C$4=Dates!$E$6, DataPack!BS729)))))</f>
        <v/>
      </c>
      <c r="E457" s="100" t="str">
        <f>IF(IF($C$4=Dates!$E$3, DataPack!BE729, IF($C$4=Dates!$E$4, DataPack!BJ729, IF($C$4=Dates!$E$5, DataPack!BO729, IF($C$4=Dates!$E$6, DataPack!BT729))))="", "", IF($C$4=Dates!$E$3, DataPack!BE729, IF($C$4=Dates!$E$4, DataPack!BJ729, IF($C$4=Dates!$E$5, DataPack!BO729, IF($C$4=Dates!$E$6, DataPack!BT729)))))</f>
        <v/>
      </c>
      <c r="F457" s="100"/>
      <c r="G457" s="101" t="str">
        <f>IF(IF($C$4=Dates!$E$3, DataPack!BF729, IF($C$4=Dates!$E$4, DataPack!BK729, IF($C$4=Dates!$E$5, DataPack!BP729, IF($C$4=Dates!$E$6, DataPack!BU729))))="", "", IF($C$4=Dates!$E$3, DataPack!BF729, IF($C$4=Dates!$E$4, DataPack!BK729, IF($C$4=Dates!$E$5, DataPack!BP729, IF($C$4=Dates!$E$6, DataPack!BU729)))))</f>
        <v/>
      </c>
    </row>
    <row r="458" spans="2:7">
      <c r="B458" s="93" t="str">
        <f>IF(IF($C$4=Dates!$E$3, DataPack!BB730, IF($C$4=Dates!$E$4, DataPack!BG730, IF($C$4=Dates!$E$5, DataPack!BL730, IF($C$4=Dates!$E$6, DataPack!BQ730))))="", "", IF($C$4=Dates!$E$3, DataPack!BB730, IF($C$4=Dates!$E$4, DataPack!BG730, IF($C$4=Dates!$E$5, DataPack!BL730, IF($C$4=Dates!$E$6, DataPack!BQ730)))))</f>
        <v/>
      </c>
      <c r="C458" s="100" t="str">
        <f>IF(IF($C$4=Dates!$E$3, DataPack!BC730, IF($C$4=Dates!$E$4, DataPack!BH730, IF($C$4=Dates!$E$5, DataPack!BM730, IF($C$4=Dates!$E$6, DataPack!BR730))))="", "", IF($C$4=Dates!$E$3, DataPack!BC730, IF($C$4=Dates!$E$4, DataPack!BH730, IF($C$4=Dates!$E$5, DataPack!BM730, IF($C$4=Dates!$E$6, DataPack!BR730)))))</f>
        <v/>
      </c>
      <c r="D458" s="100" t="str">
        <f>IF(IF($C$4=Dates!$E$3, DataPack!BD730, IF($C$4=Dates!$E$4, DataPack!BI730, IF($C$4=Dates!$E$5, DataPack!BN730, IF($C$4=Dates!$E$6, DataPack!BS730))))="", "", IF($C$4=Dates!$E$3, DataPack!BD730, IF($C$4=Dates!$E$4, DataPack!BI730, IF($C$4=Dates!$E$5, DataPack!BN730, IF($C$4=Dates!$E$6, DataPack!BS730)))))</f>
        <v/>
      </c>
      <c r="E458" s="100" t="str">
        <f>IF(IF($C$4=Dates!$E$3, DataPack!BE730, IF($C$4=Dates!$E$4, DataPack!BJ730, IF($C$4=Dates!$E$5, DataPack!BO730, IF($C$4=Dates!$E$6, DataPack!BT730))))="", "", IF($C$4=Dates!$E$3, DataPack!BE730, IF($C$4=Dates!$E$4, DataPack!BJ730, IF($C$4=Dates!$E$5, DataPack!BO730, IF($C$4=Dates!$E$6, DataPack!BT730)))))</f>
        <v/>
      </c>
      <c r="F458" s="100"/>
      <c r="G458" s="101" t="str">
        <f>IF(IF($C$4=Dates!$E$3, DataPack!BF730, IF($C$4=Dates!$E$4, DataPack!BK730, IF($C$4=Dates!$E$5, DataPack!BP730, IF($C$4=Dates!$E$6, DataPack!BU730))))="", "", IF($C$4=Dates!$E$3, DataPack!BF730, IF($C$4=Dates!$E$4, DataPack!BK730, IF($C$4=Dates!$E$5, DataPack!BP730, IF($C$4=Dates!$E$6, DataPack!BU730)))))</f>
        <v/>
      </c>
    </row>
    <row r="459" spans="2:7">
      <c r="B459" s="93" t="str">
        <f>IF(IF($C$4=Dates!$E$3, DataPack!BB731, IF($C$4=Dates!$E$4, DataPack!BG731, IF($C$4=Dates!$E$5, DataPack!BL731, IF($C$4=Dates!$E$6, DataPack!BQ731))))="", "", IF($C$4=Dates!$E$3, DataPack!BB731, IF($C$4=Dates!$E$4, DataPack!BG731, IF($C$4=Dates!$E$5, DataPack!BL731, IF($C$4=Dates!$E$6, DataPack!BQ731)))))</f>
        <v/>
      </c>
      <c r="C459" s="100" t="str">
        <f>IF(IF($C$4=Dates!$E$3, DataPack!BC731, IF($C$4=Dates!$E$4, DataPack!BH731, IF($C$4=Dates!$E$5, DataPack!BM731, IF($C$4=Dates!$E$6, DataPack!BR731))))="", "", IF($C$4=Dates!$E$3, DataPack!BC731, IF($C$4=Dates!$E$4, DataPack!BH731, IF($C$4=Dates!$E$5, DataPack!BM731, IF($C$4=Dates!$E$6, DataPack!BR731)))))</f>
        <v/>
      </c>
      <c r="D459" s="100" t="str">
        <f>IF(IF($C$4=Dates!$E$3, DataPack!BD731, IF($C$4=Dates!$E$4, DataPack!BI731, IF($C$4=Dates!$E$5, DataPack!BN731, IF($C$4=Dates!$E$6, DataPack!BS731))))="", "", IF($C$4=Dates!$E$3, DataPack!BD731, IF($C$4=Dates!$E$4, DataPack!BI731, IF($C$4=Dates!$E$5, DataPack!BN731, IF($C$4=Dates!$E$6, DataPack!BS731)))))</f>
        <v/>
      </c>
      <c r="E459" s="100" t="str">
        <f>IF(IF($C$4=Dates!$E$3, DataPack!BE731, IF($C$4=Dates!$E$4, DataPack!BJ731, IF($C$4=Dates!$E$5, DataPack!BO731, IF($C$4=Dates!$E$6, DataPack!BT731))))="", "", IF($C$4=Dates!$E$3, DataPack!BE731, IF($C$4=Dates!$E$4, DataPack!BJ731, IF($C$4=Dates!$E$5, DataPack!BO731, IF($C$4=Dates!$E$6, DataPack!BT731)))))</f>
        <v/>
      </c>
      <c r="F459" s="100"/>
      <c r="G459" s="101" t="str">
        <f>IF(IF($C$4=Dates!$E$3, DataPack!BF731, IF($C$4=Dates!$E$4, DataPack!BK731, IF($C$4=Dates!$E$5, DataPack!BP731, IF($C$4=Dates!$E$6, DataPack!BU731))))="", "", IF($C$4=Dates!$E$3, DataPack!BF731, IF($C$4=Dates!$E$4, DataPack!BK731, IF($C$4=Dates!$E$5, DataPack!BP731, IF($C$4=Dates!$E$6, DataPack!BU731)))))</f>
        <v/>
      </c>
    </row>
    <row r="460" spans="2:7">
      <c r="B460" s="93" t="str">
        <f>IF(IF($C$4=Dates!$E$3, DataPack!BB732, IF($C$4=Dates!$E$4, DataPack!BG732, IF($C$4=Dates!$E$5, DataPack!BL732, IF($C$4=Dates!$E$6, DataPack!BQ732))))="", "", IF($C$4=Dates!$E$3, DataPack!BB732, IF($C$4=Dates!$E$4, DataPack!BG732, IF($C$4=Dates!$E$5, DataPack!BL732, IF($C$4=Dates!$E$6, DataPack!BQ732)))))</f>
        <v/>
      </c>
      <c r="C460" s="100" t="str">
        <f>IF(IF($C$4=Dates!$E$3, DataPack!BC732, IF($C$4=Dates!$E$4, DataPack!BH732, IF($C$4=Dates!$E$5, DataPack!BM732, IF($C$4=Dates!$E$6, DataPack!BR732))))="", "", IF($C$4=Dates!$E$3, DataPack!BC732, IF($C$4=Dates!$E$4, DataPack!BH732, IF($C$4=Dates!$E$5, DataPack!BM732, IF($C$4=Dates!$E$6, DataPack!BR732)))))</f>
        <v/>
      </c>
      <c r="D460" s="100" t="str">
        <f>IF(IF($C$4=Dates!$E$3, DataPack!BD732, IF($C$4=Dates!$E$4, DataPack!BI732, IF($C$4=Dates!$E$5, DataPack!BN732, IF($C$4=Dates!$E$6, DataPack!BS732))))="", "", IF($C$4=Dates!$E$3, DataPack!BD732, IF($C$4=Dates!$E$4, DataPack!BI732, IF($C$4=Dates!$E$5, DataPack!BN732, IF($C$4=Dates!$E$6, DataPack!BS732)))))</f>
        <v/>
      </c>
      <c r="E460" s="100" t="str">
        <f>IF(IF($C$4=Dates!$E$3, DataPack!BE732, IF($C$4=Dates!$E$4, DataPack!BJ732, IF($C$4=Dates!$E$5, DataPack!BO732, IF($C$4=Dates!$E$6, DataPack!BT732))))="", "", IF($C$4=Dates!$E$3, DataPack!BE732, IF($C$4=Dates!$E$4, DataPack!BJ732, IF($C$4=Dates!$E$5, DataPack!BO732, IF($C$4=Dates!$E$6, DataPack!BT732)))))</f>
        <v/>
      </c>
      <c r="F460" s="100"/>
      <c r="G460" s="101" t="str">
        <f>IF(IF($C$4=Dates!$E$3, DataPack!BF732, IF($C$4=Dates!$E$4, DataPack!BK732, IF($C$4=Dates!$E$5, DataPack!BP732, IF($C$4=Dates!$E$6, DataPack!BU732))))="", "", IF($C$4=Dates!$E$3, DataPack!BF732, IF($C$4=Dates!$E$4, DataPack!BK732, IF($C$4=Dates!$E$5, DataPack!BP732, IF($C$4=Dates!$E$6, DataPack!BU732)))))</f>
        <v/>
      </c>
    </row>
    <row r="461" spans="2:7">
      <c r="B461" s="93" t="str">
        <f>IF(IF($C$4=Dates!$E$3, DataPack!BB733, IF($C$4=Dates!$E$4, DataPack!BG733, IF($C$4=Dates!$E$5, DataPack!BL733, IF($C$4=Dates!$E$6, DataPack!BQ733))))="", "", IF($C$4=Dates!$E$3, DataPack!BB733, IF($C$4=Dates!$E$4, DataPack!BG733, IF($C$4=Dates!$E$5, DataPack!BL733, IF($C$4=Dates!$E$6, DataPack!BQ733)))))</f>
        <v/>
      </c>
      <c r="C461" s="100" t="str">
        <f>IF(IF($C$4=Dates!$E$3, DataPack!BC733, IF($C$4=Dates!$E$4, DataPack!BH733, IF($C$4=Dates!$E$5, DataPack!BM733, IF($C$4=Dates!$E$6, DataPack!BR733))))="", "", IF($C$4=Dates!$E$3, DataPack!BC733, IF($C$4=Dates!$E$4, DataPack!BH733, IF($C$4=Dates!$E$5, DataPack!BM733, IF($C$4=Dates!$E$6, DataPack!BR733)))))</f>
        <v/>
      </c>
      <c r="D461" s="100" t="str">
        <f>IF(IF($C$4=Dates!$E$3, DataPack!BD733, IF($C$4=Dates!$E$4, DataPack!BI733, IF($C$4=Dates!$E$5, DataPack!BN733, IF($C$4=Dates!$E$6, DataPack!BS733))))="", "", IF($C$4=Dates!$E$3, DataPack!BD733, IF($C$4=Dates!$E$4, DataPack!BI733, IF($C$4=Dates!$E$5, DataPack!BN733, IF($C$4=Dates!$E$6, DataPack!BS733)))))</f>
        <v/>
      </c>
      <c r="E461" s="100" t="str">
        <f>IF(IF($C$4=Dates!$E$3, DataPack!BE733, IF($C$4=Dates!$E$4, DataPack!BJ733, IF($C$4=Dates!$E$5, DataPack!BO733, IF($C$4=Dates!$E$6, DataPack!BT733))))="", "", IF($C$4=Dates!$E$3, DataPack!BE733, IF($C$4=Dates!$E$4, DataPack!BJ733, IF($C$4=Dates!$E$5, DataPack!BO733, IF($C$4=Dates!$E$6, DataPack!BT733)))))</f>
        <v/>
      </c>
      <c r="F461" s="100"/>
      <c r="G461" s="101" t="str">
        <f>IF(IF($C$4=Dates!$E$3, DataPack!BF733, IF($C$4=Dates!$E$4, DataPack!BK733, IF($C$4=Dates!$E$5, DataPack!BP733, IF($C$4=Dates!$E$6, DataPack!BU733))))="", "", IF($C$4=Dates!$E$3, DataPack!BF733, IF($C$4=Dates!$E$4, DataPack!BK733, IF($C$4=Dates!$E$5, DataPack!BP733, IF($C$4=Dates!$E$6, DataPack!BU733)))))</f>
        <v/>
      </c>
    </row>
    <row r="462" spans="2:7">
      <c r="B462" s="93" t="str">
        <f>IF(IF($C$4=Dates!$E$3, DataPack!BB734, IF($C$4=Dates!$E$4, DataPack!BG734, IF($C$4=Dates!$E$5, DataPack!BL734, IF($C$4=Dates!$E$6, DataPack!BQ734))))="", "", IF($C$4=Dates!$E$3, DataPack!BB734, IF($C$4=Dates!$E$4, DataPack!BG734, IF($C$4=Dates!$E$5, DataPack!BL734, IF($C$4=Dates!$E$6, DataPack!BQ734)))))</f>
        <v/>
      </c>
      <c r="C462" s="100" t="str">
        <f>IF(IF($C$4=Dates!$E$3, DataPack!BC734, IF($C$4=Dates!$E$4, DataPack!BH734, IF($C$4=Dates!$E$5, DataPack!BM734, IF($C$4=Dates!$E$6, DataPack!BR734))))="", "", IF($C$4=Dates!$E$3, DataPack!BC734, IF($C$4=Dates!$E$4, DataPack!BH734, IF($C$4=Dates!$E$5, DataPack!BM734, IF($C$4=Dates!$E$6, DataPack!BR734)))))</f>
        <v/>
      </c>
      <c r="D462" s="100" t="str">
        <f>IF(IF($C$4=Dates!$E$3, DataPack!BD734, IF($C$4=Dates!$E$4, DataPack!BI734, IF($C$4=Dates!$E$5, DataPack!BN734, IF($C$4=Dates!$E$6, DataPack!BS734))))="", "", IF($C$4=Dates!$E$3, DataPack!BD734, IF($C$4=Dates!$E$4, DataPack!BI734, IF($C$4=Dates!$E$5, DataPack!BN734, IF($C$4=Dates!$E$6, DataPack!BS734)))))</f>
        <v/>
      </c>
      <c r="E462" s="100" t="str">
        <f>IF(IF($C$4=Dates!$E$3, DataPack!BE734, IF($C$4=Dates!$E$4, DataPack!BJ734, IF($C$4=Dates!$E$5, DataPack!BO734, IF($C$4=Dates!$E$6, DataPack!BT734))))="", "", IF($C$4=Dates!$E$3, DataPack!BE734, IF($C$4=Dates!$E$4, DataPack!BJ734, IF($C$4=Dates!$E$5, DataPack!BO734, IF($C$4=Dates!$E$6, DataPack!BT734)))))</f>
        <v/>
      </c>
      <c r="F462" s="100"/>
      <c r="G462" s="101" t="str">
        <f>IF(IF($C$4=Dates!$E$3, DataPack!BF734, IF($C$4=Dates!$E$4, DataPack!BK734, IF($C$4=Dates!$E$5, DataPack!BP734, IF($C$4=Dates!$E$6, DataPack!BU734))))="", "", IF($C$4=Dates!$E$3, DataPack!BF734, IF($C$4=Dates!$E$4, DataPack!BK734, IF($C$4=Dates!$E$5, DataPack!BP734, IF($C$4=Dates!$E$6, DataPack!BU734)))))</f>
        <v/>
      </c>
    </row>
    <row r="463" spans="2:7">
      <c r="B463" s="93" t="str">
        <f>IF(IF($C$4=Dates!$E$3, DataPack!BB735, IF($C$4=Dates!$E$4, DataPack!BG735, IF($C$4=Dates!$E$5, DataPack!BL735, IF($C$4=Dates!$E$6, DataPack!BQ735))))="", "", IF($C$4=Dates!$E$3, DataPack!BB735, IF($C$4=Dates!$E$4, DataPack!BG735, IF($C$4=Dates!$E$5, DataPack!BL735, IF($C$4=Dates!$E$6, DataPack!BQ735)))))</f>
        <v/>
      </c>
      <c r="C463" s="100" t="str">
        <f>IF(IF($C$4=Dates!$E$3, DataPack!BC735, IF($C$4=Dates!$E$4, DataPack!BH735, IF($C$4=Dates!$E$5, DataPack!BM735, IF($C$4=Dates!$E$6, DataPack!BR735))))="", "", IF($C$4=Dates!$E$3, DataPack!BC735, IF($C$4=Dates!$E$4, DataPack!BH735, IF($C$4=Dates!$E$5, DataPack!BM735, IF($C$4=Dates!$E$6, DataPack!BR735)))))</f>
        <v/>
      </c>
      <c r="D463" s="100" t="str">
        <f>IF(IF($C$4=Dates!$E$3, DataPack!BD735, IF($C$4=Dates!$E$4, DataPack!BI735, IF($C$4=Dates!$E$5, DataPack!BN735, IF($C$4=Dates!$E$6, DataPack!BS735))))="", "", IF($C$4=Dates!$E$3, DataPack!BD735, IF($C$4=Dates!$E$4, DataPack!BI735, IF($C$4=Dates!$E$5, DataPack!BN735, IF($C$4=Dates!$E$6, DataPack!BS735)))))</f>
        <v/>
      </c>
      <c r="E463" s="100" t="str">
        <f>IF(IF($C$4=Dates!$E$3, DataPack!BE735, IF($C$4=Dates!$E$4, DataPack!BJ735, IF($C$4=Dates!$E$5, DataPack!BO735, IF($C$4=Dates!$E$6, DataPack!BT735))))="", "", IF($C$4=Dates!$E$3, DataPack!BE735, IF($C$4=Dates!$E$4, DataPack!BJ735, IF($C$4=Dates!$E$5, DataPack!BO735, IF($C$4=Dates!$E$6, DataPack!BT735)))))</f>
        <v/>
      </c>
      <c r="F463" s="100"/>
      <c r="G463" s="101" t="str">
        <f>IF(IF($C$4=Dates!$E$3, DataPack!BF735, IF($C$4=Dates!$E$4, DataPack!BK735, IF($C$4=Dates!$E$5, DataPack!BP735, IF($C$4=Dates!$E$6, DataPack!BU735))))="", "", IF($C$4=Dates!$E$3, DataPack!BF735, IF($C$4=Dates!$E$4, DataPack!BK735, IF($C$4=Dates!$E$5, DataPack!BP735, IF($C$4=Dates!$E$6, DataPack!BU735)))))</f>
        <v/>
      </c>
    </row>
    <row r="464" spans="2:7">
      <c r="B464" s="93" t="str">
        <f>IF(IF($C$4=Dates!$E$3, DataPack!BB736, IF($C$4=Dates!$E$4, DataPack!BG736, IF($C$4=Dates!$E$5, DataPack!BL736, IF($C$4=Dates!$E$6, DataPack!BQ736))))="", "", IF($C$4=Dates!$E$3, DataPack!BB736, IF($C$4=Dates!$E$4, DataPack!BG736, IF($C$4=Dates!$E$5, DataPack!BL736, IF($C$4=Dates!$E$6, DataPack!BQ736)))))</f>
        <v/>
      </c>
      <c r="C464" s="100" t="str">
        <f>IF(IF($C$4=Dates!$E$3, DataPack!BC736, IF($C$4=Dates!$E$4, DataPack!BH736, IF($C$4=Dates!$E$5, DataPack!BM736, IF($C$4=Dates!$E$6, DataPack!BR736))))="", "", IF($C$4=Dates!$E$3, DataPack!BC736, IF($C$4=Dates!$E$4, DataPack!BH736, IF($C$4=Dates!$E$5, DataPack!BM736, IF($C$4=Dates!$E$6, DataPack!BR736)))))</f>
        <v/>
      </c>
      <c r="D464" s="100" t="str">
        <f>IF(IF($C$4=Dates!$E$3, DataPack!BD736, IF($C$4=Dates!$E$4, DataPack!BI736, IF($C$4=Dates!$E$5, DataPack!BN736, IF($C$4=Dates!$E$6, DataPack!BS736))))="", "", IF($C$4=Dates!$E$3, DataPack!BD736, IF($C$4=Dates!$E$4, DataPack!BI736, IF($C$4=Dates!$E$5, DataPack!BN736, IF($C$4=Dates!$E$6, DataPack!BS736)))))</f>
        <v/>
      </c>
      <c r="E464" s="100" t="str">
        <f>IF(IF($C$4=Dates!$E$3, DataPack!BE736, IF($C$4=Dates!$E$4, DataPack!BJ736, IF($C$4=Dates!$E$5, DataPack!BO736, IF($C$4=Dates!$E$6, DataPack!BT736))))="", "", IF($C$4=Dates!$E$3, DataPack!BE736, IF($C$4=Dates!$E$4, DataPack!BJ736, IF($C$4=Dates!$E$5, DataPack!BO736, IF($C$4=Dates!$E$6, DataPack!BT736)))))</f>
        <v/>
      </c>
      <c r="F464" s="100"/>
      <c r="G464" s="101" t="str">
        <f>IF(IF($C$4=Dates!$E$3, DataPack!BF736, IF($C$4=Dates!$E$4, DataPack!BK736, IF($C$4=Dates!$E$5, DataPack!BP736, IF($C$4=Dates!$E$6, DataPack!BU736))))="", "", IF($C$4=Dates!$E$3, DataPack!BF736, IF($C$4=Dates!$E$4, DataPack!BK736, IF($C$4=Dates!$E$5, DataPack!BP736, IF($C$4=Dates!$E$6, DataPack!BU736)))))</f>
        <v/>
      </c>
    </row>
    <row r="465" spans="2:7">
      <c r="B465" s="93" t="str">
        <f>IF(IF($C$4=Dates!$E$3, DataPack!BB737, IF($C$4=Dates!$E$4, DataPack!BG737, IF($C$4=Dates!$E$5, DataPack!BL737, IF($C$4=Dates!$E$6, DataPack!BQ737))))="", "", IF($C$4=Dates!$E$3, DataPack!BB737, IF($C$4=Dates!$E$4, DataPack!BG737, IF($C$4=Dates!$E$5, DataPack!BL737, IF($C$4=Dates!$E$6, DataPack!BQ737)))))</f>
        <v/>
      </c>
      <c r="C465" s="100" t="str">
        <f>IF(IF($C$4=Dates!$E$3, DataPack!BC737, IF($C$4=Dates!$E$4, DataPack!BH737, IF($C$4=Dates!$E$5, DataPack!BM737, IF($C$4=Dates!$E$6, DataPack!BR737))))="", "", IF($C$4=Dates!$E$3, DataPack!BC737, IF($C$4=Dates!$E$4, DataPack!BH737, IF($C$4=Dates!$E$5, DataPack!BM737, IF($C$4=Dates!$E$6, DataPack!BR737)))))</f>
        <v/>
      </c>
      <c r="D465" s="100" t="str">
        <f>IF(IF($C$4=Dates!$E$3, DataPack!BD737, IF($C$4=Dates!$E$4, DataPack!BI737, IF($C$4=Dates!$E$5, DataPack!BN737, IF($C$4=Dates!$E$6, DataPack!BS737))))="", "", IF($C$4=Dates!$E$3, DataPack!BD737, IF($C$4=Dates!$E$4, DataPack!BI737, IF($C$4=Dates!$E$5, DataPack!BN737, IF($C$4=Dates!$E$6, DataPack!BS737)))))</f>
        <v/>
      </c>
      <c r="E465" s="100" t="str">
        <f>IF(IF($C$4=Dates!$E$3, DataPack!BE737, IF($C$4=Dates!$E$4, DataPack!BJ737, IF($C$4=Dates!$E$5, DataPack!BO737, IF($C$4=Dates!$E$6, DataPack!BT737))))="", "", IF($C$4=Dates!$E$3, DataPack!BE737, IF($C$4=Dates!$E$4, DataPack!BJ737, IF($C$4=Dates!$E$5, DataPack!BO737, IF($C$4=Dates!$E$6, DataPack!BT737)))))</f>
        <v/>
      </c>
      <c r="F465" s="100"/>
      <c r="G465" s="101" t="str">
        <f>IF(IF($C$4=Dates!$E$3, DataPack!BF737, IF($C$4=Dates!$E$4, DataPack!BK737, IF($C$4=Dates!$E$5, DataPack!BP737, IF($C$4=Dates!$E$6, DataPack!BU737))))="", "", IF($C$4=Dates!$E$3, DataPack!BF737, IF($C$4=Dates!$E$4, DataPack!BK737, IF($C$4=Dates!$E$5, DataPack!BP737, IF($C$4=Dates!$E$6, DataPack!BU737)))))</f>
        <v/>
      </c>
    </row>
    <row r="466" spans="2:7">
      <c r="B466" s="93" t="str">
        <f>IF(IF($C$4=Dates!$E$3, DataPack!BB738, IF($C$4=Dates!$E$4, DataPack!BG738, IF($C$4=Dates!$E$5, DataPack!BL738, IF($C$4=Dates!$E$6, DataPack!BQ738))))="", "", IF($C$4=Dates!$E$3, DataPack!BB738, IF($C$4=Dates!$E$4, DataPack!BG738, IF($C$4=Dates!$E$5, DataPack!BL738, IF($C$4=Dates!$E$6, DataPack!BQ738)))))</f>
        <v/>
      </c>
      <c r="C466" s="100" t="str">
        <f>IF(IF($C$4=Dates!$E$3, DataPack!BC738, IF($C$4=Dates!$E$4, DataPack!BH738, IF($C$4=Dates!$E$5, DataPack!BM738, IF($C$4=Dates!$E$6, DataPack!BR738))))="", "", IF($C$4=Dates!$E$3, DataPack!BC738, IF($C$4=Dates!$E$4, DataPack!BH738, IF($C$4=Dates!$E$5, DataPack!BM738, IF($C$4=Dates!$E$6, DataPack!BR738)))))</f>
        <v/>
      </c>
      <c r="D466" s="100" t="str">
        <f>IF(IF($C$4=Dates!$E$3, DataPack!BD738, IF($C$4=Dates!$E$4, DataPack!BI738, IF($C$4=Dates!$E$5, DataPack!BN738, IF($C$4=Dates!$E$6, DataPack!BS738))))="", "", IF($C$4=Dates!$E$3, DataPack!BD738, IF($C$4=Dates!$E$4, DataPack!BI738, IF($C$4=Dates!$E$5, DataPack!BN738, IF($C$4=Dates!$E$6, DataPack!BS738)))))</f>
        <v/>
      </c>
      <c r="E466" s="100" t="str">
        <f>IF(IF($C$4=Dates!$E$3, DataPack!BE738, IF($C$4=Dates!$E$4, DataPack!BJ738, IF($C$4=Dates!$E$5, DataPack!BO738, IF($C$4=Dates!$E$6, DataPack!BT738))))="", "", IF($C$4=Dates!$E$3, DataPack!BE738, IF($C$4=Dates!$E$4, DataPack!BJ738, IF($C$4=Dates!$E$5, DataPack!BO738, IF($C$4=Dates!$E$6, DataPack!BT738)))))</f>
        <v/>
      </c>
      <c r="F466" s="100"/>
      <c r="G466" s="101" t="str">
        <f>IF(IF($C$4=Dates!$E$3, DataPack!BF738, IF($C$4=Dates!$E$4, DataPack!BK738, IF($C$4=Dates!$E$5, DataPack!BP738, IF($C$4=Dates!$E$6, DataPack!BU738))))="", "", IF($C$4=Dates!$E$3, DataPack!BF738, IF($C$4=Dates!$E$4, DataPack!BK738, IF($C$4=Dates!$E$5, DataPack!BP738, IF($C$4=Dates!$E$6, DataPack!BU738)))))</f>
        <v/>
      </c>
    </row>
    <row r="467" spans="2:7">
      <c r="B467" s="93" t="str">
        <f>IF(IF($C$4=Dates!$E$3, DataPack!BB739, IF($C$4=Dates!$E$4, DataPack!BG739, IF($C$4=Dates!$E$5, DataPack!BL739, IF($C$4=Dates!$E$6, DataPack!BQ739))))="", "", IF($C$4=Dates!$E$3, DataPack!BB739, IF($C$4=Dates!$E$4, DataPack!BG739, IF($C$4=Dates!$E$5, DataPack!BL739, IF($C$4=Dates!$E$6, DataPack!BQ739)))))</f>
        <v/>
      </c>
      <c r="C467" s="100" t="str">
        <f>IF(IF($C$4=Dates!$E$3, DataPack!BC739, IF($C$4=Dates!$E$4, DataPack!BH739, IF($C$4=Dates!$E$5, DataPack!BM739, IF($C$4=Dates!$E$6, DataPack!BR739))))="", "", IF($C$4=Dates!$E$3, DataPack!BC739, IF($C$4=Dates!$E$4, DataPack!BH739, IF($C$4=Dates!$E$5, DataPack!BM739, IF($C$4=Dates!$E$6, DataPack!BR739)))))</f>
        <v/>
      </c>
      <c r="D467" s="100" t="str">
        <f>IF(IF($C$4=Dates!$E$3, DataPack!BD739, IF($C$4=Dates!$E$4, DataPack!BI739, IF($C$4=Dates!$E$5, DataPack!BN739, IF($C$4=Dates!$E$6, DataPack!BS739))))="", "", IF($C$4=Dates!$E$3, DataPack!BD739, IF($C$4=Dates!$E$4, DataPack!BI739, IF($C$4=Dates!$E$5, DataPack!BN739, IF($C$4=Dates!$E$6, DataPack!BS739)))))</f>
        <v/>
      </c>
      <c r="E467" s="100" t="str">
        <f>IF(IF($C$4=Dates!$E$3, DataPack!BE739, IF($C$4=Dates!$E$4, DataPack!BJ739, IF($C$4=Dates!$E$5, DataPack!BO739, IF($C$4=Dates!$E$6, DataPack!BT739))))="", "", IF($C$4=Dates!$E$3, DataPack!BE739, IF($C$4=Dates!$E$4, DataPack!BJ739, IF($C$4=Dates!$E$5, DataPack!BO739, IF($C$4=Dates!$E$6, DataPack!BT739)))))</f>
        <v/>
      </c>
      <c r="F467" s="100"/>
      <c r="G467" s="101" t="str">
        <f>IF(IF($C$4=Dates!$E$3, DataPack!BF739, IF($C$4=Dates!$E$4, DataPack!BK739, IF($C$4=Dates!$E$5, DataPack!BP739, IF($C$4=Dates!$E$6, DataPack!BU739))))="", "", IF($C$4=Dates!$E$3, DataPack!BF739, IF($C$4=Dates!$E$4, DataPack!BK739, IF($C$4=Dates!$E$5, DataPack!BP739, IF($C$4=Dates!$E$6, DataPack!BU739)))))</f>
        <v/>
      </c>
    </row>
    <row r="468" spans="2:7">
      <c r="B468" s="93" t="str">
        <f>IF(IF($C$4=Dates!$E$3, DataPack!BB741, IF($C$4=Dates!$E$4, DataPack!BG741, IF($C$4=Dates!$E$5, DataPack!BL741, IF($C$4=Dates!$E$6, DataPack!BQ741))))="", "", IF($C$4=Dates!$E$3, DataPack!BB741, IF($C$4=Dates!$E$4, DataPack!BG741, IF($C$4=Dates!$E$5, DataPack!BL741, IF($C$4=Dates!$E$6, DataPack!BQ741)))))</f>
        <v/>
      </c>
      <c r="C468" s="100" t="str">
        <f>IF(IF($C$4=Dates!$E$3, DataPack!BC741, IF($C$4=Dates!$E$4, DataPack!BH741, IF($C$4=Dates!$E$5, DataPack!BM741, IF($C$4=Dates!$E$6, DataPack!BR741))))="", "", IF($C$4=Dates!$E$3, DataPack!BC741, IF($C$4=Dates!$E$4, DataPack!BH741, IF($C$4=Dates!$E$5, DataPack!BM741, IF($C$4=Dates!$E$6, DataPack!BR741)))))</f>
        <v/>
      </c>
      <c r="D468" s="100" t="str">
        <f>IF(IF($C$4=Dates!$E$3, DataPack!BD741, IF($C$4=Dates!$E$4, DataPack!BI741, IF($C$4=Dates!$E$5, DataPack!BN741, IF($C$4=Dates!$E$6, DataPack!BS741))))="", "", IF($C$4=Dates!$E$3, DataPack!BD741, IF($C$4=Dates!$E$4, DataPack!BI741, IF($C$4=Dates!$E$5, DataPack!BN741, IF($C$4=Dates!$E$6, DataPack!BS741)))))</f>
        <v/>
      </c>
      <c r="E468" s="100" t="str">
        <f>IF(IF($C$4=Dates!$E$3, DataPack!BE741, IF($C$4=Dates!$E$4, DataPack!BJ741, IF($C$4=Dates!$E$5, DataPack!BO741, IF($C$4=Dates!$E$6, DataPack!BT741))))="", "", IF($C$4=Dates!$E$3, DataPack!BE741, IF($C$4=Dates!$E$4, DataPack!BJ741, IF($C$4=Dates!$E$5, DataPack!BO741, IF($C$4=Dates!$E$6, DataPack!BT741)))))</f>
        <v/>
      </c>
      <c r="F468" s="100"/>
      <c r="G468" s="101" t="str">
        <f>IF(IF($C$4=Dates!$E$3, DataPack!BF741, IF($C$4=Dates!$E$4, DataPack!BK741, IF($C$4=Dates!$E$5, DataPack!BP741, IF($C$4=Dates!$E$6, DataPack!BU741))))="", "", IF($C$4=Dates!$E$3, DataPack!BF741, IF($C$4=Dates!$E$4, DataPack!BK741, IF($C$4=Dates!$E$5, DataPack!BP741, IF($C$4=Dates!$E$6, DataPack!BU741)))))</f>
        <v/>
      </c>
    </row>
    <row r="469" spans="2:7">
      <c r="B469" s="93" t="str">
        <f>IF(IF($C$4=Dates!$E$3, DataPack!BB740, IF($C$4=Dates!$E$4, DataPack!BG740, IF($C$4=Dates!$E$5, DataPack!BL740, IF($C$4=Dates!$E$6, DataPack!BQ740))))="", "", IF($C$4=Dates!$E$3, DataPack!BB740, IF($C$4=Dates!$E$4, DataPack!BG740, IF($C$4=Dates!$E$5, DataPack!BL740, IF($C$4=Dates!$E$6, DataPack!BQ740)))))</f>
        <v/>
      </c>
      <c r="C469" s="100" t="str">
        <f>IF(IF($C$4=Dates!$E$3, DataPack!BC740, IF($C$4=Dates!$E$4, DataPack!BH740, IF($C$4=Dates!$E$5, DataPack!BM740, IF($C$4=Dates!$E$6, DataPack!BR740))))="", "", IF($C$4=Dates!$E$3, DataPack!BC740, IF($C$4=Dates!$E$4, DataPack!BH740, IF($C$4=Dates!$E$5, DataPack!BM740, IF($C$4=Dates!$E$6, DataPack!BR740)))))</f>
        <v/>
      </c>
      <c r="D469" s="100" t="str">
        <f>IF(IF($C$4=Dates!$E$3, DataPack!BD740, IF($C$4=Dates!$E$4, DataPack!BI740, IF($C$4=Dates!$E$5, DataPack!BN740, IF($C$4=Dates!$E$6, DataPack!BS740))))="", "", IF($C$4=Dates!$E$3, DataPack!BD740, IF($C$4=Dates!$E$4, DataPack!BI740, IF($C$4=Dates!$E$5, DataPack!BN740, IF($C$4=Dates!$E$6, DataPack!BS740)))))</f>
        <v/>
      </c>
      <c r="E469" s="100" t="str">
        <f>IF(IF($C$4=Dates!$E$3, DataPack!BE740, IF($C$4=Dates!$E$4, DataPack!BJ740, IF($C$4=Dates!$E$5, DataPack!BO740, IF($C$4=Dates!$E$6, DataPack!BT740))))="", "", IF($C$4=Dates!$E$3, DataPack!BE740, IF($C$4=Dates!$E$4, DataPack!BJ740, IF($C$4=Dates!$E$5, DataPack!BO740, IF($C$4=Dates!$E$6, DataPack!BT740)))))</f>
        <v/>
      </c>
      <c r="F469" s="100"/>
      <c r="G469" s="101" t="str">
        <f>IF(IF($C$4=Dates!$E$3, DataPack!BF740, IF($C$4=Dates!$E$4, DataPack!BK740, IF($C$4=Dates!$E$5, DataPack!BP740, IF($C$4=Dates!$E$6, DataPack!BU740))))="", "", IF($C$4=Dates!$E$3, DataPack!BF740, IF($C$4=Dates!$E$4, DataPack!BK740, IF($C$4=Dates!$E$5, DataPack!BP740, IF($C$4=Dates!$E$6, DataPack!BU740)))))</f>
        <v/>
      </c>
    </row>
    <row r="470" spans="2:7">
      <c r="B470" s="93" t="str">
        <f>IF(IF($C$4=Dates!$E$3, DataPack!BB742, IF($C$4=Dates!$E$4, DataPack!BG742, IF($C$4=Dates!$E$5, DataPack!BL742, IF($C$4=Dates!$E$6, DataPack!BQ742))))="", "", IF($C$4=Dates!$E$3, DataPack!BB742, IF($C$4=Dates!$E$4, DataPack!BG742, IF($C$4=Dates!$E$5, DataPack!BL742, IF($C$4=Dates!$E$6, DataPack!BQ742)))))</f>
        <v/>
      </c>
      <c r="C470" s="100" t="str">
        <f>IF(IF($C$4=Dates!$E$3, DataPack!BC742, IF($C$4=Dates!$E$4, DataPack!BH742, IF($C$4=Dates!$E$5, DataPack!BM742, IF($C$4=Dates!$E$6, DataPack!BR742))))="", "", IF($C$4=Dates!$E$3, DataPack!BC742, IF($C$4=Dates!$E$4, DataPack!BH742, IF($C$4=Dates!$E$5, DataPack!BM742, IF($C$4=Dates!$E$6, DataPack!BR742)))))</f>
        <v/>
      </c>
      <c r="D470" s="100" t="str">
        <f>IF(IF($C$4=Dates!$E$3, DataPack!BD742, IF($C$4=Dates!$E$4, DataPack!BI742, IF($C$4=Dates!$E$5, DataPack!BN742, IF($C$4=Dates!$E$6, DataPack!BS742))))="", "", IF($C$4=Dates!$E$3, DataPack!BD742, IF($C$4=Dates!$E$4, DataPack!BI742, IF($C$4=Dates!$E$5, DataPack!BN742, IF($C$4=Dates!$E$6, DataPack!BS742)))))</f>
        <v/>
      </c>
      <c r="E470" s="100" t="str">
        <f>IF(IF($C$4=Dates!$E$3, DataPack!BE742, IF($C$4=Dates!$E$4, DataPack!BJ742, IF($C$4=Dates!$E$5, DataPack!BO742, IF($C$4=Dates!$E$6, DataPack!BT742))))="", "", IF($C$4=Dates!$E$3, DataPack!BE742, IF($C$4=Dates!$E$4, DataPack!BJ742, IF($C$4=Dates!$E$5, DataPack!BO742, IF($C$4=Dates!$E$6, DataPack!BT742)))))</f>
        <v/>
      </c>
      <c r="F470" s="100"/>
      <c r="G470" s="101" t="str">
        <f>IF(IF($C$4=Dates!$E$3, DataPack!BF742, IF($C$4=Dates!$E$4, DataPack!BK742, IF($C$4=Dates!$E$5, DataPack!BP742, IF($C$4=Dates!$E$6, DataPack!BU742))))="", "", IF($C$4=Dates!$E$3, DataPack!BF742, IF($C$4=Dates!$E$4, DataPack!BK742, IF($C$4=Dates!$E$5, DataPack!BP742, IF($C$4=Dates!$E$6, DataPack!BU742)))))</f>
        <v/>
      </c>
    </row>
    <row r="471" spans="2:7">
      <c r="B471" s="93" t="e">
        <f>IF(IF($C$4=Dates!$E$3, DataPack!#REF!, IF($C$4=Dates!$E$4, DataPack!#REF!, IF($C$4=Dates!$E$5, DataPack!#REF!, IF($C$4=Dates!$E$6, DataPack!#REF!))))="", "", IF($C$4=Dates!$E$3, DataPack!#REF!, IF($C$4=Dates!$E$4, DataPack!#REF!, IF($C$4=Dates!$E$5, DataPack!#REF!, IF($C$4=Dates!$E$6, DataPack!#REF!)))))</f>
        <v>#REF!</v>
      </c>
      <c r="C471" s="100" t="e">
        <f>IF(IF($C$4=Dates!$E$3, DataPack!#REF!, IF($C$4=Dates!$E$4, DataPack!#REF!, IF($C$4=Dates!$E$5, DataPack!#REF!, IF($C$4=Dates!$E$6, DataPack!#REF!))))="", "", IF($C$4=Dates!$E$3, DataPack!#REF!, IF($C$4=Dates!$E$4, DataPack!#REF!, IF($C$4=Dates!$E$5, DataPack!#REF!, IF($C$4=Dates!$E$6, DataPack!#REF!)))))</f>
        <v>#REF!</v>
      </c>
      <c r="D471" s="100" t="e">
        <f>IF(IF($C$4=Dates!$E$3, DataPack!#REF!, IF($C$4=Dates!$E$4, DataPack!#REF!, IF($C$4=Dates!$E$5, DataPack!#REF!, IF($C$4=Dates!$E$6, DataPack!#REF!))))="", "", IF($C$4=Dates!$E$3, DataPack!#REF!, IF($C$4=Dates!$E$4, DataPack!#REF!, IF($C$4=Dates!$E$5, DataPack!#REF!, IF($C$4=Dates!$E$6, DataPack!#REF!)))))</f>
        <v>#REF!</v>
      </c>
      <c r="E471" s="100" t="e">
        <f>IF(IF($C$4=Dates!$E$3, DataPack!#REF!, IF($C$4=Dates!$E$4, DataPack!#REF!, IF($C$4=Dates!$E$5, DataPack!#REF!, IF($C$4=Dates!$E$6, DataPack!#REF!))))="", "", IF($C$4=Dates!$E$3, DataPack!#REF!, IF($C$4=Dates!$E$4, DataPack!#REF!, IF($C$4=Dates!$E$5, DataPack!#REF!, IF($C$4=Dates!$E$6, DataPack!#REF!)))))</f>
        <v>#REF!</v>
      </c>
      <c r="F471" s="100"/>
      <c r="G471" s="101" t="e">
        <f>IF(IF($C$4=Dates!$E$3, DataPack!#REF!, IF($C$4=Dates!$E$4, DataPack!#REF!, IF($C$4=Dates!$E$5, DataPack!#REF!, IF($C$4=Dates!$E$6, DataPack!#REF!))))="", "", IF($C$4=Dates!$E$3, DataPack!#REF!, IF($C$4=Dates!$E$4, DataPack!#REF!, IF($C$4=Dates!$E$5, DataPack!#REF!, IF($C$4=Dates!$E$6, DataPack!#REF!)))))</f>
        <v>#REF!</v>
      </c>
    </row>
    <row r="472" spans="2:7">
      <c r="B472" s="93" t="e">
        <f>IF(IF($C$4=Dates!$E$3, DataPack!#REF!, IF($C$4=Dates!$E$4, DataPack!#REF!, IF($C$4=Dates!$E$5, DataPack!#REF!, IF($C$4=Dates!$E$6, DataPack!#REF!))))="", "", IF($C$4=Dates!$E$3, DataPack!#REF!, IF($C$4=Dates!$E$4, DataPack!#REF!, IF($C$4=Dates!$E$5, DataPack!#REF!, IF($C$4=Dates!$E$6, DataPack!#REF!)))))</f>
        <v>#REF!</v>
      </c>
      <c r="C472" s="100" t="e">
        <f>IF(IF($C$4=Dates!$E$3, DataPack!#REF!, IF($C$4=Dates!$E$4, DataPack!#REF!, IF($C$4=Dates!$E$5, DataPack!#REF!, IF($C$4=Dates!$E$6, DataPack!#REF!))))="", "", IF($C$4=Dates!$E$3, DataPack!#REF!, IF($C$4=Dates!$E$4, DataPack!#REF!, IF($C$4=Dates!$E$5, DataPack!#REF!, IF($C$4=Dates!$E$6, DataPack!#REF!)))))</f>
        <v>#REF!</v>
      </c>
      <c r="D472" s="100" t="e">
        <f>IF(IF($C$4=Dates!$E$3, DataPack!#REF!, IF($C$4=Dates!$E$4, DataPack!#REF!, IF($C$4=Dates!$E$5, DataPack!#REF!, IF($C$4=Dates!$E$6, DataPack!#REF!))))="", "", IF($C$4=Dates!$E$3, DataPack!#REF!, IF($C$4=Dates!$E$4, DataPack!#REF!, IF($C$4=Dates!$E$5, DataPack!#REF!, IF($C$4=Dates!$E$6, DataPack!#REF!)))))</f>
        <v>#REF!</v>
      </c>
      <c r="E472" s="100" t="e">
        <f>IF(IF($C$4=Dates!$E$3, DataPack!#REF!, IF($C$4=Dates!$E$4, DataPack!#REF!, IF($C$4=Dates!$E$5, DataPack!#REF!, IF($C$4=Dates!$E$6, DataPack!#REF!))))="", "", IF($C$4=Dates!$E$3, DataPack!#REF!, IF($C$4=Dates!$E$4, DataPack!#REF!, IF($C$4=Dates!$E$5, DataPack!#REF!, IF($C$4=Dates!$E$6, DataPack!#REF!)))))</f>
        <v>#REF!</v>
      </c>
      <c r="F472" s="100"/>
      <c r="G472" s="101" t="e">
        <f>IF(IF($C$4=Dates!$E$3, DataPack!#REF!, IF($C$4=Dates!$E$4, DataPack!#REF!, IF($C$4=Dates!$E$5, DataPack!#REF!, IF($C$4=Dates!$E$6, DataPack!#REF!))))="", "", IF($C$4=Dates!$E$3, DataPack!#REF!, IF($C$4=Dates!$E$4, DataPack!#REF!, IF($C$4=Dates!$E$5, DataPack!#REF!, IF($C$4=Dates!$E$6, DataPack!#REF!)))))</f>
        <v>#REF!</v>
      </c>
    </row>
    <row r="473" spans="2:7">
      <c r="B473" s="93" t="str">
        <f>IF(IF($C$4=Dates!$E$3, DataPack!BB743, IF($C$4=Dates!$E$4, DataPack!BG743, IF($C$4=Dates!$E$5, DataPack!BL743, IF($C$4=Dates!$E$6, DataPack!BQ743))))="", "", IF($C$4=Dates!$E$3, DataPack!BB743, IF($C$4=Dates!$E$4, DataPack!BG743, IF($C$4=Dates!$E$5, DataPack!BL743, IF($C$4=Dates!$E$6, DataPack!BQ743)))))</f>
        <v/>
      </c>
      <c r="C473" s="100" t="str">
        <f>IF(IF($C$4=Dates!$E$3, DataPack!BC743, IF($C$4=Dates!$E$4, DataPack!BH743, IF($C$4=Dates!$E$5, DataPack!BM743, IF($C$4=Dates!$E$6, DataPack!BR743))))="", "", IF($C$4=Dates!$E$3, DataPack!BC743, IF($C$4=Dates!$E$4, DataPack!BH743, IF($C$4=Dates!$E$5, DataPack!BM743, IF($C$4=Dates!$E$6, DataPack!BR743)))))</f>
        <v/>
      </c>
      <c r="D473" s="100" t="str">
        <f>IF(IF($C$4=Dates!$E$3, DataPack!BD743, IF($C$4=Dates!$E$4, DataPack!BI743, IF($C$4=Dates!$E$5, DataPack!BN743, IF($C$4=Dates!$E$6, DataPack!BS743))))="", "", IF($C$4=Dates!$E$3, DataPack!BD743, IF($C$4=Dates!$E$4, DataPack!BI743, IF($C$4=Dates!$E$5, DataPack!BN743, IF($C$4=Dates!$E$6, DataPack!BS743)))))</f>
        <v/>
      </c>
      <c r="E473" s="100" t="str">
        <f>IF(IF($C$4=Dates!$E$3, DataPack!BE743, IF($C$4=Dates!$E$4, DataPack!BJ743, IF($C$4=Dates!$E$5, DataPack!BO743, IF($C$4=Dates!$E$6, DataPack!BT743))))="", "", IF($C$4=Dates!$E$3, DataPack!BE743, IF($C$4=Dates!$E$4, DataPack!BJ743, IF($C$4=Dates!$E$5, DataPack!BO743, IF($C$4=Dates!$E$6, DataPack!BT743)))))</f>
        <v/>
      </c>
      <c r="F473" s="100"/>
      <c r="G473" s="101" t="str">
        <f>IF(IF($C$4=Dates!$E$3, DataPack!BF743, IF($C$4=Dates!$E$4, DataPack!BK743, IF($C$4=Dates!$E$5, DataPack!BP743, IF($C$4=Dates!$E$6, DataPack!BU743))))="", "", IF($C$4=Dates!$E$3, DataPack!BF743, IF($C$4=Dates!$E$4, DataPack!BK743, IF($C$4=Dates!$E$5, DataPack!BP743, IF($C$4=Dates!$E$6, DataPack!BU743)))))</f>
        <v/>
      </c>
    </row>
    <row r="474" spans="2:7">
      <c r="B474" s="93" t="str">
        <f>IF(IF($C$4=Dates!$E$3, DataPack!BB744, IF($C$4=Dates!$E$4, DataPack!BG744, IF($C$4=Dates!$E$5, DataPack!BL744, IF($C$4=Dates!$E$6, DataPack!BQ744))))="", "", IF($C$4=Dates!$E$3, DataPack!BB744, IF($C$4=Dates!$E$4, DataPack!BG744, IF($C$4=Dates!$E$5, DataPack!BL744, IF($C$4=Dates!$E$6, DataPack!BQ744)))))</f>
        <v/>
      </c>
      <c r="C474" s="100" t="str">
        <f>IF(IF($C$4=Dates!$E$3, DataPack!BC744, IF($C$4=Dates!$E$4, DataPack!BH744, IF($C$4=Dates!$E$5, DataPack!BM744, IF($C$4=Dates!$E$6, DataPack!BR744))))="", "", IF($C$4=Dates!$E$3, DataPack!BC744, IF($C$4=Dates!$E$4, DataPack!BH744, IF($C$4=Dates!$E$5, DataPack!BM744, IF($C$4=Dates!$E$6, DataPack!BR744)))))</f>
        <v/>
      </c>
      <c r="D474" s="100" t="str">
        <f>IF(IF($C$4=Dates!$E$3, DataPack!BD744, IF($C$4=Dates!$E$4, DataPack!BI744, IF($C$4=Dates!$E$5, DataPack!BN744, IF($C$4=Dates!$E$6, DataPack!BS744))))="", "", IF($C$4=Dates!$E$3, DataPack!BD744, IF($C$4=Dates!$E$4, DataPack!BI744, IF($C$4=Dates!$E$5, DataPack!BN744, IF($C$4=Dates!$E$6, DataPack!BS744)))))</f>
        <v/>
      </c>
      <c r="E474" s="100" t="str">
        <f>IF(IF($C$4=Dates!$E$3, DataPack!BE744, IF($C$4=Dates!$E$4, DataPack!BJ744, IF($C$4=Dates!$E$5, DataPack!BO744, IF($C$4=Dates!$E$6, DataPack!BT744))))="", "", IF($C$4=Dates!$E$3, DataPack!BE744, IF($C$4=Dates!$E$4, DataPack!BJ744, IF($C$4=Dates!$E$5, DataPack!BO744, IF($C$4=Dates!$E$6, DataPack!BT744)))))</f>
        <v/>
      </c>
      <c r="F474" s="100"/>
      <c r="G474" s="101" t="str">
        <f>IF(IF($C$4=Dates!$E$3, DataPack!BF744, IF($C$4=Dates!$E$4, DataPack!BK744, IF($C$4=Dates!$E$5, DataPack!BP744, IF($C$4=Dates!$E$6, DataPack!BU744))))="", "", IF($C$4=Dates!$E$3, DataPack!BF744, IF($C$4=Dates!$E$4, DataPack!BK744, IF($C$4=Dates!$E$5, DataPack!BP744, IF($C$4=Dates!$E$6, DataPack!BU744)))))</f>
        <v/>
      </c>
    </row>
    <row r="475" spans="2:7">
      <c r="B475" s="93" t="str">
        <f>IF(IF($C$4=Dates!$E$3, DataPack!BB745, IF($C$4=Dates!$E$4, DataPack!BG745, IF($C$4=Dates!$E$5, DataPack!BL745, IF($C$4=Dates!$E$6, DataPack!BQ745))))="", "", IF($C$4=Dates!$E$3, DataPack!BB745, IF($C$4=Dates!$E$4, DataPack!BG745, IF($C$4=Dates!$E$5, DataPack!BL745, IF($C$4=Dates!$E$6, DataPack!BQ745)))))</f>
        <v/>
      </c>
      <c r="C475" s="100" t="str">
        <f>IF(IF($C$4=Dates!$E$3, DataPack!BC745, IF($C$4=Dates!$E$4, DataPack!BH745, IF($C$4=Dates!$E$5, DataPack!BM745, IF($C$4=Dates!$E$6, DataPack!BR745))))="", "", IF($C$4=Dates!$E$3, DataPack!BC745, IF($C$4=Dates!$E$4, DataPack!BH745, IF($C$4=Dates!$E$5, DataPack!BM745, IF($C$4=Dates!$E$6, DataPack!BR745)))))</f>
        <v/>
      </c>
      <c r="D475" s="100" t="str">
        <f>IF(IF($C$4=Dates!$E$3, DataPack!BD745, IF($C$4=Dates!$E$4, DataPack!BI745, IF($C$4=Dates!$E$5, DataPack!BN745, IF($C$4=Dates!$E$6, DataPack!BS745))))="", "", IF($C$4=Dates!$E$3, DataPack!BD745, IF($C$4=Dates!$E$4, DataPack!BI745, IF($C$4=Dates!$E$5, DataPack!BN745, IF($C$4=Dates!$E$6, DataPack!BS745)))))</f>
        <v/>
      </c>
      <c r="E475" s="100" t="str">
        <f>IF(IF($C$4=Dates!$E$3, DataPack!BE745, IF($C$4=Dates!$E$4, DataPack!BJ745, IF($C$4=Dates!$E$5, DataPack!BO745, IF($C$4=Dates!$E$6, DataPack!BT745))))="", "", IF($C$4=Dates!$E$3, DataPack!BE745, IF($C$4=Dates!$E$4, DataPack!BJ745, IF($C$4=Dates!$E$5, DataPack!BO745, IF($C$4=Dates!$E$6, DataPack!BT745)))))</f>
        <v/>
      </c>
      <c r="F475" s="100"/>
      <c r="G475" s="101" t="str">
        <f>IF(IF($C$4=Dates!$E$3, DataPack!BF745, IF($C$4=Dates!$E$4, DataPack!BK745, IF($C$4=Dates!$E$5, DataPack!BP745, IF($C$4=Dates!$E$6, DataPack!BU745))))="", "", IF($C$4=Dates!$E$3, DataPack!BF745, IF($C$4=Dates!$E$4, DataPack!BK745, IF($C$4=Dates!$E$5, DataPack!BP745, IF($C$4=Dates!$E$6, DataPack!BU745)))))</f>
        <v/>
      </c>
    </row>
    <row r="476" spans="2:7">
      <c r="B476" s="93" t="str">
        <f>IF(IF($C$4=Dates!$E$3, DataPack!BB746, IF($C$4=Dates!$E$4, DataPack!BG746, IF($C$4=Dates!$E$5, DataPack!BL746, IF($C$4=Dates!$E$6, DataPack!BQ746))))="", "", IF($C$4=Dates!$E$3, DataPack!BB746, IF($C$4=Dates!$E$4, DataPack!BG746, IF($C$4=Dates!$E$5, DataPack!BL746, IF($C$4=Dates!$E$6, DataPack!BQ746)))))</f>
        <v/>
      </c>
      <c r="C476" s="100" t="str">
        <f>IF(IF($C$4=Dates!$E$3, DataPack!BC746, IF($C$4=Dates!$E$4, DataPack!BH746, IF($C$4=Dates!$E$5, DataPack!BM746, IF($C$4=Dates!$E$6, DataPack!BR746))))="", "", IF($C$4=Dates!$E$3, DataPack!BC746, IF($C$4=Dates!$E$4, DataPack!BH746, IF($C$4=Dates!$E$5, DataPack!BM746, IF($C$4=Dates!$E$6, DataPack!BR746)))))</f>
        <v/>
      </c>
      <c r="D476" s="100" t="str">
        <f>IF(IF($C$4=Dates!$E$3, DataPack!BD746, IF($C$4=Dates!$E$4, DataPack!BI746, IF($C$4=Dates!$E$5, DataPack!BN746, IF($C$4=Dates!$E$6, DataPack!BS746))))="", "", IF($C$4=Dates!$E$3, DataPack!BD746, IF($C$4=Dates!$E$4, DataPack!BI746, IF($C$4=Dates!$E$5, DataPack!BN746, IF($C$4=Dates!$E$6, DataPack!BS746)))))</f>
        <v/>
      </c>
      <c r="E476" s="100" t="str">
        <f>IF(IF($C$4=Dates!$E$3, DataPack!BE746, IF($C$4=Dates!$E$4, DataPack!BJ746, IF($C$4=Dates!$E$5, DataPack!BO746, IF($C$4=Dates!$E$6, DataPack!BT746))))="", "", IF($C$4=Dates!$E$3, DataPack!BE746, IF($C$4=Dates!$E$4, DataPack!BJ746, IF($C$4=Dates!$E$5, DataPack!BO746, IF($C$4=Dates!$E$6, DataPack!BT746)))))</f>
        <v/>
      </c>
      <c r="F476" s="100"/>
      <c r="G476" s="101" t="str">
        <f>IF(IF($C$4=Dates!$E$3, DataPack!BF746, IF($C$4=Dates!$E$4, DataPack!BK746, IF($C$4=Dates!$E$5, DataPack!BP746, IF($C$4=Dates!$E$6, DataPack!BU746))))="", "", IF($C$4=Dates!$E$3, DataPack!BF746, IF($C$4=Dates!$E$4, DataPack!BK746, IF($C$4=Dates!$E$5, DataPack!BP746, IF($C$4=Dates!$E$6, DataPack!BU746)))))</f>
        <v/>
      </c>
    </row>
    <row r="477" spans="2:7">
      <c r="B477" s="93" t="str">
        <f>IF(IF($C$4=Dates!$E$3, DataPack!BB747, IF($C$4=Dates!$E$4, DataPack!BG747, IF($C$4=Dates!$E$5, DataPack!BL747, IF($C$4=Dates!$E$6, DataPack!BQ747))))="", "", IF($C$4=Dates!$E$3, DataPack!BB747, IF($C$4=Dates!$E$4, DataPack!BG747, IF($C$4=Dates!$E$5, DataPack!BL747, IF($C$4=Dates!$E$6, DataPack!BQ747)))))</f>
        <v/>
      </c>
      <c r="C477" s="100" t="str">
        <f>IF(IF($C$4=Dates!$E$3, DataPack!BC747, IF($C$4=Dates!$E$4, DataPack!BH747, IF($C$4=Dates!$E$5, DataPack!BM747, IF($C$4=Dates!$E$6, DataPack!BR747))))="", "", IF($C$4=Dates!$E$3, DataPack!BC747, IF($C$4=Dates!$E$4, DataPack!BH747, IF($C$4=Dates!$E$5, DataPack!BM747, IF($C$4=Dates!$E$6, DataPack!BR747)))))</f>
        <v/>
      </c>
      <c r="D477" s="100" t="str">
        <f>IF(IF($C$4=Dates!$E$3, DataPack!BD747, IF($C$4=Dates!$E$4, DataPack!BI747, IF($C$4=Dates!$E$5, DataPack!BN747, IF($C$4=Dates!$E$6, DataPack!BS747))))="", "", IF($C$4=Dates!$E$3, DataPack!BD747, IF($C$4=Dates!$E$4, DataPack!BI747, IF($C$4=Dates!$E$5, DataPack!BN747, IF($C$4=Dates!$E$6, DataPack!BS747)))))</f>
        <v/>
      </c>
      <c r="E477" s="100" t="str">
        <f>IF(IF($C$4=Dates!$E$3, DataPack!BE747, IF($C$4=Dates!$E$4, DataPack!BJ747, IF($C$4=Dates!$E$5, DataPack!BO747, IF($C$4=Dates!$E$6, DataPack!BT747))))="", "", IF($C$4=Dates!$E$3, DataPack!BE747, IF($C$4=Dates!$E$4, DataPack!BJ747, IF($C$4=Dates!$E$5, DataPack!BO747, IF($C$4=Dates!$E$6, DataPack!BT747)))))</f>
        <v/>
      </c>
      <c r="F477" s="100"/>
      <c r="G477" s="101" t="str">
        <f>IF(IF($C$4=Dates!$E$3, DataPack!BF747, IF($C$4=Dates!$E$4, DataPack!BK747, IF($C$4=Dates!$E$5, DataPack!BP747, IF($C$4=Dates!$E$6, DataPack!BU747))))="", "", IF($C$4=Dates!$E$3, DataPack!BF747, IF($C$4=Dates!$E$4, DataPack!BK747, IF($C$4=Dates!$E$5, DataPack!BP747, IF($C$4=Dates!$E$6, DataPack!BU747)))))</f>
        <v/>
      </c>
    </row>
    <row r="478" spans="2:7">
      <c r="B478" s="93" t="str">
        <f>IF(IF($C$4=Dates!$E$3, DataPack!BB748, IF($C$4=Dates!$E$4, DataPack!BG748, IF($C$4=Dates!$E$5, DataPack!BL748, IF($C$4=Dates!$E$6, DataPack!BQ748))))="", "", IF($C$4=Dates!$E$3, DataPack!BB748, IF($C$4=Dates!$E$4, DataPack!BG748, IF($C$4=Dates!$E$5, DataPack!BL748, IF($C$4=Dates!$E$6, DataPack!BQ748)))))</f>
        <v/>
      </c>
      <c r="C478" s="100" t="str">
        <f>IF(IF($C$4=Dates!$E$3, DataPack!BC748, IF($C$4=Dates!$E$4, DataPack!BH748, IF($C$4=Dates!$E$5, DataPack!BM748, IF($C$4=Dates!$E$6, DataPack!BR748))))="", "", IF($C$4=Dates!$E$3, DataPack!BC748, IF($C$4=Dates!$E$4, DataPack!BH748, IF($C$4=Dates!$E$5, DataPack!BM748, IF($C$4=Dates!$E$6, DataPack!BR748)))))</f>
        <v/>
      </c>
      <c r="D478" s="100" t="str">
        <f>IF(IF($C$4=Dates!$E$3, DataPack!BD748, IF($C$4=Dates!$E$4, DataPack!BI748, IF($C$4=Dates!$E$5, DataPack!BN748, IF($C$4=Dates!$E$6, DataPack!BS748))))="", "", IF($C$4=Dates!$E$3, DataPack!BD748, IF($C$4=Dates!$E$4, DataPack!BI748, IF($C$4=Dates!$E$5, DataPack!BN748, IF($C$4=Dates!$E$6, DataPack!BS748)))))</f>
        <v/>
      </c>
      <c r="E478" s="100" t="str">
        <f>IF(IF($C$4=Dates!$E$3, DataPack!BE748, IF($C$4=Dates!$E$4, DataPack!BJ748, IF($C$4=Dates!$E$5, DataPack!BO748, IF($C$4=Dates!$E$6, DataPack!BT748))))="", "", IF($C$4=Dates!$E$3, DataPack!BE748, IF($C$4=Dates!$E$4, DataPack!BJ748, IF($C$4=Dates!$E$5, DataPack!BO748, IF($C$4=Dates!$E$6, DataPack!BT748)))))</f>
        <v/>
      </c>
      <c r="F478" s="100"/>
      <c r="G478" s="101" t="str">
        <f>IF(IF($C$4=Dates!$E$3, DataPack!BF748, IF($C$4=Dates!$E$4, DataPack!BK748, IF($C$4=Dates!$E$5, DataPack!BP748, IF($C$4=Dates!$E$6, DataPack!BU748))))="", "", IF($C$4=Dates!$E$3, DataPack!BF748, IF($C$4=Dates!$E$4, DataPack!BK748, IF($C$4=Dates!$E$5, DataPack!BP748, IF($C$4=Dates!$E$6, DataPack!BU748)))))</f>
        <v/>
      </c>
    </row>
    <row r="479" spans="2:7">
      <c r="B479" s="93" t="str">
        <f>IF(IF($C$4=Dates!$E$3, DataPack!BB749, IF($C$4=Dates!$E$4, DataPack!BG749, IF($C$4=Dates!$E$5, DataPack!BL749, IF($C$4=Dates!$E$6, DataPack!BQ749))))="", "", IF($C$4=Dates!$E$3, DataPack!BB749, IF($C$4=Dates!$E$4, DataPack!BG749, IF($C$4=Dates!$E$5, DataPack!BL749, IF($C$4=Dates!$E$6, DataPack!BQ749)))))</f>
        <v/>
      </c>
      <c r="C479" s="100" t="str">
        <f>IF(IF($C$4=Dates!$E$3, DataPack!BC749, IF($C$4=Dates!$E$4, DataPack!BH749, IF($C$4=Dates!$E$5, DataPack!BM749, IF($C$4=Dates!$E$6, DataPack!BR749))))="", "", IF($C$4=Dates!$E$3, DataPack!BC749, IF($C$4=Dates!$E$4, DataPack!BH749, IF($C$4=Dates!$E$5, DataPack!BM749, IF($C$4=Dates!$E$6, DataPack!BR749)))))</f>
        <v/>
      </c>
      <c r="D479" s="100" t="str">
        <f>IF(IF($C$4=Dates!$E$3, DataPack!BD749, IF($C$4=Dates!$E$4, DataPack!BI749, IF($C$4=Dates!$E$5, DataPack!BN749, IF($C$4=Dates!$E$6, DataPack!BS749))))="", "", IF($C$4=Dates!$E$3, DataPack!BD749, IF($C$4=Dates!$E$4, DataPack!BI749, IF($C$4=Dates!$E$5, DataPack!BN749, IF($C$4=Dates!$E$6, DataPack!BS749)))))</f>
        <v/>
      </c>
      <c r="E479" s="100" t="str">
        <f>IF(IF($C$4=Dates!$E$3, DataPack!BE749, IF($C$4=Dates!$E$4, DataPack!BJ749, IF($C$4=Dates!$E$5, DataPack!BO749, IF($C$4=Dates!$E$6, DataPack!BT749))))="", "", IF($C$4=Dates!$E$3, DataPack!BE749, IF($C$4=Dates!$E$4, DataPack!BJ749, IF($C$4=Dates!$E$5, DataPack!BO749, IF($C$4=Dates!$E$6, DataPack!BT749)))))</f>
        <v/>
      </c>
      <c r="F479" s="100"/>
      <c r="G479" s="101" t="str">
        <f>IF(IF($C$4=Dates!$E$3, DataPack!BF749, IF($C$4=Dates!$E$4, DataPack!BK749, IF($C$4=Dates!$E$5, DataPack!BP749, IF($C$4=Dates!$E$6, DataPack!BU749))))="", "", IF($C$4=Dates!$E$3, DataPack!BF749, IF($C$4=Dates!$E$4, DataPack!BK749, IF($C$4=Dates!$E$5, DataPack!BP749, IF($C$4=Dates!$E$6, DataPack!BU749)))))</f>
        <v/>
      </c>
    </row>
    <row r="480" spans="2:7">
      <c r="B480" s="93" t="str">
        <f>IF(IF($C$4=Dates!$E$3, DataPack!BB750, IF($C$4=Dates!$E$4, DataPack!BG750, IF($C$4=Dates!$E$5, DataPack!BL750, IF($C$4=Dates!$E$6, DataPack!BQ750))))="", "", IF($C$4=Dates!$E$3, DataPack!BB750, IF($C$4=Dates!$E$4, DataPack!BG750, IF($C$4=Dates!$E$5, DataPack!BL750, IF($C$4=Dates!$E$6, DataPack!BQ750)))))</f>
        <v/>
      </c>
      <c r="C480" s="100" t="str">
        <f>IF(IF($C$4=Dates!$E$3, DataPack!BC750, IF($C$4=Dates!$E$4, DataPack!BH750, IF($C$4=Dates!$E$5, DataPack!BM750, IF($C$4=Dates!$E$6, DataPack!BR750))))="", "", IF($C$4=Dates!$E$3, DataPack!BC750, IF($C$4=Dates!$E$4, DataPack!BH750, IF($C$4=Dates!$E$5, DataPack!BM750, IF($C$4=Dates!$E$6, DataPack!BR750)))))</f>
        <v/>
      </c>
      <c r="D480" s="100" t="str">
        <f>IF(IF($C$4=Dates!$E$3, DataPack!BD750, IF($C$4=Dates!$E$4, DataPack!BI750, IF($C$4=Dates!$E$5, DataPack!BN750, IF($C$4=Dates!$E$6, DataPack!BS750))))="", "", IF($C$4=Dates!$E$3, DataPack!BD750, IF($C$4=Dates!$E$4, DataPack!BI750, IF($C$4=Dates!$E$5, DataPack!BN750, IF($C$4=Dates!$E$6, DataPack!BS750)))))</f>
        <v/>
      </c>
      <c r="E480" s="100" t="str">
        <f>IF(IF($C$4=Dates!$E$3, DataPack!BE750, IF($C$4=Dates!$E$4, DataPack!BJ750, IF($C$4=Dates!$E$5, DataPack!BO750, IF($C$4=Dates!$E$6, DataPack!BT750))))="", "", IF($C$4=Dates!$E$3, DataPack!BE750, IF($C$4=Dates!$E$4, DataPack!BJ750, IF($C$4=Dates!$E$5, DataPack!BO750, IF($C$4=Dates!$E$6, DataPack!BT750)))))</f>
        <v/>
      </c>
      <c r="F480" s="100"/>
      <c r="G480" s="101" t="str">
        <f>IF(IF($C$4=Dates!$E$3, DataPack!BF750, IF($C$4=Dates!$E$4, DataPack!BK750, IF($C$4=Dates!$E$5, DataPack!BP750, IF($C$4=Dates!$E$6, DataPack!BU750))))="", "", IF($C$4=Dates!$E$3, DataPack!BF750, IF($C$4=Dates!$E$4, DataPack!BK750, IF($C$4=Dates!$E$5, DataPack!BP750, IF($C$4=Dates!$E$6, DataPack!BU750)))))</f>
        <v/>
      </c>
    </row>
    <row r="481" spans="2:7">
      <c r="B481" s="93" t="str">
        <f>IF(IF($C$4=Dates!$E$3, DataPack!BB751, IF($C$4=Dates!$E$4, DataPack!BG751, IF($C$4=Dates!$E$5, DataPack!BL751, IF($C$4=Dates!$E$6, DataPack!BQ751))))="", "", IF($C$4=Dates!$E$3, DataPack!BB751, IF($C$4=Dates!$E$4, DataPack!BG751, IF($C$4=Dates!$E$5, DataPack!BL751, IF($C$4=Dates!$E$6, DataPack!BQ751)))))</f>
        <v/>
      </c>
      <c r="C481" s="100" t="str">
        <f>IF(IF($C$4=Dates!$E$3, DataPack!BC751, IF($C$4=Dates!$E$4, DataPack!BH751, IF($C$4=Dates!$E$5, DataPack!BM751, IF($C$4=Dates!$E$6, DataPack!BR751))))="", "", IF($C$4=Dates!$E$3, DataPack!BC751, IF($C$4=Dates!$E$4, DataPack!BH751, IF($C$4=Dates!$E$5, DataPack!BM751, IF($C$4=Dates!$E$6, DataPack!BR751)))))</f>
        <v/>
      </c>
      <c r="D481" s="100" t="str">
        <f>IF(IF($C$4=Dates!$E$3, DataPack!BD751, IF($C$4=Dates!$E$4, DataPack!BI751, IF($C$4=Dates!$E$5, DataPack!BN751, IF($C$4=Dates!$E$6, DataPack!BS751))))="", "", IF($C$4=Dates!$E$3, DataPack!BD751, IF($C$4=Dates!$E$4, DataPack!BI751, IF($C$4=Dates!$E$5, DataPack!BN751, IF($C$4=Dates!$E$6, DataPack!BS751)))))</f>
        <v/>
      </c>
      <c r="E481" s="100" t="str">
        <f>IF(IF($C$4=Dates!$E$3, DataPack!BE751, IF($C$4=Dates!$E$4, DataPack!BJ751, IF($C$4=Dates!$E$5, DataPack!BO751, IF($C$4=Dates!$E$6, DataPack!BT751))))="", "", IF($C$4=Dates!$E$3, DataPack!BE751, IF($C$4=Dates!$E$4, DataPack!BJ751, IF($C$4=Dates!$E$5, DataPack!BO751, IF($C$4=Dates!$E$6, DataPack!BT751)))))</f>
        <v/>
      </c>
      <c r="F481" s="100"/>
      <c r="G481" s="101" t="str">
        <f>IF(IF($C$4=Dates!$E$3, DataPack!BF751, IF($C$4=Dates!$E$4, DataPack!BK751, IF($C$4=Dates!$E$5, DataPack!BP751, IF($C$4=Dates!$E$6, DataPack!BU751))))="", "", IF($C$4=Dates!$E$3, DataPack!BF751, IF($C$4=Dates!$E$4, DataPack!BK751, IF($C$4=Dates!$E$5, DataPack!BP751, IF($C$4=Dates!$E$6, DataPack!BU751)))))</f>
        <v/>
      </c>
    </row>
    <row r="482" spans="2:7">
      <c r="B482" s="93" t="str">
        <f>IF(IF($C$4=Dates!$E$3, DataPack!BB753, IF($C$4=Dates!$E$4, DataPack!BG753, IF($C$4=Dates!$E$5, DataPack!BL753, IF($C$4=Dates!$E$6, DataPack!BQ753))))="", "", IF($C$4=Dates!$E$3, DataPack!BB753, IF($C$4=Dates!$E$4, DataPack!BG753, IF($C$4=Dates!$E$5, DataPack!BL753, IF($C$4=Dates!$E$6, DataPack!BQ753)))))</f>
        <v/>
      </c>
      <c r="C482" s="100" t="str">
        <f>IF(IF($C$4=Dates!$E$3, DataPack!BC753, IF($C$4=Dates!$E$4, DataPack!BH753, IF($C$4=Dates!$E$5, DataPack!BM753, IF($C$4=Dates!$E$6, DataPack!BR753))))="", "", IF($C$4=Dates!$E$3, DataPack!BC753, IF($C$4=Dates!$E$4, DataPack!BH753, IF($C$4=Dates!$E$5, DataPack!BM753, IF($C$4=Dates!$E$6, DataPack!BR753)))))</f>
        <v/>
      </c>
      <c r="D482" s="100" t="str">
        <f>IF(IF($C$4=Dates!$E$3, DataPack!BD753, IF($C$4=Dates!$E$4, DataPack!BI753, IF($C$4=Dates!$E$5, DataPack!BN753, IF($C$4=Dates!$E$6, DataPack!BS753))))="", "", IF($C$4=Dates!$E$3, DataPack!BD753, IF($C$4=Dates!$E$4, DataPack!BI753, IF($C$4=Dates!$E$5, DataPack!BN753, IF($C$4=Dates!$E$6, DataPack!BS753)))))</f>
        <v/>
      </c>
      <c r="E482" s="100" t="str">
        <f>IF(IF($C$4=Dates!$E$3, DataPack!BE753, IF($C$4=Dates!$E$4, DataPack!BJ753, IF($C$4=Dates!$E$5, DataPack!BO753, IF($C$4=Dates!$E$6, DataPack!BT753))))="", "", IF($C$4=Dates!$E$3, DataPack!BE753, IF($C$4=Dates!$E$4, DataPack!BJ753, IF($C$4=Dates!$E$5, DataPack!BO753, IF($C$4=Dates!$E$6, DataPack!BT753)))))</f>
        <v/>
      </c>
      <c r="F482" s="100"/>
      <c r="G482" s="101" t="str">
        <f>IF(IF($C$4=Dates!$E$3, DataPack!BF753, IF($C$4=Dates!$E$4, DataPack!BK753, IF($C$4=Dates!$E$5, DataPack!BP753, IF($C$4=Dates!$E$6, DataPack!BU753))))="", "", IF($C$4=Dates!$E$3, DataPack!BF753, IF($C$4=Dates!$E$4, DataPack!BK753, IF($C$4=Dates!$E$5, DataPack!BP753, IF($C$4=Dates!$E$6, DataPack!BU753)))))</f>
        <v/>
      </c>
    </row>
    <row r="483" spans="2:7">
      <c r="B483" s="93" t="str">
        <f>IF(IF($C$4=Dates!$E$3, DataPack!BB754, IF($C$4=Dates!$E$4, DataPack!BG754, IF($C$4=Dates!$E$5, DataPack!BL754, IF($C$4=Dates!$E$6, DataPack!BQ754))))="", "", IF($C$4=Dates!$E$3, DataPack!BB754, IF($C$4=Dates!$E$4, DataPack!BG754, IF($C$4=Dates!$E$5, DataPack!BL754, IF($C$4=Dates!$E$6, DataPack!BQ754)))))</f>
        <v/>
      </c>
      <c r="C483" s="100" t="str">
        <f>IF(IF($C$4=Dates!$E$3, DataPack!BC754, IF($C$4=Dates!$E$4, DataPack!BH754, IF($C$4=Dates!$E$5, DataPack!BM754, IF($C$4=Dates!$E$6, DataPack!BR754))))="", "", IF($C$4=Dates!$E$3, DataPack!BC754, IF($C$4=Dates!$E$4, DataPack!BH754, IF($C$4=Dates!$E$5, DataPack!BM754, IF($C$4=Dates!$E$6, DataPack!BR754)))))</f>
        <v/>
      </c>
      <c r="D483" s="100" t="str">
        <f>IF(IF($C$4=Dates!$E$3, DataPack!BD754, IF($C$4=Dates!$E$4, DataPack!BI754, IF($C$4=Dates!$E$5, DataPack!BN754, IF($C$4=Dates!$E$6, DataPack!BS754))))="", "", IF($C$4=Dates!$E$3, DataPack!BD754, IF($C$4=Dates!$E$4, DataPack!BI754, IF($C$4=Dates!$E$5, DataPack!BN754, IF($C$4=Dates!$E$6, DataPack!BS754)))))</f>
        <v/>
      </c>
      <c r="E483" s="100" t="str">
        <f>IF(IF($C$4=Dates!$E$3, DataPack!BE754, IF($C$4=Dates!$E$4, DataPack!BJ754, IF($C$4=Dates!$E$5, DataPack!BO754, IF($C$4=Dates!$E$6, DataPack!BT754))))="", "", IF($C$4=Dates!$E$3, DataPack!BE754, IF($C$4=Dates!$E$4, DataPack!BJ754, IF($C$4=Dates!$E$5, DataPack!BO754, IF($C$4=Dates!$E$6, DataPack!BT754)))))</f>
        <v/>
      </c>
      <c r="F483" s="100"/>
      <c r="G483" s="101" t="str">
        <f>IF(IF($C$4=Dates!$E$3, DataPack!BF754, IF($C$4=Dates!$E$4, DataPack!BK754, IF($C$4=Dates!$E$5, DataPack!BP754, IF($C$4=Dates!$E$6, DataPack!BU754))))="", "", IF($C$4=Dates!$E$3, DataPack!BF754, IF($C$4=Dates!$E$4, DataPack!BK754, IF($C$4=Dates!$E$5, DataPack!BP754, IF($C$4=Dates!$E$6, DataPack!BU754)))))</f>
        <v/>
      </c>
    </row>
    <row r="484" spans="2:7">
      <c r="B484" s="93" t="str">
        <f>IF(IF($C$4=Dates!$E$3, DataPack!BB755, IF($C$4=Dates!$E$4, DataPack!BG755, IF($C$4=Dates!$E$5, DataPack!BL755, IF($C$4=Dates!$E$6, DataPack!BQ755))))="", "", IF($C$4=Dates!$E$3, DataPack!BB755, IF($C$4=Dates!$E$4, DataPack!BG755, IF($C$4=Dates!$E$5, DataPack!BL755, IF($C$4=Dates!$E$6, DataPack!BQ755)))))</f>
        <v/>
      </c>
      <c r="C484" s="100" t="str">
        <f>IF(IF($C$4=Dates!$E$3, DataPack!BC755, IF($C$4=Dates!$E$4, DataPack!BH755, IF($C$4=Dates!$E$5, DataPack!BM755, IF($C$4=Dates!$E$6, DataPack!BR755))))="", "", IF($C$4=Dates!$E$3, DataPack!BC755, IF($C$4=Dates!$E$4, DataPack!BH755, IF($C$4=Dates!$E$5, DataPack!BM755, IF($C$4=Dates!$E$6, DataPack!BR755)))))</f>
        <v/>
      </c>
      <c r="D484" s="100" t="str">
        <f>IF(IF($C$4=Dates!$E$3, DataPack!BD755, IF($C$4=Dates!$E$4, DataPack!BI755, IF($C$4=Dates!$E$5, DataPack!BN755, IF($C$4=Dates!$E$6, DataPack!BS755))))="", "", IF($C$4=Dates!$E$3, DataPack!BD755, IF($C$4=Dates!$E$4, DataPack!BI755, IF($C$4=Dates!$E$5, DataPack!BN755, IF($C$4=Dates!$E$6, DataPack!BS755)))))</f>
        <v/>
      </c>
      <c r="E484" s="100" t="str">
        <f>IF(IF($C$4=Dates!$E$3, DataPack!BE755, IF($C$4=Dates!$E$4, DataPack!BJ755, IF($C$4=Dates!$E$5, DataPack!BO755, IF($C$4=Dates!$E$6, DataPack!BT755))))="", "", IF($C$4=Dates!$E$3, DataPack!BE755, IF($C$4=Dates!$E$4, DataPack!BJ755, IF($C$4=Dates!$E$5, DataPack!BO755, IF($C$4=Dates!$E$6, DataPack!BT755)))))</f>
        <v/>
      </c>
      <c r="F484" s="100"/>
      <c r="G484" s="101" t="str">
        <f>IF(IF($C$4=Dates!$E$3, DataPack!BF755, IF($C$4=Dates!$E$4, DataPack!BK755, IF($C$4=Dates!$E$5, DataPack!BP755, IF($C$4=Dates!$E$6, DataPack!BU755))))="", "", IF($C$4=Dates!$E$3, DataPack!BF755, IF($C$4=Dates!$E$4, DataPack!BK755, IF($C$4=Dates!$E$5, DataPack!BP755, IF($C$4=Dates!$E$6, DataPack!BU755)))))</f>
        <v/>
      </c>
    </row>
    <row r="485" spans="2:7">
      <c r="B485" s="93" t="str">
        <f>IF(IF($C$4=Dates!$E$3, DataPack!BB756, IF($C$4=Dates!$E$4, DataPack!BG756, IF($C$4=Dates!$E$5, DataPack!BL756, IF($C$4=Dates!$E$6, DataPack!BQ756))))="", "", IF($C$4=Dates!$E$3, DataPack!BB756, IF($C$4=Dates!$E$4, DataPack!BG756, IF($C$4=Dates!$E$5, DataPack!BL756, IF($C$4=Dates!$E$6, DataPack!BQ756)))))</f>
        <v/>
      </c>
      <c r="C485" s="100" t="str">
        <f>IF(IF($C$4=Dates!$E$3, DataPack!BC756, IF($C$4=Dates!$E$4, DataPack!BH756, IF($C$4=Dates!$E$5, DataPack!BM756, IF($C$4=Dates!$E$6, DataPack!BR756))))="", "", IF($C$4=Dates!$E$3, DataPack!BC756, IF($C$4=Dates!$E$4, DataPack!BH756, IF($C$4=Dates!$E$5, DataPack!BM756, IF($C$4=Dates!$E$6, DataPack!BR756)))))</f>
        <v/>
      </c>
      <c r="D485" s="100" t="str">
        <f>IF(IF($C$4=Dates!$E$3, DataPack!BD756, IF($C$4=Dates!$E$4, DataPack!BI756, IF($C$4=Dates!$E$5, DataPack!BN756, IF($C$4=Dates!$E$6, DataPack!BS756))))="", "", IF($C$4=Dates!$E$3, DataPack!BD756, IF($C$4=Dates!$E$4, DataPack!BI756, IF($C$4=Dates!$E$5, DataPack!BN756, IF($C$4=Dates!$E$6, DataPack!BS756)))))</f>
        <v/>
      </c>
      <c r="E485" s="100" t="str">
        <f>IF(IF($C$4=Dates!$E$3, DataPack!BE756, IF($C$4=Dates!$E$4, DataPack!BJ756, IF($C$4=Dates!$E$5, DataPack!BO756, IF($C$4=Dates!$E$6, DataPack!BT756))))="", "", IF($C$4=Dates!$E$3, DataPack!BE756, IF($C$4=Dates!$E$4, DataPack!BJ756, IF($C$4=Dates!$E$5, DataPack!BO756, IF($C$4=Dates!$E$6, DataPack!BT756)))))</f>
        <v/>
      </c>
      <c r="F485" s="100"/>
      <c r="G485" s="101" t="str">
        <f>IF(IF($C$4=Dates!$E$3, DataPack!BF756, IF($C$4=Dates!$E$4, DataPack!BK756, IF($C$4=Dates!$E$5, DataPack!BP756, IF($C$4=Dates!$E$6, DataPack!BU756))))="", "", IF($C$4=Dates!$E$3, DataPack!BF756, IF($C$4=Dates!$E$4, DataPack!BK756, IF($C$4=Dates!$E$5, DataPack!BP756, IF($C$4=Dates!$E$6, DataPack!BU756)))))</f>
        <v/>
      </c>
    </row>
    <row r="486" spans="2:7">
      <c r="B486" s="93" t="str">
        <f>IF(IF($C$4=Dates!$E$3, DataPack!BB757, IF($C$4=Dates!$E$4, DataPack!BG757, IF($C$4=Dates!$E$5, DataPack!BL757, IF($C$4=Dates!$E$6, DataPack!BQ757))))="", "", IF($C$4=Dates!$E$3, DataPack!BB757, IF($C$4=Dates!$E$4, DataPack!BG757, IF($C$4=Dates!$E$5, DataPack!BL757, IF($C$4=Dates!$E$6, DataPack!BQ757)))))</f>
        <v/>
      </c>
      <c r="C486" s="100" t="str">
        <f>IF(IF($C$4=Dates!$E$3, DataPack!BC757, IF($C$4=Dates!$E$4, DataPack!BH757, IF($C$4=Dates!$E$5, DataPack!BM757, IF($C$4=Dates!$E$6, DataPack!BR757))))="", "", IF($C$4=Dates!$E$3, DataPack!BC757, IF($C$4=Dates!$E$4, DataPack!BH757, IF($C$4=Dates!$E$5, DataPack!BM757, IF($C$4=Dates!$E$6, DataPack!BR757)))))</f>
        <v/>
      </c>
      <c r="D486" s="100" t="str">
        <f>IF(IF($C$4=Dates!$E$3, DataPack!BD757, IF($C$4=Dates!$E$4, DataPack!BI757, IF($C$4=Dates!$E$5, DataPack!BN757, IF($C$4=Dates!$E$6, DataPack!BS757))))="", "", IF($C$4=Dates!$E$3, DataPack!BD757, IF($C$4=Dates!$E$4, DataPack!BI757, IF($C$4=Dates!$E$5, DataPack!BN757, IF($C$4=Dates!$E$6, DataPack!BS757)))))</f>
        <v/>
      </c>
      <c r="E486" s="100" t="str">
        <f>IF(IF($C$4=Dates!$E$3, DataPack!BE757, IF($C$4=Dates!$E$4, DataPack!BJ757, IF($C$4=Dates!$E$5, DataPack!BO757, IF($C$4=Dates!$E$6, DataPack!BT757))))="", "", IF($C$4=Dates!$E$3, DataPack!BE757, IF($C$4=Dates!$E$4, DataPack!BJ757, IF($C$4=Dates!$E$5, DataPack!BO757, IF($C$4=Dates!$E$6, DataPack!BT757)))))</f>
        <v/>
      </c>
      <c r="F486" s="100"/>
      <c r="G486" s="101" t="str">
        <f>IF(IF($C$4=Dates!$E$3, DataPack!BF757, IF($C$4=Dates!$E$4, DataPack!BK757, IF($C$4=Dates!$E$5, DataPack!BP757, IF($C$4=Dates!$E$6, DataPack!BU757))))="", "", IF($C$4=Dates!$E$3, DataPack!BF757, IF($C$4=Dates!$E$4, DataPack!BK757, IF($C$4=Dates!$E$5, DataPack!BP757, IF($C$4=Dates!$E$6, DataPack!BU757)))))</f>
        <v/>
      </c>
    </row>
    <row r="487" spans="2:7">
      <c r="B487" s="93" t="str">
        <f>IF(IF($C$4=Dates!$E$3, DataPack!BB758, IF($C$4=Dates!$E$4, DataPack!BG758, IF($C$4=Dates!$E$5, DataPack!BL758, IF($C$4=Dates!$E$6, DataPack!BQ758))))="", "", IF($C$4=Dates!$E$3, DataPack!BB758, IF($C$4=Dates!$E$4, DataPack!BG758, IF($C$4=Dates!$E$5, DataPack!BL758, IF($C$4=Dates!$E$6, DataPack!BQ758)))))</f>
        <v/>
      </c>
      <c r="C487" s="100" t="str">
        <f>IF(IF($C$4=Dates!$E$3, DataPack!BC758, IF($C$4=Dates!$E$4, DataPack!BH758, IF($C$4=Dates!$E$5, DataPack!BM758, IF($C$4=Dates!$E$6, DataPack!BR758))))="", "", IF($C$4=Dates!$E$3, DataPack!BC758, IF($C$4=Dates!$E$4, DataPack!BH758, IF($C$4=Dates!$E$5, DataPack!BM758, IF($C$4=Dates!$E$6, DataPack!BR758)))))</f>
        <v/>
      </c>
      <c r="D487" s="100" t="str">
        <f>IF(IF($C$4=Dates!$E$3, DataPack!BD758, IF($C$4=Dates!$E$4, DataPack!BI758, IF($C$4=Dates!$E$5, DataPack!BN758, IF($C$4=Dates!$E$6, DataPack!BS758))))="", "", IF($C$4=Dates!$E$3, DataPack!BD758, IF($C$4=Dates!$E$4, DataPack!BI758, IF($C$4=Dates!$E$5, DataPack!BN758, IF($C$4=Dates!$E$6, DataPack!BS758)))))</f>
        <v/>
      </c>
      <c r="E487" s="100" t="str">
        <f>IF(IF($C$4=Dates!$E$3, DataPack!BE758, IF($C$4=Dates!$E$4, DataPack!BJ758, IF($C$4=Dates!$E$5, DataPack!BO758, IF($C$4=Dates!$E$6, DataPack!BT758))))="", "", IF($C$4=Dates!$E$3, DataPack!BE758, IF($C$4=Dates!$E$4, DataPack!BJ758, IF($C$4=Dates!$E$5, DataPack!BO758, IF($C$4=Dates!$E$6, DataPack!BT758)))))</f>
        <v/>
      </c>
      <c r="F487" s="100"/>
      <c r="G487" s="101" t="str">
        <f>IF(IF($C$4=Dates!$E$3, DataPack!BF758, IF($C$4=Dates!$E$4, DataPack!BK758, IF($C$4=Dates!$E$5, DataPack!BP758, IF($C$4=Dates!$E$6, DataPack!BU758))))="", "", IF($C$4=Dates!$E$3, DataPack!BF758, IF($C$4=Dates!$E$4, DataPack!BK758, IF($C$4=Dates!$E$5, DataPack!BP758, IF($C$4=Dates!$E$6, DataPack!BU758)))))</f>
        <v/>
      </c>
    </row>
    <row r="488" spans="2:7">
      <c r="B488" s="93" t="str">
        <f>IF(IF($C$4=Dates!$E$3, DataPack!BB759, IF($C$4=Dates!$E$4, DataPack!BG759, IF($C$4=Dates!$E$5, DataPack!BL759, IF($C$4=Dates!$E$6, DataPack!BQ759))))="", "", IF($C$4=Dates!$E$3, DataPack!BB759, IF($C$4=Dates!$E$4, DataPack!BG759, IF($C$4=Dates!$E$5, DataPack!BL759, IF($C$4=Dates!$E$6, DataPack!BQ759)))))</f>
        <v/>
      </c>
      <c r="C488" s="100" t="str">
        <f>IF(IF($C$4=Dates!$E$3, DataPack!BC759, IF($C$4=Dates!$E$4, DataPack!BH759, IF($C$4=Dates!$E$5, DataPack!BM759, IF($C$4=Dates!$E$6, DataPack!BR759))))="", "", IF($C$4=Dates!$E$3, DataPack!BC759, IF($C$4=Dates!$E$4, DataPack!BH759, IF($C$4=Dates!$E$5, DataPack!BM759, IF($C$4=Dates!$E$6, DataPack!BR759)))))</f>
        <v/>
      </c>
      <c r="D488" s="100" t="str">
        <f>IF(IF($C$4=Dates!$E$3, DataPack!BD759, IF($C$4=Dates!$E$4, DataPack!BI759, IF($C$4=Dates!$E$5, DataPack!BN759, IF($C$4=Dates!$E$6, DataPack!BS759))))="", "", IF($C$4=Dates!$E$3, DataPack!BD759, IF($C$4=Dates!$E$4, DataPack!BI759, IF($C$4=Dates!$E$5, DataPack!BN759, IF($C$4=Dates!$E$6, DataPack!BS759)))))</f>
        <v/>
      </c>
      <c r="E488" s="100" t="str">
        <f>IF(IF($C$4=Dates!$E$3, DataPack!BE759, IF($C$4=Dates!$E$4, DataPack!BJ759, IF($C$4=Dates!$E$5, DataPack!BO759, IF($C$4=Dates!$E$6, DataPack!BT759))))="", "", IF($C$4=Dates!$E$3, DataPack!BE759, IF($C$4=Dates!$E$4, DataPack!BJ759, IF($C$4=Dates!$E$5, DataPack!BO759, IF($C$4=Dates!$E$6, DataPack!BT759)))))</f>
        <v/>
      </c>
      <c r="F488" s="100"/>
      <c r="G488" s="101" t="str">
        <f>IF(IF($C$4=Dates!$E$3, DataPack!BF759, IF($C$4=Dates!$E$4, DataPack!BK759, IF($C$4=Dates!$E$5, DataPack!BP759, IF($C$4=Dates!$E$6, DataPack!BU759))))="", "", IF($C$4=Dates!$E$3, DataPack!BF759, IF($C$4=Dates!$E$4, DataPack!BK759, IF($C$4=Dates!$E$5, DataPack!BP759, IF($C$4=Dates!$E$6, DataPack!BU759)))))</f>
        <v/>
      </c>
    </row>
    <row r="489" spans="2:7">
      <c r="B489" s="93" t="str">
        <f>IF(IF($C$4=Dates!$E$3, DataPack!BB760, IF($C$4=Dates!$E$4, DataPack!BG760, IF($C$4=Dates!$E$5, DataPack!BL760, IF($C$4=Dates!$E$6, DataPack!BQ760))))="", "", IF($C$4=Dates!$E$3, DataPack!BB760, IF($C$4=Dates!$E$4, DataPack!BG760, IF($C$4=Dates!$E$5, DataPack!BL760, IF($C$4=Dates!$E$6, DataPack!BQ760)))))</f>
        <v/>
      </c>
      <c r="C489" s="100" t="str">
        <f>IF(IF($C$4=Dates!$E$3, DataPack!BC760, IF($C$4=Dates!$E$4, DataPack!BH760, IF($C$4=Dates!$E$5, DataPack!BM760, IF($C$4=Dates!$E$6, DataPack!BR760))))="", "", IF($C$4=Dates!$E$3, DataPack!BC760, IF($C$4=Dates!$E$4, DataPack!BH760, IF($C$4=Dates!$E$5, DataPack!BM760, IF($C$4=Dates!$E$6, DataPack!BR760)))))</f>
        <v/>
      </c>
      <c r="D489" s="100" t="str">
        <f>IF(IF($C$4=Dates!$E$3, DataPack!BD760, IF($C$4=Dates!$E$4, DataPack!BI760, IF($C$4=Dates!$E$5, DataPack!BN760, IF($C$4=Dates!$E$6, DataPack!BS760))))="", "", IF($C$4=Dates!$E$3, DataPack!BD760, IF($C$4=Dates!$E$4, DataPack!BI760, IF($C$4=Dates!$E$5, DataPack!BN760, IF($C$4=Dates!$E$6, DataPack!BS760)))))</f>
        <v/>
      </c>
      <c r="E489" s="100" t="str">
        <f>IF(IF($C$4=Dates!$E$3, DataPack!BE760, IF($C$4=Dates!$E$4, DataPack!BJ760, IF($C$4=Dates!$E$5, DataPack!BO760, IF($C$4=Dates!$E$6, DataPack!BT760))))="", "", IF($C$4=Dates!$E$3, DataPack!BE760, IF($C$4=Dates!$E$4, DataPack!BJ760, IF($C$4=Dates!$E$5, DataPack!BO760, IF($C$4=Dates!$E$6, DataPack!BT760)))))</f>
        <v/>
      </c>
      <c r="F489" s="100"/>
      <c r="G489" s="101" t="str">
        <f>IF(IF($C$4=Dates!$E$3, DataPack!BF760, IF($C$4=Dates!$E$4, DataPack!BK760, IF($C$4=Dates!$E$5, DataPack!BP760, IF($C$4=Dates!$E$6, DataPack!BU760))))="", "", IF($C$4=Dates!$E$3, DataPack!BF760, IF($C$4=Dates!$E$4, DataPack!BK760, IF($C$4=Dates!$E$5, DataPack!BP760, IF($C$4=Dates!$E$6, DataPack!BU760)))))</f>
        <v/>
      </c>
    </row>
    <row r="490" spans="2:7">
      <c r="B490" s="93" t="str">
        <f>IF(IF($C$4=Dates!$E$3, DataPack!BB761, IF($C$4=Dates!$E$4, DataPack!BG761, IF($C$4=Dates!$E$5, DataPack!BL761, IF($C$4=Dates!$E$6, DataPack!BQ761))))="", "", IF($C$4=Dates!$E$3, DataPack!BB761, IF($C$4=Dates!$E$4, DataPack!BG761, IF($C$4=Dates!$E$5, DataPack!BL761, IF($C$4=Dates!$E$6, DataPack!BQ761)))))</f>
        <v/>
      </c>
      <c r="C490" s="100" t="str">
        <f>IF(IF($C$4=Dates!$E$3, DataPack!BC761, IF($C$4=Dates!$E$4, DataPack!BH761, IF($C$4=Dates!$E$5, DataPack!BM761, IF($C$4=Dates!$E$6, DataPack!BR761))))="", "", IF($C$4=Dates!$E$3, DataPack!BC761, IF($C$4=Dates!$E$4, DataPack!BH761, IF($C$4=Dates!$E$5, DataPack!BM761, IF($C$4=Dates!$E$6, DataPack!BR761)))))</f>
        <v/>
      </c>
      <c r="D490" s="100" t="str">
        <f>IF(IF($C$4=Dates!$E$3, DataPack!BD761, IF($C$4=Dates!$E$4, DataPack!BI761, IF($C$4=Dates!$E$5, DataPack!BN761, IF($C$4=Dates!$E$6, DataPack!BS761))))="", "", IF($C$4=Dates!$E$3, DataPack!BD761, IF($C$4=Dates!$E$4, DataPack!BI761, IF($C$4=Dates!$E$5, DataPack!BN761, IF($C$4=Dates!$E$6, DataPack!BS761)))))</f>
        <v/>
      </c>
      <c r="E490" s="100" t="str">
        <f>IF(IF($C$4=Dates!$E$3, DataPack!BE761, IF($C$4=Dates!$E$4, DataPack!BJ761, IF($C$4=Dates!$E$5, DataPack!BO761, IF($C$4=Dates!$E$6, DataPack!BT761))))="", "", IF($C$4=Dates!$E$3, DataPack!BE761, IF($C$4=Dates!$E$4, DataPack!BJ761, IF($C$4=Dates!$E$5, DataPack!BO761, IF($C$4=Dates!$E$6, DataPack!BT761)))))</f>
        <v/>
      </c>
      <c r="F490" s="100"/>
      <c r="G490" s="101" t="str">
        <f>IF(IF($C$4=Dates!$E$3, DataPack!BF761, IF($C$4=Dates!$E$4, DataPack!BK761, IF($C$4=Dates!$E$5, DataPack!BP761, IF($C$4=Dates!$E$6, DataPack!BU761))))="", "", IF($C$4=Dates!$E$3, DataPack!BF761, IF($C$4=Dates!$E$4, DataPack!BK761, IF($C$4=Dates!$E$5, DataPack!BP761, IF($C$4=Dates!$E$6, DataPack!BU761)))))</f>
        <v/>
      </c>
    </row>
    <row r="491" spans="2:7">
      <c r="B491" s="93" t="str">
        <f>IF(IF($C$4=Dates!$E$3, DataPack!BB762, IF($C$4=Dates!$E$4, DataPack!BG762, IF($C$4=Dates!$E$5, DataPack!BL762, IF($C$4=Dates!$E$6, DataPack!BQ762))))="", "", IF($C$4=Dates!$E$3, DataPack!BB762, IF($C$4=Dates!$E$4, DataPack!BG762, IF($C$4=Dates!$E$5, DataPack!BL762, IF($C$4=Dates!$E$6, DataPack!BQ762)))))</f>
        <v/>
      </c>
      <c r="C491" s="100" t="str">
        <f>IF(IF($C$4=Dates!$E$3, DataPack!BC762, IF($C$4=Dates!$E$4, DataPack!BH762, IF($C$4=Dates!$E$5, DataPack!BM762, IF($C$4=Dates!$E$6, DataPack!BR762))))="", "", IF($C$4=Dates!$E$3, DataPack!BC762, IF($C$4=Dates!$E$4, DataPack!BH762, IF($C$4=Dates!$E$5, DataPack!BM762, IF($C$4=Dates!$E$6, DataPack!BR762)))))</f>
        <v/>
      </c>
      <c r="D491" s="100" t="str">
        <f>IF(IF($C$4=Dates!$E$3, DataPack!BD762, IF($C$4=Dates!$E$4, DataPack!BI762, IF($C$4=Dates!$E$5, DataPack!BN762, IF($C$4=Dates!$E$6, DataPack!BS762))))="", "", IF($C$4=Dates!$E$3, DataPack!BD762, IF($C$4=Dates!$E$4, DataPack!BI762, IF($C$4=Dates!$E$5, DataPack!BN762, IF($C$4=Dates!$E$6, DataPack!BS762)))))</f>
        <v/>
      </c>
      <c r="E491" s="100" t="str">
        <f>IF(IF($C$4=Dates!$E$3, DataPack!BE762, IF($C$4=Dates!$E$4, DataPack!BJ762, IF($C$4=Dates!$E$5, DataPack!BO762, IF($C$4=Dates!$E$6, DataPack!BT762))))="", "", IF($C$4=Dates!$E$3, DataPack!BE762, IF($C$4=Dates!$E$4, DataPack!BJ762, IF($C$4=Dates!$E$5, DataPack!BO762, IF($C$4=Dates!$E$6, DataPack!BT762)))))</f>
        <v/>
      </c>
      <c r="F491" s="100"/>
      <c r="G491" s="101" t="str">
        <f>IF(IF($C$4=Dates!$E$3, DataPack!BF762, IF($C$4=Dates!$E$4, DataPack!BK762, IF($C$4=Dates!$E$5, DataPack!BP762, IF($C$4=Dates!$E$6, DataPack!BU762))))="", "", IF($C$4=Dates!$E$3, DataPack!BF762, IF($C$4=Dates!$E$4, DataPack!BK762, IF($C$4=Dates!$E$5, DataPack!BP762, IF($C$4=Dates!$E$6, DataPack!BU762)))))</f>
        <v/>
      </c>
    </row>
    <row r="492" spans="2:7">
      <c r="B492" s="93" t="str">
        <f>IF(IF($C$4=Dates!$E$3, DataPack!BB763, IF($C$4=Dates!$E$4, DataPack!BG763, IF($C$4=Dates!$E$5, DataPack!BL763, IF($C$4=Dates!$E$6, DataPack!BQ763))))="", "", IF($C$4=Dates!$E$3, DataPack!BB763, IF($C$4=Dates!$E$4, DataPack!BG763, IF($C$4=Dates!$E$5, DataPack!BL763, IF($C$4=Dates!$E$6, DataPack!BQ763)))))</f>
        <v/>
      </c>
      <c r="C492" s="100" t="str">
        <f>IF(IF($C$4=Dates!$E$3, DataPack!BC763, IF($C$4=Dates!$E$4, DataPack!BH763, IF($C$4=Dates!$E$5, DataPack!BM763, IF($C$4=Dates!$E$6, DataPack!BR763))))="", "", IF($C$4=Dates!$E$3, DataPack!BC763, IF($C$4=Dates!$E$4, DataPack!BH763, IF($C$4=Dates!$E$5, DataPack!BM763, IF($C$4=Dates!$E$6, DataPack!BR763)))))</f>
        <v/>
      </c>
      <c r="D492" s="100" t="str">
        <f>IF(IF($C$4=Dates!$E$3, DataPack!BD763, IF($C$4=Dates!$E$4, DataPack!BI763, IF($C$4=Dates!$E$5, DataPack!BN763, IF($C$4=Dates!$E$6, DataPack!BS763))))="", "", IF($C$4=Dates!$E$3, DataPack!BD763, IF($C$4=Dates!$E$4, DataPack!BI763, IF($C$4=Dates!$E$5, DataPack!BN763, IF($C$4=Dates!$E$6, DataPack!BS763)))))</f>
        <v/>
      </c>
      <c r="E492" s="100" t="str">
        <f>IF(IF($C$4=Dates!$E$3, DataPack!BE763, IF($C$4=Dates!$E$4, DataPack!BJ763, IF($C$4=Dates!$E$5, DataPack!BO763, IF($C$4=Dates!$E$6, DataPack!BT763))))="", "", IF($C$4=Dates!$E$3, DataPack!BE763, IF($C$4=Dates!$E$4, DataPack!BJ763, IF($C$4=Dates!$E$5, DataPack!BO763, IF($C$4=Dates!$E$6, DataPack!BT763)))))</f>
        <v/>
      </c>
      <c r="F492" s="100"/>
      <c r="G492" s="101" t="str">
        <f>IF(IF($C$4=Dates!$E$3, DataPack!BF763, IF($C$4=Dates!$E$4, DataPack!BK763, IF($C$4=Dates!$E$5, DataPack!BP763, IF($C$4=Dates!$E$6, DataPack!BU763))))="", "", IF($C$4=Dates!$E$3, DataPack!BF763, IF($C$4=Dates!$E$4, DataPack!BK763, IF($C$4=Dates!$E$5, DataPack!BP763, IF($C$4=Dates!$E$6, DataPack!BU763)))))</f>
        <v/>
      </c>
    </row>
    <row r="493" spans="2:7">
      <c r="B493" s="93" t="str">
        <f>IF(IF($C$4=Dates!$E$3, DataPack!BB764, IF($C$4=Dates!$E$4, DataPack!BG764, IF($C$4=Dates!$E$5, DataPack!BL764, IF($C$4=Dates!$E$6, DataPack!BQ764))))="", "", IF($C$4=Dates!$E$3, DataPack!BB764, IF($C$4=Dates!$E$4, DataPack!BG764, IF($C$4=Dates!$E$5, DataPack!BL764, IF($C$4=Dates!$E$6, DataPack!BQ764)))))</f>
        <v/>
      </c>
      <c r="C493" s="100" t="str">
        <f>IF(IF($C$4=Dates!$E$3, DataPack!BC764, IF($C$4=Dates!$E$4, DataPack!BH764, IF($C$4=Dates!$E$5, DataPack!BM764, IF($C$4=Dates!$E$6, DataPack!BR764))))="", "", IF($C$4=Dates!$E$3, DataPack!BC764, IF($C$4=Dates!$E$4, DataPack!BH764, IF($C$4=Dates!$E$5, DataPack!BM764, IF($C$4=Dates!$E$6, DataPack!BR764)))))</f>
        <v/>
      </c>
      <c r="D493" s="100" t="str">
        <f>IF(IF($C$4=Dates!$E$3, DataPack!BD764, IF($C$4=Dates!$E$4, DataPack!BI764, IF($C$4=Dates!$E$5, DataPack!BN764, IF($C$4=Dates!$E$6, DataPack!BS764))))="", "", IF($C$4=Dates!$E$3, DataPack!BD764, IF($C$4=Dates!$E$4, DataPack!BI764, IF($C$4=Dates!$E$5, DataPack!BN764, IF($C$4=Dates!$E$6, DataPack!BS764)))))</f>
        <v/>
      </c>
      <c r="E493" s="100" t="str">
        <f>IF(IF($C$4=Dates!$E$3, DataPack!BE764, IF($C$4=Dates!$E$4, DataPack!BJ764, IF($C$4=Dates!$E$5, DataPack!BO764, IF($C$4=Dates!$E$6, DataPack!BT764))))="", "", IF($C$4=Dates!$E$3, DataPack!BE764, IF($C$4=Dates!$E$4, DataPack!BJ764, IF($C$4=Dates!$E$5, DataPack!BO764, IF($C$4=Dates!$E$6, DataPack!BT764)))))</f>
        <v/>
      </c>
      <c r="F493" s="100"/>
      <c r="G493" s="101" t="str">
        <f>IF(IF($C$4=Dates!$E$3, DataPack!BF764, IF($C$4=Dates!$E$4, DataPack!BK764, IF($C$4=Dates!$E$5, DataPack!BP764, IF($C$4=Dates!$E$6, DataPack!BU764))))="", "", IF($C$4=Dates!$E$3, DataPack!BF764, IF($C$4=Dates!$E$4, DataPack!BK764, IF($C$4=Dates!$E$5, DataPack!BP764, IF($C$4=Dates!$E$6, DataPack!BU764)))))</f>
        <v/>
      </c>
    </row>
    <row r="494" spans="2:7">
      <c r="B494" s="93" t="str">
        <f>IF(IF($C$4=Dates!$E$3, DataPack!BB765, IF($C$4=Dates!$E$4, DataPack!BG765, IF($C$4=Dates!$E$5, DataPack!BL765, IF($C$4=Dates!$E$6, DataPack!BQ765))))="", "", IF($C$4=Dates!$E$3, DataPack!BB765, IF($C$4=Dates!$E$4, DataPack!BG765, IF($C$4=Dates!$E$5, DataPack!BL765, IF($C$4=Dates!$E$6, DataPack!BQ765)))))</f>
        <v/>
      </c>
      <c r="C494" s="100" t="str">
        <f>IF(IF($C$4=Dates!$E$3, DataPack!BC765, IF($C$4=Dates!$E$4, DataPack!BH765, IF($C$4=Dates!$E$5, DataPack!BM765, IF($C$4=Dates!$E$6, DataPack!BR765))))="", "", IF($C$4=Dates!$E$3, DataPack!BC765, IF($C$4=Dates!$E$4, DataPack!BH765, IF($C$4=Dates!$E$5, DataPack!BM765, IF($C$4=Dates!$E$6, DataPack!BR765)))))</f>
        <v/>
      </c>
      <c r="D494" s="100" t="str">
        <f>IF(IF($C$4=Dates!$E$3, DataPack!BD765, IF($C$4=Dates!$E$4, DataPack!BI765, IF($C$4=Dates!$E$5, DataPack!BN765, IF($C$4=Dates!$E$6, DataPack!BS765))))="", "", IF($C$4=Dates!$E$3, DataPack!BD765, IF($C$4=Dates!$E$4, DataPack!BI765, IF($C$4=Dates!$E$5, DataPack!BN765, IF($C$4=Dates!$E$6, DataPack!BS765)))))</f>
        <v/>
      </c>
      <c r="E494" s="100" t="str">
        <f>IF(IF($C$4=Dates!$E$3, DataPack!BE765, IF($C$4=Dates!$E$4, DataPack!BJ765, IF($C$4=Dates!$E$5, DataPack!BO765, IF($C$4=Dates!$E$6, DataPack!BT765))))="", "", IF($C$4=Dates!$E$3, DataPack!BE765, IF($C$4=Dates!$E$4, DataPack!BJ765, IF($C$4=Dates!$E$5, DataPack!BO765, IF($C$4=Dates!$E$6, DataPack!BT765)))))</f>
        <v/>
      </c>
      <c r="F494" s="100"/>
      <c r="G494" s="101" t="str">
        <f>IF(IF($C$4=Dates!$E$3, DataPack!BF765, IF($C$4=Dates!$E$4, DataPack!BK765, IF($C$4=Dates!$E$5, DataPack!BP765, IF($C$4=Dates!$E$6, DataPack!BU765))))="", "", IF($C$4=Dates!$E$3, DataPack!BF765, IF($C$4=Dates!$E$4, DataPack!BK765, IF($C$4=Dates!$E$5, DataPack!BP765, IF($C$4=Dates!$E$6, DataPack!BU765)))))</f>
        <v/>
      </c>
    </row>
    <row r="495" spans="2:7">
      <c r="B495" s="93" t="str">
        <f>IF(IF($C$4=Dates!$E$3, DataPack!BB766, IF($C$4=Dates!$E$4, DataPack!BG766, IF($C$4=Dates!$E$5, DataPack!BL766, IF($C$4=Dates!$E$6, DataPack!BQ766))))="", "", IF($C$4=Dates!$E$3, DataPack!BB766, IF($C$4=Dates!$E$4, DataPack!BG766, IF($C$4=Dates!$E$5, DataPack!BL766, IF($C$4=Dates!$E$6, DataPack!BQ766)))))</f>
        <v/>
      </c>
      <c r="C495" s="100" t="str">
        <f>IF(IF($C$4=Dates!$E$3, DataPack!BC766, IF($C$4=Dates!$E$4, DataPack!BH766, IF($C$4=Dates!$E$5, DataPack!BM766, IF($C$4=Dates!$E$6, DataPack!BR766))))="", "", IF($C$4=Dates!$E$3, DataPack!BC766, IF($C$4=Dates!$E$4, DataPack!BH766, IF($C$4=Dates!$E$5, DataPack!BM766, IF($C$4=Dates!$E$6, DataPack!BR766)))))</f>
        <v/>
      </c>
      <c r="D495" s="100" t="str">
        <f>IF(IF($C$4=Dates!$E$3, DataPack!BD766, IF($C$4=Dates!$E$4, DataPack!BI766, IF($C$4=Dates!$E$5, DataPack!BN766, IF($C$4=Dates!$E$6, DataPack!BS766))))="", "", IF($C$4=Dates!$E$3, DataPack!BD766, IF($C$4=Dates!$E$4, DataPack!BI766, IF($C$4=Dates!$E$5, DataPack!BN766, IF($C$4=Dates!$E$6, DataPack!BS766)))))</f>
        <v/>
      </c>
      <c r="E495" s="100" t="str">
        <f>IF(IF($C$4=Dates!$E$3, DataPack!BE766, IF($C$4=Dates!$E$4, DataPack!BJ766, IF($C$4=Dates!$E$5, DataPack!BO766, IF($C$4=Dates!$E$6, DataPack!BT766))))="", "", IF($C$4=Dates!$E$3, DataPack!BE766, IF($C$4=Dates!$E$4, DataPack!BJ766, IF($C$4=Dates!$E$5, DataPack!BO766, IF($C$4=Dates!$E$6, DataPack!BT766)))))</f>
        <v/>
      </c>
      <c r="F495" s="100"/>
      <c r="G495" s="101" t="str">
        <f>IF(IF($C$4=Dates!$E$3, DataPack!BF766, IF($C$4=Dates!$E$4, DataPack!BK766, IF($C$4=Dates!$E$5, DataPack!BP766, IF($C$4=Dates!$E$6, DataPack!BU766))))="", "", IF($C$4=Dates!$E$3, DataPack!BF766, IF($C$4=Dates!$E$4, DataPack!BK766, IF($C$4=Dates!$E$5, DataPack!BP766, IF($C$4=Dates!$E$6, DataPack!BU766)))))</f>
        <v/>
      </c>
    </row>
    <row r="496" spans="2:7">
      <c r="B496" s="93" t="str">
        <f>IF(IF($C$4=Dates!$E$3, DataPack!BB767, IF($C$4=Dates!$E$4, DataPack!BG767, IF($C$4=Dates!$E$5, DataPack!BL767, IF($C$4=Dates!$E$6, DataPack!BQ767))))="", "", IF($C$4=Dates!$E$3, DataPack!BB767, IF($C$4=Dates!$E$4, DataPack!BG767, IF($C$4=Dates!$E$5, DataPack!BL767, IF($C$4=Dates!$E$6, DataPack!BQ767)))))</f>
        <v/>
      </c>
      <c r="C496" s="100" t="str">
        <f>IF(IF($C$4=Dates!$E$3, DataPack!BC767, IF($C$4=Dates!$E$4, DataPack!BH767, IF($C$4=Dates!$E$5, DataPack!BM767, IF($C$4=Dates!$E$6, DataPack!BR767))))="", "", IF($C$4=Dates!$E$3, DataPack!BC767, IF($C$4=Dates!$E$4, DataPack!BH767, IF($C$4=Dates!$E$5, DataPack!BM767, IF($C$4=Dates!$E$6, DataPack!BR767)))))</f>
        <v/>
      </c>
      <c r="D496" s="100" t="str">
        <f>IF(IF($C$4=Dates!$E$3, DataPack!BD767, IF($C$4=Dates!$E$4, DataPack!BI767, IF($C$4=Dates!$E$5, DataPack!BN767, IF($C$4=Dates!$E$6, DataPack!BS767))))="", "", IF($C$4=Dates!$E$3, DataPack!BD767, IF($C$4=Dates!$E$4, DataPack!BI767, IF($C$4=Dates!$E$5, DataPack!BN767, IF($C$4=Dates!$E$6, DataPack!BS767)))))</f>
        <v/>
      </c>
      <c r="E496" s="100" t="str">
        <f>IF(IF($C$4=Dates!$E$3, DataPack!BE767, IF($C$4=Dates!$E$4, DataPack!BJ767, IF($C$4=Dates!$E$5, DataPack!BO767, IF($C$4=Dates!$E$6, DataPack!BT767))))="", "", IF($C$4=Dates!$E$3, DataPack!BE767, IF($C$4=Dates!$E$4, DataPack!BJ767, IF($C$4=Dates!$E$5, DataPack!BO767, IF($C$4=Dates!$E$6, DataPack!BT767)))))</f>
        <v/>
      </c>
      <c r="F496" s="100"/>
      <c r="G496" s="101" t="str">
        <f>IF(IF($C$4=Dates!$E$3, DataPack!BF767, IF($C$4=Dates!$E$4, DataPack!BK767, IF($C$4=Dates!$E$5, DataPack!BP767, IF($C$4=Dates!$E$6, DataPack!BU767))))="", "", IF($C$4=Dates!$E$3, DataPack!BF767, IF($C$4=Dates!$E$4, DataPack!BK767, IF($C$4=Dates!$E$5, DataPack!BP767, IF($C$4=Dates!$E$6, DataPack!BU767)))))</f>
        <v/>
      </c>
    </row>
    <row r="497" spans="2:7">
      <c r="B497" s="93" t="str">
        <f>IF(IF($C$4=Dates!$E$3, DataPack!BB768, IF($C$4=Dates!$E$4, DataPack!BG768, IF($C$4=Dates!$E$5, DataPack!BL768, IF($C$4=Dates!$E$6, DataPack!BQ768))))="", "", IF($C$4=Dates!$E$3, DataPack!BB768, IF($C$4=Dates!$E$4, DataPack!BG768, IF($C$4=Dates!$E$5, DataPack!BL768, IF($C$4=Dates!$E$6, DataPack!BQ768)))))</f>
        <v/>
      </c>
      <c r="C497" s="100" t="str">
        <f>IF(IF($C$4=Dates!$E$3, DataPack!BC768, IF($C$4=Dates!$E$4, DataPack!BH768, IF($C$4=Dates!$E$5, DataPack!BM768, IF($C$4=Dates!$E$6, DataPack!BR768))))="", "", IF($C$4=Dates!$E$3, DataPack!BC768, IF($C$4=Dates!$E$4, DataPack!BH768, IF($C$4=Dates!$E$5, DataPack!BM768, IF($C$4=Dates!$E$6, DataPack!BR768)))))</f>
        <v/>
      </c>
      <c r="D497" s="100" t="str">
        <f>IF(IF($C$4=Dates!$E$3, DataPack!BD768, IF($C$4=Dates!$E$4, DataPack!BI768, IF($C$4=Dates!$E$5, DataPack!BN768, IF($C$4=Dates!$E$6, DataPack!BS768))))="", "", IF($C$4=Dates!$E$3, DataPack!BD768, IF($C$4=Dates!$E$4, DataPack!BI768, IF($C$4=Dates!$E$5, DataPack!BN768, IF($C$4=Dates!$E$6, DataPack!BS768)))))</f>
        <v/>
      </c>
      <c r="E497" s="100" t="str">
        <f>IF(IF($C$4=Dates!$E$3, DataPack!BE768, IF($C$4=Dates!$E$4, DataPack!BJ768, IF($C$4=Dates!$E$5, DataPack!BO768, IF($C$4=Dates!$E$6, DataPack!BT768))))="", "", IF($C$4=Dates!$E$3, DataPack!BE768, IF($C$4=Dates!$E$4, DataPack!BJ768, IF($C$4=Dates!$E$5, DataPack!BO768, IF($C$4=Dates!$E$6, DataPack!BT768)))))</f>
        <v/>
      </c>
      <c r="F497" s="100"/>
      <c r="G497" s="101" t="str">
        <f>IF(IF($C$4=Dates!$E$3, DataPack!BF768, IF($C$4=Dates!$E$4, DataPack!BK768, IF($C$4=Dates!$E$5, DataPack!BP768, IF($C$4=Dates!$E$6, DataPack!BU768))))="", "", IF($C$4=Dates!$E$3, DataPack!BF768, IF($C$4=Dates!$E$4, DataPack!BK768, IF($C$4=Dates!$E$5, DataPack!BP768, IF($C$4=Dates!$E$6, DataPack!BU768)))))</f>
        <v/>
      </c>
    </row>
    <row r="498" spans="2:7">
      <c r="B498" s="93" t="str">
        <f>IF(IF($C$4=Dates!$E$3, DataPack!BB769, IF($C$4=Dates!$E$4, DataPack!BG769, IF($C$4=Dates!$E$5, DataPack!BL769, IF($C$4=Dates!$E$6, DataPack!BQ769))))="", "", IF($C$4=Dates!$E$3, DataPack!BB769, IF($C$4=Dates!$E$4, DataPack!BG769, IF($C$4=Dates!$E$5, DataPack!BL769, IF($C$4=Dates!$E$6, DataPack!BQ769)))))</f>
        <v/>
      </c>
      <c r="C498" s="100" t="str">
        <f>IF(IF($C$4=Dates!$E$3, DataPack!BC769, IF($C$4=Dates!$E$4, DataPack!BH769, IF($C$4=Dates!$E$5, DataPack!BM769, IF($C$4=Dates!$E$6, DataPack!BR769))))="", "", IF($C$4=Dates!$E$3, DataPack!BC769, IF($C$4=Dates!$E$4, DataPack!BH769, IF($C$4=Dates!$E$5, DataPack!BM769, IF($C$4=Dates!$E$6, DataPack!BR769)))))</f>
        <v/>
      </c>
      <c r="D498" s="100" t="str">
        <f>IF(IF($C$4=Dates!$E$3, DataPack!BD769, IF($C$4=Dates!$E$4, DataPack!BI769, IF($C$4=Dates!$E$5, DataPack!BN769, IF($C$4=Dates!$E$6, DataPack!BS769))))="", "", IF($C$4=Dates!$E$3, DataPack!BD769, IF($C$4=Dates!$E$4, DataPack!BI769, IF($C$4=Dates!$E$5, DataPack!BN769, IF($C$4=Dates!$E$6, DataPack!BS769)))))</f>
        <v/>
      </c>
      <c r="E498" s="100" t="str">
        <f>IF(IF($C$4=Dates!$E$3, DataPack!BE769, IF($C$4=Dates!$E$4, DataPack!BJ769, IF($C$4=Dates!$E$5, DataPack!BO769, IF($C$4=Dates!$E$6, DataPack!BT769))))="", "", IF($C$4=Dates!$E$3, DataPack!BE769, IF($C$4=Dates!$E$4, DataPack!BJ769, IF($C$4=Dates!$E$5, DataPack!BO769, IF($C$4=Dates!$E$6, DataPack!BT769)))))</f>
        <v/>
      </c>
      <c r="F498" s="100"/>
      <c r="G498" s="101" t="str">
        <f>IF(IF($C$4=Dates!$E$3, DataPack!BF769, IF($C$4=Dates!$E$4, DataPack!BK769, IF($C$4=Dates!$E$5, DataPack!BP769, IF($C$4=Dates!$E$6, DataPack!BU769))))="", "", IF($C$4=Dates!$E$3, DataPack!BF769, IF($C$4=Dates!$E$4, DataPack!BK769, IF($C$4=Dates!$E$5, DataPack!BP769, IF($C$4=Dates!$E$6, DataPack!BU769)))))</f>
        <v/>
      </c>
    </row>
    <row r="499" spans="2:7">
      <c r="B499" s="93" t="str">
        <f>IF(IF($C$4=Dates!$E$3, DataPack!BB770, IF($C$4=Dates!$E$4, DataPack!BG770, IF($C$4=Dates!$E$5, DataPack!BL770, IF($C$4=Dates!$E$6, DataPack!BQ770))))="", "", IF($C$4=Dates!$E$3, DataPack!BB770, IF($C$4=Dates!$E$4, DataPack!BG770, IF($C$4=Dates!$E$5, DataPack!BL770, IF($C$4=Dates!$E$6, DataPack!BQ770)))))</f>
        <v/>
      </c>
      <c r="C499" s="100" t="str">
        <f>IF(IF($C$4=Dates!$E$3, DataPack!BC770, IF($C$4=Dates!$E$4, DataPack!BH770, IF($C$4=Dates!$E$5, DataPack!BM770, IF($C$4=Dates!$E$6, DataPack!BR770))))="", "", IF($C$4=Dates!$E$3, DataPack!BC770, IF($C$4=Dates!$E$4, DataPack!BH770, IF($C$4=Dates!$E$5, DataPack!BM770, IF($C$4=Dates!$E$6, DataPack!BR770)))))</f>
        <v/>
      </c>
      <c r="D499" s="100" t="str">
        <f>IF(IF($C$4=Dates!$E$3, DataPack!BD770, IF($C$4=Dates!$E$4, DataPack!BI770, IF($C$4=Dates!$E$5, DataPack!BN770, IF($C$4=Dates!$E$6, DataPack!BS770))))="", "", IF($C$4=Dates!$E$3, DataPack!BD770, IF($C$4=Dates!$E$4, DataPack!BI770, IF($C$4=Dates!$E$5, DataPack!BN770, IF($C$4=Dates!$E$6, DataPack!BS770)))))</f>
        <v/>
      </c>
      <c r="E499" s="100" t="str">
        <f>IF(IF($C$4=Dates!$E$3, DataPack!BE770, IF($C$4=Dates!$E$4, DataPack!BJ770, IF($C$4=Dates!$E$5, DataPack!BO770, IF($C$4=Dates!$E$6, DataPack!BT770))))="", "", IF($C$4=Dates!$E$3, DataPack!BE770, IF($C$4=Dates!$E$4, DataPack!BJ770, IF($C$4=Dates!$E$5, DataPack!BO770, IF($C$4=Dates!$E$6, DataPack!BT770)))))</f>
        <v/>
      </c>
      <c r="F499" s="100"/>
      <c r="G499" s="101" t="str">
        <f>IF(IF($C$4=Dates!$E$3, DataPack!BF770, IF($C$4=Dates!$E$4, DataPack!BK770, IF($C$4=Dates!$E$5, DataPack!BP770, IF($C$4=Dates!$E$6, DataPack!BU770))))="", "", IF($C$4=Dates!$E$3, DataPack!BF770, IF($C$4=Dates!$E$4, DataPack!BK770, IF($C$4=Dates!$E$5, DataPack!BP770, IF($C$4=Dates!$E$6, DataPack!BU770)))))</f>
        <v/>
      </c>
    </row>
    <row r="500" spans="2:7">
      <c r="B500" s="93" t="str">
        <f>IF(IF($C$4=Dates!$E$3, DataPack!BB771, IF($C$4=Dates!$E$4, DataPack!BG771, IF($C$4=Dates!$E$5, DataPack!BL771, IF($C$4=Dates!$E$6, DataPack!BQ771))))="", "", IF($C$4=Dates!$E$3, DataPack!BB771, IF($C$4=Dates!$E$4, DataPack!BG771, IF($C$4=Dates!$E$5, DataPack!BL771, IF($C$4=Dates!$E$6, DataPack!BQ771)))))</f>
        <v/>
      </c>
      <c r="C500" s="100" t="str">
        <f>IF(IF($C$4=Dates!$E$3, DataPack!BC771, IF($C$4=Dates!$E$4, DataPack!BH771, IF($C$4=Dates!$E$5, DataPack!BM771, IF($C$4=Dates!$E$6, DataPack!BR771))))="", "", IF($C$4=Dates!$E$3, DataPack!BC771, IF($C$4=Dates!$E$4, DataPack!BH771, IF($C$4=Dates!$E$5, DataPack!BM771, IF($C$4=Dates!$E$6, DataPack!BR771)))))</f>
        <v/>
      </c>
      <c r="D500" s="100" t="str">
        <f>IF(IF($C$4=Dates!$E$3, DataPack!BD771, IF($C$4=Dates!$E$4, DataPack!BI771, IF($C$4=Dates!$E$5, DataPack!BN771, IF($C$4=Dates!$E$6, DataPack!BS771))))="", "", IF($C$4=Dates!$E$3, DataPack!BD771, IF($C$4=Dates!$E$4, DataPack!BI771, IF($C$4=Dates!$E$5, DataPack!BN771, IF($C$4=Dates!$E$6, DataPack!BS771)))))</f>
        <v/>
      </c>
      <c r="E500" s="100" t="str">
        <f>IF(IF($C$4=Dates!$E$3, DataPack!BE771, IF($C$4=Dates!$E$4, DataPack!BJ771, IF($C$4=Dates!$E$5, DataPack!BO771, IF($C$4=Dates!$E$6, DataPack!BT771))))="", "", IF($C$4=Dates!$E$3, DataPack!BE771, IF($C$4=Dates!$E$4, DataPack!BJ771, IF($C$4=Dates!$E$5, DataPack!BO771, IF($C$4=Dates!$E$6, DataPack!BT771)))))</f>
        <v/>
      </c>
      <c r="F500" s="100"/>
      <c r="G500" s="101" t="str">
        <f>IF(IF($C$4=Dates!$E$3, DataPack!BF771, IF($C$4=Dates!$E$4, DataPack!BK771, IF($C$4=Dates!$E$5, DataPack!BP771, IF($C$4=Dates!$E$6, DataPack!BU771))))="", "", IF($C$4=Dates!$E$3, DataPack!BF771, IF($C$4=Dates!$E$4, DataPack!BK771, IF($C$4=Dates!$E$5, DataPack!BP771, IF($C$4=Dates!$E$6, DataPack!BU771)))))</f>
        <v/>
      </c>
    </row>
    <row r="501" spans="2:7">
      <c r="B501" s="93" t="str">
        <f>IF(IF($C$4=Dates!$E$3, DataPack!BB772, IF($C$4=Dates!$E$4, DataPack!BG772, IF($C$4=Dates!$E$5, DataPack!BL772, IF($C$4=Dates!$E$6, DataPack!BQ772))))="", "", IF($C$4=Dates!$E$3, DataPack!BB772, IF($C$4=Dates!$E$4, DataPack!BG772, IF($C$4=Dates!$E$5, DataPack!BL772, IF($C$4=Dates!$E$6, DataPack!BQ772)))))</f>
        <v/>
      </c>
      <c r="C501" s="100" t="str">
        <f>IF(IF($C$4=Dates!$E$3, DataPack!BC772, IF($C$4=Dates!$E$4, DataPack!BH772, IF($C$4=Dates!$E$5, DataPack!BM772, IF($C$4=Dates!$E$6, DataPack!BR772))))="", "", IF($C$4=Dates!$E$3, DataPack!BC772, IF($C$4=Dates!$E$4, DataPack!BH772, IF($C$4=Dates!$E$5, DataPack!BM772, IF($C$4=Dates!$E$6, DataPack!BR772)))))</f>
        <v/>
      </c>
      <c r="D501" s="100" t="str">
        <f>IF(IF($C$4=Dates!$E$3, DataPack!BD772, IF($C$4=Dates!$E$4, DataPack!BI772, IF($C$4=Dates!$E$5, DataPack!BN772, IF($C$4=Dates!$E$6, DataPack!BS772))))="", "", IF($C$4=Dates!$E$3, DataPack!BD772, IF($C$4=Dates!$E$4, DataPack!BI772, IF($C$4=Dates!$E$5, DataPack!BN772, IF($C$4=Dates!$E$6, DataPack!BS772)))))</f>
        <v/>
      </c>
      <c r="E501" s="100" t="str">
        <f>IF(IF($C$4=Dates!$E$3, DataPack!BE772, IF($C$4=Dates!$E$4, DataPack!BJ772, IF($C$4=Dates!$E$5, DataPack!BO772, IF($C$4=Dates!$E$6, DataPack!BT772))))="", "", IF($C$4=Dates!$E$3, DataPack!BE772, IF($C$4=Dates!$E$4, DataPack!BJ772, IF($C$4=Dates!$E$5, DataPack!BO772, IF($C$4=Dates!$E$6, DataPack!BT772)))))</f>
        <v/>
      </c>
      <c r="F501" s="100"/>
      <c r="G501" s="101" t="str">
        <f>IF(IF($C$4=Dates!$E$3, DataPack!BF772, IF($C$4=Dates!$E$4, DataPack!BK772, IF($C$4=Dates!$E$5, DataPack!BP772, IF($C$4=Dates!$E$6, DataPack!BU772))))="", "", IF($C$4=Dates!$E$3, DataPack!BF772, IF($C$4=Dates!$E$4, DataPack!BK772, IF($C$4=Dates!$E$5, DataPack!BP772, IF($C$4=Dates!$E$6, DataPack!BU772)))))</f>
        <v/>
      </c>
    </row>
    <row r="502" spans="2:7">
      <c r="B502" s="93" t="str">
        <f>IF(IF($C$4=Dates!$E$3, DataPack!BB773, IF($C$4=Dates!$E$4, DataPack!BG773, IF($C$4=Dates!$E$5, DataPack!BL773, IF($C$4=Dates!$E$6, DataPack!BQ773))))="", "", IF($C$4=Dates!$E$3, DataPack!BB773, IF($C$4=Dates!$E$4, DataPack!BG773, IF($C$4=Dates!$E$5, DataPack!BL773, IF($C$4=Dates!$E$6, DataPack!BQ773)))))</f>
        <v/>
      </c>
      <c r="C502" s="100" t="str">
        <f>IF(IF($C$4=Dates!$E$3, DataPack!BC773, IF($C$4=Dates!$E$4, DataPack!BH773, IF($C$4=Dates!$E$5, DataPack!BM773, IF($C$4=Dates!$E$6, DataPack!BR773))))="", "", IF($C$4=Dates!$E$3, DataPack!BC773, IF($C$4=Dates!$E$4, DataPack!BH773, IF($C$4=Dates!$E$5, DataPack!BM773, IF($C$4=Dates!$E$6, DataPack!BR773)))))</f>
        <v/>
      </c>
      <c r="D502" s="100" t="str">
        <f>IF(IF($C$4=Dates!$E$3, DataPack!BD773, IF($C$4=Dates!$E$4, DataPack!BI773, IF($C$4=Dates!$E$5, DataPack!BN773, IF($C$4=Dates!$E$6, DataPack!BS773))))="", "", IF($C$4=Dates!$E$3, DataPack!BD773, IF($C$4=Dates!$E$4, DataPack!BI773, IF($C$4=Dates!$E$5, DataPack!BN773, IF($C$4=Dates!$E$6, DataPack!BS773)))))</f>
        <v/>
      </c>
      <c r="E502" s="100" t="str">
        <f>IF(IF($C$4=Dates!$E$3, DataPack!BE773, IF($C$4=Dates!$E$4, DataPack!BJ773, IF($C$4=Dates!$E$5, DataPack!BO773, IF($C$4=Dates!$E$6, DataPack!BT773))))="", "", IF($C$4=Dates!$E$3, DataPack!BE773, IF($C$4=Dates!$E$4, DataPack!BJ773, IF($C$4=Dates!$E$5, DataPack!BO773, IF($C$4=Dates!$E$6, DataPack!BT773)))))</f>
        <v/>
      </c>
      <c r="F502" s="100"/>
      <c r="G502" s="101" t="str">
        <f>IF(IF($C$4=Dates!$E$3, DataPack!BF773, IF($C$4=Dates!$E$4, DataPack!BK773, IF($C$4=Dates!$E$5, DataPack!BP773, IF($C$4=Dates!$E$6, DataPack!BU773))))="", "", IF($C$4=Dates!$E$3, DataPack!BF773, IF($C$4=Dates!$E$4, DataPack!BK773, IF($C$4=Dates!$E$5, DataPack!BP773, IF($C$4=Dates!$E$6, DataPack!BU773)))))</f>
        <v/>
      </c>
    </row>
    <row r="503" spans="2:7">
      <c r="B503" s="93" t="str">
        <f>IF(IF($C$4=Dates!$E$3, DataPack!BB774, IF($C$4=Dates!$E$4, DataPack!BG774, IF($C$4=Dates!$E$5, DataPack!BL774, IF($C$4=Dates!$E$6, DataPack!BQ774))))="", "", IF($C$4=Dates!$E$3, DataPack!BB774, IF($C$4=Dates!$E$4, DataPack!BG774, IF($C$4=Dates!$E$5, DataPack!BL774, IF($C$4=Dates!$E$6, DataPack!BQ774)))))</f>
        <v/>
      </c>
      <c r="C503" s="100" t="str">
        <f>IF(IF($C$4=Dates!$E$3, DataPack!BC774, IF($C$4=Dates!$E$4, DataPack!BH774, IF($C$4=Dates!$E$5, DataPack!BM774, IF($C$4=Dates!$E$6, DataPack!BR774))))="", "", IF($C$4=Dates!$E$3, DataPack!BC774, IF($C$4=Dates!$E$4, DataPack!BH774, IF($C$4=Dates!$E$5, DataPack!BM774, IF($C$4=Dates!$E$6, DataPack!BR774)))))</f>
        <v/>
      </c>
      <c r="D503" s="100" t="str">
        <f>IF(IF($C$4=Dates!$E$3, DataPack!BD774, IF($C$4=Dates!$E$4, DataPack!BI774, IF($C$4=Dates!$E$5, DataPack!BN774, IF($C$4=Dates!$E$6, DataPack!BS774))))="", "", IF($C$4=Dates!$E$3, DataPack!BD774, IF($C$4=Dates!$E$4, DataPack!BI774, IF($C$4=Dates!$E$5, DataPack!BN774, IF($C$4=Dates!$E$6, DataPack!BS774)))))</f>
        <v/>
      </c>
      <c r="E503" s="100" t="str">
        <f>IF(IF($C$4=Dates!$E$3, DataPack!BE774, IF($C$4=Dates!$E$4, DataPack!BJ774, IF($C$4=Dates!$E$5, DataPack!BO774, IF($C$4=Dates!$E$6, DataPack!BT774))))="", "", IF($C$4=Dates!$E$3, DataPack!BE774, IF($C$4=Dates!$E$4, DataPack!BJ774, IF($C$4=Dates!$E$5, DataPack!BO774, IF($C$4=Dates!$E$6, DataPack!BT774)))))</f>
        <v/>
      </c>
      <c r="F503" s="100"/>
      <c r="G503" s="101" t="str">
        <f>IF(IF($C$4=Dates!$E$3, DataPack!BF774, IF($C$4=Dates!$E$4, DataPack!BK774, IF($C$4=Dates!$E$5, DataPack!BP774, IF($C$4=Dates!$E$6, DataPack!BU774))))="", "", IF($C$4=Dates!$E$3, DataPack!BF774, IF($C$4=Dates!$E$4, DataPack!BK774, IF($C$4=Dates!$E$5, DataPack!BP774, IF($C$4=Dates!$E$6, DataPack!BU774)))))</f>
        <v/>
      </c>
    </row>
    <row r="504" spans="2:7">
      <c r="B504" s="93" t="str">
        <f>IF(IF($C$4=Dates!$E$3, DataPack!BB775, IF($C$4=Dates!$E$4, DataPack!BG775, IF($C$4=Dates!$E$5, DataPack!BL775, IF($C$4=Dates!$E$6, DataPack!BQ775))))="", "", IF($C$4=Dates!$E$3, DataPack!BB775, IF($C$4=Dates!$E$4, DataPack!BG775, IF($C$4=Dates!$E$5, DataPack!BL775, IF($C$4=Dates!$E$6, DataPack!BQ775)))))</f>
        <v/>
      </c>
      <c r="C504" s="100" t="str">
        <f>IF(IF($C$4=Dates!$E$3, DataPack!BC775, IF($C$4=Dates!$E$4, DataPack!BH775, IF($C$4=Dates!$E$5, DataPack!BM775, IF($C$4=Dates!$E$6, DataPack!BR775))))="", "", IF($C$4=Dates!$E$3, DataPack!BC775, IF($C$4=Dates!$E$4, DataPack!BH775, IF($C$4=Dates!$E$5, DataPack!BM775, IF($C$4=Dates!$E$6, DataPack!BR775)))))</f>
        <v/>
      </c>
      <c r="D504" s="100" t="str">
        <f>IF(IF($C$4=Dates!$E$3, DataPack!BD775, IF($C$4=Dates!$E$4, DataPack!BI775, IF($C$4=Dates!$E$5, DataPack!BN775, IF($C$4=Dates!$E$6, DataPack!BS775))))="", "", IF($C$4=Dates!$E$3, DataPack!BD775, IF($C$4=Dates!$E$4, DataPack!BI775, IF($C$4=Dates!$E$5, DataPack!BN775, IF($C$4=Dates!$E$6, DataPack!BS775)))))</f>
        <v/>
      </c>
      <c r="E504" s="100" t="str">
        <f>IF(IF($C$4=Dates!$E$3, DataPack!BE775, IF($C$4=Dates!$E$4, DataPack!BJ775, IF($C$4=Dates!$E$5, DataPack!BO775, IF($C$4=Dates!$E$6, DataPack!BT775))))="", "", IF($C$4=Dates!$E$3, DataPack!BE775, IF($C$4=Dates!$E$4, DataPack!BJ775, IF($C$4=Dates!$E$5, DataPack!BO775, IF($C$4=Dates!$E$6, DataPack!BT775)))))</f>
        <v/>
      </c>
      <c r="F504" s="100"/>
      <c r="G504" s="101" t="str">
        <f>IF(IF($C$4=Dates!$E$3, DataPack!BF775, IF($C$4=Dates!$E$4, DataPack!BK775, IF($C$4=Dates!$E$5, DataPack!BP775, IF($C$4=Dates!$E$6, DataPack!BU775))))="", "", IF($C$4=Dates!$E$3, DataPack!BF775, IF($C$4=Dates!$E$4, DataPack!BK775, IF($C$4=Dates!$E$5, DataPack!BP775, IF($C$4=Dates!$E$6, DataPack!BU775)))))</f>
        <v/>
      </c>
    </row>
    <row r="505" spans="2:7">
      <c r="B505" s="93" t="str">
        <f>IF(IF($C$4=Dates!$E$3, DataPack!BB776, IF($C$4=Dates!$E$4, DataPack!BG776, IF($C$4=Dates!$E$5, DataPack!BL776, IF($C$4=Dates!$E$6, DataPack!BQ776))))="", "", IF($C$4=Dates!$E$3, DataPack!BB776, IF($C$4=Dates!$E$4, DataPack!BG776, IF($C$4=Dates!$E$5, DataPack!BL776, IF($C$4=Dates!$E$6, DataPack!BQ776)))))</f>
        <v/>
      </c>
      <c r="C505" s="100" t="str">
        <f>IF(IF($C$4=Dates!$E$3, DataPack!BC776, IF($C$4=Dates!$E$4, DataPack!BH776, IF($C$4=Dates!$E$5, DataPack!BM776, IF($C$4=Dates!$E$6, DataPack!BR776))))="", "", IF($C$4=Dates!$E$3, DataPack!BC776, IF($C$4=Dates!$E$4, DataPack!BH776, IF($C$4=Dates!$E$5, DataPack!BM776, IF($C$4=Dates!$E$6, DataPack!BR776)))))</f>
        <v/>
      </c>
      <c r="D505" s="100" t="str">
        <f>IF(IF($C$4=Dates!$E$3, DataPack!BD776, IF($C$4=Dates!$E$4, DataPack!BI776, IF($C$4=Dates!$E$5, DataPack!BN776, IF($C$4=Dates!$E$6, DataPack!BS776))))="", "", IF($C$4=Dates!$E$3, DataPack!BD776, IF($C$4=Dates!$E$4, DataPack!BI776, IF($C$4=Dates!$E$5, DataPack!BN776, IF($C$4=Dates!$E$6, DataPack!BS776)))))</f>
        <v/>
      </c>
      <c r="E505" s="100" t="str">
        <f>IF(IF($C$4=Dates!$E$3, DataPack!BE776, IF($C$4=Dates!$E$4, DataPack!BJ776, IF($C$4=Dates!$E$5, DataPack!BO776, IF($C$4=Dates!$E$6, DataPack!BT776))))="", "", IF($C$4=Dates!$E$3, DataPack!BE776, IF($C$4=Dates!$E$4, DataPack!BJ776, IF($C$4=Dates!$E$5, DataPack!BO776, IF($C$4=Dates!$E$6, DataPack!BT776)))))</f>
        <v/>
      </c>
      <c r="F505" s="100"/>
      <c r="G505" s="101" t="str">
        <f>IF(IF($C$4=Dates!$E$3, DataPack!BF776, IF($C$4=Dates!$E$4, DataPack!BK776, IF($C$4=Dates!$E$5, DataPack!BP776, IF($C$4=Dates!$E$6, DataPack!BU776))))="", "", IF($C$4=Dates!$E$3, DataPack!BF776, IF($C$4=Dates!$E$4, DataPack!BK776, IF($C$4=Dates!$E$5, DataPack!BP776, IF($C$4=Dates!$E$6, DataPack!BU776)))))</f>
        <v/>
      </c>
    </row>
    <row r="506" spans="2:7">
      <c r="B506" s="93" t="str">
        <f>IF(IF($C$4=Dates!$E$3, DataPack!BB777, IF($C$4=Dates!$E$4, DataPack!BG777, IF($C$4=Dates!$E$5, DataPack!BL777, IF($C$4=Dates!$E$6, DataPack!BQ777))))="", "", IF($C$4=Dates!$E$3, DataPack!BB777, IF($C$4=Dates!$E$4, DataPack!BG777, IF($C$4=Dates!$E$5, DataPack!BL777, IF($C$4=Dates!$E$6, DataPack!BQ777)))))</f>
        <v/>
      </c>
      <c r="C506" s="100" t="str">
        <f>IF(IF($C$4=Dates!$E$3, DataPack!BC777, IF($C$4=Dates!$E$4, DataPack!BH777, IF($C$4=Dates!$E$5, DataPack!BM777, IF($C$4=Dates!$E$6, DataPack!BR777))))="", "", IF($C$4=Dates!$E$3, DataPack!BC777, IF($C$4=Dates!$E$4, DataPack!BH777, IF($C$4=Dates!$E$5, DataPack!BM777, IF($C$4=Dates!$E$6, DataPack!BR777)))))</f>
        <v/>
      </c>
      <c r="D506" s="100" t="str">
        <f>IF(IF($C$4=Dates!$E$3, DataPack!BD777, IF($C$4=Dates!$E$4, DataPack!BI777, IF($C$4=Dates!$E$5, DataPack!BN777, IF($C$4=Dates!$E$6, DataPack!BS777))))="", "", IF($C$4=Dates!$E$3, DataPack!BD777, IF($C$4=Dates!$E$4, DataPack!BI777, IF($C$4=Dates!$E$5, DataPack!BN777, IF($C$4=Dates!$E$6, DataPack!BS777)))))</f>
        <v/>
      </c>
      <c r="E506" s="100" t="str">
        <f>IF(IF($C$4=Dates!$E$3, DataPack!BE777, IF($C$4=Dates!$E$4, DataPack!BJ777, IF($C$4=Dates!$E$5, DataPack!BO777, IF($C$4=Dates!$E$6, DataPack!BT777))))="", "", IF($C$4=Dates!$E$3, DataPack!BE777, IF($C$4=Dates!$E$4, DataPack!BJ777, IF($C$4=Dates!$E$5, DataPack!BO777, IF($C$4=Dates!$E$6, DataPack!BT777)))))</f>
        <v/>
      </c>
      <c r="F506" s="100"/>
      <c r="G506" s="101" t="str">
        <f>IF(IF($C$4=Dates!$E$3, DataPack!BF777, IF($C$4=Dates!$E$4, DataPack!BK777, IF($C$4=Dates!$E$5, DataPack!BP777, IF($C$4=Dates!$E$6, DataPack!BU777))))="", "", IF($C$4=Dates!$E$3, DataPack!BF777, IF($C$4=Dates!$E$4, DataPack!BK777, IF($C$4=Dates!$E$5, DataPack!BP777, IF($C$4=Dates!$E$6, DataPack!BU777)))))</f>
        <v/>
      </c>
    </row>
    <row r="507" spans="2:7">
      <c r="B507" s="93" t="str">
        <f>IF(IF($C$4=Dates!$E$3, DataPack!BB778, IF($C$4=Dates!$E$4, DataPack!BG778, IF($C$4=Dates!$E$5, DataPack!BL778, IF($C$4=Dates!$E$6, DataPack!BQ778))))="", "", IF($C$4=Dates!$E$3, DataPack!BB778, IF($C$4=Dates!$E$4, DataPack!BG778, IF($C$4=Dates!$E$5, DataPack!BL778, IF($C$4=Dates!$E$6, DataPack!BQ778)))))</f>
        <v/>
      </c>
      <c r="C507" s="100" t="str">
        <f>IF(IF($C$4=Dates!$E$3, DataPack!BC778, IF($C$4=Dates!$E$4, DataPack!BH778, IF($C$4=Dates!$E$5, DataPack!BM778, IF($C$4=Dates!$E$6, DataPack!BR778))))="", "", IF($C$4=Dates!$E$3, DataPack!BC778, IF($C$4=Dates!$E$4, DataPack!BH778, IF($C$4=Dates!$E$5, DataPack!BM778, IF($C$4=Dates!$E$6, DataPack!BR778)))))</f>
        <v/>
      </c>
      <c r="D507" s="100" t="str">
        <f>IF(IF($C$4=Dates!$E$3, DataPack!BD778, IF($C$4=Dates!$E$4, DataPack!BI778, IF($C$4=Dates!$E$5, DataPack!BN778, IF($C$4=Dates!$E$6, DataPack!BS778))))="", "", IF($C$4=Dates!$E$3, DataPack!BD778, IF($C$4=Dates!$E$4, DataPack!BI778, IF($C$4=Dates!$E$5, DataPack!BN778, IF($C$4=Dates!$E$6, DataPack!BS778)))))</f>
        <v/>
      </c>
      <c r="E507" s="100" t="str">
        <f>IF(IF($C$4=Dates!$E$3, DataPack!BE778, IF($C$4=Dates!$E$4, DataPack!BJ778, IF($C$4=Dates!$E$5, DataPack!BO778, IF($C$4=Dates!$E$6, DataPack!BT778))))="", "", IF($C$4=Dates!$E$3, DataPack!BE778, IF($C$4=Dates!$E$4, DataPack!BJ778, IF($C$4=Dates!$E$5, DataPack!BO778, IF($C$4=Dates!$E$6, DataPack!BT778)))))</f>
        <v/>
      </c>
      <c r="F507" s="100"/>
      <c r="G507" s="101" t="str">
        <f>IF(IF($C$4=Dates!$E$3, DataPack!BF778, IF($C$4=Dates!$E$4, DataPack!BK778, IF($C$4=Dates!$E$5, DataPack!BP778, IF($C$4=Dates!$E$6, DataPack!BU778))))="", "", IF($C$4=Dates!$E$3, DataPack!BF778, IF($C$4=Dates!$E$4, DataPack!BK778, IF($C$4=Dates!$E$5, DataPack!BP778, IF($C$4=Dates!$E$6, DataPack!BU778)))))</f>
        <v/>
      </c>
    </row>
    <row r="508" spans="2:7">
      <c r="B508" s="93" t="str">
        <f>IF(IF($C$4=Dates!$E$3, DataPack!BB779, IF($C$4=Dates!$E$4, DataPack!BG779, IF($C$4=Dates!$E$5, DataPack!BL779, IF($C$4=Dates!$E$6, DataPack!BQ779))))="", "", IF($C$4=Dates!$E$3, DataPack!BB779, IF($C$4=Dates!$E$4, DataPack!BG779, IF($C$4=Dates!$E$5, DataPack!BL779, IF($C$4=Dates!$E$6, DataPack!BQ779)))))</f>
        <v/>
      </c>
      <c r="C508" s="100" t="str">
        <f>IF(IF($C$4=Dates!$E$3, DataPack!BC779, IF($C$4=Dates!$E$4, DataPack!BH779, IF($C$4=Dates!$E$5, DataPack!BM779, IF($C$4=Dates!$E$6, DataPack!BR779))))="", "", IF($C$4=Dates!$E$3, DataPack!BC779, IF($C$4=Dates!$E$4, DataPack!BH779, IF($C$4=Dates!$E$5, DataPack!BM779, IF($C$4=Dates!$E$6, DataPack!BR779)))))</f>
        <v/>
      </c>
      <c r="D508" s="100" t="str">
        <f>IF(IF($C$4=Dates!$E$3, DataPack!BD779, IF($C$4=Dates!$E$4, DataPack!BI779, IF($C$4=Dates!$E$5, DataPack!BN779, IF($C$4=Dates!$E$6, DataPack!BS779))))="", "", IF($C$4=Dates!$E$3, DataPack!BD779, IF($C$4=Dates!$E$4, DataPack!BI779, IF($C$4=Dates!$E$5, DataPack!BN779, IF($C$4=Dates!$E$6, DataPack!BS779)))))</f>
        <v/>
      </c>
      <c r="E508" s="100" t="str">
        <f>IF(IF($C$4=Dates!$E$3, DataPack!BE779, IF($C$4=Dates!$E$4, DataPack!BJ779, IF($C$4=Dates!$E$5, DataPack!BO779, IF($C$4=Dates!$E$6, DataPack!BT779))))="", "", IF($C$4=Dates!$E$3, DataPack!BE779, IF($C$4=Dates!$E$4, DataPack!BJ779, IF($C$4=Dates!$E$5, DataPack!BO779, IF($C$4=Dates!$E$6, DataPack!BT779)))))</f>
        <v/>
      </c>
      <c r="F508" s="100"/>
      <c r="G508" s="101" t="str">
        <f>IF(IF($C$4=Dates!$E$3, DataPack!BF779, IF($C$4=Dates!$E$4, DataPack!BK779, IF($C$4=Dates!$E$5, DataPack!BP779, IF($C$4=Dates!$E$6, DataPack!BU779))))="", "", IF($C$4=Dates!$E$3, DataPack!BF779, IF($C$4=Dates!$E$4, DataPack!BK779, IF($C$4=Dates!$E$5, DataPack!BP779, IF($C$4=Dates!$E$6, DataPack!BU779)))))</f>
        <v/>
      </c>
    </row>
    <row r="509" spans="2:7">
      <c r="B509" s="93" t="str">
        <f>IF(IF($C$4=Dates!$E$3, DataPack!BB780, IF($C$4=Dates!$E$4, DataPack!BG780, IF($C$4=Dates!$E$5, DataPack!BL780, IF($C$4=Dates!$E$6, DataPack!BQ780))))="", "", IF($C$4=Dates!$E$3, DataPack!BB780, IF($C$4=Dates!$E$4, DataPack!BG780, IF($C$4=Dates!$E$5, DataPack!BL780, IF($C$4=Dates!$E$6, DataPack!BQ780)))))</f>
        <v/>
      </c>
      <c r="C509" s="100" t="str">
        <f>IF(IF($C$4=Dates!$E$3, DataPack!BC780, IF($C$4=Dates!$E$4, DataPack!BH780, IF($C$4=Dates!$E$5, DataPack!BM780, IF($C$4=Dates!$E$6, DataPack!BR780))))="", "", IF($C$4=Dates!$E$3, DataPack!BC780, IF($C$4=Dates!$E$4, DataPack!BH780, IF($C$4=Dates!$E$5, DataPack!BM780, IF($C$4=Dates!$E$6, DataPack!BR780)))))</f>
        <v/>
      </c>
      <c r="D509" s="100" t="str">
        <f>IF(IF($C$4=Dates!$E$3, DataPack!BD780, IF($C$4=Dates!$E$4, DataPack!BI780, IF($C$4=Dates!$E$5, DataPack!BN780, IF($C$4=Dates!$E$6, DataPack!BS780))))="", "", IF($C$4=Dates!$E$3, DataPack!BD780, IF($C$4=Dates!$E$4, DataPack!BI780, IF($C$4=Dates!$E$5, DataPack!BN780, IF($C$4=Dates!$E$6, DataPack!BS780)))))</f>
        <v/>
      </c>
      <c r="E509" s="100" t="str">
        <f>IF(IF($C$4=Dates!$E$3, DataPack!BE780, IF($C$4=Dates!$E$4, DataPack!BJ780, IF($C$4=Dates!$E$5, DataPack!BO780, IF($C$4=Dates!$E$6, DataPack!BT780))))="", "", IF($C$4=Dates!$E$3, DataPack!BE780, IF($C$4=Dates!$E$4, DataPack!BJ780, IF($C$4=Dates!$E$5, DataPack!BO780, IF($C$4=Dates!$E$6, DataPack!BT780)))))</f>
        <v/>
      </c>
      <c r="F509" s="100"/>
      <c r="G509" s="101" t="str">
        <f>IF(IF($C$4=Dates!$E$3, DataPack!BF780, IF($C$4=Dates!$E$4, DataPack!BK780, IF($C$4=Dates!$E$5, DataPack!BP780, IF($C$4=Dates!$E$6, DataPack!BU780))))="", "", IF($C$4=Dates!$E$3, DataPack!BF780, IF($C$4=Dates!$E$4, DataPack!BK780, IF($C$4=Dates!$E$5, DataPack!BP780, IF($C$4=Dates!$E$6, DataPack!BU780)))))</f>
        <v/>
      </c>
    </row>
    <row r="510" spans="2:7">
      <c r="B510" s="93" t="str">
        <f>IF(IF($C$4=Dates!$E$3, DataPack!BB781, IF($C$4=Dates!$E$4, DataPack!BG781, IF($C$4=Dates!$E$5, DataPack!BL781, IF($C$4=Dates!$E$6, DataPack!BQ781))))="", "", IF($C$4=Dates!$E$3, DataPack!BB781, IF($C$4=Dates!$E$4, DataPack!BG781, IF($C$4=Dates!$E$5, DataPack!BL781, IF($C$4=Dates!$E$6, DataPack!BQ781)))))</f>
        <v/>
      </c>
      <c r="C510" s="100" t="str">
        <f>IF(IF($C$4=Dates!$E$3, DataPack!BC781, IF($C$4=Dates!$E$4, DataPack!BH781, IF($C$4=Dates!$E$5, DataPack!BM781, IF($C$4=Dates!$E$6, DataPack!BR781))))="", "", IF($C$4=Dates!$E$3, DataPack!BC781, IF($C$4=Dates!$E$4, DataPack!BH781, IF($C$4=Dates!$E$5, DataPack!BM781, IF($C$4=Dates!$E$6, DataPack!BR781)))))</f>
        <v/>
      </c>
      <c r="D510" s="100" t="str">
        <f>IF(IF($C$4=Dates!$E$3, DataPack!BD781, IF($C$4=Dates!$E$4, DataPack!BI781, IF($C$4=Dates!$E$5, DataPack!BN781, IF($C$4=Dates!$E$6, DataPack!BS781))))="", "", IF($C$4=Dates!$E$3, DataPack!BD781, IF($C$4=Dates!$E$4, DataPack!BI781, IF($C$4=Dates!$E$5, DataPack!BN781, IF($C$4=Dates!$E$6, DataPack!BS781)))))</f>
        <v/>
      </c>
      <c r="E510" s="100" t="str">
        <f>IF(IF($C$4=Dates!$E$3, DataPack!BE781, IF($C$4=Dates!$E$4, DataPack!BJ781, IF($C$4=Dates!$E$5, DataPack!BO781, IF($C$4=Dates!$E$6, DataPack!BT781))))="", "", IF($C$4=Dates!$E$3, DataPack!BE781, IF($C$4=Dates!$E$4, DataPack!BJ781, IF($C$4=Dates!$E$5, DataPack!BO781, IF($C$4=Dates!$E$6, DataPack!BT781)))))</f>
        <v/>
      </c>
      <c r="F510" s="100"/>
      <c r="G510" s="101" t="str">
        <f>IF(IF($C$4=Dates!$E$3, DataPack!BF781, IF($C$4=Dates!$E$4, DataPack!BK781, IF($C$4=Dates!$E$5, DataPack!BP781, IF($C$4=Dates!$E$6, DataPack!BU781))))="", "", IF($C$4=Dates!$E$3, DataPack!BF781, IF($C$4=Dates!$E$4, DataPack!BK781, IF($C$4=Dates!$E$5, DataPack!BP781, IF($C$4=Dates!$E$6, DataPack!BU781)))))</f>
        <v/>
      </c>
    </row>
    <row r="511" spans="2:7">
      <c r="B511" s="93" t="str">
        <f>IF(IF($C$4=Dates!$E$3, DataPack!BB782, IF($C$4=Dates!$E$4, DataPack!BG782, IF($C$4=Dates!$E$5, DataPack!BL782, IF($C$4=Dates!$E$6, DataPack!BQ782))))="", "", IF($C$4=Dates!$E$3, DataPack!BB782, IF($C$4=Dates!$E$4, DataPack!BG782, IF($C$4=Dates!$E$5, DataPack!BL782, IF($C$4=Dates!$E$6, DataPack!BQ782)))))</f>
        <v/>
      </c>
      <c r="C511" s="100" t="str">
        <f>IF(IF($C$4=Dates!$E$3, DataPack!BC782, IF($C$4=Dates!$E$4, DataPack!BH782, IF($C$4=Dates!$E$5, DataPack!BM782, IF($C$4=Dates!$E$6, DataPack!BR782))))="", "", IF($C$4=Dates!$E$3, DataPack!BC782, IF($C$4=Dates!$E$4, DataPack!BH782, IF($C$4=Dates!$E$5, DataPack!BM782, IF($C$4=Dates!$E$6, DataPack!BR782)))))</f>
        <v/>
      </c>
      <c r="D511" s="100" t="str">
        <f>IF(IF($C$4=Dates!$E$3, DataPack!BD782, IF($C$4=Dates!$E$4, DataPack!BI782, IF($C$4=Dates!$E$5, DataPack!BN782, IF($C$4=Dates!$E$6, DataPack!BS782))))="", "", IF($C$4=Dates!$E$3, DataPack!BD782, IF($C$4=Dates!$E$4, DataPack!BI782, IF($C$4=Dates!$E$5, DataPack!BN782, IF($C$4=Dates!$E$6, DataPack!BS782)))))</f>
        <v/>
      </c>
      <c r="E511" s="100" t="str">
        <f>IF(IF($C$4=Dates!$E$3, DataPack!BE782, IF($C$4=Dates!$E$4, DataPack!BJ782, IF($C$4=Dates!$E$5, DataPack!BO782, IF($C$4=Dates!$E$6, DataPack!BT782))))="", "", IF($C$4=Dates!$E$3, DataPack!BE782, IF($C$4=Dates!$E$4, DataPack!BJ782, IF($C$4=Dates!$E$5, DataPack!BO782, IF($C$4=Dates!$E$6, DataPack!BT782)))))</f>
        <v/>
      </c>
      <c r="F511" s="100"/>
      <c r="G511" s="101" t="str">
        <f>IF(IF($C$4=Dates!$E$3, DataPack!BF782, IF($C$4=Dates!$E$4, DataPack!BK782, IF($C$4=Dates!$E$5, DataPack!BP782, IF($C$4=Dates!$E$6, DataPack!BU782))))="", "", IF($C$4=Dates!$E$3, DataPack!BF782, IF($C$4=Dates!$E$4, DataPack!BK782, IF($C$4=Dates!$E$5, DataPack!BP782, IF($C$4=Dates!$E$6, DataPack!BU782)))))</f>
        <v/>
      </c>
    </row>
    <row r="512" spans="2:7">
      <c r="B512" s="93" t="str">
        <f>IF(IF($C$4=Dates!$E$3, DataPack!BB783, IF($C$4=Dates!$E$4, DataPack!BG783, IF($C$4=Dates!$E$5, DataPack!BL783, IF($C$4=Dates!$E$6, DataPack!BQ783))))="", "", IF($C$4=Dates!$E$3, DataPack!BB783, IF($C$4=Dates!$E$4, DataPack!BG783, IF($C$4=Dates!$E$5, DataPack!BL783, IF($C$4=Dates!$E$6, DataPack!BQ783)))))</f>
        <v/>
      </c>
      <c r="C512" s="100" t="str">
        <f>IF(IF($C$4=Dates!$E$3, DataPack!BC783, IF($C$4=Dates!$E$4, DataPack!BH783, IF($C$4=Dates!$E$5, DataPack!BM783, IF($C$4=Dates!$E$6, DataPack!BR783))))="", "", IF($C$4=Dates!$E$3, DataPack!BC783, IF($C$4=Dates!$E$4, DataPack!BH783, IF($C$4=Dates!$E$5, DataPack!BM783, IF($C$4=Dates!$E$6, DataPack!BR783)))))</f>
        <v/>
      </c>
      <c r="D512" s="100" t="str">
        <f>IF(IF($C$4=Dates!$E$3, DataPack!BD783, IF($C$4=Dates!$E$4, DataPack!BI783, IF($C$4=Dates!$E$5, DataPack!BN783, IF($C$4=Dates!$E$6, DataPack!BS783))))="", "", IF($C$4=Dates!$E$3, DataPack!BD783, IF($C$4=Dates!$E$4, DataPack!BI783, IF($C$4=Dates!$E$5, DataPack!BN783, IF($C$4=Dates!$E$6, DataPack!BS783)))))</f>
        <v/>
      </c>
      <c r="E512" s="100" t="str">
        <f>IF(IF($C$4=Dates!$E$3, DataPack!BE783, IF($C$4=Dates!$E$4, DataPack!BJ783, IF($C$4=Dates!$E$5, DataPack!BO783, IF($C$4=Dates!$E$6, DataPack!BT783))))="", "", IF($C$4=Dates!$E$3, DataPack!BE783, IF($C$4=Dates!$E$4, DataPack!BJ783, IF($C$4=Dates!$E$5, DataPack!BO783, IF($C$4=Dates!$E$6, DataPack!BT783)))))</f>
        <v/>
      </c>
      <c r="F512" s="100"/>
      <c r="G512" s="101" t="str">
        <f>IF(IF($C$4=Dates!$E$3, DataPack!BF783, IF($C$4=Dates!$E$4, DataPack!BK783, IF($C$4=Dates!$E$5, DataPack!BP783, IF($C$4=Dates!$E$6, DataPack!BU783))))="", "", IF($C$4=Dates!$E$3, DataPack!BF783, IF($C$4=Dates!$E$4, DataPack!BK783, IF($C$4=Dates!$E$5, DataPack!BP783, IF($C$4=Dates!$E$6, DataPack!BU783)))))</f>
        <v/>
      </c>
    </row>
    <row r="513" spans="2:7">
      <c r="B513" s="93" t="str">
        <f>IF(IF($C$4=Dates!$E$3, DataPack!BB784, IF($C$4=Dates!$E$4, DataPack!BG784, IF($C$4=Dates!$E$5, DataPack!BL784, IF($C$4=Dates!$E$6, DataPack!BQ784))))="", "", IF($C$4=Dates!$E$3, DataPack!BB784, IF($C$4=Dates!$E$4, DataPack!BG784, IF($C$4=Dates!$E$5, DataPack!BL784, IF($C$4=Dates!$E$6, DataPack!BQ784)))))</f>
        <v/>
      </c>
      <c r="C513" s="100" t="str">
        <f>IF(IF($C$4=Dates!$E$3, DataPack!BC784, IF($C$4=Dates!$E$4, DataPack!BH784, IF($C$4=Dates!$E$5, DataPack!BM784, IF($C$4=Dates!$E$6, DataPack!BR784))))="", "", IF($C$4=Dates!$E$3, DataPack!BC784, IF($C$4=Dates!$E$4, DataPack!BH784, IF($C$4=Dates!$E$5, DataPack!BM784, IF($C$4=Dates!$E$6, DataPack!BR784)))))</f>
        <v/>
      </c>
      <c r="D513" s="100" t="str">
        <f>IF(IF($C$4=Dates!$E$3, DataPack!BD784, IF($C$4=Dates!$E$4, DataPack!BI784, IF($C$4=Dates!$E$5, DataPack!BN784, IF($C$4=Dates!$E$6, DataPack!BS784))))="", "", IF($C$4=Dates!$E$3, DataPack!BD784, IF($C$4=Dates!$E$4, DataPack!BI784, IF($C$4=Dates!$E$5, DataPack!BN784, IF($C$4=Dates!$E$6, DataPack!BS784)))))</f>
        <v/>
      </c>
      <c r="E513" s="100" t="str">
        <f>IF(IF($C$4=Dates!$E$3, DataPack!BE784, IF($C$4=Dates!$E$4, DataPack!BJ784, IF($C$4=Dates!$E$5, DataPack!BO784, IF($C$4=Dates!$E$6, DataPack!BT784))))="", "", IF($C$4=Dates!$E$3, DataPack!BE784, IF($C$4=Dates!$E$4, DataPack!BJ784, IF($C$4=Dates!$E$5, DataPack!BO784, IF($C$4=Dates!$E$6, DataPack!BT784)))))</f>
        <v/>
      </c>
      <c r="F513" s="100"/>
      <c r="G513" s="101" t="str">
        <f>IF(IF($C$4=Dates!$E$3, DataPack!BF784, IF($C$4=Dates!$E$4, DataPack!BK784, IF($C$4=Dates!$E$5, DataPack!BP784, IF($C$4=Dates!$E$6, DataPack!BU784))))="", "", IF($C$4=Dates!$E$3, DataPack!BF784, IF($C$4=Dates!$E$4, DataPack!BK784, IF($C$4=Dates!$E$5, DataPack!BP784, IF($C$4=Dates!$E$6, DataPack!BU784)))))</f>
        <v/>
      </c>
    </row>
    <row r="514" spans="2:7">
      <c r="B514" s="93" t="str">
        <f>IF(IF($C$4=Dates!$E$3, DataPack!BB785, IF($C$4=Dates!$E$4, DataPack!BG785, IF($C$4=Dates!$E$5, DataPack!BL785, IF($C$4=Dates!$E$6, DataPack!BQ785))))="", "", IF($C$4=Dates!$E$3, DataPack!BB785, IF($C$4=Dates!$E$4, DataPack!BG785, IF($C$4=Dates!$E$5, DataPack!BL785, IF($C$4=Dates!$E$6, DataPack!BQ785)))))</f>
        <v/>
      </c>
      <c r="C514" s="100" t="str">
        <f>IF(IF($C$4=Dates!$E$3, DataPack!BC785, IF($C$4=Dates!$E$4, DataPack!BH785, IF($C$4=Dates!$E$5, DataPack!BM785, IF($C$4=Dates!$E$6, DataPack!BR785))))="", "", IF($C$4=Dates!$E$3, DataPack!BC785, IF($C$4=Dates!$E$4, DataPack!BH785, IF($C$4=Dates!$E$5, DataPack!BM785, IF($C$4=Dates!$E$6, DataPack!BR785)))))</f>
        <v/>
      </c>
      <c r="D514" s="100" t="str">
        <f>IF(IF($C$4=Dates!$E$3, DataPack!BD785, IF($C$4=Dates!$E$4, DataPack!BI785, IF($C$4=Dates!$E$5, DataPack!BN785, IF($C$4=Dates!$E$6, DataPack!BS785))))="", "", IF($C$4=Dates!$E$3, DataPack!BD785, IF($C$4=Dates!$E$4, DataPack!BI785, IF($C$4=Dates!$E$5, DataPack!BN785, IF($C$4=Dates!$E$6, DataPack!BS785)))))</f>
        <v/>
      </c>
      <c r="E514" s="100" t="str">
        <f>IF(IF($C$4=Dates!$E$3, DataPack!BE785, IF($C$4=Dates!$E$4, DataPack!BJ785, IF($C$4=Dates!$E$5, DataPack!BO785, IF($C$4=Dates!$E$6, DataPack!BT785))))="", "", IF($C$4=Dates!$E$3, DataPack!BE785, IF($C$4=Dates!$E$4, DataPack!BJ785, IF($C$4=Dates!$E$5, DataPack!BO785, IF($C$4=Dates!$E$6, DataPack!BT785)))))</f>
        <v/>
      </c>
      <c r="F514" s="100"/>
      <c r="G514" s="101" t="str">
        <f>IF(IF($C$4=Dates!$E$3, DataPack!BF785, IF($C$4=Dates!$E$4, DataPack!BK785, IF($C$4=Dates!$E$5, DataPack!BP785, IF($C$4=Dates!$E$6, DataPack!BU785))))="", "", IF($C$4=Dates!$E$3, DataPack!BF785, IF($C$4=Dates!$E$4, DataPack!BK785, IF($C$4=Dates!$E$5, DataPack!BP785, IF($C$4=Dates!$E$6, DataPack!BU785)))))</f>
        <v/>
      </c>
    </row>
    <row r="515" spans="2:7">
      <c r="B515" s="93" t="str">
        <f>IF(IF($C$4=Dates!$E$3, DataPack!BB786, IF($C$4=Dates!$E$4, DataPack!BG786, IF($C$4=Dates!$E$5, DataPack!BL786, IF($C$4=Dates!$E$6, DataPack!BQ786))))="", "", IF($C$4=Dates!$E$3, DataPack!BB786, IF($C$4=Dates!$E$4, DataPack!BG786, IF($C$4=Dates!$E$5, DataPack!BL786, IF($C$4=Dates!$E$6, DataPack!BQ786)))))</f>
        <v/>
      </c>
      <c r="C515" s="100" t="str">
        <f>IF(IF($C$4=Dates!$E$3, DataPack!BC786, IF($C$4=Dates!$E$4, DataPack!BH786, IF($C$4=Dates!$E$5, DataPack!BM786, IF($C$4=Dates!$E$6, DataPack!BR786))))="", "", IF($C$4=Dates!$E$3, DataPack!BC786, IF($C$4=Dates!$E$4, DataPack!BH786, IF($C$4=Dates!$E$5, DataPack!BM786, IF($C$4=Dates!$E$6, DataPack!BR786)))))</f>
        <v/>
      </c>
      <c r="D515" s="100" t="str">
        <f>IF(IF($C$4=Dates!$E$3, DataPack!BD786, IF($C$4=Dates!$E$4, DataPack!BI786, IF($C$4=Dates!$E$5, DataPack!BN786, IF($C$4=Dates!$E$6, DataPack!BS786))))="", "", IF($C$4=Dates!$E$3, DataPack!BD786, IF($C$4=Dates!$E$4, DataPack!BI786, IF($C$4=Dates!$E$5, DataPack!BN786, IF($C$4=Dates!$E$6, DataPack!BS786)))))</f>
        <v/>
      </c>
      <c r="E515" s="100" t="str">
        <f>IF(IF($C$4=Dates!$E$3, DataPack!BE786, IF($C$4=Dates!$E$4, DataPack!BJ786, IF($C$4=Dates!$E$5, DataPack!BO786, IF($C$4=Dates!$E$6, DataPack!BT786))))="", "", IF($C$4=Dates!$E$3, DataPack!BE786, IF($C$4=Dates!$E$4, DataPack!BJ786, IF($C$4=Dates!$E$5, DataPack!BO786, IF($C$4=Dates!$E$6, DataPack!BT786)))))</f>
        <v/>
      </c>
      <c r="F515" s="100"/>
      <c r="G515" s="101" t="str">
        <f>IF(IF($C$4=Dates!$E$3, DataPack!BF786, IF($C$4=Dates!$E$4, DataPack!BK786, IF($C$4=Dates!$E$5, DataPack!BP786, IF($C$4=Dates!$E$6, DataPack!BU786))))="", "", IF($C$4=Dates!$E$3, DataPack!BF786, IF($C$4=Dates!$E$4, DataPack!BK786, IF($C$4=Dates!$E$5, DataPack!BP786, IF($C$4=Dates!$E$6, DataPack!BU786)))))</f>
        <v/>
      </c>
    </row>
    <row r="516" spans="2:7">
      <c r="B516" s="93" t="str">
        <f>IF(IF($C$4=Dates!$E$3, DataPack!BB787, IF($C$4=Dates!$E$4, DataPack!BG787, IF($C$4=Dates!$E$5, DataPack!BL787, IF($C$4=Dates!$E$6, DataPack!BQ787))))="", "", IF($C$4=Dates!$E$3, DataPack!BB787, IF($C$4=Dates!$E$4, DataPack!BG787, IF($C$4=Dates!$E$5, DataPack!BL787, IF($C$4=Dates!$E$6, DataPack!BQ787)))))</f>
        <v/>
      </c>
      <c r="C516" s="100" t="str">
        <f>IF(IF($C$4=Dates!$E$3, DataPack!BC787, IF($C$4=Dates!$E$4, DataPack!BH787, IF($C$4=Dates!$E$5, DataPack!BM787, IF($C$4=Dates!$E$6, DataPack!BR787))))="", "", IF($C$4=Dates!$E$3, DataPack!BC787, IF($C$4=Dates!$E$4, DataPack!BH787, IF($C$4=Dates!$E$5, DataPack!BM787, IF($C$4=Dates!$E$6, DataPack!BR787)))))</f>
        <v/>
      </c>
      <c r="D516" s="100" t="str">
        <f>IF(IF($C$4=Dates!$E$3, DataPack!BD787, IF($C$4=Dates!$E$4, DataPack!BI787, IF($C$4=Dates!$E$5, DataPack!BN787, IF($C$4=Dates!$E$6, DataPack!BS787))))="", "", IF($C$4=Dates!$E$3, DataPack!BD787, IF($C$4=Dates!$E$4, DataPack!BI787, IF($C$4=Dates!$E$5, DataPack!BN787, IF($C$4=Dates!$E$6, DataPack!BS787)))))</f>
        <v/>
      </c>
      <c r="E516" s="100" t="str">
        <f>IF(IF($C$4=Dates!$E$3, DataPack!BE787, IF($C$4=Dates!$E$4, DataPack!BJ787, IF($C$4=Dates!$E$5, DataPack!BO787, IF($C$4=Dates!$E$6, DataPack!BT787))))="", "", IF($C$4=Dates!$E$3, DataPack!BE787, IF($C$4=Dates!$E$4, DataPack!BJ787, IF($C$4=Dates!$E$5, DataPack!BO787, IF($C$4=Dates!$E$6, DataPack!BT787)))))</f>
        <v/>
      </c>
      <c r="F516" s="100"/>
      <c r="G516" s="101" t="str">
        <f>IF(IF($C$4=Dates!$E$3, DataPack!BF787, IF($C$4=Dates!$E$4, DataPack!BK787, IF($C$4=Dates!$E$5, DataPack!BP787, IF($C$4=Dates!$E$6, DataPack!BU787))))="", "", IF($C$4=Dates!$E$3, DataPack!BF787, IF($C$4=Dates!$E$4, DataPack!BK787, IF($C$4=Dates!$E$5, DataPack!BP787, IF($C$4=Dates!$E$6, DataPack!BU787)))))</f>
        <v/>
      </c>
    </row>
    <row r="517" spans="2:7">
      <c r="B517" s="93" t="str">
        <f>IF(IF($C$4=Dates!$E$3, DataPack!BB788, IF($C$4=Dates!$E$4, DataPack!BG788, IF($C$4=Dates!$E$5, DataPack!BL788, IF($C$4=Dates!$E$6, DataPack!BQ788))))="", "", IF($C$4=Dates!$E$3, DataPack!BB788, IF($C$4=Dates!$E$4, DataPack!BG788, IF($C$4=Dates!$E$5, DataPack!BL788, IF($C$4=Dates!$E$6, DataPack!BQ788)))))</f>
        <v/>
      </c>
      <c r="C517" s="100" t="str">
        <f>IF(IF($C$4=Dates!$E$3, DataPack!BC788, IF($C$4=Dates!$E$4, DataPack!BH788, IF($C$4=Dates!$E$5, DataPack!BM788, IF($C$4=Dates!$E$6, DataPack!BR788))))="", "", IF($C$4=Dates!$E$3, DataPack!BC788, IF($C$4=Dates!$E$4, DataPack!BH788, IF($C$4=Dates!$E$5, DataPack!BM788, IF($C$4=Dates!$E$6, DataPack!BR788)))))</f>
        <v/>
      </c>
      <c r="D517" s="100" t="str">
        <f>IF(IF($C$4=Dates!$E$3, DataPack!BD788, IF($C$4=Dates!$E$4, DataPack!BI788, IF($C$4=Dates!$E$5, DataPack!BN788, IF($C$4=Dates!$E$6, DataPack!BS788))))="", "", IF($C$4=Dates!$E$3, DataPack!BD788, IF($C$4=Dates!$E$4, DataPack!BI788, IF($C$4=Dates!$E$5, DataPack!BN788, IF($C$4=Dates!$E$6, DataPack!BS788)))))</f>
        <v/>
      </c>
      <c r="E517" s="100" t="str">
        <f>IF(IF($C$4=Dates!$E$3, DataPack!BE788, IF($C$4=Dates!$E$4, DataPack!BJ788, IF($C$4=Dates!$E$5, DataPack!BO788, IF($C$4=Dates!$E$6, DataPack!BT788))))="", "", IF($C$4=Dates!$E$3, DataPack!BE788, IF($C$4=Dates!$E$4, DataPack!BJ788, IF($C$4=Dates!$E$5, DataPack!BO788, IF($C$4=Dates!$E$6, DataPack!BT788)))))</f>
        <v/>
      </c>
      <c r="F517" s="100"/>
      <c r="G517" s="101" t="str">
        <f>IF(IF($C$4=Dates!$E$3, DataPack!BF788, IF($C$4=Dates!$E$4, DataPack!BK788, IF($C$4=Dates!$E$5, DataPack!BP788, IF($C$4=Dates!$E$6, DataPack!BU788))))="", "", IF($C$4=Dates!$E$3, DataPack!BF788, IF($C$4=Dates!$E$4, DataPack!BK788, IF($C$4=Dates!$E$5, DataPack!BP788, IF($C$4=Dates!$E$6, DataPack!BU788)))))</f>
        <v/>
      </c>
    </row>
    <row r="518" spans="2:7">
      <c r="B518" s="93" t="str">
        <f>IF(IF($C$4=Dates!$E$3, DataPack!BB789, IF($C$4=Dates!$E$4, DataPack!BG789, IF($C$4=Dates!$E$5, DataPack!BL789, IF($C$4=Dates!$E$6, DataPack!BQ789))))="", "", IF($C$4=Dates!$E$3, DataPack!BB789, IF($C$4=Dates!$E$4, DataPack!BG789, IF($C$4=Dates!$E$5, DataPack!BL789, IF($C$4=Dates!$E$6, DataPack!BQ789)))))</f>
        <v/>
      </c>
      <c r="C518" s="100" t="str">
        <f>IF(IF($C$4=Dates!$E$3, DataPack!BC789, IF($C$4=Dates!$E$4, DataPack!BH789, IF($C$4=Dates!$E$5, DataPack!BM789, IF($C$4=Dates!$E$6, DataPack!BR789))))="", "", IF($C$4=Dates!$E$3, DataPack!BC789, IF($C$4=Dates!$E$4, DataPack!BH789, IF($C$4=Dates!$E$5, DataPack!BM789, IF($C$4=Dates!$E$6, DataPack!BR789)))))</f>
        <v/>
      </c>
      <c r="D518" s="100" t="str">
        <f>IF(IF($C$4=Dates!$E$3, DataPack!BD789, IF($C$4=Dates!$E$4, DataPack!BI789, IF($C$4=Dates!$E$5, DataPack!BN789, IF($C$4=Dates!$E$6, DataPack!BS789))))="", "", IF($C$4=Dates!$E$3, DataPack!BD789, IF($C$4=Dates!$E$4, DataPack!BI789, IF($C$4=Dates!$E$5, DataPack!BN789, IF($C$4=Dates!$E$6, DataPack!BS789)))))</f>
        <v/>
      </c>
      <c r="E518" s="100" t="str">
        <f>IF(IF($C$4=Dates!$E$3, DataPack!BE789, IF($C$4=Dates!$E$4, DataPack!BJ789, IF($C$4=Dates!$E$5, DataPack!BO789, IF($C$4=Dates!$E$6, DataPack!BT789))))="", "", IF($C$4=Dates!$E$3, DataPack!BE789, IF($C$4=Dates!$E$4, DataPack!BJ789, IF($C$4=Dates!$E$5, DataPack!BO789, IF($C$4=Dates!$E$6, DataPack!BT789)))))</f>
        <v/>
      </c>
      <c r="F518" s="100"/>
      <c r="G518" s="101" t="str">
        <f>IF(IF($C$4=Dates!$E$3, DataPack!BF789, IF($C$4=Dates!$E$4, DataPack!BK789, IF($C$4=Dates!$E$5, DataPack!BP789, IF($C$4=Dates!$E$6, DataPack!BU789))))="", "", IF($C$4=Dates!$E$3, DataPack!BF789, IF($C$4=Dates!$E$4, DataPack!BK789, IF($C$4=Dates!$E$5, DataPack!BP789, IF($C$4=Dates!$E$6, DataPack!BU789)))))</f>
        <v/>
      </c>
    </row>
    <row r="519" spans="2:7">
      <c r="B519" s="93" t="str">
        <f>IF(IF($C$4=Dates!$E$3, DataPack!BB790, IF($C$4=Dates!$E$4, DataPack!BG790, IF($C$4=Dates!$E$5, DataPack!BL790, IF($C$4=Dates!$E$6, DataPack!BQ790))))="", "", IF($C$4=Dates!$E$3, DataPack!BB790, IF($C$4=Dates!$E$4, DataPack!BG790, IF($C$4=Dates!$E$5, DataPack!BL790, IF($C$4=Dates!$E$6, DataPack!BQ790)))))</f>
        <v/>
      </c>
      <c r="C519" s="100" t="str">
        <f>IF(IF($C$4=Dates!$E$3, DataPack!BC790, IF($C$4=Dates!$E$4, DataPack!BH790, IF($C$4=Dates!$E$5, DataPack!BM790, IF($C$4=Dates!$E$6, DataPack!BR790))))="", "", IF($C$4=Dates!$E$3, DataPack!BC790, IF($C$4=Dates!$E$4, DataPack!BH790, IF($C$4=Dates!$E$5, DataPack!BM790, IF($C$4=Dates!$E$6, DataPack!BR790)))))</f>
        <v/>
      </c>
      <c r="D519" s="100" t="str">
        <f>IF(IF($C$4=Dates!$E$3, DataPack!BD790, IF($C$4=Dates!$E$4, DataPack!BI790, IF($C$4=Dates!$E$5, DataPack!BN790, IF($C$4=Dates!$E$6, DataPack!BS790))))="", "", IF($C$4=Dates!$E$3, DataPack!BD790, IF($C$4=Dates!$E$4, DataPack!BI790, IF($C$4=Dates!$E$5, DataPack!BN790, IF($C$4=Dates!$E$6, DataPack!BS790)))))</f>
        <v/>
      </c>
      <c r="E519" s="100" t="str">
        <f>IF(IF($C$4=Dates!$E$3, DataPack!BE790, IF($C$4=Dates!$E$4, DataPack!BJ790, IF($C$4=Dates!$E$5, DataPack!BO790, IF($C$4=Dates!$E$6, DataPack!BT790))))="", "", IF($C$4=Dates!$E$3, DataPack!BE790, IF($C$4=Dates!$E$4, DataPack!BJ790, IF($C$4=Dates!$E$5, DataPack!BO790, IF($C$4=Dates!$E$6, DataPack!BT790)))))</f>
        <v/>
      </c>
      <c r="F519" s="100"/>
      <c r="G519" s="101" t="str">
        <f>IF(IF($C$4=Dates!$E$3, DataPack!BF790, IF($C$4=Dates!$E$4, DataPack!BK790, IF($C$4=Dates!$E$5, DataPack!BP790, IF($C$4=Dates!$E$6, DataPack!BU790))))="", "", IF($C$4=Dates!$E$3, DataPack!BF790, IF($C$4=Dates!$E$4, DataPack!BK790, IF($C$4=Dates!$E$5, DataPack!BP790, IF($C$4=Dates!$E$6, DataPack!BU790)))))</f>
        <v/>
      </c>
    </row>
    <row r="520" spans="2:7">
      <c r="B520" s="93" t="str">
        <f>IF(IF($C$4=Dates!$E$3, DataPack!BB791, IF($C$4=Dates!$E$4, DataPack!BG791, IF($C$4=Dates!$E$5, DataPack!BL791, IF($C$4=Dates!$E$6, DataPack!BQ791))))="", "", IF($C$4=Dates!$E$3, DataPack!BB791, IF($C$4=Dates!$E$4, DataPack!BG791, IF($C$4=Dates!$E$5, DataPack!BL791, IF($C$4=Dates!$E$6, DataPack!BQ791)))))</f>
        <v/>
      </c>
      <c r="C520" s="100" t="str">
        <f>IF(IF($C$4=Dates!$E$3, DataPack!BC791, IF($C$4=Dates!$E$4, DataPack!BH791, IF($C$4=Dates!$E$5, DataPack!BM791, IF($C$4=Dates!$E$6, DataPack!BR791))))="", "", IF($C$4=Dates!$E$3, DataPack!BC791, IF($C$4=Dates!$E$4, DataPack!BH791, IF($C$4=Dates!$E$5, DataPack!BM791, IF($C$4=Dates!$E$6, DataPack!BR791)))))</f>
        <v/>
      </c>
      <c r="D520" s="100" t="str">
        <f>IF(IF($C$4=Dates!$E$3, DataPack!BD791, IF($C$4=Dates!$E$4, DataPack!BI791, IF($C$4=Dates!$E$5, DataPack!BN791, IF($C$4=Dates!$E$6, DataPack!BS791))))="", "", IF($C$4=Dates!$E$3, DataPack!BD791, IF($C$4=Dates!$E$4, DataPack!BI791, IF($C$4=Dates!$E$5, DataPack!BN791, IF($C$4=Dates!$E$6, DataPack!BS791)))))</f>
        <v/>
      </c>
      <c r="E520" s="100" t="str">
        <f>IF(IF($C$4=Dates!$E$3, DataPack!BE791, IF($C$4=Dates!$E$4, DataPack!BJ791, IF($C$4=Dates!$E$5, DataPack!BO791, IF($C$4=Dates!$E$6, DataPack!BT791))))="", "", IF($C$4=Dates!$E$3, DataPack!BE791, IF($C$4=Dates!$E$4, DataPack!BJ791, IF($C$4=Dates!$E$5, DataPack!BO791, IF($C$4=Dates!$E$6, DataPack!BT791)))))</f>
        <v/>
      </c>
      <c r="F520" s="100"/>
      <c r="G520" s="101" t="str">
        <f>IF(IF($C$4=Dates!$E$3, DataPack!BF791, IF($C$4=Dates!$E$4, DataPack!BK791, IF($C$4=Dates!$E$5, DataPack!BP791, IF($C$4=Dates!$E$6, DataPack!BU791))))="", "", IF($C$4=Dates!$E$3, DataPack!BF791, IF($C$4=Dates!$E$4, DataPack!BK791, IF($C$4=Dates!$E$5, DataPack!BP791, IF($C$4=Dates!$E$6, DataPack!BU791)))))</f>
        <v/>
      </c>
    </row>
    <row r="521" spans="2:7">
      <c r="B521" s="93" t="str">
        <f>IF(IF($C$4=Dates!$E$3, DataPack!BB792, IF($C$4=Dates!$E$4, DataPack!BG792, IF($C$4=Dates!$E$5, DataPack!BL792, IF($C$4=Dates!$E$6, DataPack!BQ792))))="", "", IF($C$4=Dates!$E$3, DataPack!BB792, IF($C$4=Dates!$E$4, DataPack!BG792, IF($C$4=Dates!$E$5, DataPack!BL792, IF($C$4=Dates!$E$6, DataPack!BQ792)))))</f>
        <v/>
      </c>
      <c r="C521" s="100" t="str">
        <f>IF(IF($C$4=Dates!$E$3, DataPack!BC792, IF($C$4=Dates!$E$4, DataPack!BH792, IF($C$4=Dates!$E$5, DataPack!BM792, IF($C$4=Dates!$E$6, DataPack!BR792))))="", "", IF($C$4=Dates!$E$3, DataPack!BC792, IF($C$4=Dates!$E$4, DataPack!BH792, IF($C$4=Dates!$E$5, DataPack!BM792, IF($C$4=Dates!$E$6, DataPack!BR792)))))</f>
        <v/>
      </c>
      <c r="D521" s="100" t="str">
        <f>IF(IF($C$4=Dates!$E$3, DataPack!BD792, IF($C$4=Dates!$E$4, DataPack!BI792, IF($C$4=Dates!$E$5, DataPack!BN792, IF($C$4=Dates!$E$6, DataPack!BS792))))="", "", IF($C$4=Dates!$E$3, DataPack!BD792, IF($C$4=Dates!$E$4, DataPack!BI792, IF($C$4=Dates!$E$5, DataPack!BN792, IF($C$4=Dates!$E$6, DataPack!BS792)))))</f>
        <v/>
      </c>
      <c r="E521" s="100" t="str">
        <f>IF(IF($C$4=Dates!$E$3, DataPack!BE792, IF($C$4=Dates!$E$4, DataPack!BJ792, IF($C$4=Dates!$E$5, DataPack!BO792, IF($C$4=Dates!$E$6, DataPack!BT792))))="", "", IF($C$4=Dates!$E$3, DataPack!BE792, IF($C$4=Dates!$E$4, DataPack!BJ792, IF($C$4=Dates!$E$5, DataPack!BO792, IF($C$4=Dates!$E$6, DataPack!BT792)))))</f>
        <v/>
      </c>
      <c r="F521" s="100"/>
      <c r="G521" s="101" t="str">
        <f>IF(IF($C$4=Dates!$E$3, DataPack!BF792, IF($C$4=Dates!$E$4, DataPack!BK792, IF($C$4=Dates!$E$5, DataPack!BP792, IF($C$4=Dates!$E$6, DataPack!BU792))))="", "", IF($C$4=Dates!$E$3, DataPack!BF792, IF($C$4=Dates!$E$4, DataPack!BK792, IF($C$4=Dates!$E$5, DataPack!BP792, IF($C$4=Dates!$E$6, DataPack!BU792)))))</f>
        <v/>
      </c>
    </row>
    <row r="522" spans="2:7">
      <c r="B522" s="93" t="str">
        <f>IF(IF($C$4=Dates!$E$3, DataPack!BB793, IF($C$4=Dates!$E$4, DataPack!BG793, IF($C$4=Dates!$E$5, DataPack!BL793, IF($C$4=Dates!$E$6, DataPack!BQ793))))="", "", IF($C$4=Dates!$E$3, DataPack!BB793, IF($C$4=Dates!$E$4, DataPack!BG793, IF($C$4=Dates!$E$5, DataPack!BL793, IF($C$4=Dates!$E$6, DataPack!BQ793)))))</f>
        <v/>
      </c>
      <c r="C522" s="100" t="str">
        <f>IF(IF($C$4=Dates!$E$3, DataPack!BC793, IF($C$4=Dates!$E$4, DataPack!BH793, IF($C$4=Dates!$E$5, DataPack!BM793, IF($C$4=Dates!$E$6, DataPack!BR793))))="", "", IF($C$4=Dates!$E$3, DataPack!BC793, IF($C$4=Dates!$E$4, DataPack!BH793, IF($C$4=Dates!$E$5, DataPack!BM793, IF($C$4=Dates!$E$6, DataPack!BR793)))))</f>
        <v/>
      </c>
      <c r="D522" s="100" t="str">
        <f>IF(IF($C$4=Dates!$E$3, DataPack!BD793, IF($C$4=Dates!$E$4, DataPack!BI793, IF($C$4=Dates!$E$5, DataPack!BN793, IF($C$4=Dates!$E$6, DataPack!BS793))))="", "", IF($C$4=Dates!$E$3, DataPack!BD793, IF($C$4=Dates!$E$4, DataPack!BI793, IF($C$4=Dates!$E$5, DataPack!BN793, IF($C$4=Dates!$E$6, DataPack!BS793)))))</f>
        <v/>
      </c>
      <c r="E522" s="100" t="str">
        <f>IF(IF($C$4=Dates!$E$3, DataPack!BE793, IF($C$4=Dates!$E$4, DataPack!BJ793, IF($C$4=Dates!$E$5, DataPack!BO793, IF($C$4=Dates!$E$6, DataPack!BT793))))="", "", IF($C$4=Dates!$E$3, DataPack!BE793, IF($C$4=Dates!$E$4, DataPack!BJ793, IF($C$4=Dates!$E$5, DataPack!BO793, IF($C$4=Dates!$E$6, DataPack!BT793)))))</f>
        <v/>
      </c>
      <c r="F522" s="100"/>
      <c r="G522" s="101" t="str">
        <f>IF(IF($C$4=Dates!$E$3, DataPack!BF793, IF($C$4=Dates!$E$4, DataPack!BK793, IF($C$4=Dates!$E$5, DataPack!BP793, IF($C$4=Dates!$E$6, DataPack!BU793))))="", "", IF($C$4=Dates!$E$3, DataPack!BF793, IF($C$4=Dates!$E$4, DataPack!BK793, IF($C$4=Dates!$E$5, DataPack!BP793, IF($C$4=Dates!$E$6, DataPack!BU793)))))</f>
        <v/>
      </c>
    </row>
    <row r="523" spans="2:7">
      <c r="B523" s="93" t="str">
        <f>IF(IF($C$4=Dates!$E$3, DataPack!BB794, IF($C$4=Dates!$E$4, DataPack!BG794, IF($C$4=Dates!$E$5, DataPack!BL794, IF($C$4=Dates!$E$6, DataPack!BQ794))))="", "", IF($C$4=Dates!$E$3, DataPack!BB794, IF($C$4=Dates!$E$4, DataPack!BG794, IF($C$4=Dates!$E$5, DataPack!BL794, IF($C$4=Dates!$E$6, DataPack!BQ794)))))</f>
        <v/>
      </c>
      <c r="C523" s="100" t="str">
        <f>IF(IF($C$4=Dates!$E$3, DataPack!BC794, IF($C$4=Dates!$E$4, DataPack!BH794, IF($C$4=Dates!$E$5, DataPack!BM794, IF($C$4=Dates!$E$6, DataPack!BR794))))="", "", IF($C$4=Dates!$E$3, DataPack!BC794, IF($C$4=Dates!$E$4, DataPack!BH794, IF($C$4=Dates!$E$5, DataPack!BM794, IF($C$4=Dates!$E$6, DataPack!BR794)))))</f>
        <v/>
      </c>
      <c r="D523" s="100" t="str">
        <f>IF(IF($C$4=Dates!$E$3, DataPack!BD794, IF($C$4=Dates!$E$4, DataPack!BI794, IF($C$4=Dates!$E$5, DataPack!BN794, IF($C$4=Dates!$E$6, DataPack!BS794))))="", "", IF($C$4=Dates!$E$3, DataPack!BD794, IF($C$4=Dates!$E$4, DataPack!BI794, IF($C$4=Dates!$E$5, DataPack!BN794, IF($C$4=Dates!$E$6, DataPack!BS794)))))</f>
        <v/>
      </c>
      <c r="E523" s="100" t="str">
        <f>IF(IF($C$4=Dates!$E$3, DataPack!BE794, IF($C$4=Dates!$E$4, DataPack!BJ794, IF($C$4=Dates!$E$5, DataPack!BO794, IF($C$4=Dates!$E$6, DataPack!BT794))))="", "", IF($C$4=Dates!$E$3, DataPack!BE794, IF($C$4=Dates!$E$4, DataPack!BJ794, IF($C$4=Dates!$E$5, DataPack!BO794, IF($C$4=Dates!$E$6, DataPack!BT794)))))</f>
        <v/>
      </c>
      <c r="F523" s="100"/>
      <c r="G523" s="101" t="str">
        <f>IF(IF($C$4=Dates!$E$3, DataPack!BF794, IF($C$4=Dates!$E$4, DataPack!BK794, IF($C$4=Dates!$E$5, DataPack!BP794, IF($C$4=Dates!$E$6, DataPack!BU794))))="", "", IF($C$4=Dates!$E$3, DataPack!BF794, IF($C$4=Dates!$E$4, DataPack!BK794, IF($C$4=Dates!$E$5, DataPack!BP794, IF($C$4=Dates!$E$6, DataPack!BU794)))))</f>
        <v/>
      </c>
    </row>
    <row r="524" spans="2:7">
      <c r="B524" s="93" t="str">
        <f>IF(IF($C$4=Dates!$E$3, DataPack!BB795, IF($C$4=Dates!$E$4, DataPack!BG795, IF($C$4=Dates!$E$5, DataPack!BL795, IF($C$4=Dates!$E$6, DataPack!BQ795))))="", "", IF($C$4=Dates!$E$3, DataPack!BB795, IF($C$4=Dates!$E$4, DataPack!BG795, IF($C$4=Dates!$E$5, DataPack!BL795, IF($C$4=Dates!$E$6, DataPack!BQ795)))))</f>
        <v/>
      </c>
      <c r="C524" s="100" t="str">
        <f>IF(IF($C$4=Dates!$E$3, DataPack!BC795, IF($C$4=Dates!$E$4, DataPack!BH795, IF($C$4=Dates!$E$5, DataPack!BM795, IF($C$4=Dates!$E$6, DataPack!BR795))))="", "", IF($C$4=Dates!$E$3, DataPack!BC795, IF($C$4=Dates!$E$4, DataPack!BH795, IF($C$4=Dates!$E$5, DataPack!BM795, IF($C$4=Dates!$E$6, DataPack!BR795)))))</f>
        <v/>
      </c>
      <c r="D524" s="100" t="str">
        <f>IF(IF($C$4=Dates!$E$3, DataPack!BD795, IF($C$4=Dates!$E$4, DataPack!BI795, IF($C$4=Dates!$E$5, DataPack!BN795, IF($C$4=Dates!$E$6, DataPack!BS795))))="", "", IF($C$4=Dates!$E$3, DataPack!BD795, IF($C$4=Dates!$E$4, DataPack!BI795, IF($C$4=Dates!$E$5, DataPack!BN795, IF($C$4=Dates!$E$6, DataPack!BS795)))))</f>
        <v/>
      </c>
      <c r="E524" s="100" t="str">
        <f>IF(IF($C$4=Dates!$E$3, DataPack!BE795, IF($C$4=Dates!$E$4, DataPack!BJ795, IF($C$4=Dates!$E$5, DataPack!BO795, IF($C$4=Dates!$E$6, DataPack!BT795))))="", "", IF($C$4=Dates!$E$3, DataPack!BE795, IF($C$4=Dates!$E$4, DataPack!BJ795, IF($C$4=Dates!$E$5, DataPack!BO795, IF($C$4=Dates!$E$6, DataPack!BT795)))))</f>
        <v/>
      </c>
      <c r="F524" s="100"/>
      <c r="G524" s="101" t="str">
        <f>IF(IF($C$4=Dates!$E$3, DataPack!BF795, IF($C$4=Dates!$E$4, DataPack!BK795, IF($C$4=Dates!$E$5, DataPack!BP795, IF($C$4=Dates!$E$6, DataPack!BU795))))="", "", IF($C$4=Dates!$E$3, DataPack!BF795, IF($C$4=Dates!$E$4, DataPack!BK795, IF($C$4=Dates!$E$5, DataPack!BP795, IF($C$4=Dates!$E$6, DataPack!BU795)))))</f>
        <v/>
      </c>
    </row>
    <row r="525" spans="2:7">
      <c r="B525" s="93" t="str">
        <f>IF(IF($C$4=Dates!$E$3, DataPack!BB796, IF($C$4=Dates!$E$4, DataPack!BG796, IF($C$4=Dates!$E$5, DataPack!BL796, IF($C$4=Dates!$E$6, DataPack!BQ796))))="", "", IF($C$4=Dates!$E$3, DataPack!BB796, IF($C$4=Dates!$E$4, DataPack!BG796, IF($C$4=Dates!$E$5, DataPack!BL796, IF($C$4=Dates!$E$6, DataPack!BQ796)))))</f>
        <v/>
      </c>
      <c r="C525" s="100" t="str">
        <f>IF(IF($C$4=Dates!$E$3, DataPack!BC796, IF($C$4=Dates!$E$4, DataPack!BH796, IF($C$4=Dates!$E$5, DataPack!BM796, IF($C$4=Dates!$E$6, DataPack!BR796))))="", "", IF($C$4=Dates!$E$3, DataPack!BC796, IF($C$4=Dates!$E$4, DataPack!BH796, IF($C$4=Dates!$E$5, DataPack!BM796, IF($C$4=Dates!$E$6, DataPack!BR796)))))</f>
        <v/>
      </c>
      <c r="D525" s="100" t="str">
        <f>IF(IF($C$4=Dates!$E$3, DataPack!BD796, IF($C$4=Dates!$E$4, DataPack!BI796, IF($C$4=Dates!$E$5, DataPack!BN796, IF($C$4=Dates!$E$6, DataPack!BS796))))="", "", IF($C$4=Dates!$E$3, DataPack!BD796, IF($C$4=Dates!$E$4, DataPack!BI796, IF($C$4=Dates!$E$5, DataPack!BN796, IF($C$4=Dates!$E$6, DataPack!BS796)))))</f>
        <v/>
      </c>
      <c r="E525" s="100" t="str">
        <f>IF(IF($C$4=Dates!$E$3, DataPack!BE796, IF($C$4=Dates!$E$4, DataPack!BJ796, IF($C$4=Dates!$E$5, DataPack!BO796, IF($C$4=Dates!$E$6, DataPack!BT796))))="", "", IF($C$4=Dates!$E$3, DataPack!BE796, IF($C$4=Dates!$E$4, DataPack!BJ796, IF($C$4=Dates!$E$5, DataPack!BO796, IF($C$4=Dates!$E$6, DataPack!BT796)))))</f>
        <v/>
      </c>
      <c r="F525" s="100"/>
      <c r="G525" s="101" t="str">
        <f>IF(IF($C$4=Dates!$E$3, DataPack!BF796, IF($C$4=Dates!$E$4, DataPack!BK796, IF($C$4=Dates!$E$5, DataPack!BP796, IF($C$4=Dates!$E$6, DataPack!BU796))))="", "", IF($C$4=Dates!$E$3, DataPack!BF796, IF($C$4=Dates!$E$4, DataPack!BK796, IF($C$4=Dates!$E$5, DataPack!BP796, IF($C$4=Dates!$E$6, DataPack!BU796)))))</f>
        <v/>
      </c>
    </row>
    <row r="526" spans="2:7">
      <c r="B526" s="93" t="str">
        <f>IF(IF($C$4=Dates!$E$3, DataPack!BB797, IF($C$4=Dates!$E$4, DataPack!BG797, IF($C$4=Dates!$E$5, DataPack!BL797, IF($C$4=Dates!$E$6, DataPack!BQ797))))="", "", IF($C$4=Dates!$E$3, DataPack!BB797, IF($C$4=Dates!$E$4, DataPack!BG797, IF($C$4=Dates!$E$5, DataPack!BL797, IF($C$4=Dates!$E$6, DataPack!BQ797)))))</f>
        <v/>
      </c>
      <c r="C526" s="100" t="str">
        <f>IF(IF($C$4=Dates!$E$3, DataPack!BC797, IF($C$4=Dates!$E$4, DataPack!BH797, IF($C$4=Dates!$E$5, DataPack!BM797, IF($C$4=Dates!$E$6, DataPack!BR797))))="", "", IF($C$4=Dates!$E$3, DataPack!BC797, IF($C$4=Dates!$E$4, DataPack!BH797, IF($C$4=Dates!$E$5, DataPack!BM797, IF($C$4=Dates!$E$6, DataPack!BR797)))))</f>
        <v/>
      </c>
      <c r="D526" s="100" t="str">
        <f>IF(IF($C$4=Dates!$E$3, DataPack!BD797, IF($C$4=Dates!$E$4, DataPack!BI797, IF($C$4=Dates!$E$5, DataPack!BN797, IF($C$4=Dates!$E$6, DataPack!BS797))))="", "", IF($C$4=Dates!$E$3, DataPack!BD797, IF($C$4=Dates!$E$4, DataPack!BI797, IF($C$4=Dates!$E$5, DataPack!BN797, IF($C$4=Dates!$E$6, DataPack!BS797)))))</f>
        <v/>
      </c>
      <c r="E526" s="100" t="str">
        <f>IF(IF($C$4=Dates!$E$3, DataPack!BE797, IF($C$4=Dates!$E$4, DataPack!BJ797, IF($C$4=Dates!$E$5, DataPack!BO797, IF($C$4=Dates!$E$6, DataPack!BT797))))="", "", IF($C$4=Dates!$E$3, DataPack!BE797, IF($C$4=Dates!$E$4, DataPack!BJ797, IF($C$4=Dates!$E$5, DataPack!BO797, IF($C$4=Dates!$E$6, DataPack!BT797)))))</f>
        <v/>
      </c>
      <c r="F526" s="100"/>
      <c r="G526" s="101" t="str">
        <f>IF(IF($C$4=Dates!$E$3, DataPack!BF797, IF($C$4=Dates!$E$4, DataPack!BK797, IF($C$4=Dates!$E$5, DataPack!BP797, IF($C$4=Dates!$E$6, DataPack!BU797))))="", "", IF($C$4=Dates!$E$3, DataPack!BF797, IF($C$4=Dates!$E$4, DataPack!BK797, IF($C$4=Dates!$E$5, DataPack!BP797, IF($C$4=Dates!$E$6, DataPack!BU797)))))</f>
        <v/>
      </c>
    </row>
    <row r="527" spans="2:7">
      <c r="B527" s="93" t="str">
        <f>IF(IF($C$4=Dates!$E$3, DataPack!BB798, IF($C$4=Dates!$E$4, DataPack!BG798, IF($C$4=Dates!$E$5, DataPack!BL798, IF($C$4=Dates!$E$6, DataPack!BQ798))))="", "", IF($C$4=Dates!$E$3, DataPack!BB798, IF($C$4=Dates!$E$4, DataPack!BG798, IF($C$4=Dates!$E$5, DataPack!BL798, IF($C$4=Dates!$E$6, DataPack!BQ798)))))</f>
        <v/>
      </c>
      <c r="C527" s="100" t="str">
        <f>IF(IF($C$4=Dates!$E$3, DataPack!BC798, IF($C$4=Dates!$E$4, DataPack!BH798, IF($C$4=Dates!$E$5, DataPack!BM798, IF($C$4=Dates!$E$6, DataPack!BR798))))="", "", IF($C$4=Dates!$E$3, DataPack!BC798, IF($C$4=Dates!$E$4, DataPack!BH798, IF($C$4=Dates!$E$5, DataPack!BM798, IF($C$4=Dates!$E$6, DataPack!BR798)))))</f>
        <v/>
      </c>
      <c r="D527" s="100" t="str">
        <f>IF(IF($C$4=Dates!$E$3, DataPack!BD798, IF($C$4=Dates!$E$4, DataPack!BI798, IF($C$4=Dates!$E$5, DataPack!BN798, IF($C$4=Dates!$E$6, DataPack!BS798))))="", "", IF($C$4=Dates!$E$3, DataPack!BD798, IF($C$4=Dates!$E$4, DataPack!BI798, IF($C$4=Dates!$E$5, DataPack!BN798, IF($C$4=Dates!$E$6, DataPack!BS798)))))</f>
        <v/>
      </c>
      <c r="E527" s="100" t="str">
        <f>IF(IF($C$4=Dates!$E$3, DataPack!BE798, IF($C$4=Dates!$E$4, DataPack!BJ798, IF($C$4=Dates!$E$5, DataPack!BO798, IF($C$4=Dates!$E$6, DataPack!BT798))))="", "", IF($C$4=Dates!$E$3, DataPack!BE798, IF($C$4=Dates!$E$4, DataPack!BJ798, IF($C$4=Dates!$E$5, DataPack!BO798, IF($C$4=Dates!$E$6, DataPack!BT798)))))</f>
        <v/>
      </c>
      <c r="F527" s="100"/>
      <c r="G527" s="101" t="str">
        <f>IF(IF($C$4=Dates!$E$3, DataPack!BF798, IF($C$4=Dates!$E$4, DataPack!BK798, IF($C$4=Dates!$E$5, DataPack!BP798, IF($C$4=Dates!$E$6, DataPack!BU798))))="", "", IF($C$4=Dates!$E$3, DataPack!BF798, IF($C$4=Dates!$E$4, DataPack!BK798, IF($C$4=Dates!$E$5, DataPack!BP798, IF($C$4=Dates!$E$6, DataPack!BU798)))))</f>
        <v/>
      </c>
    </row>
    <row r="528" spans="2:7">
      <c r="B528" s="93" t="str">
        <f>IF(IF($C$4=Dates!$E$3, DataPack!BB799, IF($C$4=Dates!$E$4, DataPack!BG799, IF($C$4=Dates!$E$5, DataPack!BL799, IF($C$4=Dates!$E$6, DataPack!BQ799))))="", "", IF($C$4=Dates!$E$3, DataPack!BB799, IF($C$4=Dates!$E$4, DataPack!BG799, IF($C$4=Dates!$E$5, DataPack!BL799, IF($C$4=Dates!$E$6, DataPack!BQ799)))))</f>
        <v/>
      </c>
      <c r="C528" s="100" t="str">
        <f>IF(IF($C$4=Dates!$E$3, DataPack!BC799, IF($C$4=Dates!$E$4, DataPack!BH799, IF($C$4=Dates!$E$5, DataPack!BM799, IF($C$4=Dates!$E$6, DataPack!BR799))))="", "", IF($C$4=Dates!$E$3, DataPack!BC799, IF($C$4=Dates!$E$4, DataPack!BH799, IF($C$4=Dates!$E$5, DataPack!BM799, IF($C$4=Dates!$E$6, DataPack!BR799)))))</f>
        <v/>
      </c>
      <c r="D528" s="100" t="str">
        <f>IF(IF($C$4=Dates!$E$3, DataPack!BD799, IF($C$4=Dates!$E$4, DataPack!BI799, IF($C$4=Dates!$E$5, DataPack!BN799, IF($C$4=Dates!$E$6, DataPack!BS799))))="", "", IF($C$4=Dates!$E$3, DataPack!BD799, IF($C$4=Dates!$E$4, DataPack!BI799, IF($C$4=Dates!$E$5, DataPack!BN799, IF($C$4=Dates!$E$6, DataPack!BS799)))))</f>
        <v/>
      </c>
      <c r="E528" s="100" t="str">
        <f>IF(IF($C$4=Dates!$E$3, DataPack!BE799, IF($C$4=Dates!$E$4, DataPack!BJ799, IF($C$4=Dates!$E$5, DataPack!BO799, IF($C$4=Dates!$E$6, DataPack!BT799))))="", "", IF($C$4=Dates!$E$3, DataPack!BE799, IF($C$4=Dates!$E$4, DataPack!BJ799, IF($C$4=Dates!$E$5, DataPack!BO799, IF($C$4=Dates!$E$6, DataPack!BT799)))))</f>
        <v/>
      </c>
      <c r="F528" s="100"/>
      <c r="G528" s="101" t="str">
        <f>IF(IF($C$4=Dates!$E$3, DataPack!BF799, IF($C$4=Dates!$E$4, DataPack!BK799, IF($C$4=Dates!$E$5, DataPack!BP799, IF($C$4=Dates!$E$6, DataPack!BU799))))="", "", IF($C$4=Dates!$E$3, DataPack!BF799, IF($C$4=Dates!$E$4, DataPack!BK799, IF($C$4=Dates!$E$5, DataPack!BP799, IF($C$4=Dates!$E$6, DataPack!BU799)))))</f>
        <v/>
      </c>
    </row>
    <row r="529" spans="2:7">
      <c r="B529" s="93" t="str">
        <f>IF(IF($C$4=Dates!$E$3, DataPack!BB800, IF($C$4=Dates!$E$4, DataPack!BG800, IF($C$4=Dates!$E$5, DataPack!BL800, IF($C$4=Dates!$E$6, DataPack!BQ800))))="", "", IF($C$4=Dates!$E$3, DataPack!BB800, IF($C$4=Dates!$E$4, DataPack!BG800, IF($C$4=Dates!$E$5, DataPack!BL800, IF($C$4=Dates!$E$6, DataPack!BQ800)))))</f>
        <v/>
      </c>
      <c r="C529" s="100" t="str">
        <f>IF(IF($C$4=Dates!$E$3, DataPack!BC800, IF($C$4=Dates!$E$4, DataPack!BH800, IF($C$4=Dates!$E$5, DataPack!BM800, IF($C$4=Dates!$E$6, DataPack!BR800))))="", "", IF($C$4=Dates!$E$3, DataPack!BC800, IF($C$4=Dates!$E$4, DataPack!BH800, IF($C$4=Dates!$E$5, DataPack!BM800, IF($C$4=Dates!$E$6, DataPack!BR800)))))</f>
        <v/>
      </c>
      <c r="D529" s="100" t="str">
        <f>IF(IF($C$4=Dates!$E$3, DataPack!BD800, IF($C$4=Dates!$E$4, DataPack!BI800, IF($C$4=Dates!$E$5, DataPack!BN800, IF($C$4=Dates!$E$6, DataPack!BS800))))="", "", IF($C$4=Dates!$E$3, DataPack!BD800, IF($C$4=Dates!$E$4, DataPack!BI800, IF($C$4=Dates!$E$5, DataPack!BN800, IF($C$4=Dates!$E$6, DataPack!BS800)))))</f>
        <v/>
      </c>
      <c r="E529" s="100" t="str">
        <f>IF(IF($C$4=Dates!$E$3, DataPack!BE800, IF($C$4=Dates!$E$4, DataPack!BJ800, IF($C$4=Dates!$E$5, DataPack!BO800, IF($C$4=Dates!$E$6, DataPack!BT800))))="", "", IF($C$4=Dates!$E$3, DataPack!BE800, IF($C$4=Dates!$E$4, DataPack!BJ800, IF($C$4=Dates!$E$5, DataPack!BO800, IF($C$4=Dates!$E$6, DataPack!BT800)))))</f>
        <v/>
      </c>
      <c r="F529" s="100"/>
      <c r="G529" s="101" t="str">
        <f>IF(IF($C$4=Dates!$E$3, DataPack!BF800, IF($C$4=Dates!$E$4, DataPack!BK800, IF($C$4=Dates!$E$5, DataPack!BP800, IF($C$4=Dates!$E$6, DataPack!BU800))))="", "", IF($C$4=Dates!$E$3, DataPack!BF800, IF($C$4=Dates!$E$4, DataPack!BK800, IF($C$4=Dates!$E$5, DataPack!BP800, IF($C$4=Dates!$E$6, DataPack!BU800)))))</f>
        <v/>
      </c>
    </row>
    <row r="530" spans="2:7">
      <c r="B530" s="93" t="str">
        <f>IF(IF($C$4=Dates!$E$3, DataPack!BB801, IF($C$4=Dates!$E$4, DataPack!BG801, IF($C$4=Dates!$E$5, DataPack!BL801, IF($C$4=Dates!$E$6, DataPack!BQ801))))="", "", IF($C$4=Dates!$E$3, DataPack!BB801, IF($C$4=Dates!$E$4, DataPack!BG801, IF($C$4=Dates!$E$5, DataPack!BL801, IF($C$4=Dates!$E$6, DataPack!BQ801)))))</f>
        <v/>
      </c>
      <c r="C530" s="100" t="str">
        <f>IF(IF($C$4=Dates!$E$3, DataPack!BC801, IF($C$4=Dates!$E$4, DataPack!BH801, IF($C$4=Dates!$E$5, DataPack!BM801, IF($C$4=Dates!$E$6, DataPack!BR801))))="", "", IF($C$4=Dates!$E$3, DataPack!BC801, IF($C$4=Dates!$E$4, DataPack!BH801, IF($C$4=Dates!$E$5, DataPack!BM801, IF($C$4=Dates!$E$6, DataPack!BR801)))))</f>
        <v/>
      </c>
      <c r="D530" s="100" t="str">
        <f>IF(IF($C$4=Dates!$E$3, DataPack!BD801, IF($C$4=Dates!$E$4, DataPack!BI801, IF($C$4=Dates!$E$5, DataPack!BN801, IF($C$4=Dates!$E$6, DataPack!BS801))))="", "", IF($C$4=Dates!$E$3, DataPack!BD801, IF($C$4=Dates!$E$4, DataPack!BI801, IF($C$4=Dates!$E$5, DataPack!BN801, IF($C$4=Dates!$E$6, DataPack!BS801)))))</f>
        <v/>
      </c>
      <c r="E530" s="100" t="str">
        <f>IF(IF($C$4=Dates!$E$3, DataPack!BE801, IF($C$4=Dates!$E$4, DataPack!BJ801, IF($C$4=Dates!$E$5, DataPack!BO801, IF($C$4=Dates!$E$6, DataPack!BT801))))="", "", IF($C$4=Dates!$E$3, DataPack!BE801, IF($C$4=Dates!$E$4, DataPack!BJ801, IF($C$4=Dates!$E$5, DataPack!BO801, IF($C$4=Dates!$E$6, DataPack!BT801)))))</f>
        <v/>
      </c>
      <c r="F530" s="100"/>
      <c r="G530" s="101" t="str">
        <f>IF(IF($C$4=Dates!$E$3, DataPack!BF801, IF($C$4=Dates!$E$4, DataPack!BK801, IF($C$4=Dates!$E$5, DataPack!BP801, IF($C$4=Dates!$E$6, DataPack!BU801))))="", "", IF($C$4=Dates!$E$3, DataPack!BF801, IF($C$4=Dates!$E$4, DataPack!BK801, IF($C$4=Dates!$E$5, DataPack!BP801, IF($C$4=Dates!$E$6, DataPack!BU801)))))</f>
        <v/>
      </c>
    </row>
    <row r="531" spans="2:7">
      <c r="B531" s="93" t="str">
        <f>IF(IF($C$4=Dates!$E$3, DataPack!BB802, IF($C$4=Dates!$E$4, DataPack!BG802, IF($C$4=Dates!$E$5, DataPack!BL802, IF($C$4=Dates!$E$6, DataPack!BQ802))))="", "", IF($C$4=Dates!$E$3, DataPack!BB802, IF($C$4=Dates!$E$4, DataPack!BG802, IF($C$4=Dates!$E$5, DataPack!BL802, IF($C$4=Dates!$E$6, DataPack!BQ802)))))</f>
        <v/>
      </c>
      <c r="C531" s="100" t="str">
        <f>IF(IF($C$4=Dates!$E$3, DataPack!BC802, IF($C$4=Dates!$E$4, DataPack!BH802, IF($C$4=Dates!$E$5, DataPack!BM802, IF($C$4=Dates!$E$6, DataPack!BR802))))="", "", IF($C$4=Dates!$E$3, DataPack!BC802, IF($C$4=Dates!$E$4, DataPack!BH802, IF($C$4=Dates!$E$5, DataPack!BM802, IF($C$4=Dates!$E$6, DataPack!BR802)))))</f>
        <v/>
      </c>
      <c r="D531" s="100" t="str">
        <f>IF(IF($C$4=Dates!$E$3, DataPack!BD802, IF($C$4=Dates!$E$4, DataPack!BI802, IF($C$4=Dates!$E$5, DataPack!BN802, IF($C$4=Dates!$E$6, DataPack!BS802))))="", "", IF($C$4=Dates!$E$3, DataPack!BD802, IF($C$4=Dates!$E$4, DataPack!BI802, IF($C$4=Dates!$E$5, DataPack!BN802, IF($C$4=Dates!$E$6, DataPack!BS802)))))</f>
        <v/>
      </c>
      <c r="E531" s="100" t="str">
        <f>IF(IF($C$4=Dates!$E$3, DataPack!BE802, IF($C$4=Dates!$E$4, DataPack!BJ802, IF($C$4=Dates!$E$5, DataPack!BO802, IF($C$4=Dates!$E$6, DataPack!BT802))))="", "", IF($C$4=Dates!$E$3, DataPack!BE802, IF($C$4=Dates!$E$4, DataPack!BJ802, IF($C$4=Dates!$E$5, DataPack!BO802, IF($C$4=Dates!$E$6, DataPack!BT802)))))</f>
        <v/>
      </c>
      <c r="F531" s="100"/>
      <c r="G531" s="101" t="str">
        <f>IF(IF($C$4=Dates!$E$3, DataPack!BF802, IF($C$4=Dates!$E$4, DataPack!BK802, IF($C$4=Dates!$E$5, DataPack!BP802, IF($C$4=Dates!$E$6, DataPack!BU802))))="", "", IF($C$4=Dates!$E$3, DataPack!BF802, IF($C$4=Dates!$E$4, DataPack!BK802, IF($C$4=Dates!$E$5, DataPack!BP802, IF($C$4=Dates!$E$6, DataPack!BU802)))))</f>
        <v/>
      </c>
    </row>
    <row r="532" spans="2:7">
      <c r="B532" s="93" t="str">
        <f>IF(IF($C$4=Dates!$E$3, DataPack!BB803, IF($C$4=Dates!$E$4, DataPack!BG803, IF($C$4=Dates!$E$5, DataPack!BL803, IF($C$4=Dates!$E$6, DataPack!BQ803))))="", "", IF($C$4=Dates!$E$3, DataPack!BB803, IF($C$4=Dates!$E$4, DataPack!BG803, IF($C$4=Dates!$E$5, DataPack!BL803, IF($C$4=Dates!$E$6, DataPack!BQ803)))))</f>
        <v/>
      </c>
      <c r="C532" s="100" t="str">
        <f>IF(IF($C$4=Dates!$E$3, DataPack!BC803, IF($C$4=Dates!$E$4, DataPack!BH803, IF($C$4=Dates!$E$5, DataPack!BM803, IF($C$4=Dates!$E$6, DataPack!BR803))))="", "", IF($C$4=Dates!$E$3, DataPack!BC803, IF($C$4=Dates!$E$4, DataPack!BH803, IF($C$4=Dates!$E$5, DataPack!BM803, IF($C$4=Dates!$E$6, DataPack!BR803)))))</f>
        <v/>
      </c>
      <c r="D532" s="100" t="str">
        <f>IF(IF($C$4=Dates!$E$3, DataPack!BD803, IF($C$4=Dates!$E$4, DataPack!BI803, IF($C$4=Dates!$E$5, DataPack!BN803, IF($C$4=Dates!$E$6, DataPack!BS803))))="", "", IF($C$4=Dates!$E$3, DataPack!BD803, IF($C$4=Dates!$E$4, DataPack!BI803, IF($C$4=Dates!$E$5, DataPack!BN803, IF($C$4=Dates!$E$6, DataPack!BS803)))))</f>
        <v/>
      </c>
      <c r="E532" s="100" t="str">
        <f>IF(IF($C$4=Dates!$E$3, DataPack!BE803, IF($C$4=Dates!$E$4, DataPack!BJ803, IF($C$4=Dates!$E$5, DataPack!BO803, IF($C$4=Dates!$E$6, DataPack!BT803))))="", "", IF($C$4=Dates!$E$3, DataPack!BE803, IF($C$4=Dates!$E$4, DataPack!BJ803, IF($C$4=Dates!$E$5, DataPack!BO803, IF($C$4=Dates!$E$6, DataPack!BT803)))))</f>
        <v/>
      </c>
      <c r="F532" s="100"/>
      <c r="G532" s="101" t="str">
        <f>IF(IF($C$4=Dates!$E$3, DataPack!BF803, IF($C$4=Dates!$E$4, DataPack!BK803, IF($C$4=Dates!$E$5, DataPack!BP803, IF($C$4=Dates!$E$6, DataPack!BU803))))="", "", IF($C$4=Dates!$E$3, DataPack!BF803, IF($C$4=Dates!$E$4, DataPack!BK803, IF($C$4=Dates!$E$5, DataPack!BP803, IF($C$4=Dates!$E$6, DataPack!BU803)))))</f>
        <v/>
      </c>
    </row>
    <row r="533" spans="2:7">
      <c r="B533" s="93" t="str">
        <f>IF(IF($C$4=Dates!$E$3, DataPack!BB804, IF($C$4=Dates!$E$4, DataPack!BG804, IF($C$4=Dates!$E$5, DataPack!BL804, IF($C$4=Dates!$E$6, DataPack!BQ804))))="", "", IF($C$4=Dates!$E$3, DataPack!BB804, IF($C$4=Dates!$E$4, DataPack!BG804, IF($C$4=Dates!$E$5, DataPack!BL804, IF($C$4=Dates!$E$6, DataPack!BQ804)))))</f>
        <v/>
      </c>
      <c r="C533" s="100" t="str">
        <f>IF(IF($C$4=Dates!$E$3, DataPack!BC804, IF($C$4=Dates!$E$4, DataPack!BH804, IF($C$4=Dates!$E$5, DataPack!BM804, IF($C$4=Dates!$E$6, DataPack!BR804))))="", "", IF($C$4=Dates!$E$3, DataPack!BC804, IF($C$4=Dates!$E$4, DataPack!BH804, IF($C$4=Dates!$E$5, DataPack!BM804, IF($C$4=Dates!$E$6, DataPack!BR804)))))</f>
        <v/>
      </c>
      <c r="D533" s="100" t="str">
        <f>IF(IF($C$4=Dates!$E$3, DataPack!BD804, IF($C$4=Dates!$E$4, DataPack!BI804, IF($C$4=Dates!$E$5, DataPack!BN804, IF($C$4=Dates!$E$6, DataPack!BS804))))="", "", IF($C$4=Dates!$E$3, DataPack!BD804, IF($C$4=Dates!$E$4, DataPack!BI804, IF($C$4=Dates!$E$5, DataPack!BN804, IF($C$4=Dates!$E$6, DataPack!BS804)))))</f>
        <v/>
      </c>
      <c r="E533" s="100" t="str">
        <f>IF(IF($C$4=Dates!$E$3, DataPack!BE804, IF($C$4=Dates!$E$4, DataPack!BJ804, IF($C$4=Dates!$E$5, DataPack!BO804, IF($C$4=Dates!$E$6, DataPack!BT804))))="", "", IF($C$4=Dates!$E$3, DataPack!BE804, IF($C$4=Dates!$E$4, DataPack!BJ804, IF($C$4=Dates!$E$5, DataPack!BO804, IF($C$4=Dates!$E$6, DataPack!BT804)))))</f>
        <v/>
      </c>
      <c r="F533" s="100"/>
      <c r="G533" s="101" t="str">
        <f>IF(IF($C$4=Dates!$E$3, DataPack!BF804, IF($C$4=Dates!$E$4, DataPack!BK804, IF($C$4=Dates!$E$5, DataPack!BP804, IF($C$4=Dates!$E$6, DataPack!BU804))))="", "", IF($C$4=Dates!$E$3, DataPack!BF804, IF($C$4=Dates!$E$4, DataPack!BK804, IF($C$4=Dates!$E$5, DataPack!BP804, IF($C$4=Dates!$E$6, DataPack!BU804)))))</f>
        <v/>
      </c>
    </row>
    <row r="534" spans="2:7">
      <c r="B534" s="93" t="str">
        <f>IF(IF($C$4=Dates!$E$3, DataPack!BB805, IF($C$4=Dates!$E$4, DataPack!BG805, IF($C$4=Dates!$E$5, DataPack!BL805, IF($C$4=Dates!$E$6, DataPack!BQ805))))="", "", IF($C$4=Dates!$E$3, DataPack!BB805, IF($C$4=Dates!$E$4, DataPack!BG805, IF($C$4=Dates!$E$5, DataPack!BL805, IF($C$4=Dates!$E$6, DataPack!BQ805)))))</f>
        <v/>
      </c>
      <c r="C534" s="100" t="str">
        <f>IF(IF($C$4=Dates!$E$3, DataPack!BC805, IF($C$4=Dates!$E$4, DataPack!BH805, IF($C$4=Dates!$E$5, DataPack!BM805, IF($C$4=Dates!$E$6, DataPack!BR805))))="", "", IF($C$4=Dates!$E$3, DataPack!BC805, IF($C$4=Dates!$E$4, DataPack!BH805, IF($C$4=Dates!$E$5, DataPack!BM805, IF($C$4=Dates!$E$6, DataPack!BR805)))))</f>
        <v/>
      </c>
      <c r="D534" s="100" t="str">
        <f>IF(IF($C$4=Dates!$E$3, DataPack!BD805, IF($C$4=Dates!$E$4, DataPack!BI805, IF($C$4=Dates!$E$5, DataPack!BN805, IF($C$4=Dates!$E$6, DataPack!BS805))))="", "", IF($C$4=Dates!$E$3, DataPack!BD805, IF($C$4=Dates!$E$4, DataPack!BI805, IF($C$4=Dates!$E$5, DataPack!BN805, IF($C$4=Dates!$E$6, DataPack!BS805)))))</f>
        <v/>
      </c>
      <c r="E534" s="100" t="str">
        <f>IF(IF($C$4=Dates!$E$3, DataPack!BE805, IF($C$4=Dates!$E$4, DataPack!BJ805, IF($C$4=Dates!$E$5, DataPack!BO805, IF($C$4=Dates!$E$6, DataPack!BT805))))="", "", IF($C$4=Dates!$E$3, DataPack!BE805, IF($C$4=Dates!$E$4, DataPack!BJ805, IF($C$4=Dates!$E$5, DataPack!BO805, IF($C$4=Dates!$E$6, DataPack!BT805)))))</f>
        <v/>
      </c>
      <c r="F534" s="100"/>
      <c r="G534" s="101" t="str">
        <f>IF(IF($C$4=Dates!$E$3, DataPack!BF805, IF($C$4=Dates!$E$4, DataPack!BK805, IF($C$4=Dates!$E$5, DataPack!BP805, IF($C$4=Dates!$E$6, DataPack!BU805))))="", "", IF($C$4=Dates!$E$3, DataPack!BF805, IF($C$4=Dates!$E$4, DataPack!BK805, IF($C$4=Dates!$E$5, DataPack!BP805, IF($C$4=Dates!$E$6, DataPack!BU805)))))</f>
        <v/>
      </c>
    </row>
    <row r="535" spans="2:7">
      <c r="B535" s="93" t="str">
        <f>IF(IF($C$4=Dates!$E$3, DataPack!BB806, IF($C$4=Dates!$E$4, DataPack!BG806, IF($C$4=Dates!$E$5, DataPack!BL806, IF($C$4=Dates!$E$6, DataPack!BQ806))))="", "", IF($C$4=Dates!$E$3, DataPack!BB806, IF($C$4=Dates!$E$4, DataPack!BG806, IF($C$4=Dates!$E$5, DataPack!BL806, IF($C$4=Dates!$E$6, DataPack!BQ806)))))</f>
        <v/>
      </c>
      <c r="C535" s="100" t="str">
        <f>IF(IF($C$4=Dates!$E$3, DataPack!BC806, IF($C$4=Dates!$E$4, DataPack!BH806, IF($C$4=Dates!$E$5, DataPack!BM806, IF($C$4=Dates!$E$6, DataPack!BR806))))="", "", IF($C$4=Dates!$E$3, DataPack!BC806, IF($C$4=Dates!$E$4, DataPack!BH806, IF($C$4=Dates!$E$5, DataPack!BM806, IF($C$4=Dates!$E$6, DataPack!BR806)))))</f>
        <v/>
      </c>
      <c r="D535" s="100" t="str">
        <f>IF(IF($C$4=Dates!$E$3, DataPack!BD806, IF($C$4=Dates!$E$4, DataPack!BI806, IF($C$4=Dates!$E$5, DataPack!BN806, IF($C$4=Dates!$E$6, DataPack!BS806))))="", "", IF($C$4=Dates!$E$3, DataPack!BD806, IF($C$4=Dates!$E$4, DataPack!BI806, IF($C$4=Dates!$E$5, DataPack!BN806, IF($C$4=Dates!$E$6, DataPack!BS806)))))</f>
        <v/>
      </c>
      <c r="E535" s="100" t="str">
        <f>IF(IF($C$4=Dates!$E$3, DataPack!BE806, IF($C$4=Dates!$E$4, DataPack!BJ806, IF($C$4=Dates!$E$5, DataPack!BO806, IF($C$4=Dates!$E$6, DataPack!BT806))))="", "", IF($C$4=Dates!$E$3, DataPack!BE806, IF($C$4=Dates!$E$4, DataPack!BJ806, IF($C$4=Dates!$E$5, DataPack!BO806, IF($C$4=Dates!$E$6, DataPack!BT806)))))</f>
        <v/>
      </c>
      <c r="F535" s="100"/>
      <c r="G535" s="101" t="str">
        <f>IF(IF($C$4=Dates!$E$3, DataPack!BF806, IF($C$4=Dates!$E$4, DataPack!BK806, IF($C$4=Dates!$E$5, DataPack!BP806, IF($C$4=Dates!$E$6, DataPack!BU806))))="", "", IF($C$4=Dates!$E$3, DataPack!BF806, IF($C$4=Dates!$E$4, DataPack!BK806, IF($C$4=Dates!$E$5, DataPack!BP806, IF($C$4=Dates!$E$6, DataPack!BU806)))))</f>
        <v/>
      </c>
    </row>
    <row r="536" spans="2:7">
      <c r="B536" s="93" t="str">
        <f>IF(IF($C$4=Dates!$E$3, DataPack!BB807, IF($C$4=Dates!$E$4, DataPack!BG807, IF($C$4=Dates!$E$5, DataPack!BL807, IF($C$4=Dates!$E$6, DataPack!BQ807))))="", "", IF($C$4=Dates!$E$3, DataPack!BB807, IF($C$4=Dates!$E$4, DataPack!BG807, IF($C$4=Dates!$E$5, DataPack!BL807, IF($C$4=Dates!$E$6, DataPack!BQ807)))))</f>
        <v/>
      </c>
      <c r="C536" s="100" t="str">
        <f>IF(IF($C$4=Dates!$E$3, DataPack!BC807, IF($C$4=Dates!$E$4, DataPack!BH807, IF($C$4=Dates!$E$5, DataPack!BM807, IF($C$4=Dates!$E$6, DataPack!BR807))))="", "", IF($C$4=Dates!$E$3, DataPack!BC807, IF($C$4=Dates!$E$4, DataPack!BH807, IF($C$4=Dates!$E$5, DataPack!BM807, IF($C$4=Dates!$E$6, DataPack!BR807)))))</f>
        <v/>
      </c>
      <c r="D536" s="100" t="str">
        <f>IF(IF($C$4=Dates!$E$3, DataPack!BD807, IF($C$4=Dates!$E$4, DataPack!BI807, IF($C$4=Dates!$E$5, DataPack!BN807, IF($C$4=Dates!$E$6, DataPack!BS807))))="", "", IF($C$4=Dates!$E$3, DataPack!BD807, IF($C$4=Dates!$E$4, DataPack!BI807, IF($C$4=Dates!$E$5, DataPack!BN807, IF($C$4=Dates!$E$6, DataPack!BS807)))))</f>
        <v/>
      </c>
      <c r="E536" s="100" t="str">
        <f>IF(IF($C$4=Dates!$E$3, DataPack!BE807, IF($C$4=Dates!$E$4, DataPack!BJ807, IF($C$4=Dates!$E$5, DataPack!BO807, IF($C$4=Dates!$E$6, DataPack!BT807))))="", "", IF($C$4=Dates!$E$3, DataPack!BE807, IF($C$4=Dates!$E$4, DataPack!BJ807, IF($C$4=Dates!$E$5, DataPack!BO807, IF($C$4=Dates!$E$6, DataPack!BT807)))))</f>
        <v/>
      </c>
      <c r="F536" s="100"/>
      <c r="G536" s="101" t="str">
        <f>IF(IF($C$4=Dates!$E$3, DataPack!BF807, IF($C$4=Dates!$E$4, DataPack!BK807, IF($C$4=Dates!$E$5, DataPack!BP807, IF($C$4=Dates!$E$6, DataPack!BU807))))="", "", IF($C$4=Dates!$E$3, DataPack!BF807, IF($C$4=Dates!$E$4, DataPack!BK807, IF($C$4=Dates!$E$5, DataPack!BP807, IF($C$4=Dates!$E$6, DataPack!BU807)))))</f>
        <v/>
      </c>
    </row>
    <row r="537" spans="2:7">
      <c r="B537" s="93" t="str">
        <f>IF(IF($C$4=Dates!$E$3, DataPack!BB808, IF($C$4=Dates!$E$4, DataPack!BG808, IF($C$4=Dates!$E$5, DataPack!BL808, IF($C$4=Dates!$E$6, DataPack!BQ808))))="", "", IF($C$4=Dates!$E$3, DataPack!BB808, IF($C$4=Dates!$E$4, DataPack!BG808, IF($C$4=Dates!$E$5, DataPack!BL808, IF($C$4=Dates!$E$6, DataPack!BQ808)))))</f>
        <v/>
      </c>
      <c r="C537" s="100" t="str">
        <f>IF(IF($C$4=Dates!$E$3, DataPack!BC808, IF($C$4=Dates!$E$4, DataPack!BH808, IF($C$4=Dates!$E$5, DataPack!BM808, IF($C$4=Dates!$E$6, DataPack!BR808))))="", "", IF($C$4=Dates!$E$3, DataPack!BC808, IF($C$4=Dates!$E$4, DataPack!BH808, IF($C$4=Dates!$E$5, DataPack!BM808, IF($C$4=Dates!$E$6, DataPack!BR808)))))</f>
        <v/>
      </c>
      <c r="D537" s="100" t="str">
        <f>IF(IF($C$4=Dates!$E$3, DataPack!BD808, IF($C$4=Dates!$E$4, DataPack!BI808, IF($C$4=Dates!$E$5, DataPack!BN808, IF($C$4=Dates!$E$6, DataPack!BS808))))="", "", IF($C$4=Dates!$E$3, DataPack!BD808, IF($C$4=Dates!$E$4, DataPack!BI808, IF($C$4=Dates!$E$5, DataPack!BN808, IF($C$4=Dates!$E$6, DataPack!BS808)))))</f>
        <v/>
      </c>
      <c r="E537" s="100" t="str">
        <f>IF(IF($C$4=Dates!$E$3, DataPack!BE808, IF($C$4=Dates!$E$4, DataPack!BJ808, IF($C$4=Dates!$E$5, DataPack!BO808, IF($C$4=Dates!$E$6, DataPack!BT808))))="", "", IF($C$4=Dates!$E$3, DataPack!BE808, IF($C$4=Dates!$E$4, DataPack!BJ808, IF($C$4=Dates!$E$5, DataPack!BO808, IF($C$4=Dates!$E$6, DataPack!BT808)))))</f>
        <v/>
      </c>
      <c r="F537" s="100"/>
      <c r="G537" s="101" t="str">
        <f>IF(IF($C$4=Dates!$E$3, DataPack!BF808, IF($C$4=Dates!$E$4, DataPack!BK808, IF($C$4=Dates!$E$5, DataPack!BP808, IF($C$4=Dates!$E$6, DataPack!BU808))))="", "", IF($C$4=Dates!$E$3, DataPack!BF808, IF($C$4=Dates!$E$4, DataPack!BK808, IF($C$4=Dates!$E$5, DataPack!BP808, IF($C$4=Dates!$E$6, DataPack!BU808)))))</f>
        <v/>
      </c>
    </row>
    <row r="538" spans="2:7">
      <c r="B538" s="93" t="str">
        <f>IF(IF($C$4=Dates!$E$3, DataPack!BB809, IF($C$4=Dates!$E$4, DataPack!BG809, IF($C$4=Dates!$E$5, DataPack!BL809, IF($C$4=Dates!$E$6, DataPack!BQ809))))="", "", IF($C$4=Dates!$E$3, DataPack!BB809, IF($C$4=Dates!$E$4, DataPack!BG809, IF($C$4=Dates!$E$5, DataPack!BL809, IF($C$4=Dates!$E$6, DataPack!BQ809)))))</f>
        <v/>
      </c>
      <c r="C538" s="100" t="str">
        <f>IF(IF($C$4=Dates!$E$3, DataPack!BC809, IF($C$4=Dates!$E$4, DataPack!BH809, IF($C$4=Dates!$E$5, DataPack!BM809, IF($C$4=Dates!$E$6, DataPack!BR809))))="", "", IF($C$4=Dates!$E$3, DataPack!BC809, IF($C$4=Dates!$E$4, DataPack!BH809, IF($C$4=Dates!$E$5, DataPack!BM809, IF($C$4=Dates!$E$6, DataPack!BR809)))))</f>
        <v/>
      </c>
      <c r="D538" s="100" t="str">
        <f>IF(IF($C$4=Dates!$E$3, DataPack!BD809, IF($C$4=Dates!$E$4, DataPack!BI809, IF($C$4=Dates!$E$5, DataPack!BN809, IF($C$4=Dates!$E$6, DataPack!BS809))))="", "", IF($C$4=Dates!$E$3, DataPack!BD809, IF($C$4=Dates!$E$4, DataPack!BI809, IF($C$4=Dates!$E$5, DataPack!BN809, IF($C$4=Dates!$E$6, DataPack!BS809)))))</f>
        <v/>
      </c>
      <c r="E538" s="100" t="str">
        <f>IF(IF($C$4=Dates!$E$3, DataPack!BE809, IF($C$4=Dates!$E$4, DataPack!BJ809, IF($C$4=Dates!$E$5, DataPack!BO809, IF($C$4=Dates!$E$6, DataPack!BT809))))="", "", IF($C$4=Dates!$E$3, DataPack!BE809, IF($C$4=Dates!$E$4, DataPack!BJ809, IF($C$4=Dates!$E$5, DataPack!BO809, IF($C$4=Dates!$E$6, DataPack!BT809)))))</f>
        <v/>
      </c>
      <c r="F538" s="100"/>
      <c r="G538" s="101" t="str">
        <f>IF(IF($C$4=Dates!$E$3, DataPack!BF809, IF($C$4=Dates!$E$4, DataPack!BK809, IF($C$4=Dates!$E$5, DataPack!BP809, IF($C$4=Dates!$E$6, DataPack!BU809))))="", "", IF($C$4=Dates!$E$3, DataPack!BF809, IF($C$4=Dates!$E$4, DataPack!BK809, IF($C$4=Dates!$E$5, DataPack!BP809, IF($C$4=Dates!$E$6, DataPack!BU809)))))</f>
        <v/>
      </c>
    </row>
    <row r="539" spans="2:7">
      <c r="B539" s="93" t="str">
        <f>IF(IF($C$4=Dates!$E$3, DataPack!BB810, IF($C$4=Dates!$E$4, DataPack!BG810, IF($C$4=Dates!$E$5, DataPack!BL810, IF($C$4=Dates!$E$6, DataPack!BQ810))))="", "", IF($C$4=Dates!$E$3, DataPack!BB810, IF($C$4=Dates!$E$4, DataPack!BG810, IF($C$4=Dates!$E$5, DataPack!BL810, IF($C$4=Dates!$E$6, DataPack!BQ810)))))</f>
        <v/>
      </c>
      <c r="C539" s="100" t="str">
        <f>IF(IF($C$4=Dates!$E$3, DataPack!BC810, IF($C$4=Dates!$E$4, DataPack!BH810, IF($C$4=Dates!$E$5, DataPack!BM810, IF($C$4=Dates!$E$6, DataPack!BR810))))="", "", IF($C$4=Dates!$E$3, DataPack!BC810, IF($C$4=Dates!$E$4, DataPack!BH810, IF($C$4=Dates!$E$5, DataPack!BM810, IF($C$4=Dates!$E$6, DataPack!BR810)))))</f>
        <v/>
      </c>
      <c r="D539" s="100" t="str">
        <f>IF(IF($C$4=Dates!$E$3, DataPack!BD810, IF($C$4=Dates!$E$4, DataPack!BI810, IF($C$4=Dates!$E$5, DataPack!BN810, IF($C$4=Dates!$E$6, DataPack!BS810))))="", "", IF($C$4=Dates!$E$3, DataPack!BD810, IF($C$4=Dates!$E$4, DataPack!BI810, IF($C$4=Dates!$E$5, DataPack!BN810, IF($C$4=Dates!$E$6, DataPack!BS810)))))</f>
        <v/>
      </c>
      <c r="E539" s="100" t="str">
        <f>IF(IF($C$4=Dates!$E$3, DataPack!BE810, IF($C$4=Dates!$E$4, DataPack!BJ810, IF($C$4=Dates!$E$5, DataPack!BO810, IF($C$4=Dates!$E$6, DataPack!BT810))))="", "", IF($C$4=Dates!$E$3, DataPack!BE810, IF($C$4=Dates!$E$4, DataPack!BJ810, IF($C$4=Dates!$E$5, DataPack!BO810, IF($C$4=Dates!$E$6, DataPack!BT810)))))</f>
        <v/>
      </c>
      <c r="F539" s="100"/>
      <c r="G539" s="101" t="str">
        <f>IF(IF($C$4=Dates!$E$3, DataPack!BF810, IF($C$4=Dates!$E$4, DataPack!BK810, IF($C$4=Dates!$E$5, DataPack!BP810, IF($C$4=Dates!$E$6, DataPack!BU810))))="", "", IF($C$4=Dates!$E$3, DataPack!BF810, IF($C$4=Dates!$E$4, DataPack!BK810, IF($C$4=Dates!$E$5, DataPack!BP810, IF($C$4=Dates!$E$6, DataPack!BU810)))))</f>
        <v/>
      </c>
    </row>
    <row r="540" spans="2:7">
      <c r="B540" s="93" t="str">
        <f>IF(IF($C$4=Dates!$E$3, DataPack!BB811, IF($C$4=Dates!$E$4, DataPack!BG811, IF($C$4=Dates!$E$5, DataPack!BL811, IF($C$4=Dates!$E$6, DataPack!BQ811))))="", "", IF($C$4=Dates!$E$3, DataPack!BB811, IF($C$4=Dates!$E$4, DataPack!BG811, IF($C$4=Dates!$E$5, DataPack!BL811, IF($C$4=Dates!$E$6, DataPack!BQ811)))))</f>
        <v/>
      </c>
      <c r="C540" s="100" t="str">
        <f>IF(IF($C$4=Dates!$E$3, DataPack!BC811, IF($C$4=Dates!$E$4, DataPack!BH811, IF($C$4=Dates!$E$5, DataPack!BM811, IF($C$4=Dates!$E$6, DataPack!BR811))))="", "", IF($C$4=Dates!$E$3, DataPack!BC811, IF($C$4=Dates!$E$4, DataPack!BH811, IF($C$4=Dates!$E$5, DataPack!BM811, IF($C$4=Dates!$E$6, DataPack!BR811)))))</f>
        <v/>
      </c>
      <c r="D540" s="100" t="str">
        <f>IF(IF($C$4=Dates!$E$3, DataPack!BD811, IF($C$4=Dates!$E$4, DataPack!BI811, IF($C$4=Dates!$E$5, DataPack!BN811, IF($C$4=Dates!$E$6, DataPack!BS811))))="", "", IF($C$4=Dates!$E$3, DataPack!BD811, IF($C$4=Dates!$E$4, DataPack!BI811, IF($C$4=Dates!$E$5, DataPack!BN811, IF($C$4=Dates!$E$6, DataPack!BS811)))))</f>
        <v/>
      </c>
      <c r="E540" s="100" t="str">
        <f>IF(IF($C$4=Dates!$E$3, DataPack!BE811, IF($C$4=Dates!$E$4, DataPack!BJ811, IF($C$4=Dates!$E$5, DataPack!BO811, IF($C$4=Dates!$E$6, DataPack!BT811))))="", "", IF($C$4=Dates!$E$3, DataPack!BE811, IF($C$4=Dates!$E$4, DataPack!BJ811, IF($C$4=Dates!$E$5, DataPack!BO811, IF($C$4=Dates!$E$6, DataPack!BT811)))))</f>
        <v/>
      </c>
      <c r="F540" s="100"/>
      <c r="G540" s="101" t="str">
        <f>IF(IF($C$4=Dates!$E$3, DataPack!BF811, IF($C$4=Dates!$E$4, DataPack!BK811, IF($C$4=Dates!$E$5, DataPack!BP811, IF($C$4=Dates!$E$6, DataPack!BU811))))="", "", IF($C$4=Dates!$E$3, DataPack!BF811, IF($C$4=Dates!$E$4, DataPack!BK811, IF($C$4=Dates!$E$5, DataPack!BP811, IF($C$4=Dates!$E$6, DataPack!BU811)))))</f>
        <v/>
      </c>
    </row>
    <row r="541" spans="2:7">
      <c r="B541" s="93" t="str">
        <f>IF(IF($C$4=Dates!$E$3, DataPack!BB812, IF($C$4=Dates!$E$4, DataPack!BG812, IF($C$4=Dates!$E$5, DataPack!BL812, IF($C$4=Dates!$E$6, DataPack!BQ812))))="", "", IF($C$4=Dates!$E$3, DataPack!BB812, IF($C$4=Dates!$E$4, DataPack!BG812, IF($C$4=Dates!$E$5, DataPack!BL812, IF($C$4=Dates!$E$6, DataPack!BQ812)))))</f>
        <v/>
      </c>
      <c r="C541" s="100" t="str">
        <f>IF(IF($C$4=Dates!$E$3, DataPack!BC812, IF($C$4=Dates!$E$4, DataPack!BH812, IF($C$4=Dates!$E$5, DataPack!BM812, IF($C$4=Dates!$E$6, DataPack!BR812))))="", "", IF($C$4=Dates!$E$3, DataPack!BC812, IF($C$4=Dates!$E$4, DataPack!BH812, IF($C$4=Dates!$E$5, DataPack!BM812, IF($C$4=Dates!$E$6, DataPack!BR812)))))</f>
        <v/>
      </c>
      <c r="D541" s="100" t="str">
        <f>IF(IF($C$4=Dates!$E$3, DataPack!BD812, IF($C$4=Dates!$E$4, DataPack!BI812, IF($C$4=Dates!$E$5, DataPack!BN812, IF($C$4=Dates!$E$6, DataPack!BS812))))="", "", IF($C$4=Dates!$E$3, DataPack!BD812, IF($C$4=Dates!$E$4, DataPack!BI812, IF($C$4=Dates!$E$5, DataPack!BN812, IF($C$4=Dates!$E$6, DataPack!BS812)))))</f>
        <v/>
      </c>
      <c r="E541" s="100" t="str">
        <f>IF(IF($C$4=Dates!$E$3, DataPack!BE812, IF($C$4=Dates!$E$4, DataPack!BJ812, IF($C$4=Dates!$E$5, DataPack!BO812, IF($C$4=Dates!$E$6, DataPack!BT812))))="", "", IF($C$4=Dates!$E$3, DataPack!BE812, IF($C$4=Dates!$E$4, DataPack!BJ812, IF($C$4=Dates!$E$5, DataPack!BO812, IF($C$4=Dates!$E$6, DataPack!BT812)))))</f>
        <v/>
      </c>
      <c r="F541" s="100"/>
      <c r="G541" s="101" t="str">
        <f>IF(IF($C$4=Dates!$E$3, DataPack!BF812, IF($C$4=Dates!$E$4, DataPack!BK812, IF($C$4=Dates!$E$5, DataPack!BP812, IF($C$4=Dates!$E$6, DataPack!BU812))))="", "", IF($C$4=Dates!$E$3, DataPack!BF812, IF($C$4=Dates!$E$4, DataPack!BK812, IF($C$4=Dates!$E$5, DataPack!BP812, IF($C$4=Dates!$E$6, DataPack!BU812)))))</f>
        <v/>
      </c>
    </row>
    <row r="542" spans="2:7">
      <c r="B542" s="93" t="str">
        <f>IF(IF($C$4=Dates!$E$3, DataPack!BB813, IF($C$4=Dates!$E$4, DataPack!BG813, IF($C$4=Dates!$E$5, DataPack!BL813, IF($C$4=Dates!$E$6, DataPack!BQ813))))="", "", IF($C$4=Dates!$E$3, DataPack!BB813, IF($C$4=Dates!$E$4, DataPack!BG813, IF($C$4=Dates!$E$5, DataPack!BL813, IF($C$4=Dates!$E$6, DataPack!BQ813)))))</f>
        <v/>
      </c>
      <c r="C542" s="100" t="str">
        <f>IF(IF($C$4=Dates!$E$3, DataPack!BC813, IF($C$4=Dates!$E$4, DataPack!BH813, IF($C$4=Dates!$E$5, DataPack!BM813, IF($C$4=Dates!$E$6, DataPack!BR813))))="", "", IF($C$4=Dates!$E$3, DataPack!BC813, IF($C$4=Dates!$E$4, DataPack!BH813, IF($C$4=Dates!$E$5, DataPack!BM813, IF($C$4=Dates!$E$6, DataPack!BR813)))))</f>
        <v/>
      </c>
      <c r="D542" s="100" t="str">
        <f>IF(IF($C$4=Dates!$E$3, DataPack!BD813, IF($C$4=Dates!$E$4, DataPack!BI813, IF($C$4=Dates!$E$5, DataPack!BN813, IF($C$4=Dates!$E$6, DataPack!BS813))))="", "", IF($C$4=Dates!$E$3, DataPack!BD813, IF($C$4=Dates!$E$4, DataPack!BI813, IF($C$4=Dates!$E$5, DataPack!BN813, IF($C$4=Dates!$E$6, DataPack!BS813)))))</f>
        <v/>
      </c>
      <c r="E542" s="100" t="str">
        <f>IF(IF($C$4=Dates!$E$3, DataPack!BE813, IF($C$4=Dates!$E$4, DataPack!BJ813, IF($C$4=Dates!$E$5, DataPack!BO813, IF($C$4=Dates!$E$6, DataPack!BT813))))="", "", IF($C$4=Dates!$E$3, DataPack!BE813, IF($C$4=Dates!$E$4, DataPack!BJ813, IF($C$4=Dates!$E$5, DataPack!BO813, IF($C$4=Dates!$E$6, DataPack!BT813)))))</f>
        <v/>
      </c>
      <c r="F542" s="100"/>
      <c r="G542" s="101" t="str">
        <f>IF(IF($C$4=Dates!$E$3, DataPack!BF813, IF($C$4=Dates!$E$4, DataPack!BK813, IF($C$4=Dates!$E$5, DataPack!BP813, IF($C$4=Dates!$E$6, DataPack!BU813))))="", "", IF($C$4=Dates!$E$3, DataPack!BF813, IF($C$4=Dates!$E$4, DataPack!BK813, IF($C$4=Dates!$E$5, DataPack!BP813, IF($C$4=Dates!$E$6, DataPack!BU813)))))</f>
        <v/>
      </c>
    </row>
    <row r="543" spans="2:7">
      <c r="B543" s="93" t="str">
        <f>IF(IF($C$4=Dates!$E$3, DataPack!BB814, IF($C$4=Dates!$E$4, DataPack!BG814, IF($C$4=Dates!$E$5, DataPack!BL814, IF($C$4=Dates!$E$6, DataPack!BQ814))))="", "", IF($C$4=Dates!$E$3, DataPack!BB814, IF($C$4=Dates!$E$4, DataPack!BG814, IF($C$4=Dates!$E$5, DataPack!BL814, IF($C$4=Dates!$E$6, DataPack!BQ814)))))</f>
        <v/>
      </c>
      <c r="C543" s="100" t="str">
        <f>IF(IF($C$4=Dates!$E$3, DataPack!BC814, IF($C$4=Dates!$E$4, DataPack!BH814, IF($C$4=Dates!$E$5, DataPack!BM814, IF($C$4=Dates!$E$6, DataPack!BR814))))="", "", IF($C$4=Dates!$E$3, DataPack!BC814, IF($C$4=Dates!$E$4, DataPack!BH814, IF($C$4=Dates!$E$5, DataPack!BM814, IF($C$4=Dates!$E$6, DataPack!BR814)))))</f>
        <v/>
      </c>
      <c r="D543" s="100" t="str">
        <f>IF(IF($C$4=Dates!$E$3, DataPack!BD814, IF($C$4=Dates!$E$4, DataPack!BI814, IF($C$4=Dates!$E$5, DataPack!BN814, IF($C$4=Dates!$E$6, DataPack!BS814))))="", "", IF($C$4=Dates!$E$3, DataPack!BD814, IF($C$4=Dates!$E$4, DataPack!BI814, IF($C$4=Dates!$E$5, DataPack!BN814, IF($C$4=Dates!$E$6, DataPack!BS814)))))</f>
        <v/>
      </c>
      <c r="E543" s="100" t="str">
        <f>IF(IF($C$4=Dates!$E$3, DataPack!BE814, IF($C$4=Dates!$E$4, DataPack!BJ814, IF($C$4=Dates!$E$5, DataPack!BO814, IF($C$4=Dates!$E$6, DataPack!BT814))))="", "", IF($C$4=Dates!$E$3, DataPack!BE814, IF($C$4=Dates!$E$4, DataPack!BJ814, IF($C$4=Dates!$E$5, DataPack!BO814, IF($C$4=Dates!$E$6, DataPack!BT814)))))</f>
        <v/>
      </c>
      <c r="F543" s="100"/>
      <c r="G543" s="101" t="str">
        <f>IF(IF($C$4=Dates!$E$3, DataPack!BF814, IF($C$4=Dates!$E$4, DataPack!BK814, IF($C$4=Dates!$E$5, DataPack!BP814, IF($C$4=Dates!$E$6, DataPack!BU814))))="", "", IF($C$4=Dates!$E$3, DataPack!BF814, IF($C$4=Dates!$E$4, DataPack!BK814, IF($C$4=Dates!$E$5, DataPack!BP814, IF($C$4=Dates!$E$6, DataPack!BU814)))))</f>
        <v/>
      </c>
    </row>
    <row r="544" spans="2:7">
      <c r="B544" s="93" t="str">
        <f>IF(IF($C$4=Dates!$E$3, DataPack!BB815, IF($C$4=Dates!$E$4, DataPack!BG815, IF($C$4=Dates!$E$5, DataPack!BL815, IF($C$4=Dates!$E$6, DataPack!BQ815))))="", "", IF($C$4=Dates!$E$3, DataPack!BB815, IF($C$4=Dates!$E$4, DataPack!BG815, IF($C$4=Dates!$E$5, DataPack!BL815, IF($C$4=Dates!$E$6, DataPack!BQ815)))))</f>
        <v/>
      </c>
      <c r="C544" s="100" t="str">
        <f>IF(IF($C$4=Dates!$E$3, DataPack!BC815, IF($C$4=Dates!$E$4, DataPack!BH815, IF($C$4=Dates!$E$5, DataPack!BM815, IF($C$4=Dates!$E$6, DataPack!BR815))))="", "", IF($C$4=Dates!$E$3, DataPack!BC815, IF($C$4=Dates!$E$4, DataPack!BH815, IF($C$4=Dates!$E$5, DataPack!BM815, IF($C$4=Dates!$E$6, DataPack!BR815)))))</f>
        <v/>
      </c>
      <c r="D544" s="100" t="str">
        <f>IF(IF($C$4=Dates!$E$3, DataPack!BD815, IF($C$4=Dates!$E$4, DataPack!BI815, IF($C$4=Dates!$E$5, DataPack!BN815, IF($C$4=Dates!$E$6, DataPack!BS815))))="", "", IF($C$4=Dates!$E$3, DataPack!BD815, IF($C$4=Dates!$E$4, DataPack!BI815, IF($C$4=Dates!$E$5, DataPack!BN815, IF($C$4=Dates!$E$6, DataPack!BS815)))))</f>
        <v/>
      </c>
      <c r="E544" s="100" t="str">
        <f>IF(IF($C$4=Dates!$E$3, DataPack!BE815, IF($C$4=Dates!$E$4, DataPack!BJ815, IF($C$4=Dates!$E$5, DataPack!BO815, IF($C$4=Dates!$E$6, DataPack!BT815))))="", "", IF($C$4=Dates!$E$3, DataPack!BE815, IF($C$4=Dates!$E$4, DataPack!BJ815, IF($C$4=Dates!$E$5, DataPack!BO815, IF($C$4=Dates!$E$6, DataPack!BT815)))))</f>
        <v/>
      </c>
      <c r="F544" s="100"/>
      <c r="G544" s="101" t="str">
        <f>IF(IF($C$4=Dates!$E$3, DataPack!BF815, IF($C$4=Dates!$E$4, DataPack!BK815, IF($C$4=Dates!$E$5, DataPack!BP815, IF($C$4=Dates!$E$6, DataPack!BU815))))="", "", IF($C$4=Dates!$E$3, DataPack!BF815, IF($C$4=Dates!$E$4, DataPack!BK815, IF($C$4=Dates!$E$5, DataPack!BP815, IF($C$4=Dates!$E$6, DataPack!BU815)))))</f>
        <v/>
      </c>
    </row>
    <row r="545" spans="2:7">
      <c r="B545" s="93" t="str">
        <f>IF(IF($C$4=Dates!$E$3, DataPack!BB816, IF($C$4=Dates!$E$4, DataPack!BG816, IF($C$4=Dates!$E$5, DataPack!BL816, IF($C$4=Dates!$E$6, DataPack!BQ816))))="", "", IF($C$4=Dates!$E$3, DataPack!BB816, IF($C$4=Dates!$E$4, DataPack!BG816, IF($C$4=Dates!$E$5, DataPack!BL816, IF($C$4=Dates!$E$6, DataPack!BQ816)))))</f>
        <v/>
      </c>
      <c r="C545" s="100" t="str">
        <f>IF(IF($C$4=Dates!$E$3, DataPack!BC816, IF($C$4=Dates!$E$4, DataPack!BH816, IF($C$4=Dates!$E$5, DataPack!BM816, IF($C$4=Dates!$E$6, DataPack!BR816))))="", "", IF($C$4=Dates!$E$3, DataPack!BC816, IF($C$4=Dates!$E$4, DataPack!BH816, IF($C$4=Dates!$E$5, DataPack!BM816, IF($C$4=Dates!$E$6, DataPack!BR816)))))</f>
        <v/>
      </c>
      <c r="D545" s="100" t="str">
        <f>IF(IF($C$4=Dates!$E$3, DataPack!BD816, IF($C$4=Dates!$E$4, DataPack!BI816, IF($C$4=Dates!$E$5, DataPack!BN816, IF($C$4=Dates!$E$6, DataPack!BS816))))="", "", IF($C$4=Dates!$E$3, DataPack!BD816, IF($C$4=Dates!$E$4, DataPack!BI816, IF($C$4=Dates!$E$5, DataPack!BN816, IF($C$4=Dates!$E$6, DataPack!BS816)))))</f>
        <v/>
      </c>
      <c r="E545" s="100" t="str">
        <f>IF(IF($C$4=Dates!$E$3, DataPack!BE816, IF($C$4=Dates!$E$4, DataPack!BJ816, IF($C$4=Dates!$E$5, DataPack!BO816, IF($C$4=Dates!$E$6, DataPack!BT816))))="", "", IF($C$4=Dates!$E$3, DataPack!BE816, IF($C$4=Dates!$E$4, DataPack!BJ816, IF($C$4=Dates!$E$5, DataPack!BO816, IF($C$4=Dates!$E$6, DataPack!BT816)))))</f>
        <v/>
      </c>
      <c r="F545" s="100"/>
      <c r="G545" s="101" t="str">
        <f>IF(IF($C$4=Dates!$E$3, DataPack!BF816, IF($C$4=Dates!$E$4, DataPack!BK816, IF($C$4=Dates!$E$5, DataPack!BP816, IF($C$4=Dates!$E$6, DataPack!BU816))))="", "", IF($C$4=Dates!$E$3, DataPack!BF816, IF($C$4=Dates!$E$4, DataPack!BK816, IF($C$4=Dates!$E$5, DataPack!BP816, IF($C$4=Dates!$E$6, DataPack!BU816)))))</f>
        <v/>
      </c>
    </row>
    <row r="546" spans="2:7">
      <c r="B546" s="93" t="str">
        <f>IF(IF($C$4=Dates!$E$3, DataPack!BB817, IF($C$4=Dates!$E$4, DataPack!BG817, IF($C$4=Dates!$E$5, DataPack!BL817, IF($C$4=Dates!$E$6, DataPack!BQ817))))="", "", IF($C$4=Dates!$E$3, DataPack!BB817, IF($C$4=Dates!$E$4, DataPack!BG817, IF($C$4=Dates!$E$5, DataPack!BL817, IF($C$4=Dates!$E$6, DataPack!BQ817)))))</f>
        <v/>
      </c>
      <c r="C546" s="100" t="str">
        <f>IF(IF($C$4=Dates!$E$3, DataPack!BC817, IF($C$4=Dates!$E$4, DataPack!BH817, IF($C$4=Dates!$E$5, DataPack!BM817, IF($C$4=Dates!$E$6, DataPack!BR817))))="", "", IF($C$4=Dates!$E$3, DataPack!BC817, IF($C$4=Dates!$E$4, DataPack!BH817, IF($C$4=Dates!$E$5, DataPack!BM817, IF($C$4=Dates!$E$6, DataPack!BR817)))))</f>
        <v/>
      </c>
      <c r="D546" s="100" t="str">
        <f>IF(IF($C$4=Dates!$E$3, DataPack!BD817, IF($C$4=Dates!$E$4, DataPack!BI817, IF($C$4=Dates!$E$5, DataPack!BN817, IF($C$4=Dates!$E$6, DataPack!BS817))))="", "", IF($C$4=Dates!$E$3, DataPack!BD817, IF($C$4=Dates!$E$4, DataPack!BI817, IF($C$4=Dates!$E$5, DataPack!BN817, IF($C$4=Dates!$E$6, DataPack!BS817)))))</f>
        <v/>
      </c>
      <c r="E546" s="100" t="str">
        <f>IF(IF($C$4=Dates!$E$3, DataPack!BE817, IF($C$4=Dates!$E$4, DataPack!BJ817, IF($C$4=Dates!$E$5, DataPack!BO817, IF($C$4=Dates!$E$6, DataPack!BT817))))="", "", IF($C$4=Dates!$E$3, DataPack!BE817, IF($C$4=Dates!$E$4, DataPack!BJ817, IF($C$4=Dates!$E$5, DataPack!BO817, IF($C$4=Dates!$E$6, DataPack!BT817)))))</f>
        <v/>
      </c>
      <c r="F546" s="100"/>
      <c r="G546" s="101" t="str">
        <f>IF(IF($C$4=Dates!$E$3, DataPack!BF817, IF($C$4=Dates!$E$4, DataPack!BK817, IF($C$4=Dates!$E$5, DataPack!BP817, IF($C$4=Dates!$E$6, DataPack!BU817))))="", "", IF($C$4=Dates!$E$3, DataPack!BF817, IF($C$4=Dates!$E$4, DataPack!BK817, IF($C$4=Dates!$E$5, DataPack!BP817, IF($C$4=Dates!$E$6, DataPack!BU817)))))</f>
        <v/>
      </c>
    </row>
    <row r="547" spans="2:7">
      <c r="B547" s="93" t="str">
        <f>IF(IF($C$4=Dates!$E$3, DataPack!BB818, IF($C$4=Dates!$E$4, DataPack!BG818, IF($C$4=Dates!$E$5, DataPack!BL818, IF($C$4=Dates!$E$6, DataPack!BQ818))))="", "", IF($C$4=Dates!$E$3, DataPack!BB818, IF($C$4=Dates!$E$4, DataPack!BG818, IF($C$4=Dates!$E$5, DataPack!BL818, IF($C$4=Dates!$E$6, DataPack!BQ818)))))</f>
        <v/>
      </c>
      <c r="C547" s="100" t="str">
        <f>IF(IF($C$4=Dates!$E$3, DataPack!BC818, IF($C$4=Dates!$E$4, DataPack!BH818, IF($C$4=Dates!$E$5, DataPack!BM818, IF($C$4=Dates!$E$6, DataPack!BR818))))="", "", IF($C$4=Dates!$E$3, DataPack!BC818, IF($C$4=Dates!$E$4, DataPack!BH818, IF($C$4=Dates!$E$5, DataPack!BM818, IF($C$4=Dates!$E$6, DataPack!BR818)))))</f>
        <v/>
      </c>
      <c r="D547" s="100" t="str">
        <f>IF(IF($C$4=Dates!$E$3, DataPack!BD818, IF($C$4=Dates!$E$4, DataPack!BI818, IF($C$4=Dates!$E$5, DataPack!BN818, IF($C$4=Dates!$E$6, DataPack!BS818))))="", "", IF($C$4=Dates!$E$3, DataPack!BD818, IF($C$4=Dates!$E$4, DataPack!BI818, IF($C$4=Dates!$E$5, DataPack!BN818, IF($C$4=Dates!$E$6, DataPack!BS818)))))</f>
        <v/>
      </c>
      <c r="E547" s="100" t="str">
        <f>IF(IF($C$4=Dates!$E$3, DataPack!BE818, IF($C$4=Dates!$E$4, DataPack!BJ818, IF($C$4=Dates!$E$5, DataPack!BO818, IF($C$4=Dates!$E$6, DataPack!BT818))))="", "", IF($C$4=Dates!$E$3, DataPack!BE818, IF($C$4=Dates!$E$4, DataPack!BJ818, IF($C$4=Dates!$E$5, DataPack!BO818, IF($C$4=Dates!$E$6, DataPack!BT818)))))</f>
        <v/>
      </c>
      <c r="F547" s="100"/>
      <c r="G547" s="101" t="str">
        <f>IF(IF($C$4=Dates!$E$3, DataPack!BF818, IF($C$4=Dates!$E$4, DataPack!BK818, IF($C$4=Dates!$E$5, DataPack!BP818, IF($C$4=Dates!$E$6, DataPack!BU818))))="", "", IF($C$4=Dates!$E$3, DataPack!BF818, IF($C$4=Dates!$E$4, DataPack!BK818, IF($C$4=Dates!$E$5, DataPack!BP818, IF($C$4=Dates!$E$6, DataPack!BU818)))))</f>
        <v/>
      </c>
    </row>
    <row r="548" spans="2:7">
      <c r="B548" s="93" t="str">
        <f>IF(IF($C$4=Dates!$E$3, DataPack!BB819, IF($C$4=Dates!$E$4, DataPack!BG819, IF($C$4=Dates!$E$5, DataPack!BL819, IF($C$4=Dates!$E$6, DataPack!BQ819))))="", "", IF($C$4=Dates!$E$3, DataPack!BB819, IF($C$4=Dates!$E$4, DataPack!BG819, IF($C$4=Dates!$E$5, DataPack!BL819, IF($C$4=Dates!$E$6, DataPack!BQ819)))))</f>
        <v/>
      </c>
      <c r="C548" s="100" t="str">
        <f>IF(IF($C$4=Dates!$E$3, DataPack!BC819, IF($C$4=Dates!$E$4, DataPack!BH819, IF($C$4=Dates!$E$5, DataPack!BM819, IF($C$4=Dates!$E$6, DataPack!BR819))))="", "", IF($C$4=Dates!$E$3, DataPack!BC819, IF($C$4=Dates!$E$4, DataPack!BH819, IF($C$4=Dates!$E$5, DataPack!BM819, IF($C$4=Dates!$E$6, DataPack!BR819)))))</f>
        <v/>
      </c>
      <c r="D548" s="100" t="str">
        <f>IF(IF($C$4=Dates!$E$3, DataPack!BD819, IF($C$4=Dates!$E$4, DataPack!BI819, IF($C$4=Dates!$E$5, DataPack!BN819, IF($C$4=Dates!$E$6, DataPack!BS819))))="", "", IF($C$4=Dates!$E$3, DataPack!BD819, IF($C$4=Dates!$E$4, DataPack!BI819, IF($C$4=Dates!$E$5, DataPack!BN819, IF($C$4=Dates!$E$6, DataPack!BS819)))))</f>
        <v/>
      </c>
      <c r="E548" s="100" t="str">
        <f>IF(IF($C$4=Dates!$E$3, DataPack!BE819, IF($C$4=Dates!$E$4, DataPack!BJ819, IF($C$4=Dates!$E$5, DataPack!BO819, IF($C$4=Dates!$E$6, DataPack!BT819))))="", "", IF($C$4=Dates!$E$3, DataPack!BE819, IF($C$4=Dates!$E$4, DataPack!BJ819, IF($C$4=Dates!$E$5, DataPack!BO819, IF($C$4=Dates!$E$6, DataPack!BT819)))))</f>
        <v/>
      </c>
      <c r="F548" s="100"/>
      <c r="G548" s="101" t="str">
        <f>IF(IF($C$4=Dates!$E$3, DataPack!BF819, IF($C$4=Dates!$E$4, DataPack!BK819, IF($C$4=Dates!$E$5, DataPack!BP819, IF($C$4=Dates!$E$6, DataPack!BU819))))="", "", IF($C$4=Dates!$E$3, DataPack!BF819, IF($C$4=Dates!$E$4, DataPack!BK819, IF($C$4=Dates!$E$5, DataPack!BP819, IF($C$4=Dates!$E$6, DataPack!BU819)))))</f>
        <v/>
      </c>
    </row>
    <row r="549" spans="2:7">
      <c r="B549" s="93" t="str">
        <f>IF(IF($C$4=Dates!$E$3, DataPack!BB820, IF($C$4=Dates!$E$4, DataPack!BG820, IF($C$4=Dates!$E$5, DataPack!BL820, IF($C$4=Dates!$E$6, DataPack!BQ820))))="", "", IF($C$4=Dates!$E$3, DataPack!BB820, IF($C$4=Dates!$E$4, DataPack!BG820, IF($C$4=Dates!$E$5, DataPack!BL820, IF($C$4=Dates!$E$6, DataPack!BQ820)))))</f>
        <v/>
      </c>
      <c r="C549" s="100" t="str">
        <f>IF(IF($C$4=Dates!$E$3, DataPack!BC820, IF($C$4=Dates!$E$4, DataPack!BH820, IF($C$4=Dates!$E$5, DataPack!BM820, IF($C$4=Dates!$E$6, DataPack!BR820))))="", "", IF($C$4=Dates!$E$3, DataPack!BC820, IF($C$4=Dates!$E$4, DataPack!BH820, IF($C$4=Dates!$E$5, DataPack!BM820, IF($C$4=Dates!$E$6, DataPack!BR820)))))</f>
        <v/>
      </c>
      <c r="D549" s="100" t="str">
        <f>IF(IF($C$4=Dates!$E$3, DataPack!BD820, IF($C$4=Dates!$E$4, DataPack!BI820, IF($C$4=Dates!$E$5, DataPack!BN820, IF($C$4=Dates!$E$6, DataPack!BS820))))="", "", IF($C$4=Dates!$E$3, DataPack!BD820, IF($C$4=Dates!$E$4, DataPack!BI820, IF($C$4=Dates!$E$5, DataPack!BN820, IF($C$4=Dates!$E$6, DataPack!BS820)))))</f>
        <v/>
      </c>
      <c r="E549" s="100" t="str">
        <f>IF(IF($C$4=Dates!$E$3, DataPack!BE820, IF($C$4=Dates!$E$4, DataPack!BJ820, IF($C$4=Dates!$E$5, DataPack!BO820, IF($C$4=Dates!$E$6, DataPack!BT820))))="", "", IF($C$4=Dates!$E$3, DataPack!BE820, IF($C$4=Dates!$E$4, DataPack!BJ820, IF($C$4=Dates!$E$5, DataPack!BO820, IF($C$4=Dates!$E$6, DataPack!BT820)))))</f>
        <v/>
      </c>
      <c r="F549" s="100"/>
      <c r="G549" s="101" t="str">
        <f>IF(IF($C$4=Dates!$E$3, DataPack!BF820, IF($C$4=Dates!$E$4, DataPack!BK820, IF($C$4=Dates!$E$5, DataPack!BP820, IF($C$4=Dates!$E$6, DataPack!BU820))))="", "", IF($C$4=Dates!$E$3, DataPack!BF820, IF($C$4=Dates!$E$4, DataPack!BK820, IF($C$4=Dates!$E$5, DataPack!BP820, IF($C$4=Dates!$E$6, DataPack!BU820)))))</f>
        <v/>
      </c>
    </row>
    <row r="550" spans="2:7">
      <c r="B550" s="93"/>
    </row>
    <row r="551" spans="2:7">
      <c r="B551" s="93"/>
    </row>
    <row r="552" spans="2:7">
      <c r="B552" s="93"/>
    </row>
  </sheetData>
  <sheetProtection sheet="1" selectLockedCells="1"/>
  <mergeCells count="7">
    <mergeCell ref="B2:G2"/>
    <mergeCell ref="B6:B7"/>
    <mergeCell ref="C6:C7"/>
    <mergeCell ref="D6:D7"/>
    <mergeCell ref="E6:E7"/>
    <mergeCell ref="G6:G7"/>
    <mergeCell ref="F6:F7"/>
  </mergeCells>
  <phoneticPr fontId="0" type="noConversion"/>
  <dataValidations count="1">
    <dataValidation type="list" allowBlank="1" showInputMessage="1" showErrorMessage="1" sqref="C4">
      <formula1>Date</formula1>
    </dataValidation>
  </dataValidations>
  <pageMargins left="0.74803149606299213" right="0.74803149606299213" top="0.98425196850393704" bottom="0.98425196850393704" header="0.51181102362204722" footer="0.51181102362204722"/>
  <pageSetup paperSize="9" scale="53" orientation="portrait" r:id="rId1"/>
  <headerFooter alignWithMargins="0"/>
  <colBreaks count="1" manualBreakCount="1">
    <brk id="7" max="1048575" man="1"/>
  </colBreaks>
</worksheet>
</file>

<file path=xl/worksheets/sheet19.xml><?xml version="1.0" encoding="utf-8"?>
<worksheet xmlns="http://schemas.openxmlformats.org/spreadsheetml/2006/main" xmlns:r="http://schemas.openxmlformats.org/officeDocument/2006/relationships">
  <sheetPr codeName="Sheet22" enableFormatConditionsCalculation="0">
    <tabColor indexed="42"/>
  </sheetPr>
  <dimension ref="B1:O264"/>
  <sheetViews>
    <sheetView showGridLines="0" showRowColHeaders="0" zoomScale="85" zoomScaleNormal="85" workbookViewId="0">
      <selection activeCell="B4" sqref="B4:C4"/>
    </sheetView>
  </sheetViews>
  <sheetFormatPr defaultRowHeight="12.75"/>
  <cols>
    <col min="1" max="1" width="2.7109375" style="5" customWidth="1"/>
    <col min="2" max="2" width="13.140625" style="13" customWidth="1"/>
    <col min="3" max="3" width="26.28515625" style="5" customWidth="1"/>
    <col min="4" max="4" width="1.7109375" style="5" customWidth="1"/>
    <col min="5" max="13" width="13" style="126" customWidth="1"/>
    <col min="14" max="16384" width="9.140625" style="5"/>
  </cols>
  <sheetData>
    <row r="1" spans="2:15">
      <c r="B1" s="146"/>
    </row>
    <row r="2" spans="2:15" ht="14.25" customHeight="1">
      <c r="B2" s="41" t="str">
        <f>"Table 6: Most recent overall effectiveness for schools inspected at "&amp; Dates!G6 &amp;" by local authority and government office region"&amp;" (final) " &amp; CHAR(185) &amp; " " &amp; CHAR(178) &amp; " " &amp; CHAR(179)</f>
        <v>Table 6: Most recent overall effectiveness for schools inspected at 31 August 2012 by local authority and government office region (final) ¹ ² ³</v>
      </c>
      <c r="C2" s="41"/>
      <c r="D2" s="41"/>
      <c r="E2" s="125"/>
      <c r="F2" s="125"/>
      <c r="G2" s="125"/>
      <c r="H2" s="125"/>
      <c r="I2" s="125"/>
      <c r="J2" s="125"/>
      <c r="K2" s="125"/>
      <c r="L2" s="125"/>
      <c r="M2" s="125"/>
    </row>
    <row r="3" spans="2:15" ht="14.25" customHeight="1">
      <c r="B3" s="41"/>
      <c r="C3" s="41"/>
      <c r="D3" s="41"/>
      <c r="G3" s="125"/>
      <c r="H3" s="125"/>
      <c r="I3" s="125"/>
      <c r="J3" s="125"/>
      <c r="K3" s="125"/>
      <c r="L3" s="125"/>
      <c r="M3" s="125"/>
    </row>
    <row r="4" spans="2:15" ht="12.75" customHeight="1">
      <c r="B4" s="433"/>
      <c r="C4" s="433"/>
      <c r="D4" s="16"/>
      <c r="E4" s="431" t="s">
        <v>550</v>
      </c>
      <c r="F4" s="429" t="s">
        <v>54</v>
      </c>
      <c r="G4" s="429"/>
      <c r="H4" s="429" t="s">
        <v>55</v>
      </c>
      <c r="I4" s="429"/>
      <c r="J4" s="429" t="s">
        <v>56</v>
      </c>
      <c r="K4" s="429"/>
      <c r="L4" s="429" t="s">
        <v>57</v>
      </c>
      <c r="M4" s="429"/>
    </row>
    <row r="5" spans="2:15">
      <c r="B5" s="15"/>
      <c r="C5" s="12"/>
      <c r="D5" s="15"/>
      <c r="E5" s="432"/>
      <c r="F5" s="127" t="s">
        <v>111</v>
      </c>
      <c r="G5" s="68" t="s">
        <v>168</v>
      </c>
      <c r="H5" s="68" t="s">
        <v>111</v>
      </c>
      <c r="I5" s="127" t="s">
        <v>168</v>
      </c>
      <c r="J5" s="127" t="s">
        <v>111</v>
      </c>
      <c r="K5" s="127" t="s">
        <v>168</v>
      </c>
      <c r="L5" s="127" t="s">
        <v>111</v>
      </c>
      <c r="M5" s="127" t="s">
        <v>168</v>
      </c>
    </row>
    <row r="6" spans="2:15">
      <c r="C6" s="4"/>
      <c r="D6" s="4"/>
      <c r="E6" s="128"/>
      <c r="F6" s="128"/>
      <c r="G6" s="128"/>
      <c r="H6" s="128"/>
      <c r="I6" s="128"/>
      <c r="J6" s="128"/>
      <c r="K6" s="128"/>
    </row>
    <row r="7" spans="2:15">
      <c r="B7" s="430" t="s">
        <v>112</v>
      </c>
      <c r="C7" s="430"/>
      <c r="D7" s="3"/>
      <c r="E7" s="128">
        <f>DataPack!B553</f>
        <v>21548</v>
      </c>
      <c r="F7" s="128">
        <f>DataPack!C553</f>
        <v>4442</v>
      </c>
      <c r="G7" s="128">
        <f>DataPack!D553</f>
        <v>21</v>
      </c>
      <c r="H7" s="128">
        <f>DataPack!E553</f>
        <v>10534</v>
      </c>
      <c r="I7" s="128">
        <f>DataPack!F553</f>
        <v>49</v>
      </c>
      <c r="J7" s="128">
        <f>DataPack!G553</f>
        <v>6024</v>
      </c>
      <c r="K7" s="128">
        <f>DataPack!H553</f>
        <v>28</v>
      </c>
      <c r="L7" s="128">
        <f>DataPack!I553</f>
        <v>548</v>
      </c>
      <c r="M7" s="128">
        <f>DataPack!J553</f>
        <v>3</v>
      </c>
    </row>
    <row r="8" spans="2:15">
      <c r="B8" s="430" t="s">
        <v>113</v>
      </c>
      <c r="C8" s="430"/>
      <c r="D8" s="3"/>
      <c r="E8" s="128">
        <f>DataPack!B554</f>
        <v>1171</v>
      </c>
      <c r="F8" s="128">
        <f>DataPack!C554</f>
        <v>244</v>
      </c>
      <c r="G8" s="128">
        <f>DataPack!D554</f>
        <v>21</v>
      </c>
      <c r="H8" s="128">
        <f>DataPack!E554</f>
        <v>592</v>
      </c>
      <c r="I8" s="128">
        <f>DataPack!F554</f>
        <v>51</v>
      </c>
      <c r="J8" s="128">
        <f>DataPack!G554</f>
        <v>319</v>
      </c>
      <c r="K8" s="128">
        <f>DataPack!H554</f>
        <v>27</v>
      </c>
      <c r="L8" s="128">
        <f>DataPack!I554</f>
        <v>16</v>
      </c>
      <c r="M8" s="128">
        <f>DataPack!J554</f>
        <v>1</v>
      </c>
      <c r="N8" s="36"/>
      <c r="O8" s="36"/>
    </row>
    <row r="9" spans="2:15">
      <c r="B9" s="411" t="s">
        <v>174</v>
      </c>
      <c r="C9" s="411"/>
      <c r="E9" s="129">
        <f>DataPack!B555</f>
        <v>39</v>
      </c>
      <c r="F9" s="129">
        <f>DataPack!C555</f>
        <v>10</v>
      </c>
      <c r="G9" s="129">
        <f>DataPack!D555</f>
        <v>26</v>
      </c>
      <c r="H9" s="129">
        <f>DataPack!E555</f>
        <v>21</v>
      </c>
      <c r="I9" s="129">
        <f>DataPack!F555</f>
        <v>54</v>
      </c>
      <c r="J9" s="129">
        <f>DataPack!G555</f>
        <v>8</v>
      </c>
      <c r="K9" s="129">
        <f>DataPack!H555</f>
        <v>21</v>
      </c>
      <c r="L9" s="129">
        <f>DataPack!I555</f>
        <v>0</v>
      </c>
      <c r="M9" s="129">
        <f>DataPack!J555</f>
        <v>0</v>
      </c>
    </row>
    <row r="10" spans="2:15">
      <c r="B10" s="411" t="s">
        <v>237</v>
      </c>
      <c r="C10" s="411"/>
      <c r="E10" s="129">
        <f>DataPack!B556</f>
        <v>282</v>
      </c>
      <c r="F10" s="129">
        <f>DataPack!C556</f>
        <v>58</v>
      </c>
      <c r="G10" s="129">
        <f>DataPack!D556</f>
        <v>21</v>
      </c>
      <c r="H10" s="129">
        <f>DataPack!E556</f>
        <v>151</v>
      </c>
      <c r="I10" s="129">
        <f>DataPack!F556</f>
        <v>54</v>
      </c>
      <c r="J10" s="129">
        <f>DataPack!G556</f>
        <v>73</v>
      </c>
      <c r="K10" s="129">
        <f>DataPack!H556</f>
        <v>26</v>
      </c>
      <c r="L10" s="129">
        <f>DataPack!I556</f>
        <v>0</v>
      </c>
      <c r="M10" s="129">
        <f>DataPack!J556</f>
        <v>0</v>
      </c>
    </row>
    <row r="11" spans="2:15">
      <c r="B11" s="411" t="s">
        <v>8</v>
      </c>
      <c r="C11" s="411"/>
      <c r="E11" s="129">
        <f>DataPack!B557</f>
        <v>85</v>
      </c>
      <c r="F11" s="129">
        <f>DataPack!C557</f>
        <v>23</v>
      </c>
      <c r="G11" s="129">
        <f>DataPack!D557</f>
        <v>27</v>
      </c>
      <c r="H11" s="129">
        <f>DataPack!E557</f>
        <v>43</v>
      </c>
      <c r="I11" s="129">
        <f>DataPack!F557</f>
        <v>51</v>
      </c>
      <c r="J11" s="129">
        <f>DataPack!G557</f>
        <v>19</v>
      </c>
      <c r="K11" s="129">
        <f>DataPack!H557</f>
        <v>22</v>
      </c>
      <c r="L11" s="129">
        <f>DataPack!I557</f>
        <v>0</v>
      </c>
      <c r="M11" s="129">
        <f>DataPack!J557</f>
        <v>0</v>
      </c>
    </row>
    <row r="12" spans="2:15">
      <c r="B12" s="411" t="s">
        <v>218</v>
      </c>
      <c r="C12" s="411"/>
      <c r="E12" s="129">
        <f>DataPack!B558</f>
        <v>38</v>
      </c>
      <c r="F12" s="129">
        <f>DataPack!C558</f>
        <v>10</v>
      </c>
      <c r="G12" s="129">
        <f>DataPack!D558</f>
        <v>26</v>
      </c>
      <c r="H12" s="129">
        <f>DataPack!E558</f>
        <v>18</v>
      </c>
      <c r="I12" s="129">
        <f>DataPack!F558</f>
        <v>47</v>
      </c>
      <c r="J12" s="129">
        <f>DataPack!G558</f>
        <v>10</v>
      </c>
      <c r="K12" s="129">
        <f>DataPack!H558</f>
        <v>26</v>
      </c>
      <c r="L12" s="129">
        <f>DataPack!I558</f>
        <v>0</v>
      </c>
      <c r="M12" s="129">
        <f>DataPack!J558</f>
        <v>0</v>
      </c>
    </row>
    <row r="13" spans="2:15">
      <c r="B13" s="411" t="s">
        <v>220</v>
      </c>
      <c r="C13" s="411"/>
      <c r="E13" s="129">
        <f>DataPack!B559</f>
        <v>53</v>
      </c>
      <c r="F13" s="129">
        <f>DataPack!C559</f>
        <v>10</v>
      </c>
      <c r="G13" s="129">
        <f>DataPack!D559</f>
        <v>19</v>
      </c>
      <c r="H13" s="129">
        <f>DataPack!E559</f>
        <v>27</v>
      </c>
      <c r="I13" s="129">
        <f>DataPack!F559</f>
        <v>51</v>
      </c>
      <c r="J13" s="129">
        <f>DataPack!G559</f>
        <v>14</v>
      </c>
      <c r="K13" s="129">
        <f>DataPack!H559</f>
        <v>26</v>
      </c>
      <c r="L13" s="129">
        <f>DataPack!I559</f>
        <v>2</v>
      </c>
      <c r="M13" s="129">
        <f>DataPack!J559</f>
        <v>4</v>
      </c>
    </row>
    <row r="14" spans="2:15">
      <c r="B14" s="411" t="s">
        <v>65</v>
      </c>
      <c r="C14" s="411"/>
      <c r="E14" s="129">
        <f>DataPack!B560</f>
        <v>99</v>
      </c>
      <c r="F14" s="129">
        <f>DataPack!C560</f>
        <v>20</v>
      </c>
      <c r="G14" s="129">
        <f>DataPack!D560</f>
        <v>20</v>
      </c>
      <c r="H14" s="129">
        <f>DataPack!E560</f>
        <v>52</v>
      </c>
      <c r="I14" s="129">
        <f>DataPack!F560</f>
        <v>53</v>
      </c>
      <c r="J14" s="129">
        <f>DataPack!G560</f>
        <v>26</v>
      </c>
      <c r="K14" s="129">
        <f>DataPack!H560</f>
        <v>26</v>
      </c>
      <c r="L14" s="129">
        <f>DataPack!I560</f>
        <v>1</v>
      </c>
      <c r="M14" s="129">
        <f>DataPack!J560</f>
        <v>1</v>
      </c>
    </row>
    <row r="15" spans="2:15">
      <c r="B15" s="411" t="s">
        <v>115</v>
      </c>
      <c r="C15" s="411"/>
      <c r="E15" s="129">
        <f>DataPack!B561</f>
        <v>79</v>
      </c>
      <c r="F15" s="129">
        <f>DataPack!C561</f>
        <v>23</v>
      </c>
      <c r="G15" s="129">
        <f>DataPack!D561</f>
        <v>29</v>
      </c>
      <c r="H15" s="129">
        <f>DataPack!E561</f>
        <v>34</v>
      </c>
      <c r="I15" s="129">
        <f>DataPack!F561</f>
        <v>43</v>
      </c>
      <c r="J15" s="129">
        <f>DataPack!G561</f>
        <v>22</v>
      </c>
      <c r="K15" s="129">
        <f>DataPack!H561</f>
        <v>28</v>
      </c>
      <c r="L15" s="129">
        <f>DataPack!I561</f>
        <v>0</v>
      </c>
      <c r="M15" s="129">
        <f>DataPack!J561</f>
        <v>0</v>
      </c>
    </row>
    <row r="16" spans="2:15">
      <c r="B16" s="411" t="s">
        <v>63</v>
      </c>
      <c r="C16" s="411"/>
      <c r="E16" s="129">
        <f>DataPack!B562</f>
        <v>181</v>
      </c>
      <c r="F16" s="129">
        <f>DataPack!C562</f>
        <v>37</v>
      </c>
      <c r="G16" s="129">
        <f>DataPack!D562</f>
        <v>20</v>
      </c>
      <c r="H16" s="129">
        <f>DataPack!E562</f>
        <v>102</v>
      </c>
      <c r="I16" s="129">
        <f>DataPack!F562</f>
        <v>56</v>
      </c>
      <c r="J16" s="129">
        <f>DataPack!G562</f>
        <v>39</v>
      </c>
      <c r="K16" s="129">
        <f>DataPack!H562</f>
        <v>22</v>
      </c>
      <c r="L16" s="129">
        <f>DataPack!I562</f>
        <v>3</v>
      </c>
      <c r="M16" s="129">
        <f>DataPack!J562</f>
        <v>2</v>
      </c>
    </row>
    <row r="17" spans="2:15">
      <c r="B17" s="411" t="s">
        <v>221</v>
      </c>
      <c r="C17" s="411"/>
      <c r="E17" s="129">
        <f>DataPack!B563</f>
        <v>58</v>
      </c>
      <c r="F17" s="129">
        <f>DataPack!C563</f>
        <v>11</v>
      </c>
      <c r="G17" s="129">
        <f>DataPack!D563</f>
        <v>19</v>
      </c>
      <c r="H17" s="129">
        <f>DataPack!E563</f>
        <v>27</v>
      </c>
      <c r="I17" s="129">
        <f>DataPack!F563</f>
        <v>47</v>
      </c>
      <c r="J17" s="129">
        <f>DataPack!G563</f>
        <v>19</v>
      </c>
      <c r="K17" s="129">
        <f>DataPack!H563</f>
        <v>33</v>
      </c>
      <c r="L17" s="129">
        <f>DataPack!I563</f>
        <v>1</v>
      </c>
      <c r="M17" s="129">
        <f>DataPack!J563</f>
        <v>2</v>
      </c>
    </row>
    <row r="18" spans="2:15">
      <c r="B18" s="411" t="s">
        <v>254</v>
      </c>
      <c r="C18" s="411"/>
      <c r="E18" s="129">
        <f>DataPack!B564</f>
        <v>65</v>
      </c>
      <c r="F18" s="129">
        <f>DataPack!C564</f>
        <v>12</v>
      </c>
      <c r="G18" s="129">
        <f>DataPack!D564</f>
        <v>18</v>
      </c>
      <c r="H18" s="129">
        <f>DataPack!E564</f>
        <v>28</v>
      </c>
      <c r="I18" s="129">
        <f>DataPack!F564</f>
        <v>43</v>
      </c>
      <c r="J18" s="129">
        <f>DataPack!G564</f>
        <v>24</v>
      </c>
      <c r="K18" s="129">
        <f>DataPack!H564</f>
        <v>37</v>
      </c>
      <c r="L18" s="129">
        <f>DataPack!I564</f>
        <v>1</v>
      </c>
      <c r="M18" s="129">
        <f>DataPack!J564</f>
        <v>2</v>
      </c>
    </row>
    <row r="19" spans="2:15">
      <c r="B19" s="411" t="s">
        <v>219</v>
      </c>
      <c r="C19" s="411"/>
      <c r="E19" s="129">
        <f>DataPack!B565</f>
        <v>73</v>
      </c>
      <c r="F19" s="129">
        <f>DataPack!C565</f>
        <v>14</v>
      </c>
      <c r="G19" s="129">
        <f>DataPack!D565</f>
        <v>19</v>
      </c>
      <c r="H19" s="129">
        <f>DataPack!E565</f>
        <v>36</v>
      </c>
      <c r="I19" s="129">
        <f>DataPack!F565</f>
        <v>49</v>
      </c>
      <c r="J19" s="129">
        <f>DataPack!G565</f>
        <v>21</v>
      </c>
      <c r="K19" s="129">
        <f>DataPack!H565</f>
        <v>29</v>
      </c>
      <c r="L19" s="129">
        <f>DataPack!I565</f>
        <v>2</v>
      </c>
      <c r="M19" s="129">
        <f>DataPack!J565</f>
        <v>3</v>
      </c>
    </row>
    <row r="20" spans="2:15">
      <c r="B20" s="411" t="s">
        <v>47</v>
      </c>
      <c r="C20" s="411"/>
      <c r="E20" s="129">
        <f>DataPack!B566</f>
        <v>119</v>
      </c>
      <c r="F20" s="129">
        <f>DataPack!C566</f>
        <v>16</v>
      </c>
      <c r="G20" s="129">
        <f>DataPack!D566</f>
        <v>13</v>
      </c>
      <c r="H20" s="129">
        <f>DataPack!E566</f>
        <v>53</v>
      </c>
      <c r="I20" s="129">
        <f>DataPack!F566</f>
        <v>45</v>
      </c>
      <c r="J20" s="129">
        <f>DataPack!G566</f>
        <v>44</v>
      </c>
      <c r="K20" s="129">
        <f>DataPack!H566</f>
        <v>37</v>
      </c>
      <c r="L20" s="129">
        <f>DataPack!I566</f>
        <v>6</v>
      </c>
      <c r="M20" s="129">
        <f>DataPack!J566</f>
        <v>5</v>
      </c>
    </row>
    <row r="21" spans="2:15">
      <c r="B21" s="430" t="s">
        <v>123</v>
      </c>
      <c r="C21" s="430"/>
      <c r="D21" s="6"/>
      <c r="E21" s="128">
        <f>DataPack!B567</f>
        <v>3153</v>
      </c>
      <c r="F21" s="128">
        <f>DataPack!C567</f>
        <v>721</v>
      </c>
      <c r="G21" s="128">
        <f>DataPack!D567</f>
        <v>23</v>
      </c>
      <c r="H21" s="128">
        <f>DataPack!E567</f>
        <v>1613</v>
      </c>
      <c r="I21" s="128">
        <f>DataPack!F567</f>
        <v>51</v>
      </c>
      <c r="J21" s="128">
        <f>DataPack!G567</f>
        <v>762</v>
      </c>
      <c r="K21" s="128">
        <f>DataPack!H567</f>
        <v>24</v>
      </c>
      <c r="L21" s="128">
        <f>DataPack!I567</f>
        <v>57</v>
      </c>
      <c r="M21" s="128">
        <f>DataPack!J567</f>
        <v>2</v>
      </c>
      <c r="N21" s="36"/>
      <c r="O21" s="36"/>
    </row>
    <row r="22" spans="2:15">
      <c r="B22" s="434" t="s">
        <v>204</v>
      </c>
      <c r="C22" s="434"/>
      <c r="E22" s="129">
        <f>DataPack!B568</f>
        <v>74</v>
      </c>
      <c r="F22" s="129">
        <f>DataPack!C568</f>
        <v>8</v>
      </c>
      <c r="G22" s="129">
        <f>DataPack!D568</f>
        <v>11</v>
      </c>
      <c r="H22" s="129">
        <f>DataPack!E568</f>
        <v>45</v>
      </c>
      <c r="I22" s="129">
        <f>DataPack!F568</f>
        <v>61</v>
      </c>
      <c r="J22" s="129">
        <f>DataPack!G568</f>
        <v>18</v>
      </c>
      <c r="K22" s="129">
        <f>DataPack!H568</f>
        <v>24</v>
      </c>
      <c r="L22" s="129">
        <f>DataPack!I568</f>
        <v>3</v>
      </c>
      <c r="M22" s="129">
        <f>DataPack!J568</f>
        <v>4</v>
      </c>
    </row>
    <row r="23" spans="2:15">
      <c r="B23" s="434" t="s">
        <v>242</v>
      </c>
      <c r="C23" s="434"/>
      <c r="E23" s="129">
        <f>DataPack!B569</f>
        <v>41</v>
      </c>
      <c r="F23" s="129">
        <f>DataPack!C569</f>
        <v>3</v>
      </c>
      <c r="G23" s="129">
        <f>DataPack!D569</f>
        <v>7</v>
      </c>
      <c r="H23" s="129">
        <f>DataPack!E569</f>
        <v>25</v>
      </c>
      <c r="I23" s="129">
        <f>DataPack!F569</f>
        <v>61</v>
      </c>
      <c r="J23" s="129">
        <f>DataPack!G569</f>
        <v>13</v>
      </c>
      <c r="K23" s="129">
        <f>DataPack!H569</f>
        <v>32</v>
      </c>
      <c r="L23" s="129">
        <f>DataPack!I569</f>
        <v>0</v>
      </c>
      <c r="M23" s="129">
        <f>DataPack!J569</f>
        <v>0</v>
      </c>
    </row>
    <row r="24" spans="2:15">
      <c r="B24" s="434" t="s">
        <v>255</v>
      </c>
      <c r="C24" s="434"/>
      <c r="E24" s="129">
        <f>DataPack!B570</f>
        <v>124</v>
      </c>
      <c r="F24" s="129">
        <f>DataPack!C570</f>
        <v>25</v>
      </c>
      <c r="G24" s="129">
        <f>DataPack!D570</f>
        <v>20</v>
      </c>
      <c r="H24" s="129">
        <f>DataPack!E570</f>
        <v>60</v>
      </c>
      <c r="I24" s="129">
        <f>DataPack!F570</f>
        <v>48</v>
      </c>
      <c r="J24" s="129">
        <f>DataPack!G570</f>
        <v>38</v>
      </c>
      <c r="K24" s="129">
        <f>DataPack!H570</f>
        <v>31</v>
      </c>
      <c r="L24" s="129">
        <f>DataPack!I570</f>
        <v>1</v>
      </c>
      <c r="M24" s="129">
        <f>DataPack!J570</f>
        <v>1</v>
      </c>
    </row>
    <row r="25" spans="2:15">
      <c r="B25" s="434" t="s">
        <v>243</v>
      </c>
      <c r="C25" s="434"/>
      <c r="E25" s="129">
        <f>DataPack!B571</f>
        <v>85</v>
      </c>
      <c r="F25" s="129">
        <f>DataPack!C571</f>
        <v>17</v>
      </c>
      <c r="G25" s="129">
        <f>DataPack!D571</f>
        <v>20</v>
      </c>
      <c r="H25" s="129">
        <f>DataPack!E571</f>
        <v>44</v>
      </c>
      <c r="I25" s="129">
        <f>DataPack!F571</f>
        <v>52</v>
      </c>
      <c r="J25" s="129">
        <f>DataPack!G571</f>
        <v>21</v>
      </c>
      <c r="K25" s="129">
        <f>DataPack!H571</f>
        <v>25</v>
      </c>
      <c r="L25" s="129">
        <f>DataPack!I571</f>
        <v>3</v>
      </c>
      <c r="M25" s="129">
        <f>DataPack!J571</f>
        <v>4</v>
      </c>
    </row>
    <row r="26" spans="2:15">
      <c r="B26" s="434" t="s">
        <v>138</v>
      </c>
      <c r="C26" s="434"/>
      <c r="E26" s="129">
        <f>DataPack!B572</f>
        <v>150</v>
      </c>
      <c r="F26" s="129">
        <f>DataPack!C572</f>
        <v>42</v>
      </c>
      <c r="G26" s="129">
        <f>DataPack!D572</f>
        <v>28</v>
      </c>
      <c r="H26" s="129">
        <f>DataPack!E572</f>
        <v>80</v>
      </c>
      <c r="I26" s="129">
        <f>DataPack!F572</f>
        <v>53</v>
      </c>
      <c r="J26" s="129">
        <f>DataPack!G572</f>
        <v>22</v>
      </c>
      <c r="K26" s="129">
        <f>DataPack!H572</f>
        <v>15</v>
      </c>
      <c r="L26" s="129">
        <f>DataPack!I572</f>
        <v>6</v>
      </c>
      <c r="M26" s="129">
        <f>DataPack!J572</f>
        <v>4</v>
      </c>
    </row>
    <row r="27" spans="2:15">
      <c r="B27" s="434" t="s">
        <v>137</v>
      </c>
      <c r="C27" s="434"/>
      <c r="E27" s="129">
        <f>DataPack!B573</f>
        <v>156</v>
      </c>
      <c r="F27" s="129">
        <f>DataPack!C573</f>
        <v>33</v>
      </c>
      <c r="G27" s="129">
        <f>DataPack!D573</f>
        <v>21</v>
      </c>
      <c r="H27" s="129">
        <f>DataPack!E573</f>
        <v>90</v>
      </c>
      <c r="I27" s="129">
        <f>DataPack!F573</f>
        <v>58</v>
      </c>
      <c r="J27" s="129">
        <f>DataPack!G573</f>
        <v>30</v>
      </c>
      <c r="K27" s="129">
        <f>DataPack!H573</f>
        <v>19</v>
      </c>
      <c r="L27" s="129">
        <f>DataPack!I573</f>
        <v>3</v>
      </c>
      <c r="M27" s="129">
        <f>DataPack!J573</f>
        <v>2</v>
      </c>
    </row>
    <row r="28" spans="2:15">
      <c r="B28" s="434" t="s">
        <v>105</v>
      </c>
      <c r="C28" s="434"/>
      <c r="E28" s="129">
        <f>DataPack!B574</f>
        <v>325</v>
      </c>
      <c r="F28" s="129">
        <f>DataPack!C574</f>
        <v>52</v>
      </c>
      <c r="G28" s="129">
        <f>DataPack!D574</f>
        <v>16</v>
      </c>
      <c r="H28" s="129">
        <f>DataPack!E574</f>
        <v>187</v>
      </c>
      <c r="I28" s="129">
        <f>DataPack!F574</f>
        <v>58</v>
      </c>
      <c r="J28" s="129">
        <f>DataPack!G574</f>
        <v>79</v>
      </c>
      <c r="K28" s="129">
        <f>DataPack!H574</f>
        <v>24</v>
      </c>
      <c r="L28" s="129">
        <f>DataPack!I574</f>
        <v>7</v>
      </c>
      <c r="M28" s="129">
        <f>DataPack!J574</f>
        <v>2</v>
      </c>
    </row>
    <row r="29" spans="2:15">
      <c r="B29" s="434" t="s">
        <v>136</v>
      </c>
      <c r="C29" s="434"/>
      <c r="E29" s="129">
        <f>DataPack!B575</f>
        <v>65</v>
      </c>
      <c r="F29" s="129">
        <f>DataPack!C575</f>
        <v>22</v>
      </c>
      <c r="G29" s="129">
        <f>DataPack!D575</f>
        <v>34</v>
      </c>
      <c r="H29" s="129">
        <f>DataPack!E575</f>
        <v>28</v>
      </c>
      <c r="I29" s="129">
        <f>DataPack!F575</f>
        <v>43</v>
      </c>
      <c r="J29" s="129">
        <f>DataPack!G575</f>
        <v>13</v>
      </c>
      <c r="K29" s="129">
        <f>DataPack!H575</f>
        <v>20</v>
      </c>
      <c r="L29" s="129">
        <f>DataPack!I575</f>
        <v>2</v>
      </c>
      <c r="M29" s="129">
        <f>DataPack!J575</f>
        <v>3</v>
      </c>
    </row>
    <row r="30" spans="2:15">
      <c r="B30" s="434" t="s">
        <v>238</v>
      </c>
      <c r="C30" s="434"/>
      <c r="E30" s="129">
        <f>DataPack!B576</f>
        <v>62</v>
      </c>
      <c r="F30" s="129">
        <f>DataPack!C576</f>
        <v>11</v>
      </c>
      <c r="G30" s="129">
        <f>DataPack!D576</f>
        <v>18</v>
      </c>
      <c r="H30" s="129">
        <f>DataPack!E576</f>
        <v>41</v>
      </c>
      <c r="I30" s="129">
        <f>DataPack!F576</f>
        <v>66</v>
      </c>
      <c r="J30" s="129">
        <f>DataPack!G576</f>
        <v>9</v>
      </c>
      <c r="K30" s="129">
        <f>DataPack!H576</f>
        <v>15</v>
      </c>
      <c r="L30" s="129">
        <f>DataPack!I576</f>
        <v>1</v>
      </c>
      <c r="M30" s="129">
        <f>DataPack!J576</f>
        <v>2</v>
      </c>
    </row>
    <row r="31" spans="2:15">
      <c r="B31" s="434" t="s">
        <v>142</v>
      </c>
      <c r="C31" s="434"/>
      <c r="E31" s="129">
        <f>DataPack!B577</f>
        <v>632</v>
      </c>
      <c r="F31" s="129">
        <f>DataPack!C577</f>
        <v>131</v>
      </c>
      <c r="G31" s="129">
        <f>DataPack!D577</f>
        <v>21</v>
      </c>
      <c r="H31" s="129">
        <f>DataPack!E577</f>
        <v>310</v>
      </c>
      <c r="I31" s="129">
        <f>DataPack!F577</f>
        <v>49</v>
      </c>
      <c r="J31" s="129">
        <f>DataPack!G577</f>
        <v>184</v>
      </c>
      <c r="K31" s="129">
        <f>DataPack!H577</f>
        <v>29</v>
      </c>
      <c r="L31" s="129">
        <f>DataPack!I577</f>
        <v>7</v>
      </c>
      <c r="M31" s="129">
        <f>DataPack!J577</f>
        <v>1</v>
      </c>
    </row>
    <row r="32" spans="2:15">
      <c r="B32" s="434" t="s">
        <v>239</v>
      </c>
      <c r="C32" s="434"/>
      <c r="E32" s="129">
        <f>DataPack!B578</f>
        <v>167</v>
      </c>
      <c r="F32" s="129">
        <f>DataPack!C578</f>
        <v>37</v>
      </c>
      <c r="G32" s="129">
        <f>DataPack!D578</f>
        <v>22</v>
      </c>
      <c r="H32" s="129">
        <f>DataPack!E578</f>
        <v>91</v>
      </c>
      <c r="I32" s="129">
        <f>DataPack!F578</f>
        <v>54</v>
      </c>
      <c r="J32" s="129">
        <f>DataPack!G578</f>
        <v>39</v>
      </c>
      <c r="K32" s="129">
        <f>DataPack!H578</f>
        <v>23</v>
      </c>
      <c r="L32" s="129">
        <f>DataPack!I578</f>
        <v>0</v>
      </c>
      <c r="M32" s="129">
        <f>DataPack!J578</f>
        <v>0</v>
      </c>
    </row>
    <row r="33" spans="2:15">
      <c r="B33" s="434" t="s">
        <v>52</v>
      </c>
      <c r="C33" s="434"/>
      <c r="E33" s="129">
        <f>DataPack!B579</f>
        <v>166</v>
      </c>
      <c r="F33" s="129">
        <f>DataPack!C579</f>
        <v>41</v>
      </c>
      <c r="G33" s="129">
        <f>DataPack!D579</f>
        <v>25</v>
      </c>
      <c r="H33" s="129">
        <f>DataPack!E579</f>
        <v>68</v>
      </c>
      <c r="I33" s="129">
        <f>DataPack!F579</f>
        <v>41</v>
      </c>
      <c r="J33" s="129">
        <f>DataPack!G579</f>
        <v>50</v>
      </c>
      <c r="K33" s="129">
        <f>DataPack!H579</f>
        <v>30</v>
      </c>
      <c r="L33" s="129">
        <f>DataPack!I579</f>
        <v>7</v>
      </c>
      <c r="M33" s="129">
        <f>DataPack!J579</f>
        <v>4</v>
      </c>
    </row>
    <row r="34" spans="2:15">
      <c r="B34" s="434" t="s">
        <v>240</v>
      </c>
      <c r="C34" s="434"/>
      <c r="E34" s="129">
        <f>DataPack!B580</f>
        <v>98</v>
      </c>
      <c r="F34" s="129">
        <f>DataPack!C580</f>
        <v>26</v>
      </c>
      <c r="G34" s="129">
        <f>DataPack!D580</f>
        <v>27</v>
      </c>
      <c r="H34" s="129">
        <f>DataPack!E580</f>
        <v>48</v>
      </c>
      <c r="I34" s="129">
        <f>DataPack!F580</f>
        <v>49</v>
      </c>
      <c r="J34" s="129">
        <f>DataPack!G580</f>
        <v>22</v>
      </c>
      <c r="K34" s="129">
        <f>DataPack!H580</f>
        <v>22</v>
      </c>
      <c r="L34" s="129">
        <f>DataPack!I580</f>
        <v>2</v>
      </c>
      <c r="M34" s="129">
        <f>DataPack!J580</f>
        <v>2</v>
      </c>
    </row>
    <row r="35" spans="2:15">
      <c r="B35" s="434" t="s">
        <v>60</v>
      </c>
      <c r="C35" s="434"/>
      <c r="E35" s="129">
        <f>DataPack!B581</f>
        <v>90</v>
      </c>
      <c r="F35" s="129">
        <f>DataPack!C581</f>
        <v>26</v>
      </c>
      <c r="G35" s="129">
        <f>DataPack!D581</f>
        <v>29</v>
      </c>
      <c r="H35" s="129">
        <f>DataPack!E581</f>
        <v>41</v>
      </c>
      <c r="I35" s="129">
        <f>DataPack!F581</f>
        <v>46</v>
      </c>
      <c r="J35" s="129">
        <f>DataPack!G581</f>
        <v>22</v>
      </c>
      <c r="K35" s="129">
        <f>DataPack!H581</f>
        <v>24</v>
      </c>
      <c r="L35" s="129">
        <f>DataPack!I581</f>
        <v>1</v>
      </c>
      <c r="M35" s="129">
        <f>DataPack!J581</f>
        <v>1</v>
      </c>
    </row>
    <row r="36" spans="2:15">
      <c r="B36" s="434" t="s">
        <v>62</v>
      </c>
      <c r="C36" s="434"/>
      <c r="E36" s="129">
        <f>DataPack!B582</f>
        <v>95</v>
      </c>
      <c r="F36" s="129">
        <f>DataPack!C582</f>
        <v>13</v>
      </c>
      <c r="G36" s="129">
        <f>DataPack!D582</f>
        <v>14</v>
      </c>
      <c r="H36" s="129">
        <f>DataPack!E582</f>
        <v>54</v>
      </c>
      <c r="I36" s="129">
        <f>DataPack!F582</f>
        <v>57</v>
      </c>
      <c r="J36" s="129">
        <f>DataPack!G582</f>
        <v>28</v>
      </c>
      <c r="K36" s="129">
        <f>DataPack!H582</f>
        <v>29</v>
      </c>
      <c r="L36" s="129">
        <f>DataPack!I582</f>
        <v>0</v>
      </c>
      <c r="M36" s="129">
        <f>DataPack!J582</f>
        <v>0</v>
      </c>
    </row>
    <row r="37" spans="2:15">
      <c r="B37" s="434" t="s">
        <v>203</v>
      </c>
      <c r="C37" s="434"/>
      <c r="E37" s="129">
        <f>DataPack!B583</f>
        <v>108</v>
      </c>
      <c r="F37" s="129">
        <f>DataPack!C583</f>
        <v>36</v>
      </c>
      <c r="G37" s="129">
        <f>DataPack!D583</f>
        <v>33</v>
      </c>
      <c r="H37" s="129">
        <f>DataPack!E583</f>
        <v>56</v>
      </c>
      <c r="I37" s="129">
        <f>DataPack!F583</f>
        <v>52</v>
      </c>
      <c r="J37" s="129">
        <f>DataPack!G583</f>
        <v>12</v>
      </c>
      <c r="K37" s="129">
        <f>DataPack!H583</f>
        <v>11</v>
      </c>
      <c r="L37" s="129">
        <f>DataPack!I583</f>
        <v>4</v>
      </c>
      <c r="M37" s="129">
        <f>DataPack!J583</f>
        <v>4</v>
      </c>
    </row>
    <row r="38" spans="2:15">
      <c r="B38" s="434" t="s">
        <v>7</v>
      </c>
      <c r="C38" s="434"/>
      <c r="E38" s="129">
        <f>DataPack!B584</f>
        <v>68</v>
      </c>
      <c r="F38" s="129">
        <f>DataPack!C584</f>
        <v>17</v>
      </c>
      <c r="G38" s="129">
        <f>DataPack!D584</f>
        <v>25</v>
      </c>
      <c r="H38" s="129">
        <f>DataPack!E584</f>
        <v>33</v>
      </c>
      <c r="I38" s="129">
        <f>DataPack!F584</f>
        <v>49</v>
      </c>
      <c r="J38" s="129">
        <f>DataPack!G584</f>
        <v>16</v>
      </c>
      <c r="K38" s="129">
        <f>DataPack!H584</f>
        <v>24</v>
      </c>
      <c r="L38" s="129">
        <f>DataPack!I584</f>
        <v>2</v>
      </c>
      <c r="M38" s="129">
        <f>DataPack!J584</f>
        <v>3</v>
      </c>
    </row>
    <row r="39" spans="2:15">
      <c r="B39" s="434" t="s">
        <v>116</v>
      </c>
      <c r="C39" s="434"/>
      <c r="E39" s="129">
        <f>DataPack!B585</f>
        <v>114</v>
      </c>
      <c r="F39" s="129">
        <f>DataPack!C585</f>
        <v>34</v>
      </c>
      <c r="G39" s="129">
        <f>DataPack!D585</f>
        <v>30</v>
      </c>
      <c r="H39" s="129">
        <f>DataPack!E585</f>
        <v>55</v>
      </c>
      <c r="I39" s="129">
        <f>DataPack!F585</f>
        <v>48</v>
      </c>
      <c r="J39" s="129">
        <f>DataPack!G585</f>
        <v>23</v>
      </c>
      <c r="K39" s="129">
        <f>DataPack!H585</f>
        <v>20</v>
      </c>
      <c r="L39" s="129">
        <f>DataPack!I585</f>
        <v>2</v>
      </c>
      <c r="M39" s="129">
        <f>DataPack!J585</f>
        <v>2</v>
      </c>
    </row>
    <row r="40" spans="2:15">
      <c r="B40" s="434" t="s">
        <v>4</v>
      </c>
      <c r="C40" s="434"/>
      <c r="E40" s="129">
        <f>DataPack!B586</f>
        <v>93</v>
      </c>
      <c r="F40" s="129">
        <f>DataPack!C586</f>
        <v>13</v>
      </c>
      <c r="G40" s="129">
        <f>DataPack!D586</f>
        <v>14</v>
      </c>
      <c r="H40" s="129">
        <f>DataPack!E586</f>
        <v>39</v>
      </c>
      <c r="I40" s="129">
        <f>DataPack!F586</f>
        <v>42</v>
      </c>
      <c r="J40" s="129">
        <f>DataPack!G586</f>
        <v>39</v>
      </c>
      <c r="K40" s="129">
        <f>DataPack!H586</f>
        <v>42</v>
      </c>
      <c r="L40" s="129">
        <f>DataPack!I586</f>
        <v>2</v>
      </c>
      <c r="M40" s="129">
        <f>DataPack!J586</f>
        <v>2</v>
      </c>
    </row>
    <row r="41" spans="2:15">
      <c r="B41" s="435" t="s">
        <v>41</v>
      </c>
      <c r="C41" s="435"/>
      <c r="D41" s="8"/>
      <c r="E41" s="129">
        <f>DataPack!B587</f>
        <v>95</v>
      </c>
      <c r="F41" s="129">
        <f>DataPack!C587</f>
        <v>50</v>
      </c>
      <c r="G41" s="129">
        <f>DataPack!D587</f>
        <v>53</v>
      </c>
      <c r="H41" s="129">
        <f>DataPack!E587</f>
        <v>36</v>
      </c>
      <c r="I41" s="129">
        <f>DataPack!F587</f>
        <v>38</v>
      </c>
      <c r="J41" s="129">
        <f>DataPack!G587</f>
        <v>9</v>
      </c>
      <c r="K41" s="129">
        <f>DataPack!H587</f>
        <v>9</v>
      </c>
      <c r="L41" s="129">
        <f>DataPack!I587</f>
        <v>0</v>
      </c>
      <c r="M41" s="129">
        <f>DataPack!J587</f>
        <v>0</v>
      </c>
    </row>
    <row r="42" spans="2:15">
      <c r="B42" s="435" t="s">
        <v>146</v>
      </c>
      <c r="C42" s="435"/>
      <c r="D42" s="8"/>
      <c r="E42" s="129">
        <f>DataPack!B588</f>
        <v>87</v>
      </c>
      <c r="F42" s="129">
        <f>DataPack!C588</f>
        <v>22</v>
      </c>
      <c r="G42" s="129">
        <f>DataPack!D588</f>
        <v>25</v>
      </c>
      <c r="H42" s="129">
        <f>DataPack!E588</f>
        <v>40</v>
      </c>
      <c r="I42" s="129">
        <f>DataPack!F588</f>
        <v>46</v>
      </c>
      <c r="J42" s="129">
        <f>DataPack!G588</f>
        <v>22</v>
      </c>
      <c r="K42" s="129">
        <f>DataPack!H588</f>
        <v>25</v>
      </c>
      <c r="L42" s="129">
        <f>DataPack!I588</f>
        <v>3</v>
      </c>
      <c r="M42" s="129">
        <f>DataPack!J588</f>
        <v>3</v>
      </c>
    </row>
    <row r="43" spans="2:15">
      <c r="B43" s="434" t="s">
        <v>241</v>
      </c>
      <c r="C43" s="434"/>
      <c r="D43" s="8"/>
      <c r="E43" s="129">
        <f>DataPack!B589</f>
        <v>130</v>
      </c>
      <c r="F43" s="129">
        <f>DataPack!C589</f>
        <v>29</v>
      </c>
      <c r="G43" s="129">
        <f>DataPack!D589</f>
        <v>22</v>
      </c>
      <c r="H43" s="129">
        <f>DataPack!E589</f>
        <v>74</v>
      </c>
      <c r="I43" s="129">
        <f>DataPack!F589</f>
        <v>57</v>
      </c>
      <c r="J43" s="129">
        <f>DataPack!G589</f>
        <v>26</v>
      </c>
      <c r="K43" s="129">
        <f>DataPack!H589</f>
        <v>20</v>
      </c>
      <c r="L43" s="129">
        <f>DataPack!I589</f>
        <v>1</v>
      </c>
      <c r="M43" s="129">
        <f>DataPack!J589</f>
        <v>1</v>
      </c>
    </row>
    <row r="44" spans="2:15">
      <c r="B44" s="434" t="s">
        <v>6</v>
      </c>
      <c r="C44" s="434"/>
      <c r="E44" s="129">
        <f>DataPack!B590</f>
        <v>128</v>
      </c>
      <c r="F44" s="129">
        <f>DataPack!C590</f>
        <v>33</v>
      </c>
      <c r="G44" s="129">
        <f>DataPack!D590</f>
        <v>26</v>
      </c>
      <c r="H44" s="129">
        <f>DataPack!E590</f>
        <v>68</v>
      </c>
      <c r="I44" s="129">
        <f>DataPack!F590</f>
        <v>53</v>
      </c>
      <c r="J44" s="129">
        <f>DataPack!G590</f>
        <v>27</v>
      </c>
      <c r="K44" s="129">
        <f>DataPack!H590</f>
        <v>21</v>
      </c>
      <c r="L44" s="129">
        <f>DataPack!I590</f>
        <v>0</v>
      </c>
      <c r="M44" s="129">
        <f>DataPack!J590</f>
        <v>0</v>
      </c>
    </row>
    <row r="45" spans="2:15">
      <c r="B45" s="436" t="s">
        <v>124</v>
      </c>
      <c r="C45" s="436"/>
      <c r="E45" s="128">
        <f>DataPack!B591</f>
        <v>2242</v>
      </c>
      <c r="F45" s="128">
        <f>DataPack!C591</f>
        <v>376</v>
      </c>
      <c r="G45" s="128">
        <f>DataPack!D591</f>
        <v>17</v>
      </c>
      <c r="H45" s="128">
        <f>DataPack!E591</f>
        <v>1098</v>
      </c>
      <c r="I45" s="128">
        <f>DataPack!F591</f>
        <v>49</v>
      </c>
      <c r="J45" s="128">
        <f>DataPack!G591</f>
        <v>694</v>
      </c>
      <c r="K45" s="128">
        <f>DataPack!H591</f>
        <v>31</v>
      </c>
      <c r="L45" s="128">
        <f>DataPack!I591</f>
        <v>74</v>
      </c>
      <c r="M45" s="128">
        <f>DataPack!J591</f>
        <v>3</v>
      </c>
      <c r="N45" s="36"/>
      <c r="O45" s="36"/>
    </row>
    <row r="46" spans="2:15">
      <c r="B46" s="434" t="s">
        <v>245</v>
      </c>
      <c r="C46" s="434"/>
      <c r="E46" s="129">
        <f>DataPack!B592</f>
        <v>91</v>
      </c>
      <c r="F46" s="129">
        <f>DataPack!C592</f>
        <v>14</v>
      </c>
      <c r="G46" s="129">
        <f>DataPack!D592</f>
        <v>15</v>
      </c>
      <c r="H46" s="129">
        <f>DataPack!E592</f>
        <v>40</v>
      </c>
      <c r="I46" s="129">
        <f>DataPack!F592</f>
        <v>44</v>
      </c>
      <c r="J46" s="129">
        <f>DataPack!G592</f>
        <v>30</v>
      </c>
      <c r="K46" s="129">
        <f>DataPack!H592</f>
        <v>33</v>
      </c>
      <c r="L46" s="129">
        <f>DataPack!I592</f>
        <v>7</v>
      </c>
      <c r="M46" s="129">
        <f>DataPack!J592</f>
        <v>8</v>
      </c>
    </row>
    <row r="47" spans="2:15">
      <c r="B47" s="434" t="s">
        <v>147</v>
      </c>
      <c r="C47" s="434"/>
      <c r="E47" s="129">
        <f>DataPack!B593</f>
        <v>200</v>
      </c>
      <c r="F47" s="129">
        <f>DataPack!C593</f>
        <v>27</v>
      </c>
      <c r="G47" s="129">
        <f>DataPack!D593</f>
        <v>14</v>
      </c>
      <c r="H47" s="129">
        <f>DataPack!E593</f>
        <v>98</v>
      </c>
      <c r="I47" s="129">
        <f>DataPack!F593</f>
        <v>49</v>
      </c>
      <c r="J47" s="129">
        <f>DataPack!G593</f>
        <v>71</v>
      </c>
      <c r="K47" s="129">
        <f>DataPack!H593</f>
        <v>36</v>
      </c>
      <c r="L47" s="129">
        <f>DataPack!I593</f>
        <v>4</v>
      </c>
      <c r="M47" s="129">
        <f>DataPack!J593</f>
        <v>2</v>
      </c>
    </row>
    <row r="48" spans="2:15">
      <c r="B48" s="434" t="s">
        <v>206</v>
      </c>
      <c r="C48" s="434"/>
      <c r="D48" s="8"/>
      <c r="E48" s="129">
        <f>DataPack!B594</f>
        <v>101</v>
      </c>
      <c r="F48" s="129">
        <f>DataPack!C594</f>
        <v>21</v>
      </c>
      <c r="G48" s="129">
        <f>DataPack!D594</f>
        <v>21</v>
      </c>
      <c r="H48" s="129">
        <f>DataPack!E594</f>
        <v>48</v>
      </c>
      <c r="I48" s="129">
        <f>DataPack!F594</f>
        <v>48</v>
      </c>
      <c r="J48" s="129">
        <f>DataPack!G594</f>
        <v>25</v>
      </c>
      <c r="K48" s="129">
        <f>DataPack!H594</f>
        <v>25</v>
      </c>
      <c r="L48" s="129">
        <f>DataPack!I594</f>
        <v>7</v>
      </c>
      <c r="M48" s="129">
        <f>DataPack!J594</f>
        <v>7</v>
      </c>
    </row>
    <row r="49" spans="2:15">
      <c r="B49" s="434" t="s">
        <v>177</v>
      </c>
      <c r="C49" s="434"/>
      <c r="D49" s="8"/>
      <c r="E49" s="129">
        <f>DataPack!B595</f>
        <v>126</v>
      </c>
      <c r="F49" s="129">
        <f>DataPack!C595</f>
        <v>24</v>
      </c>
      <c r="G49" s="129">
        <f>DataPack!D595</f>
        <v>19</v>
      </c>
      <c r="H49" s="129">
        <f>DataPack!E595</f>
        <v>48</v>
      </c>
      <c r="I49" s="129">
        <f>DataPack!F595</f>
        <v>38</v>
      </c>
      <c r="J49" s="129">
        <f>DataPack!G595</f>
        <v>47</v>
      </c>
      <c r="K49" s="129">
        <f>DataPack!H595</f>
        <v>37</v>
      </c>
      <c r="L49" s="129">
        <f>DataPack!I595</f>
        <v>7</v>
      </c>
      <c r="M49" s="129">
        <f>DataPack!J595</f>
        <v>6</v>
      </c>
    </row>
    <row r="50" spans="2:15">
      <c r="B50" s="434" t="s">
        <v>64</v>
      </c>
      <c r="C50" s="434"/>
      <c r="D50" s="8"/>
      <c r="E50" s="129">
        <f>DataPack!B596</f>
        <v>152</v>
      </c>
      <c r="F50" s="129">
        <f>DataPack!C596</f>
        <v>17</v>
      </c>
      <c r="G50" s="129">
        <f>DataPack!D596</f>
        <v>11</v>
      </c>
      <c r="H50" s="129">
        <f>DataPack!E596</f>
        <v>71</v>
      </c>
      <c r="I50" s="129">
        <f>DataPack!F596</f>
        <v>47</v>
      </c>
      <c r="J50" s="129">
        <f>DataPack!G596</f>
        <v>61</v>
      </c>
      <c r="K50" s="129">
        <f>DataPack!H596</f>
        <v>40</v>
      </c>
      <c r="L50" s="129">
        <f>DataPack!I596</f>
        <v>3</v>
      </c>
      <c r="M50" s="129">
        <f>DataPack!J596</f>
        <v>2</v>
      </c>
    </row>
    <row r="51" spans="2:15">
      <c r="B51" s="434" t="s">
        <v>225</v>
      </c>
      <c r="C51" s="434"/>
      <c r="D51" s="8"/>
      <c r="E51" s="129">
        <f>DataPack!B597</f>
        <v>94</v>
      </c>
      <c r="F51" s="129">
        <f>DataPack!C597</f>
        <v>12</v>
      </c>
      <c r="G51" s="129">
        <f>DataPack!D597</f>
        <v>13</v>
      </c>
      <c r="H51" s="129">
        <f>DataPack!E597</f>
        <v>50</v>
      </c>
      <c r="I51" s="129">
        <f>DataPack!F597</f>
        <v>53</v>
      </c>
      <c r="J51" s="129">
        <f>DataPack!G597</f>
        <v>28</v>
      </c>
      <c r="K51" s="129">
        <f>DataPack!H597</f>
        <v>30</v>
      </c>
      <c r="L51" s="129">
        <f>DataPack!I597</f>
        <v>4</v>
      </c>
      <c r="M51" s="129">
        <f>DataPack!J597</f>
        <v>4</v>
      </c>
    </row>
    <row r="52" spans="2:15">
      <c r="B52" s="434" t="s">
        <v>208</v>
      </c>
      <c r="C52" s="434"/>
      <c r="E52" s="129">
        <f>DataPack!B598</f>
        <v>188</v>
      </c>
      <c r="F52" s="129">
        <f>DataPack!C598</f>
        <v>37</v>
      </c>
      <c r="G52" s="129">
        <f>DataPack!D598</f>
        <v>20</v>
      </c>
      <c r="H52" s="129">
        <f>DataPack!E598</f>
        <v>101</v>
      </c>
      <c r="I52" s="129">
        <f>DataPack!F598</f>
        <v>54</v>
      </c>
      <c r="J52" s="129">
        <f>DataPack!G598</f>
        <v>48</v>
      </c>
      <c r="K52" s="129">
        <f>DataPack!H598</f>
        <v>26</v>
      </c>
      <c r="L52" s="129">
        <f>DataPack!I598</f>
        <v>2</v>
      </c>
      <c r="M52" s="129">
        <f>DataPack!J598</f>
        <v>1</v>
      </c>
    </row>
    <row r="53" spans="2:15">
      <c r="B53" s="434" t="s">
        <v>125</v>
      </c>
      <c r="C53" s="434"/>
      <c r="D53" s="3"/>
      <c r="E53" s="129">
        <f>DataPack!B599</f>
        <v>263</v>
      </c>
      <c r="F53" s="129">
        <f>DataPack!C599</f>
        <v>44</v>
      </c>
      <c r="G53" s="129">
        <f>DataPack!D599</f>
        <v>17</v>
      </c>
      <c r="H53" s="129">
        <f>DataPack!E599</f>
        <v>136</v>
      </c>
      <c r="I53" s="129">
        <f>DataPack!F599</f>
        <v>52</v>
      </c>
      <c r="J53" s="129">
        <f>DataPack!G599</f>
        <v>77</v>
      </c>
      <c r="K53" s="129">
        <f>DataPack!H599</f>
        <v>29</v>
      </c>
      <c r="L53" s="129">
        <f>DataPack!I599</f>
        <v>6</v>
      </c>
      <c r="M53" s="129">
        <f>DataPack!J599</f>
        <v>2</v>
      </c>
    </row>
    <row r="54" spans="2:15">
      <c r="B54" s="434" t="s">
        <v>176</v>
      </c>
      <c r="C54" s="434"/>
      <c r="D54" s="8"/>
      <c r="E54" s="129">
        <f>DataPack!B600</f>
        <v>60</v>
      </c>
      <c r="F54" s="129">
        <f>DataPack!C600</f>
        <v>7</v>
      </c>
      <c r="G54" s="129">
        <f>DataPack!D600</f>
        <v>12</v>
      </c>
      <c r="H54" s="129">
        <f>DataPack!E600</f>
        <v>27</v>
      </c>
      <c r="I54" s="129">
        <f>DataPack!F600</f>
        <v>45</v>
      </c>
      <c r="J54" s="129">
        <f>DataPack!G600</f>
        <v>22</v>
      </c>
      <c r="K54" s="129">
        <f>DataPack!H600</f>
        <v>37</v>
      </c>
      <c r="L54" s="129">
        <f>DataPack!I600</f>
        <v>4</v>
      </c>
      <c r="M54" s="129">
        <f>DataPack!J600</f>
        <v>7</v>
      </c>
    </row>
    <row r="55" spans="2:15">
      <c r="B55" s="434" t="s">
        <v>226</v>
      </c>
      <c r="C55" s="434"/>
      <c r="D55" s="8"/>
      <c r="E55" s="129">
        <f>DataPack!B601</f>
        <v>82</v>
      </c>
      <c r="F55" s="129">
        <f>DataPack!C601</f>
        <v>7</v>
      </c>
      <c r="G55" s="129">
        <f>DataPack!D601</f>
        <v>9</v>
      </c>
      <c r="H55" s="129">
        <f>DataPack!E601</f>
        <v>46</v>
      </c>
      <c r="I55" s="129">
        <f>DataPack!F601</f>
        <v>56</v>
      </c>
      <c r="J55" s="129">
        <f>DataPack!G601</f>
        <v>27</v>
      </c>
      <c r="K55" s="129">
        <f>DataPack!H601</f>
        <v>33</v>
      </c>
      <c r="L55" s="129">
        <f>DataPack!I601</f>
        <v>2</v>
      </c>
      <c r="M55" s="129">
        <f>DataPack!J601</f>
        <v>2</v>
      </c>
    </row>
    <row r="56" spans="2:15">
      <c r="B56" s="434" t="s">
        <v>178</v>
      </c>
      <c r="C56" s="434"/>
      <c r="D56" s="8"/>
      <c r="E56" s="129">
        <f>DataPack!B602</f>
        <v>386</v>
      </c>
      <c r="F56" s="129">
        <f>DataPack!C602</f>
        <v>68</v>
      </c>
      <c r="G56" s="129">
        <f>DataPack!D602</f>
        <v>18</v>
      </c>
      <c r="H56" s="129">
        <f>DataPack!E602</f>
        <v>212</v>
      </c>
      <c r="I56" s="129">
        <f>DataPack!F602</f>
        <v>55</v>
      </c>
      <c r="J56" s="129">
        <f>DataPack!G602</f>
        <v>95</v>
      </c>
      <c r="K56" s="129">
        <f>DataPack!H602</f>
        <v>25</v>
      </c>
      <c r="L56" s="129">
        <f>DataPack!I602</f>
        <v>11</v>
      </c>
      <c r="M56" s="129">
        <f>DataPack!J602</f>
        <v>3</v>
      </c>
    </row>
    <row r="57" spans="2:15">
      <c r="B57" s="434" t="s">
        <v>28</v>
      </c>
      <c r="C57" s="434"/>
      <c r="D57" s="8"/>
      <c r="E57" s="129">
        <f>DataPack!B603</f>
        <v>125</v>
      </c>
      <c r="F57" s="129">
        <f>DataPack!C603</f>
        <v>23</v>
      </c>
      <c r="G57" s="129">
        <f>DataPack!D603</f>
        <v>18</v>
      </c>
      <c r="H57" s="129">
        <f>DataPack!E603</f>
        <v>60</v>
      </c>
      <c r="I57" s="129">
        <f>DataPack!F603</f>
        <v>48</v>
      </c>
      <c r="J57" s="129">
        <f>DataPack!G603</f>
        <v>39</v>
      </c>
      <c r="K57" s="129">
        <f>DataPack!H603</f>
        <v>31</v>
      </c>
      <c r="L57" s="129">
        <f>DataPack!I603</f>
        <v>3</v>
      </c>
      <c r="M57" s="129">
        <f>DataPack!J603</f>
        <v>2</v>
      </c>
    </row>
    <row r="58" spans="2:15">
      <c r="B58" s="434" t="s">
        <v>29</v>
      </c>
      <c r="C58" s="434"/>
      <c r="D58" s="8"/>
      <c r="E58" s="129">
        <f>DataPack!B604</f>
        <v>168</v>
      </c>
      <c r="F58" s="129">
        <f>DataPack!C604</f>
        <v>30</v>
      </c>
      <c r="G58" s="129">
        <f>DataPack!D604</f>
        <v>18</v>
      </c>
      <c r="H58" s="129">
        <f>DataPack!E604</f>
        <v>82</v>
      </c>
      <c r="I58" s="129">
        <f>DataPack!F604</f>
        <v>49</v>
      </c>
      <c r="J58" s="129">
        <f>DataPack!G604</f>
        <v>53</v>
      </c>
      <c r="K58" s="129">
        <f>DataPack!H604</f>
        <v>32</v>
      </c>
      <c r="L58" s="129">
        <f>DataPack!I604</f>
        <v>3</v>
      </c>
      <c r="M58" s="129">
        <f>DataPack!J604</f>
        <v>2</v>
      </c>
    </row>
    <row r="59" spans="2:15">
      <c r="B59" s="434" t="s">
        <v>126</v>
      </c>
      <c r="C59" s="434"/>
      <c r="D59" s="8"/>
      <c r="E59" s="129">
        <f>DataPack!B605</f>
        <v>142</v>
      </c>
      <c r="F59" s="129">
        <f>DataPack!C605</f>
        <v>29</v>
      </c>
      <c r="G59" s="129">
        <f>DataPack!D605</f>
        <v>20</v>
      </c>
      <c r="H59" s="129">
        <f>DataPack!E605</f>
        <v>53</v>
      </c>
      <c r="I59" s="129">
        <f>DataPack!F605</f>
        <v>37</v>
      </c>
      <c r="J59" s="129">
        <f>DataPack!G605</f>
        <v>51</v>
      </c>
      <c r="K59" s="129">
        <f>DataPack!H605</f>
        <v>36</v>
      </c>
      <c r="L59" s="129">
        <f>DataPack!I605</f>
        <v>9</v>
      </c>
      <c r="M59" s="129">
        <f>DataPack!J605</f>
        <v>6</v>
      </c>
    </row>
    <row r="60" spans="2:15">
      <c r="B60" s="434" t="s">
        <v>207</v>
      </c>
      <c r="C60" s="434"/>
      <c r="D60" s="8"/>
      <c r="E60" s="129">
        <f>DataPack!B606</f>
        <v>64</v>
      </c>
      <c r="F60" s="129">
        <f>DataPack!C606</f>
        <v>16</v>
      </c>
      <c r="G60" s="129">
        <f>DataPack!D606</f>
        <v>25</v>
      </c>
      <c r="H60" s="129">
        <f>DataPack!E606</f>
        <v>26</v>
      </c>
      <c r="I60" s="129">
        <f>DataPack!F606</f>
        <v>41</v>
      </c>
      <c r="J60" s="129">
        <f>DataPack!G606</f>
        <v>20</v>
      </c>
      <c r="K60" s="129">
        <f>DataPack!H606</f>
        <v>31</v>
      </c>
      <c r="L60" s="129">
        <f>DataPack!I606</f>
        <v>2</v>
      </c>
      <c r="M60" s="129">
        <f>DataPack!J606</f>
        <v>3</v>
      </c>
    </row>
    <row r="61" spans="2:15">
      <c r="B61" s="437" t="s">
        <v>211</v>
      </c>
      <c r="C61" s="437"/>
      <c r="D61" s="8"/>
      <c r="E61" s="128">
        <f>DataPack!B607</f>
        <v>2029</v>
      </c>
      <c r="F61" s="128">
        <f>DataPack!C607</f>
        <v>348</v>
      </c>
      <c r="G61" s="128">
        <f>DataPack!D607</f>
        <v>17</v>
      </c>
      <c r="H61" s="128">
        <f>DataPack!E607</f>
        <v>1000</v>
      </c>
      <c r="I61" s="128">
        <f>DataPack!F607</f>
        <v>49</v>
      </c>
      <c r="J61" s="128">
        <f>DataPack!G607</f>
        <v>633</v>
      </c>
      <c r="K61" s="128">
        <f>DataPack!H607</f>
        <v>31</v>
      </c>
      <c r="L61" s="128">
        <f>DataPack!I607</f>
        <v>48</v>
      </c>
      <c r="M61" s="128">
        <f>DataPack!J607</f>
        <v>2</v>
      </c>
      <c r="N61" s="36"/>
      <c r="O61" s="36"/>
    </row>
    <row r="62" spans="2:15">
      <c r="B62" s="434" t="s">
        <v>140</v>
      </c>
      <c r="C62" s="434"/>
      <c r="D62" s="8"/>
      <c r="E62" s="129">
        <f>DataPack!B608</f>
        <v>102</v>
      </c>
      <c r="F62" s="129">
        <f>DataPack!C608</f>
        <v>14</v>
      </c>
      <c r="G62" s="129">
        <f>DataPack!D608</f>
        <v>14</v>
      </c>
      <c r="H62" s="129">
        <f>DataPack!E608</f>
        <v>37</v>
      </c>
      <c r="I62" s="129">
        <f>DataPack!F608</f>
        <v>36</v>
      </c>
      <c r="J62" s="129">
        <f>DataPack!G608</f>
        <v>45</v>
      </c>
      <c r="K62" s="129">
        <f>DataPack!H608</f>
        <v>44</v>
      </c>
      <c r="L62" s="129">
        <f>DataPack!I608</f>
        <v>6</v>
      </c>
      <c r="M62" s="129">
        <f>DataPack!J608</f>
        <v>6</v>
      </c>
    </row>
    <row r="63" spans="2:15">
      <c r="B63" s="434" t="s">
        <v>145</v>
      </c>
      <c r="C63" s="434"/>
      <c r="D63" s="8"/>
      <c r="E63" s="129">
        <f>DataPack!B609</f>
        <v>417</v>
      </c>
      <c r="F63" s="129">
        <f>DataPack!C609</f>
        <v>69</v>
      </c>
      <c r="G63" s="129">
        <f>DataPack!D609</f>
        <v>17</v>
      </c>
      <c r="H63" s="129">
        <f>DataPack!E609</f>
        <v>199</v>
      </c>
      <c r="I63" s="129">
        <f>DataPack!F609</f>
        <v>48</v>
      </c>
      <c r="J63" s="129">
        <f>DataPack!G609</f>
        <v>143</v>
      </c>
      <c r="K63" s="129">
        <f>DataPack!H609</f>
        <v>34</v>
      </c>
      <c r="L63" s="129">
        <f>DataPack!I609</f>
        <v>6</v>
      </c>
      <c r="M63" s="129">
        <f>DataPack!J609</f>
        <v>1</v>
      </c>
    </row>
    <row r="64" spans="2:15">
      <c r="B64" s="434" t="s">
        <v>31</v>
      </c>
      <c r="C64" s="434"/>
      <c r="D64" s="8"/>
      <c r="E64" s="129">
        <f>DataPack!B610</f>
        <v>108</v>
      </c>
      <c r="F64" s="129">
        <f>DataPack!C610</f>
        <v>14</v>
      </c>
      <c r="G64" s="129">
        <f>DataPack!D610</f>
        <v>13</v>
      </c>
      <c r="H64" s="129">
        <f>DataPack!E610</f>
        <v>53</v>
      </c>
      <c r="I64" s="129">
        <f>DataPack!F610</f>
        <v>49</v>
      </c>
      <c r="J64" s="129">
        <f>DataPack!G610</f>
        <v>37</v>
      </c>
      <c r="K64" s="129">
        <f>DataPack!H610</f>
        <v>34</v>
      </c>
      <c r="L64" s="129">
        <f>DataPack!I610</f>
        <v>4</v>
      </c>
      <c r="M64" s="129">
        <f>DataPack!J610</f>
        <v>4</v>
      </c>
    </row>
    <row r="65" spans="2:15">
      <c r="B65" s="434" t="s">
        <v>30</v>
      </c>
      <c r="C65" s="434"/>
      <c r="D65" s="3"/>
      <c r="E65" s="129">
        <f>DataPack!B611</f>
        <v>284</v>
      </c>
      <c r="F65" s="129">
        <f>DataPack!C611</f>
        <v>53</v>
      </c>
      <c r="G65" s="129">
        <f>DataPack!D611</f>
        <v>19</v>
      </c>
      <c r="H65" s="129">
        <f>DataPack!E611</f>
        <v>156</v>
      </c>
      <c r="I65" s="129">
        <f>DataPack!F611</f>
        <v>55</v>
      </c>
      <c r="J65" s="129">
        <f>DataPack!G611</f>
        <v>71</v>
      </c>
      <c r="K65" s="129">
        <f>DataPack!H611</f>
        <v>25</v>
      </c>
      <c r="L65" s="129">
        <f>DataPack!I611</f>
        <v>4</v>
      </c>
      <c r="M65" s="129">
        <f>DataPack!J611</f>
        <v>1</v>
      </c>
    </row>
    <row r="66" spans="2:15">
      <c r="B66" s="434" t="s">
        <v>33</v>
      </c>
      <c r="C66" s="434"/>
      <c r="D66" s="6"/>
      <c r="E66" s="129">
        <f>DataPack!B612</f>
        <v>350</v>
      </c>
      <c r="F66" s="129">
        <f>DataPack!C612</f>
        <v>53</v>
      </c>
      <c r="G66" s="129">
        <f>DataPack!D612</f>
        <v>15</v>
      </c>
      <c r="H66" s="129">
        <f>DataPack!E612</f>
        <v>182</v>
      </c>
      <c r="I66" s="129">
        <f>DataPack!F612</f>
        <v>52</v>
      </c>
      <c r="J66" s="129">
        <f>DataPack!G612</f>
        <v>110</v>
      </c>
      <c r="K66" s="129">
        <f>DataPack!H612</f>
        <v>31</v>
      </c>
      <c r="L66" s="129">
        <f>DataPack!I612</f>
        <v>5</v>
      </c>
      <c r="M66" s="129">
        <f>DataPack!J612</f>
        <v>1</v>
      </c>
    </row>
    <row r="67" spans="2:15">
      <c r="B67" s="434" t="s">
        <v>143</v>
      </c>
      <c r="C67" s="434"/>
      <c r="D67" s="6"/>
      <c r="E67" s="129">
        <f>DataPack!B613</f>
        <v>314</v>
      </c>
      <c r="F67" s="129">
        <f>DataPack!C613</f>
        <v>54</v>
      </c>
      <c r="G67" s="129">
        <f>DataPack!D613</f>
        <v>17</v>
      </c>
      <c r="H67" s="129">
        <f>DataPack!E613</f>
        <v>143</v>
      </c>
      <c r="I67" s="129">
        <f>DataPack!F613</f>
        <v>46</v>
      </c>
      <c r="J67" s="129">
        <f>DataPack!G613</f>
        <v>106</v>
      </c>
      <c r="K67" s="129">
        <f>DataPack!H613</f>
        <v>34</v>
      </c>
      <c r="L67" s="129">
        <f>DataPack!I613</f>
        <v>11</v>
      </c>
      <c r="M67" s="129">
        <f>DataPack!J613</f>
        <v>4</v>
      </c>
    </row>
    <row r="68" spans="2:15">
      <c r="B68" s="434" t="s">
        <v>129</v>
      </c>
      <c r="C68" s="434"/>
      <c r="D68" s="6"/>
      <c r="E68" s="129">
        <f>DataPack!B614</f>
        <v>99</v>
      </c>
      <c r="F68" s="129">
        <f>DataPack!C614</f>
        <v>19</v>
      </c>
      <c r="G68" s="129">
        <f>DataPack!D614</f>
        <v>19</v>
      </c>
      <c r="H68" s="129">
        <f>DataPack!E614</f>
        <v>48</v>
      </c>
      <c r="I68" s="129">
        <f>DataPack!F614</f>
        <v>48</v>
      </c>
      <c r="J68" s="129">
        <f>DataPack!G614</f>
        <v>29</v>
      </c>
      <c r="K68" s="129">
        <f>DataPack!H614</f>
        <v>29</v>
      </c>
      <c r="L68" s="129">
        <f>DataPack!I614</f>
        <v>3</v>
      </c>
      <c r="M68" s="129">
        <f>DataPack!J614</f>
        <v>3</v>
      </c>
    </row>
    <row r="69" spans="2:15">
      <c r="B69" s="434" t="s">
        <v>128</v>
      </c>
      <c r="C69" s="434"/>
      <c r="D69" s="6"/>
      <c r="E69" s="129">
        <f>DataPack!B615</f>
        <v>334</v>
      </c>
      <c r="F69" s="129">
        <f>DataPack!C615</f>
        <v>65</v>
      </c>
      <c r="G69" s="129">
        <f>DataPack!D615</f>
        <v>19</v>
      </c>
      <c r="H69" s="129">
        <f>DataPack!E615</f>
        <v>173</v>
      </c>
      <c r="I69" s="129">
        <f>DataPack!F615</f>
        <v>52</v>
      </c>
      <c r="J69" s="129">
        <f>DataPack!G615</f>
        <v>87</v>
      </c>
      <c r="K69" s="129">
        <f>DataPack!H615</f>
        <v>26</v>
      </c>
      <c r="L69" s="129">
        <f>DataPack!I615</f>
        <v>9</v>
      </c>
      <c r="M69" s="129">
        <f>DataPack!J615</f>
        <v>3</v>
      </c>
    </row>
    <row r="70" spans="2:15">
      <c r="B70" s="434" t="s">
        <v>32</v>
      </c>
      <c r="C70" s="434"/>
      <c r="D70" s="6"/>
      <c r="E70" s="129">
        <f>DataPack!B616</f>
        <v>21</v>
      </c>
      <c r="F70" s="129">
        <f>DataPack!C616</f>
        <v>7</v>
      </c>
      <c r="G70" s="129">
        <f>DataPack!D616</f>
        <v>33</v>
      </c>
      <c r="H70" s="129">
        <f>DataPack!E616</f>
        <v>9</v>
      </c>
      <c r="I70" s="129">
        <f>DataPack!F616</f>
        <v>43</v>
      </c>
      <c r="J70" s="129">
        <f>DataPack!G616</f>
        <v>5</v>
      </c>
      <c r="K70" s="129">
        <f>DataPack!H616</f>
        <v>24</v>
      </c>
      <c r="L70" s="129">
        <f>DataPack!I616</f>
        <v>0</v>
      </c>
      <c r="M70" s="129">
        <f>DataPack!J616</f>
        <v>0</v>
      </c>
    </row>
    <row r="71" spans="2:15">
      <c r="B71" s="438" t="s">
        <v>212</v>
      </c>
      <c r="C71" s="438"/>
      <c r="D71" s="6"/>
      <c r="E71" s="128">
        <f>DataPack!B617</f>
        <v>2364</v>
      </c>
      <c r="F71" s="128">
        <f>DataPack!C617</f>
        <v>412</v>
      </c>
      <c r="G71" s="128">
        <f>DataPack!D617</f>
        <v>17</v>
      </c>
      <c r="H71" s="128">
        <f>DataPack!E617</f>
        <v>1100</v>
      </c>
      <c r="I71" s="128">
        <f>DataPack!F617</f>
        <v>47</v>
      </c>
      <c r="J71" s="128">
        <f>DataPack!G617</f>
        <v>769</v>
      </c>
      <c r="K71" s="128">
        <f>DataPack!H617</f>
        <v>33</v>
      </c>
      <c r="L71" s="128">
        <f>DataPack!I617</f>
        <v>83</v>
      </c>
      <c r="M71" s="128">
        <f>DataPack!J617</f>
        <v>4</v>
      </c>
      <c r="N71" s="36"/>
      <c r="O71" s="36"/>
    </row>
    <row r="72" spans="2:15">
      <c r="B72" s="434" t="s">
        <v>155</v>
      </c>
      <c r="C72" s="434"/>
      <c r="D72" s="6"/>
      <c r="E72" s="129">
        <f>DataPack!B618</f>
        <v>416</v>
      </c>
      <c r="F72" s="129">
        <f>DataPack!C618</f>
        <v>98</v>
      </c>
      <c r="G72" s="129">
        <f>DataPack!D618</f>
        <v>24</v>
      </c>
      <c r="H72" s="129">
        <f>DataPack!E618</f>
        <v>187</v>
      </c>
      <c r="I72" s="129">
        <f>DataPack!F618</f>
        <v>45</v>
      </c>
      <c r="J72" s="129">
        <f>DataPack!G618</f>
        <v>118</v>
      </c>
      <c r="K72" s="129">
        <f>DataPack!H618</f>
        <v>28</v>
      </c>
      <c r="L72" s="129">
        <f>DataPack!I618</f>
        <v>13</v>
      </c>
      <c r="M72" s="129">
        <f>DataPack!J618</f>
        <v>3</v>
      </c>
    </row>
    <row r="73" spans="2:15">
      <c r="B73" s="434" t="s">
        <v>43</v>
      </c>
      <c r="C73" s="434"/>
      <c r="D73" s="6"/>
      <c r="E73" s="129">
        <f>DataPack!B619</f>
        <v>115</v>
      </c>
      <c r="F73" s="129">
        <f>DataPack!C619</f>
        <v>10</v>
      </c>
      <c r="G73" s="129">
        <f>DataPack!D619</f>
        <v>9</v>
      </c>
      <c r="H73" s="129">
        <f>DataPack!E619</f>
        <v>49</v>
      </c>
      <c r="I73" s="129">
        <f>DataPack!F619</f>
        <v>43</v>
      </c>
      <c r="J73" s="129">
        <f>DataPack!G619</f>
        <v>49</v>
      </c>
      <c r="K73" s="129">
        <f>DataPack!H619</f>
        <v>43</v>
      </c>
      <c r="L73" s="129">
        <f>DataPack!I619</f>
        <v>7</v>
      </c>
      <c r="M73" s="129">
        <f>DataPack!J619</f>
        <v>6</v>
      </c>
    </row>
    <row r="74" spans="2:15">
      <c r="B74" s="434" t="s">
        <v>61</v>
      </c>
      <c r="C74" s="434"/>
      <c r="D74" s="6"/>
      <c r="E74" s="129">
        <f>DataPack!B620</f>
        <v>109</v>
      </c>
      <c r="F74" s="129">
        <f>DataPack!C620</f>
        <v>17</v>
      </c>
      <c r="G74" s="129">
        <f>DataPack!D620</f>
        <v>16</v>
      </c>
      <c r="H74" s="129">
        <f>DataPack!E620</f>
        <v>49</v>
      </c>
      <c r="I74" s="129">
        <f>DataPack!F620</f>
        <v>45</v>
      </c>
      <c r="J74" s="129">
        <f>DataPack!G620</f>
        <v>36</v>
      </c>
      <c r="K74" s="129">
        <f>DataPack!H620</f>
        <v>33</v>
      </c>
      <c r="L74" s="129">
        <f>DataPack!I620</f>
        <v>7</v>
      </c>
      <c r="M74" s="129">
        <f>DataPack!J620</f>
        <v>6</v>
      </c>
    </row>
    <row r="75" spans="2:15">
      <c r="B75" s="434" t="s">
        <v>121</v>
      </c>
      <c r="C75" s="434"/>
      <c r="D75" s="6"/>
      <c r="E75" s="129">
        <f>DataPack!B621</f>
        <v>102</v>
      </c>
      <c r="F75" s="129">
        <f>DataPack!C621</f>
        <v>18</v>
      </c>
      <c r="G75" s="129">
        <f>DataPack!D621</f>
        <v>18</v>
      </c>
      <c r="H75" s="129">
        <f>DataPack!E621</f>
        <v>55</v>
      </c>
      <c r="I75" s="129">
        <f>DataPack!F621</f>
        <v>54</v>
      </c>
      <c r="J75" s="129">
        <f>DataPack!G621</f>
        <v>29</v>
      </c>
      <c r="K75" s="129">
        <f>DataPack!H621</f>
        <v>28</v>
      </c>
      <c r="L75" s="129">
        <f>DataPack!I621</f>
        <v>0</v>
      </c>
      <c r="M75" s="129">
        <f>DataPack!J621</f>
        <v>0</v>
      </c>
    </row>
    <row r="76" spans="2:15">
      <c r="B76" s="434" t="s">
        <v>119</v>
      </c>
      <c r="C76" s="434"/>
      <c r="E76" s="129">
        <f>DataPack!B622</f>
        <v>121</v>
      </c>
      <c r="F76" s="129">
        <f>DataPack!C622</f>
        <v>22</v>
      </c>
      <c r="G76" s="129">
        <f>DataPack!D622</f>
        <v>18</v>
      </c>
      <c r="H76" s="129">
        <f>DataPack!E622</f>
        <v>51</v>
      </c>
      <c r="I76" s="129">
        <f>DataPack!F622</f>
        <v>42</v>
      </c>
      <c r="J76" s="129">
        <f>DataPack!G622</f>
        <v>41</v>
      </c>
      <c r="K76" s="129">
        <f>DataPack!H622</f>
        <v>34</v>
      </c>
      <c r="L76" s="129">
        <f>DataPack!I622</f>
        <v>7</v>
      </c>
      <c r="M76" s="129">
        <f>DataPack!J622</f>
        <v>6</v>
      </c>
    </row>
    <row r="77" spans="2:15">
      <c r="B77" s="434" t="s">
        <v>175</v>
      </c>
      <c r="C77" s="434"/>
      <c r="D77" s="3"/>
      <c r="E77" s="129">
        <f>DataPack!B623</f>
        <v>158</v>
      </c>
      <c r="F77" s="129">
        <f>DataPack!C623</f>
        <v>18</v>
      </c>
      <c r="G77" s="129">
        <f>DataPack!D623</f>
        <v>11</v>
      </c>
      <c r="H77" s="129">
        <f>DataPack!E623</f>
        <v>70</v>
      </c>
      <c r="I77" s="129">
        <f>DataPack!F623</f>
        <v>44</v>
      </c>
      <c r="J77" s="129">
        <f>DataPack!G623</f>
        <v>64</v>
      </c>
      <c r="K77" s="129">
        <f>DataPack!H623</f>
        <v>41</v>
      </c>
      <c r="L77" s="129">
        <f>DataPack!I623</f>
        <v>6</v>
      </c>
      <c r="M77" s="129">
        <f>DataPack!J623</f>
        <v>4</v>
      </c>
    </row>
    <row r="78" spans="2:15">
      <c r="B78" s="434" t="s">
        <v>42</v>
      </c>
      <c r="C78" s="434"/>
      <c r="D78" s="6"/>
      <c r="E78" s="129">
        <f>DataPack!B624</f>
        <v>84</v>
      </c>
      <c r="F78" s="129">
        <f>DataPack!C624</f>
        <v>26</v>
      </c>
      <c r="G78" s="129">
        <f>DataPack!D624</f>
        <v>31</v>
      </c>
      <c r="H78" s="129">
        <f>DataPack!E624</f>
        <v>35</v>
      </c>
      <c r="I78" s="129">
        <f>DataPack!F624</f>
        <v>42</v>
      </c>
      <c r="J78" s="129">
        <f>DataPack!G624</f>
        <v>19</v>
      </c>
      <c r="K78" s="129">
        <f>DataPack!H624</f>
        <v>23</v>
      </c>
      <c r="L78" s="129">
        <f>DataPack!I624</f>
        <v>4</v>
      </c>
      <c r="M78" s="129">
        <f>DataPack!J624</f>
        <v>5</v>
      </c>
    </row>
    <row r="79" spans="2:15">
      <c r="B79" s="434" t="s">
        <v>236</v>
      </c>
      <c r="C79" s="434"/>
      <c r="D79" s="6"/>
      <c r="E79" s="129">
        <f>DataPack!B625</f>
        <v>391</v>
      </c>
      <c r="F79" s="129">
        <f>DataPack!C625</f>
        <v>57</v>
      </c>
      <c r="G79" s="129">
        <f>DataPack!D625</f>
        <v>15</v>
      </c>
      <c r="H79" s="129">
        <f>DataPack!E625</f>
        <v>197</v>
      </c>
      <c r="I79" s="129">
        <f>DataPack!F625</f>
        <v>50</v>
      </c>
      <c r="J79" s="129">
        <f>DataPack!G625</f>
        <v>119</v>
      </c>
      <c r="K79" s="129">
        <f>DataPack!H625</f>
        <v>30</v>
      </c>
      <c r="L79" s="129">
        <f>DataPack!I625</f>
        <v>18</v>
      </c>
      <c r="M79" s="129">
        <f>DataPack!J625</f>
        <v>5</v>
      </c>
    </row>
    <row r="80" spans="2:15">
      <c r="B80" s="434" t="s">
        <v>185</v>
      </c>
      <c r="C80" s="434"/>
      <c r="D80" s="6"/>
      <c r="E80" s="129">
        <f>DataPack!B626</f>
        <v>91</v>
      </c>
      <c r="F80" s="129">
        <f>DataPack!C626</f>
        <v>19</v>
      </c>
      <c r="G80" s="129">
        <f>DataPack!D626</f>
        <v>21</v>
      </c>
      <c r="H80" s="129">
        <f>DataPack!E626</f>
        <v>39</v>
      </c>
      <c r="I80" s="129">
        <f>DataPack!F626</f>
        <v>43</v>
      </c>
      <c r="J80" s="129">
        <f>DataPack!G626</f>
        <v>30</v>
      </c>
      <c r="K80" s="129">
        <f>DataPack!H626</f>
        <v>33</v>
      </c>
      <c r="L80" s="129">
        <f>DataPack!I626</f>
        <v>3</v>
      </c>
      <c r="M80" s="129">
        <f>DataPack!J626</f>
        <v>3</v>
      </c>
    </row>
    <row r="81" spans="2:15">
      <c r="B81" s="434" t="s">
        <v>173</v>
      </c>
      <c r="C81" s="434"/>
      <c r="D81" s="6"/>
      <c r="E81" s="129">
        <f>DataPack!B627</f>
        <v>76</v>
      </c>
      <c r="F81" s="129">
        <f>DataPack!C627</f>
        <v>14</v>
      </c>
      <c r="G81" s="129">
        <f>DataPack!D627</f>
        <v>18</v>
      </c>
      <c r="H81" s="129">
        <f>DataPack!E627</f>
        <v>27</v>
      </c>
      <c r="I81" s="129">
        <f>DataPack!F627</f>
        <v>36</v>
      </c>
      <c r="J81" s="129">
        <f>DataPack!G627</f>
        <v>34</v>
      </c>
      <c r="K81" s="129">
        <f>DataPack!H627</f>
        <v>45</v>
      </c>
      <c r="L81" s="129">
        <f>DataPack!I627</f>
        <v>1</v>
      </c>
      <c r="M81" s="129">
        <f>DataPack!J627</f>
        <v>1</v>
      </c>
    </row>
    <row r="82" spans="2:15">
      <c r="B82" s="434" t="s">
        <v>120</v>
      </c>
      <c r="C82" s="434"/>
      <c r="D82" s="6"/>
      <c r="E82" s="129">
        <f>DataPack!B628</f>
        <v>113</v>
      </c>
      <c r="F82" s="129">
        <f>DataPack!C628</f>
        <v>24</v>
      </c>
      <c r="G82" s="129">
        <f>DataPack!D628</f>
        <v>21</v>
      </c>
      <c r="H82" s="129">
        <f>DataPack!E628</f>
        <v>47</v>
      </c>
      <c r="I82" s="129">
        <f>DataPack!F628</f>
        <v>42</v>
      </c>
      <c r="J82" s="129">
        <f>DataPack!G628</f>
        <v>40</v>
      </c>
      <c r="K82" s="129">
        <f>DataPack!H628</f>
        <v>35</v>
      </c>
      <c r="L82" s="129">
        <f>DataPack!I628</f>
        <v>2</v>
      </c>
      <c r="M82" s="129">
        <f>DataPack!J628</f>
        <v>2</v>
      </c>
    </row>
    <row r="83" spans="2:15">
      <c r="B83" s="434" t="s">
        <v>234</v>
      </c>
      <c r="C83" s="434"/>
      <c r="D83" s="6"/>
      <c r="E83" s="129">
        <f>DataPack!B629</f>
        <v>240</v>
      </c>
      <c r="F83" s="129">
        <f>DataPack!C629</f>
        <v>42</v>
      </c>
      <c r="G83" s="129">
        <f>DataPack!D629</f>
        <v>18</v>
      </c>
      <c r="H83" s="129">
        <f>DataPack!E629</f>
        <v>118</v>
      </c>
      <c r="I83" s="129">
        <f>DataPack!F629</f>
        <v>49</v>
      </c>
      <c r="J83" s="129">
        <f>DataPack!G629</f>
        <v>78</v>
      </c>
      <c r="K83" s="129">
        <f>DataPack!H629</f>
        <v>33</v>
      </c>
      <c r="L83" s="129">
        <f>DataPack!I629</f>
        <v>2</v>
      </c>
      <c r="M83" s="129">
        <f>DataPack!J629</f>
        <v>1</v>
      </c>
    </row>
    <row r="84" spans="2:15">
      <c r="B84" s="434" t="s">
        <v>53</v>
      </c>
      <c r="C84" s="434"/>
      <c r="D84" s="6"/>
      <c r="E84" s="129">
        <f>DataPack!B630</f>
        <v>107</v>
      </c>
      <c r="F84" s="129">
        <f>DataPack!C630</f>
        <v>17</v>
      </c>
      <c r="G84" s="129">
        <f>DataPack!D630</f>
        <v>16</v>
      </c>
      <c r="H84" s="129">
        <f>DataPack!E630</f>
        <v>47</v>
      </c>
      <c r="I84" s="129">
        <f>DataPack!F630</f>
        <v>44</v>
      </c>
      <c r="J84" s="129">
        <f>DataPack!G630</f>
        <v>40</v>
      </c>
      <c r="K84" s="129">
        <f>DataPack!H630</f>
        <v>37</v>
      </c>
      <c r="L84" s="129">
        <f>DataPack!I630</f>
        <v>3</v>
      </c>
      <c r="M84" s="129">
        <f>DataPack!J630</f>
        <v>3</v>
      </c>
    </row>
    <row r="85" spans="2:15">
      <c r="B85" s="434" t="s">
        <v>122</v>
      </c>
      <c r="C85" s="434"/>
      <c r="D85" s="6"/>
      <c r="E85" s="129">
        <f>DataPack!B631</f>
        <v>241</v>
      </c>
      <c r="F85" s="129">
        <f>DataPack!C631</f>
        <v>30</v>
      </c>
      <c r="G85" s="129">
        <f>DataPack!D631</f>
        <v>12</v>
      </c>
      <c r="H85" s="129">
        <f>DataPack!E631</f>
        <v>129</v>
      </c>
      <c r="I85" s="129">
        <f>DataPack!F631</f>
        <v>54</v>
      </c>
      <c r="J85" s="129">
        <f>DataPack!G631</f>
        <v>72</v>
      </c>
      <c r="K85" s="129">
        <f>DataPack!H631</f>
        <v>30</v>
      </c>
      <c r="L85" s="129">
        <f>DataPack!I631</f>
        <v>10</v>
      </c>
      <c r="M85" s="129">
        <f>DataPack!J631</f>
        <v>4</v>
      </c>
    </row>
    <row r="86" spans="2:15">
      <c r="B86" s="436" t="s">
        <v>213</v>
      </c>
      <c r="C86" s="436"/>
      <c r="D86" s="6"/>
      <c r="E86" s="128">
        <f>DataPack!B632</f>
        <v>2532</v>
      </c>
      <c r="F86" s="128">
        <f>DataPack!C632</f>
        <v>497</v>
      </c>
      <c r="G86" s="128">
        <f>DataPack!D632</f>
        <v>20</v>
      </c>
      <c r="H86" s="128">
        <f>DataPack!E632</f>
        <v>1181</v>
      </c>
      <c r="I86" s="128">
        <f>DataPack!F632</f>
        <v>47</v>
      </c>
      <c r="J86" s="128">
        <f>DataPack!G632</f>
        <v>783</v>
      </c>
      <c r="K86" s="128">
        <f>DataPack!H632</f>
        <v>31</v>
      </c>
      <c r="L86" s="128">
        <f>DataPack!I632</f>
        <v>71</v>
      </c>
      <c r="M86" s="128">
        <f>DataPack!J632</f>
        <v>3</v>
      </c>
      <c r="N86" s="36"/>
      <c r="O86" s="36"/>
    </row>
    <row r="87" spans="2:15">
      <c r="B87" s="434" t="s">
        <v>131</v>
      </c>
      <c r="C87" s="434"/>
      <c r="D87" s="6"/>
      <c r="E87" s="129">
        <f>DataPack!B633</f>
        <v>78</v>
      </c>
      <c r="F87" s="129">
        <f>DataPack!C633</f>
        <v>21</v>
      </c>
      <c r="G87" s="129">
        <f>DataPack!D633</f>
        <v>27</v>
      </c>
      <c r="H87" s="129">
        <f>DataPack!E633</f>
        <v>42</v>
      </c>
      <c r="I87" s="129">
        <f>DataPack!F633</f>
        <v>54</v>
      </c>
      <c r="J87" s="129">
        <f>DataPack!G633</f>
        <v>13</v>
      </c>
      <c r="K87" s="129">
        <f>DataPack!H633</f>
        <v>17</v>
      </c>
      <c r="L87" s="129">
        <f>DataPack!I633</f>
        <v>2</v>
      </c>
      <c r="M87" s="129">
        <f>DataPack!J633</f>
        <v>3</v>
      </c>
    </row>
    <row r="88" spans="2:15">
      <c r="B88" s="434" t="s">
        <v>148</v>
      </c>
      <c r="C88" s="434"/>
      <c r="D88" s="6"/>
      <c r="E88" s="129">
        <f>DataPack!B634</f>
        <v>241</v>
      </c>
      <c r="F88" s="129">
        <f>DataPack!C634</f>
        <v>41</v>
      </c>
      <c r="G88" s="129">
        <f>DataPack!D634</f>
        <v>17</v>
      </c>
      <c r="H88" s="129">
        <f>DataPack!E634</f>
        <v>119</v>
      </c>
      <c r="I88" s="129">
        <f>DataPack!F634</f>
        <v>49</v>
      </c>
      <c r="J88" s="129">
        <f>DataPack!G634</f>
        <v>75</v>
      </c>
      <c r="K88" s="129">
        <f>DataPack!H634</f>
        <v>31</v>
      </c>
      <c r="L88" s="129">
        <f>DataPack!I634</f>
        <v>6</v>
      </c>
      <c r="M88" s="129">
        <f>DataPack!J634</f>
        <v>2</v>
      </c>
    </row>
    <row r="89" spans="2:15">
      <c r="B89" s="434" t="s">
        <v>130</v>
      </c>
      <c r="C89" s="434"/>
      <c r="E89" s="129">
        <f>DataPack!B635</f>
        <v>136</v>
      </c>
      <c r="F89" s="129">
        <f>DataPack!C635</f>
        <v>38</v>
      </c>
      <c r="G89" s="129">
        <f>DataPack!D635</f>
        <v>28</v>
      </c>
      <c r="H89" s="129">
        <f>DataPack!E635</f>
        <v>67</v>
      </c>
      <c r="I89" s="129">
        <f>DataPack!F635</f>
        <v>49</v>
      </c>
      <c r="J89" s="129">
        <f>DataPack!G635</f>
        <v>31</v>
      </c>
      <c r="K89" s="129">
        <f>DataPack!H635</f>
        <v>23</v>
      </c>
      <c r="L89" s="129">
        <f>DataPack!I635</f>
        <v>0</v>
      </c>
      <c r="M89" s="129">
        <f>DataPack!J635</f>
        <v>0</v>
      </c>
    </row>
    <row r="90" spans="2:15">
      <c r="B90" s="434" t="s">
        <v>263</v>
      </c>
      <c r="C90" s="434"/>
      <c r="D90" s="3"/>
      <c r="E90" s="129">
        <f>DataPack!B636</f>
        <v>554</v>
      </c>
      <c r="F90" s="129">
        <f>DataPack!C636</f>
        <v>97</v>
      </c>
      <c r="G90" s="129">
        <f>DataPack!D636</f>
        <v>18</v>
      </c>
      <c r="H90" s="129">
        <f>DataPack!E636</f>
        <v>246</v>
      </c>
      <c r="I90" s="129">
        <f>DataPack!F636</f>
        <v>44</v>
      </c>
      <c r="J90" s="129">
        <f>DataPack!G636</f>
        <v>185</v>
      </c>
      <c r="K90" s="129">
        <f>DataPack!H636</f>
        <v>33</v>
      </c>
      <c r="L90" s="129">
        <f>DataPack!I636</f>
        <v>26</v>
      </c>
      <c r="M90" s="129">
        <f>DataPack!J636</f>
        <v>5</v>
      </c>
    </row>
    <row r="91" spans="2:15">
      <c r="B91" s="434" t="s">
        <v>224</v>
      </c>
      <c r="C91" s="434"/>
      <c r="D91" s="6"/>
      <c r="E91" s="129">
        <f>DataPack!B637</f>
        <v>523</v>
      </c>
      <c r="F91" s="129">
        <f>DataPack!C637</f>
        <v>142</v>
      </c>
      <c r="G91" s="129">
        <f>DataPack!D637</f>
        <v>27</v>
      </c>
      <c r="H91" s="129">
        <f>DataPack!E637</f>
        <v>237</v>
      </c>
      <c r="I91" s="129">
        <f>DataPack!F637</f>
        <v>45</v>
      </c>
      <c r="J91" s="129">
        <f>DataPack!G637</f>
        <v>134</v>
      </c>
      <c r="K91" s="129">
        <f>DataPack!H637</f>
        <v>26</v>
      </c>
      <c r="L91" s="129">
        <f>DataPack!I637</f>
        <v>10</v>
      </c>
      <c r="M91" s="129">
        <f>DataPack!J637</f>
        <v>2</v>
      </c>
    </row>
    <row r="92" spans="2:15">
      <c r="B92" s="434" t="s">
        <v>132</v>
      </c>
      <c r="C92" s="434"/>
      <c r="D92" s="6"/>
      <c r="E92" s="129">
        <f>DataPack!B638</f>
        <v>70</v>
      </c>
      <c r="F92" s="129">
        <f>DataPack!C638</f>
        <v>17</v>
      </c>
      <c r="G92" s="129">
        <f>DataPack!D638</f>
        <v>24</v>
      </c>
      <c r="H92" s="129">
        <f>DataPack!E638</f>
        <v>34</v>
      </c>
      <c r="I92" s="129">
        <f>DataPack!F638</f>
        <v>49</v>
      </c>
      <c r="J92" s="129">
        <f>DataPack!G638</f>
        <v>16</v>
      </c>
      <c r="K92" s="129">
        <f>DataPack!H638</f>
        <v>23</v>
      </c>
      <c r="L92" s="129">
        <f>DataPack!I638</f>
        <v>3</v>
      </c>
      <c r="M92" s="129">
        <f>DataPack!J638</f>
        <v>4</v>
      </c>
    </row>
    <row r="93" spans="2:15">
      <c r="B93" s="434" t="s">
        <v>114</v>
      </c>
      <c r="C93" s="434"/>
      <c r="D93" s="6"/>
      <c r="E93" s="129">
        <f>DataPack!B639</f>
        <v>419</v>
      </c>
      <c r="F93" s="129">
        <f>DataPack!C639</f>
        <v>50</v>
      </c>
      <c r="G93" s="129">
        <f>DataPack!D639</f>
        <v>12</v>
      </c>
      <c r="H93" s="129">
        <f>DataPack!E639</f>
        <v>198</v>
      </c>
      <c r="I93" s="129">
        <f>DataPack!F639</f>
        <v>47</v>
      </c>
      <c r="J93" s="129">
        <f>DataPack!G639</f>
        <v>157</v>
      </c>
      <c r="K93" s="129">
        <f>DataPack!H639</f>
        <v>37</v>
      </c>
      <c r="L93" s="129">
        <f>DataPack!I639</f>
        <v>14</v>
      </c>
      <c r="M93" s="129">
        <f>DataPack!J639</f>
        <v>3</v>
      </c>
    </row>
    <row r="94" spans="2:15">
      <c r="B94" s="434" t="s">
        <v>149</v>
      </c>
      <c r="C94" s="434"/>
      <c r="D94" s="6"/>
      <c r="E94" s="129">
        <f>DataPack!B640</f>
        <v>70</v>
      </c>
      <c r="F94" s="129">
        <f>DataPack!C640</f>
        <v>12</v>
      </c>
      <c r="G94" s="129">
        <f>DataPack!D640</f>
        <v>17</v>
      </c>
      <c r="H94" s="129">
        <f>DataPack!E640</f>
        <v>29</v>
      </c>
      <c r="I94" s="129">
        <f>DataPack!F640</f>
        <v>41</v>
      </c>
      <c r="J94" s="129">
        <f>DataPack!G640</f>
        <v>27</v>
      </c>
      <c r="K94" s="129">
        <f>DataPack!H640</f>
        <v>39</v>
      </c>
      <c r="L94" s="129">
        <f>DataPack!I640</f>
        <v>2</v>
      </c>
      <c r="M94" s="129">
        <f>DataPack!J640</f>
        <v>3</v>
      </c>
    </row>
    <row r="95" spans="2:15">
      <c r="B95" s="434" t="s">
        <v>264</v>
      </c>
      <c r="C95" s="434"/>
      <c r="D95" s="6"/>
      <c r="E95" s="129">
        <f>DataPack!B641</f>
        <v>54</v>
      </c>
      <c r="F95" s="129">
        <f>DataPack!C641</f>
        <v>10</v>
      </c>
      <c r="G95" s="129">
        <f>DataPack!D641</f>
        <v>19</v>
      </c>
      <c r="H95" s="129">
        <f>DataPack!E641</f>
        <v>27</v>
      </c>
      <c r="I95" s="129">
        <f>DataPack!F641</f>
        <v>50</v>
      </c>
      <c r="J95" s="129">
        <f>DataPack!G641</f>
        <v>16</v>
      </c>
      <c r="K95" s="129">
        <f>DataPack!H641</f>
        <v>30</v>
      </c>
      <c r="L95" s="129">
        <f>DataPack!I641</f>
        <v>1</v>
      </c>
      <c r="M95" s="129">
        <f>DataPack!J641</f>
        <v>2</v>
      </c>
    </row>
    <row r="96" spans="2:15">
      <c r="B96" s="434" t="s">
        <v>109</v>
      </c>
      <c r="C96" s="434"/>
      <c r="D96" s="6"/>
      <c r="E96" s="129">
        <f>DataPack!B642</f>
        <v>336</v>
      </c>
      <c r="F96" s="129">
        <f>DataPack!C642</f>
        <v>61</v>
      </c>
      <c r="G96" s="129">
        <f>DataPack!D642</f>
        <v>18</v>
      </c>
      <c r="H96" s="129">
        <f>DataPack!E642</f>
        <v>162</v>
      </c>
      <c r="I96" s="129">
        <f>DataPack!F642</f>
        <v>48</v>
      </c>
      <c r="J96" s="129">
        <f>DataPack!G642</f>
        <v>108</v>
      </c>
      <c r="K96" s="129">
        <f>DataPack!H642</f>
        <v>32</v>
      </c>
      <c r="L96" s="129">
        <f>DataPack!I642</f>
        <v>5</v>
      </c>
      <c r="M96" s="129">
        <f>DataPack!J642</f>
        <v>1</v>
      </c>
    </row>
    <row r="97" spans="2:15">
      <c r="B97" s="434" t="s">
        <v>10</v>
      </c>
      <c r="C97" s="434"/>
      <c r="D97" s="6"/>
      <c r="E97" s="129">
        <f>DataPack!B643</f>
        <v>51</v>
      </c>
      <c r="F97" s="129">
        <f>DataPack!C643</f>
        <v>8</v>
      </c>
      <c r="G97" s="129">
        <f>DataPack!D643</f>
        <v>16</v>
      </c>
      <c r="H97" s="129">
        <f>DataPack!E643</f>
        <v>20</v>
      </c>
      <c r="I97" s="129">
        <f>DataPack!F643</f>
        <v>39</v>
      </c>
      <c r="J97" s="129">
        <f>DataPack!G643</f>
        <v>21</v>
      </c>
      <c r="K97" s="129">
        <f>DataPack!H643</f>
        <v>41</v>
      </c>
      <c r="L97" s="129">
        <f>DataPack!I643</f>
        <v>2</v>
      </c>
      <c r="M97" s="129">
        <f>DataPack!J643</f>
        <v>4</v>
      </c>
    </row>
    <row r="98" spans="2:15">
      <c r="B98" s="436" t="s">
        <v>214</v>
      </c>
      <c r="C98" s="436"/>
      <c r="D98" s="6"/>
      <c r="E98" s="128">
        <f>DataPack!B644</f>
        <v>2455</v>
      </c>
      <c r="F98" s="128">
        <f>DataPack!C644</f>
        <v>674</v>
      </c>
      <c r="G98" s="128">
        <f>DataPack!D644</f>
        <v>27</v>
      </c>
      <c r="H98" s="128">
        <f>DataPack!E644</f>
        <v>1194</v>
      </c>
      <c r="I98" s="128">
        <f>DataPack!F644</f>
        <v>49</v>
      </c>
      <c r="J98" s="128">
        <f>DataPack!G644</f>
        <v>539</v>
      </c>
      <c r="K98" s="128">
        <f>DataPack!H644</f>
        <v>22</v>
      </c>
      <c r="L98" s="128">
        <f>DataPack!I644</f>
        <v>48</v>
      </c>
      <c r="M98" s="128">
        <f>DataPack!J644</f>
        <v>2</v>
      </c>
      <c r="N98" s="36"/>
      <c r="O98" s="36"/>
    </row>
    <row r="99" spans="2:15">
      <c r="B99" s="434" t="s">
        <v>250</v>
      </c>
      <c r="C99" s="434"/>
      <c r="D99" s="6"/>
      <c r="E99" s="129">
        <f>DataPack!B645</f>
        <v>55</v>
      </c>
      <c r="F99" s="129">
        <f>DataPack!C645</f>
        <v>8</v>
      </c>
      <c r="G99" s="129">
        <f>DataPack!D645</f>
        <v>15</v>
      </c>
      <c r="H99" s="129">
        <f>DataPack!E645</f>
        <v>27</v>
      </c>
      <c r="I99" s="129">
        <f>DataPack!F645</f>
        <v>49</v>
      </c>
      <c r="J99" s="129">
        <f>DataPack!G645</f>
        <v>19</v>
      </c>
      <c r="K99" s="129">
        <f>DataPack!H645</f>
        <v>35</v>
      </c>
      <c r="L99" s="129">
        <f>DataPack!I645</f>
        <v>1</v>
      </c>
      <c r="M99" s="129">
        <f>DataPack!J645</f>
        <v>2</v>
      </c>
    </row>
    <row r="100" spans="2:15">
      <c r="B100" s="434" t="s">
        <v>251</v>
      </c>
      <c r="C100" s="434"/>
      <c r="D100" s="6"/>
      <c r="E100" s="129">
        <f>DataPack!B646</f>
        <v>120</v>
      </c>
      <c r="F100" s="129">
        <f>DataPack!C646</f>
        <v>46</v>
      </c>
      <c r="G100" s="129">
        <f>DataPack!D646</f>
        <v>38</v>
      </c>
      <c r="H100" s="129">
        <f>DataPack!E646</f>
        <v>65</v>
      </c>
      <c r="I100" s="129">
        <f>DataPack!F646</f>
        <v>54</v>
      </c>
      <c r="J100" s="129">
        <f>DataPack!G646</f>
        <v>9</v>
      </c>
      <c r="K100" s="129">
        <f>DataPack!H646</f>
        <v>8</v>
      </c>
      <c r="L100" s="129">
        <f>DataPack!I646</f>
        <v>0</v>
      </c>
      <c r="M100" s="129">
        <f>DataPack!J646</f>
        <v>0</v>
      </c>
    </row>
    <row r="101" spans="2:15">
      <c r="B101" s="434" t="s">
        <v>49</v>
      </c>
      <c r="C101" s="434"/>
      <c r="D101" s="6"/>
      <c r="E101" s="129">
        <f>DataPack!B647</f>
        <v>78</v>
      </c>
      <c r="F101" s="129">
        <f>DataPack!C647</f>
        <v>9</v>
      </c>
      <c r="G101" s="129">
        <f>DataPack!D647</f>
        <v>12</v>
      </c>
      <c r="H101" s="129">
        <f>DataPack!E647</f>
        <v>38</v>
      </c>
      <c r="I101" s="129">
        <f>DataPack!F647</f>
        <v>49</v>
      </c>
      <c r="J101" s="129">
        <f>DataPack!G647</f>
        <v>26</v>
      </c>
      <c r="K101" s="129">
        <f>DataPack!H647</f>
        <v>33</v>
      </c>
      <c r="L101" s="129">
        <f>DataPack!I647</f>
        <v>5</v>
      </c>
      <c r="M101" s="129">
        <f>DataPack!J647</f>
        <v>6</v>
      </c>
    </row>
    <row r="102" spans="2:15">
      <c r="B102" s="434" t="s">
        <v>256</v>
      </c>
      <c r="C102" s="434"/>
      <c r="D102" s="6"/>
      <c r="E102" s="129">
        <f>DataPack!B648</f>
        <v>85</v>
      </c>
      <c r="F102" s="129">
        <f>DataPack!C648</f>
        <v>18</v>
      </c>
      <c r="G102" s="129">
        <f>DataPack!D648</f>
        <v>21</v>
      </c>
      <c r="H102" s="129">
        <f>DataPack!E648</f>
        <v>42</v>
      </c>
      <c r="I102" s="129">
        <f>DataPack!F648</f>
        <v>49</v>
      </c>
      <c r="J102" s="129">
        <f>DataPack!G648</f>
        <v>23</v>
      </c>
      <c r="K102" s="129">
        <f>DataPack!H648</f>
        <v>27</v>
      </c>
      <c r="L102" s="129">
        <f>DataPack!I648</f>
        <v>2</v>
      </c>
      <c r="M102" s="129">
        <f>DataPack!J648</f>
        <v>2</v>
      </c>
    </row>
    <row r="103" spans="2:15">
      <c r="B103" s="434" t="s">
        <v>180</v>
      </c>
      <c r="C103" s="434"/>
      <c r="D103" s="6"/>
      <c r="E103" s="129">
        <f>DataPack!B649</f>
        <v>94</v>
      </c>
      <c r="F103" s="129">
        <f>DataPack!C649</f>
        <v>25</v>
      </c>
      <c r="G103" s="129">
        <f>DataPack!D649</f>
        <v>27</v>
      </c>
      <c r="H103" s="129">
        <f>DataPack!E649</f>
        <v>44</v>
      </c>
      <c r="I103" s="129">
        <f>DataPack!F649</f>
        <v>47</v>
      </c>
      <c r="J103" s="129">
        <f>DataPack!G649</f>
        <v>22</v>
      </c>
      <c r="K103" s="129">
        <f>DataPack!H649</f>
        <v>23</v>
      </c>
      <c r="L103" s="129">
        <f>DataPack!I649</f>
        <v>3</v>
      </c>
      <c r="M103" s="129">
        <f>DataPack!J649</f>
        <v>3</v>
      </c>
    </row>
    <row r="104" spans="2:15">
      <c r="B104" s="434" t="s">
        <v>66</v>
      </c>
      <c r="C104" s="434"/>
      <c r="D104" s="6"/>
      <c r="E104" s="129">
        <f>DataPack!B650</f>
        <v>60</v>
      </c>
      <c r="F104" s="129">
        <f>DataPack!C650</f>
        <v>19</v>
      </c>
      <c r="G104" s="129">
        <f>DataPack!D650</f>
        <v>32</v>
      </c>
      <c r="H104" s="129">
        <f>DataPack!E650</f>
        <v>33</v>
      </c>
      <c r="I104" s="129">
        <f>DataPack!F650</f>
        <v>55</v>
      </c>
      <c r="J104" s="129">
        <f>DataPack!G650</f>
        <v>8</v>
      </c>
      <c r="K104" s="129">
        <f>DataPack!H650</f>
        <v>13</v>
      </c>
      <c r="L104" s="129">
        <f>DataPack!I650</f>
        <v>0</v>
      </c>
      <c r="M104" s="129">
        <f>DataPack!J650</f>
        <v>0</v>
      </c>
    </row>
    <row r="105" spans="2:15">
      <c r="B105" s="434" t="s">
        <v>199</v>
      </c>
      <c r="C105" s="434"/>
      <c r="D105" s="6"/>
      <c r="E105" s="129">
        <f>DataPack!B651</f>
        <v>1</v>
      </c>
      <c r="F105" s="129">
        <f>DataPack!C651</f>
        <v>1</v>
      </c>
      <c r="G105" s="129">
        <f>DataPack!D651</f>
        <v>100</v>
      </c>
      <c r="H105" s="129">
        <f>DataPack!E651</f>
        <v>0</v>
      </c>
      <c r="I105" s="129">
        <f>DataPack!F651</f>
        <v>0</v>
      </c>
      <c r="J105" s="129">
        <f>DataPack!G651</f>
        <v>0</v>
      </c>
      <c r="K105" s="129">
        <f>DataPack!H651</f>
        <v>0</v>
      </c>
      <c r="L105" s="129">
        <f>DataPack!I651</f>
        <v>0</v>
      </c>
      <c r="M105" s="129">
        <f>DataPack!J651</f>
        <v>0</v>
      </c>
    </row>
    <row r="106" spans="2:15">
      <c r="B106" s="434" t="s">
        <v>247</v>
      </c>
      <c r="C106" s="434"/>
      <c r="D106" s="6"/>
      <c r="E106" s="129">
        <f>DataPack!B652</f>
        <v>120</v>
      </c>
      <c r="F106" s="129">
        <f>DataPack!C652</f>
        <v>25</v>
      </c>
      <c r="G106" s="129">
        <f>DataPack!D652</f>
        <v>21</v>
      </c>
      <c r="H106" s="129">
        <f>DataPack!E652</f>
        <v>55</v>
      </c>
      <c r="I106" s="129">
        <f>DataPack!F652</f>
        <v>46</v>
      </c>
      <c r="J106" s="129">
        <f>DataPack!G652</f>
        <v>37</v>
      </c>
      <c r="K106" s="129">
        <f>DataPack!H652</f>
        <v>31</v>
      </c>
      <c r="L106" s="129">
        <f>DataPack!I652</f>
        <v>3</v>
      </c>
      <c r="M106" s="129">
        <f>DataPack!J652</f>
        <v>3</v>
      </c>
    </row>
    <row r="107" spans="2:15">
      <c r="B107" s="434" t="s">
        <v>44</v>
      </c>
      <c r="C107" s="434"/>
      <c r="D107" s="6"/>
      <c r="E107" s="129">
        <f>DataPack!B653</f>
        <v>88</v>
      </c>
      <c r="F107" s="129">
        <f>DataPack!C653</f>
        <v>16</v>
      </c>
      <c r="G107" s="129">
        <f>DataPack!D653</f>
        <v>18</v>
      </c>
      <c r="H107" s="129">
        <f>DataPack!E653</f>
        <v>46</v>
      </c>
      <c r="I107" s="129">
        <f>DataPack!F653</f>
        <v>52</v>
      </c>
      <c r="J107" s="129">
        <f>DataPack!G653</f>
        <v>23</v>
      </c>
      <c r="K107" s="129">
        <f>DataPack!H653</f>
        <v>26</v>
      </c>
      <c r="L107" s="129">
        <f>DataPack!I653</f>
        <v>3</v>
      </c>
      <c r="M107" s="129">
        <f>DataPack!J653</f>
        <v>3</v>
      </c>
    </row>
    <row r="108" spans="2:15">
      <c r="B108" s="434" t="s">
        <v>223</v>
      </c>
      <c r="C108" s="434"/>
      <c r="D108" s="6"/>
      <c r="E108" s="129">
        <f>DataPack!B654</f>
        <v>90</v>
      </c>
      <c r="F108" s="129">
        <f>DataPack!C654</f>
        <v>23</v>
      </c>
      <c r="G108" s="129">
        <f>DataPack!D654</f>
        <v>26</v>
      </c>
      <c r="H108" s="129">
        <f>DataPack!E654</f>
        <v>41</v>
      </c>
      <c r="I108" s="129">
        <f>DataPack!F654</f>
        <v>46</v>
      </c>
      <c r="J108" s="129">
        <f>DataPack!G654</f>
        <v>25</v>
      </c>
      <c r="K108" s="129">
        <f>DataPack!H654</f>
        <v>28</v>
      </c>
      <c r="L108" s="129">
        <f>DataPack!I654</f>
        <v>1</v>
      </c>
      <c r="M108" s="129">
        <f>DataPack!J654</f>
        <v>1</v>
      </c>
    </row>
    <row r="109" spans="2:15">
      <c r="B109" s="434" t="s">
        <v>179</v>
      </c>
      <c r="C109" s="434"/>
      <c r="D109" s="6"/>
      <c r="E109" s="129">
        <f>DataPack!B655</f>
        <v>85</v>
      </c>
      <c r="F109" s="129">
        <f>DataPack!C655</f>
        <v>16</v>
      </c>
      <c r="G109" s="129">
        <f>DataPack!D655</f>
        <v>19</v>
      </c>
      <c r="H109" s="129">
        <f>DataPack!E655</f>
        <v>43</v>
      </c>
      <c r="I109" s="129">
        <f>DataPack!F655</f>
        <v>51</v>
      </c>
      <c r="J109" s="129">
        <f>DataPack!G655</f>
        <v>25</v>
      </c>
      <c r="K109" s="129">
        <f>DataPack!H655</f>
        <v>29</v>
      </c>
      <c r="L109" s="129">
        <f>DataPack!I655</f>
        <v>1</v>
      </c>
      <c r="M109" s="129">
        <f>DataPack!J655</f>
        <v>1</v>
      </c>
    </row>
    <row r="110" spans="2:15">
      <c r="B110" s="434" t="s">
        <v>38</v>
      </c>
      <c r="C110" s="434"/>
      <c r="D110" s="6"/>
      <c r="E110" s="129">
        <f>DataPack!B656</f>
        <v>72</v>
      </c>
      <c r="F110" s="129">
        <f>DataPack!C656</f>
        <v>19</v>
      </c>
      <c r="G110" s="129">
        <f>DataPack!D656</f>
        <v>26</v>
      </c>
      <c r="H110" s="129">
        <f>DataPack!E656</f>
        <v>26</v>
      </c>
      <c r="I110" s="129">
        <f>DataPack!F656</f>
        <v>36</v>
      </c>
      <c r="J110" s="129">
        <f>DataPack!G656</f>
        <v>26</v>
      </c>
      <c r="K110" s="129">
        <f>DataPack!H656</f>
        <v>36</v>
      </c>
      <c r="L110" s="129">
        <f>DataPack!I656</f>
        <v>1</v>
      </c>
      <c r="M110" s="129">
        <f>DataPack!J656</f>
        <v>1</v>
      </c>
    </row>
    <row r="111" spans="2:15">
      <c r="B111" s="434" t="s">
        <v>39</v>
      </c>
      <c r="C111" s="434"/>
      <c r="D111" s="6"/>
      <c r="E111" s="129">
        <f>DataPack!B657</f>
        <v>54</v>
      </c>
      <c r="F111" s="129">
        <f>DataPack!C657</f>
        <v>21</v>
      </c>
      <c r="G111" s="129">
        <f>DataPack!D657</f>
        <v>39</v>
      </c>
      <c r="H111" s="129">
        <f>DataPack!E657</f>
        <v>24</v>
      </c>
      <c r="I111" s="129">
        <f>DataPack!F657</f>
        <v>44</v>
      </c>
      <c r="J111" s="129">
        <f>DataPack!G657</f>
        <v>8</v>
      </c>
      <c r="K111" s="129">
        <f>DataPack!H657</f>
        <v>15</v>
      </c>
      <c r="L111" s="129">
        <f>DataPack!I657</f>
        <v>1</v>
      </c>
      <c r="M111" s="129">
        <f>DataPack!J657</f>
        <v>2</v>
      </c>
    </row>
    <row r="112" spans="2:15">
      <c r="B112" s="434" t="s">
        <v>181</v>
      </c>
      <c r="C112" s="434"/>
      <c r="D112" s="6"/>
      <c r="E112" s="129">
        <f>DataPack!B658</f>
        <v>82</v>
      </c>
      <c r="F112" s="129">
        <f>DataPack!C658</f>
        <v>20</v>
      </c>
      <c r="G112" s="129">
        <f>DataPack!D658</f>
        <v>24</v>
      </c>
      <c r="H112" s="129">
        <f>DataPack!E658</f>
        <v>31</v>
      </c>
      <c r="I112" s="129">
        <f>DataPack!F658</f>
        <v>38</v>
      </c>
      <c r="J112" s="129">
        <f>DataPack!G658</f>
        <v>27</v>
      </c>
      <c r="K112" s="129">
        <f>DataPack!H658</f>
        <v>33</v>
      </c>
      <c r="L112" s="129">
        <f>DataPack!I658</f>
        <v>4</v>
      </c>
      <c r="M112" s="129">
        <f>DataPack!J658</f>
        <v>5</v>
      </c>
    </row>
    <row r="113" spans="2:13">
      <c r="B113" s="434" t="s">
        <v>5</v>
      </c>
      <c r="C113" s="434"/>
      <c r="D113" s="6"/>
      <c r="E113" s="129">
        <f>DataPack!B659</f>
        <v>63</v>
      </c>
      <c r="F113" s="129">
        <f>DataPack!C659</f>
        <v>32</v>
      </c>
      <c r="G113" s="129">
        <f>DataPack!D659</f>
        <v>51</v>
      </c>
      <c r="H113" s="129">
        <f>DataPack!E659</f>
        <v>25</v>
      </c>
      <c r="I113" s="129">
        <f>DataPack!F659</f>
        <v>40</v>
      </c>
      <c r="J113" s="129">
        <f>DataPack!G659</f>
        <v>5</v>
      </c>
      <c r="K113" s="129">
        <f>DataPack!H659</f>
        <v>8</v>
      </c>
      <c r="L113" s="129">
        <f>DataPack!I659</f>
        <v>1</v>
      </c>
      <c r="M113" s="129">
        <f>DataPack!J659</f>
        <v>2</v>
      </c>
    </row>
    <row r="114" spans="2:13">
      <c r="B114" s="434" t="s">
        <v>50</v>
      </c>
      <c r="C114" s="434"/>
      <c r="D114" s="6"/>
      <c r="E114" s="129">
        <f>DataPack!B660</f>
        <v>83</v>
      </c>
      <c r="F114" s="129">
        <f>DataPack!C660</f>
        <v>13</v>
      </c>
      <c r="G114" s="129">
        <f>DataPack!D660</f>
        <v>16</v>
      </c>
      <c r="H114" s="129">
        <f>DataPack!E660</f>
        <v>48</v>
      </c>
      <c r="I114" s="129">
        <f>DataPack!F660</f>
        <v>58</v>
      </c>
      <c r="J114" s="129">
        <f>DataPack!G660</f>
        <v>18</v>
      </c>
      <c r="K114" s="129">
        <f>DataPack!H660</f>
        <v>22</v>
      </c>
      <c r="L114" s="129">
        <f>DataPack!I660</f>
        <v>4</v>
      </c>
      <c r="M114" s="129">
        <f>DataPack!J660</f>
        <v>5</v>
      </c>
    </row>
    <row r="115" spans="2:13">
      <c r="B115" s="434" t="s">
        <v>51</v>
      </c>
      <c r="C115" s="434"/>
      <c r="D115" s="6"/>
      <c r="E115" s="129">
        <f>DataPack!B661</f>
        <v>92</v>
      </c>
      <c r="F115" s="129">
        <f>DataPack!C661</f>
        <v>24</v>
      </c>
      <c r="G115" s="129">
        <f>DataPack!D661</f>
        <v>26</v>
      </c>
      <c r="H115" s="129">
        <f>DataPack!E661</f>
        <v>46</v>
      </c>
      <c r="I115" s="129">
        <f>DataPack!F661</f>
        <v>50</v>
      </c>
      <c r="J115" s="129">
        <f>DataPack!G661</f>
        <v>21</v>
      </c>
      <c r="K115" s="129">
        <f>DataPack!H661</f>
        <v>23</v>
      </c>
      <c r="L115" s="129">
        <f>DataPack!I661</f>
        <v>1</v>
      </c>
      <c r="M115" s="129">
        <f>DataPack!J661</f>
        <v>1</v>
      </c>
    </row>
    <row r="116" spans="2:13">
      <c r="B116" s="434" t="s">
        <v>150</v>
      </c>
      <c r="C116" s="434"/>
      <c r="D116" s="6"/>
      <c r="E116" s="129">
        <f>DataPack!B662</f>
        <v>71</v>
      </c>
      <c r="F116" s="129">
        <f>DataPack!C662</f>
        <v>16</v>
      </c>
      <c r="G116" s="129">
        <f>DataPack!D662</f>
        <v>23</v>
      </c>
      <c r="H116" s="129">
        <f>DataPack!E662</f>
        <v>38</v>
      </c>
      <c r="I116" s="129">
        <f>DataPack!F662</f>
        <v>54</v>
      </c>
      <c r="J116" s="129">
        <f>DataPack!G662</f>
        <v>16</v>
      </c>
      <c r="K116" s="129">
        <f>DataPack!H662</f>
        <v>23</v>
      </c>
      <c r="L116" s="129">
        <f>DataPack!I662</f>
        <v>1</v>
      </c>
      <c r="M116" s="129">
        <f>DataPack!J662</f>
        <v>1</v>
      </c>
    </row>
    <row r="117" spans="2:13">
      <c r="B117" s="434" t="s">
        <v>117</v>
      </c>
      <c r="C117" s="434"/>
      <c r="D117" s="6"/>
      <c r="E117" s="129">
        <f>DataPack!B663</f>
        <v>64</v>
      </c>
      <c r="F117" s="129">
        <f>DataPack!C663</f>
        <v>17</v>
      </c>
      <c r="G117" s="129">
        <f>DataPack!D663</f>
        <v>27</v>
      </c>
      <c r="H117" s="129">
        <f>DataPack!E663</f>
        <v>39</v>
      </c>
      <c r="I117" s="129">
        <f>DataPack!F663</f>
        <v>61</v>
      </c>
      <c r="J117" s="129">
        <f>DataPack!G663</f>
        <v>8</v>
      </c>
      <c r="K117" s="129">
        <f>DataPack!H663</f>
        <v>13</v>
      </c>
      <c r="L117" s="129">
        <f>DataPack!I663</f>
        <v>0</v>
      </c>
      <c r="M117" s="129">
        <f>DataPack!J663</f>
        <v>0</v>
      </c>
    </row>
    <row r="118" spans="2:13">
      <c r="B118" s="434" t="s">
        <v>227</v>
      </c>
      <c r="C118" s="434"/>
      <c r="D118" s="6"/>
      <c r="E118" s="129">
        <f>DataPack!B664</f>
        <v>38</v>
      </c>
      <c r="F118" s="129">
        <f>DataPack!C664</f>
        <v>20</v>
      </c>
      <c r="G118" s="129">
        <f>DataPack!D664</f>
        <v>53</v>
      </c>
      <c r="H118" s="129">
        <f>DataPack!E664</f>
        <v>10</v>
      </c>
      <c r="I118" s="129">
        <f>DataPack!F664</f>
        <v>26</v>
      </c>
      <c r="J118" s="129">
        <f>DataPack!G664</f>
        <v>7</v>
      </c>
      <c r="K118" s="129">
        <f>DataPack!H664</f>
        <v>18</v>
      </c>
      <c r="L118" s="129">
        <f>DataPack!I664</f>
        <v>1</v>
      </c>
      <c r="M118" s="129">
        <f>DataPack!J664</f>
        <v>3</v>
      </c>
    </row>
    <row r="119" spans="2:13">
      <c r="B119" s="434" t="s">
        <v>151</v>
      </c>
      <c r="C119" s="434"/>
      <c r="D119" s="6"/>
      <c r="E119" s="129">
        <f>DataPack!B665</f>
        <v>50</v>
      </c>
      <c r="F119" s="129">
        <f>DataPack!C665</f>
        <v>23</v>
      </c>
      <c r="G119" s="129">
        <f>DataPack!D665</f>
        <v>46</v>
      </c>
      <c r="H119" s="129">
        <f>DataPack!E665</f>
        <v>18</v>
      </c>
      <c r="I119" s="129">
        <f>DataPack!F665</f>
        <v>36</v>
      </c>
      <c r="J119" s="129">
        <f>DataPack!G665</f>
        <v>9</v>
      </c>
      <c r="K119" s="129">
        <f>DataPack!H665</f>
        <v>18</v>
      </c>
      <c r="L119" s="129">
        <f>DataPack!I665</f>
        <v>0</v>
      </c>
      <c r="M119" s="129">
        <f>DataPack!J665</f>
        <v>0</v>
      </c>
    </row>
    <row r="120" spans="2:13">
      <c r="B120" s="434" t="s">
        <v>232</v>
      </c>
      <c r="C120" s="434"/>
      <c r="D120" s="6"/>
      <c r="E120" s="129">
        <f>DataPack!B666</f>
        <v>86</v>
      </c>
      <c r="F120" s="129">
        <f>DataPack!C666</f>
        <v>23</v>
      </c>
      <c r="G120" s="129">
        <f>DataPack!D666</f>
        <v>27</v>
      </c>
      <c r="H120" s="129">
        <f>DataPack!E666</f>
        <v>47</v>
      </c>
      <c r="I120" s="129">
        <f>DataPack!F666</f>
        <v>55</v>
      </c>
      <c r="J120" s="129">
        <f>DataPack!G666</f>
        <v>14</v>
      </c>
      <c r="K120" s="129">
        <f>DataPack!H666</f>
        <v>16</v>
      </c>
      <c r="L120" s="129">
        <f>DataPack!I666</f>
        <v>2</v>
      </c>
      <c r="M120" s="129">
        <f>DataPack!J666</f>
        <v>2</v>
      </c>
    </row>
    <row r="121" spans="2:13">
      <c r="B121" s="434" t="s">
        <v>233</v>
      </c>
      <c r="C121" s="434"/>
      <c r="D121" s="6"/>
      <c r="E121" s="129">
        <f>DataPack!B667</f>
        <v>88</v>
      </c>
      <c r="F121" s="129">
        <f>DataPack!C667</f>
        <v>19</v>
      </c>
      <c r="G121" s="129">
        <f>DataPack!D667</f>
        <v>22</v>
      </c>
      <c r="H121" s="129">
        <f>DataPack!E667</f>
        <v>50</v>
      </c>
      <c r="I121" s="129">
        <f>DataPack!F667</f>
        <v>57</v>
      </c>
      <c r="J121" s="129">
        <f>DataPack!G667</f>
        <v>19</v>
      </c>
      <c r="K121" s="129">
        <f>DataPack!H667</f>
        <v>22</v>
      </c>
      <c r="L121" s="129">
        <f>DataPack!I667</f>
        <v>0</v>
      </c>
      <c r="M121" s="129">
        <f>DataPack!J667</f>
        <v>0</v>
      </c>
    </row>
    <row r="122" spans="2:13">
      <c r="B122" s="434" t="s">
        <v>205</v>
      </c>
      <c r="C122" s="434"/>
      <c r="D122" s="6"/>
      <c r="E122" s="129">
        <f>DataPack!B668</f>
        <v>54</v>
      </c>
      <c r="F122" s="129">
        <f>DataPack!C668</f>
        <v>11</v>
      </c>
      <c r="G122" s="129">
        <f>DataPack!D668</f>
        <v>20</v>
      </c>
      <c r="H122" s="129">
        <f>DataPack!E668</f>
        <v>31</v>
      </c>
      <c r="I122" s="129">
        <f>DataPack!F668</f>
        <v>57</v>
      </c>
      <c r="J122" s="129">
        <f>DataPack!G668</f>
        <v>12</v>
      </c>
      <c r="K122" s="129">
        <f>DataPack!H668</f>
        <v>22</v>
      </c>
      <c r="L122" s="129">
        <f>DataPack!I668</f>
        <v>0</v>
      </c>
      <c r="M122" s="129">
        <f>DataPack!J668</f>
        <v>0</v>
      </c>
    </row>
    <row r="123" spans="2:13">
      <c r="B123" s="434" t="s">
        <v>152</v>
      </c>
      <c r="C123" s="434"/>
      <c r="D123" s="6"/>
      <c r="E123" s="129">
        <f>DataPack!B669</f>
        <v>92</v>
      </c>
      <c r="F123" s="129">
        <f>DataPack!C669</f>
        <v>26</v>
      </c>
      <c r="G123" s="129">
        <f>DataPack!D669</f>
        <v>28</v>
      </c>
      <c r="H123" s="129">
        <f>DataPack!E669</f>
        <v>43</v>
      </c>
      <c r="I123" s="129">
        <f>DataPack!F669</f>
        <v>47</v>
      </c>
      <c r="J123" s="129">
        <f>DataPack!G669</f>
        <v>23</v>
      </c>
      <c r="K123" s="129">
        <f>DataPack!H669</f>
        <v>25</v>
      </c>
      <c r="L123" s="129">
        <f>DataPack!I669</f>
        <v>0</v>
      </c>
      <c r="M123" s="129">
        <f>DataPack!J669</f>
        <v>0</v>
      </c>
    </row>
    <row r="124" spans="2:13">
      <c r="B124" s="434" t="s">
        <v>11</v>
      </c>
      <c r="C124" s="434"/>
      <c r="E124" s="129">
        <f>DataPack!B670</f>
        <v>75</v>
      </c>
      <c r="F124" s="129">
        <f>DataPack!C670</f>
        <v>23</v>
      </c>
      <c r="G124" s="129">
        <f>DataPack!D670</f>
        <v>31</v>
      </c>
      <c r="H124" s="129">
        <f>DataPack!E670</f>
        <v>37</v>
      </c>
      <c r="I124" s="129">
        <f>DataPack!F670</f>
        <v>49</v>
      </c>
      <c r="J124" s="129">
        <f>DataPack!G670</f>
        <v>13</v>
      </c>
      <c r="K124" s="129">
        <f>DataPack!H670</f>
        <v>17</v>
      </c>
      <c r="L124" s="129">
        <f>DataPack!I670</f>
        <v>2</v>
      </c>
      <c r="M124" s="129">
        <f>DataPack!J670</f>
        <v>3</v>
      </c>
    </row>
    <row r="125" spans="2:13">
      <c r="B125" s="434" t="s">
        <v>12</v>
      </c>
      <c r="C125" s="434"/>
      <c r="D125" s="3"/>
      <c r="E125" s="129">
        <f>DataPack!B671</f>
        <v>48</v>
      </c>
      <c r="F125" s="129">
        <f>DataPack!C671</f>
        <v>20</v>
      </c>
      <c r="G125" s="129">
        <f>DataPack!D671</f>
        <v>42</v>
      </c>
      <c r="H125" s="129">
        <f>DataPack!E671</f>
        <v>23</v>
      </c>
      <c r="I125" s="129">
        <f>DataPack!F671</f>
        <v>48</v>
      </c>
      <c r="J125" s="129">
        <f>DataPack!G671</f>
        <v>5</v>
      </c>
      <c r="K125" s="129">
        <f>DataPack!H671</f>
        <v>10</v>
      </c>
      <c r="L125" s="129">
        <f>DataPack!I671</f>
        <v>0</v>
      </c>
      <c r="M125" s="129">
        <f>DataPack!J671</f>
        <v>0</v>
      </c>
    </row>
    <row r="126" spans="2:13">
      <c r="B126" s="434" t="s">
        <v>156</v>
      </c>
      <c r="C126" s="434"/>
      <c r="D126" s="6"/>
      <c r="E126" s="129">
        <f>DataPack!B672</f>
        <v>100</v>
      </c>
      <c r="F126" s="129">
        <f>DataPack!C672</f>
        <v>33</v>
      </c>
      <c r="G126" s="129">
        <f>DataPack!D672</f>
        <v>33</v>
      </c>
      <c r="H126" s="129">
        <f>DataPack!E672</f>
        <v>44</v>
      </c>
      <c r="I126" s="129">
        <f>DataPack!F672</f>
        <v>44</v>
      </c>
      <c r="J126" s="129">
        <f>DataPack!G672</f>
        <v>22</v>
      </c>
      <c r="K126" s="129">
        <f>DataPack!H672</f>
        <v>22</v>
      </c>
      <c r="L126" s="129">
        <f>DataPack!I672</f>
        <v>1</v>
      </c>
      <c r="M126" s="129">
        <f>DataPack!J672</f>
        <v>1</v>
      </c>
    </row>
    <row r="127" spans="2:13">
      <c r="B127" s="434" t="s">
        <v>153</v>
      </c>
      <c r="C127" s="434"/>
      <c r="D127" s="6"/>
      <c r="E127" s="129">
        <f>DataPack!B673</f>
        <v>64</v>
      </c>
      <c r="F127" s="129">
        <f>DataPack!C673</f>
        <v>19</v>
      </c>
      <c r="G127" s="129">
        <f>DataPack!D673</f>
        <v>30</v>
      </c>
      <c r="H127" s="129">
        <f>DataPack!E673</f>
        <v>38</v>
      </c>
      <c r="I127" s="129">
        <f>DataPack!F673</f>
        <v>59</v>
      </c>
      <c r="J127" s="129">
        <f>DataPack!G673</f>
        <v>5</v>
      </c>
      <c r="K127" s="129">
        <f>DataPack!H673</f>
        <v>8</v>
      </c>
      <c r="L127" s="129">
        <f>DataPack!I673</f>
        <v>2</v>
      </c>
      <c r="M127" s="129">
        <f>DataPack!J673</f>
        <v>3</v>
      </c>
    </row>
    <row r="128" spans="2:13">
      <c r="B128" s="434" t="s">
        <v>249</v>
      </c>
      <c r="C128" s="434"/>
      <c r="D128" s="6"/>
      <c r="E128" s="129">
        <f>DataPack!B674</f>
        <v>96</v>
      </c>
      <c r="F128" s="129">
        <f>DataPack!C674</f>
        <v>26</v>
      </c>
      <c r="G128" s="129">
        <f>DataPack!D674</f>
        <v>27</v>
      </c>
      <c r="H128" s="129">
        <f>DataPack!E674</f>
        <v>47</v>
      </c>
      <c r="I128" s="129">
        <f>DataPack!F674</f>
        <v>49</v>
      </c>
      <c r="J128" s="129">
        <f>DataPack!G674</f>
        <v>21</v>
      </c>
      <c r="K128" s="129">
        <f>DataPack!H674</f>
        <v>22</v>
      </c>
      <c r="L128" s="129">
        <f>DataPack!I674</f>
        <v>2</v>
      </c>
      <c r="M128" s="129">
        <f>DataPack!J674</f>
        <v>2</v>
      </c>
    </row>
    <row r="129" spans="2:15">
      <c r="B129" s="434" t="s">
        <v>154</v>
      </c>
      <c r="C129" s="434"/>
      <c r="D129" s="6"/>
      <c r="E129" s="129">
        <f>DataPack!B675</f>
        <v>74</v>
      </c>
      <c r="F129" s="129">
        <f>DataPack!C675</f>
        <v>13</v>
      </c>
      <c r="G129" s="129">
        <f>DataPack!D675</f>
        <v>18</v>
      </c>
      <c r="H129" s="129">
        <f>DataPack!E675</f>
        <v>36</v>
      </c>
      <c r="I129" s="129">
        <f>DataPack!F675</f>
        <v>49</v>
      </c>
      <c r="J129" s="129">
        <f>DataPack!G675</f>
        <v>20</v>
      </c>
      <c r="K129" s="129">
        <f>DataPack!H675</f>
        <v>27</v>
      </c>
      <c r="L129" s="129">
        <f>DataPack!I675</f>
        <v>5</v>
      </c>
      <c r="M129" s="129">
        <f>DataPack!J675</f>
        <v>7</v>
      </c>
    </row>
    <row r="130" spans="2:15">
      <c r="B130" s="434" t="s">
        <v>13</v>
      </c>
      <c r="C130" s="434"/>
      <c r="D130" s="6"/>
      <c r="E130" s="129">
        <f>DataPack!B676</f>
        <v>78</v>
      </c>
      <c r="F130" s="129">
        <f>DataPack!C676</f>
        <v>30</v>
      </c>
      <c r="G130" s="129">
        <f>DataPack!D676</f>
        <v>38</v>
      </c>
      <c r="H130" s="129">
        <f>DataPack!E676</f>
        <v>39</v>
      </c>
      <c r="I130" s="129">
        <f>DataPack!F676</f>
        <v>50</v>
      </c>
      <c r="J130" s="129">
        <f>DataPack!G676</f>
        <v>9</v>
      </c>
      <c r="K130" s="129">
        <f>DataPack!H676</f>
        <v>12</v>
      </c>
      <c r="L130" s="129">
        <f>DataPack!I676</f>
        <v>0</v>
      </c>
      <c r="M130" s="129">
        <f>DataPack!J676</f>
        <v>0</v>
      </c>
    </row>
    <row r="131" spans="2:15">
      <c r="B131" s="434" t="s">
        <v>15</v>
      </c>
      <c r="C131" s="434"/>
      <c r="D131" s="6"/>
      <c r="E131" s="129">
        <f>DataPack!B677</f>
        <v>55</v>
      </c>
      <c r="F131" s="129">
        <f>DataPack!C677</f>
        <v>20</v>
      </c>
      <c r="G131" s="129">
        <f>DataPack!D677</f>
        <v>36</v>
      </c>
      <c r="H131" s="129">
        <f>DataPack!E677</f>
        <v>20</v>
      </c>
      <c r="I131" s="129">
        <f>DataPack!F677</f>
        <v>36</v>
      </c>
      <c r="J131" s="129">
        <f>DataPack!G677</f>
        <v>14</v>
      </c>
      <c r="K131" s="129">
        <f>DataPack!H677</f>
        <v>25</v>
      </c>
      <c r="L131" s="129">
        <f>DataPack!I677</f>
        <v>1</v>
      </c>
      <c r="M131" s="129">
        <f>DataPack!J677</f>
        <v>2</v>
      </c>
    </row>
    <row r="132" spans="2:15">
      <c r="B132" s="436" t="s">
        <v>215</v>
      </c>
      <c r="C132" s="436"/>
      <c r="D132" s="6"/>
      <c r="E132" s="128">
        <f>DataPack!B678</f>
        <v>3306</v>
      </c>
      <c r="F132" s="128">
        <f>DataPack!C678</f>
        <v>691</v>
      </c>
      <c r="G132" s="128">
        <f>DataPack!D678</f>
        <v>21</v>
      </c>
      <c r="H132" s="128">
        <f>DataPack!E678</f>
        <v>1574</v>
      </c>
      <c r="I132" s="128">
        <f>DataPack!F678</f>
        <v>48</v>
      </c>
      <c r="J132" s="128">
        <f>DataPack!G678</f>
        <v>931</v>
      </c>
      <c r="K132" s="128">
        <f>DataPack!H678</f>
        <v>28</v>
      </c>
      <c r="L132" s="128">
        <f>DataPack!I678</f>
        <v>110</v>
      </c>
      <c r="M132" s="128">
        <f>DataPack!J678</f>
        <v>3</v>
      </c>
      <c r="N132" s="36"/>
      <c r="O132" s="36"/>
    </row>
    <row r="133" spans="2:15">
      <c r="B133" s="434" t="s">
        <v>171</v>
      </c>
      <c r="C133" s="434"/>
      <c r="D133" s="6"/>
      <c r="E133" s="129">
        <f>DataPack!B679</f>
        <v>38</v>
      </c>
      <c r="F133" s="129">
        <f>DataPack!C679</f>
        <v>6</v>
      </c>
      <c r="G133" s="129">
        <f>DataPack!D679</f>
        <v>16</v>
      </c>
      <c r="H133" s="129">
        <f>DataPack!E679</f>
        <v>21</v>
      </c>
      <c r="I133" s="129">
        <f>DataPack!F679</f>
        <v>55</v>
      </c>
      <c r="J133" s="129">
        <f>DataPack!G679</f>
        <v>9</v>
      </c>
      <c r="K133" s="129">
        <f>DataPack!H679</f>
        <v>24</v>
      </c>
      <c r="L133" s="129">
        <f>DataPack!I679</f>
        <v>2</v>
      </c>
      <c r="M133" s="129">
        <f>DataPack!J679</f>
        <v>5</v>
      </c>
    </row>
    <row r="134" spans="2:15">
      <c r="B134" s="434" t="s">
        <v>183</v>
      </c>
      <c r="C134" s="434"/>
      <c r="D134" s="6"/>
      <c r="E134" s="129">
        <f>DataPack!B680</f>
        <v>70</v>
      </c>
      <c r="F134" s="129">
        <f>DataPack!C680</f>
        <v>21</v>
      </c>
      <c r="G134" s="129">
        <f>DataPack!D680</f>
        <v>30</v>
      </c>
      <c r="H134" s="129">
        <f>DataPack!E680</f>
        <v>30</v>
      </c>
      <c r="I134" s="129">
        <f>DataPack!F680</f>
        <v>43</v>
      </c>
      <c r="J134" s="129">
        <f>DataPack!G680</f>
        <v>17</v>
      </c>
      <c r="K134" s="129">
        <f>DataPack!H680</f>
        <v>24</v>
      </c>
      <c r="L134" s="129">
        <f>DataPack!I680</f>
        <v>2</v>
      </c>
      <c r="M134" s="129">
        <f>DataPack!J680</f>
        <v>3</v>
      </c>
    </row>
    <row r="135" spans="2:15">
      <c r="B135" s="434" t="s">
        <v>133</v>
      </c>
      <c r="C135" s="434"/>
      <c r="D135" s="6"/>
      <c r="E135" s="129">
        <f>DataPack!B681</f>
        <v>228</v>
      </c>
      <c r="F135" s="129">
        <f>DataPack!C681</f>
        <v>70</v>
      </c>
      <c r="G135" s="129">
        <f>DataPack!D681</f>
        <v>31</v>
      </c>
      <c r="H135" s="129">
        <f>DataPack!E681</f>
        <v>104</v>
      </c>
      <c r="I135" s="129">
        <f>DataPack!F681</f>
        <v>46</v>
      </c>
      <c r="J135" s="129">
        <f>DataPack!G681</f>
        <v>48</v>
      </c>
      <c r="K135" s="129">
        <f>DataPack!H681</f>
        <v>21</v>
      </c>
      <c r="L135" s="129">
        <f>DataPack!I681</f>
        <v>6</v>
      </c>
      <c r="M135" s="129">
        <f>DataPack!J681</f>
        <v>3</v>
      </c>
    </row>
    <row r="136" spans="2:15">
      <c r="B136" s="434" t="s">
        <v>106</v>
      </c>
      <c r="C136" s="434"/>
      <c r="D136" s="6"/>
      <c r="E136" s="129">
        <f>DataPack!B682</f>
        <v>186</v>
      </c>
      <c r="F136" s="129">
        <f>DataPack!C682</f>
        <v>28</v>
      </c>
      <c r="G136" s="129">
        <f>DataPack!D682</f>
        <v>15</v>
      </c>
      <c r="H136" s="129">
        <f>DataPack!E682</f>
        <v>105</v>
      </c>
      <c r="I136" s="129">
        <f>DataPack!F682</f>
        <v>56</v>
      </c>
      <c r="J136" s="129">
        <f>DataPack!G682</f>
        <v>48</v>
      </c>
      <c r="K136" s="129">
        <f>DataPack!H682</f>
        <v>26</v>
      </c>
      <c r="L136" s="129">
        <f>DataPack!I682</f>
        <v>5</v>
      </c>
      <c r="M136" s="129">
        <f>DataPack!J682</f>
        <v>3</v>
      </c>
    </row>
    <row r="137" spans="2:15">
      <c r="B137" s="434" t="s">
        <v>141</v>
      </c>
      <c r="C137" s="434"/>
      <c r="D137" s="6"/>
      <c r="E137" s="129">
        <f>DataPack!B683</f>
        <v>528</v>
      </c>
      <c r="F137" s="129">
        <f>DataPack!C683</f>
        <v>126</v>
      </c>
      <c r="G137" s="129">
        <f>DataPack!D683</f>
        <v>24</v>
      </c>
      <c r="H137" s="129">
        <f>DataPack!E683</f>
        <v>265</v>
      </c>
      <c r="I137" s="129">
        <f>DataPack!F683</f>
        <v>50</v>
      </c>
      <c r="J137" s="129">
        <f>DataPack!G683</f>
        <v>118</v>
      </c>
      <c r="K137" s="129">
        <f>DataPack!H683</f>
        <v>22</v>
      </c>
      <c r="L137" s="129">
        <f>DataPack!I683</f>
        <v>19</v>
      </c>
      <c r="M137" s="129">
        <f>DataPack!J683</f>
        <v>4</v>
      </c>
    </row>
    <row r="138" spans="2:15">
      <c r="B138" s="434" t="s">
        <v>19</v>
      </c>
      <c r="C138" s="434"/>
      <c r="D138" s="6"/>
      <c r="E138" s="129">
        <f>DataPack!B684</f>
        <v>47</v>
      </c>
      <c r="F138" s="129">
        <f>DataPack!C684</f>
        <v>5</v>
      </c>
      <c r="G138" s="129">
        <f>DataPack!D684</f>
        <v>11</v>
      </c>
      <c r="H138" s="129">
        <f>DataPack!E684</f>
        <v>25</v>
      </c>
      <c r="I138" s="129">
        <f>DataPack!F684</f>
        <v>53</v>
      </c>
      <c r="J138" s="129">
        <f>DataPack!G684</f>
        <v>14</v>
      </c>
      <c r="K138" s="129">
        <f>DataPack!H684</f>
        <v>30</v>
      </c>
      <c r="L138" s="129">
        <f>DataPack!I684</f>
        <v>3</v>
      </c>
      <c r="M138" s="129">
        <f>DataPack!J684</f>
        <v>6</v>
      </c>
    </row>
    <row r="139" spans="2:15">
      <c r="B139" s="434" t="s">
        <v>108</v>
      </c>
      <c r="C139" s="434"/>
      <c r="D139" s="6"/>
      <c r="E139" s="129">
        <f>DataPack!B685</f>
        <v>573</v>
      </c>
      <c r="F139" s="129">
        <f>DataPack!C685</f>
        <v>98</v>
      </c>
      <c r="G139" s="129">
        <f>DataPack!D685</f>
        <v>17</v>
      </c>
      <c r="H139" s="129">
        <f>DataPack!E685</f>
        <v>243</v>
      </c>
      <c r="I139" s="129">
        <f>DataPack!F685</f>
        <v>42</v>
      </c>
      <c r="J139" s="129">
        <f>DataPack!G685</f>
        <v>209</v>
      </c>
      <c r="K139" s="129">
        <f>DataPack!H685</f>
        <v>36</v>
      </c>
      <c r="L139" s="129">
        <f>DataPack!I685</f>
        <v>23</v>
      </c>
      <c r="M139" s="129">
        <f>DataPack!J685</f>
        <v>4</v>
      </c>
    </row>
    <row r="140" spans="2:15">
      <c r="B140" s="434" t="s">
        <v>258</v>
      </c>
      <c r="C140" s="434"/>
      <c r="D140" s="6"/>
      <c r="E140" s="129">
        <f>DataPack!B686</f>
        <v>97</v>
      </c>
      <c r="F140" s="129">
        <f>DataPack!C686</f>
        <v>5</v>
      </c>
      <c r="G140" s="129">
        <f>DataPack!D686</f>
        <v>5</v>
      </c>
      <c r="H140" s="129">
        <f>DataPack!E686</f>
        <v>49</v>
      </c>
      <c r="I140" s="129">
        <f>DataPack!F686</f>
        <v>51</v>
      </c>
      <c r="J140" s="129">
        <f>DataPack!G686</f>
        <v>39</v>
      </c>
      <c r="K140" s="129">
        <f>DataPack!H686</f>
        <v>40</v>
      </c>
      <c r="L140" s="129">
        <f>DataPack!I686</f>
        <v>4</v>
      </c>
      <c r="M140" s="129">
        <f>DataPack!J686</f>
        <v>4</v>
      </c>
    </row>
    <row r="141" spans="2:15">
      <c r="B141" s="434" t="s">
        <v>134</v>
      </c>
      <c r="C141" s="434"/>
      <c r="D141" s="6"/>
      <c r="E141" s="129">
        <f>DataPack!B687</f>
        <v>111</v>
      </c>
      <c r="F141" s="129">
        <f>DataPack!C687</f>
        <v>25</v>
      </c>
      <c r="G141" s="129">
        <f>DataPack!D687</f>
        <v>23</v>
      </c>
      <c r="H141" s="129">
        <f>DataPack!E687</f>
        <v>52</v>
      </c>
      <c r="I141" s="129">
        <f>DataPack!F687</f>
        <v>47</v>
      </c>
      <c r="J141" s="129">
        <f>DataPack!G687</f>
        <v>31</v>
      </c>
      <c r="K141" s="129">
        <f>DataPack!H687</f>
        <v>28</v>
      </c>
      <c r="L141" s="129">
        <f>DataPack!I687</f>
        <v>3</v>
      </c>
      <c r="M141" s="129">
        <f>DataPack!J687</f>
        <v>3</v>
      </c>
    </row>
    <row r="142" spans="2:15">
      <c r="B142" s="434" t="s">
        <v>196</v>
      </c>
      <c r="C142" s="434"/>
      <c r="D142" s="6"/>
      <c r="E142" s="129">
        <f>DataPack!B688</f>
        <v>292</v>
      </c>
      <c r="F142" s="129">
        <f>DataPack!C688</f>
        <v>43</v>
      </c>
      <c r="G142" s="129">
        <f>DataPack!D688</f>
        <v>15</v>
      </c>
      <c r="H142" s="129">
        <f>DataPack!E688</f>
        <v>143</v>
      </c>
      <c r="I142" s="129">
        <f>DataPack!F688</f>
        <v>49</v>
      </c>
      <c r="J142" s="129">
        <f>DataPack!G688</f>
        <v>95</v>
      </c>
      <c r="K142" s="129">
        <f>DataPack!H688</f>
        <v>33</v>
      </c>
      <c r="L142" s="129">
        <f>DataPack!I688</f>
        <v>11</v>
      </c>
      <c r="M142" s="129">
        <f>DataPack!J688</f>
        <v>4</v>
      </c>
    </row>
    <row r="143" spans="2:15">
      <c r="B143" s="434" t="s">
        <v>248</v>
      </c>
      <c r="C143" s="434"/>
      <c r="E143" s="129">
        <f>DataPack!B689</f>
        <v>68</v>
      </c>
      <c r="F143" s="129">
        <f>DataPack!C689</f>
        <v>11</v>
      </c>
      <c r="G143" s="129">
        <f>DataPack!D689</f>
        <v>16</v>
      </c>
      <c r="H143" s="129">
        <f>DataPack!E689</f>
        <v>26</v>
      </c>
      <c r="I143" s="129">
        <f>DataPack!F689</f>
        <v>38</v>
      </c>
      <c r="J143" s="129">
        <f>DataPack!G689</f>
        <v>24</v>
      </c>
      <c r="K143" s="129">
        <f>DataPack!H689</f>
        <v>35</v>
      </c>
      <c r="L143" s="129">
        <f>DataPack!I689</f>
        <v>7</v>
      </c>
      <c r="M143" s="129">
        <f>DataPack!J689</f>
        <v>10</v>
      </c>
    </row>
    <row r="144" spans="2:15">
      <c r="B144" s="434" t="s">
        <v>182</v>
      </c>
      <c r="C144" s="434"/>
      <c r="D144" s="3"/>
      <c r="E144" s="129">
        <f>DataPack!B690</f>
        <v>51</v>
      </c>
      <c r="F144" s="129">
        <f>DataPack!C690</f>
        <v>12</v>
      </c>
      <c r="G144" s="129">
        <f>DataPack!D690</f>
        <v>24</v>
      </c>
      <c r="H144" s="129">
        <f>DataPack!E690</f>
        <v>19</v>
      </c>
      <c r="I144" s="129">
        <f>DataPack!F690</f>
        <v>37</v>
      </c>
      <c r="J144" s="129">
        <f>DataPack!G690</f>
        <v>18</v>
      </c>
      <c r="K144" s="129">
        <f>DataPack!H690</f>
        <v>35</v>
      </c>
      <c r="L144" s="129">
        <f>DataPack!I690</f>
        <v>2</v>
      </c>
      <c r="M144" s="129">
        <f>DataPack!J690</f>
        <v>4</v>
      </c>
    </row>
    <row r="145" spans="2:15">
      <c r="B145" s="434" t="s">
        <v>170</v>
      </c>
      <c r="C145" s="434"/>
      <c r="D145" s="6"/>
      <c r="E145" s="129">
        <f>DataPack!B691</f>
        <v>48</v>
      </c>
      <c r="F145" s="129">
        <f>DataPack!C691</f>
        <v>15</v>
      </c>
      <c r="G145" s="129">
        <f>DataPack!D691</f>
        <v>31</v>
      </c>
      <c r="H145" s="129">
        <f>DataPack!E691</f>
        <v>19</v>
      </c>
      <c r="I145" s="129">
        <f>DataPack!F691</f>
        <v>40</v>
      </c>
      <c r="J145" s="129">
        <f>DataPack!G691</f>
        <v>13</v>
      </c>
      <c r="K145" s="129">
        <f>DataPack!H691</f>
        <v>27</v>
      </c>
      <c r="L145" s="129">
        <f>DataPack!I691</f>
        <v>1</v>
      </c>
      <c r="M145" s="129">
        <f>DataPack!J691</f>
        <v>2</v>
      </c>
    </row>
    <row r="146" spans="2:15">
      <c r="B146" s="434" t="s">
        <v>184</v>
      </c>
      <c r="C146" s="434"/>
      <c r="D146" s="6"/>
      <c r="E146" s="129">
        <f>DataPack!B692</f>
        <v>81</v>
      </c>
      <c r="F146" s="129">
        <f>DataPack!C692</f>
        <v>13</v>
      </c>
      <c r="G146" s="129">
        <f>DataPack!D692</f>
        <v>16</v>
      </c>
      <c r="H146" s="129">
        <f>DataPack!E692</f>
        <v>39</v>
      </c>
      <c r="I146" s="129">
        <f>DataPack!F692</f>
        <v>48</v>
      </c>
      <c r="J146" s="129">
        <f>DataPack!G692</f>
        <v>28</v>
      </c>
      <c r="K146" s="129">
        <f>DataPack!H692</f>
        <v>35</v>
      </c>
      <c r="L146" s="129">
        <f>DataPack!I692</f>
        <v>1</v>
      </c>
      <c r="M146" s="129">
        <f>DataPack!J692</f>
        <v>1</v>
      </c>
    </row>
    <row r="147" spans="2:15">
      <c r="B147" s="434" t="s">
        <v>20</v>
      </c>
      <c r="C147" s="434"/>
      <c r="D147" s="6"/>
      <c r="E147" s="129">
        <f>DataPack!B693</f>
        <v>399</v>
      </c>
      <c r="F147" s="129">
        <f>DataPack!C693</f>
        <v>108</v>
      </c>
      <c r="G147" s="129">
        <f>DataPack!D693</f>
        <v>27</v>
      </c>
      <c r="H147" s="129">
        <f>DataPack!E693</f>
        <v>175</v>
      </c>
      <c r="I147" s="129">
        <f>DataPack!F693</f>
        <v>44</v>
      </c>
      <c r="J147" s="129">
        <f>DataPack!G693</f>
        <v>103</v>
      </c>
      <c r="K147" s="129">
        <f>DataPack!H693</f>
        <v>26</v>
      </c>
      <c r="L147" s="129">
        <f>DataPack!I693</f>
        <v>13</v>
      </c>
      <c r="M147" s="129">
        <f>DataPack!J693</f>
        <v>3</v>
      </c>
    </row>
    <row r="148" spans="2:15">
      <c r="B148" s="434" t="s">
        <v>169</v>
      </c>
      <c r="C148" s="434"/>
      <c r="D148" s="6"/>
      <c r="E148" s="129">
        <f>DataPack!B694</f>
        <v>83</v>
      </c>
      <c r="F148" s="129">
        <f>DataPack!C694</f>
        <v>10</v>
      </c>
      <c r="G148" s="129">
        <f>DataPack!D694</f>
        <v>12</v>
      </c>
      <c r="H148" s="129">
        <f>DataPack!E694</f>
        <v>53</v>
      </c>
      <c r="I148" s="129">
        <f>DataPack!F694</f>
        <v>64</v>
      </c>
      <c r="J148" s="129">
        <f>DataPack!G694</f>
        <v>18</v>
      </c>
      <c r="K148" s="129">
        <f>DataPack!H694</f>
        <v>22</v>
      </c>
      <c r="L148" s="129">
        <f>DataPack!I694</f>
        <v>2</v>
      </c>
      <c r="M148" s="129">
        <f>DataPack!J694</f>
        <v>2</v>
      </c>
    </row>
    <row r="149" spans="2:15">
      <c r="B149" s="434" t="s">
        <v>261</v>
      </c>
      <c r="C149" s="434"/>
      <c r="D149" s="6"/>
      <c r="E149" s="129">
        <f>DataPack!B695</f>
        <v>278</v>
      </c>
      <c r="F149" s="129">
        <f>DataPack!C695</f>
        <v>62</v>
      </c>
      <c r="G149" s="129">
        <f>DataPack!D695</f>
        <v>22</v>
      </c>
      <c r="H149" s="129">
        <f>DataPack!E695</f>
        <v>142</v>
      </c>
      <c r="I149" s="129">
        <f>DataPack!F695</f>
        <v>51</v>
      </c>
      <c r="J149" s="129">
        <f>DataPack!G695</f>
        <v>70</v>
      </c>
      <c r="K149" s="129">
        <f>DataPack!H695</f>
        <v>25</v>
      </c>
      <c r="L149" s="129">
        <f>DataPack!I695</f>
        <v>4</v>
      </c>
      <c r="M149" s="129">
        <f>DataPack!J695</f>
        <v>1</v>
      </c>
    </row>
    <row r="150" spans="2:15">
      <c r="B150" s="434" t="s">
        <v>172</v>
      </c>
      <c r="C150" s="434"/>
      <c r="D150" s="6"/>
      <c r="E150" s="129">
        <f>DataPack!B696</f>
        <v>65</v>
      </c>
      <c r="F150" s="129">
        <f>DataPack!C696</f>
        <v>16</v>
      </c>
      <c r="G150" s="129">
        <f>DataPack!D696</f>
        <v>25</v>
      </c>
      <c r="H150" s="129">
        <f>DataPack!E696</f>
        <v>36</v>
      </c>
      <c r="I150" s="129">
        <f>DataPack!F696</f>
        <v>55</v>
      </c>
      <c r="J150" s="129">
        <f>DataPack!G696</f>
        <v>11</v>
      </c>
      <c r="K150" s="129">
        <f>DataPack!H696</f>
        <v>17</v>
      </c>
      <c r="L150" s="129">
        <f>DataPack!I696</f>
        <v>2</v>
      </c>
      <c r="M150" s="129">
        <f>DataPack!J696</f>
        <v>3</v>
      </c>
    </row>
    <row r="151" spans="2:15">
      <c r="B151" s="434" t="s">
        <v>118</v>
      </c>
      <c r="C151" s="434"/>
      <c r="D151" s="6"/>
      <c r="E151" s="129">
        <f>DataPack!B697</f>
        <v>63</v>
      </c>
      <c r="F151" s="129">
        <f>DataPack!C697</f>
        <v>17</v>
      </c>
      <c r="G151" s="129">
        <f>DataPack!D697</f>
        <v>27</v>
      </c>
      <c r="H151" s="129">
        <f>DataPack!E697</f>
        <v>28</v>
      </c>
      <c r="I151" s="129">
        <f>DataPack!F697</f>
        <v>44</v>
      </c>
      <c r="J151" s="129">
        <f>DataPack!G697</f>
        <v>18</v>
      </c>
      <c r="K151" s="129">
        <f>DataPack!H697</f>
        <v>29</v>
      </c>
      <c r="L151" s="129">
        <f>DataPack!I697</f>
        <v>0</v>
      </c>
      <c r="M151" s="129">
        <f>DataPack!J697</f>
        <v>0</v>
      </c>
    </row>
    <row r="152" spans="2:15">
      <c r="B152" s="438" t="s">
        <v>216</v>
      </c>
      <c r="C152" s="438"/>
      <c r="D152" s="6"/>
      <c r="E152" s="128">
        <f>DataPack!B698</f>
        <v>2296</v>
      </c>
      <c r="F152" s="128">
        <f>DataPack!C698</f>
        <v>479</v>
      </c>
      <c r="G152" s="128">
        <f>DataPack!D698</f>
        <v>21</v>
      </c>
      <c r="H152" s="128">
        <f>DataPack!E698</f>
        <v>1182</v>
      </c>
      <c r="I152" s="128">
        <f>DataPack!F698</f>
        <v>51</v>
      </c>
      <c r="J152" s="128">
        <f>DataPack!G698</f>
        <v>594</v>
      </c>
      <c r="K152" s="128">
        <f>DataPack!H698</f>
        <v>26</v>
      </c>
      <c r="L152" s="128">
        <f>DataPack!I698</f>
        <v>41</v>
      </c>
      <c r="M152" s="128">
        <f>DataPack!J698</f>
        <v>2</v>
      </c>
      <c r="N152" s="36"/>
      <c r="O152" s="36"/>
    </row>
    <row r="153" spans="2:15">
      <c r="B153" s="411" t="s">
        <v>24</v>
      </c>
      <c r="C153" s="411"/>
      <c r="D153" s="6"/>
      <c r="E153" s="129">
        <f>DataPack!B699</f>
        <v>77</v>
      </c>
      <c r="F153" s="129">
        <f>DataPack!C699</f>
        <v>27</v>
      </c>
      <c r="G153" s="129">
        <f>DataPack!D699</f>
        <v>35</v>
      </c>
      <c r="H153" s="129">
        <f>DataPack!E699</f>
        <v>33</v>
      </c>
      <c r="I153" s="129">
        <f>DataPack!F699</f>
        <v>43</v>
      </c>
      <c r="J153" s="129">
        <f>DataPack!G699</f>
        <v>17</v>
      </c>
      <c r="K153" s="129">
        <f>DataPack!H699</f>
        <v>22</v>
      </c>
      <c r="L153" s="129">
        <f>DataPack!I699</f>
        <v>0</v>
      </c>
      <c r="M153" s="129">
        <f>DataPack!J699</f>
        <v>0</v>
      </c>
    </row>
    <row r="154" spans="2:15">
      <c r="B154" s="411" t="s">
        <v>202</v>
      </c>
      <c r="C154" s="411"/>
      <c r="D154" s="6"/>
      <c r="E154" s="129">
        <f>DataPack!B700</f>
        <v>36</v>
      </c>
      <c r="F154" s="129">
        <f>DataPack!C700</f>
        <v>7</v>
      </c>
      <c r="G154" s="129">
        <f>DataPack!D700</f>
        <v>19</v>
      </c>
      <c r="H154" s="129">
        <f>DataPack!E700</f>
        <v>16</v>
      </c>
      <c r="I154" s="129">
        <f>DataPack!F700</f>
        <v>44</v>
      </c>
      <c r="J154" s="129">
        <f>DataPack!G700</f>
        <v>13</v>
      </c>
      <c r="K154" s="129">
        <f>DataPack!H700</f>
        <v>36</v>
      </c>
      <c r="L154" s="129">
        <f>DataPack!I700</f>
        <v>0</v>
      </c>
      <c r="M154" s="129">
        <f>DataPack!J700</f>
        <v>0</v>
      </c>
    </row>
    <row r="155" spans="2:15">
      <c r="B155" s="411" t="s">
        <v>127</v>
      </c>
      <c r="C155" s="411"/>
      <c r="D155" s="6"/>
      <c r="E155" s="129">
        <f>DataPack!B701</f>
        <v>143</v>
      </c>
      <c r="F155" s="129">
        <f>DataPack!C701</f>
        <v>30</v>
      </c>
      <c r="G155" s="129">
        <f>DataPack!D701</f>
        <v>21</v>
      </c>
      <c r="H155" s="129">
        <f>DataPack!E701</f>
        <v>57</v>
      </c>
      <c r="I155" s="129">
        <f>DataPack!F701</f>
        <v>40</v>
      </c>
      <c r="J155" s="129">
        <f>DataPack!G701</f>
        <v>48</v>
      </c>
      <c r="K155" s="129">
        <f>DataPack!H701</f>
        <v>34</v>
      </c>
      <c r="L155" s="129">
        <f>DataPack!I701</f>
        <v>8</v>
      </c>
      <c r="M155" s="129">
        <f>DataPack!J701</f>
        <v>6</v>
      </c>
    </row>
    <row r="156" spans="2:15">
      <c r="B156" s="411" t="s">
        <v>197</v>
      </c>
      <c r="C156" s="411"/>
      <c r="D156" s="6"/>
      <c r="E156" s="129">
        <f>DataPack!B702</f>
        <v>278</v>
      </c>
      <c r="F156" s="129">
        <f>DataPack!C702</f>
        <v>54</v>
      </c>
      <c r="G156" s="129">
        <f>DataPack!D702</f>
        <v>19</v>
      </c>
      <c r="H156" s="129">
        <f>DataPack!E702</f>
        <v>154</v>
      </c>
      <c r="I156" s="129">
        <f>DataPack!F702</f>
        <v>55</v>
      </c>
      <c r="J156" s="129">
        <f>DataPack!G702</f>
        <v>64</v>
      </c>
      <c r="K156" s="129">
        <f>DataPack!H702</f>
        <v>23</v>
      </c>
      <c r="L156" s="129">
        <f>DataPack!I702</f>
        <v>6</v>
      </c>
      <c r="M156" s="129">
        <f>DataPack!J702</f>
        <v>2</v>
      </c>
    </row>
    <row r="157" spans="2:15">
      <c r="B157" s="411" t="s">
        <v>9</v>
      </c>
      <c r="C157" s="411"/>
      <c r="D157" s="6"/>
      <c r="E157" s="129">
        <f>DataPack!B703</f>
        <v>364</v>
      </c>
      <c r="F157" s="129">
        <f>DataPack!C703</f>
        <v>62</v>
      </c>
      <c r="G157" s="129">
        <f>DataPack!D703</f>
        <v>17</v>
      </c>
      <c r="H157" s="129">
        <f>DataPack!E703</f>
        <v>212</v>
      </c>
      <c r="I157" s="129">
        <f>DataPack!F703</f>
        <v>58</v>
      </c>
      <c r="J157" s="129">
        <f>DataPack!G703</f>
        <v>86</v>
      </c>
      <c r="K157" s="129">
        <f>DataPack!H703</f>
        <v>24</v>
      </c>
      <c r="L157" s="129">
        <f>DataPack!I703</f>
        <v>4</v>
      </c>
      <c r="M157" s="129">
        <f>DataPack!J703</f>
        <v>1</v>
      </c>
    </row>
    <row r="158" spans="2:15">
      <c r="B158" s="411" t="s">
        <v>200</v>
      </c>
      <c r="C158" s="411"/>
      <c r="D158" s="6"/>
      <c r="E158" s="129">
        <f>DataPack!B704</f>
        <v>174</v>
      </c>
      <c r="F158" s="129">
        <f>DataPack!C704</f>
        <v>64</v>
      </c>
      <c r="G158" s="129">
        <f>DataPack!D704</f>
        <v>37</v>
      </c>
      <c r="H158" s="129">
        <f>DataPack!E704</f>
        <v>82</v>
      </c>
      <c r="I158" s="129">
        <f>DataPack!F704</f>
        <v>47</v>
      </c>
      <c r="J158" s="129">
        <f>DataPack!G704</f>
        <v>27</v>
      </c>
      <c r="K158" s="129">
        <f>DataPack!H704</f>
        <v>16</v>
      </c>
      <c r="L158" s="129">
        <f>DataPack!I704</f>
        <v>1</v>
      </c>
      <c r="M158" s="129">
        <f>DataPack!J704</f>
        <v>1</v>
      </c>
    </row>
    <row r="159" spans="2:15">
      <c r="B159" s="411" t="s">
        <v>107</v>
      </c>
      <c r="C159" s="411"/>
      <c r="D159" s="6"/>
      <c r="E159" s="129">
        <f>DataPack!B705</f>
        <v>291</v>
      </c>
      <c r="F159" s="129">
        <f>DataPack!C705</f>
        <v>73</v>
      </c>
      <c r="G159" s="129">
        <f>DataPack!D705</f>
        <v>25</v>
      </c>
      <c r="H159" s="129">
        <f>DataPack!E705</f>
        <v>140</v>
      </c>
      <c r="I159" s="129">
        <f>DataPack!F705</f>
        <v>48</v>
      </c>
      <c r="J159" s="129">
        <f>DataPack!G705</f>
        <v>74</v>
      </c>
      <c r="K159" s="129">
        <f>DataPack!H705</f>
        <v>25</v>
      </c>
      <c r="L159" s="129">
        <f>DataPack!I705</f>
        <v>4</v>
      </c>
      <c r="M159" s="129">
        <f>DataPack!J705</f>
        <v>1</v>
      </c>
    </row>
    <row r="160" spans="2:15">
      <c r="B160" s="411" t="s">
        <v>246</v>
      </c>
      <c r="C160" s="411"/>
      <c r="D160" s="6"/>
      <c r="E160" s="129">
        <f>DataPack!B706</f>
        <v>1</v>
      </c>
      <c r="F160" s="129">
        <f>DataPack!C706</f>
        <v>0</v>
      </c>
      <c r="G160" s="129">
        <f>DataPack!D706</f>
        <v>0</v>
      </c>
      <c r="H160" s="129">
        <f>DataPack!E706</f>
        <v>1</v>
      </c>
      <c r="I160" s="129">
        <f>DataPack!F706</f>
        <v>100</v>
      </c>
      <c r="J160" s="129">
        <f>DataPack!G706</f>
        <v>0</v>
      </c>
      <c r="K160" s="129">
        <f>DataPack!H706</f>
        <v>0</v>
      </c>
      <c r="L160" s="129">
        <f>DataPack!I706</f>
        <v>0</v>
      </c>
      <c r="M160" s="129">
        <f>DataPack!J706</f>
        <v>0</v>
      </c>
    </row>
    <row r="161" spans="2:13">
      <c r="B161" s="411" t="s">
        <v>195</v>
      </c>
      <c r="C161" s="411"/>
      <c r="D161" s="6"/>
      <c r="E161" s="129">
        <f>DataPack!B707</f>
        <v>73</v>
      </c>
      <c r="F161" s="129">
        <f>DataPack!C707</f>
        <v>11</v>
      </c>
      <c r="G161" s="129">
        <f>DataPack!D707</f>
        <v>15</v>
      </c>
      <c r="H161" s="129">
        <f>DataPack!E707</f>
        <v>39</v>
      </c>
      <c r="I161" s="129">
        <f>DataPack!F707</f>
        <v>53</v>
      </c>
      <c r="J161" s="129">
        <f>DataPack!G707</f>
        <v>22</v>
      </c>
      <c r="K161" s="129">
        <f>DataPack!H707</f>
        <v>30</v>
      </c>
      <c r="L161" s="129">
        <f>DataPack!I707</f>
        <v>1</v>
      </c>
      <c r="M161" s="129">
        <f>DataPack!J707</f>
        <v>1</v>
      </c>
    </row>
    <row r="162" spans="2:13">
      <c r="B162" s="411" t="s">
        <v>260</v>
      </c>
      <c r="C162" s="411"/>
      <c r="D162" s="6"/>
      <c r="E162" s="129">
        <f>DataPack!B708</f>
        <v>91</v>
      </c>
      <c r="F162" s="129">
        <f>DataPack!C708</f>
        <v>13</v>
      </c>
      <c r="G162" s="129">
        <f>DataPack!D708</f>
        <v>14</v>
      </c>
      <c r="H162" s="129">
        <f>DataPack!E708</f>
        <v>49</v>
      </c>
      <c r="I162" s="129">
        <f>DataPack!F708</f>
        <v>54</v>
      </c>
      <c r="J162" s="129">
        <f>DataPack!G708</f>
        <v>29</v>
      </c>
      <c r="K162" s="129">
        <f>DataPack!H708</f>
        <v>32</v>
      </c>
      <c r="L162" s="129">
        <f>DataPack!I708</f>
        <v>0</v>
      </c>
      <c r="M162" s="129">
        <f>DataPack!J708</f>
        <v>0</v>
      </c>
    </row>
    <row r="163" spans="2:13">
      <c r="B163" s="411" t="s">
        <v>201</v>
      </c>
      <c r="C163" s="411"/>
      <c r="D163" s="6"/>
      <c r="E163" s="129">
        <f>DataPack!B709</f>
        <v>41</v>
      </c>
      <c r="F163" s="129">
        <f>DataPack!C709</f>
        <v>14</v>
      </c>
      <c r="G163" s="129">
        <f>DataPack!D709</f>
        <v>34</v>
      </c>
      <c r="H163" s="129">
        <f>DataPack!E709</f>
        <v>15</v>
      </c>
      <c r="I163" s="129">
        <f>DataPack!F709</f>
        <v>37</v>
      </c>
      <c r="J163" s="129">
        <f>DataPack!G709</f>
        <v>11</v>
      </c>
      <c r="K163" s="129">
        <f>DataPack!H709</f>
        <v>27</v>
      </c>
      <c r="L163" s="129">
        <f>DataPack!I709</f>
        <v>1</v>
      </c>
      <c r="M163" s="129">
        <f>DataPack!J709</f>
        <v>2</v>
      </c>
    </row>
    <row r="164" spans="2:13">
      <c r="B164" s="411" t="s">
        <v>144</v>
      </c>
      <c r="C164" s="411"/>
      <c r="D164" s="6"/>
      <c r="E164" s="129">
        <f>DataPack!B710</f>
        <v>269</v>
      </c>
      <c r="F164" s="129">
        <f>DataPack!C710</f>
        <v>40</v>
      </c>
      <c r="G164" s="129">
        <f>DataPack!D710</f>
        <v>15</v>
      </c>
      <c r="H164" s="129">
        <f>DataPack!E710</f>
        <v>134</v>
      </c>
      <c r="I164" s="129">
        <f>DataPack!F710</f>
        <v>50</v>
      </c>
      <c r="J164" s="129">
        <f>DataPack!G710</f>
        <v>90</v>
      </c>
      <c r="K164" s="129">
        <f>DataPack!H710</f>
        <v>33</v>
      </c>
      <c r="L164" s="129">
        <f>DataPack!I710</f>
        <v>5</v>
      </c>
      <c r="M164" s="129">
        <f>DataPack!J710</f>
        <v>2</v>
      </c>
    </row>
    <row r="165" spans="2:13">
      <c r="B165" s="411" t="s">
        <v>25</v>
      </c>
      <c r="C165" s="411"/>
      <c r="D165" s="6"/>
      <c r="E165" s="129">
        <f>DataPack!B711</f>
        <v>109</v>
      </c>
      <c r="F165" s="129">
        <f>DataPack!C711</f>
        <v>17</v>
      </c>
      <c r="G165" s="129">
        <f>DataPack!D711</f>
        <v>16</v>
      </c>
      <c r="H165" s="129">
        <f>DataPack!E711</f>
        <v>62</v>
      </c>
      <c r="I165" s="129">
        <f>DataPack!F711</f>
        <v>57</v>
      </c>
      <c r="J165" s="129">
        <f>DataPack!G711</f>
        <v>26</v>
      </c>
      <c r="K165" s="129">
        <f>DataPack!H711</f>
        <v>24</v>
      </c>
      <c r="L165" s="129">
        <f>DataPack!I711</f>
        <v>4</v>
      </c>
      <c r="M165" s="129">
        <f>DataPack!J711</f>
        <v>4</v>
      </c>
    </row>
    <row r="166" spans="2:13">
      <c r="B166" s="411" t="s">
        <v>257</v>
      </c>
      <c r="C166" s="411"/>
      <c r="D166" s="6"/>
      <c r="E166" s="129">
        <f>DataPack!B712</f>
        <v>77</v>
      </c>
      <c r="F166" s="129">
        <f>DataPack!C712</f>
        <v>18</v>
      </c>
      <c r="G166" s="129">
        <f>DataPack!D712</f>
        <v>23</v>
      </c>
      <c r="H166" s="129">
        <f>DataPack!E712</f>
        <v>37</v>
      </c>
      <c r="I166" s="129">
        <f>DataPack!F712</f>
        <v>48</v>
      </c>
      <c r="J166" s="129">
        <f>DataPack!G712</f>
        <v>22</v>
      </c>
      <c r="K166" s="129">
        <f>DataPack!H712</f>
        <v>29</v>
      </c>
      <c r="L166" s="129">
        <f>DataPack!I712</f>
        <v>0</v>
      </c>
      <c r="M166" s="129">
        <f>DataPack!J712</f>
        <v>0</v>
      </c>
    </row>
    <row r="167" spans="2:13">
      <c r="B167" s="411" t="s">
        <v>262</v>
      </c>
      <c r="C167" s="411"/>
      <c r="D167" s="6"/>
      <c r="E167" s="129">
        <f>DataPack!B713</f>
        <v>39</v>
      </c>
      <c r="F167" s="129">
        <f>DataPack!C713</f>
        <v>13</v>
      </c>
      <c r="G167" s="129">
        <f>DataPack!D713</f>
        <v>33</v>
      </c>
      <c r="H167" s="129">
        <f>DataPack!E713</f>
        <v>16</v>
      </c>
      <c r="I167" s="129">
        <f>DataPack!F713</f>
        <v>41</v>
      </c>
      <c r="J167" s="129">
        <f>DataPack!G713</f>
        <v>10</v>
      </c>
      <c r="K167" s="129">
        <f>DataPack!H713</f>
        <v>26</v>
      </c>
      <c r="L167" s="129">
        <f>DataPack!I713</f>
        <v>0</v>
      </c>
      <c r="M167" s="129">
        <f>DataPack!J713</f>
        <v>0</v>
      </c>
    </row>
    <row r="168" spans="2:13">
      <c r="B168" s="411" t="s">
        <v>259</v>
      </c>
      <c r="C168" s="411"/>
      <c r="D168" s="6"/>
      <c r="E168" s="129">
        <f>DataPack!B714</f>
        <v>233</v>
      </c>
      <c r="F168" s="129">
        <f>DataPack!C714</f>
        <v>36</v>
      </c>
      <c r="G168" s="129">
        <f>DataPack!D714</f>
        <v>15</v>
      </c>
      <c r="H168" s="129">
        <f>DataPack!E714</f>
        <v>135</v>
      </c>
      <c r="I168" s="129">
        <f>DataPack!F714</f>
        <v>58</v>
      </c>
      <c r="J168" s="129">
        <f>DataPack!G714</f>
        <v>55</v>
      </c>
      <c r="K168" s="129">
        <f>DataPack!H714</f>
        <v>24</v>
      </c>
      <c r="L168" s="129">
        <f>DataPack!I714</f>
        <v>7</v>
      </c>
      <c r="M168" s="129">
        <f>DataPack!J714</f>
        <v>3</v>
      </c>
    </row>
    <row r="169" spans="2:13" ht="4.5" customHeight="1">
      <c r="B169" s="118"/>
      <c r="C169" s="12"/>
      <c r="D169" s="12"/>
      <c r="E169" s="130"/>
      <c r="F169" s="130"/>
      <c r="G169" s="130"/>
      <c r="H169" s="130"/>
      <c r="I169" s="130"/>
      <c r="J169" s="130"/>
      <c r="K169" s="130"/>
      <c r="L169" s="130"/>
      <c r="M169" s="130"/>
    </row>
    <row r="170" spans="2:13">
      <c r="B170" s="119"/>
      <c r="M170" s="131" t="s">
        <v>22</v>
      </c>
    </row>
    <row r="171" spans="2:13">
      <c r="B171" s="37" t="s">
        <v>537</v>
      </c>
    </row>
    <row r="172" spans="2:13">
      <c r="B172" s="37" t="s">
        <v>1350</v>
      </c>
      <c r="D172" s="36"/>
      <c r="M172" s="27"/>
    </row>
    <row r="173" spans="2:13">
      <c r="B173" s="34" t="s">
        <v>1351</v>
      </c>
      <c r="D173" s="36"/>
      <c r="M173" s="27"/>
    </row>
    <row r="175" spans="2:13">
      <c r="B175" s="283"/>
    </row>
    <row r="176" spans="2:13">
      <c r="B176" s="283"/>
    </row>
    <row r="177" spans="2:2">
      <c r="B177" s="283"/>
    </row>
    <row r="178" spans="2:2">
      <c r="B178" s="283"/>
    </row>
    <row r="180" spans="2:2">
      <c r="B180" s="281"/>
    </row>
    <row r="181" spans="2:2">
      <c r="B181" s="284"/>
    </row>
    <row r="182" spans="2:2">
      <c r="B182" s="284"/>
    </row>
    <row r="183" spans="2:2">
      <c r="B183" s="284"/>
    </row>
    <row r="184" spans="2:2">
      <c r="B184" s="284"/>
    </row>
    <row r="185" spans="2:2">
      <c r="B185" s="284"/>
    </row>
    <row r="186" spans="2:2">
      <c r="B186" s="284"/>
    </row>
    <row r="187" spans="2:2">
      <c r="B187" s="284"/>
    </row>
    <row r="188" spans="2:2">
      <c r="B188" s="284"/>
    </row>
    <row r="189" spans="2:2">
      <c r="B189" s="284"/>
    </row>
    <row r="190" spans="2:2">
      <c r="B190" s="284"/>
    </row>
    <row r="191" spans="2:2">
      <c r="B191" s="284"/>
    </row>
    <row r="193" spans="2:2">
      <c r="B193" s="280"/>
    </row>
    <row r="194" spans="2:2">
      <c r="B194" s="285"/>
    </row>
    <row r="195" spans="2:2">
      <c r="B195" s="285"/>
    </row>
    <row r="196" spans="2:2">
      <c r="B196" s="285"/>
    </row>
    <row r="197" spans="2:2">
      <c r="B197" s="285"/>
    </row>
    <row r="198" spans="2:2">
      <c r="B198" s="285"/>
    </row>
    <row r="199" spans="2:2">
      <c r="B199" s="285"/>
    </row>
    <row r="200" spans="2:2">
      <c r="B200" s="285"/>
    </row>
    <row r="201" spans="2:2">
      <c r="B201" s="285"/>
    </row>
    <row r="202" spans="2:2">
      <c r="B202" s="285"/>
    </row>
    <row r="203" spans="2:2">
      <c r="B203" s="285"/>
    </row>
    <row r="204" spans="2:2">
      <c r="B204" s="285"/>
    </row>
    <row r="205" spans="2:2">
      <c r="B205" s="285"/>
    </row>
    <row r="206" spans="2:2">
      <c r="B206" s="285"/>
    </row>
    <row r="207" spans="2:2">
      <c r="B207" s="285"/>
    </row>
    <row r="208" spans="2:2">
      <c r="B208" s="285"/>
    </row>
    <row r="209" spans="2:2">
      <c r="B209" s="285"/>
    </row>
    <row r="210" spans="2:2">
      <c r="B210" s="285"/>
    </row>
    <row r="211" spans="2:2">
      <c r="B211" s="285"/>
    </row>
    <row r="212" spans="2:2">
      <c r="B212" s="285"/>
    </row>
    <row r="213" spans="2:2">
      <c r="B213" s="285"/>
    </row>
    <row r="214" spans="2:2">
      <c r="B214" s="285"/>
    </row>
    <row r="215" spans="2:2">
      <c r="B215" s="285"/>
    </row>
    <row r="216" spans="2:2">
      <c r="B216" s="285"/>
    </row>
    <row r="217" spans="2:2">
      <c r="B217" s="285"/>
    </row>
    <row r="218" spans="2:2">
      <c r="B218" s="285"/>
    </row>
    <row r="219" spans="2:2">
      <c r="B219" s="285"/>
    </row>
    <row r="220" spans="2:2">
      <c r="B220" s="285"/>
    </row>
    <row r="221" spans="2:2">
      <c r="B221" s="285"/>
    </row>
    <row r="227" spans="2:2">
      <c r="B227" s="280"/>
    </row>
    <row r="228" spans="2:2">
      <c r="B228" s="285"/>
    </row>
    <row r="229" spans="2:2">
      <c r="B229" s="285"/>
    </row>
    <row r="230" spans="2:2">
      <c r="B230" s="285"/>
    </row>
    <row r="231" spans="2:2">
      <c r="B231" s="285"/>
    </row>
    <row r="232" spans="2:2">
      <c r="B232" s="285"/>
    </row>
    <row r="233" spans="2:2">
      <c r="B233" s="285"/>
    </row>
    <row r="234" spans="2:2">
      <c r="B234" s="285"/>
    </row>
    <row r="235" spans="2:2">
      <c r="B235" s="285"/>
    </row>
    <row r="236" spans="2:2">
      <c r="B236" s="285"/>
    </row>
    <row r="237" spans="2:2">
      <c r="B237" s="285"/>
    </row>
    <row r="238" spans="2:2">
      <c r="B238" s="285"/>
    </row>
    <row r="239" spans="2:2">
      <c r="B239" s="285"/>
    </row>
    <row r="240" spans="2:2">
      <c r="B240" s="285"/>
    </row>
    <row r="241" spans="2:2">
      <c r="B241" s="285"/>
    </row>
    <row r="242" spans="2:2">
      <c r="B242" s="285"/>
    </row>
    <row r="243" spans="2:2">
      <c r="B243" s="285"/>
    </row>
    <row r="244" spans="2:2">
      <c r="B244" s="285"/>
    </row>
    <row r="245" spans="2:2">
      <c r="B245" s="285"/>
    </row>
    <row r="246" spans="2:2">
      <c r="B246" s="285"/>
    </row>
    <row r="248" spans="2:2">
      <c r="B248" s="280"/>
    </row>
    <row r="249" spans="2:2">
      <c r="B249" s="285"/>
    </row>
    <row r="250" spans="2:2">
      <c r="B250" s="285"/>
    </row>
    <row r="251" spans="2:2">
      <c r="B251" s="285"/>
    </row>
    <row r="252" spans="2:2">
      <c r="B252" s="285"/>
    </row>
    <row r="253" spans="2:2">
      <c r="B253" s="285"/>
    </row>
    <row r="254" spans="2:2">
      <c r="B254" s="285"/>
    </row>
    <row r="255" spans="2:2">
      <c r="B255" s="285"/>
    </row>
    <row r="256" spans="2:2">
      <c r="B256" s="285"/>
    </row>
    <row r="257" spans="2:2">
      <c r="B257" s="285"/>
    </row>
    <row r="258" spans="2:2">
      <c r="B258" s="285"/>
    </row>
    <row r="259" spans="2:2">
      <c r="B259" s="285"/>
    </row>
    <row r="260" spans="2:2">
      <c r="B260" s="285"/>
    </row>
    <row r="261" spans="2:2">
      <c r="B261" s="285"/>
    </row>
    <row r="262" spans="2:2">
      <c r="B262" s="285"/>
    </row>
    <row r="263" spans="2:2">
      <c r="B263" s="285"/>
    </row>
    <row r="264" spans="2:2">
      <c r="B264" s="285"/>
    </row>
  </sheetData>
  <sheetProtection sheet="1" selectLockedCells="1"/>
  <mergeCells count="168">
    <mergeCell ref="B168:C168"/>
    <mergeCell ref="B167:C167"/>
    <mergeCell ref="B160:C160"/>
    <mergeCell ref="B159:C159"/>
    <mergeCell ref="B162:C162"/>
    <mergeCell ref="B161:C161"/>
    <mergeCell ref="B166:C166"/>
    <mergeCell ref="B165:C165"/>
    <mergeCell ref="B164:C164"/>
    <mergeCell ref="B163:C163"/>
    <mergeCell ref="B154:C154"/>
    <mergeCell ref="B153:C153"/>
    <mergeCell ref="B158:C158"/>
    <mergeCell ref="B157:C157"/>
    <mergeCell ref="B156:C156"/>
    <mergeCell ref="B155:C155"/>
    <mergeCell ref="B152:C152"/>
    <mergeCell ref="B133:C133"/>
    <mergeCell ref="B151:C151"/>
    <mergeCell ref="B150:C150"/>
    <mergeCell ref="B149:C149"/>
    <mergeCell ref="B148:C148"/>
    <mergeCell ref="B147:C147"/>
    <mergeCell ref="B146:C146"/>
    <mergeCell ref="B145:C145"/>
    <mergeCell ref="B144:C144"/>
    <mergeCell ref="B143:C143"/>
    <mergeCell ref="B132:C132"/>
    <mergeCell ref="B142:C142"/>
    <mergeCell ref="B141:C141"/>
    <mergeCell ref="B140:C140"/>
    <mergeCell ref="B139:C139"/>
    <mergeCell ref="B138:C138"/>
    <mergeCell ref="B137:C137"/>
    <mergeCell ref="B136:C136"/>
    <mergeCell ref="B135:C135"/>
    <mergeCell ref="B119:C119"/>
    <mergeCell ref="B131:C131"/>
    <mergeCell ref="B130:C130"/>
    <mergeCell ref="B129:C129"/>
    <mergeCell ref="B128:C128"/>
    <mergeCell ref="B127:C127"/>
    <mergeCell ref="B126:C126"/>
    <mergeCell ref="B125:C125"/>
    <mergeCell ref="B124:C124"/>
    <mergeCell ref="B123:C123"/>
    <mergeCell ref="B134:C134"/>
    <mergeCell ref="B120:C120"/>
    <mergeCell ref="B122:C122"/>
    <mergeCell ref="B121:C121"/>
    <mergeCell ref="B113:C113"/>
    <mergeCell ref="B118:C118"/>
    <mergeCell ref="B117:C117"/>
    <mergeCell ref="B116:C116"/>
    <mergeCell ref="B115:C115"/>
    <mergeCell ref="B114:C114"/>
    <mergeCell ref="B112:C112"/>
    <mergeCell ref="B111:C111"/>
    <mergeCell ref="B110:C110"/>
    <mergeCell ref="B109:C109"/>
    <mergeCell ref="B100:C100"/>
    <mergeCell ref="B91:C91"/>
    <mergeCell ref="B108:C108"/>
    <mergeCell ref="B107:C107"/>
    <mergeCell ref="B106:C106"/>
    <mergeCell ref="B105:C105"/>
    <mergeCell ref="B104:C104"/>
    <mergeCell ref="B103:C103"/>
    <mergeCell ref="B102:C102"/>
    <mergeCell ref="B101:C101"/>
    <mergeCell ref="B99:C99"/>
    <mergeCell ref="B98:C98"/>
    <mergeCell ref="B86:C86"/>
    <mergeCell ref="B97:C97"/>
    <mergeCell ref="B96:C96"/>
    <mergeCell ref="B95:C95"/>
    <mergeCell ref="B94:C94"/>
    <mergeCell ref="B93:C93"/>
    <mergeCell ref="B92:C92"/>
    <mergeCell ref="B90:C90"/>
    <mergeCell ref="B89:C89"/>
    <mergeCell ref="B88:C88"/>
    <mergeCell ref="B85:C85"/>
    <mergeCell ref="B78:C78"/>
    <mergeCell ref="B79:C79"/>
    <mergeCell ref="B81:C81"/>
    <mergeCell ref="B80:C80"/>
    <mergeCell ref="B83:C83"/>
    <mergeCell ref="B87:C87"/>
    <mergeCell ref="B73:C73"/>
    <mergeCell ref="B72:C72"/>
    <mergeCell ref="B71:C71"/>
    <mergeCell ref="B82:C82"/>
    <mergeCell ref="B77:C77"/>
    <mergeCell ref="B76:C76"/>
    <mergeCell ref="B75:C75"/>
    <mergeCell ref="B74:C74"/>
    <mergeCell ref="B84:C84"/>
    <mergeCell ref="B70:C70"/>
    <mergeCell ref="B69:C69"/>
    <mergeCell ref="B68:C68"/>
    <mergeCell ref="B61:C61"/>
    <mergeCell ref="B62:C62"/>
    <mergeCell ref="B64:C64"/>
    <mergeCell ref="B63:C63"/>
    <mergeCell ref="B66:C66"/>
    <mergeCell ref="B65:C65"/>
    <mergeCell ref="B67:C67"/>
    <mergeCell ref="B59:C59"/>
    <mergeCell ref="B60:C60"/>
    <mergeCell ref="B48:C48"/>
    <mergeCell ref="B47:C47"/>
    <mergeCell ref="B55:C55"/>
    <mergeCell ref="B56:C56"/>
    <mergeCell ref="B57:C57"/>
    <mergeCell ref="B58:C58"/>
    <mergeCell ref="B45:C45"/>
    <mergeCell ref="B46:C46"/>
    <mergeCell ref="B54:C54"/>
    <mergeCell ref="B50:C50"/>
    <mergeCell ref="B52:C52"/>
    <mergeCell ref="B51:C51"/>
    <mergeCell ref="B53:C53"/>
    <mergeCell ref="B49:C49"/>
    <mergeCell ref="B30:C30"/>
    <mergeCell ref="B38:C38"/>
    <mergeCell ref="B37:C37"/>
    <mergeCell ref="B36:C36"/>
    <mergeCell ref="B35:C35"/>
    <mergeCell ref="B34:C34"/>
    <mergeCell ref="B33:C33"/>
    <mergeCell ref="B40:C40"/>
    <mergeCell ref="B39:C39"/>
    <mergeCell ref="B32:C32"/>
    <mergeCell ref="B31:C31"/>
    <mergeCell ref="B44:C44"/>
    <mergeCell ref="B43:C43"/>
    <mergeCell ref="B42:C42"/>
    <mergeCell ref="B41:C41"/>
    <mergeCell ref="B29:C29"/>
    <mergeCell ref="B28:C28"/>
    <mergeCell ref="B26:C26"/>
    <mergeCell ref="B27:C27"/>
    <mergeCell ref="B25:C25"/>
    <mergeCell ref="B24:C24"/>
    <mergeCell ref="B23:C23"/>
    <mergeCell ref="B21:C21"/>
    <mergeCell ref="B22:C22"/>
    <mergeCell ref="J4:K4"/>
    <mergeCell ref="L4:M4"/>
    <mergeCell ref="B15:C15"/>
    <mergeCell ref="B14:C14"/>
    <mergeCell ref="B13:C13"/>
    <mergeCell ref="B12:C12"/>
    <mergeCell ref="B11:C11"/>
    <mergeCell ref="B20:C20"/>
    <mergeCell ref="B19:C19"/>
    <mergeCell ref="B18:C18"/>
    <mergeCell ref="B17:C17"/>
    <mergeCell ref="B10:C10"/>
    <mergeCell ref="B9:C9"/>
    <mergeCell ref="F4:G4"/>
    <mergeCell ref="B8:C8"/>
    <mergeCell ref="B7:C7"/>
    <mergeCell ref="H4:I4"/>
    <mergeCell ref="B16:C16"/>
    <mergeCell ref="E4:E5"/>
    <mergeCell ref="B4:C4"/>
  </mergeCells>
  <phoneticPr fontId="1" type="noConversion"/>
  <pageMargins left="0.74803149606299213" right="0.74803149606299213" top="0.98425196850393704" bottom="0.98425196850393704" header="0.51181102362204722" footer="0.51181102362204722"/>
  <pageSetup paperSize="8" scale="78" orientation="portrait" r:id="rId1"/>
  <headerFooter alignWithMargins="0"/>
</worksheet>
</file>

<file path=xl/worksheets/sheet2.xml><?xml version="1.0" encoding="utf-8"?>
<worksheet xmlns="http://schemas.openxmlformats.org/spreadsheetml/2006/main" xmlns:r="http://schemas.openxmlformats.org/officeDocument/2006/relationships">
  <sheetPr codeName="Sheet31" enableFormatConditionsCalculation="0">
    <tabColor indexed="62"/>
  </sheetPr>
  <dimension ref="B1:W52"/>
  <sheetViews>
    <sheetView showGridLines="0" showRowColHeaders="0" topLeftCell="A3" zoomScaleNormal="100" workbookViewId="0">
      <selection activeCell="B4" sqref="B4"/>
    </sheetView>
  </sheetViews>
  <sheetFormatPr defaultRowHeight="12.75"/>
  <cols>
    <col min="1" max="1" width="3.7109375" style="120" customWidth="1"/>
    <col min="2" max="16384" width="9.140625" style="120"/>
  </cols>
  <sheetData>
    <row r="1" spans="2:23">
      <c r="B1" s="146"/>
      <c r="C1" s="119"/>
      <c r="D1" s="119"/>
      <c r="E1" s="119"/>
      <c r="F1" s="119"/>
      <c r="G1" s="119"/>
      <c r="H1" s="119"/>
      <c r="I1" s="119"/>
      <c r="J1" s="119"/>
      <c r="K1" s="119"/>
      <c r="L1" s="119"/>
      <c r="M1" s="119"/>
      <c r="N1" s="119"/>
      <c r="O1" s="119"/>
      <c r="P1" s="119"/>
      <c r="Q1" s="119"/>
      <c r="R1" s="119"/>
      <c r="S1" s="119"/>
      <c r="T1" s="119"/>
      <c r="U1" s="119"/>
    </row>
    <row r="2" spans="2:23">
      <c r="B2" s="146" t="s">
        <v>45</v>
      </c>
      <c r="C2" s="119"/>
      <c r="D2" s="119"/>
      <c r="E2" s="119"/>
      <c r="F2" s="119"/>
      <c r="G2" s="119"/>
      <c r="H2" s="119"/>
      <c r="I2" s="119"/>
      <c r="J2" s="119"/>
      <c r="K2" s="119"/>
      <c r="L2" s="119"/>
      <c r="M2" s="119"/>
      <c r="N2" s="119"/>
      <c r="O2" s="119"/>
      <c r="P2" s="119"/>
      <c r="Q2" s="119"/>
      <c r="R2" s="119"/>
      <c r="S2" s="119"/>
      <c r="T2" s="119"/>
      <c r="U2" s="119"/>
    </row>
    <row r="3" spans="2:23">
      <c r="B3" s="41"/>
      <c r="C3" s="119"/>
      <c r="D3" s="119"/>
      <c r="E3" s="119"/>
      <c r="F3" s="119"/>
      <c r="G3" s="119"/>
      <c r="H3" s="119"/>
      <c r="I3" s="119"/>
      <c r="J3" s="119"/>
      <c r="K3" s="119"/>
      <c r="L3" s="119"/>
      <c r="M3" s="119"/>
      <c r="N3" s="119"/>
      <c r="O3" s="119"/>
      <c r="P3" s="119"/>
      <c r="Q3" s="119"/>
      <c r="R3" s="119"/>
      <c r="S3" s="119"/>
      <c r="T3" s="119"/>
      <c r="U3" s="119"/>
    </row>
    <row r="4" spans="2:23">
      <c r="B4" s="146" t="s">
        <v>157</v>
      </c>
      <c r="C4" s="119"/>
      <c r="D4" s="119"/>
      <c r="E4" s="119"/>
      <c r="F4" s="119"/>
      <c r="G4" s="119"/>
      <c r="H4" s="119"/>
      <c r="I4" s="119"/>
      <c r="J4" s="119"/>
      <c r="K4" s="119"/>
      <c r="L4" s="119"/>
      <c r="M4" s="119"/>
      <c r="N4" s="119"/>
      <c r="O4" s="119"/>
      <c r="P4" s="119"/>
      <c r="Q4" s="119"/>
      <c r="R4" s="119"/>
      <c r="S4" s="119"/>
      <c r="T4" s="119"/>
      <c r="U4" s="119"/>
    </row>
    <row r="5" spans="2:23">
      <c r="B5" s="135"/>
      <c r="C5" s="119"/>
      <c r="D5" s="119"/>
      <c r="E5" s="119"/>
      <c r="F5" s="119"/>
      <c r="G5" s="119"/>
      <c r="H5" s="119"/>
      <c r="I5" s="119"/>
      <c r="J5" s="119"/>
      <c r="K5" s="119"/>
      <c r="L5" s="119"/>
      <c r="M5" s="119"/>
      <c r="N5" s="119"/>
      <c r="O5" s="119"/>
      <c r="P5" s="119"/>
      <c r="Q5" s="119"/>
      <c r="R5" s="119"/>
      <c r="S5" s="119"/>
      <c r="T5" s="119"/>
      <c r="U5" s="119"/>
    </row>
    <row r="6" spans="2:23">
      <c r="B6" s="390" t="s">
        <v>1345</v>
      </c>
      <c r="C6" s="390"/>
      <c r="D6" s="390"/>
      <c r="E6" s="390"/>
      <c r="F6" s="390"/>
      <c r="G6" s="390"/>
      <c r="H6" s="390"/>
      <c r="I6" s="390"/>
      <c r="J6" s="390"/>
      <c r="K6" s="390"/>
      <c r="L6" s="390"/>
      <c r="M6" s="390"/>
      <c r="N6" s="390"/>
      <c r="O6" s="390"/>
      <c r="P6" s="390"/>
      <c r="Q6" s="390"/>
      <c r="R6" s="390"/>
      <c r="S6" s="390"/>
      <c r="T6" s="390"/>
      <c r="U6" s="390"/>
      <c r="V6" s="136"/>
    </row>
    <row r="7" spans="2:23">
      <c r="B7" s="41"/>
      <c r="C7" s="135"/>
      <c r="D7" s="135"/>
      <c r="E7" s="135"/>
      <c r="F7" s="135"/>
      <c r="G7" s="135"/>
      <c r="H7" s="135"/>
      <c r="I7" s="135"/>
      <c r="J7" s="135"/>
      <c r="K7" s="135"/>
      <c r="L7" s="135"/>
      <c r="M7" s="135"/>
      <c r="N7" s="135"/>
      <c r="O7" s="135"/>
      <c r="P7" s="135"/>
      <c r="Q7" s="135"/>
      <c r="R7" s="135"/>
      <c r="S7" s="135"/>
      <c r="T7" s="135"/>
      <c r="U7" s="135"/>
      <c r="V7" s="136"/>
    </row>
    <row r="8" spans="2:23">
      <c r="B8" s="380" t="s">
        <v>1321</v>
      </c>
      <c r="C8" s="380"/>
      <c r="D8" s="380"/>
      <c r="E8" s="380"/>
      <c r="F8" s="380"/>
      <c r="G8" s="380"/>
      <c r="H8" s="380"/>
      <c r="I8" s="380"/>
      <c r="J8" s="380"/>
      <c r="K8" s="380"/>
      <c r="L8" s="380"/>
      <c r="M8" s="380"/>
      <c r="N8" s="380"/>
      <c r="O8" s="380"/>
      <c r="P8" s="380"/>
      <c r="Q8" s="380"/>
      <c r="R8" s="380"/>
      <c r="S8" s="380"/>
      <c r="T8" s="380"/>
      <c r="U8" s="380"/>
    </row>
    <row r="9" spans="2:23">
      <c r="B9" s="41"/>
      <c r="C9" s="137"/>
      <c r="D9" s="137"/>
      <c r="E9" s="137"/>
      <c r="F9" s="137"/>
      <c r="G9" s="137"/>
      <c r="H9" s="137"/>
      <c r="I9" s="137"/>
      <c r="J9" s="137"/>
      <c r="K9" s="137"/>
      <c r="L9" s="137"/>
      <c r="M9" s="137"/>
      <c r="N9" s="137"/>
      <c r="O9" s="137"/>
      <c r="P9" s="137"/>
      <c r="Q9" s="137"/>
      <c r="R9" s="137"/>
      <c r="S9" s="137"/>
      <c r="T9" s="137"/>
      <c r="U9" s="137"/>
    </row>
    <row r="10" spans="2:23">
      <c r="B10" s="385" t="s">
        <v>1322</v>
      </c>
      <c r="C10" s="385"/>
      <c r="D10" s="385"/>
      <c r="E10" s="385"/>
      <c r="F10" s="385"/>
      <c r="G10" s="385"/>
      <c r="H10" s="385"/>
      <c r="I10" s="385"/>
      <c r="J10" s="385"/>
      <c r="K10" s="385"/>
      <c r="L10" s="385"/>
      <c r="M10" s="385"/>
      <c r="N10" s="385"/>
      <c r="O10" s="385"/>
      <c r="P10" s="385"/>
      <c r="Q10" s="385"/>
      <c r="R10" s="385"/>
      <c r="S10" s="385"/>
      <c r="T10" s="385"/>
      <c r="U10" s="385"/>
      <c r="V10" s="134"/>
      <c r="W10" s="139"/>
    </row>
    <row r="11" spans="2:23">
      <c r="B11" s="41"/>
      <c r="C11" s="138"/>
      <c r="D11" s="138"/>
      <c r="E11" s="138"/>
      <c r="F11" s="138"/>
      <c r="G11" s="138"/>
      <c r="H11" s="138"/>
      <c r="I11" s="138"/>
      <c r="J11" s="138"/>
      <c r="K11" s="138"/>
      <c r="L11" s="138"/>
      <c r="M11" s="138"/>
      <c r="N11" s="138"/>
      <c r="O11" s="138"/>
      <c r="P11" s="138"/>
      <c r="Q11" s="138"/>
      <c r="R11" s="138"/>
      <c r="S11" s="138"/>
      <c r="T11" s="138"/>
      <c r="U11" s="138"/>
      <c r="V11" s="134"/>
      <c r="W11" s="139"/>
    </row>
    <row r="12" spans="2:23">
      <c r="B12" s="392" t="s">
        <v>1323</v>
      </c>
      <c r="C12" s="392"/>
      <c r="D12" s="392"/>
      <c r="E12" s="392"/>
      <c r="F12" s="392"/>
      <c r="G12" s="392"/>
      <c r="H12" s="392"/>
      <c r="I12" s="392"/>
      <c r="J12" s="392"/>
      <c r="K12" s="392"/>
      <c r="L12" s="392"/>
      <c r="M12" s="392"/>
      <c r="N12" s="392"/>
      <c r="O12" s="392"/>
      <c r="P12" s="392"/>
      <c r="Q12" s="392"/>
      <c r="R12" s="392"/>
      <c r="S12" s="392"/>
      <c r="T12" s="392"/>
      <c r="U12" s="392"/>
    </row>
    <row r="13" spans="2:23">
      <c r="B13" s="41"/>
      <c r="C13" s="140"/>
      <c r="D13" s="140"/>
      <c r="E13" s="140"/>
      <c r="F13" s="140"/>
      <c r="G13" s="140"/>
      <c r="H13" s="140"/>
      <c r="I13" s="140"/>
      <c r="J13" s="140"/>
      <c r="K13" s="140"/>
      <c r="L13" s="140"/>
      <c r="M13" s="140"/>
      <c r="N13" s="140"/>
      <c r="O13" s="140"/>
      <c r="P13" s="140"/>
      <c r="Q13" s="140"/>
      <c r="R13" s="140"/>
      <c r="S13" s="140"/>
      <c r="T13" s="140"/>
      <c r="U13" s="140"/>
    </row>
    <row r="14" spans="2:23">
      <c r="B14" s="387" t="s">
        <v>1324</v>
      </c>
      <c r="C14" s="387"/>
      <c r="D14" s="387"/>
      <c r="E14" s="387"/>
      <c r="F14" s="387"/>
      <c r="G14" s="387"/>
      <c r="H14" s="387"/>
      <c r="I14" s="387"/>
      <c r="J14" s="387"/>
      <c r="K14" s="387"/>
      <c r="L14" s="387"/>
      <c r="M14" s="387"/>
      <c r="N14" s="387"/>
      <c r="O14" s="387"/>
      <c r="P14" s="387"/>
      <c r="Q14" s="387"/>
      <c r="R14" s="387"/>
      <c r="S14" s="387"/>
      <c r="T14" s="387"/>
      <c r="U14" s="387"/>
      <c r="V14" s="134"/>
    </row>
    <row r="15" spans="2:23">
      <c r="B15" s="41"/>
      <c r="C15" s="141"/>
      <c r="D15" s="141"/>
      <c r="E15" s="141"/>
      <c r="F15" s="141"/>
      <c r="G15" s="141"/>
      <c r="H15" s="141"/>
      <c r="I15" s="141"/>
      <c r="J15" s="141"/>
      <c r="K15" s="141"/>
      <c r="L15" s="141"/>
      <c r="M15" s="141"/>
      <c r="N15" s="141"/>
      <c r="O15" s="141"/>
      <c r="P15" s="141"/>
      <c r="Q15" s="141"/>
      <c r="R15" s="141"/>
      <c r="S15" s="141"/>
      <c r="T15" s="141"/>
      <c r="U15" s="141"/>
      <c r="V15" s="134"/>
    </row>
    <row r="16" spans="2:23">
      <c r="B16" s="377" t="s">
        <v>1325</v>
      </c>
      <c r="C16" s="377"/>
      <c r="D16" s="377"/>
      <c r="E16" s="377"/>
      <c r="F16" s="377"/>
      <c r="G16" s="377"/>
      <c r="H16" s="377"/>
      <c r="I16" s="377"/>
      <c r="J16" s="377"/>
      <c r="K16" s="377"/>
      <c r="L16" s="377"/>
      <c r="M16" s="377"/>
      <c r="N16" s="377"/>
      <c r="O16" s="377"/>
      <c r="P16" s="377"/>
      <c r="Q16" s="377"/>
      <c r="R16" s="377"/>
      <c r="S16" s="377"/>
      <c r="T16" s="377"/>
      <c r="U16" s="377"/>
    </row>
    <row r="17" spans="2:22">
      <c r="B17" s="41"/>
      <c r="C17" s="142"/>
      <c r="D17" s="142"/>
      <c r="E17" s="142"/>
      <c r="F17" s="142"/>
      <c r="G17" s="142"/>
      <c r="H17" s="142"/>
      <c r="I17" s="142"/>
      <c r="J17" s="142"/>
      <c r="K17" s="142"/>
      <c r="L17" s="142"/>
      <c r="M17" s="142"/>
      <c r="N17" s="142"/>
      <c r="O17" s="142"/>
      <c r="P17" s="142"/>
      <c r="Q17" s="142"/>
      <c r="R17" s="142"/>
      <c r="S17" s="142"/>
      <c r="T17" s="142"/>
      <c r="U17" s="142"/>
    </row>
    <row r="18" spans="2:22">
      <c r="B18" s="390" t="s">
        <v>1326</v>
      </c>
      <c r="C18" s="390"/>
      <c r="D18" s="390"/>
      <c r="E18" s="390"/>
      <c r="F18" s="390"/>
      <c r="G18" s="390"/>
      <c r="H18" s="390"/>
      <c r="I18" s="390"/>
      <c r="J18" s="390"/>
      <c r="K18" s="390"/>
      <c r="L18" s="390"/>
      <c r="M18" s="390"/>
      <c r="N18" s="390"/>
      <c r="O18" s="390"/>
      <c r="P18" s="390"/>
      <c r="Q18" s="390"/>
      <c r="R18" s="390"/>
      <c r="S18" s="390"/>
      <c r="T18" s="390"/>
      <c r="U18" s="390"/>
    </row>
    <row r="19" spans="2:22">
      <c r="B19" s="135"/>
      <c r="C19" s="41"/>
      <c r="D19" s="135"/>
      <c r="E19" s="135"/>
      <c r="F19" s="135"/>
      <c r="G19" s="135"/>
      <c r="H19" s="135"/>
      <c r="I19" s="135"/>
      <c r="J19" s="135"/>
      <c r="K19" s="135"/>
      <c r="L19" s="135"/>
      <c r="M19" s="135"/>
      <c r="N19" s="135"/>
      <c r="O19" s="135"/>
      <c r="P19" s="135"/>
      <c r="Q19" s="135"/>
      <c r="R19" s="135"/>
      <c r="S19" s="135"/>
      <c r="T19" s="135"/>
      <c r="U19" s="135"/>
    </row>
    <row r="20" spans="2:22">
      <c r="B20" s="377" t="s">
        <v>1327</v>
      </c>
      <c r="C20" s="377"/>
      <c r="D20" s="377"/>
      <c r="E20" s="377"/>
      <c r="F20" s="377"/>
      <c r="G20" s="377"/>
      <c r="H20" s="377"/>
      <c r="I20" s="377"/>
      <c r="J20" s="377"/>
      <c r="K20" s="377"/>
      <c r="L20" s="377"/>
      <c r="M20" s="377"/>
      <c r="N20" s="377"/>
      <c r="O20" s="377"/>
      <c r="P20" s="377"/>
      <c r="Q20" s="377"/>
      <c r="R20" s="377"/>
      <c r="S20" s="377"/>
      <c r="T20" s="377"/>
      <c r="U20" s="377"/>
    </row>
    <row r="21" spans="2:22" hidden="1">
      <c r="B21" s="41"/>
      <c r="C21" s="142"/>
      <c r="D21" s="142"/>
      <c r="E21" s="142"/>
      <c r="F21" s="142"/>
      <c r="G21" s="142"/>
      <c r="H21" s="142"/>
      <c r="I21" s="142"/>
      <c r="J21" s="142"/>
      <c r="K21" s="142"/>
      <c r="L21" s="142"/>
      <c r="M21" s="142"/>
      <c r="N21" s="142"/>
      <c r="O21" s="142"/>
      <c r="P21" s="142"/>
      <c r="Q21" s="142"/>
      <c r="R21" s="142"/>
      <c r="S21" s="142"/>
      <c r="T21" s="142"/>
      <c r="U21" s="142"/>
    </row>
    <row r="22" spans="2:22" hidden="1">
      <c r="B22" s="385" t="s">
        <v>1320</v>
      </c>
      <c r="C22" s="385"/>
      <c r="D22" s="385"/>
      <c r="E22" s="385"/>
      <c r="F22" s="385"/>
      <c r="G22" s="385"/>
      <c r="H22" s="385"/>
      <c r="I22" s="385"/>
      <c r="J22" s="385"/>
      <c r="K22" s="385"/>
      <c r="L22" s="385"/>
      <c r="M22" s="385"/>
      <c r="N22" s="385"/>
      <c r="O22" s="385"/>
      <c r="P22" s="385"/>
      <c r="Q22" s="385"/>
      <c r="R22" s="385"/>
      <c r="S22" s="385"/>
      <c r="T22" s="385"/>
      <c r="U22" s="385"/>
      <c r="V22" s="134"/>
    </row>
    <row r="23" spans="2:22">
      <c r="B23" s="388"/>
      <c r="C23" s="389"/>
      <c r="D23" s="389"/>
      <c r="E23" s="389"/>
      <c r="F23" s="389"/>
      <c r="G23" s="389"/>
      <c r="H23" s="389"/>
      <c r="I23" s="389"/>
      <c r="J23" s="389"/>
      <c r="K23" s="389"/>
      <c r="L23" s="389"/>
      <c r="M23" s="138"/>
      <c r="N23" s="138"/>
      <c r="O23" s="138"/>
      <c r="P23" s="138"/>
      <c r="Q23" s="138"/>
      <c r="R23" s="138"/>
      <c r="S23" s="138"/>
      <c r="T23" s="138"/>
      <c r="U23" s="138"/>
      <c r="V23" s="134"/>
    </row>
    <row r="24" spans="2:22">
      <c r="B24" s="377" t="s">
        <v>1328</v>
      </c>
      <c r="C24" s="377"/>
      <c r="D24" s="377"/>
      <c r="E24" s="377"/>
      <c r="F24" s="377"/>
      <c r="G24" s="377"/>
      <c r="H24" s="377"/>
      <c r="I24" s="377"/>
      <c r="J24" s="377"/>
      <c r="K24" s="377"/>
      <c r="L24" s="377"/>
      <c r="M24" s="377"/>
      <c r="N24" s="377"/>
      <c r="O24" s="377"/>
      <c r="P24" s="377"/>
      <c r="Q24" s="377"/>
      <c r="R24" s="377"/>
      <c r="S24" s="377"/>
      <c r="T24" s="377"/>
      <c r="U24" s="377"/>
    </row>
    <row r="25" spans="2:22">
      <c r="B25" s="142"/>
      <c r="C25" s="142"/>
      <c r="D25" s="142"/>
      <c r="E25" s="142"/>
      <c r="F25" s="142"/>
      <c r="G25" s="142"/>
      <c r="H25" s="142"/>
      <c r="I25" s="142"/>
      <c r="J25" s="142"/>
      <c r="K25" s="142"/>
      <c r="L25" s="142"/>
      <c r="M25" s="142"/>
      <c r="N25" s="142"/>
      <c r="O25" s="142"/>
      <c r="P25" s="142"/>
      <c r="Q25" s="142"/>
      <c r="R25" s="142"/>
      <c r="S25" s="142"/>
      <c r="T25" s="142"/>
      <c r="U25" s="142"/>
    </row>
    <row r="26" spans="2:22">
      <c r="B26" s="393" t="s">
        <v>1329</v>
      </c>
      <c r="C26" s="393"/>
      <c r="D26" s="393"/>
      <c r="E26" s="393"/>
      <c r="F26" s="393"/>
      <c r="G26" s="393"/>
      <c r="H26" s="393"/>
      <c r="I26" s="393"/>
      <c r="J26" s="393"/>
      <c r="K26" s="393"/>
      <c r="L26" s="393"/>
      <c r="M26" s="393"/>
      <c r="N26" s="393"/>
      <c r="O26" s="393"/>
      <c r="P26" s="393"/>
      <c r="Q26" s="393"/>
      <c r="R26" s="393"/>
      <c r="S26" s="393"/>
      <c r="T26" s="393"/>
      <c r="U26" s="393"/>
      <c r="V26" s="143"/>
    </row>
    <row r="27" spans="2:22">
      <c r="B27" s="386"/>
      <c r="C27" s="386" t="s">
        <v>552</v>
      </c>
      <c r="D27" s="386" t="s">
        <v>552</v>
      </c>
      <c r="E27" s="386" t="s">
        <v>552</v>
      </c>
      <c r="F27" s="386" t="s">
        <v>552</v>
      </c>
      <c r="G27" s="137"/>
      <c r="H27" s="137"/>
      <c r="I27" s="137"/>
      <c r="J27" s="137"/>
      <c r="K27" s="137"/>
      <c r="L27" s="137"/>
      <c r="M27" s="137"/>
      <c r="N27" s="137"/>
      <c r="O27" s="137"/>
      <c r="P27" s="137"/>
      <c r="Q27" s="137"/>
      <c r="R27" s="137"/>
      <c r="S27" s="137"/>
      <c r="T27" s="137"/>
      <c r="U27" s="137"/>
      <c r="V27" s="143"/>
    </row>
    <row r="28" spans="2:22">
      <c r="B28" s="379" t="s">
        <v>1330</v>
      </c>
      <c r="C28" s="379"/>
      <c r="D28" s="379"/>
      <c r="E28" s="379"/>
      <c r="F28" s="379"/>
      <c r="G28" s="379"/>
      <c r="H28" s="379"/>
      <c r="I28" s="379"/>
      <c r="J28" s="379"/>
      <c r="K28" s="379"/>
      <c r="L28" s="379"/>
      <c r="M28" s="379"/>
      <c r="N28" s="379"/>
      <c r="O28" s="379"/>
      <c r="P28" s="379"/>
      <c r="Q28" s="379"/>
      <c r="R28" s="379"/>
      <c r="S28" s="379"/>
      <c r="T28" s="379"/>
      <c r="U28" s="379"/>
    </row>
    <row r="29" spans="2:22">
      <c r="B29" s="386"/>
      <c r="C29" s="386" t="s">
        <v>552</v>
      </c>
      <c r="D29" s="386" t="s">
        <v>552</v>
      </c>
      <c r="E29" s="386" t="s">
        <v>552</v>
      </c>
      <c r="F29" s="386" t="s">
        <v>552</v>
      </c>
      <c r="G29" s="144"/>
      <c r="H29" s="144"/>
      <c r="I29" s="144"/>
      <c r="J29" s="144"/>
      <c r="K29" s="144"/>
      <c r="L29" s="144"/>
      <c r="M29" s="144"/>
      <c r="N29" s="144"/>
      <c r="O29" s="144"/>
      <c r="P29" s="144"/>
      <c r="Q29" s="144"/>
      <c r="R29" s="144"/>
      <c r="S29" s="144"/>
      <c r="T29" s="144"/>
      <c r="U29" s="144"/>
    </row>
    <row r="30" spans="2:22">
      <c r="B30" s="378" t="s">
        <v>1331</v>
      </c>
      <c r="C30" s="378"/>
      <c r="D30" s="378"/>
      <c r="E30" s="378"/>
      <c r="F30" s="378"/>
      <c r="G30" s="378"/>
      <c r="H30" s="378"/>
      <c r="I30" s="378"/>
      <c r="J30" s="378"/>
      <c r="K30" s="378"/>
      <c r="L30" s="378"/>
      <c r="M30" s="378"/>
      <c r="N30" s="378"/>
      <c r="O30" s="378"/>
      <c r="P30" s="378"/>
      <c r="Q30" s="378"/>
      <c r="R30" s="378"/>
      <c r="S30" s="378"/>
      <c r="T30" s="378"/>
      <c r="U30" s="378"/>
    </row>
    <row r="31" spans="2:22">
      <c r="B31" s="386"/>
      <c r="C31" s="386" t="s">
        <v>552</v>
      </c>
      <c r="D31" s="386" t="s">
        <v>552</v>
      </c>
      <c r="E31" s="386" t="s">
        <v>552</v>
      </c>
      <c r="F31" s="386" t="s">
        <v>552</v>
      </c>
      <c r="G31" s="145"/>
      <c r="H31" s="145"/>
      <c r="I31" s="145"/>
      <c r="J31" s="145"/>
      <c r="K31" s="145"/>
      <c r="L31" s="145"/>
      <c r="M31" s="145"/>
      <c r="N31" s="145"/>
      <c r="O31" s="145"/>
      <c r="P31" s="145"/>
      <c r="Q31" s="145"/>
      <c r="R31" s="145"/>
      <c r="S31" s="145"/>
      <c r="T31" s="145"/>
      <c r="U31" s="145"/>
    </row>
    <row r="32" spans="2:22">
      <c r="B32" s="379" t="s">
        <v>1332</v>
      </c>
      <c r="C32" s="379"/>
      <c r="D32" s="379"/>
      <c r="E32" s="379"/>
      <c r="F32" s="379"/>
      <c r="G32" s="379"/>
      <c r="H32" s="379"/>
      <c r="I32" s="379"/>
      <c r="J32" s="379"/>
      <c r="K32" s="379"/>
      <c r="L32" s="379"/>
      <c r="M32" s="379"/>
      <c r="N32" s="379"/>
      <c r="O32" s="379"/>
      <c r="P32" s="379"/>
      <c r="Q32" s="379"/>
      <c r="R32" s="379"/>
      <c r="S32" s="379"/>
      <c r="T32" s="379"/>
      <c r="U32" s="379"/>
    </row>
    <row r="33" spans="2:22">
      <c r="B33" s="386"/>
      <c r="C33" s="386" t="s">
        <v>552</v>
      </c>
      <c r="D33" s="386" t="s">
        <v>552</v>
      </c>
      <c r="E33" s="386" t="s">
        <v>552</v>
      </c>
      <c r="F33" s="386" t="s">
        <v>552</v>
      </c>
      <c r="G33" s="144"/>
      <c r="H33" s="144"/>
      <c r="I33" s="144"/>
      <c r="J33" s="144"/>
      <c r="K33" s="144"/>
      <c r="L33" s="144"/>
      <c r="M33" s="144"/>
      <c r="N33" s="144"/>
      <c r="O33" s="144"/>
      <c r="P33" s="144"/>
      <c r="Q33" s="144"/>
      <c r="R33" s="144"/>
      <c r="S33" s="144"/>
      <c r="T33" s="144"/>
      <c r="U33" s="144"/>
    </row>
    <row r="34" spans="2:22">
      <c r="B34" s="377" t="s">
        <v>1333</v>
      </c>
      <c r="C34" s="377"/>
      <c r="D34" s="377"/>
      <c r="E34" s="377"/>
      <c r="F34" s="377"/>
      <c r="G34" s="377"/>
      <c r="H34" s="377"/>
      <c r="I34" s="377"/>
      <c r="J34" s="377"/>
      <c r="K34" s="377"/>
      <c r="L34" s="377"/>
      <c r="M34" s="377"/>
      <c r="N34" s="377"/>
      <c r="O34" s="377"/>
      <c r="P34" s="377"/>
      <c r="Q34" s="377"/>
      <c r="R34" s="377"/>
      <c r="S34" s="377"/>
      <c r="T34" s="377"/>
      <c r="U34" s="377"/>
    </row>
    <row r="35" spans="2:22">
      <c r="B35" s="41"/>
      <c r="C35" s="147"/>
      <c r="D35" s="147"/>
      <c r="E35" s="147"/>
      <c r="F35" s="147"/>
      <c r="G35" s="147"/>
      <c r="H35" s="147"/>
      <c r="I35" s="147"/>
      <c r="J35" s="147"/>
      <c r="K35" s="147"/>
      <c r="L35" s="147"/>
      <c r="M35" s="147"/>
      <c r="N35" s="147"/>
      <c r="O35" s="147"/>
      <c r="P35" s="147"/>
      <c r="Q35" s="147"/>
      <c r="R35" s="147"/>
      <c r="S35" s="147"/>
      <c r="T35" s="119"/>
      <c r="U35" s="119"/>
    </row>
    <row r="36" spans="2:22">
      <c r="B36" s="391" t="s">
        <v>139</v>
      </c>
      <c r="C36" s="391"/>
      <c r="D36" s="391"/>
      <c r="E36" s="391"/>
      <c r="F36" s="391"/>
      <c r="G36" s="391"/>
      <c r="H36" s="119"/>
      <c r="I36" s="119"/>
      <c r="J36" s="119"/>
      <c r="K36" s="119"/>
      <c r="L36" s="119"/>
      <c r="M36" s="119"/>
      <c r="N36" s="119"/>
      <c r="O36" s="119"/>
      <c r="P36" s="119"/>
      <c r="Q36" s="119"/>
      <c r="R36" s="119"/>
      <c r="S36" s="119"/>
      <c r="T36" s="119"/>
      <c r="U36" s="119"/>
    </row>
    <row r="37" spans="2:22">
      <c r="B37" s="148"/>
      <c r="C37" s="148"/>
      <c r="D37" s="148"/>
      <c r="E37" s="148"/>
      <c r="F37" s="148"/>
      <c r="G37" s="148"/>
      <c r="H37" s="148"/>
      <c r="I37" s="119"/>
      <c r="J37" s="119"/>
      <c r="K37" s="119"/>
      <c r="L37" s="119"/>
      <c r="M37" s="119"/>
      <c r="N37" s="119"/>
      <c r="O37" s="119"/>
      <c r="P37" s="119"/>
      <c r="Q37" s="119"/>
      <c r="R37" s="119"/>
      <c r="S37" s="119"/>
      <c r="T37" s="119"/>
      <c r="U37" s="119"/>
    </row>
    <row r="38" spans="2:22">
      <c r="B38" s="272" t="s">
        <v>1334</v>
      </c>
      <c r="C38" s="305"/>
      <c r="D38" s="305"/>
      <c r="E38" s="305"/>
      <c r="F38" s="305"/>
      <c r="G38" s="305"/>
      <c r="H38" s="305"/>
      <c r="I38" s="306"/>
      <c r="J38" s="306"/>
      <c r="K38" s="306"/>
      <c r="L38" s="306"/>
      <c r="M38" s="306"/>
      <c r="N38" s="306"/>
      <c r="O38" s="306"/>
      <c r="P38" s="306"/>
      <c r="Q38" s="306"/>
      <c r="R38" s="306"/>
      <c r="S38" s="306"/>
      <c r="T38" s="306"/>
      <c r="U38" s="119"/>
    </row>
    <row r="39" spans="2:22">
      <c r="B39" s="148"/>
      <c r="C39" s="148"/>
      <c r="D39" s="148"/>
      <c r="E39" s="148"/>
      <c r="F39" s="148"/>
      <c r="G39" s="148"/>
      <c r="H39" s="148"/>
      <c r="I39" s="119"/>
      <c r="J39" s="119"/>
      <c r="K39" s="119"/>
      <c r="L39" s="119"/>
      <c r="M39" s="119"/>
      <c r="N39" s="119"/>
      <c r="O39" s="119"/>
      <c r="P39" s="119"/>
      <c r="Q39" s="119"/>
      <c r="R39" s="119"/>
      <c r="S39" s="119"/>
      <c r="T39" s="119"/>
      <c r="U39" s="119"/>
    </row>
    <row r="40" spans="2:22">
      <c r="B40" s="380" t="s">
        <v>1335</v>
      </c>
      <c r="C40" s="380"/>
      <c r="D40" s="380"/>
      <c r="E40" s="380"/>
      <c r="F40" s="380"/>
      <c r="G40" s="380"/>
      <c r="H40" s="380"/>
      <c r="I40" s="380"/>
      <c r="J40" s="380"/>
      <c r="K40" s="380"/>
      <c r="L40" s="380"/>
      <c r="M40" s="380"/>
      <c r="N40" s="380"/>
      <c r="O40" s="380"/>
      <c r="P40" s="380"/>
      <c r="Q40" s="380"/>
      <c r="R40" s="380"/>
      <c r="S40" s="380"/>
      <c r="T40" s="380"/>
      <c r="U40" s="380"/>
      <c r="V40" s="136"/>
    </row>
    <row r="41" spans="2:22">
      <c r="B41" s="78"/>
      <c r="C41" s="137"/>
      <c r="D41" s="137"/>
      <c r="E41" s="137"/>
      <c r="F41" s="137"/>
      <c r="G41" s="137"/>
      <c r="H41" s="137"/>
      <c r="I41" s="137"/>
      <c r="J41" s="137"/>
      <c r="K41" s="137"/>
      <c r="L41" s="137"/>
      <c r="M41" s="137"/>
      <c r="N41" s="137"/>
      <c r="O41" s="137"/>
      <c r="P41" s="137"/>
      <c r="Q41" s="137"/>
      <c r="R41" s="137"/>
      <c r="S41" s="137"/>
      <c r="T41" s="137"/>
      <c r="U41" s="137"/>
      <c r="V41" s="136"/>
    </row>
    <row r="42" spans="2:22">
      <c r="B42" s="380" t="s">
        <v>1336</v>
      </c>
      <c r="C42" s="380"/>
      <c r="D42" s="380"/>
      <c r="E42" s="380"/>
      <c r="F42" s="380"/>
      <c r="G42" s="380"/>
      <c r="H42" s="380"/>
      <c r="I42" s="380"/>
      <c r="J42" s="380"/>
      <c r="K42" s="380"/>
      <c r="L42" s="380"/>
      <c r="M42" s="380"/>
      <c r="N42" s="380"/>
      <c r="O42" s="380"/>
      <c r="P42" s="380"/>
      <c r="Q42" s="380"/>
      <c r="R42" s="380"/>
      <c r="S42" s="380"/>
      <c r="T42" s="380"/>
      <c r="U42" s="380"/>
    </row>
    <row r="43" spans="2:22">
      <c r="B43" s="383"/>
      <c r="C43" s="384"/>
      <c r="D43" s="384"/>
      <c r="E43" s="384"/>
      <c r="F43" s="384"/>
      <c r="G43" s="384"/>
      <c r="H43" s="384"/>
      <c r="I43" s="137"/>
      <c r="J43" s="137"/>
      <c r="K43" s="137"/>
      <c r="L43" s="137"/>
      <c r="M43" s="137"/>
      <c r="N43" s="137"/>
      <c r="O43" s="137"/>
      <c r="P43" s="137"/>
      <c r="Q43" s="137"/>
      <c r="R43" s="137"/>
      <c r="S43" s="137"/>
      <c r="T43" s="137"/>
      <c r="U43" s="137"/>
    </row>
    <row r="44" spans="2:22">
      <c r="B44" s="385" t="s">
        <v>1337</v>
      </c>
      <c r="C44" s="385"/>
      <c r="D44" s="385"/>
      <c r="E44" s="385"/>
      <c r="F44" s="385"/>
      <c r="G44" s="385"/>
      <c r="H44" s="385"/>
      <c r="I44" s="385"/>
      <c r="J44" s="385"/>
      <c r="K44" s="385"/>
      <c r="L44" s="385"/>
      <c r="M44" s="385"/>
      <c r="N44" s="385"/>
      <c r="O44" s="385"/>
      <c r="P44" s="385"/>
      <c r="Q44" s="385"/>
      <c r="R44" s="385"/>
      <c r="S44" s="385"/>
      <c r="T44" s="385"/>
      <c r="U44" s="385"/>
      <c r="V44" s="134"/>
    </row>
    <row r="45" spans="2:22">
      <c r="B45" s="138"/>
      <c r="C45" s="138"/>
      <c r="D45" s="138"/>
      <c r="E45" s="138"/>
      <c r="F45" s="138"/>
      <c r="G45" s="138"/>
      <c r="H45" s="138"/>
      <c r="I45" s="138"/>
      <c r="J45" s="138"/>
      <c r="K45" s="138"/>
      <c r="L45" s="138"/>
      <c r="M45" s="138"/>
      <c r="N45" s="138"/>
      <c r="O45" s="138"/>
      <c r="P45" s="138"/>
      <c r="Q45" s="138"/>
      <c r="R45" s="138"/>
      <c r="S45" s="138"/>
      <c r="T45" s="138"/>
      <c r="U45" s="138"/>
      <c r="V45" s="134"/>
    </row>
    <row r="46" spans="2:22" ht="15" customHeight="1">
      <c r="B46" s="382" t="s">
        <v>1338</v>
      </c>
      <c r="C46" s="382"/>
      <c r="D46" s="382"/>
      <c r="E46" s="382"/>
      <c r="F46" s="382"/>
      <c r="G46" s="382"/>
      <c r="H46" s="382"/>
      <c r="I46" s="382"/>
      <c r="J46" s="382"/>
      <c r="K46" s="382"/>
      <c r="L46" s="382"/>
      <c r="M46" s="382"/>
      <c r="N46" s="382"/>
      <c r="O46" s="382"/>
      <c r="P46" s="382"/>
      <c r="Q46" s="382"/>
      <c r="R46" s="382"/>
      <c r="S46" s="382"/>
      <c r="T46" s="382"/>
      <c r="U46" s="382"/>
    </row>
    <row r="47" spans="2:22">
      <c r="B47" s="382"/>
      <c r="C47" s="382"/>
      <c r="D47" s="382"/>
      <c r="E47" s="382"/>
      <c r="F47" s="382"/>
      <c r="G47" s="382"/>
      <c r="H47" s="382"/>
      <c r="I47" s="382"/>
      <c r="J47" s="382"/>
      <c r="K47" s="382"/>
      <c r="L47" s="382"/>
      <c r="M47" s="382"/>
      <c r="N47" s="382"/>
      <c r="O47" s="382"/>
      <c r="P47" s="382"/>
      <c r="Q47" s="382"/>
      <c r="R47" s="382"/>
      <c r="S47" s="382"/>
      <c r="T47" s="382"/>
      <c r="U47" s="382"/>
    </row>
    <row r="48" spans="2:22">
      <c r="B48" s="381"/>
      <c r="C48" s="381"/>
      <c r="D48" s="381"/>
      <c r="E48" s="381"/>
      <c r="F48" s="381"/>
      <c r="G48" s="381"/>
      <c r="H48" s="381"/>
      <c r="I48" s="381"/>
      <c r="J48" s="381"/>
      <c r="K48" s="381"/>
      <c r="L48" s="119"/>
      <c r="M48" s="119"/>
      <c r="N48" s="119"/>
      <c r="O48" s="119"/>
      <c r="P48" s="119"/>
      <c r="Q48" s="119"/>
      <c r="R48" s="119"/>
      <c r="S48" s="119"/>
      <c r="T48" s="119"/>
      <c r="U48" s="119"/>
    </row>
    <row r="49" spans="2:21">
      <c r="B49" s="377"/>
      <c r="C49" s="377"/>
      <c r="D49" s="377"/>
      <c r="E49" s="377"/>
      <c r="F49" s="377"/>
      <c r="G49" s="377"/>
      <c r="H49" s="377"/>
      <c r="I49" s="377"/>
      <c r="J49" s="377"/>
      <c r="K49" s="377"/>
      <c r="L49" s="377"/>
      <c r="M49" s="377"/>
      <c r="N49" s="377"/>
      <c r="O49" s="377"/>
      <c r="P49" s="377"/>
      <c r="Q49" s="377"/>
      <c r="R49" s="377"/>
      <c r="S49" s="377"/>
      <c r="T49" s="377"/>
      <c r="U49" s="377"/>
    </row>
    <row r="50" spans="2:21">
      <c r="B50" s="119"/>
      <c r="C50" s="119"/>
      <c r="D50" s="119"/>
      <c r="E50" s="119"/>
      <c r="F50" s="119"/>
      <c r="G50" s="119"/>
      <c r="H50" s="119"/>
      <c r="I50" s="119"/>
      <c r="J50" s="119"/>
      <c r="K50" s="119"/>
      <c r="L50" s="119"/>
      <c r="M50" s="119"/>
      <c r="N50" s="119"/>
      <c r="O50" s="119"/>
      <c r="P50" s="119"/>
      <c r="Q50" s="119"/>
      <c r="R50" s="119"/>
      <c r="S50" s="119"/>
      <c r="T50" s="119"/>
      <c r="U50" s="119"/>
    </row>
    <row r="51" spans="2:21">
      <c r="B51" s="377"/>
      <c r="C51" s="377"/>
      <c r="D51" s="377"/>
      <c r="E51" s="377"/>
      <c r="F51" s="377"/>
      <c r="G51" s="377"/>
      <c r="H51" s="377"/>
      <c r="I51" s="377"/>
      <c r="J51" s="377"/>
      <c r="K51" s="377"/>
      <c r="L51" s="377"/>
      <c r="M51" s="377"/>
      <c r="N51" s="377"/>
      <c r="O51" s="377"/>
      <c r="P51" s="377"/>
      <c r="Q51" s="377"/>
      <c r="R51" s="377"/>
      <c r="S51" s="377"/>
      <c r="T51" s="377"/>
      <c r="U51" s="377"/>
    </row>
    <row r="52" spans="2:21">
      <c r="B52" s="119"/>
      <c r="C52" s="119"/>
      <c r="D52" s="119"/>
      <c r="E52" s="119"/>
      <c r="F52" s="119"/>
      <c r="G52" s="119"/>
      <c r="H52" s="119"/>
      <c r="I52" s="119"/>
      <c r="J52" s="119"/>
      <c r="K52" s="119"/>
      <c r="L52" s="119"/>
      <c r="M52" s="119"/>
      <c r="N52" s="119"/>
      <c r="O52" s="119"/>
      <c r="P52" s="119"/>
      <c r="Q52" s="119"/>
      <c r="R52" s="119"/>
      <c r="S52" s="119"/>
      <c r="T52" s="119"/>
      <c r="U52" s="119"/>
    </row>
  </sheetData>
  <sheetProtection selectLockedCells="1"/>
  <mergeCells count="29">
    <mergeCell ref="B6:U6"/>
    <mergeCell ref="B22:U22"/>
    <mergeCell ref="B24:U24"/>
    <mergeCell ref="B36:G36"/>
    <mergeCell ref="B8:U8"/>
    <mergeCell ref="B12:U12"/>
    <mergeCell ref="B26:U26"/>
    <mergeCell ref="B10:U10"/>
    <mergeCell ref="B16:U16"/>
    <mergeCell ref="B42:U42"/>
    <mergeCell ref="B27:F27"/>
    <mergeCell ref="B14:U14"/>
    <mergeCell ref="B28:U28"/>
    <mergeCell ref="B23:L23"/>
    <mergeCell ref="B18:U18"/>
    <mergeCell ref="B29:F29"/>
    <mergeCell ref="B31:F31"/>
    <mergeCell ref="B33:F33"/>
    <mergeCell ref="B20:U20"/>
    <mergeCell ref="B51:U51"/>
    <mergeCell ref="B49:U49"/>
    <mergeCell ref="B30:U30"/>
    <mergeCell ref="B32:U32"/>
    <mergeCell ref="B34:U34"/>
    <mergeCell ref="B40:U40"/>
    <mergeCell ref="B48:K48"/>
    <mergeCell ref="B46:U47"/>
    <mergeCell ref="B43:H43"/>
    <mergeCell ref="B44:U44"/>
  </mergeCells>
  <phoneticPr fontId="1" type="noConversion"/>
  <hyperlinks>
    <hyperlink ref="B18:U18" location="'Table 2e'!A1" display="Table 2e: Inspection outcomes of pupil referral units inspected between 1 September 2011 and 31 August 2012 (final)"/>
    <hyperlink ref="B26:U26" location="Contents!A1" display="Table 4a: Maintained schools in special measures at 31 August 2012 (final)"/>
    <hyperlink ref="B30:S30" location="'Table 5c'!A1" display="'Table 5c'!A1"/>
    <hyperlink ref="B8" location="'Table 2'!A1" display="'Table 2'!A1"/>
    <hyperlink ref="B12" location="'Table 2b'!A1" display="'Table 2b'!A1"/>
    <hyperlink ref="B16" location="'Table 2d'!A1" display="'Table 2d'!A1"/>
    <hyperlink ref="B20" location="'Table 3'!A1" display="'Table 3'!A1"/>
    <hyperlink ref="B24" location="'Table 5'!A1" display="'Table 5'!A1"/>
    <hyperlink ref="B28" location="'Table 5b'!A1" display="'Table 5b'!A1"/>
    <hyperlink ref="B32" location="'Table 5d'!A1" display="'Table 5d'!A1"/>
    <hyperlink ref="B34" location="'Table 6'!A1" display="'Table 6'!A1"/>
    <hyperlink ref="B42" location="'Chart 2'!A1" display="'Chart 2'!A1"/>
    <hyperlink ref="B46:S47" location="'Chart 4'!A1" display="'Chart 4'!A1"/>
    <hyperlink ref="B10:U10" location="'Table 2a'!A1" display="Table 2a: Inspection outcomes of nursery schools inspected between 1 September 2011 and 31 August 2012 (final)"/>
    <hyperlink ref="B6:U6" location="'Table 1'!A1" display="Table 1: Number of maintained schools inspected between 1 September 2011 and 31 August 2012, by inspection type (final)"/>
    <hyperlink ref="B8:U8" location="'Table 2'!A1" display="Table 2: Inspection outcomes of maintained schools inspected between 1 September 2011 and 31 August 2012 (final)"/>
    <hyperlink ref="B12:U12" location="'Table 2b'!A1" display="Table 2b: Inspection outcomes of primary schools inspected between 1 September 2011 and 31 August 2012 (final)"/>
    <hyperlink ref="B16:U16" location="'Table 2d'!A1" display="Table 2d: Inspection outcomes of special schools inspected between 1 September 2011 and 31 August 2012 (final)"/>
    <hyperlink ref="B20:U20" location="'Table 3'!A1" display="Table 3: Inspection outcomes for selected judgements of maintained schools at their most recent inspection at 31 August 2012 (final)"/>
    <hyperlink ref="B24:U24" location="'Table 5'!A1" display="Table 4: Number of maintained schools placed into, coming out of and closing while in a category of concern between 1 September 2011 and 31 August 2012 (final)"/>
    <hyperlink ref="B28:U28" location="Contents!A1" display="Table 4b: Maintained schools in notice to improve at 31 August 2012 (final)"/>
    <hyperlink ref="B30:U30" location="Contents!A1" display="Table 4c: Maintained schools removed from special measures between 1 September 2011 and 31 August 2012 (final)"/>
    <hyperlink ref="B32:U32" location="Contents!A1" display="Table 4d: Maintained schools removed from notice to improve between 1 September 2011 and 31 August 2012 (final)"/>
    <hyperlink ref="B34:U34" location="Contents!A1" display="Table 5: Most recent overall effectiveness for schools inspected at 31 August 2012 by local authority and government office region (final)"/>
    <hyperlink ref="B40:U40" location="'Chart 2'!A1" display="Chart 2: Overall effectiveness of maintained schools inspected between 1 April 2012 and 30 June 2012, by phase (provisional)"/>
    <hyperlink ref="B42:U42" location="'Chart 3'!A1" display="Chart 3: Key inspections judgements for maintained schools inspected between 1 April 2012 and 30 June 2012 (provisional)"/>
    <hyperlink ref="B44:U44" location="'Chart 4'!A1" display="Chart 4: Most recent overall effectiveness of schools inspected under section 5 at 30 June 2012 (provisional)"/>
    <hyperlink ref="B46:U47" location="'Chart 5'!A1" display="Chart 5:  Most recent overall effectiveness of schools inspected at 30 June 2012 compared to the most recent overall effectiveness at 31 August 2011, 31 August 2010 and 31 August 2009 (provisional)"/>
    <hyperlink ref="B14:U14" location="'Table 2c'!A1" display="Table 2c: Inspection outcomes of secondary schools inspected between 1 September 2011 and 31 August 2012 (final)"/>
    <hyperlink ref="B38" location="'Chart 1'!A1" display="Chart 1: Overall effectiveness of maintained schools inspected between 1 September 2005 and 30 June 2012 (provisional)"/>
    <hyperlink ref="B38:T38" location="'Chart 1'!A1" display="Chart 1: Overall effectiveness of maintained schools inspected between 1 September 2005 and 31 December 2011 (provisional)"/>
    <hyperlink ref="B22:U22" location="'Table 4'!A1" display="Table 4: Most recent overall effectiveness outcome of maintained schools that closed between 1 April 2012 and 30 June 2012 (provisional)"/>
  </hyperlinks>
  <pageMargins left="0.74803149606299213" right="0.74803149606299213" top="0.98425196850393704" bottom="0.98425196850393704" header="0.51181102362204722" footer="0.51181102362204722"/>
  <pageSetup paperSize="9" scale="65" orientation="landscape" r:id="rId1"/>
  <headerFooter alignWithMargins="0"/>
</worksheet>
</file>

<file path=xl/worksheets/sheet20.xml><?xml version="1.0" encoding="utf-8"?>
<worksheet xmlns="http://schemas.openxmlformats.org/spreadsheetml/2006/main" xmlns:r="http://schemas.openxmlformats.org/officeDocument/2006/relationships">
  <sheetPr codeName="Sheet11">
    <tabColor rgb="FF800000"/>
    <pageSetUpPr fitToPage="1"/>
  </sheetPr>
  <dimension ref="B1:U40"/>
  <sheetViews>
    <sheetView showGridLines="0" showRowColHeaders="0" showRuler="0" zoomScale="85" zoomScaleNormal="85" zoomScaleSheetLayoutView="100" workbookViewId="0">
      <selection activeCell="B4" sqref="B4"/>
    </sheetView>
  </sheetViews>
  <sheetFormatPr defaultRowHeight="12.75"/>
  <cols>
    <col min="1" max="1" width="2.7109375" style="94" customWidth="1"/>
    <col min="2" max="2" width="24.42578125" style="94" customWidth="1"/>
    <col min="3" max="7" width="12.28515625" style="94" customWidth="1"/>
    <col min="8" max="8" width="9.140625" style="94"/>
    <col min="9" max="9" width="17.7109375" style="94" bestFit="1" customWidth="1"/>
    <col min="10" max="10" width="9.140625" style="94"/>
    <col min="11" max="11" width="24.42578125" style="94" customWidth="1"/>
    <col min="12" max="16384" width="9.140625" style="94"/>
  </cols>
  <sheetData>
    <row r="1" spans="2:21">
      <c r="B1" s="207"/>
    </row>
    <row r="2" spans="2:21">
      <c r="B2" s="443" t="s">
        <v>1344</v>
      </c>
      <c r="C2" s="389"/>
      <c r="D2" s="389"/>
      <c r="E2" s="389"/>
      <c r="F2" s="389"/>
      <c r="G2" s="389"/>
      <c r="H2" s="389"/>
      <c r="I2" s="389"/>
      <c r="J2" s="389"/>
      <c r="N2" s="195"/>
      <c r="O2" s="195"/>
      <c r="P2" s="195"/>
      <c r="Q2" s="195"/>
      <c r="R2" s="195"/>
      <c r="S2" s="195"/>
      <c r="T2" s="195"/>
    </row>
    <row r="3" spans="2:21" ht="5.25" customHeight="1">
      <c r="B3" s="78"/>
      <c r="C3" s="60"/>
      <c r="D3" s="60"/>
      <c r="E3" s="60"/>
      <c r="F3" s="60"/>
      <c r="G3" s="60"/>
      <c r="H3" s="57"/>
      <c r="I3" s="57"/>
      <c r="J3" s="57"/>
      <c r="N3" s="195"/>
      <c r="O3" s="195"/>
      <c r="P3" s="195"/>
      <c r="Q3" s="195"/>
      <c r="R3" s="195"/>
      <c r="S3" s="195"/>
      <c r="T3" s="195"/>
    </row>
    <row r="4" spans="2:21">
      <c r="B4" s="65" t="s">
        <v>525</v>
      </c>
      <c r="C4" s="41"/>
      <c r="D4" s="57"/>
      <c r="E4" s="57"/>
      <c r="F4" s="57"/>
      <c r="G4" s="57"/>
      <c r="H4" s="57"/>
      <c r="I4" s="57"/>
      <c r="J4" s="335"/>
      <c r="K4" s="268" t="s">
        <v>526</v>
      </c>
      <c r="L4" s="195"/>
      <c r="M4" s="195"/>
      <c r="N4" s="195"/>
      <c r="O4" s="195"/>
      <c r="P4" s="195"/>
      <c r="Q4" s="260"/>
      <c r="U4" s="97"/>
    </row>
    <row r="5" spans="2:21">
      <c r="B5" s="439" t="s">
        <v>700</v>
      </c>
      <c r="C5" s="441" t="s">
        <v>297</v>
      </c>
      <c r="D5" s="441"/>
      <c r="E5" s="441"/>
      <c r="F5" s="441"/>
      <c r="G5" s="441"/>
      <c r="H5" s="57"/>
      <c r="I5" s="339"/>
      <c r="J5" s="335"/>
      <c r="K5" s="268"/>
      <c r="L5" s="261" t="s">
        <v>297</v>
      </c>
      <c r="M5" s="261"/>
      <c r="N5" s="261"/>
      <c r="O5" s="261"/>
      <c r="P5" s="261"/>
      <c r="Q5" s="260"/>
      <c r="R5" s="194"/>
      <c r="U5" s="97"/>
    </row>
    <row r="6" spans="2:21">
      <c r="B6" s="440"/>
      <c r="C6" s="70" t="s">
        <v>54</v>
      </c>
      <c r="D6" s="70" t="s">
        <v>55</v>
      </c>
      <c r="E6" s="70" t="s">
        <v>56</v>
      </c>
      <c r="F6" s="70" t="s">
        <v>57</v>
      </c>
      <c r="G6" s="66" t="s">
        <v>59</v>
      </c>
      <c r="H6" s="57"/>
      <c r="I6" s="339"/>
      <c r="J6" s="335"/>
      <c r="K6" s="262" t="s">
        <v>23</v>
      </c>
      <c r="L6" s="263" t="s">
        <v>54</v>
      </c>
      <c r="M6" s="263" t="s">
        <v>55</v>
      </c>
      <c r="N6" s="263" t="s">
        <v>56</v>
      </c>
      <c r="O6" s="263" t="s">
        <v>57</v>
      </c>
      <c r="P6" s="341" t="s">
        <v>59</v>
      </c>
      <c r="Q6" s="194"/>
      <c r="R6" s="194"/>
      <c r="U6" s="97"/>
    </row>
    <row r="7" spans="2:21">
      <c r="B7" s="71" t="s">
        <v>1343</v>
      </c>
      <c r="C7" s="76">
        <f>DataPack!B725</f>
        <v>353</v>
      </c>
      <c r="D7" s="76">
        <f>DataPack!C725</f>
        <v>1988</v>
      </c>
      <c r="E7" s="76">
        <f>DataPack!D725</f>
        <v>1193</v>
      </c>
      <c r="F7" s="76">
        <f>DataPack!E725</f>
        <v>369</v>
      </c>
      <c r="G7" s="82">
        <f>DataPack!F725</f>
        <v>3903</v>
      </c>
      <c r="H7" s="57"/>
      <c r="I7" s="339"/>
      <c r="J7" s="335"/>
      <c r="K7" s="269" t="str">
        <f>DataPack!A718 &amp; " (" &amp; TEXT(G14, "##,##") &amp; ")⁵"</f>
        <v>2005/06 (6,128)⁵</v>
      </c>
      <c r="L7" s="270">
        <f>IF(ROUND(100*C14/$G14, 0)=0, #N/A, ROUND(100*C14/$G14, 0))</f>
        <v>11</v>
      </c>
      <c r="M7" s="270">
        <f>IF(ROUND(100*D14/$G14, 0)=0, #N/A, ROUND(100*D14/$G14, 0))</f>
        <v>48</v>
      </c>
      <c r="N7" s="270">
        <f>IF(ROUND(100*E14/$G14, 0)=0, #N/A, ROUND(100*E14/$G14, 0))</f>
        <v>34</v>
      </c>
      <c r="O7" s="270">
        <f>IF(ROUND(100*F14/$G14, 0)=0, #N/A, ROUND(100*F14/$G14, 0))</f>
        <v>8</v>
      </c>
      <c r="P7" s="264">
        <v>100</v>
      </c>
      <c r="Q7" s="194"/>
      <c r="R7" s="194"/>
      <c r="U7" s="97"/>
    </row>
    <row r="8" spans="2:21">
      <c r="B8" s="71" t="s">
        <v>916</v>
      </c>
      <c r="C8" s="76">
        <f>DataPack!B724</f>
        <v>366</v>
      </c>
      <c r="D8" s="76">
        <f>DataPack!C724</f>
        <v>1048</v>
      </c>
      <c r="E8" s="76">
        <f>DataPack!D724</f>
        <v>684</v>
      </c>
      <c r="F8" s="76">
        <f>DataPack!E724</f>
        <v>138</v>
      </c>
      <c r="G8" s="82">
        <f>DataPack!F724</f>
        <v>2236</v>
      </c>
      <c r="H8" s="57"/>
      <c r="I8" s="339"/>
      <c r="J8" s="335"/>
      <c r="K8" s="269" t="str">
        <f>DataPack!A719 &amp; " (" &amp; TEXT(G13, "##,##") &amp; ") "</f>
        <v xml:space="preserve">2006/07 (8,323) </v>
      </c>
      <c r="L8" s="270">
        <f>IF(ROUND(100*C13/$G13, 0)=0, #N/A, ROUND(100*C13/$G13, 0))</f>
        <v>14</v>
      </c>
      <c r="M8" s="270">
        <f>IF(ROUND(100*D13/$G13, 0)=0, #N/A, ROUND(100*D13/$G13, 0))</f>
        <v>47</v>
      </c>
      <c r="N8" s="270">
        <f>IF(ROUND(100*E13/$G13, 0)=0, #N/A, ROUND(100*E13/$G13, 0))</f>
        <v>34</v>
      </c>
      <c r="O8" s="270">
        <f>IF(ROUND(100*F13/$G13, 0)=0, #N/A, ROUND(100*F13/$G13, 0))</f>
        <v>6</v>
      </c>
      <c r="P8" s="264">
        <v>100</v>
      </c>
      <c r="Q8" s="194"/>
      <c r="R8" s="194"/>
      <c r="U8" s="97"/>
    </row>
    <row r="9" spans="2:21">
      <c r="B9" s="71" t="s">
        <v>692</v>
      </c>
      <c r="C9" s="76">
        <f>DataPack!B723</f>
        <v>617</v>
      </c>
      <c r="D9" s="76">
        <f>DataPack!C723</f>
        <v>2621</v>
      </c>
      <c r="E9" s="76">
        <f>DataPack!D723</f>
        <v>2167</v>
      </c>
      <c r="F9" s="76">
        <f>DataPack!E723</f>
        <v>321</v>
      </c>
      <c r="G9" s="82">
        <f>DataPack!F723</f>
        <v>5726</v>
      </c>
      <c r="H9" s="57"/>
      <c r="I9" s="339"/>
      <c r="J9" s="335"/>
      <c r="K9" s="269" t="str">
        <f>DataPack!A720 &amp; " (" &amp; TEXT(G12, "##,##") &amp; ") "</f>
        <v xml:space="preserve">2007/08 (7,867) </v>
      </c>
      <c r="L9" s="270">
        <f>IF(ROUND(100*C12/$G12, 0)=0, #N/A, ROUND(100*C12/$G12, 0))</f>
        <v>15</v>
      </c>
      <c r="M9" s="270">
        <f>IF(ROUND(100*D12/$G12, 0)=0, #N/A, ROUND(100*D12/$G12, 0))</f>
        <v>49</v>
      </c>
      <c r="N9" s="270">
        <f>IF(ROUND(100*E12/$G12, 0)=0, #N/A, ROUND(100*E12/$G12, 0))</f>
        <v>32</v>
      </c>
      <c r="O9" s="270">
        <f>IF(ROUND(100*F12/$G12, 0)=0, #N/A, ROUND(100*F12/$G12, 0))</f>
        <v>5</v>
      </c>
      <c r="P9" s="264">
        <v>100</v>
      </c>
      <c r="Q9" s="194"/>
      <c r="R9" s="194"/>
      <c r="U9" s="97"/>
    </row>
    <row r="10" spans="2:21" ht="12.75" customHeight="1">
      <c r="B10" s="71" t="s">
        <v>893</v>
      </c>
      <c r="C10" s="76">
        <f>DataPack!B722</f>
        <v>782</v>
      </c>
      <c r="D10" s="76">
        <f>DataPack!C722</f>
        <v>2631</v>
      </c>
      <c r="E10" s="76">
        <f>DataPack!D722</f>
        <v>2281</v>
      </c>
      <c r="F10" s="76">
        <f>DataPack!E722</f>
        <v>477</v>
      </c>
      <c r="G10" s="82">
        <f>DataPack!F722</f>
        <v>6171</v>
      </c>
      <c r="H10" s="57"/>
      <c r="I10" s="339"/>
      <c r="J10" s="335"/>
      <c r="K10" s="269" t="str">
        <f>DataPack!A721 &amp; " (" &amp; TEXT(G11, "##,##") &amp; ") "</f>
        <v xml:space="preserve">2008/09 (7,065) </v>
      </c>
      <c r="L10" s="270">
        <f>IF(ROUND(100*C11/$G11, 0)=0, #N/A, ROUND(100*C11/$G11, 0))</f>
        <v>19</v>
      </c>
      <c r="M10" s="270">
        <f>IF(ROUND(100*D11/$G11, 0)=0, #N/A, ROUND(100*D11/$G11, 0))</f>
        <v>50</v>
      </c>
      <c r="N10" s="270">
        <f>IF(ROUND(100*E11/$G11, 0)=0, #N/A, ROUND(100*E11/$G11, 0))</f>
        <v>28</v>
      </c>
      <c r="O10" s="270">
        <f>IF(ROUND(100*F11/$G11, 0)=0, #N/A, ROUND(100*F11/$G11, 0))</f>
        <v>4</v>
      </c>
      <c r="P10" s="264">
        <v>100</v>
      </c>
      <c r="Q10" s="194"/>
      <c r="R10" s="194"/>
      <c r="U10" s="97"/>
    </row>
    <row r="11" spans="2:21">
      <c r="B11" s="71" t="s">
        <v>694</v>
      </c>
      <c r="C11" s="76">
        <f>DataPack!B721</f>
        <v>1327</v>
      </c>
      <c r="D11" s="76">
        <f>DataPack!C721</f>
        <v>3512</v>
      </c>
      <c r="E11" s="76">
        <f>DataPack!D721</f>
        <v>1955</v>
      </c>
      <c r="F11" s="76">
        <f>DataPack!E721</f>
        <v>271</v>
      </c>
      <c r="G11" s="82">
        <f>DataPack!F721</f>
        <v>7065</v>
      </c>
      <c r="H11" s="57"/>
      <c r="I11" s="339"/>
      <c r="J11" s="335"/>
      <c r="K11" s="269" t="str">
        <f>DataPack!A722 &amp; " (" &amp; TEXT(G10, "##,##")  &amp; ")⁴"</f>
        <v>2009/10 (6,171)⁴</v>
      </c>
      <c r="L11" s="270">
        <f>IF(ROUND(100*C10/$G10, 0)=0, #N/A, ROUND(100*C10/$G10, 0))</f>
        <v>13</v>
      </c>
      <c r="M11" s="270">
        <f>IF(ROUND(100*D10/$G10, 0)=0, #N/A, ROUND(100*D10/$G10, 0))</f>
        <v>43</v>
      </c>
      <c r="N11" s="270">
        <f>IF(ROUND(100*E10/$G10, 0)=0, #N/A, ROUND(100*E10/$G10, 0))</f>
        <v>37</v>
      </c>
      <c r="O11" s="270">
        <f>IF(ROUND(100*F10/$G10, 0)=0, #N/A, ROUND(100*F10/$G10, 0))</f>
        <v>8</v>
      </c>
      <c r="P11" s="264">
        <v>100</v>
      </c>
      <c r="Q11" s="194"/>
      <c r="R11" s="194"/>
      <c r="U11" s="97"/>
    </row>
    <row r="12" spans="2:21">
      <c r="B12" s="71" t="s">
        <v>695</v>
      </c>
      <c r="C12" s="76">
        <f>DataPack!B720</f>
        <v>1146</v>
      </c>
      <c r="D12" s="76">
        <f>DataPack!C720</f>
        <v>3839</v>
      </c>
      <c r="E12" s="76">
        <f>DataPack!D720</f>
        <v>2507</v>
      </c>
      <c r="F12" s="76">
        <f>DataPack!E720</f>
        <v>375</v>
      </c>
      <c r="G12" s="82">
        <f>DataPack!F720</f>
        <v>7867</v>
      </c>
      <c r="H12" s="57"/>
      <c r="I12" s="339"/>
      <c r="J12" s="335"/>
      <c r="K12" s="269" t="str">
        <f>DataPack!A723 &amp; " (" &amp; TEXT(G9, "##,##") &amp; ") "</f>
        <v xml:space="preserve">2010/11 (5,726) </v>
      </c>
      <c r="L12" s="270">
        <f>IF(ROUND(100*C9/$G9, 0)=0, #N/A, ROUND(100*C9/$G9, 0))</f>
        <v>11</v>
      </c>
      <c r="M12" s="270">
        <f>IF(ROUND(100*D9/$G9, 0)=0, #N/A, ROUND(100*D9/$G9, 0))</f>
        <v>46</v>
      </c>
      <c r="N12" s="270">
        <f>IF(ROUND(100*E9/$G9, 0)=0, #N/A, ROUND(100*E9/$G9, 0))</f>
        <v>38</v>
      </c>
      <c r="O12" s="270">
        <f>IF(ROUND(100*F9/$G9, 0)=0, #N/A, ROUND(100*F9/$G9, 0))</f>
        <v>6</v>
      </c>
      <c r="P12" s="264">
        <v>100</v>
      </c>
      <c r="Q12" s="194"/>
      <c r="R12" s="194"/>
      <c r="U12" s="97"/>
    </row>
    <row r="13" spans="2:21">
      <c r="B13" s="71" t="s">
        <v>696</v>
      </c>
      <c r="C13" s="76">
        <f>DataPack!B719</f>
        <v>1150</v>
      </c>
      <c r="D13" s="76">
        <f>DataPack!C719</f>
        <v>3899</v>
      </c>
      <c r="E13" s="76">
        <f>DataPack!D719</f>
        <v>2810</v>
      </c>
      <c r="F13" s="76">
        <f>DataPack!E719</f>
        <v>464</v>
      </c>
      <c r="G13" s="82">
        <f>DataPack!F719</f>
        <v>8323</v>
      </c>
      <c r="H13" s="57"/>
      <c r="I13" s="339"/>
      <c r="J13" s="335"/>
      <c r="K13" s="269" t="str">
        <f>DataPack!A724 &amp; " (" &amp; TEXT(G8, "##,##") &amp; ") "</f>
        <v xml:space="preserve">1 September 2011 to 31 December 2011 (2,236) </v>
      </c>
      <c r="L13" s="270">
        <f>IF(ROUND(100*C8/$G8, 0)=0, #N/A, ROUND(100*C8/$G8, 0))</f>
        <v>16</v>
      </c>
      <c r="M13" s="270">
        <f>IF(ROUND(100*D8/$G8, 0)=0, #N/A, ROUND(100*D8/$G8, 0))</f>
        <v>47</v>
      </c>
      <c r="N13" s="270">
        <f>IF(ROUND(100*E8/$G8, 0)=0, #N/A, ROUND(100*E8/$G8, 0))</f>
        <v>31</v>
      </c>
      <c r="O13" s="270">
        <f>IF(ROUND(100*F8/$G8, 0)=0, #N/A, ROUND(100*F8/$G8, 0))</f>
        <v>6</v>
      </c>
      <c r="P13" s="264">
        <v>101</v>
      </c>
      <c r="Q13" s="194"/>
      <c r="R13" s="194"/>
      <c r="U13" s="97"/>
    </row>
    <row r="14" spans="2:21">
      <c r="B14" s="72" t="s">
        <v>919</v>
      </c>
      <c r="C14" s="184">
        <f>DataPack!B718</f>
        <v>648</v>
      </c>
      <c r="D14" s="184">
        <f>DataPack!C718</f>
        <v>2933</v>
      </c>
      <c r="E14" s="184">
        <f>DataPack!D718</f>
        <v>2064</v>
      </c>
      <c r="F14" s="184">
        <f>DataPack!E718</f>
        <v>483</v>
      </c>
      <c r="G14" s="172">
        <f>DataPack!F718</f>
        <v>6128</v>
      </c>
      <c r="H14" s="57"/>
      <c r="I14" s="339"/>
      <c r="J14" s="335"/>
      <c r="K14" s="269" t="str">
        <f>DataPack!A725 &amp; " (" &amp; TEXT(G7, "##,##") &amp; ") " &amp; CHAR(179)</f>
        <v>1 January 2012 to 31 August 2012 (3,903) ³</v>
      </c>
      <c r="L14" s="270">
        <f>IF(ROUND(100*C7/$G7, 0)=0, #N/A, ROUND(100*C7/$G7, 0))</f>
        <v>9</v>
      </c>
      <c r="M14" s="270">
        <f>IF(ROUND(100*D7/$G7, 0)=0, #N/A, ROUND(100*D7/$G7, 0))</f>
        <v>51</v>
      </c>
      <c r="N14" s="270">
        <f>IF(ROUND(100*E7/$G7, 0)=0, #N/A, ROUND(100*E7/$G7, 0))</f>
        <v>31</v>
      </c>
      <c r="O14" s="270">
        <f>IF(ROUND(100*F7/$G7, 0)=0, #N/A, ROUND(100*F7/$G7, 0))</f>
        <v>9</v>
      </c>
      <c r="P14" s="264">
        <v>100</v>
      </c>
      <c r="Q14" s="194"/>
      <c r="R14" s="194"/>
      <c r="U14" s="97"/>
    </row>
    <row r="15" spans="2:21">
      <c r="B15" s="57"/>
      <c r="C15" s="57"/>
      <c r="D15" s="57"/>
      <c r="E15" s="57"/>
      <c r="F15" s="442" t="s">
        <v>22</v>
      </c>
      <c r="G15" s="442"/>
      <c r="H15" s="57"/>
      <c r="I15" s="339"/>
      <c r="J15" s="335"/>
      <c r="K15" s="260"/>
      <c r="L15" s="260"/>
      <c r="M15" s="260"/>
      <c r="N15" s="195"/>
      <c r="O15" s="195"/>
      <c r="P15" s="195"/>
      <c r="Q15" s="340"/>
      <c r="R15" s="340"/>
      <c r="S15" s="210"/>
      <c r="T15" s="210"/>
      <c r="U15" s="97"/>
    </row>
    <row r="16" spans="2:21">
      <c r="B16" s="57"/>
      <c r="C16" s="57"/>
      <c r="D16" s="57"/>
      <c r="E16" s="57"/>
      <c r="F16" s="57"/>
      <c r="G16" s="57"/>
      <c r="H16" s="57"/>
      <c r="I16" s="63"/>
      <c r="J16" s="335"/>
      <c r="K16" s="260"/>
      <c r="L16" s="260"/>
      <c r="M16" s="260"/>
      <c r="N16" s="195"/>
      <c r="O16" s="195"/>
      <c r="P16" s="195"/>
      <c r="Q16" s="340"/>
      <c r="R16" s="210"/>
      <c r="S16" s="210"/>
      <c r="T16" s="210"/>
      <c r="U16" s="97"/>
    </row>
    <row r="17" spans="2:21">
      <c r="B17" s="57"/>
      <c r="C17" s="57"/>
      <c r="D17" s="57"/>
      <c r="E17" s="57"/>
      <c r="F17" s="57"/>
      <c r="G17" s="57"/>
      <c r="H17" s="57"/>
      <c r="I17" s="57"/>
      <c r="J17" s="335"/>
      <c r="K17" s="260"/>
      <c r="L17" s="260"/>
      <c r="M17" s="260"/>
      <c r="N17" s="260"/>
      <c r="O17" s="260"/>
      <c r="P17" s="260"/>
      <c r="Q17" s="97"/>
      <c r="R17" s="97"/>
      <c r="S17" s="97"/>
      <c r="T17" s="97"/>
      <c r="U17" s="97"/>
    </row>
    <row r="18" spans="2:21">
      <c r="B18" s="57"/>
      <c r="C18" s="57"/>
      <c r="D18" s="57"/>
      <c r="E18" s="57"/>
      <c r="F18" s="57"/>
      <c r="G18" s="57"/>
      <c r="H18" s="57"/>
      <c r="I18" s="57"/>
      <c r="J18" s="57"/>
      <c r="K18" s="260"/>
      <c r="L18" s="260"/>
      <c r="M18" s="97"/>
      <c r="N18" s="97"/>
      <c r="O18" s="97"/>
      <c r="P18" s="97"/>
      <c r="Q18" s="97"/>
    </row>
    <row r="19" spans="2:21">
      <c r="B19" s="57"/>
      <c r="C19" s="57"/>
      <c r="D19" s="57"/>
      <c r="E19" s="57"/>
      <c r="F19" s="57"/>
      <c r="G19" s="57"/>
      <c r="H19" s="57"/>
      <c r="I19" s="57"/>
      <c r="J19" s="57"/>
      <c r="K19" s="97"/>
      <c r="L19" s="97"/>
      <c r="M19" s="97"/>
      <c r="N19" s="97"/>
      <c r="O19" s="97"/>
      <c r="P19" s="97"/>
      <c r="Q19" s="97"/>
    </row>
    <row r="20" spans="2:21">
      <c r="B20" s="57"/>
      <c r="C20" s="57"/>
      <c r="D20" s="57"/>
      <c r="E20" s="57"/>
      <c r="F20" s="57"/>
      <c r="G20" s="57"/>
      <c r="H20" s="57"/>
      <c r="I20" s="57"/>
      <c r="J20" s="71"/>
    </row>
    <row r="21" spans="2:21">
      <c r="B21" s="57"/>
      <c r="C21" s="57"/>
      <c r="D21" s="57"/>
      <c r="E21" s="57"/>
      <c r="F21" s="57"/>
      <c r="G21" s="57"/>
      <c r="H21" s="57"/>
      <c r="I21" s="57"/>
      <c r="J21" s="238"/>
    </row>
    <row r="22" spans="2:21">
      <c r="B22" s="57"/>
      <c r="C22" s="57"/>
      <c r="D22" s="57"/>
      <c r="E22" s="57"/>
      <c r="F22" s="57"/>
      <c r="G22" s="57"/>
      <c r="H22" s="57"/>
      <c r="I22" s="57"/>
      <c r="J22" s="71"/>
    </row>
    <row r="23" spans="2:21">
      <c r="B23" s="57"/>
      <c r="C23" s="57"/>
      <c r="D23" s="57"/>
      <c r="E23" s="57"/>
      <c r="F23" s="57"/>
      <c r="G23" s="57"/>
      <c r="H23" s="57"/>
      <c r="I23" s="57"/>
      <c r="J23" s="71"/>
    </row>
    <row r="24" spans="2:21">
      <c r="B24" s="57"/>
      <c r="C24" s="57"/>
      <c r="D24" s="57"/>
      <c r="E24" s="57"/>
      <c r="F24" s="57"/>
      <c r="G24" s="57"/>
      <c r="H24" s="57"/>
      <c r="I24" s="57"/>
      <c r="J24" s="297"/>
    </row>
    <row r="25" spans="2:21">
      <c r="B25" s="57"/>
      <c r="C25" s="57"/>
      <c r="D25" s="57"/>
      <c r="E25" s="57"/>
      <c r="F25" s="57"/>
      <c r="G25" s="57"/>
      <c r="H25" s="57"/>
      <c r="I25" s="57"/>
      <c r="J25" s="57"/>
    </row>
    <row r="26" spans="2:21">
      <c r="B26" s="57"/>
      <c r="C26" s="57"/>
      <c r="D26" s="57"/>
      <c r="E26" s="57"/>
      <c r="F26" s="57"/>
      <c r="G26" s="57"/>
      <c r="H26" s="57"/>
      <c r="I26" s="57"/>
      <c r="J26" s="57"/>
    </row>
    <row r="27" spans="2:21">
      <c r="B27" s="57"/>
      <c r="C27" s="57"/>
      <c r="D27" s="57"/>
      <c r="E27" s="57"/>
      <c r="F27" s="57"/>
      <c r="G27" s="57"/>
      <c r="H27" s="57"/>
      <c r="I27" s="57"/>
      <c r="J27" s="57"/>
    </row>
    <row r="28" spans="2:21">
      <c r="B28" s="57"/>
      <c r="C28" s="57"/>
      <c r="D28" s="57"/>
      <c r="E28" s="57"/>
      <c r="F28" s="57"/>
      <c r="G28" s="57"/>
      <c r="H28" s="57"/>
      <c r="I28" s="57"/>
      <c r="J28" s="57"/>
    </row>
    <row r="29" spans="2:21">
      <c r="B29" s="57"/>
      <c r="C29" s="57"/>
      <c r="D29" s="57"/>
      <c r="E29" s="57"/>
      <c r="F29" s="57"/>
      <c r="G29" s="57"/>
      <c r="H29" s="57"/>
      <c r="I29" s="57"/>
      <c r="J29" s="57"/>
    </row>
    <row r="30" spans="2:21">
      <c r="B30" s="57"/>
      <c r="C30" s="57"/>
      <c r="D30" s="57"/>
      <c r="E30" s="57"/>
      <c r="F30" s="57"/>
      <c r="G30" s="57"/>
      <c r="H30" s="57"/>
      <c r="I30" s="57"/>
      <c r="J30" s="57"/>
    </row>
    <row r="31" spans="2:21">
      <c r="B31" s="57"/>
      <c r="C31" s="57"/>
      <c r="D31" s="57"/>
      <c r="E31" s="57"/>
      <c r="F31" s="57"/>
      <c r="G31" s="57"/>
      <c r="H31" s="57"/>
      <c r="I31" s="57"/>
      <c r="J31" s="57"/>
    </row>
    <row r="32" spans="2:21">
      <c r="B32" s="57"/>
      <c r="C32" s="57"/>
      <c r="D32" s="57"/>
      <c r="E32" s="57"/>
      <c r="F32" s="57"/>
      <c r="G32" s="57"/>
      <c r="H32" s="57"/>
      <c r="I32" s="57"/>
      <c r="J32" s="57"/>
    </row>
    <row r="33" spans="2:10">
      <c r="B33" s="57"/>
      <c r="C33" s="57"/>
      <c r="D33" s="57"/>
      <c r="E33" s="57"/>
      <c r="F33" s="57"/>
      <c r="G33" s="57"/>
      <c r="H33" s="57"/>
      <c r="I33" s="57"/>
      <c r="J33" s="57"/>
    </row>
    <row r="34" spans="2:10">
      <c r="B34" s="57"/>
      <c r="C34" s="57"/>
      <c r="D34" s="57"/>
      <c r="E34" s="57"/>
      <c r="F34" s="57"/>
      <c r="G34" s="57"/>
      <c r="H34" s="57"/>
      <c r="I34" s="57"/>
      <c r="J34" s="57"/>
    </row>
    <row r="35" spans="2:10" ht="12.75" customHeight="1">
      <c r="B35" s="65" t="s">
        <v>528</v>
      </c>
      <c r="C35" s="57"/>
      <c r="D35" s="57"/>
      <c r="E35" s="57"/>
      <c r="F35" s="57"/>
      <c r="G35" s="57"/>
      <c r="H35" s="57"/>
      <c r="I35" s="57"/>
      <c r="J35" s="57"/>
    </row>
    <row r="36" spans="2:10">
      <c r="B36" s="65" t="s">
        <v>1315</v>
      </c>
      <c r="C36" s="57"/>
      <c r="D36" s="57"/>
      <c r="E36" s="57"/>
      <c r="F36" s="57"/>
      <c r="G36" s="57"/>
      <c r="H36" s="57"/>
      <c r="I36" s="57"/>
      <c r="J36" s="57"/>
    </row>
    <row r="37" spans="2:10">
      <c r="B37" s="65" t="s">
        <v>918</v>
      </c>
      <c r="C37" s="57"/>
      <c r="D37" s="57"/>
      <c r="E37" s="57"/>
      <c r="F37" s="57"/>
      <c r="G37" s="57"/>
      <c r="H37" s="57"/>
      <c r="I37" s="57"/>
      <c r="J37" s="57"/>
    </row>
    <row r="38" spans="2:10">
      <c r="B38" s="65" t="s">
        <v>917</v>
      </c>
      <c r="C38" s="57"/>
      <c r="D38" s="57"/>
      <c r="E38" s="57"/>
      <c r="F38" s="57"/>
      <c r="G38" s="57"/>
      <c r="H38" s="57"/>
      <c r="I38" s="57"/>
      <c r="J38" s="57"/>
    </row>
    <row r="39" spans="2:10">
      <c r="B39" s="65" t="s">
        <v>920</v>
      </c>
      <c r="C39" s="57"/>
      <c r="D39" s="57"/>
      <c r="E39" s="57"/>
      <c r="F39" s="57"/>
      <c r="G39" s="57"/>
      <c r="H39" s="57"/>
      <c r="I39" s="57"/>
      <c r="J39" s="57"/>
    </row>
    <row r="40" spans="2:10">
      <c r="B40" s="65"/>
      <c r="C40" s="57"/>
      <c r="D40" s="57"/>
      <c r="E40" s="57"/>
      <c r="F40" s="57"/>
      <c r="G40" s="57"/>
      <c r="H40" s="57"/>
      <c r="I40" s="57"/>
    </row>
  </sheetData>
  <sheetProtection sheet="1" selectLockedCells="1"/>
  <mergeCells count="4">
    <mergeCell ref="B5:B6"/>
    <mergeCell ref="C5:G5"/>
    <mergeCell ref="F15:G15"/>
    <mergeCell ref="B2:J2"/>
  </mergeCells>
  <pageMargins left="0.74803149606299213" right="0.74803149606299213" top="0.98425196850393704" bottom="0.98425196850393704" header="0.51181102362204722" footer="0.51181102362204722"/>
  <pageSetup paperSize="9" scale="71" orientation="portrait" r:id="rId1"/>
  <headerFooter alignWithMargins="0"/>
  <colBreaks count="1" manualBreakCount="1">
    <brk id="12" max="1048575" man="1"/>
  </colBreaks>
  <drawing r:id="rId2"/>
</worksheet>
</file>

<file path=xl/worksheets/sheet21.xml><?xml version="1.0" encoding="utf-8"?>
<worksheet xmlns="http://schemas.openxmlformats.org/spreadsheetml/2006/main" xmlns:r="http://schemas.openxmlformats.org/officeDocument/2006/relationships">
  <sheetPr codeName="Sheet19">
    <tabColor indexed="16"/>
  </sheetPr>
  <dimension ref="A1:W38"/>
  <sheetViews>
    <sheetView showGridLines="0" showRowColHeaders="0" zoomScale="85" zoomScaleNormal="85" zoomScaleSheetLayoutView="80" workbookViewId="0">
      <selection activeCell="C4" sqref="C4:E4"/>
    </sheetView>
  </sheetViews>
  <sheetFormatPr defaultRowHeight="12.75"/>
  <cols>
    <col min="1" max="1" width="2.7109375" style="57" customWidth="1"/>
    <col min="2" max="2" width="18.140625" style="57" customWidth="1"/>
    <col min="3" max="7" width="12.28515625" style="57" customWidth="1"/>
    <col min="8" max="8" width="9.140625" style="57"/>
    <col min="9" max="9" width="15.85546875" style="57" bestFit="1" customWidth="1"/>
    <col min="10" max="16384" width="9.140625" style="57"/>
  </cols>
  <sheetData>
    <row r="1" spans="1:23">
      <c r="B1" s="209"/>
    </row>
    <row r="2" spans="1:23" ht="12.75" customHeight="1">
      <c r="B2" s="447" t="str">
        <f>"Chart 2: Overall effectiveness of maintained schools inspected "&amp;IF($C$4=Dates!E3,"between "&amp;Dates!E3,IF($C$4=Dates!E3,"in "&amp;Dates!E3,IF($C$4=Dates!E4,"in "&amp;Dates!E4,IF($C$4=Dates!E5,"in "&amp;Dates!E5,IF($C$4=Dates!E6,"in "&amp;Dates!E6,IF($C$4=Dates!E7,"in "&amp;Dates!E7))))))&amp;", by phase (final) " &amp; CHAR(185) &amp; " " &amp; CHAR(178) &amp; " " &amp; CHAR(179)</f>
        <v>Chart 2: Overall effectiveness of maintained schools inspected between 1 September 2011 and 31 August 2012, by phase (final) ¹ ² ³</v>
      </c>
      <c r="C2" s="448"/>
      <c r="D2" s="448"/>
      <c r="E2" s="448"/>
      <c r="F2" s="448"/>
      <c r="G2" s="448"/>
      <c r="H2" s="448"/>
      <c r="I2" s="448"/>
      <c r="J2" s="448"/>
      <c r="K2" s="448"/>
      <c r="L2" s="448"/>
    </row>
    <row r="3" spans="1:23">
      <c r="B3" s="69"/>
      <c r="L3" s="63"/>
      <c r="M3" s="63"/>
      <c r="N3" s="63"/>
      <c r="O3" s="63"/>
      <c r="P3" s="63"/>
      <c r="Q3" s="63"/>
      <c r="R3" s="63"/>
      <c r="S3" s="63"/>
      <c r="T3" s="63"/>
      <c r="U3" s="63"/>
    </row>
    <row r="4" spans="1:23">
      <c r="B4" s="75" t="s">
        <v>532</v>
      </c>
      <c r="C4" s="444" t="s">
        <v>1031</v>
      </c>
      <c r="D4" s="445"/>
      <c r="E4" s="446"/>
      <c r="F4" s="79"/>
      <c r="J4" s="63"/>
      <c r="K4" s="63"/>
      <c r="L4" s="63"/>
      <c r="M4" s="63"/>
      <c r="N4" s="63"/>
      <c r="O4" s="335"/>
      <c r="P4" s="335"/>
      <c r="Q4" s="335"/>
      <c r="R4" s="335"/>
      <c r="S4" s="335"/>
      <c r="T4" s="335"/>
      <c r="U4" s="63"/>
      <c r="V4" s="63"/>
      <c r="W4" s="63"/>
    </row>
    <row r="5" spans="1:23">
      <c r="B5" s="41"/>
      <c r="J5" s="63"/>
      <c r="K5" s="63"/>
      <c r="L5" s="63"/>
      <c r="M5" s="63"/>
      <c r="N5" s="63"/>
      <c r="O5" s="335"/>
      <c r="P5" s="335"/>
      <c r="Q5" s="335"/>
      <c r="R5" s="335"/>
      <c r="S5" s="335"/>
      <c r="T5" s="335"/>
      <c r="U5" s="63"/>
      <c r="V5" s="63"/>
      <c r="W5" s="63"/>
    </row>
    <row r="6" spans="1:23">
      <c r="B6" s="65" t="s">
        <v>525</v>
      </c>
      <c r="J6" s="63"/>
      <c r="K6" s="63"/>
      <c r="L6" s="63"/>
      <c r="M6" s="63"/>
      <c r="N6" s="286"/>
      <c r="O6" s="287" t="s">
        <v>526</v>
      </c>
      <c r="P6" s="288"/>
      <c r="Q6" s="288"/>
      <c r="R6" s="288"/>
      <c r="S6" s="288"/>
      <c r="T6" s="288"/>
      <c r="U6" s="63"/>
      <c r="V6" s="63"/>
      <c r="W6" s="63"/>
    </row>
    <row r="7" spans="1:23">
      <c r="A7" s="289"/>
      <c r="B7" s="439" t="s">
        <v>23</v>
      </c>
      <c r="C7" s="441" t="s">
        <v>297</v>
      </c>
      <c r="D7" s="441"/>
      <c r="E7" s="441"/>
      <c r="F7" s="441"/>
      <c r="G7" s="441"/>
      <c r="J7" s="63"/>
      <c r="K7" s="63"/>
      <c r="L7" s="63"/>
      <c r="M7" s="63"/>
      <c r="N7" s="286"/>
      <c r="O7" s="290"/>
      <c r="P7" s="291" t="s">
        <v>297</v>
      </c>
      <c r="Q7" s="291"/>
      <c r="R7" s="291"/>
      <c r="S7" s="291"/>
      <c r="T7" s="291"/>
      <c r="U7" s="63"/>
      <c r="V7" s="63"/>
      <c r="W7" s="63"/>
    </row>
    <row r="8" spans="1:23">
      <c r="B8" s="440"/>
      <c r="C8" s="70" t="s">
        <v>54</v>
      </c>
      <c r="D8" s="70" t="s">
        <v>55</v>
      </c>
      <c r="E8" s="70" t="s">
        <v>56</v>
      </c>
      <c r="F8" s="70" t="s">
        <v>57</v>
      </c>
      <c r="G8" s="66" t="s">
        <v>59</v>
      </c>
      <c r="J8" s="63"/>
      <c r="K8" s="63"/>
      <c r="L8" s="63"/>
      <c r="M8" s="63"/>
      <c r="N8" s="286"/>
      <c r="O8" s="292" t="s">
        <v>23</v>
      </c>
      <c r="P8" s="293" t="s">
        <v>54</v>
      </c>
      <c r="Q8" s="293" t="s">
        <v>55</v>
      </c>
      <c r="R8" s="293" t="s">
        <v>56</v>
      </c>
      <c r="S8" s="293" t="s">
        <v>57</v>
      </c>
      <c r="T8" s="294" t="s">
        <v>59</v>
      </c>
      <c r="U8" s="63"/>
      <c r="V8" s="63"/>
      <c r="W8" s="63"/>
    </row>
    <row r="9" spans="1:23" ht="12.75" customHeight="1">
      <c r="B9" s="71" t="s">
        <v>228</v>
      </c>
      <c r="C9" s="76">
        <f>IF($C$4=Dates!$E$3, DataPack!B729, IF($C$4=Dates!$E$4, DataPack!H729, IF($C$4=Dates!$E$5, DataPack!N729, IF($C$4=Dates!$E$6, DataPack!T729))))</f>
        <v>79</v>
      </c>
      <c r="D9" s="76">
        <f>IF($C$4=Dates!$E$3, DataPack!C729, IF($C$4=Dates!$E$4, DataPack!I729, IF($C$4=Dates!$E$5, DataPack!O729, IF($C$4=Dates!$E$6, DataPack!U729))))</f>
        <v>58</v>
      </c>
      <c r="E9" s="76">
        <f>IF($C$4=Dates!$E$3, DataPack!D729, IF($C$4=Dates!$E$4, DataPack!J729, IF($C$4=Dates!$E$5, DataPack!P729, IF($C$4=Dates!$E$6, DataPack!V729))))</f>
        <v>5</v>
      </c>
      <c r="F9" s="76">
        <f>IF($C$4=Dates!$E$3, DataPack!E729, IF($C$4=Dates!$E$4, DataPack!K729, IF($C$4=Dates!$E$5, DataPack!Q729, IF($C$4=Dates!$E$6, DataPack!W729))))</f>
        <v>1</v>
      </c>
      <c r="G9" s="82">
        <f>IF($C$4=Dates!$E$3, DataPack!F729, IF($C$4=Dates!$E$4, DataPack!L729, IF($C$4=Dates!$E$5, DataPack!R729, IF($C$4=Dates!$E$6, DataPack!X729))))</f>
        <v>143</v>
      </c>
      <c r="J9" s="63"/>
      <c r="K9" s="63"/>
      <c r="L9" s="63"/>
      <c r="M9" s="63"/>
      <c r="N9" s="286"/>
      <c r="O9" s="265" t="str">
        <f t="shared" ref="O9:O14" si="0">B9&amp;" ("&amp;TEXT(G9,"##,##"&amp;")")</f>
        <v>Nursery (143)</v>
      </c>
      <c r="P9" s="295">
        <f t="shared" ref="P9:P14" si="1">IF(ROUND(100*C9/$G9, 0)=0, #N/A, ROUND(100*C9/$G9, 0))</f>
        <v>55</v>
      </c>
      <c r="Q9" s="295">
        <f t="shared" ref="Q9:Q14" si="2">IF(ROUND(100*D9/$G9, 0)=0, #N/A, ROUND(100*D9/$G9, 0))</f>
        <v>41</v>
      </c>
      <c r="R9" s="295">
        <f t="shared" ref="R9:R14" si="3">IF(ROUND(100*E9/$G9, 0)=0, #N/A, ROUND(100*E9/$G9, 0))</f>
        <v>3</v>
      </c>
      <c r="S9" s="295">
        <f t="shared" ref="S9:S14" si="4">IF(ROUND(100*F9/$G9, 0)=0, #N/A, ROUND(100*F9/$G9, 0))</f>
        <v>1</v>
      </c>
      <c r="T9" s="295">
        <v>100</v>
      </c>
      <c r="U9" s="63"/>
      <c r="V9" s="63"/>
      <c r="W9" s="63"/>
    </row>
    <row r="10" spans="1:23" ht="12.75" customHeight="1">
      <c r="B10" s="71" t="s">
        <v>229</v>
      </c>
      <c r="C10" s="76">
        <f>IF($C$4=Dates!$E$3, DataPack!B730, IF($C$4=Dates!$E$4, DataPack!H730, IF($C$4=Dates!$E$5, DataPack!N730, IF($C$4=Dates!$E$6, DataPack!T730))))</f>
        <v>428</v>
      </c>
      <c r="D10" s="76">
        <f>IF($C$4=Dates!$E$3, DataPack!C730, IF($C$4=Dates!$E$4, DataPack!I730, IF($C$4=Dates!$E$5, DataPack!O730, IF($C$4=Dates!$E$6, DataPack!U730))))</f>
        <v>2367</v>
      </c>
      <c r="E10" s="76">
        <f>IF($C$4=Dates!$E$3, DataPack!D730, IF($C$4=Dates!$E$4, DataPack!J730, IF($C$4=Dates!$E$5, DataPack!P730, IF($C$4=Dates!$E$6, DataPack!V730))))</f>
        <v>1469</v>
      </c>
      <c r="F10" s="76">
        <f>IF($C$4=Dates!$E$3, DataPack!E730, IF($C$4=Dates!$E$4, DataPack!K730, IF($C$4=Dates!$E$5, DataPack!Q730, IF($C$4=Dates!$E$6, DataPack!W730))))</f>
        <v>372</v>
      </c>
      <c r="G10" s="82">
        <f>IF($C$4=Dates!$E$3, DataPack!F730, IF($C$4=Dates!$E$4, DataPack!L730, IF($C$4=Dates!$E$5, DataPack!R730, IF($C$4=Dates!$E$6, DataPack!X730))))</f>
        <v>4636</v>
      </c>
      <c r="J10" s="63"/>
      <c r="K10" s="63"/>
      <c r="L10" s="63"/>
      <c r="M10" s="63"/>
      <c r="N10" s="286"/>
      <c r="O10" s="265" t="str">
        <f t="shared" si="0"/>
        <v>Primary (4,636)</v>
      </c>
      <c r="P10" s="295">
        <f t="shared" si="1"/>
        <v>9</v>
      </c>
      <c r="Q10" s="295">
        <f t="shared" si="2"/>
        <v>51</v>
      </c>
      <c r="R10" s="295">
        <f t="shared" si="3"/>
        <v>32</v>
      </c>
      <c r="S10" s="295">
        <f t="shared" si="4"/>
        <v>8</v>
      </c>
      <c r="T10" s="295">
        <v>100</v>
      </c>
      <c r="U10" s="63"/>
      <c r="V10" s="63"/>
      <c r="W10" s="63"/>
    </row>
    <row r="11" spans="1:23" ht="12.75" customHeight="1">
      <c r="B11" s="71" t="s">
        <v>230</v>
      </c>
      <c r="C11" s="76">
        <f>IF($C$4=Dates!$E$3, DataPack!B731, IF($C$4=Dates!$E$4, DataPack!H731, IF($C$4=Dates!$E$5, DataPack!N731, IF($C$4=Dates!$E$6, DataPack!T731))))</f>
        <v>126</v>
      </c>
      <c r="D11" s="76">
        <f>IF($C$4=Dates!$E$3, DataPack!C731, IF($C$4=Dates!$E$4, DataPack!I731, IF($C$4=Dates!$E$5, DataPack!O731, IF($C$4=Dates!$E$6, DataPack!U731))))</f>
        <v>382</v>
      </c>
      <c r="E11" s="76">
        <f>IF($C$4=Dates!$E$3, DataPack!D731, IF($C$4=Dates!$E$4, DataPack!J731, IF($C$4=Dates!$E$5, DataPack!P731, IF($C$4=Dates!$E$6, DataPack!V731))))</f>
        <v>313</v>
      </c>
      <c r="F11" s="76">
        <f>IF($C$4=Dates!$E$3, DataPack!E731, IF($C$4=Dates!$E$4, DataPack!K731, IF($C$4=Dates!$E$5, DataPack!Q731, IF($C$4=Dates!$E$6, DataPack!W731))))</f>
        <v>105</v>
      </c>
      <c r="G11" s="82">
        <f>IF($C$4=Dates!$E$3, DataPack!F731, IF($C$4=Dates!$E$4, DataPack!L731, IF($C$4=Dates!$E$5, DataPack!R731, IF($C$4=Dates!$E$6, DataPack!X731))))</f>
        <v>926</v>
      </c>
      <c r="J11" s="63"/>
      <c r="K11" s="63"/>
      <c r="L11" s="63"/>
      <c r="M11" s="63"/>
      <c r="N11" s="286"/>
      <c r="O11" s="265" t="str">
        <f t="shared" si="0"/>
        <v>Secondary (926)</v>
      </c>
      <c r="P11" s="295">
        <f t="shared" si="1"/>
        <v>14</v>
      </c>
      <c r="Q11" s="295">
        <f t="shared" si="2"/>
        <v>41</v>
      </c>
      <c r="R11" s="295">
        <f t="shared" si="3"/>
        <v>34</v>
      </c>
      <c r="S11" s="295">
        <f t="shared" si="4"/>
        <v>11</v>
      </c>
      <c r="T11" s="295">
        <v>100</v>
      </c>
      <c r="U11" s="63"/>
      <c r="V11" s="63"/>
      <c r="W11" s="63"/>
    </row>
    <row r="12" spans="1:23" ht="12.75" customHeight="1">
      <c r="B12" s="71" t="s">
        <v>46</v>
      </c>
      <c r="C12" s="76">
        <f>IF($C$4=Dates!$E$3, DataPack!B732, IF($C$4=Dates!$E$4, DataPack!H732, IF($C$4=Dates!$E$5, DataPack!N732, IF($C$4=Dates!$E$6, DataPack!T732))))</f>
        <v>78</v>
      </c>
      <c r="D12" s="76">
        <f>IF($C$4=Dates!$E$3, DataPack!C732, IF($C$4=Dates!$E$4, DataPack!I732, IF($C$4=Dates!$E$5, DataPack!O732, IF($C$4=Dates!$E$6, DataPack!U732))))</f>
        <v>141</v>
      </c>
      <c r="E12" s="76">
        <f>IF($C$4=Dates!$E$3, DataPack!D732, IF($C$4=Dates!$E$4, DataPack!J732, IF($C$4=Dates!$E$5, DataPack!P732, IF($C$4=Dates!$E$6, DataPack!V732))))</f>
        <v>47</v>
      </c>
      <c r="F12" s="76">
        <f>IF($C$4=Dates!$E$3, DataPack!E732, IF($C$4=Dates!$E$4, DataPack!K732, IF($C$4=Dates!$E$5, DataPack!Q732, IF($C$4=Dates!$E$6, DataPack!W732))))</f>
        <v>16</v>
      </c>
      <c r="G12" s="82">
        <f>IF($C$4=Dates!$E$3, DataPack!F732, IF($C$4=Dates!$E$4, DataPack!L732, IF($C$4=Dates!$E$5, DataPack!R732, IF($C$4=Dates!$E$6, DataPack!X732))))</f>
        <v>282</v>
      </c>
      <c r="J12" s="63"/>
      <c r="K12" s="63"/>
      <c r="L12" s="63"/>
      <c r="M12" s="63"/>
      <c r="N12" s="286"/>
      <c r="O12" s="265" t="str">
        <f t="shared" si="0"/>
        <v>Special  (282)</v>
      </c>
      <c r="P12" s="295">
        <f t="shared" si="1"/>
        <v>28</v>
      </c>
      <c r="Q12" s="295">
        <f t="shared" si="2"/>
        <v>50</v>
      </c>
      <c r="R12" s="295">
        <f t="shared" si="3"/>
        <v>17</v>
      </c>
      <c r="S12" s="295">
        <f t="shared" si="4"/>
        <v>6</v>
      </c>
      <c r="T12" s="295">
        <v>100</v>
      </c>
      <c r="U12" s="63"/>
      <c r="V12" s="63"/>
      <c r="W12" s="63"/>
    </row>
    <row r="13" spans="1:23" ht="12.75" customHeight="1">
      <c r="B13" s="71" t="s">
        <v>276</v>
      </c>
      <c r="C13" s="76">
        <f>IF($C$4=Dates!$E$3, DataPack!B733, IF($C$4=Dates!$E$4, DataPack!H733, IF($C$4=Dates!$E$5, DataPack!N733, IF($C$4=Dates!$E$6, DataPack!T733))))</f>
        <v>8</v>
      </c>
      <c r="D13" s="76">
        <f>IF($C$4=Dates!$E$3, DataPack!C733, IF($C$4=Dates!$E$4, DataPack!I733, IF($C$4=Dates!$E$5, DataPack!O733, IF($C$4=Dates!$E$6, DataPack!U733))))</f>
        <v>88</v>
      </c>
      <c r="E13" s="76">
        <f>IF($C$4=Dates!$E$3, DataPack!D733, IF($C$4=Dates!$E$4, DataPack!J733, IF($C$4=Dates!$E$5, DataPack!P733, IF($C$4=Dates!$E$6, DataPack!V733))))</f>
        <v>43</v>
      </c>
      <c r="F13" s="76">
        <f>IF($C$4=Dates!$E$3, DataPack!E733, IF($C$4=Dates!$E$4, DataPack!K733, IF($C$4=Dates!$E$5, DataPack!Q733, IF($C$4=Dates!$E$6, DataPack!W733))))</f>
        <v>13</v>
      </c>
      <c r="G13" s="82">
        <f>IF($C$4=Dates!$E$3, DataPack!F733, IF($C$4=Dates!$E$4, DataPack!L733, IF($C$4=Dates!$E$5, DataPack!R733, IF($C$4=Dates!$E$6, DataPack!X733))))</f>
        <v>152</v>
      </c>
      <c r="J13" s="63"/>
      <c r="K13" s="63"/>
      <c r="L13" s="63"/>
      <c r="M13" s="63"/>
      <c r="N13" s="286"/>
      <c r="O13" s="265" t="str">
        <f t="shared" si="0"/>
        <v>Pupil referral unit (152)</v>
      </c>
      <c r="P13" s="295">
        <f>IF(ROUND(100*C13/$G13, 0)=0, #N/A, ROUND(100*C13/$G13, 0))</f>
        <v>5</v>
      </c>
      <c r="Q13" s="295">
        <f t="shared" si="2"/>
        <v>58</v>
      </c>
      <c r="R13" s="295">
        <f t="shared" si="3"/>
        <v>28</v>
      </c>
      <c r="S13" s="295">
        <f t="shared" si="4"/>
        <v>9</v>
      </c>
      <c r="T13" s="295">
        <v>100</v>
      </c>
      <c r="U13" s="63"/>
      <c r="V13" s="63"/>
      <c r="W13" s="63"/>
    </row>
    <row r="14" spans="1:23" ht="12.75" customHeight="1">
      <c r="B14" s="72" t="s">
        <v>527</v>
      </c>
      <c r="C14" s="172">
        <f>IF($C$4=Dates!$E$3, DataPack!B734, IF($C$4=Dates!$E$4, DataPack!H734, IF($C$4=Dates!$E$5, DataPack!N734, IF($C$4=Dates!$E$6, DataPack!T734))))</f>
        <v>719</v>
      </c>
      <c r="D14" s="172">
        <f>IF($C$4=Dates!$E$3, DataPack!C734, IF($C$4=Dates!$E$4, DataPack!I734, IF($C$4=Dates!$E$5, DataPack!O734, IF($C$4=Dates!$E$6, DataPack!U734))))</f>
        <v>3036</v>
      </c>
      <c r="E14" s="172">
        <f>IF($C$4=Dates!$E$3, DataPack!D734, IF($C$4=Dates!$E$4, DataPack!J734, IF($C$4=Dates!$E$5, DataPack!P734, IF($C$4=Dates!$E$6, DataPack!V734))))</f>
        <v>1877</v>
      </c>
      <c r="F14" s="172">
        <f>IF($C$4=Dates!$E$3, DataPack!E734, IF($C$4=Dates!$E$4, DataPack!K734, IF($C$4=Dates!$E$5, DataPack!Q734, IF($C$4=Dates!$E$6, DataPack!W734))))</f>
        <v>507</v>
      </c>
      <c r="G14" s="172">
        <f>IF($C$4=Dates!$E$3, DataPack!F734, IF($C$4=Dates!$E$4, DataPack!L734, IF($C$4=Dates!$E$5, DataPack!R734, IF($C$4=Dates!$E$6, DataPack!X734))))</f>
        <v>6139</v>
      </c>
      <c r="J14" s="63"/>
      <c r="K14" s="63"/>
      <c r="L14" s="63"/>
      <c r="M14" s="63"/>
      <c r="N14" s="286"/>
      <c r="O14" s="265" t="str">
        <f t="shared" si="0"/>
        <v>All schools (6,139)</v>
      </c>
      <c r="P14" s="295">
        <f t="shared" si="1"/>
        <v>12</v>
      </c>
      <c r="Q14" s="295">
        <f t="shared" si="2"/>
        <v>49</v>
      </c>
      <c r="R14" s="295">
        <f t="shared" si="3"/>
        <v>31</v>
      </c>
      <c r="S14" s="295">
        <f t="shared" si="4"/>
        <v>8</v>
      </c>
      <c r="T14" s="295">
        <v>100</v>
      </c>
      <c r="U14" s="63"/>
      <c r="V14" s="63"/>
      <c r="W14" s="63"/>
    </row>
    <row r="15" spans="1:23">
      <c r="G15" s="279" t="s">
        <v>22</v>
      </c>
      <c r="H15" s="282"/>
      <c r="J15" s="63"/>
      <c r="K15" s="63"/>
      <c r="L15" s="296"/>
      <c r="M15" s="63"/>
      <c r="N15" s="286"/>
      <c r="O15" s="290"/>
      <c r="P15" s="288"/>
      <c r="Q15" s="288"/>
      <c r="R15" s="288"/>
      <c r="S15" s="288"/>
      <c r="T15" s="288"/>
      <c r="U15" s="63"/>
      <c r="V15" s="63"/>
      <c r="W15" s="63"/>
    </row>
    <row r="16" spans="1:23">
      <c r="J16" s="63"/>
      <c r="K16" s="63"/>
      <c r="L16" s="296"/>
      <c r="M16" s="63"/>
      <c r="N16" s="286"/>
      <c r="O16" s="286"/>
      <c r="P16" s="296"/>
      <c r="Q16" s="296"/>
      <c r="R16" s="296"/>
      <c r="S16" s="296"/>
      <c r="T16" s="296"/>
      <c r="U16" s="63"/>
      <c r="V16" s="63"/>
      <c r="W16" s="63"/>
    </row>
    <row r="17" spans="10:23">
      <c r="J17" s="63"/>
      <c r="K17" s="63"/>
      <c r="L17" s="63"/>
      <c r="M17" s="63"/>
      <c r="N17" s="286"/>
      <c r="O17" s="297"/>
      <c r="P17" s="296"/>
      <c r="Q17" s="296"/>
      <c r="R17" s="296"/>
      <c r="S17" s="296"/>
      <c r="T17" s="296"/>
      <c r="U17" s="63"/>
      <c r="V17" s="63"/>
      <c r="W17" s="63"/>
    </row>
    <row r="18" spans="10:23">
      <c r="J18" s="63"/>
      <c r="K18" s="63"/>
      <c r="L18" s="63"/>
      <c r="M18" s="63"/>
      <c r="N18" s="286"/>
      <c r="O18" s="286"/>
      <c r="P18" s="298"/>
      <c r="Q18" s="298"/>
      <c r="R18" s="298"/>
      <c r="S18" s="298"/>
      <c r="T18" s="298"/>
      <c r="U18" s="63"/>
      <c r="V18" s="63"/>
      <c r="W18" s="63"/>
    </row>
    <row r="19" spans="10:23">
      <c r="J19" s="63"/>
      <c r="K19" s="63"/>
      <c r="L19" s="63"/>
      <c r="M19" s="63"/>
      <c r="N19" s="286"/>
      <c r="O19" s="299"/>
      <c r="P19" s="300"/>
      <c r="Q19" s="300"/>
      <c r="R19" s="300"/>
      <c r="S19" s="300"/>
      <c r="T19" s="301"/>
      <c r="U19" s="63"/>
      <c r="V19" s="63"/>
      <c r="W19" s="63"/>
    </row>
    <row r="20" spans="10:23">
      <c r="J20" s="71"/>
      <c r="K20" s="63"/>
      <c r="L20" s="63"/>
      <c r="M20" s="63"/>
      <c r="N20" s="286"/>
      <c r="O20" s="302"/>
      <c r="P20" s="303"/>
      <c r="Q20" s="303"/>
      <c r="R20" s="303"/>
      <c r="S20" s="303"/>
      <c r="T20" s="304"/>
      <c r="U20" s="63"/>
      <c r="V20" s="63"/>
      <c r="W20" s="63"/>
    </row>
    <row r="21" spans="10:23">
      <c r="J21" s="238"/>
      <c r="K21" s="63"/>
      <c r="L21" s="63"/>
      <c r="M21" s="63"/>
      <c r="N21" s="286"/>
      <c r="O21" s="302"/>
      <c r="P21" s="303"/>
      <c r="Q21" s="303"/>
      <c r="R21" s="303"/>
      <c r="S21" s="303"/>
      <c r="T21" s="304"/>
      <c r="U21" s="63"/>
      <c r="V21" s="63"/>
      <c r="W21" s="63"/>
    </row>
    <row r="22" spans="10:23">
      <c r="J22" s="71"/>
      <c r="K22" s="63"/>
      <c r="L22" s="63"/>
      <c r="M22" s="63"/>
      <c r="N22" s="286"/>
      <c r="O22" s="302"/>
      <c r="P22" s="303"/>
      <c r="Q22" s="303"/>
      <c r="R22" s="303"/>
      <c r="S22" s="303"/>
      <c r="T22" s="304"/>
      <c r="U22" s="63"/>
      <c r="V22" s="63"/>
      <c r="W22" s="63"/>
    </row>
    <row r="23" spans="10:23">
      <c r="J23" s="71"/>
      <c r="K23" s="63"/>
      <c r="L23" s="63"/>
      <c r="M23" s="63"/>
      <c r="N23" s="286"/>
      <c r="O23" s="302"/>
      <c r="P23" s="303"/>
      <c r="Q23" s="303"/>
      <c r="R23" s="303"/>
      <c r="S23" s="303"/>
      <c r="T23" s="304"/>
      <c r="U23" s="63"/>
      <c r="V23" s="63"/>
      <c r="W23" s="63"/>
    </row>
    <row r="24" spans="10:23">
      <c r="J24" s="297"/>
      <c r="K24" s="63"/>
      <c r="L24" s="63"/>
      <c r="M24" s="63"/>
      <c r="N24" s="286"/>
      <c r="O24" s="302"/>
      <c r="P24" s="303"/>
      <c r="Q24" s="303"/>
      <c r="R24" s="303"/>
      <c r="S24" s="303"/>
      <c r="T24" s="304"/>
      <c r="U24" s="63"/>
      <c r="V24" s="63"/>
      <c r="W24" s="63"/>
    </row>
    <row r="25" spans="10:23">
      <c r="J25" s="63"/>
      <c r="K25" s="63"/>
      <c r="L25" s="63"/>
      <c r="M25" s="63"/>
      <c r="N25" s="286"/>
      <c r="O25" s="302"/>
      <c r="P25" s="303"/>
      <c r="Q25" s="303"/>
      <c r="R25" s="303"/>
      <c r="S25" s="303"/>
      <c r="T25" s="304"/>
      <c r="U25" s="63"/>
      <c r="V25" s="63"/>
      <c r="W25" s="63"/>
    </row>
    <row r="26" spans="10:23">
      <c r="J26" s="63"/>
      <c r="K26" s="63"/>
      <c r="L26" s="63"/>
      <c r="M26" s="63"/>
      <c r="N26" s="286"/>
      <c r="O26" s="286"/>
      <c r="P26" s="296"/>
      <c r="Q26" s="296"/>
      <c r="R26" s="296"/>
      <c r="S26" s="296"/>
      <c r="T26" s="296"/>
      <c r="U26" s="63"/>
      <c r="V26" s="63"/>
      <c r="W26" s="63"/>
    </row>
    <row r="27" spans="10:23">
      <c r="J27" s="63"/>
      <c r="K27" s="63"/>
      <c r="L27" s="63"/>
      <c r="M27" s="63"/>
      <c r="N27" s="286"/>
      <c r="O27" s="286"/>
      <c r="P27" s="296"/>
      <c r="Q27" s="296"/>
      <c r="R27" s="296"/>
      <c r="S27" s="296"/>
      <c r="T27" s="296"/>
      <c r="U27" s="63"/>
      <c r="V27" s="63"/>
      <c r="W27" s="63"/>
    </row>
    <row r="28" spans="10:23">
      <c r="J28" s="63"/>
      <c r="K28" s="63"/>
      <c r="L28" s="63"/>
      <c r="M28" s="63"/>
      <c r="N28" s="63"/>
      <c r="O28" s="63"/>
      <c r="P28" s="63"/>
      <c r="Q28" s="63"/>
      <c r="R28" s="63"/>
      <c r="S28" s="63"/>
      <c r="T28" s="63"/>
      <c r="U28" s="63"/>
      <c r="V28" s="63"/>
      <c r="W28" s="63"/>
    </row>
    <row r="29" spans="10:23">
      <c r="L29" s="63"/>
      <c r="M29" s="63"/>
      <c r="N29" s="63"/>
      <c r="O29" s="63"/>
      <c r="P29" s="63"/>
      <c r="Q29" s="63"/>
      <c r="R29" s="63"/>
      <c r="S29" s="63"/>
      <c r="T29" s="63"/>
      <c r="U29" s="63"/>
      <c r="V29" s="63"/>
      <c r="W29" s="63"/>
    </row>
    <row r="30" spans="10:23">
      <c r="L30" s="63"/>
      <c r="M30" s="63"/>
      <c r="N30" s="63"/>
      <c r="O30" s="63"/>
      <c r="P30" s="63"/>
      <c r="Q30" s="63"/>
      <c r="R30" s="63"/>
      <c r="S30" s="63"/>
      <c r="T30" s="63"/>
      <c r="U30" s="63"/>
      <c r="V30" s="63"/>
      <c r="W30" s="63"/>
    </row>
    <row r="31" spans="10:23">
      <c r="N31" s="63"/>
      <c r="O31" s="63"/>
      <c r="P31" s="63"/>
      <c r="Q31" s="63"/>
      <c r="R31" s="63"/>
      <c r="S31" s="63"/>
      <c r="T31" s="63"/>
      <c r="U31" s="63"/>
      <c r="V31" s="63"/>
      <c r="W31" s="63"/>
    </row>
    <row r="32" spans="10:23">
      <c r="N32" s="63"/>
      <c r="O32" s="63"/>
      <c r="P32" s="63"/>
      <c r="Q32" s="63"/>
      <c r="R32" s="63"/>
      <c r="S32" s="63"/>
      <c r="T32" s="63"/>
      <c r="U32" s="63"/>
      <c r="V32" s="63"/>
      <c r="W32" s="63"/>
    </row>
    <row r="33" spans="2:23">
      <c r="N33" s="63"/>
      <c r="O33" s="63"/>
      <c r="P33" s="63"/>
      <c r="Q33" s="63"/>
      <c r="R33" s="63"/>
      <c r="S33" s="63"/>
      <c r="T33" s="63"/>
      <c r="U33" s="63"/>
      <c r="V33" s="63"/>
      <c r="W33" s="63"/>
    </row>
    <row r="34" spans="2:23">
      <c r="N34" s="63"/>
      <c r="O34" s="63"/>
      <c r="P34" s="63"/>
      <c r="Q34" s="63"/>
      <c r="R34" s="63"/>
      <c r="S34" s="63"/>
      <c r="T34" s="63"/>
      <c r="U34" s="63"/>
      <c r="V34" s="63"/>
      <c r="W34" s="63"/>
    </row>
    <row r="35" spans="2:23">
      <c r="B35" s="65" t="s">
        <v>528</v>
      </c>
      <c r="G35" s="279"/>
      <c r="H35" s="282"/>
    </row>
    <row r="36" spans="2:23">
      <c r="B36" s="65" t="s">
        <v>1315</v>
      </c>
    </row>
    <row r="37" spans="2:23">
      <c r="B37" s="65" t="s">
        <v>913</v>
      </c>
    </row>
    <row r="38" spans="2:23">
      <c r="B38" s="65" t="str">
        <f>IF(C4="1 April 2012 and 30 June 2012","4. These statistics exclude around 30 schools which were inspected during the quarter but where the inspection report had not been published by 31 July","")</f>
        <v/>
      </c>
    </row>
  </sheetData>
  <sheetProtection sheet="1" selectLockedCells="1"/>
  <mergeCells count="4">
    <mergeCell ref="B7:B8"/>
    <mergeCell ref="C7:G7"/>
    <mergeCell ref="C4:E4"/>
    <mergeCell ref="B2:L2"/>
  </mergeCells>
  <phoneticPr fontId="0" type="noConversion"/>
  <dataValidations count="1">
    <dataValidation type="list" allowBlank="1" showInputMessage="1" showErrorMessage="1" sqref="C4">
      <formula1>Date</formula1>
    </dataValidation>
  </dataValidations>
  <pageMargins left="0.74803149606299213" right="0.74803149606299213" top="0.98425196850393704" bottom="0.98425196850393704" header="0.51181102362204722" footer="0.51181102362204722"/>
  <pageSetup paperSize="9" scale="86" orientation="landscape" r:id="rId1"/>
  <headerFooter alignWithMargins="0"/>
  <colBreaks count="1" manualBreakCount="1">
    <brk id="13" max="1048575" man="1"/>
  </colBreaks>
  <drawing r:id="rId2"/>
</worksheet>
</file>

<file path=xl/worksheets/sheet22.xml><?xml version="1.0" encoding="utf-8"?>
<worksheet xmlns="http://schemas.openxmlformats.org/spreadsheetml/2006/main" xmlns:r="http://schemas.openxmlformats.org/officeDocument/2006/relationships">
  <sheetPr codeName="Sheet20">
    <tabColor indexed="16"/>
  </sheetPr>
  <dimension ref="B1:T42"/>
  <sheetViews>
    <sheetView showGridLines="0" showRowColHeaders="0" zoomScale="85" zoomScaleNormal="85" zoomScaleSheetLayoutView="100" workbookViewId="0">
      <selection activeCell="C4" sqref="C4"/>
    </sheetView>
  </sheetViews>
  <sheetFormatPr defaultRowHeight="12.75"/>
  <cols>
    <col min="1" max="1" width="2.7109375" style="94" customWidth="1"/>
    <col min="2" max="2" width="11.140625" style="94" customWidth="1"/>
    <col min="3" max="3" width="29.85546875" style="94" customWidth="1"/>
    <col min="4" max="8" width="11.7109375" style="94" customWidth="1"/>
    <col min="9" max="10" width="9.140625" style="94"/>
    <col min="11" max="11" width="30.85546875" style="94" customWidth="1"/>
    <col min="12" max="16384" width="9.140625" style="94"/>
  </cols>
  <sheetData>
    <row r="1" spans="2:20">
      <c r="B1" s="209"/>
      <c r="C1" s="57"/>
      <c r="D1" s="57"/>
      <c r="E1" s="57"/>
      <c r="F1" s="57"/>
      <c r="G1" s="57"/>
      <c r="H1" s="57"/>
      <c r="I1" s="57"/>
      <c r="J1" s="57"/>
    </row>
    <row r="2" spans="2:20" ht="27" customHeight="1">
      <c r="B2" s="443" t="str">
        <f>"Chart 3: Key inspections judgements for maintained schools inspected "&amp;IF('Chart 3'!$C$4=Dates!E3,"between "&amp;Dates!E3,IF('Chart 3'!$C$4=Dates!E3,"in "&amp;Dates!E3,IF('Chart 3'!$C$4=Dates!E4,"in "&amp;Dates!E4,IF('Chart 3'!$C$4=Dates!E5,"in "&amp;Dates!E5,IF('Chart 3'!$C$4=Dates!E6,"in "&amp;Dates!E6,IF('Chart 3'!$C$4=Dates!E7,"in "&amp;Dates!E7))))))&amp;" (final) " &amp; CHAR(185) &amp; CHAR(178)</f>
        <v>Chart 3: Key inspections judgements for maintained schools inspected between 1 September 2011 and 31 August 2012 (final) ¹²</v>
      </c>
      <c r="C2" s="451"/>
      <c r="D2" s="451"/>
      <c r="E2" s="451"/>
      <c r="F2" s="451"/>
      <c r="G2" s="451"/>
      <c r="H2" s="451"/>
      <c r="I2" s="73"/>
      <c r="J2" s="73"/>
      <c r="K2" s="106"/>
    </row>
    <row r="3" spans="2:20" ht="10.5" customHeight="1">
      <c r="B3" s="64"/>
      <c r="C3" s="57"/>
      <c r="D3" s="57"/>
      <c r="E3" s="57"/>
      <c r="F3" s="57"/>
      <c r="G3" s="57"/>
      <c r="H3" s="57"/>
      <c r="I3" s="57"/>
      <c r="J3" s="57"/>
      <c r="K3" s="97"/>
      <c r="L3" s="97"/>
      <c r="M3" s="97"/>
      <c r="N3" s="97"/>
      <c r="O3" s="97"/>
      <c r="P3" s="97"/>
      <c r="Q3" s="97"/>
      <c r="R3" s="97"/>
      <c r="S3" s="97"/>
      <c r="T3" s="97"/>
    </row>
    <row r="4" spans="2:20">
      <c r="B4" s="64" t="s">
        <v>532</v>
      </c>
      <c r="C4" s="133" t="s">
        <v>1031</v>
      </c>
      <c r="D4" s="57"/>
      <c r="E4" s="57"/>
      <c r="F4" s="57"/>
      <c r="G4" s="57"/>
      <c r="H4" s="57"/>
      <c r="I4" s="57"/>
      <c r="J4" s="57"/>
      <c r="K4" s="97"/>
      <c r="L4" s="97"/>
      <c r="M4" s="97"/>
      <c r="N4" s="97"/>
      <c r="O4" s="97"/>
      <c r="P4" s="97"/>
      <c r="Q4" s="97"/>
      <c r="R4" s="97"/>
      <c r="S4" s="97"/>
      <c r="T4" s="97"/>
    </row>
    <row r="5" spans="2:20" ht="12" customHeight="1">
      <c r="B5" s="41"/>
      <c r="C5" s="57"/>
      <c r="D5" s="57"/>
      <c r="E5" s="57"/>
      <c r="F5" s="57"/>
      <c r="G5" s="57"/>
      <c r="H5" s="57"/>
      <c r="I5" s="57"/>
      <c r="J5" s="57"/>
      <c r="K5" s="97"/>
      <c r="L5" s="97"/>
      <c r="M5" s="97"/>
      <c r="N5" s="97"/>
      <c r="O5" s="97"/>
      <c r="P5" s="97"/>
      <c r="Q5" s="97"/>
      <c r="R5" s="97"/>
      <c r="S5" s="97"/>
      <c r="T5" s="97"/>
    </row>
    <row r="6" spans="2:20" ht="12" customHeight="1">
      <c r="B6" s="65" t="s">
        <v>525</v>
      </c>
      <c r="C6" s="57"/>
      <c r="D6" s="57"/>
      <c r="E6" s="57"/>
      <c r="F6" s="57"/>
      <c r="G6" s="57"/>
      <c r="H6" s="57"/>
      <c r="I6" s="57"/>
      <c r="J6" s="335"/>
      <c r="K6" s="260"/>
      <c r="L6" s="260"/>
      <c r="M6" s="260"/>
      <c r="N6" s="260"/>
      <c r="O6" s="260"/>
      <c r="P6" s="260"/>
      <c r="Q6" s="260"/>
      <c r="R6" s="97"/>
      <c r="S6" s="97"/>
      <c r="T6" s="97"/>
    </row>
    <row r="7" spans="2:20" ht="12" customHeight="1">
      <c r="B7" s="452" t="s">
        <v>529</v>
      </c>
      <c r="C7" s="74"/>
      <c r="D7" s="441" t="s">
        <v>527</v>
      </c>
      <c r="E7" s="441"/>
      <c r="F7" s="441"/>
      <c r="G7" s="441"/>
      <c r="H7" s="441"/>
      <c r="I7" s="57"/>
      <c r="J7" s="335"/>
      <c r="K7" s="338"/>
      <c r="L7" s="195"/>
      <c r="M7" s="260"/>
      <c r="N7" s="260"/>
      <c r="O7" s="260"/>
      <c r="P7" s="260"/>
      <c r="Q7" s="260"/>
      <c r="R7" s="97"/>
      <c r="S7" s="97"/>
      <c r="T7" s="97"/>
    </row>
    <row r="8" spans="2:20" ht="12" customHeight="1">
      <c r="B8" s="453"/>
      <c r="C8" s="62"/>
      <c r="D8" s="70" t="s">
        <v>54</v>
      </c>
      <c r="E8" s="70" t="s">
        <v>55</v>
      </c>
      <c r="F8" s="70" t="s">
        <v>56</v>
      </c>
      <c r="G8" s="70" t="s">
        <v>57</v>
      </c>
      <c r="H8" s="66" t="s">
        <v>59</v>
      </c>
      <c r="I8" s="57"/>
      <c r="J8" s="335"/>
      <c r="K8" s="262" t="s">
        <v>23</v>
      </c>
      <c r="L8" s="263" t="s">
        <v>54</v>
      </c>
      <c r="M8" s="263" t="s">
        <v>55</v>
      </c>
      <c r="N8" s="263" t="s">
        <v>56</v>
      </c>
      <c r="O8" s="263" t="s">
        <v>57</v>
      </c>
      <c r="P8" s="260"/>
      <c r="Q8" s="260"/>
      <c r="R8" s="97"/>
      <c r="S8" s="97"/>
    </row>
    <row r="9" spans="2:20" ht="12" customHeight="1">
      <c r="B9" s="450" t="s">
        <v>895</v>
      </c>
      <c r="C9" s="450"/>
      <c r="D9" s="252">
        <f>IF($C$4=Dates!$E$3, DataPack!B738, IF($C$4=Dates!$E$4, DataPack!H738, IF($C$4=Dates!$E$5, DataPack!N738, IF($C$4=Dates!$E$6, DataPack!T738))))</f>
        <v>719</v>
      </c>
      <c r="E9" s="252">
        <f>IF($C$4=Dates!$E$3, DataPack!C738, IF($C$4=Dates!$E$4, DataPack!I738, IF($C$4=Dates!$E$5, DataPack!O738, IF($C$4=Dates!$E$6, DataPack!U738))))</f>
        <v>3036</v>
      </c>
      <c r="F9" s="252">
        <f>IF($C$4=Dates!$E$3, DataPack!D738, IF($C$4=Dates!$E$4, DataPack!J738, IF($C$4=Dates!$E$5, DataPack!P738, IF($C$4=Dates!$E$6, DataPack!V738))))</f>
        <v>1877</v>
      </c>
      <c r="G9" s="252">
        <f>IF($C$4=Dates!$E$3, DataPack!E738, IF($C$4=Dates!$E$4, DataPack!K738, IF($C$4=Dates!$E$5, DataPack!Q738, IF($C$4=Dates!$E$6, DataPack!W738))))</f>
        <v>507</v>
      </c>
      <c r="H9" s="253">
        <f>IF($C$4=Dates!$E$3, DataPack!F738, IF($C$4=Dates!$E$4, DataPack!L738, IF($C$4=Dates!$E$5, DataPack!R738, IF($C$4=Dates!$E$6, DataPack!X738))))</f>
        <v>6139</v>
      </c>
      <c r="I9" s="57"/>
      <c r="J9" s="335"/>
      <c r="K9" s="265" t="str">
        <f>B9&amp;" ("&amp;TEXT(H9,"##,##"&amp;")")</f>
        <v>Overall Effectiveness (6,139)</v>
      </c>
      <c r="L9" s="264">
        <f t="shared" ref="L9:O10" si="0">IF(ROUND(100*D9/$H9,0)=0, 0, ROUND(100*D9/$H9,0))</f>
        <v>12</v>
      </c>
      <c r="M9" s="264">
        <f t="shared" si="0"/>
        <v>49</v>
      </c>
      <c r="N9" s="264">
        <f t="shared" si="0"/>
        <v>31</v>
      </c>
      <c r="O9" s="264">
        <f t="shared" si="0"/>
        <v>8</v>
      </c>
      <c r="P9" s="260"/>
      <c r="Q9" s="260"/>
      <c r="R9" s="97"/>
    </row>
    <row r="10" spans="2:20" ht="12" customHeight="1">
      <c r="B10" s="450" t="s">
        <v>897</v>
      </c>
      <c r="C10" s="450"/>
      <c r="D10" s="76">
        <f>IF($C$4=Dates!$E$3, DataPack!B739, IF($C$4=Dates!$E$4, DataPack!H739, IF($C$4=Dates!$E$5, DataPack!N739, IF($C$4=Dates!$E$6, DataPack!T739))))</f>
        <v>695</v>
      </c>
      <c r="E10" s="76">
        <f>IF($C$4=Dates!$E$3, DataPack!C739, IF($C$4=Dates!$E$4, DataPack!I739, IF($C$4=Dates!$E$5, DataPack!O739, IF($C$4=Dates!$E$6, DataPack!U739))))</f>
        <v>3068</v>
      </c>
      <c r="F10" s="76">
        <f>IF($C$4=Dates!$E$3, DataPack!D739, IF($C$4=Dates!$E$4, DataPack!J739, IF($C$4=Dates!$E$5, DataPack!P739, IF($C$4=Dates!$E$6, DataPack!V739))))</f>
        <v>1923</v>
      </c>
      <c r="G10" s="76">
        <f>IF($C$4=Dates!$E$3, DataPack!E739, IF($C$4=Dates!$E$4, DataPack!K739, IF($C$4=Dates!$E$5, DataPack!Q739, IF($C$4=Dates!$E$6, DataPack!W739))))</f>
        <v>453</v>
      </c>
      <c r="H10" s="82">
        <f>IF($C$4=Dates!$E$3, DataPack!F739, IF($C$4=Dates!$E$4, DataPack!L739, IF($C$4=Dates!$E$5, DataPack!R739, IF($C$4=Dates!$E$6, DataPack!X739))))</f>
        <v>6139</v>
      </c>
      <c r="I10" s="57"/>
      <c r="J10" s="335"/>
      <c r="K10" s="265" t="str">
        <f>B10&amp;" ("&amp;TEXT(H10,"##,##"&amp;")")</f>
        <v>Achievement of pupils (6,139)</v>
      </c>
      <c r="L10" s="264">
        <f t="shared" si="0"/>
        <v>11</v>
      </c>
      <c r="M10" s="264">
        <f t="shared" si="0"/>
        <v>50</v>
      </c>
      <c r="N10" s="264">
        <f t="shared" si="0"/>
        <v>31</v>
      </c>
      <c r="O10" s="264">
        <f t="shared" si="0"/>
        <v>7</v>
      </c>
      <c r="P10" s="260"/>
      <c r="Q10" s="260"/>
      <c r="R10" s="97"/>
    </row>
    <row r="11" spans="2:20" ht="12" customHeight="1">
      <c r="B11" s="450" t="s">
        <v>898</v>
      </c>
      <c r="C11" s="450"/>
      <c r="D11" s="76">
        <f>IF($C$4=Dates!$E$3, DataPack!B741, IF($C$4=Dates!$E$4, DataPack!H741, IF($C$4=Dates!$E$5, DataPack!N741, IF($C$4=Dates!$E$6, DataPack!T741))))</f>
        <v>1409</v>
      </c>
      <c r="E11" s="76">
        <f>IF($C$4=Dates!$E$3, DataPack!C741, IF($C$4=Dates!$E$4, DataPack!I741, IF($C$4=Dates!$E$5, DataPack!O741, IF($C$4=Dates!$E$6, DataPack!U741))))</f>
        <v>3670</v>
      </c>
      <c r="F11" s="76">
        <f>IF($C$4=Dates!$E$3, DataPack!D741, IF($C$4=Dates!$E$4, DataPack!J741, IF($C$4=Dates!$E$5, DataPack!P741, IF($C$4=Dates!$E$6, DataPack!V741))))</f>
        <v>957</v>
      </c>
      <c r="G11" s="76">
        <f>IF($C$4=Dates!$E$3, DataPack!E741, IF($C$4=Dates!$E$4, DataPack!K741, IF($C$4=Dates!$E$5, DataPack!Q741, IF($C$4=Dates!$E$6, DataPack!W741))))</f>
        <v>103</v>
      </c>
      <c r="H11" s="82">
        <f>IF($C$4=Dates!$E$3, DataPack!F741, IF($C$4=Dates!$E$4, DataPack!L741, IF($C$4=Dates!$E$5, DataPack!R741, IF($C$4=Dates!$E$6, DataPack!X741))))</f>
        <v>6139</v>
      </c>
      <c r="I11" s="57"/>
      <c r="J11" s="335"/>
      <c r="K11" s="265" t="str">
        <f>B11&amp;" ("&amp;TEXT(H12,"##,##"&amp;")")</f>
        <v>Behaviour and safety of pupils (6,139)</v>
      </c>
      <c r="L11" s="264">
        <f t="shared" ref="L11:O13" si="1">IF(ROUND(100*D11/$H11,0)=0, 0, ROUND(100*D11/$H11,0))</f>
        <v>23</v>
      </c>
      <c r="M11" s="264">
        <f t="shared" si="1"/>
        <v>60</v>
      </c>
      <c r="N11" s="264">
        <f t="shared" si="1"/>
        <v>16</v>
      </c>
      <c r="O11" s="264">
        <f t="shared" si="1"/>
        <v>2</v>
      </c>
      <c r="P11" s="260"/>
      <c r="Q11" s="260"/>
      <c r="R11" s="97"/>
    </row>
    <row r="12" spans="2:20" ht="12" customHeight="1">
      <c r="B12" s="450" t="s">
        <v>530</v>
      </c>
      <c r="C12" s="450"/>
      <c r="D12" s="76">
        <f>IF($C$4=Dates!$E$3, DataPack!B740, IF($C$4=Dates!$E$4, DataPack!H740, IF($C$4=Dates!$E$5, DataPack!N740, IF($C$4=Dates!$E$6, DataPack!T740))))</f>
        <v>572</v>
      </c>
      <c r="E12" s="76">
        <f>IF($C$4=Dates!$E$3, DataPack!C740, IF($C$4=Dates!$E$4, DataPack!I740, IF($C$4=Dates!$E$5, DataPack!O740, IF($C$4=Dates!$E$6, DataPack!U740))))</f>
        <v>3252</v>
      </c>
      <c r="F12" s="76">
        <f>IF($C$4=Dates!$E$3, DataPack!D740, IF($C$4=Dates!$E$4, DataPack!J740, IF($C$4=Dates!$E$5, DataPack!P740, IF($C$4=Dates!$E$6, DataPack!V740))))</f>
        <v>1979</v>
      </c>
      <c r="G12" s="76">
        <f>IF($C$4=Dates!$E$3, DataPack!E740, IF($C$4=Dates!$E$4, DataPack!K740, IF($C$4=Dates!$E$5, DataPack!Q740, IF($C$4=Dates!$E$6, DataPack!W740))))</f>
        <v>336</v>
      </c>
      <c r="H12" s="82">
        <f>IF($C$4=Dates!$E$3, DataPack!F740, IF($C$4=Dates!$E$4, DataPack!L740, IF($C$4=Dates!$E$5, DataPack!R740, IF($C$4=Dates!$E$6, DataPack!X740))))</f>
        <v>6139</v>
      </c>
      <c r="I12" s="57"/>
      <c r="J12" s="335"/>
      <c r="K12" s="265" t="str">
        <f>B12&amp;" ("&amp;TEXT(H11,"##,##"&amp;")")</f>
        <v>Quality of teaching (6,139)</v>
      </c>
      <c r="L12" s="264">
        <f t="shared" si="1"/>
        <v>9</v>
      </c>
      <c r="M12" s="264">
        <f t="shared" si="1"/>
        <v>53</v>
      </c>
      <c r="N12" s="264">
        <f t="shared" si="1"/>
        <v>32</v>
      </c>
      <c r="O12" s="264">
        <f t="shared" si="1"/>
        <v>5</v>
      </c>
      <c r="P12" s="260"/>
      <c r="Q12" s="260"/>
      <c r="R12" s="97"/>
    </row>
    <row r="13" spans="2:20" ht="12" customHeight="1">
      <c r="B13" s="454" t="s">
        <v>896</v>
      </c>
      <c r="C13" s="454"/>
      <c r="D13" s="184">
        <f>IF($C$4=Dates!$E$3, DataPack!B742, IF($C$4=Dates!$E$4, DataPack!H742, IF($C$4=Dates!$E$5, DataPack!N742, IF($C$4=Dates!$E$6, DataPack!T742))))</f>
        <v>852</v>
      </c>
      <c r="E13" s="184">
        <f>IF($C$4=Dates!$E$3, DataPack!C742, IF($C$4=Dates!$E$4, DataPack!I742, IF($C$4=Dates!$E$5, DataPack!O742, IF($C$4=Dates!$E$6, DataPack!U742))))</f>
        <v>3297</v>
      </c>
      <c r="F13" s="184">
        <f>IF($C$4=Dates!$E$3, DataPack!D742, IF($C$4=Dates!$E$4, DataPack!J742, IF($C$4=Dates!$E$5, DataPack!P742, IF($C$4=Dates!$E$6, DataPack!V742))))</f>
        <v>1641</v>
      </c>
      <c r="G13" s="184">
        <f>IF($C$4=Dates!$E$3, DataPack!E742, IF($C$4=Dates!$E$4, DataPack!K742, IF($C$4=Dates!$E$5, DataPack!Q742, IF($C$4=Dates!$E$6, DataPack!W742))))</f>
        <v>349</v>
      </c>
      <c r="H13" s="172">
        <f>IF($C$4=Dates!$E$3, DataPack!F742, IF($C$4=Dates!$E$4, DataPack!L742, IF($C$4=Dates!$E$5, DataPack!R742, IF($C$4=Dates!$E$6, DataPack!X742))))</f>
        <v>6139</v>
      </c>
      <c r="I13" s="57"/>
      <c r="J13" s="335"/>
      <c r="K13" s="265" t="str">
        <f>B13&amp;" ("&amp;TEXT(H13,"##,##"&amp;")")</f>
        <v>Leadership and management (6,139)</v>
      </c>
      <c r="L13" s="264">
        <f t="shared" si="1"/>
        <v>14</v>
      </c>
      <c r="M13" s="264">
        <f t="shared" si="1"/>
        <v>54</v>
      </c>
      <c r="N13" s="264">
        <f t="shared" si="1"/>
        <v>27</v>
      </c>
      <c r="O13" s="264">
        <f t="shared" si="1"/>
        <v>6</v>
      </c>
      <c r="P13" s="260"/>
      <c r="Q13" s="260"/>
      <c r="R13" s="97"/>
    </row>
    <row r="14" spans="2:20" ht="12" customHeight="1">
      <c r="B14" s="57"/>
      <c r="C14" s="57"/>
      <c r="D14" s="57"/>
      <c r="E14" s="57"/>
      <c r="F14" s="57"/>
      <c r="G14" s="442" t="s">
        <v>22</v>
      </c>
      <c r="H14" s="442"/>
      <c r="I14" s="57"/>
      <c r="J14" s="290"/>
      <c r="K14" s="266"/>
      <c r="L14" s="266"/>
      <c r="M14" s="266"/>
      <c r="N14" s="266"/>
      <c r="O14" s="266"/>
      <c r="P14" s="266"/>
      <c r="Q14" s="266"/>
      <c r="R14" s="256"/>
      <c r="S14" s="256"/>
      <c r="T14" s="97"/>
    </row>
    <row r="15" spans="2:20">
      <c r="B15" s="57"/>
      <c r="C15" s="57"/>
      <c r="D15" s="57"/>
      <c r="E15" s="57"/>
      <c r="F15" s="57"/>
      <c r="G15" s="57"/>
      <c r="H15" s="57"/>
      <c r="I15" s="57"/>
      <c r="J15" s="336"/>
      <c r="K15" s="337"/>
      <c r="L15" s="337"/>
      <c r="M15" s="337"/>
      <c r="N15" s="337"/>
      <c r="O15" s="337"/>
      <c r="P15" s="337"/>
      <c r="Q15" s="337"/>
      <c r="R15" s="256"/>
      <c r="S15" s="256"/>
      <c r="T15" s="97"/>
    </row>
    <row r="16" spans="2:20">
      <c r="B16" s="57"/>
      <c r="C16" s="57"/>
      <c r="D16" s="57"/>
      <c r="E16" s="57"/>
      <c r="F16" s="57"/>
      <c r="G16" s="57"/>
      <c r="H16" s="57"/>
      <c r="I16" s="57"/>
      <c r="J16" s="192"/>
      <c r="K16" s="266"/>
      <c r="L16" s="266"/>
      <c r="M16" s="344"/>
      <c r="N16" s="344"/>
      <c r="O16" s="344"/>
      <c r="P16" s="344"/>
      <c r="Q16" s="344"/>
      <c r="R16" s="256"/>
      <c r="S16" s="256"/>
      <c r="T16" s="97"/>
    </row>
    <row r="17" spans="2:20">
      <c r="B17" s="57"/>
      <c r="C17" s="57"/>
      <c r="D17" s="57"/>
      <c r="E17" s="57"/>
      <c r="F17" s="57"/>
      <c r="G17" s="57"/>
      <c r="H17" s="57"/>
      <c r="I17" s="57"/>
      <c r="J17" s="192"/>
      <c r="K17" s="266"/>
      <c r="L17" s="266"/>
      <c r="M17" s="263" t="s">
        <v>54</v>
      </c>
      <c r="N17" s="263" t="s">
        <v>55</v>
      </c>
      <c r="O17" s="263" t="s">
        <v>56</v>
      </c>
      <c r="P17" s="263" t="s">
        <v>57</v>
      </c>
      <c r="Q17" s="334"/>
      <c r="R17" s="256"/>
      <c r="S17" s="256"/>
      <c r="T17" s="97"/>
    </row>
    <row r="18" spans="2:20">
      <c r="B18" s="57"/>
      <c r="C18" s="57"/>
      <c r="D18" s="57"/>
      <c r="E18" s="57"/>
      <c r="F18" s="57"/>
      <c r="G18" s="57"/>
      <c r="H18" s="57"/>
      <c r="I18" s="57"/>
      <c r="J18" s="192"/>
      <c r="K18" s="343" t="str">
        <f>B9&amp;" ("&amp;TEXT(H9,"##,##"&amp;")")</f>
        <v>Overall Effectiveness (6,139)</v>
      </c>
      <c r="L18" s="343"/>
      <c r="M18" s="267">
        <f t="shared" ref="M18:P19" si="2">D9</f>
        <v>719</v>
      </c>
      <c r="N18" s="267">
        <f t="shared" si="2"/>
        <v>3036</v>
      </c>
      <c r="O18" s="267">
        <f t="shared" si="2"/>
        <v>1877</v>
      </c>
      <c r="P18" s="267">
        <f t="shared" si="2"/>
        <v>507</v>
      </c>
      <c r="Q18" s="266"/>
      <c r="R18" s="256"/>
      <c r="S18" s="256"/>
      <c r="T18" s="97"/>
    </row>
    <row r="19" spans="2:20" ht="12.75" customHeight="1">
      <c r="B19" s="57"/>
      <c r="C19" s="57"/>
      <c r="D19" s="57"/>
      <c r="E19" s="57"/>
      <c r="F19" s="57"/>
      <c r="G19" s="57"/>
      <c r="H19" s="57"/>
      <c r="I19" s="57"/>
      <c r="J19" s="192"/>
      <c r="K19" s="343" t="str">
        <f>B10&amp;" ("&amp;TEXT(H10,"##,##"&amp;")")</f>
        <v>Achievement of pupils (6,139)</v>
      </c>
      <c r="L19" s="343"/>
      <c r="M19" s="267">
        <f t="shared" si="2"/>
        <v>695</v>
      </c>
      <c r="N19" s="267">
        <f t="shared" si="2"/>
        <v>3068</v>
      </c>
      <c r="O19" s="267">
        <f t="shared" si="2"/>
        <v>1923</v>
      </c>
      <c r="P19" s="267">
        <f t="shared" si="2"/>
        <v>453</v>
      </c>
      <c r="Q19" s="266"/>
      <c r="R19" s="256"/>
      <c r="S19" s="256"/>
      <c r="T19" s="97"/>
    </row>
    <row r="20" spans="2:20" ht="12.75" customHeight="1">
      <c r="B20" s="57"/>
      <c r="C20" s="57"/>
      <c r="D20" s="57"/>
      <c r="E20" s="57"/>
      <c r="F20" s="57"/>
      <c r="G20" s="57"/>
      <c r="H20" s="57"/>
      <c r="I20" s="57"/>
      <c r="J20" s="192"/>
      <c r="K20" s="343" t="str">
        <f>B11&amp;" ("&amp;TEXT(H11,"##,##"&amp;")")</f>
        <v>Behaviour and safety of pupils (6,139)</v>
      </c>
      <c r="L20" s="343"/>
      <c r="M20" s="267">
        <f t="shared" ref="M20:P21" si="3">D11</f>
        <v>1409</v>
      </c>
      <c r="N20" s="267">
        <f t="shared" si="3"/>
        <v>3670</v>
      </c>
      <c r="O20" s="267">
        <f t="shared" si="3"/>
        <v>957</v>
      </c>
      <c r="P20" s="267">
        <f t="shared" si="3"/>
        <v>103</v>
      </c>
      <c r="Q20" s="266"/>
      <c r="R20" s="256"/>
      <c r="S20" s="256"/>
      <c r="T20" s="97"/>
    </row>
    <row r="21" spans="2:20" ht="12.75" customHeight="1">
      <c r="B21" s="57"/>
      <c r="C21" s="57"/>
      <c r="D21" s="57"/>
      <c r="E21" s="57"/>
      <c r="F21" s="57"/>
      <c r="G21" s="57"/>
      <c r="H21" s="57"/>
      <c r="I21" s="57"/>
      <c r="J21" s="192"/>
      <c r="K21" s="343" t="str">
        <f>B12&amp;" ("&amp;TEXT(H12,"##,##"&amp;")")</f>
        <v>Quality of teaching (6,139)</v>
      </c>
      <c r="L21" s="343"/>
      <c r="M21" s="267">
        <f t="shared" si="3"/>
        <v>572</v>
      </c>
      <c r="N21" s="267">
        <f t="shared" si="3"/>
        <v>3252</v>
      </c>
      <c r="O21" s="267">
        <f t="shared" si="3"/>
        <v>1979</v>
      </c>
      <c r="P21" s="267">
        <f t="shared" si="3"/>
        <v>336</v>
      </c>
      <c r="Q21" s="266"/>
      <c r="R21" s="256"/>
      <c r="S21" s="256"/>
      <c r="T21" s="97"/>
    </row>
    <row r="22" spans="2:20" ht="12.75" customHeight="1">
      <c r="B22" s="57"/>
      <c r="C22" s="57"/>
      <c r="D22" s="57"/>
      <c r="E22" s="57"/>
      <c r="F22" s="57"/>
      <c r="G22" s="57"/>
      <c r="H22" s="57"/>
      <c r="I22" s="57"/>
      <c r="J22" s="192"/>
      <c r="K22" s="343"/>
      <c r="L22" s="343"/>
      <c r="M22" s="267"/>
      <c r="N22" s="267"/>
      <c r="O22" s="267"/>
      <c r="P22" s="267"/>
      <c r="Q22" s="266"/>
      <c r="R22" s="256"/>
      <c r="S22" s="256"/>
      <c r="T22" s="97"/>
    </row>
    <row r="23" spans="2:20" ht="12.75" customHeight="1">
      <c r="B23" s="57"/>
      <c r="C23" s="57"/>
      <c r="D23" s="57"/>
      <c r="E23" s="57"/>
      <c r="F23" s="57"/>
      <c r="G23" s="57"/>
      <c r="H23" s="57"/>
      <c r="I23" s="57"/>
      <c r="J23" s="192"/>
      <c r="K23" s="343"/>
      <c r="L23" s="343"/>
      <c r="M23" s="266"/>
      <c r="N23" s="266"/>
      <c r="O23" s="266"/>
      <c r="P23" s="266"/>
      <c r="Q23" s="266"/>
      <c r="R23" s="256"/>
      <c r="S23" s="256"/>
      <c r="T23" s="97"/>
    </row>
    <row r="24" spans="2:20" ht="12.75" customHeight="1">
      <c r="B24" s="57"/>
      <c r="C24" s="57"/>
      <c r="D24" s="57"/>
      <c r="E24" s="57"/>
      <c r="F24" s="57"/>
      <c r="G24" s="57"/>
      <c r="H24" s="57"/>
      <c r="I24" s="57"/>
      <c r="J24" s="192"/>
      <c r="K24" s="343"/>
      <c r="L24" s="343"/>
      <c r="M24" s="266"/>
      <c r="N24" s="266"/>
      <c r="O24" s="266"/>
      <c r="P24" s="266"/>
      <c r="Q24" s="266"/>
      <c r="R24" s="256"/>
      <c r="S24" s="256"/>
      <c r="T24" s="97"/>
    </row>
    <row r="25" spans="2:20">
      <c r="B25" s="57"/>
      <c r="C25" s="57"/>
      <c r="D25" s="57"/>
      <c r="E25" s="57"/>
      <c r="F25" s="57"/>
      <c r="G25" s="57"/>
      <c r="H25" s="57"/>
      <c r="I25" s="57"/>
      <c r="J25" s="192"/>
      <c r="K25" s="342"/>
      <c r="L25" s="342"/>
      <c r="M25" s="256"/>
      <c r="N25" s="256"/>
      <c r="O25" s="256"/>
      <c r="P25" s="256"/>
      <c r="Q25" s="256"/>
      <c r="R25" s="256"/>
      <c r="S25" s="256"/>
      <c r="T25" s="97"/>
    </row>
    <row r="26" spans="2:20">
      <c r="B26" s="57"/>
      <c r="C26" s="57"/>
      <c r="D26" s="57"/>
      <c r="E26" s="57"/>
      <c r="F26" s="57"/>
      <c r="G26" s="57"/>
      <c r="H26" s="57"/>
      <c r="I26" s="57"/>
      <c r="J26" s="192"/>
      <c r="K26" s="256"/>
      <c r="L26" s="256"/>
      <c r="M26" s="256"/>
      <c r="N26" s="256"/>
      <c r="O26" s="256"/>
      <c r="P26" s="256"/>
      <c r="Q26" s="256"/>
      <c r="R26" s="256"/>
      <c r="S26" s="256"/>
      <c r="T26" s="97"/>
    </row>
    <row r="27" spans="2:20">
      <c r="B27" s="57"/>
      <c r="C27" s="57"/>
      <c r="D27" s="57"/>
      <c r="E27" s="57"/>
      <c r="F27" s="57"/>
      <c r="G27" s="57"/>
      <c r="H27" s="57"/>
      <c r="I27" s="57"/>
      <c r="J27" s="192"/>
      <c r="K27" s="256"/>
      <c r="L27" s="256"/>
      <c r="M27" s="256"/>
      <c r="N27" s="256"/>
      <c r="O27" s="256"/>
      <c r="P27" s="256"/>
      <c r="Q27" s="256"/>
      <c r="R27" s="256"/>
      <c r="S27" s="256"/>
      <c r="T27" s="97"/>
    </row>
    <row r="28" spans="2:20">
      <c r="B28" s="57"/>
      <c r="C28" s="57"/>
      <c r="D28" s="57"/>
      <c r="E28" s="57"/>
      <c r="F28" s="57"/>
      <c r="G28" s="57"/>
      <c r="H28" s="57"/>
      <c r="I28" s="57"/>
      <c r="J28" s="192"/>
      <c r="K28" s="256"/>
      <c r="L28" s="256"/>
      <c r="M28" s="256"/>
      <c r="N28" s="256"/>
      <c r="O28" s="256"/>
      <c r="P28" s="256"/>
      <c r="Q28" s="256"/>
      <c r="R28" s="256"/>
      <c r="S28" s="256"/>
      <c r="T28" s="97"/>
    </row>
    <row r="29" spans="2:20">
      <c r="B29" s="57"/>
      <c r="C29" s="57"/>
      <c r="D29" s="57"/>
      <c r="E29" s="57"/>
      <c r="F29" s="57"/>
      <c r="G29" s="57"/>
      <c r="H29" s="57"/>
      <c r="I29" s="57"/>
      <c r="J29" s="192"/>
      <c r="K29" s="191"/>
      <c r="L29" s="191"/>
      <c r="M29" s="191"/>
      <c r="N29" s="191"/>
      <c r="O29" s="191"/>
      <c r="P29" s="191"/>
      <c r="Q29" s="191"/>
      <c r="R29" s="191"/>
      <c r="S29" s="191"/>
    </row>
    <row r="30" spans="2:20">
      <c r="B30" s="57"/>
      <c r="C30" s="57"/>
      <c r="D30" s="57"/>
      <c r="E30" s="57"/>
      <c r="F30" s="57"/>
      <c r="G30" s="57"/>
      <c r="H30" s="57"/>
      <c r="I30" s="57"/>
      <c r="J30" s="192"/>
      <c r="K30" s="191"/>
      <c r="L30" s="191"/>
      <c r="M30" s="191"/>
      <c r="N30" s="191"/>
      <c r="O30" s="191"/>
      <c r="P30" s="191"/>
      <c r="Q30" s="191"/>
      <c r="R30" s="191"/>
      <c r="S30" s="191"/>
    </row>
    <row r="31" spans="2:20">
      <c r="B31" s="57"/>
      <c r="C31" s="57"/>
      <c r="D31" s="57"/>
      <c r="E31" s="57"/>
      <c r="F31" s="57"/>
      <c r="G31" s="57"/>
      <c r="H31" s="57"/>
      <c r="I31" s="57"/>
      <c r="J31" s="192"/>
      <c r="K31" s="191"/>
      <c r="L31" s="191"/>
      <c r="M31" s="191"/>
      <c r="N31" s="191"/>
      <c r="O31" s="191"/>
      <c r="P31" s="191"/>
      <c r="Q31" s="191"/>
      <c r="R31" s="191"/>
      <c r="S31" s="191"/>
    </row>
    <row r="32" spans="2:20">
      <c r="B32" s="57"/>
      <c r="C32" s="57"/>
      <c r="D32" s="57"/>
      <c r="E32" s="57"/>
      <c r="F32" s="57"/>
      <c r="G32" s="57"/>
      <c r="H32" s="57"/>
      <c r="I32" s="57"/>
      <c r="J32" s="192"/>
      <c r="K32" s="191"/>
      <c r="L32" s="191"/>
      <c r="M32" s="191"/>
      <c r="N32" s="191"/>
      <c r="O32" s="191"/>
      <c r="P32" s="191"/>
      <c r="Q32" s="191"/>
      <c r="R32" s="191"/>
      <c r="S32" s="191"/>
    </row>
    <row r="33" spans="2:19">
      <c r="B33" s="57"/>
      <c r="C33" s="57"/>
      <c r="D33" s="57"/>
      <c r="E33" s="57"/>
      <c r="F33" s="57"/>
      <c r="G33" s="57"/>
      <c r="H33" s="57"/>
      <c r="I33" s="57"/>
      <c r="J33" s="192"/>
      <c r="K33" s="191"/>
      <c r="L33" s="191"/>
      <c r="M33" s="191"/>
      <c r="N33" s="191"/>
      <c r="O33" s="191"/>
      <c r="P33" s="191"/>
      <c r="Q33" s="191"/>
      <c r="R33" s="191"/>
      <c r="S33" s="191"/>
    </row>
    <row r="34" spans="2:19">
      <c r="B34" s="65" t="s">
        <v>528</v>
      </c>
      <c r="C34" s="57"/>
      <c r="D34" s="57"/>
      <c r="E34" s="57"/>
      <c r="F34" s="57"/>
      <c r="G34" s="57"/>
      <c r="H34" s="57"/>
      <c r="I34" s="57"/>
      <c r="J34" s="192"/>
      <c r="K34" s="191"/>
      <c r="L34" s="191"/>
      <c r="M34" s="191"/>
      <c r="N34" s="191"/>
      <c r="O34" s="191"/>
      <c r="P34" s="191"/>
      <c r="Q34" s="191"/>
      <c r="R34" s="191"/>
      <c r="S34" s="191"/>
    </row>
    <row r="35" spans="2:19">
      <c r="B35" s="65" t="s">
        <v>1315</v>
      </c>
      <c r="C35" s="57"/>
      <c r="D35" s="57"/>
      <c r="E35" s="57"/>
      <c r="F35" s="57"/>
      <c r="G35" s="57"/>
      <c r="H35" s="57"/>
      <c r="I35" s="57"/>
      <c r="J35" s="192"/>
      <c r="K35" s="191"/>
      <c r="L35" s="191"/>
      <c r="M35" s="191"/>
      <c r="N35" s="191"/>
      <c r="O35" s="191"/>
      <c r="P35" s="191"/>
      <c r="Q35" s="191"/>
      <c r="R35" s="191"/>
      <c r="S35" s="191"/>
    </row>
    <row r="36" spans="2:19">
      <c r="B36" s="65"/>
      <c r="C36" s="57"/>
      <c r="D36" s="57"/>
      <c r="E36" s="57"/>
      <c r="F36" s="57"/>
      <c r="G36" s="57"/>
      <c r="H36" s="57"/>
      <c r="I36" s="57"/>
      <c r="J36" s="57"/>
    </row>
    <row r="37" spans="2:19">
      <c r="B37" s="57"/>
      <c r="C37" s="57"/>
      <c r="D37" s="57"/>
      <c r="E37" s="57"/>
      <c r="F37" s="57"/>
      <c r="G37" s="57"/>
      <c r="H37" s="57"/>
      <c r="I37" s="57"/>
      <c r="J37" s="57"/>
    </row>
    <row r="38" spans="2:19">
      <c r="B38" s="449"/>
      <c r="C38" s="449"/>
    </row>
    <row r="39" spans="2:19">
      <c r="B39" s="449"/>
      <c r="C39" s="449"/>
    </row>
    <row r="40" spans="2:19">
      <c r="B40" s="449"/>
      <c r="C40" s="449"/>
    </row>
    <row r="41" spans="2:19">
      <c r="B41" s="449"/>
      <c r="C41" s="449"/>
    </row>
    <row r="42" spans="2:19">
      <c r="B42" s="449"/>
      <c r="C42" s="449"/>
    </row>
  </sheetData>
  <sheetProtection sheet="1" selectLockedCells="1"/>
  <mergeCells count="14">
    <mergeCell ref="B2:H2"/>
    <mergeCell ref="B7:B8"/>
    <mergeCell ref="D7:H7"/>
    <mergeCell ref="G14:H14"/>
    <mergeCell ref="B10:C10"/>
    <mergeCell ref="B11:C11"/>
    <mergeCell ref="B9:C9"/>
    <mergeCell ref="B13:C13"/>
    <mergeCell ref="B42:C42"/>
    <mergeCell ref="B41:C41"/>
    <mergeCell ref="B40:C40"/>
    <mergeCell ref="B39:C39"/>
    <mergeCell ref="B38:C38"/>
    <mergeCell ref="B12:C12"/>
  </mergeCells>
  <phoneticPr fontId="0" type="noConversion"/>
  <dataValidations count="1">
    <dataValidation type="list" allowBlank="1" showInputMessage="1" showErrorMessage="1" sqref="C4">
      <formula1>Date</formula1>
    </dataValidation>
  </dataValidations>
  <pageMargins left="0.74803149606299213" right="0.74803149606299213" top="0.98425196850393704" bottom="0.98425196850393704" header="0.51181102362204722" footer="0.51181102362204722"/>
  <pageSetup paperSize="9" scale="90"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sheetPr codeName="Sheet21">
    <tabColor indexed="16"/>
  </sheetPr>
  <dimension ref="B1:U36"/>
  <sheetViews>
    <sheetView showGridLines="0" showRowColHeaders="0" showRuler="0" zoomScale="85" zoomScaleNormal="85" workbookViewId="0">
      <selection activeCell="B4" sqref="B4"/>
    </sheetView>
  </sheetViews>
  <sheetFormatPr defaultRowHeight="12.75"/>
  <cols>
    <col min="1" max="1" width="2.7109375" style="94" customWidth="1"/>
    <col min="2" max="2" width="19.28515625" style="94" customWidth="1"/>
    <col min="3" max="7" width="12.28515625" style="94" customWidth="1"/>
    <col min="8" max="8" width="9.140625" style="94"/>
    <col min="9" max="9" width="17.7109375" style="94" bestFit="1" customWidth="1"/>
    <col min="10" max="10" width="9.140625" style="94"/>
    <col min="11" max="11" width="11.85546875" style="94" customWidth="1"/>
    <col min="12" max="16384" width="9.140625" style="94"/>
  </cols>
  <sheetData>
    <row r="1" spans="2:21">
      <c r="B1" s="207"/>
    </row>
    <row r="2" spans="2:21">
      <c r="B2" s="455" t="str">
        <f>"Chart 4: Most recent overall effectiveness of maintained schools inspected at 31 August 2012 (final) " &amp; CHAR(185) &amp; " " &amp; CHAR(178)&amp; " " &amp; CHAR(179)</f>
        <v>Chart 4: Most recent overall effectiveness of maintained schools inspected at 31 August 2012 (final) ¹ ² ³</v>
      </c>
      <c r="C2" s="456"/>
      <c r="D2" s="456"/>
      <c r="E2" s="456"/>
      <c r="F2" s="456"/>
      <c r="G2" s="456"/>
      <c r="H2" s="456"/>
      <c r="I2" s="456"/>
      <c r="N2" s="195"/>
      <c r="O2" s="195"/>
      <c r="P2" s="195"/>
      <c r="Q2" s="195"/>
      <c r="R2" s="195"/>
      <c r="S2" s="195"/>
      <c r="T2" s="195"/>
    </row>
    <row r="3" spans="2:21" ht="5.25" customHeight="1">
      <c r="B3" s="456"/>
      <c r="C3" s="456"/>
      <c r="D3" s="456"/>
      <c r="E3" s="456"/>
      <c r="F3" s="456"/>
      <c r="G3" s="456"/>
      <c r="H3" s="456"/>
      <c r="I3" s="456"/>
      <c r="N3" s="195"/>
      <c r="O3" s="195"/>
      <c r="P3" s="195"/>
      <c r="Q3" s="195"/>
      <c r="R3" s="195"/>
      <c r="S3" s="195"/>
      <c r="T3" s="195"/>
    </row>
    <row r="4" spans="2:21">
      <c r="B4" s="65" t="s">
        <v>525</v>
      </c>
      <c r="C4" s="41"/>
      <c r="D4" s="57"/>
      <c r="E4" s="57"/>
      <c r="F4" s="57"/>
      <c r="G4" s="57"/>
      <c r="H4" s="57"/>
      <c r="I4" s="57"/>
      <c r="K4" s="268" t="s">
        <v>526</v>
      </c>
      <c r="L4" s="195"/>
      <c r="M4" s="195"/>
      <c r="N4" s="195"/>
      <c r="O4" s="195"/>
      <c r="P4" s="195"/>
      <c r="U4" s="97"/>
    </row>
    <row r="5" spans="2:21">
      <c r="B5" s="439" t="s">
        <v>23</v>
      </c>
      <c r="C5" s="441" t="s">
        <v>297</v>
      </c>
      <c r="D5" s="441"/>
      <c r="E5" s="441"/>
      <c r="F5" s="441"/>
      <c r="G5" s="441"/>
      <c r="H5" s="57"/>
      <c r="I5" s="57"/>
      <c r="K5" s="268"/>
      <c r="L5" s="261" t="s">
        <v>297</v>
      </c>
      <c r="M5" s="261"/>
      <c r="N5" s="261"/>
      <c r="O5" s="261"/>
      <c r="P5" s="261"/>
      <c r="U5" s="97"/>
    </row>
    <row r="6" spans="2:21">
      <c r="B6" s="440"/>
      <c r="C6" s="70" t="s">
        <v>54</v>
      </c>
      <c r="D6" s="70" t="s">
        <v>55</v>
      </c>
      <c r="E6" s="70" t="s">
        <v>56</v>
      </c>
      <c r="F6" s="70" t="s">
        <v>57</v>
      </c>
      <c r="G6" s="66" t="s">
        <v>59</v>
      </c>
      <c r="H6" s="57"/>
      <c r="I6" s="57"/>
      <c r="K6" s="262" t="s">
        <v>23</v>
      </c>
      <c r="L6" s="263" t="s">
        <v>54</v>
      </c>
      <c r="M6" s="263" t="s">
        <v>55</v>
      </c>
      <c r="N6" s="263" t="s">
        <v>56</v>
      </c>
      <c r="O6" s="263" t="s">
        <v>57</v>
      </c>
      <c r="P6" s="344" t="s">
        <v>59</v>
      </c>
      <c r="U6" s="97"/>
    </row>
    <row r="7" spans="2:21">
      <c r="B7" s="71" t="s">
        <v>228</v>
      </c>
      <c r="C7" s="76">
        <f>DataPack!B746</f>
        <v>229</v>
      </c>
      <c r="D7" s="76">
        <f>DataPack!C746</f>
        <v>171</v>
      </c>
      <c r="E7" s="76">
        <f>DataPack!D746</f>
        <v>19</v>
      </c>
      <c r="F7" s="76">
        <f>DataPack!E746</f>
        <v>1</v>
      </c>
      <c r="G7" s="82">
        <f t="shared" ref="G7:G12" si="0">SUM(C7:F7)</f>
        <v>420</v>
      </c>
      <c r="H7" s="57"/>
      <c r="I7" s="57"/>
      <c r="K7" s="269" t="str">
        <f>DataPack!A746</f>
        <v>Nursery (420)</v>
      </c>
      <c r="L7" s="270">
        <f>IF(ROUND(100*C7/$G7, 0)=0, #N/A, ROUND(100*C7/$G7, 0))</f>
        <v>55</v>
      </c>
      <c r="M7" s="270">
        <f>IF(ROUND(100*D7/$G7, 0)=0, #N/A, ROUND(100*D7/$G7, 0))</f>
        <v>41</v>
      </c>
      <c r="N7" s="270">
        <f>IF(ROUND(100*E7/$G7, 0)=0, #N/A, ROUND(100*E7/$G7, 0))</f>
        <v>5</v>
      </c>
      <c r="O7" s="270"/>
      <c r="P7" s="264">
        <v>100</v>
      </c>
      <c r="U7" s="97"/>
    </row>
    <row r="8" spans="2:21">
      <c r="B8" s="71" t="s">
        <v>229</v>
      </c>
      <c r="C8" s="76">
        <f>DataPack!B747</f>
        <v>2964</v>
      </c>
      <c r="D8" s="76">
        <f>DataPack!C747</f>
        <v>8478</v>
      </c>
      <c r="E8" s="76">
        <f>DataPack!D747</f>
        <v>4795</v>
      </c>
      <c r="F8" s="76">
        <f>DataPack!E747</f>
        <v>406</v>
      </c>
      <c r="G8" s="82">
        <f t="shared" si="0"/>
        <v>16643</v>
      </c>
      <c r="H8" s="57"/>
      <c r="I8" s="57"/>
      <c r="K8" s="269" t="str">
        <f>DataPack!A747</f>
        <v>Primary (16,643)</v>
      </c>
      <c r="L8" s="270">
        <f t="shared" ref="L8:N12" si="1">IF(ROUND(100*C8/$G8, 0)=0, #N/A, ROUND(100*C8/$G8, 0))</f>
        <v>18</v>
      </c>
      <c r="M8" s="270">
        <f t="shared" si="1"/>
        <v>51</v>
      </c>
      <c r="N8" s="270">
        <f t="shared" si="1"/>
        <v>29</v>
      </c>
      <c r="O8" s="270">
        <f>IF(ROUND(100*F8/$G8, 0)=0, #N/A, ROUND(100*F8/$G8, 0))</f>
        <v>2</v>
      </c>
      <c r="P8" s="264">
        <v>100</v>
      </c>
      <c r="U8" s="97"/>
    </row>
    <row r="9" spans="2:21" ht="12.75" customHeight="1">
      <c r="B9" s="71" t="s">
        <v>230</v>
      </c>
      <c r="C9" s="76">
        <f>DataPack!B748</f>
        <v>798</v>
      </c>
      <c r="D9" s="76">
        <f>DataPack!C748</f>
        <v>1237</v>
      </c>
      <c r="E9" s="76">
        <f>DataPack!D748</f>
        <v>933</v>
      </c>
      <c r="F9" s="76">
        <f>DataPack!E748</f>
        <v>107</v>
      </c>
      <c r="G9" s="82">
        <f t="shared" si="0"/>
        <v>3075</v>
      </c>
      <c r="H9" s="57"/>
      <c r="I9" s="57"/>
      <c r="K9" s="269" t="str">
        <f>DataPack!A748</f>
        <v>Secondary (3,075)</v>
      </c>
      <c r="L9" s="270">
        <f t="shared" si="1"/>
        <v>26</v>
      </c>
      <c r="M9" s="270">
        <f t="shared" si="1"/>
        <v>40</v>
      </c>
      <c r="N9" s="270">
        <f t="shared" si="1"/>
        <v>30</v>
      </c>
      <c r="O9" s="270">
        <f>IF(ROUND(100*F9/$G9, 0)=0, #N/A, ROUND(100*F9/$G9, 0))</f>
        <v>3</v>
      </c>
      <c r="P9" s="264">
        <v>100</v>
      </c>
      <c r="U9" s="97"/>
    </row>
    <row r="10" spans="2:21">
      <c r="B10" s="71" t="s">
        <v>231</v>
      </c>
      <c r="C10" s="76">
        <f>DataPack!B749</f>
        <v>385</v>
      </c>
      <c r="D10" s="76">
        <f>DataPack!C749</f>
        <v>456</v>
      </c>
      <c r="E10" s="76">
        <f>DataPack!D749</f>
        <v>171</v>
      </c>
      <c r="F10" s="76">
        <f>DataPack!E749</f>
        <v>19</v>
      </c>
      <c r="G10" s="82">
        <f t="shared" si="0"/>
        <v>1031</v>
      </c>
      <c r="H10" s="57"/>
      <c r="I10" s="57"/>
      <c r="K10" s="269" t="str">
        <f>DataPack!A749</f>
        <v>Special (1,031)</v>
      </c>
      <c r="L10" s="270">
        <f t="shared" si="1"/>
        <v>37</v>
      </c>
      <c r="M10" s="270">
        <f t="shared" si="1"/>
        <v>44</v>
      </c>
      <c r="N10" s="270">
        <f t="shared" si="1"/>
        <v>17</v>
      </c>
      <c r="O10" s="270">
        <f>IF(ROUND(100*F10/$G10, 0)=0, #N/A, ROUND(100*F10/$G10, 0))</f>
        <v>2</v>
      </c>
      <c r="P10" s="264">
        <v>100</v>
      </c>
      <c r="U10" s="97"/>
    </row>
    <row r="11" spans="2:21">
      <c r="B11" s="71" t="s">
        <v>276</v>
      </c>
      <c r="C11" s="76">
        <f>DataPack!B750</f>
        <v>66</v>
      </c>
      <c r="D11" s="76">
        <f>DataPack!C750</f>
        <v>192</v>
      </c>
      <c r="E11" s="76">
        <f>DataPack!D750</f>
        <v>106</v>
      </c>
      <c r="F11" s="76">
        <f>DataPack!E750</f>
        <v>15</v>
      </c>
      <c r="G11" s="82">
        <f t="shared" si="0"/>
        <v>379</v>
      </c>
      <c r="H11" s="57"/>
      <c r="I11" s="57"/>
      <c r="K11" s="269" t="str">
        <f>DataPack!A750</f>
        <v>Pupil referral unit (379)</v>
      </c>
      <c r="L11" s="270">
        <f t="shared" si="1"/>
        <v>17</v>
      </c>
      <c r="M11" s="270">
        <f t="shared" si="1"/>
        <v>51</v>
      </c>
      <c r="N11" s="270">
        <f t="shared" si="1"/>
        <v>28</v>
      </c>
      <c r="O11" s="270">
        <f>IF(ROUND(100*F11/$G11, 0)=0, #N/A, ROUND(100*F11/$G11, 0))</f>
        <v>4</v>
      </c>
      <c r="P11" s="264">
        <v>100</v>
      </c>
      <c r="U11" s="97"/>
    </row>
    <row r="12" spans="2:21">
      <c r="B12" s="72" t="s">
        <v>527</v>
      </c>
      <c r="C12" s="172">
        <f>DataPack!B751</f>
        <v>4442</v>
      </c>
      <c r="D12" s="172">
        <f>DataPack!C751</f>
        <v>10534</v>
      </c>
      <c r="E12" s="172">
        <f>DataPack!D751</f>
        <v>6024</v>
      </c>
      <c r="F12" s="172">
        <f>DataPack!E751</f>
        <v>548</v>
      </c>
      <c r="G12" s="172">
        <f t="shared" si="0"/>
        <v>21548</v>
      </c>
      <c r="H12" s="57"/>
      <c r="I12" s="57"/>
      <c r="K12" s="269" t="str">
        <f>DataPack!A751</f>
        <v>All schools (21,548)</v>
      </c>
      <c r="L12" s="270">
        <f t="shared" si="1"/>
        <v>21</v>
      </c>
      <c r="M12" s="270">
        <f t="shared" si="1"/>
        <v>49</v>
      </c>
      <c r="N12" s="270">
        <f t="shared" si="1"/>
        <v>28</v>
      </c>
      <c r="O12" s="270">
        <f>IF(ROUND(100*F12/$G12, 0)=0, #N/A, ROUND(100*F12/$G12, 0))</f>
        <v>3</v>
      </c>
      <c r="P12" s="264">
        <v>100</v>
      </c>
      <c r="U12" s="97"/>
    </row>
    <row r="13" spans="2:21">
      <c r="B13" s="57"/>
      <c r="C13" s="57"/>
      <c r="D13" s="57"/>
      <c r="E13" s="57"/>
      <c r="F13" s="442" t="s">
        <v>22</v>
      </c>
      <c r="G13" s="442"/>
      <c r="H13" s="57"/>
      <c r="I13" s="57"/>
      <c r="K13" s="260"/>
      <c r="L13" s="260"/>
      <c r="M13" s="260"/>
      <c r="N13" s="195"/>
      <c r="O13" s="195"/>
      <c r="P13" s="195"/>
      <c r="Q13" s="210"/>
      <c r="R13" s="210"/>
      <c r="S13" s="210"/>
      <c r="T13" s="210"/>
      <c r="U13" s="97"/>
    </row>
    <row r="14" spans="2:21">
      <c r="B14" s="57"/>
      <c r="C14" s="57"/>
      <c r="D14" s="57"/>
      <c r="E14" s="57"/>
      <c r="F14" s="57"/>
      <c r="G14" s="57"/>
      <c r="H14" s="57"/>
      <c r="I14" s="63"/>
      <c r="J14" s="97"/>
      <c r="K14" s="260"/>
      <c r="L14" s="260"/>
      <c r="M14" s="260"/>
      <c r="N14" s="195"/>
      <c r="O14" s="195"/>
      <c r="P14" s="195"/>
      <c r="Q14" s="210"/>
      <c r="R14" s="210"/>
      <c r="S14" s="210"/>
      <c r="T14" s="210"/>
      <c r="U14" s="97"/>
    </row>
    <row r="15" spans="2:21">
      <c r="B15" s="57"/>
      <c r="C15" s="57"/>
      <c r="D15" s="57"/>
      <c r="E15" s="57"/>
      <c r="F15" s="57"/>
      <c r="G15" s="57"/>
      <c r="H15" s="57"/>
      <c r="I15" s="57"/>
      <c r="K15" s="260"/>
      <c r="L15" s="260"/>
      <c r="M15" s="260"/>
      <c r="N15" s="260"/>
      <c r="O15" s="260"/>
      <c r="P15" s="260"/>
      <c r="Q15" s="97"/>
      <c r="R15" s="97"/>
      <c r="S15" s="97"/>
      <c r="T15" s="97"/>
      <c r="U15" s="97"/>
    </row>
    <row r="16" spans="2:21">
      <c r="B16" s="57"/>
      <c r="C16" s="57"/>
      <c r="D16" s="57"/>
      <c r="E16" s="57"/>
      <c r="F16" s="57"/>
      <c r="G16" s="57"/>
      <c r="H16" s="57"/>
      <c r="I16" s="57"/>
      <c r="K16" s="260"/>
      <c r="L16" s="260"/>
      <c r="M16" s="260"/>
      <c r="N16" s="260"/>
      <c r="O16" s="260"/>
      <c r="P16" s="260"/>
    </row>
    <row r="17" spans="2:10">
      <c r="B17" s="57"/>
      <c r="C17" s="57"/>
      <c r="D17" s="57"/>
      <c r="E17" s="57"/>
      <c r="F17" s="57"/>
      <c r="G17" s="57"/>
      <c r="H17" s="57"/>
      <c r="I17" s="57"/>
    </row>
    <row r="18" spans="2:10">
      <c r="B18" s="57"/>
      <c r="C18" s="57"/>
      <c r="D18" s="57"/>
      <c r="E18" s="57"/>
      <c r="F18" s="57"/>
      <c r="G18" s="57"/>
      <c r="H18" s="57"/>
      <c r="I18" s="57"/>
      <c r="J18" s="103"/>
    </row>
    <row r="19" spans="2:10">
      <c r="B19" s="57"/>
      <c r="C19" s="57"/>
      <c r="D19" s="57"/>
      <c r="E19" s="57"/>
      <c r="F19" s="57"/>
      <c r="G19" s="57"/>
      <c r="H19" s="57"/>
      <c r="I19" s="57"/>
      <c r="J19" s="104"/>
    </row>
    <row r="20" spans="2:10">
      <c r="B20" s="57"/>
      <c r="C20" s="57"/>
      <c r="D20" s="57"/>
      <c r="E20" s="57"/>
      <c r="F20" s="57"/>
      <c r="G20" s="57"/>
      <c r="H20" s="57"/>
      <c r="I20" s="57"/>
      <c r="J20" s="103"/>
    </row>
    <row r="21" spans="2:10">
      <c r="B21" s="57"/>
      <c r="C21" s="57"/>
      <c r="D21" s="57"/>
      <c r="E21" s="57"/>
      <c r="F21" s="57"/>
      <c r="G21" s="57"/>
      <c r="H21" s="57"/>
      <c r="I21" s="57"/>
      <c r="J21" s="103"/>
    </row>
    <row r="22" spans="2:10">
      <c r="B22" s="57"/>
      <c r="C22" s="57"/>
      <c r="D22" s="57"/>
      <c r="E22" s="57"/>
      <c r="F22" s="57"/>
      <c r="G22" s="57"/>
      <c r="H22" s="57"/>
      <c r="I22" s="57"/>
      <c r="J22" s="105"/>
    </row>
    <row r="23" spans="2:10">
      <c r="B23" s="57"/>
      <c r="C23" s="57"/>
      <c r="D23" s="57"/>
      <c r="E23" s="57"/>
      <c r="F23" s="57"/>
      <c r="G23" s="57"/>
      <c r="H23" s="57"/>
      <c r="I23" s="57"/>
    </row>
    <row r="24" spans="2:10">
      <c r="B24" s="57"/>
      <c r="C24" s="57"/>
      <c r="D24" s="57"/>
      <c r="E24" s="57"/>
      <c r="F24" s="57"/>
      <c r="G24" s="57"/>
      <c r="H24" s="57"/>
      <c r="I24" s="57"/>
    </row>
    <row r="25" spans="2:10">
      <c r="B25" s="57"/>
      <c r="C25" s="57"/>
      <c r="D25" s="57"/>
      <c r="E25" s="57"/>
      <c r="F25" s="57"/>
      <c r="G25" s="57"/>
      <c r="H25" s="57"/>
      <c r="I25" s="57"/>
    </row>
    <row r="26" spans="2:10">
      <c r="B26" s="57"/>
      <c r="C26" s="57"/>
      <c r="D26" s="57"/>
      <c r="E26" s="57"/>
      <c r="F26" s="57"/>
      <c r="G26" s="57"/>
      <c r="H26" s="57"/>
      <c r="I26" s="57"/>
    </row>
    <row r="27" spans="2:10">
      <c r="B27" s="57"/>
      <c r="C27" s="57"/>
      <c r="D27" s="57"/>
      <c r="E27" s="57"/>
      <c r="F27" s="57"/>
      <c r="G27" s="57"/>
      <c r="H27" s="57"/>
      <c r="I27" s="57"/>
    </row>
    <row r="28" spans="2:10">
      <c r="B28" s="57"/>
      <c r="C28" s="57"/>
      <c r="D28" s="57"/>
      <c r="E28" s="57"/>
      <c r="F28" s="57"/>
      <c r="G28" s="57"/>
      <c r="H28" s="57"/>
      <c r="I28" s="57"/>
    </row>
    <row r="29" spans="2:10">
      <c r="B29" s="57"/>
      <c r="C29" s="57"/>
      <c r="D29" s="57"/>
      <c r="E29" s="57"/>
      <c r="F29" s="57"/>
      <c r="G29" s="57"/>
      <c r="H29" s="57"/>
      <c r="I29" s="57"/>
    </row>
    <row r="30" spans="2:10">
      <c r="B30" s="57"/>
      <c r="C30" s="57"/>
      <c r="D30" s="57"/>
      <c r="E30" s="57"/>
      <c r="F30" s="57"/>
      <c r="G30" s="57"/>
      <c r="H30" s="57"/>
      <c r="I30" s="57"/>
    </row>
    <row r="31" spans="2:10">
      <c r="B31" s="57"/>
      <c r="C31" s="57"/>
      <c r="D31" s="57"/>
      <c r="E31" s="57"/>
      <c r="F31" s="57"/>
      <c r="G31" s="57"/>
      <c r="H31" s="57"/>
      <c r="I31" s="57"/>
    </row>
    <row r="32" spans="2:10">
      <c r="B32" s="57"/>
      <c r="C32" s="57"/>
      <c r="D32" s="57"/>
      <c r="E32" s="57"/>
      <c r="F32" s="57"/>
      <c r="G32" s="57"/>
      <c r="H32" s="57"/>
      <c r="I32" s="57"/>
    </row>
    <row r="33" spans="2:9" ht="12.75" customHeight="1">
      <c r="B33" s="65" t="s">
        <v>528</v>
      </c>
      <c r="C33" s="57"/>
      <c r="D33" s="57"/>
      <c r="E33" s="57"/>
      <c r="F33" s="57"/>
      <c r="G33" s="57"/>
      <c r="H33" s="57"/>
      <c r="I33" s="57"/>
    </row>
    <row r="34" spans="2:9">
      <c r="B34" s="65" t="s">
        <v>1315</v>
      </c>
      <c r="C34" s="57"/>
      <c r="D34" s="57"/>
      <c r="E34" s="57"/>
      <c r="F34" s="57"/>
      <c r="G34" s="57"/>
      <c r="H34" s="57"/>
      <c r="I34" s="57"/>
    </row>
    <row r="35" spans="2:9">
      <c r="B35" s="34" t="s">
        <v>1348</v>
      </c>
      <c r="C35" s="57"/>
      <c r="D35" s="57"/>
      <c r="E35" s="57"/>
      <c r="F35" s="57"/>
      <c r="G35" s="57"/>
      <c r="H35" s="57"/>
      <c r="I35" s="57"/>
    </row>
    <row r="36" spans="2:9">
      <c r="B36" s="57"/>
      <c r="C36" s="57"/>
      <c r="D36" s="57"/>
      <c r="E36" s="57"/>
      <c r="F36" s="57"/>
      <c r="G36" s="57"/>
      <c r="H36" s="57"/>
      <c r="I36" s="57"/>
    </row>
  </sheetData>
  <sheetProtection sheet="1" selectLockedCells="1"/>
  <mergeCells count="4">
    <mergeCell ref="B5:B6"/>
    <mergeCell ref="C5:G5"/>
    <mergeCell ref="F13:G13"/>
    <mergeCell ref="B2:I3"/>
  </mergeCells>
  <phoneticPr fontId="0" type="noConversion"/>
  <pageMargins left="0.74803149606299213" right="0.74803149606299213" top="0.98425196850393704" bottom="0.98425196850393704" header="0.51181102362204722" footer="0.51181102362204722"/>
  <pageSetup paperSize="9" scale="66"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sheetPr codeName="Sheet23">
    <tabColor rgb="FF800000"/>
  </sheetPr>
  <dimension ref="A1:R49"/>
  <sheetViews>
    <sheetView showGridLines="0" showRowColHeaders="0" zoomScale="85" zoomScaleNormal="85" workbookViewId="0">
      <selection activeCell="B4" sqref="B4"/>
    </sheetView>
  </sheetViews>
  <sheetFormatPr defaultRowHeight="10.5"/>
  <cols>
    <col min="1" max="1" width="2.7109375" style="107" customWidth="1"/>
    <col min="2" max="2" width="24.7109375" style="107" customWidth="1"/>
    <col min="3" max="13" width="9.140625" style="107"/>
    <col min="14" max="14" width="18.28515625" style="107" bestFit="1" customWidth="1"/>
    <col min="15" max="16384" width="9.140625" style="107"/>
  </cols>
  <sheetData>
    <row r="1" spans="2:18" ht="12.75">
      <c r="B1" s="206"/>
    </row>
    <row r="2" spans="2:18" ht="31.5" customHeight="1">
      <c r="B2" s="381" t="s">
        <v>1340</v>
      </c>
      <c r="C2" s="381"/>
      <c r="D2" s="381"/>
      <c r="E2" s="381"/>
      <c r="F2" s="381"/>
      <c r="G2" s="381"/>
      <c r="H2" s="381"/>
      <c r="I2" s="381"/>
      <c r="J2" s="381"/>
      <c r="K2" s="381"/>
      <c r="L2" s="182"/>
    </row>
    <row r="3" spans="2:18" ht="6" customHeight="1">
      <c r="B3" s="69"/>
      <c r="C3" s="57"/>
      <c r="D3" s="57"/>
      <c r="E3" s="57"/>
      <c r="F3" s="57"/>
      <c r="G3" s="57"/>
      <c r="H3" s="57"/>
      <c r="I3" s="112"/>
      <c r="J3" s="112"/>
      <c r="K3" s="112"/>
      <c r="L3" s="112"/>
    </row>
    <row r="4" spans="2:18" ht="12.75">
      <c r="B4" s="65" t="s">
        <v>525</v>
      </c>
      <c r="C4" s="41"/>
      <c r="D4" s="57"/>
      <c r="E4" s="57"/>
      <c r="F4" s="57"/>
      <c r="G4" s="57"/>
      <c r="H4" s="57"/>
      <c r="I4" s="112"/>
      <c r="J4" s="112"/>
      <c r="K4" s="112"/>
      <c r="L4" s="112"/>
    </row>
    <row r="5" spans="2:18" ht="12.75">
      <c r="B5" s="439" t="s">
        <v>2</v>
      </c>
      <c r="C5" s="441" t="s">
        <v>297</v>
      </c>
      <c r="D5" s="441"/>
      <c r="E5" s="441"/>
      <c r="F5" s="441"/>
      <c r="G5" s="441"/>
      <c r="H5" s="57"/>
      <c r="I5" s="112"/>
      <c r="J5" s="112"/>
      <c r="K5" s="112"/>
      <c r="L5" s="112"/>
      <c r="M5" s="108"/>
    </row>
    <row r="6" spans="2:18" ht="12.75">
      <c r="B6" s="440"/>
      <c r="C6" s="77" t="s">
        <v>54</v>
      </c>
      <c r="D6" s="77" t="s">
        <v>55</v>
      </c>
      <c r="E6" s="77" t="s">
        <v>56</v>
      </c>
      <c r="F6" s="77" t="s">
        <v>57</v>
      </c>
      <c r="G6" s="66" t="s">
        <v>59</v>
      </c>
      <c r="H6" s="57"/>
      <c r="I6" s="82"/>
      <c r="J6" s="82"/>
      <c r="K6" s="82"/>
      <c r="L6" s="82"/>
      <c r="M6" s="187"/>
      <c r="N6" s="82"/>
    </row>
    <row r="7" spans="2:18" ht="12.75">
      <c r="B7" s="193" t="s">
        <v>1316</v>
      </c>
      <c r="C7" s="76">
        <f>DataPack!B755</f>
        <v>4442</v>
      </c>
      <c r="D7" s="185">
        <f>DataPack!C755</f>
        <v>10534</v>
      </c>
      <c r="E7" s="185">
        <f>DataPack!D755</f>
        <v>6024</v>
      </c>
      <c r="F7" s="185">
        <f>DataPack!E755</f>
        <v>548</v>
      </c>
      <c r="G7" s="186">
        <f>DataPack!F755</f>
        <v>21548</v>
      </c>
      <c r="H7" s="57"/>
      <c r="I7" s="112"/>
      <c r="J7" s="112"/>
      <c r="K7" s="112"/>
      <c r="L7" s="112"/>
      <c r="M7" s="108"/>
      <c r="N7" s="254"/>
      <c r="O7" s="254" t="s">
        <v>54</v>
      </c>
      <c r="P7" s="254" t="s">
        <v>55</v>
      </c>
      <c r="Q7" s="254" t="s">
        <v>56</v>
      </c>
      <c r="R7" s="254" t="s">
        <v>57</v>
      </c>
    </row>
    <row r="8" spans="2:18" ht="12.75">
      <c r="B8" s="193" t="s">
        <v>709</v>
      </c>
      <c r="C8" s="76">
        <f>DataPack!B756</f>
        <v>4282</v>
      </c>
      <c r="D8" s="185">
        <f>DataPack!C756</f>
        <v>10901</v>
      </c>
      <c r="E8" s="185">
        <f>DataPack!D756</f>
        <v>6207</v>
      </c>
      <c r="F8" s="185">
        <f>DataPack!E756</f>
        <v>455</v>
      </c>
      <c r="G8" s="186">
        <f>DataPack!F756</f>
        <v>21845</v>
      </c>
      <c r="H8" s="57"/>
      <c r="I8" s="112"/>
      <c r="J8" s="112"/>
      <c r="K8" s="112"/>
      <c r="L8" s="112"/>
      <c r="M8" s="108"/>
      <c r="N8" s="254" t="str">
        <f>"at 31 Aug 2009"&amp; " (" &amp; TEXT(G10, "#,##")&amp;")"</f>
        <v>at 31 Aug 2009 (22,171)</v>
      </c>
      <c r="O8" s="255">
        <f>IF(ROUND(100*C10/$G10, 0)=0, #N/A, ROUND(100*C10/$G10, 0))</f>
        <v>16</v>
      </c>
      <c r="P8" s="255">
        <f>IF(ROUND(100*D10/$G10, 0)=0, #N/A, ROUND(100*D10/$G10, 0))</f>
        <v>50</v>
      </c>
      <c r="Q8" s="255">
        <f>IF(ROUND(100*E10/$G10, 0)=0, #N/A, ROUND(100*E10/$G10, 0))</f>
        <v>32</v>
      </c>
      <c r="R8" s="255">
        <f>IF(ROUND(100*F10/$G10, 0)=0, #N/A, ROUND(100*F10/$G10, 0))</f>
        <v>2</v>
      </c>
    </row>
    <row r="9" spans="2:18" ht="12.75">
      <c r="B9" s="188">
        <v>40421</v>
      </c>
      <c r="C9" s="76">
        <f>DataPack!B757</f>
        <v>3863</v>
      </c>
      <c r="D9" s="76">
        <f>DataPack!C757</f>
        <v>11034</v>
      </c>
      <c r="E9" s="76">
        <f>DataPack!D757</f>
        <v>6538</v>
      </c>
      <c r="F9" s="76">
        <f>DataPack!E757</f>
        <v>573</v>
      </c>
      <c r="G9" s="82">
        <f>DataPack!F757</f>
        <v>22008</v>
      </c>
      <c r="H9" s="57"/>
      <c r="I9" s="112"/>
      <c r="J9" s="112"/>
      <c r="K9" s="112"/>
      <c r="L9" s="112"/>
      <c r="M9" s="108"/>
      <c r="N9" s="254" t="str">
        <f>"at 31 Aug 2010"&amp; " (" &amp; TEXT(G9, "#,##")&amp;")"</f>
        <v>at 31 Aug 2010 (22,008)</v>
      </c>
      <c r="O9" s="255">
        <f>IF(ROUND(100*C9/$G9, 0)=0, #N/A, ROUND(100*C9/$G9, 0))</f>
        <v>18</v>
      </c>
      <c r="P9" s="255">
        <f>IF(ROUND(100*D9/$G9, 0)=0, #N/A, ROUND(100*D9/$G9, 0))</f>
        <v>50</v>
      </c>
      <c r="Q9" s="255">
        <f>IF(ROUND(100*E9/$G9, 0)=0, #N/A, ROUND(100*E9/$G9, 0))</f>
        <v>30</v>
      </c>
      <c r="R9" s="255">
        <f>IF(ROUND(100*F9/$G9, 0)=0, #N/A, ROUND(100*F9/$G9, 0))</f>
        <v>3</v>
      </c>
    </row>
    <row r="10" spans="2:18" ht="12.75">
      <c r="B10" s="189">
        <v>40056</v>
      </c>
      <c r="C10" s="184">
        <f>DataPack!B758</f>
        <v>3593</v>
      </c>
      <c r="D10" s="184">
        <f>DataPack!C758</f>
        <v>11143</v>
      </c>
      <c r="E10" s="184">
        <f>DataPack!D758</f>
        <v>7058</v>
      </c>
      <c r="F10" s="184">
        <f>DataPack!E758</f>
        <v>377</v>
      </c>
      <c r="G10" s="172">
        <f>DataPack!F758</f>
        <v>22171</v>
      </c>
      <c r="H10" s="57"/>
      <c r="I10" s="112"/>
      <c r="J10" s="112"/>
      <c r="K10" s="112"/>
      <c r="L10" s="112"/>
      <c r="M10" s="108"/>
      <c r="N10" s="254" t="str">
        <f>"at 31 Aug 2011"&amp; " (" &amp; TEXT(G8, "#,##")&amp;")"</f>
        <v>at 31 Aug 2011 (21,845)</v>
      </c>
      <c r="O10" s="255">
        <f>IF(ROUND(100*C8/$G8, 0)=0, #N/A, ROUND(100*C8/$G8, 0))</f>
        <v>20</v>
      </c>
      <c r="P10" s="255">
        <f>IF(ROUND(100*D8/$G8, 0)=0, #N/A, ROUND(100*D8/$G8, 0))</f>
        <v>50</v>
      </c>
      <c r="Q10" s="255">
        <f>IF(ROUND(100*E8/$G8, 0)=0, #N/A, ROUND(100*E8/$G8, 0))</f>
        <v>28</v>
      </c>
      <c r="R10" s="255">
        <f>IF(ROUND(100*F8/$G8, 0)=0, #N/A, ROUND(100*F8/$G8, 0))</f>
        <v>2</v>
      </c>
    </row>
    <row r="11" spans="2:18" ht="12.75">
      <c r="B11" s="57"/>
      <c r="C11" s="57"/>
      <c r="D11" s="57"/>
      <c r="E11" s="457" t="s">
        <v>22</v>
      </c>
      <c r="F11" s="457"/>
      <c r="G11" s="458"/>
      <c r="H11" s="112"/>
      <c r="I11" s="112"/>
      <c r="J11" s="112"/>
      <c r="K11" s="112"/>
      <c r="L11" s="112"/>
      <c r="M11" s="108"/>
      <c r="N11" s="254" t="str">
        <f>"at 31 Aug 2012"&amp; " (" &amp; TEXT(G7, "#,##")&amp;")"</f>
        <v>at 31 Aug 2012 (21,548)</v>
      </c>
      <c r="O11" s="255">
        <f>IF(ROUND(100*C7/$G7, 0)=0, #N/A, ROUND(100*C7/$G7, 0))</f>
        <v>21</v>
      </c>
      <c r="P11" s="255">
        <f>IF(ROUND(100*D7/$G7, 0)=0, #N/A, ROUND(100*D7/$G7, 0))</f>
        <v>49</v>
      </c>
      <c r="Q11" s="255">
        <f>IF(ROUND(100*E7/$G7, 0)=0, #N/A, ROUND(100*E7/$G7, 0))</f>
        <v>28</v>
      </c>
      <c r="R11" s="255">
        <f>IF(ROUND(100*F7/$G7, 0)=0, #N/A, ROUND(100*F7/$G7, 0))</f>
        <v>3</v>
      </c>
    </row>
    <row r="12" spans="2:18" ht="12.75">
      <c r="B12" s="112"/>
      <c r="C12" s="112"/>
      <c r="D12" s="112"/>
      <c r="E12" s="112"/>
      <c r="F12" s="112"/>
      <c r="G12" s="112"/>
      <c r="H12" s="57"/>
      <c r="I12" s="112"/>
      <c r="J12" s="112"/>
      <c r="K12" s="112"/>
      <c r="L12" s="112"/>
      <c r="M12" s="108"/>
    </row>
    <row r="13" spans="2:18" ht="12.75">
      <c r="B13" s="112"/>
      <c r="C13" s="112"/>
      <c r="D13" s="112"/>
      <c r="E13" s="112"/>
      <c r="F13" s="112"/>
      <c r="G13" s="112"/>
      <c r="H13" s="57"/>
      <c r="I13" s="112"/>
      <c r="J13" s="112"/>
      <c r="K13" s="112"/>
      <c r="L13" s="112"/>
      <c r="M13" s="108"/>
    </row>
    <row r="14" spans="2:18" ht="12.75">
      <c r="B14" s="112"/>
      <c r="C14" s="112"/>
      <c r="D14" s="112"/>
      <c r="E14" s="112"/>
      <c r="F14" s="112"/>
      <c r="G14" s="112"/>
      <c r="H14" s="57"/>
      <c r="I14" s="112"/>
      <c r="J14" s="112"/>
      <c r="K14" s="112"/>
      <c r="L14" s="112"/>
      <c r="M14" s="108"/>
    </row>
    <row r="15" spans="2:18">
      <c r="B15" s="112"/>
      <c r="C15" s="112"/>
      <c r="D15" s="112"/>
      <c r="E15" s="112"/>
      <c r="F15" s="112"/>
      <c r="G15" s="112"/>
      <c r="H15" s="112"/>
      <c r="I15" s="112"/>
      <c r="J15" s="112"/>
      <c r="K15" s="112"/>
      <c r="L15" s="112"/>
      <c r="M15" s="108"/>
    </row>
    <row r="16" spans="2:18">
      <c r="B16" s="112"/>
      <c r="C16" s="112"/>
      <c r="D16" s="112"/>
      <c r="E16" s="112"/>
      <c r="F16" s="112"/>
      <c r="G16" s="112"/>
      <c r="H16" s="112"/>
      <c r="I16" s="112"/>
      <c r="J16" s="112"/>
      <c r="K16" s="112"/>
      <c r="L16" s="112"/>
      <c r="M16" s="108"/>
    </row>
    <row r="17" spans="2:12">
      <c r="B17" s="112"/>
      <c r="C17" s="112"/>
      <c r="D17" s="112"/>
      <c r="E17" s="112"/>
      <c r="F17" s="112"/>
      <c r="G17" s="112"/>
      <c r="H17" s="112"/>
      <c r="I17" s="112"/>
      <c r="J17" s="112"/>
      <c r="K17" s="112"/>
      <c r="L17" s="112"/>
    </row>
    <row r="18" spans="2:12">
      <c r="B18" s="113"/>
      <c r="C18" s="112"/>
      <c r="D18" s="112"/>
      <c r="E18" s="112"/>
      <c r="F18" s="112"/>
      <c r="G18" s="112"/>
      <c r="H18" s="112"/>
      <c r="I18" s="112"/>
      <c r="J18" s="112"/>
      <c r="K18" s="112"/>
      <c r="L18" s="112"/>
    </row>
    <row r="19" spans="2:12">
      <c r="B19" s="112"/>
      <c r="C19" s="112"/>
      <c r="D19" s="112"/>
      <c r="E19" s="112"/>
      <c r="F19" s="112"/>
      <c r="G19" s="112"/>
      <c r="H19" s="112"/>
      <c r="I19" s="112"/>
      <c r="J19" s="112"/>
      <c r="K19" s="112"/>
      <c r="L19" s="112"/>
    </row>
    <row r="20" spans="2:12">
      <c r="B20" s="112"/>
      <c r="C20" s="112"/>
      <c r="D20" s="112"/>
      <c r="E20" s="112"/>
      <c r="F20" s="112"/>
      <c r="G20" s="112"/>
      <c r="H20" s="112"/>
      <c r="I20" s="112"/>
      <c r="J20" s="112"/>
      <c r="K20" s="112"/>
      <c r="L20" s="112"/>
    </row>
    <row r="21" spans="2:12">
      <c r="B21" s="112"/>
      <c r="C21" s="112"/>
      <c r="D21" s="112"/>
      <c r="E21" s="112"/>
      <c r="F21" s="112"/>
      <c r="G21" s="112"/>
      <c r="H21" s="112"/>
      <c r="I21" s="112"/>
      <c r="J21" s="112"/>
      <c r="K21" s="112"/>
      <c r="L21" s="112"/>
    </row>
    <row r="22" spans="2:12">
      <c r="B22" s="112"/>
      <c r="C22" s="112"/>
      <c r="D22" s="112"/>
      <c r="E22" s="112"/>
      <c r="F22" s="112"/>
      <c r="G22" s="112"/>
      <c r="H22" s="112"/>
      <c r="I22" s="112"/>
      <c r="J22" s="112"/>
      <c r="K22" s="112"/>
      <c r="L22" s="112"/>
    </row>
    <row r="23" spans="2:12">
      <c r="B23" s="112"/>
      <c r="C23" s="112"/>
      <c r="D23" s="112"/>
      <c r="E23" s="112"/>
      <c r="F23" s="112"/>
      <c r="G23" s="112"/>
      <c r="H23" s="112"/>
      <c r="I23" s="112"/>
      <c r="J23" s="112"/>
      <c r="K23" s="112"/>
      <c r="L23" s="112"/>
    </row>
    <row r="24" spans="2:12">
      <c r="B24" s="112"/>
      <c r="C24" s="112"/>
      <c r="D24" s="112"/>
      <c r="E24" s="112"/>
      <c r="F24" s="112"/>
      <c r="G24" s="112"/>
      <c r="H24" s="112"/>
      <c r="I24" s="112"/>
      <c r="J24" s="112"/>
      <c r="K24" s="112"/>
      <c r="L24" s="112"/>
    </row>
    <row r="25" spans="2:12">
      <c r="B25" s="112"/>
      <c r="C25" s="112"/>
      <c r="D25" s="112"/>
      <c r="E25" s="112"/>
      <c r="F25" s="112"/>
      <c r="G25" s="112"/>
      <c r="H25" s="112"/>
      <c r="I25" s="112"/>
      <c r="J25" s="112"/>
      <c r="K25" s="112"/>
      <c r="L25" s="112"/>
    </row>
    <row r="26" spans="2:12">
      <c r="B26" s="112"/>
      <c r="C26" s="112"/>
      <c r="D26" s="112"/>
      <c r="E26" s="112"/>
      <c r="F26" s="112"/>
      <c r="G26" s="112"/>
      <c r="H26" s="112"/>
      <c r="I26" s="112"/>
      <c r="J26" s="112"/>
      <c r="K26" s="112"/>
      <c r="L26" s="112"/>
    </row>
    <row r="27" spans="2:12">
      <c r="B27" s="112"/>
      <c r="C27" s="112"/>
      <c r="D27" s="112"/>
      <c r="E27" s="112"/>
      <c r="F27" s="112"/>
      <c r="G27" s="112"/>
      <c r="H27" s="112"/>
      <c r="I27" s="112"/>
      <c r="J27" s="112"/>
      <c r="K27" s="112"/>
      <c r="L27" s="112"/>
    </row>
    <row r="28" spans="2:12">
      <c r="B28" s="112"/>
      <c r="C28" s="112"/>
      <c r="D28" s="112"/>
      <c r="E28" s="112"/>
      <c r="F28" s="112"/>
      <c r="G28" s="112"/>
      <c r="H28" s="112"/>
      <c r="I28" s="112"/>
      <c r="J28" s="112"/>
      <c r="K28" s="112"/>
      <c r="L28" s="112"/>
    </row>
    <row r="29" spans="2:12">
      <c r="B29" s="112"/>
      <c r="C29" s="112"/>
      <c r="D29" s="112"/>
      <c r="E29" s="112"/>
      <c r="F29" s="112"/>
      <c r="G29" s="112"/>
      <c r="H29" s="112"/>
      <c r="I29" s="112"/>
      <c r="J29" s="112"/>
      <c r="K29" s="112"/>
      <c r="L29" s="112"/>
    </row>
    <row r="30" spans="2:12">
      <c r="B30" s="112"/>
      <c r="C30" s="112"/>
      <c r="D30" s="112"/>
      <c r="E30" s="112"/>
      <c r="F30" s="112"/>
      <c r="G30" s="112"/>
      <c r="H30" s="112"/>
      <c r="I30" s="112"/>
      <c r="J30" s="112"/>
      <c r="K30" s="112"/>
      <c r="L30" s="112"/>
    </row>
    <row r="31" spans="2:12">
      <c r="B31" s="112"/>
      <c r="C31" s="112"/>
      <c r="D31" s="112"/>
      <c r="E31" s="112"/>
      <c r="F31" s="112"/>
      <c r="G31" s="112"/>
      <c r="H31" s="112"/>
      <c r="I31" s="112"/>
      <c r="J31" s="112"/>
      <c r="K31" s="112"/>
      <c r="L31" s="112"/>
    </row>
    <row r="32" spans="2:12">
      <c r="B32" s="112"/>
      <c r="C32" s="112"/>
      <c r="D32" s="112"/>
      <c r="E32" s="112"/>
      <c r="F32" s="112"/>
      <c r="G32" s="112"/>
      <c r="H32" s="112"/>
      <c r="I32" s="112"/>
      <c r="J32" s="112"/>
      <c r="K32" s="112"/>
      <c r="L32" s="112"/>
    </row>
    <row r="33" spans="1:13">
      <c r="B33" s="112"/>
      <c r="C33" s="112"/>
      <c r="D33" s="112"/>
      <c r="E33" s="112"/>
      <c r="F33" s="112"/>
      <c r="G33" s="112"/>
      <c r="H33" s="112"/>
      <c r="I33" s="112"/>
      <c r="J33" s="112"/>
      <c r="K33" s="112"/>
      <c r="L33" s="112"/>
    </row>
    <row r="34" spans="1:13">
      <c r="B34" s="112"/>
      <c r="C34" s="112"/>
      <c r="D34" s="112"/>
      <c r="E34" s="112"/>
      <c r="F34" s="112"/>
      <c r="G34" s="112"/>
      <c r="H34" s="112"/>
      <c r="I34" s="112"/>
      <c r="J34" s="112"/>
      <c r="K34" s="112"/>
      <c r="L34" s="112"/>
    </row>
    <row r="35" spans="1:13">
      <c r="B35" s="112"/>
      <c r="C35" s="112"/>
      <c r="D35" s="112"/>
      <c r="E35" s="112"/>
      <c r="F35" s="112"/>
      <c r="G35" s="112"/>
      <c r="H35" s="112"/>
      <c r="I35" s="112"/>
      <c r="J35" s="112"/>
      <c r="K35" s="112"/>
      <c r="L35" s="112"/>
    </row>
    <row r="36" spans="1:13">
      <c r="B36" s="112"/>
      <c r="C36" s="112"/>
      <c r="D36" s="112"/>
      <c r="E36" s="112"/>
      <c r="F36" s="112"/>
      <c r="G36" s="112"/>
      <c r="H36" s="112"/>
      <c r="I36" s="112"/>
      <c r="J36" s="112"/>
      <c r="K36" s="112"/>
      <c r="L36" s="112"/>
    </row>
    <row r="37" spans="1:13">
      <c r="B37" s="112"/>
      <c r="C37" s="112"/>
      <c r="D37" s="112"/>
      <c r="E37" s="112"/>
      <c r="F37" s="112"/>
      <c r="G37" s="112"/>
      <c r="H37" s="112"/>
      <c r="I37" s="112"/>
      <c r="J37" s="112"/>
      <c r="K37" s="112"/>
      <c r="L37" s="112"/>
    </row>
    <row r="38" spans="1:13">
      <c r="B38" s="112"/>
      <c r="C38" s="112"/>
      <c r="D38" s="112"/>
      <c r="E38" s="112"/>
      <c r="F38" s="112"/>
      <c r="G38" s="112"/>
      <c r="H38" s="112"/>
      <c r="I38" s="112"/>
      <c r="J38" s="112"/>
      <c r="K38" s="112"/>
      <c r="L38" s="112"/>
      <c r="M38" s="112"/>
    </row>
    <row r="39" spans="1:13">
      <c r="A39" s="109"/>
      <c r="B39" s="112" t="s">
        <v>531</v>
      </c>
      <c r="C39" s="112"/>
      <c r="D39" s="112"/>
      <c r="E39" s="112"/>
      <c r="F39" s="112"/>
      <c r="G39" s="112"/>
      <c r="H39" s="112"/>
      <c r="I39" s="112"/>
      <c r="J39" s="112"/>
      <c r="K39" s="112"/>
      <c r="L39" s="112"/>
      <c r="M39" s="112"/>
    </row>
    <row r="40" spans="1:13">
      <c r="A40" s="109"/>
      <c r="B40" s="65" t="s">
        <v>538</v>
      </c>
      <c r="C40" s="112"/>
      <c r="D40" s="112"/>
      <c r="E40" s="112"/>
      <c r="F40" s="112"/>
      <c r="G40" s="112"/>
      <c r="H40" s="112"/>
      <c r="I40" s="112"/>
      <c r="J40" s="112"/>
      <c r="K40" s="112"/>
      <c r="L40" s="112"/>
      <c r="M40" s="112"/>
    </row>
    <row r="41" spans="1:13">
      <c r="B41" s="75" t="s">
        <v>707</v>
      </c>
      <c r="C41" s="112"/>
      <c r="D41" s="112"/>
      <c r="E41" s="112"/>
      <c r="F41" s="112"/>
      <c r="G41" s="112"/>
      <c r="H41" s="112"/>
      <c r="I41" s="112"/>
      <c r="J41" s="112"/>
      <c r="K41" s="112"/>
      <c r="L41" s="112"/>
      <c r="M41" s="112"/>
    </row>
    <row r="42" spans="1:13">
      <c r="B42" s="459" t="s">
        <v>915</v>
      </c>
      <c r="C42" s="459"/>
      <c r="D42" s="459"/>
      <c r="E42" s="459"/>
      <c r="F42" s="459"/>
      <c r="G42" s="459"/>
      <c r="H42" s="459"/>
      <c r="I42" s="459"/>
      <c r="J42" s="459"/>
      <c r="K42" s="459"/>
      <c r="L42" s="112"/>
      <c r="M42" s="112"/>
    </row>
    <row r="43" spans="1:13">
      <c r="B43" s="459"/>
      <c r="C43" s="459"/>
      <c r="D43" s="459"/>
      <c r="E43" s="459"/>
      <c r="F43" s="459"/>
      <c r="G43" s="459"/>
      <c r="H43" s="459"/>
      <c r="I43" s="459"/>
      <c r="J43" s="459"/>
      <c r="K43" s="459"/>
      <c r="L43" s="112"/>
      <c r="M43" s="112"/>
    </row>
    <row r="44" spans="1:13">
      <c r="B44" s="190" t="s">
        <v>1349</v>
      </c>
      <c r="C44" s="309"/>
      <c r="D44" s="309"/>
      <c r="E44" s="309"/>
      <c r="F44" s="309"/>
      <c r="G44" s="309"/>
      <c r="H44" s="309"/>
      <c r="I44" s="309"/>
      <c r="J44" s="309"/>
      <c r="K44" s="309"/>
      <c r="L44" s="112"/>
      <c r="M44" s="112"/>
    </row>
    <row r="45" spans="1:13">
      <c r="B45" s="112"/>
      <c r="C45" s="112"/>
      <c r="D45" s="112"/>
      <c r="E45" s="112"/>
      <c r="F45" s="112"/>
      <c r="G45" s="112"/>
      <c r="H45" s="112"/>
      <c r="I45" s="112"/>
      <c r="J45" s="112"/>
      <c r="K45" s="112"/>
      <c r="L45" s="112"/>
      <c r="M45" s="112"/>
    </row>
    <row r="46" spans="1:13" ht="12.75">
      <c r="F46" s="110"/>
      <c r="G46" s="111"/>
    </row>
    <row r="49" spans="8:8" ht="12.75" customHeight="1">
      <c r="H49" s="111"/>
    </row>
  </sheetData>
  <sheetProtection sheet="1" selectLockedCells="1"/>
  <mergeCells count="5">
    <mergeCell ref="B2:K2"/>
    <mergeCell ref="B5:B6"/>
    <mergeCell ref="C5:G5"/>
    <mergeCell ref="E11:G11"/>
    <mergeCell ref="B42:K43"/>
  </mergeCells>
  <phoneticPr fontId="0" type="noConversion"/>
  <pageMargins left="0.74803149606299213" right="0.74803149606299213" top="0.98425196850393704" bottom="0.98425196850393704" header="0.51181102362204722" footer="0.51181102362204722"/>
  <pageSetup paperSize="9" scale="9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sheetPr codeName="Sheet7" enableFormatConditionsCalculation="0">
    <tabColor indexed="24"/>
  </sheetPr>
  <dimension ref="B3:M38"/>
  <sheetViews>
    <sheetView workbookViewId="0">
      <selection activeCell="C4" sqref="C4:E4"/>
    </sheetView>
  </sheetViews>
  <sheetFormatPr defaultRowHeight="12.75"/>
  <cols>
    <col min="1" max="1" width="3.7109375" style="1" customWidth="1"/>
    <col min="2" max="2" width="16.28515625" style="1" bestFit="1" customWidth="1"/>
    <col min="3" max="3" width="16" style="1" customWidth="1"/>
    <col min="4" max="4" width="9.140625" style="1"/>
    <col min="5" max="5" width="34" style="1" bestFit="1" customWidth="1"/>
    <col min="6" max="6" width="15.5703125" style="1" bestFit="1" customWidth="1"/>
    <col min="7" max="7" width="16.5703125" style="1" bestFit="1" customWidth="1"/>
    <col min="8" max="16384" width="9.140625" style="1"/>
  </cols>
  <sheetData>
    <row r="3" spans="2:7">
      <c r="B3" s="2"/>
      <c r="C3" s="2"/>
      <c r="E3" s="2" t="s">
        <v>1031</v>
      </c>
    </row>
    <row r="4" spans="2:7">
      <c r="B4" s="2"/>
      <c r="C4" s="2"/>
      <c r="E4" s="2" t="s">
        <v>1032</v>
      </c>
      <c r="F4" s="2" t="s">
        <v>72</v>
      </c>
      <c r="G4" s="2" t="s">
        <v>79</v>
      </c>
    </row>
    <row r="5" spans="2:7">
      <c r="B5" s="39"/>
      <c r="C5" s="2"/>
      <c r="E5" s="2" t="s">
        <v>1033</v>
      </c>
      <c r="F5" s="2" t="s">
        <v>80</v>
      </c>
      <c r="G5" s="2" t="s">
        <v>95</v>
      </c>
    </row>
    <row r="6" spans="2:7">
      <c r="B6" s="2"/>
      <c r="C6" s="2"/>
      <c r="G6" s="2" t="s">
        <v>95</v>
      </c>
    </row>
    <row r="7" spans="2:7">
      <c r="B7" s="2"/>
      <c r="C7" s="2"/>
    </row>
    <row r="8" spans="2:7">
      <c r="B8" s="2"/>
    </row>
    <row r="9" spans="2:7">
      <c r="B9" s="2" t="s">
        <v>72</v>
      </c>
      <c r="C9" s="2" t="s">
        <v>73</v>
      </c>
    </row>
    <row r="10" spans="2:7">
      <c r="B10" s="2" t="s">
        <v>74</v>
      </c>
      <c r="C10" s="2" t="s">
        <v>75</v>
      </c>
    </row>
    <row r="11" spans="2:7">
      <c r="B11" s="2" t="s">
        <v>76</v>
      </c>
      <c r="C11" s="2" t="s">
        <v>77</v>
      </c>
    </row>
    <row r="12" spans="2:7">
      <c r="B12" s="2" t="s">
        <v>78</v>
      </c>
      <c r="C12" s="2" t="s">
        <v>79</v>
      </c>
    </row>
    <row r="13" spans="2:7">
      <c r="B13" s="2" t="s">
        <v>80</v>
      </c>
      <c r="C13" s="2" t="s">
        <v>81</v>
      </c>
    </row>
    <row r="14" spans="2:7">
      <c r="B14" s="2" t="s">
        <v>82</v>
      </c>
      <c r="C14" s="2" t="s">
        <v>83</v>
      </c>
    </row>
    <row r="15" spans="2:7">
      <c r="B15" s="2" t="s">
        <v>84</v>
      </c>
      <c r="C15" s="2" t="s">
        <v>85</v>
      </c>
    </row>
    <row r="16" spans="2:7">
      <c r="B16" s="2" t="s">
        <v>86</v>
      </c>
      <c r="C16" s="2" t="s">
        <v>87</v>
      </c>
    </row>
    <row r="17" spans="2:3">
      <c r="B17" s="2" t="s">
        <v>88</v>
      </c>
      <c r="C17" s="2" t="s">
        <v>89</v>
      </c>
    </row>
    <row r="18" spans="2:3">
      <c r="B18" s="2" t="s">
        <v>90</v>
      </c>
      <c r="C18" s="2" t="s">
        <v>91</v>
      </c>
    </row>
    <row r="19" spans="2:3">
      <c r="B19" s="2" t="s">
        <v>92</v>
      </c>
      <c r="C19" s="2" t="s">
        <v>93</v>
      </c>
    </row>
    <row r="20" spans="2:3">
      <c r="B20" s="2" t="s">
        <v>94</v>
      </c>
      <c r="C20" s="2" t="s">
        <v>95</v>
      </c>
    </row>
    <row r="21" spans="2:3">
      <c r="B21" s="2" t="s">
        <v>96</v>
      </c>
      <c r="C21" s="2" t="s">
        <v>97</v>
      </c>
    </row>
    <row r="22" spans="2:3">
      <c r="B22" s="2"/>
    </row>
    <row r="23" spans="2:3">
      <c r="B23" s="2"/>
    </row>
    <row r="24" spans="2:3">
      <c r="B24" s="2"/>
    </row>
    <row r="25" spans="2:3">
      <c r="B25" s="2"/>
    </row>
    <row r="26" spans="2:3">
      <c r="B26" s="2"/>
    </row>
    <row r="27" spans="2:3">
      <c r="B27" s="2"/>
    </row>
    <row r="28" spans="2:3">
      <c r="B28" s="2"/>
    </row>
    <row r="29" spans="2:3">
      <c r="B29" s="2"/>
    </row>
    <row r="30" spans="2:3">
      <c r="B30" s="2"/>
    </row>
    <row r="31" spans="2:3">
      <c r="B31" s="2"/>
    </row>
    <row r="32" spans="2:3">
      <c r="B32" s="2"/>
    </row>
    <row r="33" spans="2:13">
      <c r="B33" s="2"/>
    </row>
    <row r="34" spans="2:13">
      <c r="B34" s="2"/>
    </row>
    <row r="35" spans="2:13">
      <c r="B35" s="2"/>
      <c r="M35" s="40"/>
    </row>
    <row r="36" spans="2:13">
      <c r="B36" s="2"/>
      <c r="M36" s="40"/>
    </row>
    <row r="37" spans="2:13">
      <c r="B37" s="2"/>
    </row>
    <row r="38" spans="2:13">
      <c r="B38" s="2"/>
    </row>
  </sheetData>
  <phoneticPr fontId="1"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sheetPr codeName="Sheet6"/>
  <dimension ref="A1:BH758"/>
  <sheetViews>
    <sheetView topLeftCell="A77" zoomScale="70" zoomScaleNormal="70" workbookViewId="0">
      <selection activeCell="F104" sqref="F104"/>
    </sheetView>
  </sheetViews>
  <sheetFormatPr defaultRowHeight="12.75"/>
  <cols>
    <col min="1" max="1" width="43" style="314" customWidth="1"/>
    <col min="2" max="2" width="14.28515625" style="314" customWidth="1"/>
    <col min="3" max="4" width="9.140625" style="314"/>
    <col min="5" max="5" width="10.42578125" style="314" bestFit="1" customWidth="1"/>
    <col min="6" max="6" width="11.5703125" style="314" customWidth="1"/>
    <col min="7" max="9" width="9.140625" style="314"/>
    <col min="10" max="10" width="10.42578125" style="314" bestFit="1" customWidth="1"/>
    <col min="11" max="11" width="11.42578125" style="314" customWidth="1"/>
    <col min="12" max="12" width="12.42578125" style="314" customWidth="1"/>
    <col min="13" max="14" width="9.140625" style="314"/>
    <col min="15" max="15" width="10.42578125" style="314" bestFit="1" customWidth="1"/>
    <col min="16" max="17" width="9.140625" style="314"/>
    <col min="18" max="18" width="10.42578125" style="314" bestFit="1" customWidth="1"/>
    <col min="19" max="20" width="9.140625" style="314"/>
    <col min="21" max="21" width="10.42578125" style="314" bestFit="1" customWidth="1"/>
    <col min="22" max="25" width="9.140625" style="314"/>
    <col min="26" max="26" width="10.42578125" style="314" bestFit="1" customWidth="1"/>
    <col min="27" max="30" width="9.140625" style="314"/>
    <col min="31" max="31" width="10.42578125" style="314" bestFit="1" customWidth="1"/>
    <col min="32" max="37" width="9.140625" style="314"/>
    <col min="38" max="38" width="10.42578125" style="314" bestFit="1" customWidth="1"/>
    <col min="39" max="41" width="9.140625" style="314"/>
    <col min="42" max="42" width="10.42578125" style="314" bestFit="1" customWidth="1"/>
    <col min="43" max="47" width="9.140625" style="314"/>
    <col min="48" max="48" width="10.42578125" style="314" bestFit="1" customWidth="1"/>
    <col min="49" max="52" width="9.140625" style="314"/>
    <col min="53" max="53" width="10.42578125" style="314" bestFit="1" customWidth="1"/>
    <col min="54" max="54" width="10.42578125" style="315" bestFit="1" customWidth="1"/>
    <col min="55" max="57" width="9.140625" style="314"/>
    <col min="58" max="58" width="10.42578125" style="314" bestFit="1" customWidth="1"/>
    <col min="59" max="59" width="9.140625" style="314"/>
    <col min="60" max="60" width="10.42578125" style="314" bestFit="1" customWidth="1"/>
    <col min="61" max="62" width="9.140625" style="314"/>
    <col min="63" max="63" width="10.42578125" style="314" bestFit="1" customWidth="1"/>
    <col min="64" max="72" width="9.140625" style="314"/>
    <col min="73" max="73" width="10.42578125" style="314" bestFit="1" customWidth="1"/>
    <col min="74" max="16384" width="9.140625" style="314"/>
  </cols>
  <sheetData>
    <row r="1" spans="1:40">
      <c r="A1" s="351"/>
      <c r="B1" s="351" t="s">
        <v>17</v>
      </c>
      <c r="C1" s="348"/>
      <c r="D1" s="348"/>
      <c r="E1" s="348"/>
      <c r="F1" s="348"/>
      <c r="G1" s="348"/>
      <c r="H1" s="351"/>
      <c r="I1" s="348" t="s">
        <v>1040</v>
      </c>
      <c r="J1" s="348"/>
      <c r="K1" s="348"/>
      <c r="L1" s="348"/>
      <c r="M1" s="348"/>
      <c r="N1" s="351"/>
      <c r="O1" s="348"/>
      <c r="P1" s="348" t="s">
        <v>1036</v>
      </c>
      <c r="Q1" s="348"/>
      <c r="R1" s="348"/>
      <c r="S1" s="348"/>
      <c r="T1" s="351"/>
      <c r="U1" s="348"/>
      <c r="V1" s="313"/>
      <c r="W1" s="313"/>
      <c r="X1" s="313"/>
      <c r="Y1" s="313"/>
      <c r="Z1" s="312"/>
      <c r="AA1" s="313"/>
      <c r="AB1" s="313"/>
      <c r="AC1" s="313"/>
      <c r="AD1" s="313"/>
      <c r="AE1" s="313"/>
    </row>
    <row r="2" spans="1:40">
      <c r="A2" s="348"/>
      <c r="B2" s="351" t="s">
        <v>59</v>
      </c>
      <c r="C2" s="351" t="s">
        <v>228</v>
      </c>
      <c r="D2" s="351" t="s">
        <v>229</v>
      </c>
      <c r="E2" s="351" t="s">
        <v>230</v>
      </c>
      <c r="F2" s="351" t="s">
        <v>231</v>
      </c>
      <c r="G2" s="351" t="s">
        <v>14</v>
      </c>
      <c r="H2" s="351"/>
      <c r="I2" s="351" t="s">
        <v>59</v>
      </c>
      <c r="J2" s="351" t="s">
        <v>228</v>
      </c>
      <c r="K2" s="351" t="s">
        <v>229</v>
      </c>
      <c r="L2" s="351" t="s">
        <v>230</v>
      </c>
      <c r="M2" s="351" t="s">
        <v>231</v>
      </c>
      <c r="N2" s="351" t="s">
        <v>14</v>
      </c>
      <c r="O2" s="351"/>
      <c r="P2" s="351" t="s">
        <v>59</v>
      </c>
      <c r="Q2" s="351" t="s">
        <v>228</v>
      </c>
      <c r="R2" s="351" t="s">
        <v>229</v>
      </c>
      <c r="S2" s="351" t="s">
        <v>230</v>
      </c>
      <c r="T2" s="351" t="s">
        <v>231</v>
      </c>
      <c r="U2" s="351" t="s">
        <v>14</v>
      </c>
      <c r="V2" s="312"/>
      <c r="W2" s="312"/>
      <c r="X2" s="312"/>
      <c r="Y2" s="312"/>
      <c r="Z2" s="312"/>
      <c r="AA2" s="312"/>
      <c r="AB2" s="312"/>
      <c r="AC2" s="312"/>
      <c r="AD2" s="312"/>
      <c r="AE2" s="312"/>
    </row>
    <row r="3" spans="1:40">
      <c r="A3" s="348" t="s">
        <v>273</v>
      </c>
      <c r="B3" s="348">
        <v>5951</v>
      </c>
      <c r="C3" s="348">
        <v>141</v>
      </c>
      <c r="D3" s="348">
        <v>4489</v>
      </c>
      <c r="E3" s="348">
        <v>896</v>
      </c>
      <c r="F3" s="348">
        <v>275</v>
      </c>
      <c r="G3" s="348">
        <v>150</v>
      </c>
      <c r="H3" s="348" t="s">
        <v>273</v>
      </c>
      <c r="I3" s="348">
        <v>2175</v>
      </c>
      <c r="J3" s="348">
        <v>51</v>
      </c>
      <c r="K3" s="348">
        <v>1631</v>
      </c>
      <c r="L3" s="348">
        <v>327</v>
      </c>
      <c r="M3" s="348">
        <v>101</v>
      </c>
      <c r="N3" s="348">
        <v>65</v>
      </c>
      <c r="O3" s="348" t="s">
        <v>273</v>
      </c>
      <c r="P3" s="348">
        <v>3776</v>
      </c>
      <c r="Q3" s="348">
        <v>90</v>
      </c>
      <c r="R3" s="348">
        <v>2858</v>
      </c>
      <c r="S3" s="348">
        <v>569</v>
      </c>
      <c r="T3" s="348">
        <v>174</v>
      </c>
      <c r="U3" s="348">
        <v>85</v>
      </c>
      <c r="V3" s="313"/>
      <c r="W3" s="313"/>
      <c r="X3" s="313"/>
      <c r="Y3" s="313"/>
      <c r="Z3" s="313"/>
      <c r="AA3" s="313"/>
      <c r="AB3" s="313"/>
      <c r="AC3" s="313"/>
      <c r="AD3" s="313"/>
      <c r="AE3" s="313"/>
    </row>
    <row r="4" spans="1:40">
      <c r="A4" s="348" t="s">
        <v>274</v>
      </c>
      <c r="B4" s="348">
        <v>188</v>
      </c>
      <c r="C4" s="348">
        <v>2</v>
      </c>
      <c r="D4" s="348">
        <v>147</v>
      </c>
      <c r="E4" s="348">
        <v>30</v>
      </c>
      <c r="F4" s="348">
        <v>7</v>
      </c>
      <c r="G4" s="348">
        <v>2</v>
      </c>
      <c r="H4" s="348" t="s">
        <v>274</v>
      </c>
      <c r="I4" s="348">
        <v>61</v>
      </c>
      <c r="J4" s="348">
        <v>1</v>
      </c>
      <c r="K4" s="348">
        <v>49</v>
      </c>
      <c r="L4" s="348">
        <v>9</v>
      </c>
      <c r="M4" s="348">
        <v>1</v>
      </c>
      <c r="N4" s="348">
        <v>1</v>
      </c>
      <c r="O4" s="348" t="s">
        <v>274</v>
      </c>
      <c r="P4" s="348">
        <v>127</v>
      </c>
      <c r="Q4" s="348">
        <v>1</v>
      </c>
      <c r="R4" s="348">
        <v>98</v>
      </c>
      <c r="S4" s="348">
        <v>21</v>
      </c>
      <c r="T4" s="348">
        <v>6</v>
      </c>
      <c r="U4" s="348">
        <v>1</v>
      </c>
      <c r="V4" s="313"/>
      <c r="W4" s="313"/>
      <c r="X4" s="313"/>
      <c r="Y4" s="313"/>
      <c r="Z4" s="313"/>
      <c r="AA4" s="313"/>
      <c r="AB4" s="313"/>
      <c r="AC4" s="313"/>
      <c r="AD4" s="313"/>
      <c r="AE4" s="313"/>
    </row>
    <row r="5" spans="1:40">
      <c r="A5" s="348" t="s">
        <v>269</v>
      </c>
      <c r="B5" s="348">
        <v>594</v>
      </c>
      <c r="C5" s="348">
        <v>3</v>
      </c>
      <c r="D5" s="348">
        <v>461</v>
      </c>
      <c r="E5" s="348">
        <v>94</v>
      </c>
      <c r="F5" s="348">
        <v>27</v>
      </c>
      <c r="G5" s="348">
        <v>9</v>
      </c>
      <c r="H5" s="348" t="s">
        <v>269</v>
      </c>
      <c r="I5" s="348">
        <v>198</v>
      </c>
      <c r="J5" s="348">
        <v>1</v>
      </c>
      <c r="K5" s="348">
        <v>154</v>
      </c>
      <c r="L5" s="348">
        <v>31</v>
      </c>
      <c r="M5" s="348">
        <v>9</v>
      </c>
      <c r="N5" s="348">
        <v>3</v>
      </c>
      <c r="O5" s="348" t="s">
        <v>269</v>
      </c>
      <c r="P5" s="348">
        <v>396</v>
      </c>
      <c r="Q5" s="348">
        <v>2</v>
      </c>
      <c r="R5" s="348">
        <v>307</v>
      </c>
      <c r="S5" s="348">
        <v>63</v>
      </c>
      <c r="T5" s="348">
        <v>18</v>
      </c>
      <c r="U5" s="348">
        <v>6</v>
      </c>
      <c r="V5" s="313"/>
      <c r="W5" s="313"/>
      <c r="X5" s="313"/>
      <c r="Y5" s="313"/>
      <c r="Z5" s="313"/>
      <c r="AA5" s="313"/>
      <c r="AB5" s="313"/>
      <c r="AC5" s="313"/>
      <c r="AD5" s="313"/>
      <c r="AE5" s="313"/>
    </row>
    <row r="6" spans="1:40">
      <c r="A6" s="348" t="s">
        <v>270</v>
      </c>
      <c r="B6" s="348">
        <v>139</v>
      </c>
      <c r="C6" s="348">
        <v>0</v>
      </c>
      <c r="D6" s="348">
        <v>102</v>
      </c>
      <c r="E6" s="348">
        <v>28</v>
      </c>
      <c r="F6" s="348">
        <v>5</v>
      </c>
      <c r="G6" s="348">
        <v>4</v>
      </c>
      <c r="H6" s="348" t="s">
        <v>270</v>
      </c>
      <c r="I6" s="348">
        <v>55</v>
      </c>
      <c r="J6" s="348">
        <v>0</v>
      </c>
      <c r="K6" s="348">
        <v>41</v>
      </c>
      <c r="L6" s="348">
        <v>12</v>
      </c>
      <c r="M6" s="348">
        <v>2</v>
      </c>
      <c r="N6" s="348">
        <v>0</v>
      </c>
      <c r="O6" s="348" t="s">
        <v>270</v>
      </c>
      <c r="P6" s="348">
        <v>84</v>
      </c>
      <c r="Q6" s="348">
        <v>0</v>
      </c>
      <c r="R6" s="348">
        <v>61</v>
      </c>
      <c r="S6" s="348">
        <v>16</v>
      </c>
      <c r="T6" s="348">
        <v>3</v>
      </c>
      <c r="U6" s="348">
        <v>4</v>
      </c>
      <c r="V6" s="313"/>
      <c r="W6" s="313"/>
      <c r="X6" s="313"/>
      <c r="Y6" s="313"/>
      <c r="Z6" s="313"/>
      <c r="AA6" s="313"/>
      <c r="AB6" s="313"/>
      <c r="AC6" s="313"/>
      <c r="AD6" s="313"/>
      <c r="AE6" s="313"/>
    </row>
    <row r="7" spans="1:40">
      <c r="A7" s="348" t="s">
        <v>271</v>
      </c>
      <c r="B7" s="348">
        <v>384</v>
      </c>
      <c r="C7" s="348">
        <v>0</v>
      </c>
      <c r="D7" s="348">
        <v>272</v>
      </c>
      <c r="E7" s="348">
        <v>94</v>
      </c>
      <c r="F7" s="348">
        <v>10</v>
      </c>
      <c r="G7" s="348">
        <v>8</v>
      </c>
      <c r="H7" s="348" t="s">
        <v>271</v>
      </c>
      <c r="I7" s="348">
        <v>263</v>
      </c>
      <c r="J7" s="348">
        <v>0</v>
      </c>
      <c r="K7" s="348">
        <v>186</v>
      </c>
      <c r="L7" s="348">
        <v>67</v>
      </c>
      <c r="M7" s="348">
        <v>6</v>
      </c>
      <c r="N7" s="348">
        <v>4</v>
      </c>
      <c r="O7" s="348" t="s">
        <v>271</v>
      </c>
      <c r="P7" s="348">
        <v>121</v>
      </c>
      <c r="Q7" s="348">
        <v>0</v>
      </c>
      <c r="R7" s="348">
        <v>86</v>
      </c>
      <c r="S7" s="348">
        <v>27</v>
      </c>
      <c r="T7" s="348">
        <v>4</v>
      </c>
      <c r="U7" s="348">
        <v>4</v>
      </c>
      <c r="V7" s="313"/>
      <c r="W7" s="313"/>
      <c r="X7" s="313"/>
      <c r="Y7" s="313"/>
      <c r="Z7" s="313"/>
      <c r="AA7" s="313"/>
      <c r="AB7" s="313"/>
      <c r="AC7" s="313"/>
      <c r="AD7" s="313"/>
      <c r="AE7" s="313"/>
    </row>
    <row r="8" spans="1:40">
      <c r="A8" s="348" t="s">
        <v>272</v>
      </c>
      <c r="B8" s="348">
        <v>73</v>
      </c>
      <c r="C8" s="348">
        <v>0</v>
      </c>
      <c r="D8" s="348">
        <v>0</v>
      </c>
      <c r="E8" s="348">
        <v>73</v>
      </c>
      <c r="F8" s="348">
        <v>0</v>
      </c>
      <c r="G8" s="348">
        <v>0</v>
      </c>
      <c r="H8" s="348" t="s">
        <v>272</v>
      </c>
      <c r="I8" s="348">
        <v>26</v>
      </c>
      <c r="J8" s="348">
        <v>0</v>
      </c>
      <c r="K8" s="348">
        <v>0</v>
      </c>
      <c r="L8" s="348">
        <v>26</v>
      </c>
      <c r="M8" s="348">
        <v>0</v>
      </c>
      <c r="N8" s="348">
        <v>0</v>
      </c>
      <c r="O8" s="348" t="s">
        <v>272</v>
      </c>
      <c r="P8" s="348">
        <v>47</v>
      </c>
      <c r="Q8" s="348">
        <v>0</v>
      </c>
      <c r="R8" s="348">
        <v>0</v>
      </c>
      <c r="S8" s="348">
        <v>47</v>
      </c>
      <c r="T8" s="348">
        <v>0</v>
      </c>
      <c r="U8" s="348">
        <v>0</v>
      </c>
      <c r="V8" s="313"/>
      <c r="W8" s="313"/>
      <c r="X8" s="313"/>
      <c r="Y8" s="313"/>
      <c r="Z8" s="313"/>
      <c r="AA8" s="313"/>
      <c r="AB8" s="313"/>
      <c r="AC8" s="313"/>
      <c r="AD8" s="313"/>
      <c r="AE8" s="313"/>
    </row>
    <row r="9" spans="1:40">
      <c r="A9" s="348" t="s">
        <v>1027</v>
      </c>
      <c r="B9" s="348">
        <v>1</v>
      </c>
      <c r="C9" s="348">
        <v>0</v>
      </c>
      <c r="D9" s="348">
        <v>0</v>
      </c>
      <c r="E9" s="348">
        <v>1</v>
      </c>
      <c r="F9" s="348">
        <v>0</v>
      </c>
      <c r="G9" s="348">
        <v>0</v>
      </c>
      <c r="H9" s="348" t="s">
        <v>1027</v>
      </c>
      <c r="I9" s="348">
        <v>0</v>
      </c>
      <c r="J9" s="348">
        <v>0</v>
      </c>
      <c r="K9" s="348">
        <v>0</v>
      </c>
      <c r="L9" s="348">
        <v>0</v>
      </c>
      <c r="M9" s="348">
        <v>0</v>
      </c>
      <c r="N9" s="348"/>
      <c r="O9" s="348" t="s">
        <v>1027</v>
      </c>
      <c r="P9" s="348">
        <v>1</v>
      </c>
      <c r="Q9" s="348">
        <v>0</v>
      </c>
      <c r="R9" s="348">
        <v>0</v>
      </c>
      <c r="S9" s="348">
        <v>1</v>
      </c>
      <c r="T9" s="348">
        <v>0</v>
      </c>
      <c r="U9" s="348">
        <v>0</v>
      </c>
      <c r="V9" s="313"/>
      <c r="W9" s="313"/>
      <c r="X9" s="313"/>
      <c r="Y9" s="313"/>
      <c r="Z9" s="313"/>
      <c r="AA9" s="313"/>
      <c r="AB9" s="313"/>
      <c r="AC9" s="313"/>
      <c r="AD9" s="313"/>
      <c r="AE9" s="313"/>
    </row>
    <row r="10" spans="1:40">
      <c r="A10" s="348" t="s">
        <v>710</v>
      </c>
      <c r="B10" s="348">
        <v>0</v>
      </c>
      <c r="C10" s="348">
        <v>0</v>
      </c>
      <c r="D10" s="348">
        <v>0</v>
      </c>
      <c r="E10" s="348">
        <v>0</v>
      </c>
      <c r="F10" s="348">
        <v>0</v>
      </c>
      <c r="G10" s="348">
        <v>0</v>
      </c>
      <c r="H10" s="348" t="s">
        <v>710</v>
      </c>
      <c r="I10" s="348">
        <v>0</v>
      </c>
      <c r="J10" s="348">
        <v>0</v>
      </c>
      <c r="K10" s="348">
        <v>0</v>
      </c>
      <c r="L10" s="348">
        <v>0</v>
      </c>
      <c r="M10" s="348">
        <v>0</v>
      </c>
      <c r="N10" s="348">
        <v>0</v>
      </c>
      <c r="O10" s="348" t="s">
        <v>710</v>
      </c>
      <c r="P10" s="348">
        <v>0</v>
      </c>
      <c r="Q10" s="348">
        <v>0</v>
      </c>
      <c r="R10" s="348">
        <v>0</v>
      </c>
      <c r="S10" s="348">
        <v>0</v>
      </c>
      <c r="T10" s="348">
        <v>0</v>
      </c>
      <c r="U10" s="348">
        <v>0</v>
      </c>
      <c r="V10" s="313"/>
      <c r="W10" s="313"/>
      <c r="X10" s="313"/>
      <c r="Y10" s="313"/>
      <c r="Z10" s="313"/>
      <c r="AA10" s="313"/>
      <c r="AB10" s="313"/>
      <c r="AC10" s="313"/>
      <c r="AD10" s="313"/>
      <c r="AE10" s="313"/>
    </row>
    <row r="11" spans="1:40">
      <c r="A11" s="348" t="s">
        <v>711</v>
      </c>
      <c r="B11" s="348">
        <v>2</v>
      </c>
      <c r="C11" s="348">
        <v>0</v>
      </c>
      <c r="D11" s="348">
        <v>0</v>
      </c>
      <c r="E11" s="348">
        <v>0</v>
      </c>
      <c r="F11" s="348">
        <v>2</v>
      </c>
      <c r="G11" s="348">
        <v>0</v>
      </c>
      <c r="H11" s="348" t="s">
        <v>711</v>
      </c>
      <c r="I11" s="348">
        <v>1</v>
      </c>
      <c r="J11" s="348">
        <v>0</v>
      </c>
      <c r="K11" s="348">
        <v>0</v>
      </c>
      <c r="L11" s="348">
        <v>0</v>
      </c>
      <c r="M11" s="348">
        <v>1</v>
      </c>
      <c r="N11" s="348">
        <v>0</v>
      </c>
      <c r="O11" s="348" t="s">
        <v>711</v>
      </c>
      <c r="P11" s="348">
        <v>1</v>
      </c>
      <c r="Q11" s="348">
        <v>0</v>
      </c>
      <c r="R11" s="348">
        <v>0</v>
      </c>
      <c r="S11" s="348">
        <v>0</v>
      </c>
      <c r="T11" s="348">
        <v>1</v>
      </c>
      <c r="U11" s="348">
        <v>0</v>
      </c>
      <c r="V11" s="313"/>
      <c r="W11" s="313"/>
      <c r="X11" s="313"/>
      <c r="Y11" s="313"/>
      <c r="Z11" s="313"/>
      <c r="AA11" s="313"/>
      <c r="AB11" s="313"/>
      <c r="AC11" s="313"/>
      <c r="AD11" s="313"/>
      <c r="AE11" s="313"/>
    </row>
    <row r="13" spans="1:40">
      <c r="A13" s="314" t="s">
        <v>18</v>
      </c>
    </row>
    <row r="14" spans="1:40">
      <c r="A14" s="349" t="s">
        <v>17</v>
      </c>
      <c r="B14" s="349" t="s">
        <v>278</v>
      </c>
      <c r="C14" s="349" t="s">
        <v>54</v>
      </c>
      <c r="D14" s="349" t="s">
        <v>281</v>
      </c>
      <c r="E14" s="349" t="s">
        <v>55</v>
      </c>
      <c r="F14" s="349" t="s">
        <v>282</v>
      </c>
      <c r="G14" s="349" t="s">
        <v>56</v>
      </c>
      <c r="H14" s="349" t="s">
        <v>283</v>
      </c>
      <c r="I14" s="349" t="s">
        <v>57</v>
      </c>
      <c r="J14" s="349" t="s">
        <v>284</v>
      </c>
      <c r="K14" s="349" t="s">
        <v>1038</v>
      </c>
      <c r="L14" s="349" t="s">
        <v>278</v>
      </c>
      <c r="M14" s="349" t="s">
        <v>54</v>
      </c>
      <c r="N14" s="349" t="s">
        <v>281</v>
      </c>
      <c r="O14" s="349" t="s">
        <v>55</v>
      </c>
      <c r="P14" s="349" t="s">
        <v>282</v>
      </c>
      <c r="Q14" s="349" t="s">
        <v>56</v>
      </c>
      <c r="R14" s="349" t="s">
        <v>283</v>
      </c>
      <c r="S14" s="349" t="s">
        <v>57</v>
      </c>
      <c r="T14" s="349" t="s">
        <v>284</v>
      </c>
      <c r="U14" s="349" t="s">
        <v>1039</v>
      </c>
      <c r="V14" s="349" t="s">
        <v>278</v>
      </c>
      <c r="W14" s="349" t="s">
        <v>54</v>
      </c>
      <c r="X14" s="349" t="s">
        <v>281</v>
      </c>
      <c r="Y14" s="349" t="s">
        <v>55</v>
      </c>
      <c r="Z14" s="349" t="s">
        <v>282</v>
      </c>
      <c r="AA14" s="349" t="s">
        <v>56</v>
      </c>
      <c r="AB14" s="349" t="s">
        <v>283</v>
      </c>
      <c r="AC14" s="349" t="s">
        <v>57</v>
      </c>
      <c r="AD14" s="349" t="s">
        <v>284</v>
      </c>
      <c r="AE14" s="321"/>
      <c r="AF14" s="321"/>
      <c r="AG14" s="321"/>
      <c r="AH14" s="321"/>
      <c r="AI14" s="321"/>
      <c r="AJ14" s="321"/>
      <c r="AK14" s="321"/>
      <c r="AL14" s="321"/>
      <c r="AM14" s="321"/>
      <c r="AN14" s="321"/>
    </row>
    <row r="15" spans="1:40">
      <c r="A15" s="349" t="s">
        <v>210</v>
      </c>
      <c r="B15" s="349">
        <v>6139</v>
      </c>
      <c r="C15" s="349">
        <v>719</v>
      </c>
      <c r="D15" s="349">
        <v>12</v>
      </c>
      <c r="E15" s="349">
        <v>3036</v>
      </c>
      <c r="F15" s="349">
        <v>49</v>
      </c>
      <c r="G15" s="349">
        <v>1877</v>
      </c>
      <c r="H15" s="349">
        <v>31</v>
      </c>
      <c r="I15" s="349">
        <v>507</v>
      </c>
      <c r="J15" s="349">
        <v>8</v>
      </c>
      <c r="K15" s="349" t="s">
        <v>210</v>
      </c>
      <c r="L15" s="349">
        <v>2236</v>
      </c>
      <c r="M15" s="349">
        <v>366</v>
      </c>
      <c r="N15" s="349">
        <v>16</v>
      </c>
      <c r="O15" s="349">
        <v>1048</v>
      </c>
      <c r="P15" s="349">
        <v>47</v>
      </c>
      <c r="Q15" s="349">
        <v>684</v>
      </c>
      <c r="R15" s="349">
        <v>31</v>
      </c>
      <c r="S15" s="349">
        <v>138</v>
      </c>
      <c r="T15" s="349">
        <v>6</v>
      </c>
      <c r="U15" s="349" t="s">
        <v>210</v>
      </c>
      <c r="V15" s="349">
        <v>3903</v>
      </c>
      <c r="W15" s="349">
        <v>353</v>
      </c>
      <c r="X15" s="349">
        <v>9</v>
      </c>
      <c r="Y15" s="349">
        <v>1988</v>
      </c>
      <c r="Z15" s="349">
        <v>51</v>
      </c>
      <c r="AA15" s="349">
        <v>1193</v>
      </c>
      <c r="AB15" s="349">
        <v>31</v>
      </c>
      <c r="AC15" s="349">
        <v>369</v>
      </c>
      <c r="AD15" s="349">
        <v>9</v>
      </c>
      <c r="AE15" s="321"/>
      <c r="AF15" s="321"/>
      <c r="AG15" s="321"/>
      <c r="AH15" s="321"/>
      <c r="AI15" s="321"/>
      <c r="AJ15" s="321"/>
      <c r="AK15" s="321"/>
      <c r="AL15" s="321"/>
      <c r="AM15" s="321"/>
      <c r="AN15" s="321"/>
    </row>
    <row r="16" spans="1:40">
      <c r="A16" s="349" t="s">
        <v>34</v>
      </c>
      <c r="B16" s="349">
        <v>6139</v>
      </c>
      <c r="C16" s="349">
        <v>695</v>
      </c>
      <c r="D16" s="349">
        <v>11</v>
      </c>
      <c r="E16" s="349">
        <v>3068</v>
      </c>
      <c r="F16" s="349">
        <v>50</v>
      </c>
      <c r="G16" s="349">
        <v>1923</v>
      </c>
      <c r="H16" s="349">
        <v>31</v>
      </c>
      <c r="I16" s="349">
        <v>453</v>
      </c>
      <c r="J16" s="349">
        <v>7</v>
      </c>
      <c r="K16" s="349" t="s">
        <v>34</v>
      </c>
      <c r="L16" s="349">
        <v>2236</v>
      </c>
      <c r="M16" s="349">
        <v>338</v>
      </c>
      <c r="N16" s="349">
        <v>15</v>
      </c>
      <c r="O16" s="349">
        <v>1080</v>
      </c>
      <c r="P16" s="349">
        <v>48</v>
      </c>
      <c r="Q16" s="349">
        <v>688</v>
      </c>
      <c r="R16" s="349">
        <v>31</v>
      </c>
      <c r="S16" s="349">
        <v>130</v>
      </c>
      <c r="T16" s="349">
        <v>6</v>
      </c>
      <c r="U16" s="349" t="s">
        <v>34</v>
      </c>
      <c r="V16" s="349">
        <v>3903</v>
      </c>
      <c r="W16" s="349">
        <v>357</v>
      </c>
      <c r="X16" s="349">
        <v>9</v>
      </c>
      <c r="Y16" s="349">
        <v>1988</v>
      </c>
      <c r="Z16" s="349">
        <v>51</v>
      </c>
      <c r="AA16" s="349">
        <v>1235</v>
      </c>
      <c r="AB16" s="349">
        <v>32</v>
      </c>
      <c r="AC16" s="349">
        <v>323</v>
      </c>
      <c r="AD16" s="349">
        <v>8</v>
      </c>
      <c r="AE16" s="321"/>
      <c r="AF16" s="321"/>
      <c r="AG16" s="321"/>
      <c r="AH16" s="321"/>
      <c r="AI16" s="321"/>
      <c r="AJ16" s="321"/>
      <c r="AK16" s="321"/>
      <c r="AL16" s="321"/>
      <c r="AM16" s="321"/>
      <c r="AN16" s="321"/>
    </row>
    <row r="17" spans="1:40">
      <c r="A17" s="349" t="s">
        <v>279</v>
      </c>
      <c r="B17" s="349">
        <v>6139</v>
      </c>
      <c r="C17" s="349">
        <v>1409</v>
      </c>
      <c r="D17" s="349">
        <v>23</v>
      </c>
      <c r="E17" s="349">
        <v>3670</v>
      </c>
      <c r="F17" s="349">
        <v>60</v>
      </c>
      <c r="G17" s="349">
        <v>957</v>
      </c>
      <c r="H17" s="349">
        <v>16</v>
      </c>
      <c r="I17" s="349">
        <v>103</v>
      </c>
      <c r="J17" s="349">
        <v>2</v>
      </c>
      <c r="K17" s="349" t="s">
        <v>279</v>
      </c>
      <c r="L17" s="349">
        <v>2236</v>
      </c>
      <c r="M17" s="349">
        <v>548</v>
      </c>
      <c r="N17" s="349">
        <v>25</v>
      </c>
      <c r="O17" s="349">
        <v>1446</v>
      </c>
      <c r="P17" s="349">
        <v>65</v>
      </c>
      <c r="Q17" s="349">
        <v>231</v>
      </c>
      <c r="R17" s="349">
        <v>10</v>
      </c>
      <c r="S17" s="349">
        <v>11</v>
      </c>
      <c r="T17" s="349">
        <v>0</v>
      </c>
      <c r="U17" s="349" t="s">
        <v>279</v>
      </c>
      <c r="V17" s="349">
        <v>3903</v>
      </c>
      <c r="W17" s="349">
        <v>861</v>
      </c>
      <c r="X17" s="349">
        <v>22</v>
      </c>
      <c r="Y17" s="349">
        <v>2224</v>
      </c>
      <c r="Z17" s="349">
        <v>57</v>
      </c>
      <c r="AA17" s="349">
        <v>726</v>
      </c>
      <c r="AB17" s="349">
        <v>19</v>
      </c>
      <c r="AC17" s="349">
        <v>92</v>
      </c>
      <c r="AD17" s="349">
        <v>2</v>
      </c>
      <c r="AE17" s="321"/>
      <c r="AF17" s="321"/>
      <c r="AG17" s="321"/>
      <c r="AH17" s="321"/>
      <c r="AI17" s="321"/>
      <c r="AJ17" s="321"/>
      <c r="AK17" s="321"/>
      <c r="AL17" s="321"/>
      <c r="AM17" s="321"/>
      <c r="AN17" s="321"/>
    </row>
    <row r="18" spans="1:40">
      <c r="A18" s="349" t="s">
        <v>280</v>
      </c>
      <c r="B18" s="349">
        <v>6139</v>
      </c>
      <c r="C18" s="349">
        <v>572</v>
      </c>
      <c r="D18" s="349">
        <v>9</v>
      </c>
      <c r="E18" s="349">
        <v>3252</v>
      </c>
      <c r="F18" s="349">
        <v>53</v>
      </c>
      <c r="G18" s="349">
        <v>1979</v>
      </c>
      <c r="H18" s="349">
        <v>32</v>
      </c>
      <c r="I18" s="349">
        <v>336</v>
      </c>
      <c r="J18" s="349">
        <v>5</v>
      </c>
      <c r="K18" s="349" t="s">
        <v>280</v>
      </c>
      <c r="L18" s="349">
        <v>2236</v>
      </c>
      <c r="M18" s="349">
        <v>220</v>
      </c>
      <c r="N18" s="349">
        <v>10</v>
      </c>
      <c r="O18" s="349">
        <v>1240</v>
      </c>
      <c r="P18" s="349">
        <v>55</v>
      </c>
      <c r="Q18" s="349">
        <v>691</v>
      </c>
      <c r="R18" s="349">
        <v>31</v>
      </c>
      <c r="S18" s="349">
        <v>85</v>
      </c>
      <c r="T18" s="349">
        <v>4</v>
      </c>
      <c r="U18" s="349" t="s">
        <v>280</v>
      </c>
      <c r="V18" s="349">
        <v>3903</v>
      </c>
      <c r="W18" s="349">
        <v>352</v>
      </c>
      <c r="X18" s="349">
        <v>9</v>
      </c>
      <c r="Y18" s="349">
        <v>2012</v>
      </c>
      <c r="Z18" s="349">
        <v>52</v>
      </c>
      <c r="AA18" s="349">
        <v>1288</v>
      </c>
      <c r="AB18" s="349">
        <v>33</v>
      </c>
      <c r="AC18" s="349">
        <v>251</v>
      </c>
      <c r="AD18" s="349">
        <v>6</v>
      </c>
      <c r="AE18" s="321"/>
      <c r="AF18" s="321"/>
      <c r="AG18" s="321"/>
      <c r="AH18" s="321"/>
      <c r="AI18" s="321"/>
      <c r="AJ18" s="321"/>
      <c r="AK18" s="321"/>
      <c r="AL18" s="321"/>
      <c r="AM18" s="321"/>
      <c r="AN18" s="321"/>
    </row>
    <row r="19" spans="1:40">
      <c r="A19" s="349" t="s">
        <v>3</v>
      </c>
      <c r="B19" s="349">
        <v>6139</v>
      </c>
      <c r="C19" s="349">
        <v>852</v>
      </c>
      <c r="D19" s="349">
        <v>14</v>
      </c>
      <c r="E19" s="349">
        <v>3297</v>
      </c>
      <c r="F19" s="349">
        <v>54</v>
      </c>
      <c r="G19" s="349">
        <v>1641</v>
      </c>
      <c r="H19" s="349">
        <v>27</v>
      </c>
      <c r="I19" s="349">
        <v>349</v>
      </c>
      <c r="J19" s="349">
        <v>6</v>
      </c>
      <c r="K19" s="349" t="s">
        <v>3</v>
      </c>
      <c r="L19" s="349">
        <v>2236</v>
      </c>
      <c r="M19" s="349">
        <v>413</v>
      </c>
      <c r="N19" s="349">
        <v>18</v>
      </c>
      <c r="O19" s="349">
        <v>1170</v>
      </c>
      <c r="P19" s="349">
        <v>52</v>
      </c>
      <c r="Q19" s="349">
        <v>565</v>
      </c>
      <c r="R19" s="349">
        <v>25</v>
      </c>
      <c r="S19" s="349">
        <v>88</v>
      </c>
      <c r="T19" s="349">
        <v>4</v>
      </c>
      <c r="U19" s="349" t="s">
        <v>3</v>
      </c>
      <c r="V19" s="349">
        <v>3903</v>
      </c>
      <c r="W19" s="349">
        <v>439</v>
      </c>
      <c r="X19" s="349">
        <v>11</v>
      </c>
      <c r="Y19" s="349">
        <v>2127</v>
      </c>
      <c r="Z19" s="349">
        <v>54</v>
      </c>
      <c r="AA19" s="349">
        <v>1076</v>
      </c>
      <c r="AB19" s="349">
        <v>28</v>
      </c>
      <c r="AC19" s="349">
        <v>261</v>
      </c>
      <c r="AD19" s="349">
        <v>7</v>
      </c>
      <c r="AE19" s="321"/>
      <c r="AF19" s="321"/>
      <c r="AG19" s="321"/>
      <c r="AH19" s="321"/>
      <c r="AI19" s="321"/>
      <c r="AJ19" s="321"/>
      <c r="AK19" s="321"/>
      <c r="AL19" s="321"/>
      <c r="AM19" s="321"/>
      <c r="AN19" s="321"/>
    </row>
    <row r="20" spans="1:40">
      <c r="A20" s="349" t="s">
        <v>675</v>
      </c>
      <c r="B20" s="349">
        <v>18</v>
      </c>
      <c r="C20" s="349">
        <v>9</v>
      </c>
      <c r="D20" s="371">
        <f>C20/$B20*100</f>
        <v>50</v>
      </c>
      <c r="E20" s="349">
        <v>4</v>
      </c>
      <c r="F20" s="371">
        <f>E20/$B20*100</f>
        <v>22.222222222222221</v>
      </c>
      <c r="G20" s="349">
        <v>3</v>
      </c>
      <c r="H20" s="371">
        <f>G20/$B20*100</f>
        <v>16.666666666666664</v>
      </c>
      <c r="I20" s="349">
        <v>2</v>
      </c>
      <c r="J20" s="371">
        <f>I20/$B20*100</f>
        <v>11.111111111111111</v>
      </c>
      <c r="K20" s="349" t="s">
        <v>675</v>
      </c>
      <c r="L20" s="349">
        <v>4</v>
      </c>
      <c r="M20" s="349">
        <v>2</v>
      </c>
      <c r="N20" s="371">
        <f>M20/$L20*100</f>
        <v>50</v>
      </c>
      <c r="O20" s="349">
        <v>0</v>
      </c>
      <c r="P20" s="371">
        <f>O20/$L20*100</f>
        <v>0</v>
      </c>
      <c r="Q20" s="349">
        <v>1</v>
      </c>
      <c r="R20" s="371">
        <f>Q20/$L20*100</f>
        <v>25</v>
      </c>
      <c r="S20" s="349">
        <v>1</v>
      </c>
      <c r="T20" s="371">
        <f>S20/$L20*100</f>
        <v>25</v>
      </c>
      <c r="U20" s="349" t="s">
        <v>675</v>
      </c>
      <c r="V20" s="349">
        <v>14</v>
      </c>
      <c r="W20" s="349">
        <v>7</v>
      </c>
      <c r="X20" s="371">
        <f>W20/$V20*100</f>
        <v>50</v>
      </c>
      <c r="Y20" s="349">
        <v>4</v>
      </c>
      <c r="Z20" s="371">
        <f>Y20/$V20*100</f>
        <v>28.571428571428569</v>
      </c>
      <c r="AA20" s="349">
        <v>2</v>
      </c>
      <c r="AB20" s="371">
        <f>AA20/$V20*100</f>
        <v>14.285714285714285</v>
      </c>
      <c r="AC20" s="349">
        <v>1</v>
      </c>
      <c r="AD20" s="371">
        <f>AC20/$V20*100</f>
        <v>7.1428571428571423</v>
      </c>
      <c r="AE20" s="321"/>
      <c r="AF20" s="321"/>
      <c r="AG20" s="321"/>
      <c r="AH20" s="321"/>
      <c r="AI20" s="321"/>
      <c r="AJ20" s="321"/>
      <c r="AK20" s="321"/>
      <c r="AL20" s="321"/>
      <c r="AM20" s="321"/>
      <c r="AN20" s="321"/>
    </row>
    <row r="21" spans="1:40">
      <c r="A21" s="349" t="s">
        <v>676</v>
      </c>
      <c r="B21" s="349">
        <v>18</v>
      </c>
      <c r="C21" s="349">
        <v>11</v>
      </c>
      <c r="D21" s="371">
        <f>C21/$B21*100</f>
        <v>61.111111111111114</v>
      </c>
      <c r="E21" s="349">
        <v>7</v>
      </c>
      <c r="F21" s="371">
        <f>E21/$B21*100</f>
        <v>38.888888888888893</v>
      </c>
      <c r="G21" s="349">
        <v>0</v>
      </c>
      <c r="H21" s="371">
        <f>G21/$B21*100</f>
        <v>0</v>
      </c>
      <c r="I21" s="349">
        <v>0</v>
      </c>
      <c r="J21" s="371">
        <f>I21/$B21*100</f>
        <v>0</v>
      </c>
      <c r="K21" s="349" t="s">
        <v>676</v>
      </c>
      <c r="L21" s="349">
        <v>4</v>
      </c>
      <c r="M21" s="349">
        <v>2</v>
      </c>
      <c r="N21" s="371">
        <f>M21/$L21*100</f>
        <v>50</v>
      </c>
      <c r="O21" s="349">
        <v>2</v>
      </c>
      <c r="P21" s="371">
        <f>O21/$L21*100</f>
        <v>50</v>
      </c>
      <c r="Q21" s="349">
        <v>0</v>
      </c>
      <c r="R21" s="371">
        <f>Q21/$L21*100</f>
        <v>0</v>
      </c>
      <c r="S21" s="349">
        <v>0</v>
      </c>
      <c r="T21" s="371">
        <f>S21/$L21*100</f>
        <v>0</v>
      </c>
      <c r="U21" s="349" t="s">
        <v>676</v>
      </c>
      <c r="V21" s="349">
        <v>14</v>
      </c>
      <c r="W21" s="349">
        <v>9</v>
      </c>
      <c r="X21" s="371">
        <f t="shared" ref="X21:Z24" si="0">W21/$V21*100</f>
        <v>64.285714285714292</v>
      </c>
      <c r="Y21" s="349">
        <v>5</v>
      </c>
      <c r="Z21" s="371">
        <f t="shared" si="0"/>
        <v>35.714285714285715</v>
      </c>
      <c r="AA21" s="349">
        <v>0</v>
      </c>
      <c r="AB21" s="371">
        <f>AA21/$V21*100</f>
        <v>0</v>
      </c>
      <c r="AC21" s="349">
        <v>0</v>
      </c>
      <c r="AD21" s="371">
        <f>AC21/$V21*100</f>
        <v>0</v>
      </c>
      <c r="AE21" s="321"/>
      <c r="AF21" s="321"/>
      <c r="AG21" s="321"/>
      <c r="AH21" s="321"/>
      <c r="AI21" s="321"/>
      <c r="AJ21" s="321"/>
      <c r="AK21" s="321"/>
      <c r="AL21" s="321"/>
      <c r="AM21" s="321"/>
      <c r="AN21" s="321"/>
    </row>
    <row r="22" spans="1:40">
      <c r="A22" s="349" t="s">
        <v>677</v>
      </c>
      <c r="B22" s="349">
        <v>18</v>
      </c>
      <c r="C22" s="349">
        <v>9</v>
      </c>
      <c r="D22" s="371">
        <f>C22/$B22*100</f>
        <v>50</v>
      </c>
      <c r="E22" s="349">
        <v>7</v>
      </c>
      <c r="F22" s="371">
        <f>E22/$B22*100</f>
        <v>38.888888888888893</v>
      </c>
      <c r="G22" s="349">
        <v>2</v>
      </c>
      <c r="H22" s="371">
        <f>G22/$B22*100</f>
        <v>11.111111111111111</v>
      </c>
      <c r="I22" s="349">
        <v>0</v>
      </c>
      <c r="J22" s="371">
        <f>I22/$B22*100</f>
        <v>0</v>
      </c>
      <c r="K22" s="349" t="s">
        <v>677</v>
      </c>
      <c r="L22" s="349">
        <v>4</v>
      </c>
      <c r="M22" s="349">
        <v>1</v>
      </c>
      <c r="N22" s="371">
        <f>M22/$L22*100</f>
        <v>25</v>
      </c>
      <c r="O22" s="349">
        <v>1</v>
      </c>
      <c r="P22" s="371">
        <f>O22/$L22*100</f>
        <v>25</v>
      </c>
      <c r="Q22" s="349">
        <v>2</v>
      </c>
      <c r="R22" s="371">
        <f>Q22/$L22*100</f>
        <v>50</v>
      </c>
      <c r="S22" s="349">
        <v>0</v>
      </c>
      <c r="T22" s="371">
        <f>S22/$L22*100</f>
        <v>0</v>
      </c>
      <c r="U22" s="349" t="s">
        <v>677</v>
      </c>
      <c r="V22" s="349">
        <v>14</v>
      </c>
      <c r="W22" s="349">
        <v>8</v>
      </c>
      <c r="X22" s="371">
        <f t="shared" si="0"/>
        <v>57.142857142857139</v>
      </c>
      <c r="Y22" s="349">
        <v>6</v>
      </c>
      <c r="Z22" s="371">
        <f t="shared" si="0"/>
        <v>42.857142857142854</v>
      </c>
      <c r="AA22" s="349">
        <v>0</v>
      </c>
      <c r="AB22" s="371">
        <f>AA22/$V22*100</f>
        <v>0</v>
      </c>
      <c r="AC22" s="349">
        <v>0</v>
      </c>
      <c r="AD22" s="371">
        <f>AC22/$V22*100</f>
        <v>0</v>
      </c>
      <c r="AE22" s="321"/>
      <c r="AF22" s="321"/>
      <c r="AG22" s="321"/>
      <c r="AH22" s="321"/>
      <c r="AI22" s="321"/>
      <c r="AJ22" s="321"/>
      <c r="AK22" s="321"/>
      <c r="AL22" s="321"/>
      <c r="AM22" s="321"/>
      <c r="AN22" s="321"/>
    </row>
    <row r="23" spans="1:40">
      <c r="A23" s="349" t="s">
        <v>678</v>
      </c>
      <c r="B23" s="349">
        <v>18</v>
      </c>
      <c r="C23" s="349">
        <v>10</v>
      </c>
      <c r="D23" s="371">
        <f>C23/$B23*100</f>
        <v>55.555555555555557</v>
      </c>
      <c r="E23" s="349">
        <v>3</v>
      </c>
      <c r="F23" s="371">
        <f>E23/$B23*100</f>
        <v>16.666666666666664</v>
      </c>
      <c r="G23" s="349">
        <v>4</v>
      </c>
      <c r="H23" s="371">
        <f>G23/$B23*100</f>
        <v>22.222222222222221</v>
      </c>
      <c r="I23" s="349">
        <v>1</v>
      </c>
      <c r="J23" s="371">
        <f>I23/$B23*100</f>
        <v>5.5555555555555554</v>
      </c>
      <c r="K23" s="349" t="s">
        <v>678</v>
      </c>
      <c r="L23" s="349">
        <v>4</v>
      </c>
      <c r="M23" s="349">
        <v>2</v>
      </c>
      <c r="N23" s="371">
        <f>M23/$L23*100</f>
        <v>50</v>
      </c>
      <c r="O23" s="349">
        <v>0</v>
      </c>
      <c r="P23" s="371">
        <f>O23/$L23*100</f>
        <v>0</v>
      </c>
      <c r="Q23" s="349">
        <v>1</v>
      </c>
      <c r="R23" s="371">
        <f>Q23/$L23*100</f>
        <v>25</v>
      </c>
      <c r="S23" s="349">
        <v>1</v>
      </c>
      <c r="T23" s="371">
        <f>S23/$L23*100</f>
        <v>25</v>
      </c>
      <c r="U23" s="349" t="s">
        <v>678</v>
      </c>
      <c r="V23" s="349">
        <v>14</v>
      </c>
      <c r="W23" s="349">
        <v>8</v>
      </c>
      <c r="X23" s="371">
        <f t="shared" si="0"/>
        <v>57.142857142857139</v>
      </c>
      <c r="Y23" s="349">
        <v>3</v>
      </c>
      <c r="Z23" s="371">
        <f t="shared" si="0"/>
        <v>21.428571428571427</v>
      </c>
      <c r="AA23" s="349">
        <v>3</v>
      </c>
      <c r="AB23" s="371">
        <f>AA23/$V23*100</f>
        <v>21.428571428571427</v>
      </c>
      <c r="AC23" s="349">
        <v>0</v>
      </c>
      <c r="AD23" s="371">
        <f>AC23/$V23*100</f>
        <v>0</v>
      </c>
      <c r="AE23" s="321"/>
      <c r="AF23" s="321"/>
      <c r="AG23" s="321"/>
      <c r="AH23" s="321"/>
      <c r="AI23" s="321"/>
      <c r="AJ23" s="321"/>
      <c r="AK23" s="321"/>
      <c r="AL23" s="321"/>
      <c r="AM23" s="321"/>
      <c r="AN23" s="321"/>
    </row>
    <row r="24" spans="1:40">
      <c r="A24" s="349" t="s">
        <v>679</v>
      </c>
      <c r="B24" s="349">
        <v>18</v>
      </c>
      <c r="C24" s="349">
        <v>8</v>
      </c>
      <c r="D24" s="371">
        <f>C24/$B24*100</f>
        <v>44.444444444444443</v>
      </c>
      <c r="E24" s="349">
        <v>5</v>
      </c>
      <c r="F24" s="371">
        <f>E24/$B24*100</f>
        <v>27.777777777777779</v>
      </c>
      <c r="G24" s="349">
        <v>3</v>
      </c>
      <c r="H24" s="371">
        <f>G24/$B24*100</f>
        <v>16.666666666666664</v>
      </c>
      <c r="I24" s="349">
        <v>2</v>
      </c>
      <c r="J24" s="371">
        <f>I24/$B24*100</f>
        <v>11.111111111111111</v>
      </c>
      <c r="K24" s="349" t="s">
        <v>679</v>
      </c>
      <c r="L24" s="349">
        <v>4</v>
      </c>
      <c r="M24" s="349">
        <v>1</v>
      </c>
      <c r="N24" s="371">
        <f>M24/$L24*100</f>
        <v>25</v>
      </c>
      <c r="O24" s="349">
        <v>1</v>
      </c>
      <c r="P24" s="371">
        <f>O24/$L24*100</f>
        <v>25</v>
      </c>
      <c r="Q24" s="349">
        <v>1</v>
      </c>
      <c r="R24" s="371">
        <f>Q24/$L24*100</f>
        <v>25</v>
      </c>
      <c r="S24" s="349">
        <v>1</v>
      </c>
      <c r="T24" s="371">
        <f>S24/$L24*100</f>
        <v>25</v>
      </c>
      <c r="U24" s="349" t="s">
        <v>679</v>
      </c>
      <c r="V24" s="349">
        <v>14</v>
      </c>
      <c r="W24" s="349">
        <v>7</v>
      </c>
      <c r="X24" s="371">
        <f t="shared" si="0"/>
        <v>50</v>
      </c>
      <c r="Y24" s="349">
        <v>4</v>
      </c>
      <c r="Z24" s="371">
        <f t="shared" si="0"/>
        <v>28.571428571428569</v>
      </c>
      <c r="AA24" s="349">
        <v>2</v>
      </c>
      <c r="AB24" s="371">
        <f>AA24/$V24*100</f>
        <v>14.285714285714285</v>
      </c>
      <c r="AC24" s="349">
        <v>1</v>
      </c>
      <c r="AD24" s="371">
        <f>AC24/$V24*100</f>
        <v>7.1428571428571423</v>
      </c>
      <c r="AE24" s="321"/>
      <c r="AF24" s="321"/>
      <c r="AG24" s="321"/>
      <c r="AH24" s="321"/>
      <c r="AI24" s="321"/>
      <c r="AJ24" s="321"/>
      <c r="AK24" s="321"/>
      <c r="AL24" s="321"/>
      <c r="AM24" s="321"/>
      <c r="AN24" s="321"/>
    </row>
    <row r="25" spans="1:40">
      <c r="A25" s="350"/>
      <c r="B25" s="350"/>
      <c r="C25" s="350"/>
      <c r="D25" s="350"/>
      <c r="E25" s="350"/>
      <c r="F25" s="350"/>
      <c r="G25" s="350"/>
      <c r="H25" s="350"/>
      <c r="I25" s="350"/>
      <c r="J25" s="350"/>
      <c r="K25" s="350"/>
      <c r="L25" s="350"/>
      <c r="M25" s="350"/>
      <c r="N25" s="350"/>
      <c r="O25" s="350"/>
      <c r="P25" s="350"/>
      <c r="Q25" s="350"/>
      <c r="R25" s="350"/>
      <c r="S25" s="350"/>
      <c r="T25" s="350"/>
      <c r="U25" s="350"/>
      <c r="V25" s="350"/>
      <c r="W25" s="350"/>
      <c r="X25" s="350"/>
      <c r="Y25" s="350"/>
      <c r="Z25" s="350"/>
      <c r="AA25" s="350"/>
      <c r="AB25" s="350"/>
      <c r="AC25" s="350"/>
      <c r="AD25" s="350"/>
      <c r="AE25" s="316"/>
      <c r="AF25" s="316"/>
      <c r="AG25" s="316"/>
      <c r="AH25" s="316"/>
      <c r="AI25" s="316"/>
      <c r="AJ25" s="316"/>
      <c r="AK25" s="316"/>
      <c r="AL25" s="316"/>
      <c r="AM25" s="316"/>
      <c r="AN25" s="316"/>
    </row>
    <row r="26" spans="1:40">
      <c r="A26" s="349" t="s">
        <v>17</v>
      </c>
      <c r="B26" s="349" t="s">
        <v>228</v>
      </c>
      <c r="C26" s="349" t="s">
        <v>54</v>
      </c>
      <c r="D26" s="349" t="s">
        <v>281</v>
      </c>
      <c r="E26" s="349" t="s">
        <v>55</v>
      </c>
      <c r="F26" s="349" t="s">
        <v>282</v>
      </c>
      <c r="G26" s="349" t="s">
        <v>56</v>
      </c>
      <c r="H26" s="349" t="s">
        <v>283</v>
      </c>
      <c r="I26" s="349" t="s">
        <v>57</v>
      </c>
      <c r="J26" s="349" t="s">
        <v>284</v>
      </c>
      <c r="K26" s="349" t="s">
        <v>1038</v>
      </c>
      <c r="L26" s="349" t="s">
        <v>228</v>
      </c>
      <c r="M26" s="349" t="s">
        <v>54</v>
      </c>
      <c r="N26" s="349" t="s">
        <v>281</v>
      </c>
      <c r="O26" s="349" t="s">
        <v>55</v>
      </c>
      <c r="P26" s="349" t="s">
        <v>282</v>
      </c>
      <c r="Q26" s="349" t="s">
        <v>56</v>
      </c>
      <c r="R26" s="349" t="s">
        <v>283</v>
      </c>
      <c r="S26" s="349" t="s">
        <v>57</v>
      </c>
      <c r="T26" s="349" t="s">
        <v>284</v>
      </c>
      <c r="U26" s="349" t="s">
        <v>1039</v>
      </c>
      <c r="V26" s="349" t="s">
        <v>228</v>
      </c>
      <c r="W26" s="349" t="s">
        <v>54</v>
      </c>
      <c r="X26" s="349" t="s">
        <v>281</v>
      </c>
      <c r="Y26" s="349" t="s">
        <v>55</v>
      </c>
      <c r="Z26" s="349" t="s">
        <v>282</v>
      </c>
      <c r="AA26" s="349" t="s">
        <v>56</v>
      </c>
      <c r="AB26" s="349" t="s">
        <v>283</v>
      </c>
      <c r="AC26" s="349" t="s">
        <v>57</v>
      </c>
      <c r="AD26" s="349" t="s">
        <v>284</v>
      </c>
      <c r="AE26" s="321"/>
      <c r="AF26" s="321"/>
      <c r="AG26" s="321"/>
      <c r="AH26" s="321"/>
      <c r="AI26" s="321"/>
      <c r="AJ26" s="321"/>
      <c r="AK26" s="321"/>
      <c r="AL26" s="321"/>
      <c r="AM26" s="321"/>
      <c r="AN26" s="321"/>
    </row>
    <row r="27" spans="1:40">
      <c r="A27" s="349" t="s">
        <v>210</v>
      </c>
      <c r="B27" s="349">
        <v>143</v>
      </c>
      <c r="C27" s="349">
        <v>79</v>
      </c>
      <c r="D27" s="349">
        <v>55</v>
      </c>
      <c r="E27" s="349">
        <v>58</v>
      </c>
      <c r="F27" s="349">
        <v>41</v>
      </c>
      <c r="G27" s="349">
        <v>5</v>
      </c>
      <c r="H27" s="349">
        <v>3</v>
      </c>
      <c r="I27" s="349">
        <v>1</v>
      </c>
      <c r="J27" s="349">
        <v>1</v>
      </c>
      <c r="K27" s="349" t="s">
        <v>210</v>
      </c>
      <c r="L27" s="349">
        <v>52</v>
      </c>
      <c r="M27" s="349">
        <v>28</v>
      </c>
      <c r="N27" s="349">
        <v>54</v>
      </c>
      <c r="O27" s="349">
        <v>22</v>
      </c>
      <c r="P27" s="349">
        <v>42</v>
      </c>
      <c r="Q27" s="349">
        <v>1</v>
      </c>
      <c r="R27" s="349">
        <v>2</v>
      </c>
      <c r="S27" s="349">
        <v>1</v>
      </c>
      <c r="T27" s="349">
        <v>2</v>
      </c>
      <c r="U27" s="349" t="s">
        <v>210</v>
      </c>
      <c r="V27" s="349">
        <v>91</v>
      </c>
      <c r="W27" s="349">
        <v>51</v>
      </c>
      <c r="X27" s="349">
        <v>56</v>
      </c>
      <c r="Y27" s="349">
        <v>36</v>
      </c>
      <c r="Z27" s="349">
        <v>40</v>
      </c>
      <c r="AA27" s="349">
        <v>4</v>
      </c>
      <c r="AB27" s="349">
        <v>4</v>
      </c>
      <c r="AC27" s="349">
        <v>0</v>
      </c>
      <c r="AD27" s="349">
        <v>0</v>
      </c>
      <c r="AE27" s="321"/>
      <c r="AF27" s="321"/>
      <c r="AG27" s="321"/>
      <c r="AH27" s="321"/>
      <c r="AI27" s="321"/>
      <c r="AJ27" s="321"/>
      <c r="AK27" s="321"/>
      <c r="AL27" s="321"/>
      <c r="AM27" s="321"/>
      <c r="AN27" s="321"/>
    </row>
    <row r="28" spans="1:40">
      <c r="A28" s="349" t="s">
        <v>34</v>
      </c>
      <c r="B28" s="349">
        <v>143</v>
      </c>
      <c r="C28" s="349">
        <v>75</v>
      </c>
      <c r="D28" s="349">
        <v>52</v>
      </c>
      <c r="E28" s="349">
        <v>62</v>
      </c>
      <c r="F28" s="349">
        <v>43</v>
      </c>
      <c r="G28" s="349">
        <v>6</v>
      </c>
      <c r="H28" s="349">
        <v>4</v>
      </c>
      <c r="I28" s="349">
        <v>0</v>
      </c>
      <c r="J28" s="349">
        <v>0</v>
      </c>
      <c r="K28" s="349" t="s">
        <v>34</v>
      </c>
      <c r="L28" s="349">
        <v>52</v>
      </c>
      <c r="M28" s="349">
        <v>24</v>
      </c>
      <c r="N28" s="349">
        <v>46</v>
      </c>
      <c r="O28" s="349">
        <v>26</v>
      </c>
      <c r="P28" s="349">
        <v>50</v>
      </c>
      <c r="Q28" s="349">
        <v>2</v>
      </c>
      <c r="R28" s="349">
        <v>4</v>
      </c>
      <c r="S28" s="349">
        <v>0</v>
      </c>
      <c r="T28" s="349">
        <v>0</v>
      </c>
      <c r="U28" s="349" t="s">
        <v>34</v>
      </c>
      <c r="V28" s="349">
        <v>91</v>
      </c>
      <c r="W28" s="349">
        <v>51</v>
      </c>
      <c r="X28" s="349">
        <v>56</v>
      </c>
      <c r="Y28" s="349">
        <v>36</v>
      </c>
      <c r="Z28" s="349">
        <v>40</v>
      </c>
      <c r="AA28" s="349">
        <v>4</v>
      </c>
      <c r="AB28" s="349">
        <v>4</v>
      </c>
      <c r="AC28" s="349">
        <v>0</v>
      </c>
      <c r="AD28" s="349">
        <v>0</v>
      </c>
      <c r="AE28" s="321"/>
      <c r="AF28" s="321"/>
      <c r="AG28" s="321"/>
      <c r="AH28" s="321"/>
      <c r="AI28" s="321"/>
      <c r="AJ28" s="321"/>
      <c r="AK28" s="321"/>
      <c r="AL28" s="321"/>
      <c r="AM28" s="321"/>
      <c r="AN28" s="321"/>
    </row>
    <row r="29" spans="1:40">
      <c r="A29" s="349" t="s">
        <v>279</v>
      </c>
      <c r="B29" s="349">
        <v>143</v>
      </c>
      <c r="C29" s="349">
        <v>101</v>
      </c>
      <c r="D29" s="349">
        <v>71</v>
      </c>
      <c r="E29" s="349">
        <v>41</v>
      </c>
      <c r="F29" s="349">
        <v>29</v>
      </c>
      <c r="G29" s="349">
        <v>1</v>
      </c>
      <c r="H29" s="349">
        <v>1</v>
      </c>
      <c r="I29" s="349">
        <v>0</v>
      </c>
      <c r="J29" s="349">
        <v>0</v>
      </c>
      <c r="K29" s="349" t="s">
        <v>279</v>
      </c>
      <c r="L29" s="349">
        <v>52</v>
      </c>
      <c r="M29" s="349">
        <v>35</v>
      </c>
      <c r="N29" s="349">
        <v>67</v>
      </c>
      <c r="O29" s="349">
        <v>17</v>
      </c>
      <c r="P29" s="349">
        <v>33</v>
      </c>
      <c r="Q29" s="349">
        <v>0</v>
      </c>
      <c r="R29" s="349">
        <v>0</v>
      </c>
      <c r="S29" s="349">
        <v>0</v>
      </c>
      <c r="T29" s="349">
        <v>0</v>
      </c>
      <c r="U29" s="349" t="s">
        <v>279</v>
      </c>
      <c r="V29" s="349">
        <v>91</v>
      </c>
      <c r="W29" s="349">
        <v>66</v>
      </c>
      <c r="X29" s="349">
        <v>73</v>
      </c>
      <c r="Y29" s="349">
        <v>24</v>
      </c>
      <c r="Z29" s="349">
        <v>26</v>
      </c>
      <c r="AA29" s="349">
        <v>1</v>
      </c>
      <c r="AB29" s="349">
        <v>1</v>
      </c>
      <c r="AC29" s="349">
        <v>0</v>
      </c>
      <c r="AD29" s="349">
        <v>0</v>
      </c>
      <c r="AE29" s="321"/>
      <c r="AF29" s="321"/>
      <c r="AG29" s="321"/>
      <c r="AH29" s="321"/>
      <c r="AI29" s="321"/>
      <c r="AJ29" s="321"/>
      <c r="AK29" s="321"/>
      <c r="AL29" s="321"/>
      <c r="AM29" s="321"/>
      <c r="AN29" s="321"/>
    </row>
    <row r="30" spans="1:40">
      <c r="A30" s="349" t="s">
        <v>280</v>
      </c>
      <c r="B30" s="349">
        <v>143</v>
      </c>
      <c r="C30" s="349">
        <v>78</v>
      </c>
      <c r="D30" s="349">
        <v>55</v>
      </c>
      <c r="E30" s="349">
        <v>59</v>
      </c>
      <c r="F30" s="349">
        <v>41</v>
      </c>
      <c r="G30" s="349">
        <v>6</v>
      </c>
      <c r="H30" s="349">
        <v>4</v>
      </c>
      <c r="I30" s="349">
        <v>0</v>
      </c>
      <c r="J30" s="349">
        <v>0</v>
      </c>
      <c r="K30" s="349" t="s">
        <v>280</v>
      </c>
      <c r="L30" s="349">
        <v>52</v>
      </c>
      <c r="M30" s="349">
        <v>27</v>
      </c>
      <c r="N30" s="349">
        <v>52</v>
      </c>
      <c r="O30" s="349">
        <v>23</v>
      </c>
      <c r="P30" s="349">
        <v>44</v>
      </c>
      <c r="Q30" s="349">
        <v>2</v>
      </c>
      <c r="R30" s="349">
        <v>4</v>
      </c>
      <c r="S30" s="349">
        <v>0</v>
      </c>
      <c r="T30" s="349">
        <v>0</v>
      </c>
      <c r="U30" s="349" t="s">
        <v>280</v>
      </c>
      <c r="V30" s="349">
        <v>91</v>
      </c>
      <c r="W30" s="349">
        <v>51</v>
      </c>
      <c r="X30" s="349">
        <v>56</v>
      </c>
      <c r="Y30" s="349">
        <v>36</v>
      </c>
      <c r="Z30" s="349">
        <v>40</v>
      </c>
      <c r="AA30" s="349">
        <v>4</v>
      </c>
      <c r="AB30" s="349">
        <v>4</v>
      </c>
      <c r="AC30" s="349">
        <v>0</v>
      </c>
      <c r="AD30" s="349">
        <v>0</v>
      </c>
      <c r="AE30" s="321"/>
      <c r="AF30" s="321"/>
      <c r="AG30" s="321"/>
      <c r="AH30" s="321"/>
      <c r="AI30" s="321"/>
      <c r="AJ30" s="321"/>
      <c r="AK30" s="321"/>
      <c r="AL30" s="321"/>
      <c r="AM30" s="321"/>
      <c r="AN30" s="321"/>
    </row>
    <row r="31" spans="1:40">
      <c r="A31" s="349" t="s">
        <v>3</v>
      </c>
      <c r="B31" s="349">
        <v>143</v>
      </c>
      <c r="C31" s="349">
        <v>80</v>
      </c>
      <c r="D31" s="349">
        <v>56</v>
      </c>
      <c r="E31" s="349">
        <v>57</v>
      </c>
      <c r="F31" s="349">
        <v>40</v>
      </c>
      <c r="G31" s="349">
        <v>5</v>
      </c>
      <c r="H31" s="349">
        <v>3</v>
      </c>
      <c r="I31" s="349">
        <v>1</v>
      </c>
      <c r="J31" s="349">
        <v>1</v>
      </c>
      <c r="K31" s="349" t="s">
        <v>3</v>
      </c>
      <c r="L31" s="349">
        <v>52</v>
      </c>
      <c r="M31" s="349">
        <v>29</v>
      </c>
      <c r="N31" s="349">
        <v>56</v>
      </c>
      <c r="O31" s="349">
        <v>20</v>
      </c>
      <c r="P31" s="349">
        <v>38</v>
      </c>
      <c r="Q31" s="349">
        <v>2</v>
      </c>
      <c r="R31" s="349">
        <v>4</v>
      </c>
      <c r="S31" s="349">
        <v>1</v>
      </c>
      <c r="T31" s="349">
        <v>2</v>
      </c>
      <c r="U31" s="349" t="s">
        <v>3</v>
      </c>
      <c r="V31" s="349">
        <v>91</v>
      </c>
      <c r="W31" s="349">
        <v>51</v>
      </c>
      <c r="X31" s="349">
        <v>56</v>
      </c>
      <c r="Y31" s="349">
        <v>37</v>
      </c>
      <c r="Z31" s="349">
        <v>41</v>
      </c>
      <c r="AA31" s="349">
        <v>3</v>
      </c>
      <c r="AB31" s="349">
        <v>3</v>
      </c>
      <c r="AC31" s="349">
        <v>0</v>
      </c>
      <c r="AD31" s="349">
        <v>0</v>
      </c>
      <c r="AE31" s="321"/>
      <c r="AF31" s="321"/>
      <c r="AG31" s="321"/>
      <c r="AH31" s="321"/>
      <c r="AI31" s="321"/>
      <c r="AJ31" s="321"/>
      <c r="AK31" s="321"/>
      <c r="AL31" s="321"/>
      <c r="AM31" s="321"/>
      <c r="AN31" s="321"/>
    </row>
    <row r="32" spans="1:40">
      <c r="A32" s="349" t="s">
        <v>675</v>
      </c>
      <c r="B32" s="349">
        <v>0</v>
      </c>
      <c r="C32" s="349">
        <v>0</v>
      </c>
      <c r="D32" s="349">
        <v>0</v>
      </c>
      <c r="E32" s="349">
        <v>0</v>
      </c>
      <c r="F32" s="349">
        <v>0</v>
      </c>
      <c r="G32" s="349">
        <v>0</v>
      </c>
      <c r="H32" s="349">
        <v>0</v>
      </c>
      <c r="I32" s="349">
        <v>0</v>
      </c>
      <c r="J32" s="349">
        <v>0</v>
      </c>
      <c r="K32" s="349" t="s">
        <v>675</v>
      </c>
      <c r="L32" s="349">
        <v>0</v>
      </c>
      <c r="M32" s="349">
        <v>0</v>
      </c>
      <c r="N32" s="349">
        <v>0</v>
      </c>
      <c r="O32" s="349">
        <v>0</v>
      </c>
      <c r="P32" s="349">
        <v>0</v>
      </c>
      <c r="Q32" s="349">
        <v>0</v>
      </c>
      <c r="R32" s="349">
        <v>0</v>
      </c>
      <c r="S32" s="349">
        <v>0</v>
      </c>
      <c r="T32" s="349">
        <v>0</v>
      </c>
      <c r="U32" s="349" t="s">
        <v>675</v>
      </c>
      <c r="V32" s="349">
        <v>0</v>
      </c>
      <c r="W32" s="349">
        <v>0</v>
      </c>
      <c r="X32" s="349">
        <v>0</v>
      </c>
      <c r="Y32" s="349">
        <v>0</v>
      </c>
      <c r="Z32" s="349">
        <v>0</v>
      </c>
      <c r="AA32" s="349">
        <v>0</v>
      </c>
      <c r="AB32" s="349">
        <v>0</v>
      </c>
      <c r="AC32" s="349">
        <v>0</v>
      </c>
      <c r="AD32" s="349">
        <v>0</v>
      </c>
      <c r="AE32" s="321"/>
      <c r="AF32" s="321"/>
      <c r="AG32" s="321"/>
      <c r="AH32" s="321"/>
      <c r="AI32" s="321"/>
      <c r="AJ32" s="321"/>
      <c r="AK32" s="321"/>
      <c r="AL32" s="321"/>
      <c r="AM32" s="321"/>
      <c r="AN32" s="321"/>
    </row>
    <row r="33" spans="1:40">
      <c r="A33" s="349" t="s">
        <v>676</v>
      </c>
      <c r="B33" s="349">
        <v>0</v>
      </c>
      <c r="C33" s="349">
        <v>0</v>
      </c>
      <c r="D33" s="349">
        <v>0</v>
      </c>
      <c r="E33" s="349">
        <v>0</v>
      </c>
      <c r="F33" s="349">
        <v>0</v>
      </c>
      <c r="G33" s="349">
        <v>0</v>
      </c>
      <c r="H33" s="349">
        <v>0</v>
      </c>
      <c r="I33" s="349">
        <v>0</v>
      </c>
      <c r="J33" s="349">
        <v>0</v>
      </c>
      <c r="K33" s="349" t="s">
        <v>676</v>
      </c>
      <c r="L33" s="349">
        <v>0</v>
      </c>
      <c r="M33" s="349">
        <v>0</v>
      </c>
      <c r="N33" s="349">
        <v>0</v>
      </c>
      <c r="O33" s="349">
        <v>0</v>
      </c>
      <c r="P33" s="349">
        <v>0</v>
      </c>
      <c r="Q33" s="349">
        <v>0</v>
      </c>
      <c r="R33" s="349">
        <v>0</v>
      </c>
      <c r="S33" s="349">
        <v>0</v>
      </c>
      <c r="T33" s="349">
        <v>0</v>
      </c>
      <c r="U33" s="349" t="s">
        <v>676</v>
      </c>
      <c r="V33" s="349">
        <v>0</v>
      </c>
      <c r="W33" s="349">
        <v>0</v>
      </c>
      <c r="X33" s="349">
        <v>0</v>
      </c>
      <c r="Y33" s="349">
        <v>0</v>
      </c>
      <c r="Z33" s="349">
        <v>0</v>
      </c>
      <c r="AA33" s="349">
        <v>0</v>
      </c>
      <c r="AB33" s="349">
        <v>0</v>
      </c>
      <c r="AC33" s="349">
        <v>0</v>
      </c>
      <c r="AD33" s="349">
        <v>0</v>
      </c>
      <c r="AE33" s="321"/>
      <c r="AF33" s="321"/>
      <c r="AG33" s="321"/>
      <c r="AH33" s="321"/>
      <c r="AI33" s="321"/>
      <c r="AJ33" s="321"/>
      <c r="AK33" s="321"/>
      <c r="AL33" s="321"/>
      <c r="AM33" s="321"/>
      <c r="AN33" s="321"/>
    </row>
    <row r="34" spans="1:40">
      <c r="A34" s="349" t="s">
        <v>677</v>
      </c>
      <c r="B34" s="349">
        <v>0</v>
      </c>
      <c r="C34" s="349">
        <v>0</v>
      </c>
      <c r="D34" s="349">
        <v>0</v>
      </c>
      <c r="E34" s="349">
        <v>0</v>
      </c>
      <c r="F34" s="349">
        <v>0</v>
      </c>
      <c r="G34" s="349">
        <v>0</v>
      </c>
      <c r="H34" s="349">
        <v>0</v>
      </c>
      <c r="I34" s="349">
        <v>0</v>
      </c>
      <c r="J34" s="349">
        <v>0</v>
      </c>
      <c r="K34" s="349" t="s">
        <v>677</v>
      </c>
      <c r="L34" s="349">
        <v>0</v>
      </c>
      <c r="M34" s="349">
        <v>0</v>
      </c>
      <c r="N34" s="349">
        <v>0</v>
      </c>
      <c r="O34" s="349">
        <v>0</v>
      </c>
      <c r="P34" s="349">
        <v>0</v>
      </c>
      <c r="Q34" s="349">
        <v>0</v>
      </c>
      <c r="R34" s="349">
        <v>0</v>
      </c>
      <c r="S34" s="349">
        <v>0</v>
      </c>
      <c r="T34" s="349">
        <v>0</v>
      </c>
      <c r="U34" s="349" t="s">
        <v>677</v>
      </c>
      <c r="V34" s="349">
        <v>0</v>
      </c>
      <c r="W34" s="349">
        <v>0</v>
      </c>
      <c r="X34" s="349">
        <v>0</v>
      </c>
      <c r="Y34" s="349">
        <v>0</v>
      </c>
      <c r="Z34" s="349">
        <v>0</v>
      </c>
      <c r="AA34" s="349">
        <v>0</v>
      </c>
      <c r="AB34" s="349">
        <v>0</v>
      </c>
      <c r="AC34" s="349">
        <v>0</v>
      </c>
      <c r="AD34" s="349">
        <v>0</v>
      </c>
      <c r="AE34" s="321"/>
      <c r="AF34" s="321"/>
      <c r="AG34" s="321"/>
      <c r="AH34" s="321"/>
      <c r="AI34" s="321"/>
      <c r="AJ34" s="321"/>
      <c r="AK34" s="321"/>
      <c r="AL34" s="321"/>
      <c r="AM34" s="321"/>
      <c r="AN34" s="321"/>
    </row>
    <row r="35" spans="1:40">
      <c r="A35" s="349" t="s">
        <v>678</v>
      </c>
      <c r="B35" s="349">
        <v>0</v>
      </c>
      <c r="C35" s="349">
        <v>0</v>
      </c>
      <c r="D35" s="349">
        <v>0</v>
      </c>
      <c r="E35" s="349">
        <v>0</v>
      </c>
      <c r="F35" s="349">
        <v>0</v>
      </c>
      <c r="G35" s="349">
        <v>0</v>
      </c>
      <c r="H35" s="349">
        <v>0</v>
      </c>
      <c r="I35" s="349">
        <v>0</v>
      </c>
      <c r="J35" s="349">
        <v>0</v>
      </c>
      <c r="K35" s="349" t="s">
        <v>678</v>
      </c>
      <c r="L35" s="349">
        <v>0</v>
      </c>
      <c r="M35" s="349">
        <v>0</v>
      </c>
      <c r="N35" s="349">
        <v>0</v>
      </c>
      <c r="O35" s="349">
        <v>0</v>
      </c>
      <c r="P35" s="349">
        <v>0</v>
      </c>
      <c r="Q35" s="349">
        <v>0</v>
      </c>
      <c r="R35" s="349">
        <v>0</v>
      </c>
      <c r="S35" s="349">
        <v>0</v>
      </c>
      <c r="T35" s="349">
        <v>0</v>
      </c>
      <c r="U35" s="349" t="s">
        <v>678</v>
      </c>
      <c r="V35" s="349">
        <v>0</v>
      </c>
      <c r="W35" s="349">
        <v>0</v>
      </c>
      <c r="X35" s="349">
        <v>0</v>
      </c>
      <c r="Y35" s="349">
        <v>0</v>
      </c>
      <c r="Z35" s="349">
        <v>0</v>
      </c>
      <c r="AA35" s="349">
        <v>0</v>
      </c>
      <c r="AB35" s="349">
        <v>0</v>
      </c>
      <c r="AC35" s="349">
        <v>0</v>
      </c>
      <c r="AD35" s="349">
        <v>0</v>
      </c>
      <c r="AE35" s="321"/>
      <c r="AF35" s="321"/>
      <c r="AG35" s="321"/>
      <c r="AH35" s="321"/>
      <c r="AI35" s="321"/>
      <c r="AJ35" s="321"/>
      <c r="AK35" s="321"/>
      <c r="AL35" s="321"/>
      <c r="AM35" s="321"/>
      <c r="AN35" s="321"/>
    </row>
    <row r="36" spans="1:40">
      <c r="A36" s="349" t="s">
        <v>679</v>
      </c>
      <c r="B36" s="349">
        <v>0</v>
      </c>
      <c r="C36" s="349">
        <v>0</v>
      </c>
      <c r="D36" s="349">
        <v>0</v>
      </c>
      <c r="E36" s="349">
        <v>0</v>
      </c>
      <c r="F36" s="349">
        <v>0</v>
      </c>
      <c r="G36" s="349">
        <v>0</v>
      </c>
      <c r="H36" s="349">
        <v>0</v>
      </c>
      <c r="I36" s="349">
        <v>0</v>
      </c>
      <c r="J36" s="349">
        <v>0</v>
      </c>
      <c r="K36" s="349" t="s">
        <v>679</v>
      </c>
      <c r="L36" s="349">
        <v>0</v>
      </c>
      <c r="M36" s="349">
        <v>0</v>
      </c>
      <c r="N36" s="349">
        <v>0</v>
      </c>
      <c r="O36" s="349">
        <v>0</v>
      </c>
      <c r="P36" s="349">
        <v>0</v>
      </c>
      <c r="Q36" s="349">
        <v>0</v>
      </c>
      <c r="R36" s="349">
        <v>0</v>
      </c>
      <c r="S36" s="349">
        <v>0</v>
      </c>
      <c r="T36" s="349">
        <v>0</v>
      </c>
      <c r="U36" s="349" t="s">
        <v>679</v>
      </c>
      <c r="V36" s="349">
        <v>0</v>
      </c>
      <c r="W36" s="349">
        <v>0</v>
      </c>
      <c r="X36" s="349">
        <v>0</v>
      </c>
      <c r="Y36" s="349">
        <v>0</v>
      </c>
      <c r="Z36" s="349">
        <v>0</v>
      </c>
      <c r="AA36" s="349">
        <v>0</v>
      </c>
      <c r="AB36" s="349">
        <v>0</v>
      </c>
      <c r="AC36" s="349">
        <v>0</v>
      </c>
      <c r="AD36" s="349">
        <v>0</v>
      </c>
      <c r="AE36" s="321"/>
      <c r="AF36" s="321"/>
      <c r="AG36" s="321"/>
      <c r="AH36" s="321"/>
      <c r="AI36" s="321"/>
      <c r="AJ36" s="321"/>
      <c r="AK36" s="321"/>
      <c r="AL36" s="321"/>
      <c r="AM36" s="321"/>
      <c r="AN36" s="321"/>
    </row>
    <row r="37" spans="1:40">
      <c r="A37" s="350"/>
      <c r="B37" s="350"/>
      <c r="C37" s="350"/>
      <c r="D37" s="350"/>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16"/>
      <c r="AF37" s="316"/>
      <c r="AG37" s="316"/>
      <c r="AH37" s="316"/>
      <c r="AI37" s="316"/>
      <c r="AJ37" s="316"/>
      <c r="AK37" s="316"/>
      <c r="AL37" s="316"/>
      <c r="AM37" s="316"/>
      <c r="AN37" s="316"/>
    </row>
    <row r="38" spans="1:40">
      <c r="A38" s="349" t="s">
        <v>17</v>
      </c>
      <c r="B38" s="349" t="s">
        <v>229</v>
      </c>
      <c r="C38" s="349" t="s">
        <v>54</v>
      </c>
      <c r="D38" s="349" t="s">
        <v>281</v>
      </c>
      <c r="E38" s="349" t="s">
        <v>55</v>
      </c>
      <c r="F38" s="349" t="s">
        <v>282</v>
      </c>
      <c r="G38" s="349" t="s">
        <v>56</v>
      </c>
      <c r="H38" s="349" t="s">
        <v>283</v>
      </c>
      <c r="I38" s="349" t="s">
        <v>57</v>
      </c>
      <c r="J38" s="349" t="s">
        <v>284</v>
      </c>
      <c r="K38" s="349" t="s">
        <v>1038</v>
      </c>
      <c r="L38" s="349" t="s">
        <v>229</v>
      </c>
      <c r="M38" s="349" t="s">
        <v>54</v>
      </c>
      <c r="N38" s="349" t="s">
        <v>281</v>
      </c>
      <c r="O38" s="349" t="s">
        <v>55</v>
      </c>
      <c r="P38" s="349" t="s">
        <v>282</v>
      </c>
      <c r="Q38" s="349" t="s">
        <v>56</v>
      </c>
      <c r="R38" s="349" t="s">
        <v>283</v>
      </c>
      <c r="S38" s="349" t="s">
        <v>57</v>
      </c>
      <c r="T38" s="349" t="s">
        <v>284</v>
      </c>
      <c r="U38" s="349" t="s">
        <v>1039</v>
      </c>
      <c r="V38" s="349" t="s">
        <v>229</v>
      </c>
      <c r="W38" s="349" t="s">
        <v>54</v>
      </c>
      <c r="X38" s="349" t="s">
        <v>281</v>
      </c>
      <c r="Y38" s="349" t="s">
        <v>55</v>
      </c>
      <c r="Z38" s="349" t="s">
        <v>282</v>
      </c>
      <c r="AA38" s="349" t="s">
        <v>56</v>
      </c>
      <c r="AB38" s="349" t="s">
        <v>283</v>
      </c>
      <c r="AC38" s="349" t="s">
        <v>57</v>
      </c>
      <c r="AD38" s="349" t="s">
        <v>284</v>
      </c>
      <c r="AE38" s="321"/>
      <c r="AF38" s="321"/>
      <c r="AG38" s="321"/>
      <c r="AH38" s="321"/>
      <c r="AI38" s="321"/>
      <c r="AJ38" s="321"/>
      <c r="AK38" s="321"/>
      <c r="AL38" s="321"/>
      <c r="AM38" s="321"/>
      <c r="AN38" s="321"/>
    </row>
    <row r="39" spans="1:40">
      <c r="A39" s="349" t="s">
        <v>210</v>
      </c>
      <c r="B39" s="349">
        <v>4636</v>
      </c>
      <c r="C39" s="349">
        <v>428</v>
      </c>
      <c r="D39" s="349">
        <v>9</v>
      </c>
      <c r="E39" s="349">
        <v>2367</v>
      </c>
      <c r="F39" s="349">
        <v>51</v>
      </c>
      <c r="G39" s="349">
        <v>1469</v>
      </c>
      <c r="H39" s="349">
        <v>32</v>
      </c>
      <c r="I39" s="349">
        <v>372</v>
      </c>
      <c r="J39" s="349">
        <v>8</v>
      </c>
      <c r="K39" s="349" t="s">
        <v>210</v>
      </c>
      <c r="L39" s="349">
        <v>1680</v>
      </c>
      <c r="M39" s="349">
        <v>233</v>
      </c>
      <c r="N39" s="349">
        <v>14</v>
      </c>
      <c r="O39" s="349">
        <v>815</v>
      </c>
      <c r="P39" s="349">
        <v>49</v>
      </c>
      <c r="Q39" s="349">
        <v>533</v>
      </c>
      <c r="R39" s="349">
        <v>32</v>
      </c>
      <c r="S39" s="349">
        <v>99</v>
      </c>
      <c r="T39" s="349">
        <v>6</v>
      </c>
      <c r="U39" s="349" t="s">
        <v>210</v>
      </c>
      <c r="V39" s="349">
        <v>2956</v>
      </c>
      <c r="W39" s="349">
        <v>195</v>
      </c>
      <c r="X39" s="349">
        <v>7</v>
      </c>
      <c r="Y39" s="349">
        <v>1552</v>
      </c>
      <c r="Z39" s="349">
        <v>53</v>
      </c>
      <c r="AA39" s="349">
        <v>936</v>
      </c>
      <c r="AB39" s="349">
        <v>32</v>
      </c>
      <c r="AC39" s="349">
        <v>273</v>
      </c>
      <c r="AD39" s="349">
        <v>9</v>
      </c>
      <c r="AE39" s="321"/>
      <c r="AF39" s="321"/>
      <c r="AG39" s="321"/>
      <c r="AH39" s="321"/>
      <c r="AI39" s="321"/>
      <c r="AJ39" s="321"/>
      <c r="AK39" s="321"/>
      <c r="AL39" s="321"/>
      <c r="AM39" s="321"/>
      <c r="AN39" s="321"/>
    </row>
    <row r="40" spans="1:40">
      <c r="A40" s="349" t="s">
        <v>34</v>
      </c>
      <c r="B40" s="349">
        <v>4636</v>
      </c>
      <c r="C40" s="349">
        <v>420</v>
      </c>
      <c r="D40" s="349">
        <v>9</v>
      </c>
      <c r="E40" s="349">
        <v>2380</v>
      </c>
      <c r="F40" s="349">
        <v>51</v>
      </c>
      <c r="G40" s="349">
        <v>1504</v>
      </c>
      <c r="H40" s="349">
        <v>32</v>
      </c>
      <c r="I40" s="349">
        <v>332</v>
      </c>
      <c r="J40" s="349">
        <v>7</v>
      </c>
      <c r="K40" s="349" t="s">
        <v>34</v>
      </c>
      <c r="L40" s="349">
        <v>1680</v>
      </c>
      <c r="M40" s="349">
        <v>227</v>
      </c>
      <c r="N40" s="349">
        <v>14</v>
      </c>
      <c r="O40" s="349">
        <v>823</v>
      </c>
      <c r="P40" s="349">
        <v>49</v>
      </c>
      <c r="Q40" s="349">
        <v>535</v>
      </c>
      <c r="R40" s="349">
        <v>32</v>
      </c>
      <c r="S40" s="349">
        <v>95</v>
      </c>
      <c r="T40" s="349">
        <v>6</v>
      </c>
      <c r="U40" s="349" t="s">
        <v>34</v>
      </c>
      <c r="V40" s="349">
        <v>2956</v>
      </c>
      <c r="W40" s="349">
        <v>193</v>
      </c>
      <c r="X40" s="349">
        <v>7</v>
      </c>
      <c r="Y40" s="349">
        <v>1557</v>
      </c>
      <c r="Z40" s="349">
        <v>53</v>
      </c>
      <c r="AA40" s="349">
        <v>969</v>
      </c>
      <c r="AB40" s="349">
        <v>33</v>
      </c>
      <c r="AC40" s="349">
        <v>237</v>
      </c>
      <c r="AD40" s="349">
        <v>8</v>
      </c>
      <c r="AE40" s="321"/>
      <c r="AF40" s="321"/>
      <c r="AG40" s="321"/>
      <c r="AH40" s="321"/>
      <c r="AI40" s="321"/>
      <c r="AJ40" s="321"/>
      <c r="AK40" s="321"/>
      <c r="AL40" s="321"/>
      <c r="AM40" s="321"/>
      <c r="AN40" s="321"/>
    </row>
    <row r="41" spans="1:40">
      <c r="A41" s="349" t="s">
        <v>279</v>
      </c>
      <c r="B41" s="349">
        <v>4636</v>
      </c>
      <c r="C41" s="349">
        <v>999</v>
      </c>
      <c r="D41" s="349">
        <v>22</v>
      </c>
      <c r="E41" s="349">
        <v>2917</v>
      </c>
      <c r="F41" s="349">
        <v>63</v>
      </c>
      <c r="G41" s="349">
        <v>675</v>
      </c>
      <c r="H41" s="349">
        <v>15</v>
      </c>
      <c r="I41" s="349">
        <v>45</v>
      </c>
      <c r="J41" s="349">
        <v>1</v>
      </c>
      <c r="K41" s="349" t="s">
        <v>279</v>
      </c>
      <c r="L41" s="349">
        <v>1680</v>
      </c>
      <c r="M41" s="349">
        <v>405</v>
      </c>
      <c r="N41" s="349">
        <v>24</v>
      </c>
      <c r="O41" s="349">
        <v>1120</v>
      </c>
      <c r="P41" s="349">
        <v>67</v>
      </c>
      <c r="Q41" s="349">
        <v>154</v>
      </c>
      <c r="R41" s="349">
        <v>9</v>
      </c>
      <c r="S41" s="349">
        <v>1</v>
      </c>
      <c r="T41" s="349">
        <v>0</v>
      </c>
      <c r="U41" s="349" t="s">
        <v>279</v>
      </c>
      <c r="V41" s="349">
        <v>2956</v>
      </c>
      <c r="W41" s="349">
        <v>594</v>
      </c>
      <c r="X41" s="349">
        <v>20</v>
      </c>
      <c r="Y41" s="349">
        <v>1797</v>
      </c>
      <c r="Z41" s="349">
        <v>61</v>
      </c>
      <c r="AA41" s="349">
        <v>521</v>
      </c>
      <c r="AB41" s="349">
        <v>18</v>
      </c>
      <c r="AC41" s="349">
        <v>44</v>
      </c>
      <c r="AD41" s="349">
        <v>1</v>
      </c>
      <c r="AE41" s="321"/>
      <c r="AF41" s="321"/>
      <c r="AG41" s="321"/>
      <c r="AH41" s="321"/>
      <c r="AI41" s="321"/>
      <c r="AJ41" s="321"/>
      <c r="AK41" s="321"/>
      <c r="AL41" s="321"/>
      <c r="AM41" s="321"/>
      <c r="AN41" s="321"/>
    </row>
    <row r="42" spans="1:40">
      <c r="A42" s="349" t="s">
        <v>280</v>
      </c>
      <c r="B42" s="349">
        <v>4636</v>
      </c>
      <c r="C42" s="349">
        <v>333</v>
      </c>
      <c r="D42" s="349">
        <v>7</v>
      </c>
      <c r="E42" s="349">
        <v>2512</v>
      </c>
      <c r="F42" s="349">
        <v>54</v>
      </c>
      <c r="G42" s="349">
        <v>1535</v>
      </c>
      <c r="H42" s="349">
        <v>33</v>
      </c>
      <c r="I42" s="349">
        <v>256</v>
      </c>
      <c r="J42" s="349">
        <v>6</v>
      </c>
      <c r="K42" s="349" t="s">
        <v>280</v>
      </c>
      <c r="L42" s="349">
        <v>1680</v>
      </c>
      <c r="M42" s="349">
        <v>138</v>
      </c>
      <c r="N42" s="349">
        <v>8</v>
      </c>
      <c r="O42" s="349">
        <v>942</v>
      </c>
      <c r="P42" s="349">
        <v>56</v>
      </c>
      <c r="Q42" s="349">
        <v>538</v>
      </c>
      <c r="R42" s="349">
        <v>32</v>
      </c>
      <c r="S42" s="349">
        <v>62</v>
      </c>
      <c r="T42" s="349">
        <v>4</v>
      </c>
      <c r="U42" s="349" t="s">
        <v>280</v>
      </c>
      <c r="V42" s="349">
        <v>2956</v>
      </c>
      <c r="W42" s="349">
        <v>195</v>
      </c>
      <c r="X42" s="349">
        <v>7</v>
      </c>
      <c r="Y42" s="349">
        <v>1570</v>
      </c>
      <c r="Z42" s="349">
        <v>53</v>
      </c>
      <c r="AA42" s="349">
        <v>997</v>
      </c>
      <c r="AB42" s="349">
        <v>34</v>
      </c>
      <c r="AC42" s="349">
        <v>194</v>
      </c>
      <c r="AD42" s="349">
        <v>7</v>
      </c>
      <c r="AE42" s="321"/>
      <c r="AF42" s="321"/>
      <c r="AG42" s="321"/>
      <c r="AH42" s="321"/>
      <c r="AI42" s="321"/>
      <c r="AJ42" s="321"/>
      <c r="AK42" s="321"/>
      <c r="AL42" s="321"/>
      <c r="AM42" s="321"/>
      <c r="AN42" s="321"/>
    </row>
    <row r="43" spans="1:40">
      <c r="A43" s="349" t="s">
        <v>3</v>
      </c>
      <c r="B43" s="349">
        <v>4636</v>
      </c>
      <c r="C43" s="349">
        <v>503</v>
      </c>
      <c r="D43" s="349">
        <v>11</v>
      </c>
      <c r="E43" s="349">
        <v>2557</v>
      </c>
      <c r="F43" s="349">
        <v>55</v>
      </c>
      <c r="G43" s="349">
        <v>1304</v>
      </c>
      <c r="H43" s="349">
        <v>28</v>
      </c>
      <c r="I43" s="349">
        <v>272</v>
      </c>
      <c r="J43" s="349">
        <v>6</v>
      </c>
      <c r="K43" s="349" t="s">
        <v>3</v>
      </c>
      <c r="L43" s="349">
        <v>1680</v>
      </c>
      <c r="M43" s="349">
        <v>254</v>
      </c>
      <c r="N43" s="349">
        <v>15</v>
      </c>
      <c r="O43" s="349">
        <v>910</v>
      </c>
      <c r="P43" s="349">
        <v>54</v>
      </c>
      <c r="Q43" s="349">
        <v>451</v>
      </c>
      <c r="R43" s="349">
        <v>27</v>
      </c>
      <c r="S43" s="349">
        <v>65</v>
      </c>
      <c r="T43" s="349">
        <v>4</v>
      </c>
      <c r="U43" s="349" t="s">
        <v>3</v>
      </c>
      <c r="V43" s="349">
        <v>2956</v>
      </c>
      <c r="W43" s="349">
        <v>249</v>
      </c>
      <c r="X43" s="349">
        <v>8</v>
      </c>
      <c r="Y43" s="349">
        <v>1647</v>
      </c>
      <c r="Z43" s="349">
        <v>56</v>
      </c>
      <c r="AA43" s="349">
        <v>853</v>
      </c>
      <c r="AB43" s="349">
        <v>29</v>
      </c>
      <c r="AC43" s="349">
        <v>207</v>
      </c>
      <c r="AD43" s="349">
        <v>7</v>
      </c>
      <c r="AE43" s="321"/>
      <c r="AF43" s="321"/>
      <c r="AG43" s="321"/>
      <c r="AH43" s="321"/>
      <c r="AI43" s="321"/>
      <c r="AJ43" s="321"/>
      <c r="AK43" s="321"/>
      <c r="AL43" s="321"/>
      <c r="AM43" s="321"/>
      <c r="AN43" s="321"/>
    </row>
    <row r="44" spans="1:40">
      <c r="A44" s="349" t="s">
        <v>675</v>
      </c>
      <c r="B44" s="349">
        <v>0</v>
      </c>
      <c r="C44" s="349">
        <v>0</v>
      </c>
      <c r="D44" s="349">
        <v>0</v>
      </c>
      <c r="E44" s="349">
        <v>0</v>
      </c>
      <c r="F44" s="349">
        <v>0</v>
      </c>
      <c r="G44" s="349">
        <v>0</v>
      </c>
      <c r="H44" s="349">
        <v>0</v>
      </c>
      <c r="I44" s="349">
        <v>0</v>
      </c>
      <c r="J44" s="349">
        <v>0</v>
      </c>
      <c r="K44" s="349" t="s">
        <v>675</v>
      </c>
      <c r="L44" s="349">
        <v>0</v>
      </c>
      <c r="M44" s="349">
        <v>0</v>
      </c>
      <c r="N44" s="349">
        <v>0</v>
      </c>
      <c r="O44" s="349">
        <v>0</v>
      </c>
      <c r="P44" s="349">
        <v>0</v>
      </c>
      <c r="Q44" s="349">
        <v>0</v>
      </c>
      <c r="R44" s="349">
        <v>0</v>
      </c>
      <c r="S44" s="349">
        <v>0</v>
      </c>
      <c r="T44" s="349">
        <v>0</v>
      </c>
      <c r="U44" s="349" t="s">
        <v>675</v>
      </c>
      <c r="V44" s="349">
        <v>0</v>
      </c>
      <c r="W44" s="349">
        <v>0</v>
      </c>
      <c r="X44" s="349">
        <v>0</v>
      </c>
      <c r="Y44" s="349">
        <v>0</v>
      </c>
      <c r="Z44" s="349">
        <v>0</v>
      </c>
      <c r="AA44" s="349">
        <v>0</v>
      </c>
      <c r="AB44" s="349">
        <v>0</v>
      </c>
      <c r="AC44" s="349">
        <v>0</v>
      </c>
      <c r="AD44" s="349">
        <v>0</v>
      </c>
      <c r="AE44" s="321"/>
      <c r="AF44" s="321"/>
      <c r="AG44" s="321"/>
      <c r="AH44" s="321"/>
      <c r="AI44" s="321"/>
      <c r="AJ44" s="321"/>
      <c r="AK44" s="321"/>
      <c r="AL44" s="321"/>
      <c r="AM44" s="321"/>
      <c r="AN44" s="321"/>
    </row>
    <row r="45" spans="1:40">
      <c r="A45" s="349" t="s">
        <v>676</v>
      </c>
      <c r="B45" s="349">
        <v>0</v>
      </c>
      <c r="C45" s="349">
        <v>0</v>
      </c>
      <c r="D45" s="349">
        <v>0</v>
      </c>
      <c r="E45" s="349">
        <v>0</v>
      </c>
      <c r="F45" s="349">
        <v>0</v>
      </c>
      <c r="G45" s="349">
        <v>0</v>
      </c>
      <c r="H45" s="349">
        <v>0</v>
      </c>
      <c r="I45" s="349">
        <v>0</v>
      </c>
      <c r="J45" s="349">
        <v>0</v>
      </c>
      <c r="K45" s="349" t="s">
        <v>676</v>
      </c>
      <c r="L45" s="349">
        <v>0</v>
      </c>
      <c r="M45" s="349">
        <v>0</v>
      </c>
      <c r="N45" s="349">
        <v>0</v>
      </c>
      <c r="O45" s="349">
        <v>0</v>
      </c>
      <c r="P45" s="349">
        <v>0</v>
      </c>
      <c r="Q45" s="349">
        <v>0</v>
      </c>
      <c r="R45" s="349">
        <v>0</v>
      </c>
      <c r="S45" s="349">
        <v>0</v>
      </c>
      <c r="T45" s="349">
        <v>0</v>
      </c>
      <c r="U45" s="349" t="s">
        <v>676</v>
      </c>
      <c r="V45" s="349">
        <v>0</v>
      </c>
      <c r="W45" s="349">
        <v>0</v>
      </c>
      <c r="X45" s="349">
        <v>0</v>
      </c>
      <c r="Y45" s="349">
        <v>0</v>
      </c>
      <c r="Z45" s="349">
        <v>0</v>
      </c>
      <c r="AA45" s="349">
        <v>0</v>
      </c>
      <c r="AB45" s="349">
        <v>0</v>
      </c>
      <c r="AC45" s="349">
        <v>0</v>
      </c>
      <c r="AD45" s="349">
        <v>0</v>
      </c>
      <c r="AE45" s="321"/>
      <c r="AF45" s="321"/>
      <c r="AG45" s="321"/>
      <c r="AH45" s="321"/>
      <c r="AI45" s="321"/>
      <c r="AJ45" s="321"/>
      <c r="AK45" s="321"/>
      <c r="AL45" s="321"/>
      <c r="AM45" s="321"/>
      <c r="AN45" s="321"/>
    </row>
    <row r="46" spans="1:40">
      <c r="A46" s="349" t="s">
        <v>677</v>
      </c>
      <c r="B46" s="349">
        <v>0</v>
      </c>
      <c r="C46" s="349">
        <v>0</v>
      </c>
      <c r="D46" s="349">
        <v>0</v>
      </c>
      <c r="E46" s="349">
        <v>0</v>
      </c>
      <c r="F46" s="349">
        <v>0</v>
      </c>
      <c r="G46" s="349">
        <v>0</v>
      </c>
      <c r="H46" s="349">
        <v>0</v>
      </c>
      <c r="I46" s="349">
        <v>0</v>
      </c>
      <c r="J46" s="349">
        <v>0</v>
      </c>
      <c r="K46" s="349" t="s">
        <v>677</v>
      </c>
      <c r="L46" s="349">
        <v>0</v>
      </c>
      <c r="M46" s="349">
        <v>0</v>
      </c>
      <c r="N46" s="349">
        <v>0</v>
      </c>
      <c r="O46" s="349">
        <v>0</v>
      </c>
      <c r="P46" s="349">
        <v>0</v>
      </c>
      <c r="Q46" s="349">
        <v>0</v>
      </c>
      <c r="R46" s="349">
        <v>0</v>
      </c>
      <c r="S46" s="349">
        <v>0</v>
      </c>
      <c r="T46" s="349">
        <v>0</v>
      </c>
      <c r="U46" s="349" t="s">
        <v>677</v>
      </c>
      <c r="V46" s="349">
        <v>0</v>
      </c>
      <c r="W46" s="349">
        <v>0</v>
      </c>
      <c r="X46" s="349">
        <v>0</v>
      </c>
      <c r="Y46" s="349">
        <v>0</v>
      </c>
      <c r="Z46" s="349">
        <v>0</v>
      </c>
      <c r="AA46" s="349">
        <v>0</v>
      </c>
      <c r="AB46" s="349">
        <v>0</v>
      </c>
      <c r="AC46" s="349">
        <v>0</v>
      </c>
      <c r="AD46" s="349">
        <v>0</v>
      </c>
      <c r="AE46" s="321"/>
      <c r="AF46" s="321"/>
      <c r="AG46" s="321"/>
      <c r="AH46" s="321"/>
      <c r="AI46" s="321"/>
      <c r="AJ46" s="321"/>
      <c r="AK46" s="321"/>
      <c r="AL46" s="321"/>
      <c r="AM46" s="321"/>
      <c r="AN46" s="321"/>
    </row>
    <row r="47" spans="1:40">
      <c r="A47" s="349" t="s">
        <v>678</v>
      </c>
      <c r="B47" s="349">
        <v>0</v>
      </c>
      <c r="C47" s="349">
        <v>0</v>
      </c>
      <c r="D47" s="349">
        <v>0</v>
      </c>
      <c r="E47" s="349">
        <v>0</v>
      </c>
      <c r="F47" s="349">
        <v>0</v>
      </c>
      <c r="G47" s="349">
        <v>0</v>
      </c>
      <c r="H47" s="349">
        <v>0</v>
      </c>
      <c r="I47" s="349">
        <v>0</v>
      </c>
      <c r="J47" s="349">
        <v>0</v>
      </c>
      <c r="K47" s="349" t="s">
        <v>678</v>
      </c>
      <c r="L47" s="349">
        <v>0</v>
      </c>
      <c r="M47" s="349">
        <v>0</v>
      </c>
      <c r="N47" s="349">
        <v>0</v>
      </c>
      <c r="O47" s="349">
        <v>0</v>
      </c>
      <c r="P47" s="349">
        <v>0</v>
      </c>
      <c r="Q47" s="349">
        <v>0</v>
      </c>
      <c r="R47" s="349">
        <v>0</v>
      </c>
      <c r="S47" s="349">
        <v>0</v>
      </c>
      <c r="T47" s="349">
        <v>0</v>
      </c>
      <c r="U47" s="349" t="s">
        <v>678</v>
      </c>
      <c r="V47" s="349">
        <v>0</v>
      </c>
      <c r="W47" s="349">
        <v>0</v>
      </c>
      <c r="X47" s="349">
        <v>0</v>
      </c>
      <c r="Y47" s="349">
        <v>0</v>
      </c>
      <c r="Z47" s="349">
        <v>0</v>
      </c>
      <c r="AA47" s="349">
        <v>0</v>
      </c>
      <c r="AB47" s="349">
        <v>0</v>
      </c>
      <c r="AC47" s="349">
        <v>0</v>
      </c>
      <c r="AD47" s="349">
        <v>0</v>
      </c>
      <c r="AE47" s="321"/>
      <c r="AF47" s="321"/>
      <c r="AG47" s="321"/>
      <c r="AH47" s="321"/>
      <c r="AI47" s="321"/>
      <c r="AJ47" s="321"/>
      <c r="AK47" s="321"/>
      <c r="AL47" s="321"/>
      <c r="AM47" s="321"/>
      <c r="AN47" s="321"/>
    </row>
    <row r="48" spans="1:40">
      <c r="A48" s="349" t="s">
        <v>679</v>
      </c>
      <c r="B48" s="349">
        <v>0</v>
      </c>
      <c r="C48" s="349">
        <v>0</v>
      </c>
      <c r="D48" s="349">
        <v>0</v>
      </c>
      <c r="E48" s="349">
        <v>0</v>
      </c>
      <c r="F48" s="349">
        <v>0</v>
      </c>
      <c r="G48" s="349">
        <v>0</v>
      </c>
      <c r="H48" s="349">
        <v>0</v>
      </c>
      <c r="I48" s="349">
        <v>0</v>
      </c>
      <c r="J48" s="349">
        <v>0</v>
      </c>
      <c r="K48" s="349" t="s">
        <v>679</v>
      </c>
      <c r="L48" s="349">
        <v>0</v>
      </c>
      <c r="M48" s="349">
        <v>0</v>
      </c>
      <c r="N48" s="349">
        <v>0</v>
      </c>
      <c r="O48" s="349">
        <v>0</v>
      </c>
      <c r="P48" s="349">
        <v>0</v>
      </c>
      <c r="Q48" s="349">
        <v>0</v>
      </c>
      <c r="R48" s="349">
        <v>0</v>
      </c>
      <c r="S48" s="349">
        <v>0</v>
      </c>
      <c r="T48" s="349">
        <v>0</v>
      </c>
      <c r="U48" s="349" t="s">
        <v>679</v>
      </c>
      <c r="V48" s="349">
        <v>0</v>
      </c>
      <c r="W48" s="349">
        <v>0</v>
      </c>
      <c r="X48" s="349">
        <v>0</v>
      </c>
      <c r="Y48" s="349">
        <v>0</v>
      </c>
      <c r="Z48" s="349">
        <v>0</v>
      </c>
      <c r="AA48" s="349">
        <v>0</v>
      </c>
      <c r="AB48" s="349">
        <v>0</v>
      </c>
      <c r="AC48" s="349">
        <v>0</v>
      </c>
      <c r="AD48" s="349">
        <v>0</v>
      </c>
      <c r="AE48" s="321"/>
      <c r="AF48" s="321"/>
      <c r="AG48" s="321"/>
      <c r="AH48" s="321"/>
      <c r="AI48" s="321"/>
      <c r="AJ48" s="321"/>
      <c r="AK48" s="321"/>
      <c r="AL48" s="321"/>
      <c r="AM48" s="321"/>
      <c r="AN48" s="321"/>
    </row>
    <row r="49" spans="1:40">
      <c r="A49" s="350"/>
      <c r="B49" s="350"/>
      <c r="C49" s="350"/>
      <c r="D49" s="350"/>
      <c r="E49" s="350"/>
      <c r="F49" s="350"/>
      <c r="G49" s="350"/>
      <c r="H49" s="350"/>
      <c r="I49" s="350"/>
      <c r="J49" s="350"/>
      <c r="K49" s="350"/>
      <c r="L49" s="350"/>
      <c r="M49" s="350"/>
      <c r="N49" s="350"/>
      <c r="O49" s="350"/>
      <c r="P49" s="350"/>
      <c r="Q49" s="350"/>
      <c r="R49" s="350"/>
      <c r="S49" s="350"/>
      <c r="T49" s="350"/>
      <c r="U49" s="350"/>
      <c r="V49" s="350"/>
      <c r="W49" s="350"/>
      <c r="X49" s="350"/>
      <c r="Y49" s="350"/>
      <c r="Z49" s="350"/>
      <c r="AA49" s="350"/>
      <c r="AB49" s="350"/>
      <c r="AC49" s="350"/>
      <c r="AD49" s="350"/>
      <c r="AE49" s="316"/>
      <c r="AF49" s="316"/>
      <c r="AG49" s="316"/>
      <c r="AH49" s="316"/>
      <c r="AI49" s="316"/>
      <c r="AJ49" s="316"/>
      <c r="AK49" s="316"/>
      <c r="AL49" s="316"/>
      <c r="AM49" s="316"/>
      <c r="AN49" s="316"/>
    </row>
    <row r="50" spans="1:40">
      <c r="A50" s="349" t="s">
        <v>17</v>
      </c>
      <c r="B50" s="349" t="s">
        <v>230</v>
      </c>
      <c r="C50" s="349" t="s">
        <v>54</v>
      </c>
      <c r="D50" s="349" t="s">
        <v>281</v>
      </c>
      <c r="E50" s="349" t="s">
        <v>55</v>
      </c>
      <c r="F50" s="349" t="s">
        <v>282</v>
      </c>
      <c r="G50" s="349" t="s">
        <v>56</v>
      </c>
      <c r="H50" s="349" t="s">
        <v>283</v>
      </c>
      <c r="I50" s="349" t="s">
        <v>57</v>
      </c>
      <c r="J50" s="349" t="s">
        <v>284</v>
      </c>
      <c r="K50" s="349" t="s">
        <v>1038</v>
      </c>
      <c r="L50" s="349" t="s">
        <v>230</v>
      </c>
      <c r="M50" s="349" t="s">
        <v>54</v>
      </c>
      <c r="N50" s="349" t="s">
        <v>281</v>
      </c>
      <c r="O50" s="349" t="s">
        <v>55</v>
      </c>
      <c r="P50" s="349" t="s">
        <v>282</v>
      </c>
      <c r="Q50" s="349" t="s">
        <v>56</v>
      </c>
      <c r="R50" s="349" t="s">
        <v>283</v>
      </c>
      <c r="S50" s="349" t="s">
        <v>57</v>
      </c>
      <c r="T50" s="349" t="s">
        <v>284</v>
      </c>
      <c r="U50" s="349" t="s">
        <v>1039</v>
      </c>
      <c r="V50" s="349" t="s">
        <v>230</v>
      </c>
      <c r="W50" s="349" t="s">
        <v>54</v>
      </c>
      <c r="X50" s="349" t="s">
        <v>281</v>
      </c>
      <c r="Y50" s="349" t="s">
        <v>55</v>
      </c>
      <c r="Z50" s="349" t="s">
        <v>282</v>
      </c>
      <c r="AA50" s="349" t="s">
        <v>56</v>
      </c>
      <c r="AB50" s="349" t="s">
        <v>283</v>
      </c>
      <c r="AC50" s="349" t="s">
        <v>57</v>
      </c>
      <c r="AD50" s="349" t="s">
        <v>284</v>
      </c>
      <c r="AE50" s="321"/>
      <c r="AF50" s="321"/>
      <c r="AG50" s="321"/>
      <c r="AH50" s="321"/>
      <c r="AI50" s="321"/>
      <c r="AJ50" s="321"/>
      <c r="AK50" s="321"/>
      <c r="AL50" s="321"/>
      <c r="AM50" s="321"/>
      <c r="AN50" s="321"/>
    </row>
    <row r="51" spans="1:40">
      <c r="A51" s="349" t="s">
        <v>210</v>
      </c>
      <c r="B51" s="349">
        <v>926</v>
      </c>
      <c r="C51" s="349">
        <v>126</v>
      </c>
      <c r="D51" s="349">
        <v>14</v>
      </c>
      <c r="E51" s="349">
        <v>382</v>
      </c>
      <c r="F51" s="349">
        <v>41</v>
      </c>
      <c r="G51" s="349">
        <v>313</v>
      </c>
      <c r="H51" s="349">
        <v>34</v>
      </c>
      <c r="I51" s="349">
        <v>105</v>
      </c>
      <c r="J51" s="349">
        <v>11</v>
      </c>
      <c r="K51" s="349" t="s">
        <v>210</v>
      </c>
      <c r="L51" s="349">
        <v>336</v>
      </c>
      <c r="M51" s="349">
        <v>66</v>
      </c>
      <c r="N51" s="349">
        <v>20</v>
      </c>
      <c r="O51" s="349">
        <v>130</v>
      </c>
      <c r="P51" s="349">
        <v>39</v>
      </c>
      <c r="Q51" s="349">
        <v>112</v>
      </c>
      <c r="R51" s="349">
        <v>33</v>
      </c>
      <c r="S51" s="349">
        <v>28</v>
      </c>
      <c r="T51" s="349">
        <v>8</v>
      </c>
      <c r="U51" s="349" t="s">
        <v>210</v>
      </c>
      <c r="V51" s="349">
        <v>590</v>
      </c>
      <c r="W51" s="349">
        <v>60</v>
      </c>
      <c r="X51" s="349">
        <v>10</v>
      </c>
      <c r="Y51" s="349">
        <v>252</v>
      </c>
      <c r="Z51" s="349">
        <v>43</v>
      </c>
      <c r="AA51" s="349">
        <v>201</v>
      </c>
      <c r="AB51" s="349">
        <v>34</v>
      </c>
      <c r="AC51" s="349">
        <v>77</v>
      </c>
      <c r="AD51" s="349">
        <v>13</v>
      </c>
      <c r="AE51" s="321"/>
      <c r="AF51" s="321"/>
      <c r="AG51" s="321"/>
      <c r="AH51" s="321"/>
      <c r="AI51" s="321"/>
      <c r="AJ51" s="321"/>
      <c r="AK51" s="321"/>
      <c r="AL51" s="321"/>
      <c r="AM51" s="321"/>
      <c r="AN51" s="321"/>
    </row>
    <row r="52" spans="1:40">
      <c r="A52" s="349" t="s">
        <v>34</v>
      </c>
      <c r="B52" s="349">
        <v>926</v>
      </c>
      <c r="C52" s="349">
        <v>128</v>
      </c>
      <c r="D52" s="349">
        <v>14</v>
      </c>
      <c r="E52" s="349">
        <v>381</v>
      </c>
      <c r="F52" s="349">
        <v>41</v>
      </c>
      <c r="G52" s="349">
        <v>321</v>
      </c>
      <c r="H52" s="349">
        <v>35</v>
      </c>
      <c r="I52" s="349">
        <v>96</v>
      </c>
      <c r="J52" s="349">
        <v>10</v>
      </c>
      <c r="K52" s="349" t="s">
        <v>34</v>
      </c>
      <c r="L52" s="349">
        <v>336</v>
      </c>
      <c r="M52" s="349">
        <v>64</v>
      </c>
      <c r="N52" s="349">
        <v>19</v>
      </c>
      <c r="O52" s="349">
        <v>132</v>
      </c>
      <c r="P52" s="349">
        <v>39</v>
      </c>
      <c r="Q52" s="349">
        <v>112</v>
      </c>
      <c r="R52" s="349">
        <v>33</v>
      </c>
      <c r="S52" s="349">
        <v>28</v>
      </c>
      <c r="T52" s="349">
        <v>8</v>
      </c>
      <c r="U52" s="349" t="s">
        <v>34</v>
      </c>
      <c r="V52" s="349">
        <v>590</v>
      </c>
      <c r="W52" s="349">
        <v>64</v>
      </c>
      <c r="X52" s="349">
        <v>11</v>
      </c>
      <c r="Y52" s="349">
        <v>249</v>
      </c>
      <c r="Z52" s="349">
        <v>42</v>
      </c>
      <c r="AA52" s="349">
        <v>209</v>
      </c>
      <c r="AB52" s="349">
        <v>35</v>
      </c>
      <c r="AC52" s="349">
        <v>68</v>
      </c>
      <c r="AD52" s="349">
        <v>12</v>
      </c>
      <c r="AE52" s="321"/>
      <c r="AF52" s="321"/>
      <c r="AG52" s="321"/>
      <c r="AH52" s="321"/>
      <c r="AI52" s="321"/>
      <c r="AJ52" s="321"/>
      <c r="AK52" s="321"/>
      <c r="AL52" s="321"/>
      <c r="AM52" s="321"/>
      <c r="AN52" s="321"/>
    </row>
    <row r="53" spans="1:40">
      <c r="A53" s="349" t="s">
        <v>279</v>
      </c>
      <c r="B53" s="349">
        <v>926</v>
      </c>
      <c r="C53" s="349">
        <v>163</v>
      </c>
      <c r="D53" s="349">
        <v>18</v>
      </c>
      <c r="E53" s="349">
        <v>500</v>
      </c>
      <c r="F53" s="349">
        <v>54</v>
      </c>
      <c r="G53" s="349">
        <v>222</v>
      </c>
      <c r="H53" s="349">
        <v>24</v>
      </c>
      <c r="I53" s="349">
        <v>41</v>
      </c>
      <c r="J53" s="349">
        <v>4</v>
      </c>
      <c r="K53" s="349" t="s">
        <v>279</v>
      </c>
      <c r="L53" s="349">
        <v>336</v>
      </c>
      <c r="M53" s="349">
        <v>56</v>
      </c>
      <c r="N53" s="349">
        <v>17</v>
      </c>
      <c r="O53" s="349">
        <v>218</v>
      </c>
      <c r="P53" s="349">
        <v>65</v>
      </c>
      <c r="Q53" s="349">
        <v>56</v>
      </c>
      <c r="R53" s="349">
        <v>17</v>
      </c>
      <c r="S53" s="349">
        <v>6</v>
      </c>
      <c r="T53" s="349">
        <v>2</v>
      </c>
      <c r="U53" s="349" t="s">
        <v>279</v>
      </c>
      <c r="V53" s="349">
        <v>590</v>
      </c>
      <c r="W53" s="349">
        <v>107</v>
      </c>
      <c r="X53" s="349">
        <v>18</v>
      </c>
      <c r="Y53" s="349">
        <v>282</v>
      </c>
      <c r="Z53" s="349">
        <v>48</v>
      </c>
      <c r="AA53" s="349">
        <v>166</v>
      </c>
      <c r="AB53" s="349">
        <v>28</v>
      </c>
      <c r="AC53" s="349">
        <v>35</v>
      </c>
      <c r="AD53" s="349">
        <v>6</v>
      </c>
      <c r="AE53" s="321"/>
      <c r="AF53" s="321"/>
      <c r="AG53" s="321"/>
      <c r="AH53" s="321"/>
      <c r="AI53" s="321"/>
      <c r="AJ53" s="321"/>
      <c r="AK53" s="321"/>
      <c r="AL53" s="321"/>
      <c r="AM53" s="321"/>
      <c r="AN53" s="321"/>
    </row>
    <row r="54" spans="1:40">
      <c r="A54" s="349" t="s">
        <v>280</v>
      </c>
      <c r="B54" s="349">
        <v>926</v>
      </c>
      <c r="C54" s="349">
        <v>88</v>
      </c>
      <c r="D54" s="349">
        <v>10</v>
      </c>
      <c r="E54" s="349">
        <v>437</v>
      </c>
      <c r="F54" s="349">
        <v>47</v>
      </c>
      <c r="G54" s="349">
        <v>343</v>
      </c>
      <c r="H54" s="349">
        <v>37</v>
      </c>
      <c r="I54" s="349">
        <v>58</v>
      </c>
      <c r="J54" s="349">
        <v>6</v>
      </c>
      <c r="K54" s="349" t="s">
        <v>280</v>
      </c>
      <c r="L54" s="349">
        <v>336</v>
      </c>
      <c r="M54" s="349">
        <v>30</v>
      </c>
      <c r="N54" s="349">
        <v>9</v>
      </c>
      <c r="O54" s="349">
        <v>178</v>
      </c>
      <c r="P54" s="349">
        <v>53</v>
      </c>
      <c r="Q54" s="349">
        <v>110</v>
      </c>
      <c r="R54" s="349">
        <v>33</v>
      </c>
      <c r="S54" s="349">
        <v>18</v>
      </c>
      <c r="T54" s="349">
        <v>5</v>
      </c>
      <c r="U54" s="349" t="s">
        <v>280</v>
      </c>
      <c r="V54" s="349">
        <v>590</v>
      </c>
      <c r="W54" s="349">
        <v>58</v>
      </c>
      <c r="X54" s="349">
        <v>10</v>
      </c>
      <c r="Y54" s="349">
        <v>259</v>
      </c>
      <c r="Z54" s="349">
        <v>44</v>
      </c>
      <c r="AA54" s="349">
        <v>233</v>
      </c>
      <c r="AB54" s="349">
        <v>39</v>
      </c>
      <c r="AC54" s="349">
        <v>40</v>
      </c>
      <c r="AD54" s="349">
        <v>7</v>
      </c>
      <c r="AE54" s="321"/>
      <c r="AF54" s="321"/>
      <c r="AG54" s="321"/>
      <c r="AH54" s="321"/>
      <c r="AI54" s="321"/>
      <c r="AJ54" s="321"/>
      <c r="AK54" s="321"/>
      <c r="AL54" s="321"/>
      <c r="AM54" s="321"/>
      <c r="AN54" s="321"/>
    </row>
    <row r="55" spans="1:40">
      <c r="A55" s="349" t="s">
        <v>3</v>
      </c>
      <c r="B55" s="349">
        <v>926</v>
      </c>
      <c r="C55" s="349">
        <v>172</v>
      </c>
      <c r="D55" s="349">
        <v>19</v>
      </c>
      <c r="E55" s="349">
        <v>449</v>
      </c>
      <c r="F55" s="349">
        <v>48</v>
      </c>
      <c r="G55" s="349">
        <v>251</v>
      </c>
      <c r="H55" s="349">
        <v>27</v>
      </c>
      <c r="I55" s="349">
        <v>54</v>
      </c>
      <c r="J55" s="349">
        <v>6</v>
      </c>
      <c r="K55" s="349" t="s">
        <v>3</v>
      </c>
      <c r="L55" s="349">
        <v>336</v>
      </c>
      <c r="M55" s="349">
        <v>86</v>
      </c>
      <c r="N55" s="349">
        <v>26</v>
      </c>
      <c r="O55" s="349">
        <v>156</v>
      </c>
      <c r="P55" s="349">
        <v>46</v>
      </c>
      <c r="Q55" s="349">
        <v>78</v>
      </c>
      <c r="R55" s="349">
        <v>23</v>
      </c>
      <c r="S55" s="349">
        <v>16</v>
      </c>
      <c r="T55" s="349">
        <v>5</v>
      </c>
      <c r="U55" s="349" t="s">
        <v>3</v>
      </c>
      <c r="V55" s="349">
        <v>590</v>
      </c>
      <c r="W55" s="349">
        <v>86</v>
      </c>
      <c r="X55" s="349">
        <v>15</v>
      </c>
      <c r="Y55" s="349">
        <v>293</v>
      </c>
      <c r="Z55" s="349">
        <v>50</v>
      </c>
      <c r="AA55" s="349">
        <v>173</v>
      </c>
      <c r="AB55" s="349">
        <v>29</v>
      </c>
      <c r="AC55" s="349">
        <v>38</v>
      </c>
      <c r="AD55" s="349">
        <v>6</v>
      </c>
      <c r="AE55" s="321"/>
      <c r="AF55" s="321"/>
      <c r="AG55" s="321"/>
      <c r="AH55" s="321"/>
      <c r="AI55" s="321"/>
      <c r="AJ55" s="321"/>
      <c r="AK55" s="321"/>
      <c r="AL55" s="321"/>
      <c r="AM55" s="321"/>
      <c r="AN55" s="321"/>
    </row>
    <row r="56" spans="1:40">
      <c r="A56" s="349" t="s">
        <v>675</v>
      </c>
      <c r="B56" s="349">
        <v>2</v>
      </c>
      <c r="C56" s="349">
        <v>1</v>
      </c>
      <c r="D56" s="371">
        <f>C56/$B56*100</f>
        <v>50</v>
      </c>
      <c r="E56" s="349">
        <v>1</v>
      </c>
      <c r="F56" s="371">
        <f>E56/$B56*100</f>
        <v>50</v>
      </c>
      <c r="G56" s="349">
        <v>0</v>
      </c>
      <c r="H56" s="371">
        <f>G56/$B56*100</f>
        <v>0</v>
      </c>
      <c r="I56" s="349">
        <v>0</v>
      </c>
      <c r="J56" s="371">
        <f>I56/$B56*100</f>
        <v>0</v>
      </c>
      <c r="K56" s="349" t="s">
        <v>675</v>
      </c>
      <c r="L56" s="349">
        <v>0</v>
      </c>
      <c r="M56" s="349">
        <v>0</v>
      </c>
      <c r="N56" s="349">
        <v>0</v>
      </c>
      <c r="O56" s="349">
        <v>0</v>
      </c>
      <c r="P56" s="349">
        <v>0</v>
      </c>
      <c r="Q56" s="349">
        <v>0</v>
      </c>
      <c r="R56" s="349">
        <v>0</v>
      </c>
      <c r="S56" s="349">
        <v>0</v>
      </c>
      <c r="T56" s="349">
        <v>0</v>
      </c>
      <c r="U56" s="349" t="s">
        <v>675</v>
      </c>
      <c r="V56" s="349">
        <v>2</v>
      </c>
      <c r="W56" s="349">
        <v>1</v>
      </c>
      <c r="X56" s="371">
        <f>W56/$V56*100</f>
        <v>50</v>
      </c>
      <c r="Y56" s="349">
        <v>1</v>
      </c>
      <c r="Z56" s="371">
        <f>Y56/$V56*100</f>
        <v>50</v>
      </c>
      <c r="AA56" s="349">
        <v>0</v>
      </c>
      <c r="AB56" s="371">
        <f>AA56/$V56*100</f>
        <v>0</v>
      </c>
      <c r="AC56" s="349">
        <v>0</v>
      </c>
      <c r="AD56" s="371">
        <f>AC56/$V56*100</f>
        <v>0</v>
      </c>
      <c r="AE56" s="321"/>
      <c r="AF56" s="321"/>
      <c r="AG56" s="321"/>
      <c r="AH56" s="321"/>
      <c r="AI56" s="321"/>
      <c r="AJ56" s="321"/>
      <c r="AK56" s="321"/>
      <c r="AL56" s="321"/>
      <c r="AM56" s="321"/>
      <c r="AN56" s="321"/>
    </row>
    <row r="57" spans="1:40">
      <c r="A57" s="349" t="s">
        <v>676</v>
      </c>
      <c r="B57" s="349">
        <v>2</v>
      </c>
      <c r="C57" s="349">
        <v>1</v>
      </c>
      <c r="D57" s="371">
        <f>C57/$B57*100</f>
        <v>50</v>
      </c>
      <c r="E57" s="349">
        <v>1</v>
      </c>
      <c r="F57" s="371">
        <f>E57/$B57*100</f>
        <v>50</v>
      </c>
      <c r="G57" s="349">
        <v>0</v>
      </c>
      <c r="H57" s="371">
        <f t="shared" ref="H57:J60" si="1">G57/$B57*100</f>
        <v>0</v>
      </c>
      <c r="I57" s="349">
        <v>0</v>
      </c>
      <c r="J57" s="371">
        <f t="shared" si="1"/>
        <v>0</v>
      </c>
      <c r="K57" s="349" t="s">
        <v>676</v>
      </c>
      <c r="L57" s="349">
        <v>0</v>
      </c>
      <c r="M57" s="349">
        <v>0</v>
      </c>
      <c r="N57" s="349">
        <v>0</v>
      </c>
      <c r="O57" s="349">
        <v>0</v>
      </c>
      <c r="P57" s="349">
        <v>0</v>
      </c>
      <c r="Q57" s="349">
        <v>0</v>
      </c>
      <c r="R57" s="349">
        <v>0</v>
      </c>
      <c r="S57" s="349">
        <v>0</v>
      </c>
      <c r="T57" s="349">
        <v>0</v>
      </c>
      <c r="U57" s="349" t="s">
        <v>676</v>
      </c>
      <c r="V57" s="349">
        <v>2</v>
      </c>
      <c r="W57" s="349">
        <v>1</v>
      </c>
      <c r="X57" s="371">
        <f>W57/$V57*100</f>
        <v>50</v>
      </c>
      <c r="Y57" s="349">
        <v>1</v>
      </c>
      <c r="Z57" s="371">
        <f>Y57/$V57*100</f>
        <v>50</v>
      </c>
      <c r="AA57" s="349">
        <v>0</v>
      </c>
      <c r="AB57" s="371">
        <f>AA57/$V57*100</f>
        <v>0</v>
      </c>
      <c r="AC57" s="349">
        <v>0</v>
      </c>
      <c r="AD57" s="371">
        <f>AC57/$V57*100</f>
        <v>0</v>
      </c>
      <c r="AE57" s="321"/>
      <c r="AF57" s="321"/>
      <c r="AG57" s="321"/>
      <c r="AH57" s="321"/>
      <c r="AI57" s="321"/>
      <c r="AJ57" s="321"/>
      <c r="AK57" s="321"/>
      <c r="AL57" s="321"/>
      <c r="AM57" s="321"/>
      <c r="AN57" s="321"/>
    </row>
    <row r="58" spans="1:40">
      <c r="A58" s="349" t="s">
        <v>677</v>
      </c>
      <c r="B58" s="349">
        <v>2</v>
      </c>
      <c r="C58" s="349">
        <v>1</v>
      </c>
      <c r="D58" s="371">
        <f>C58/$B58*100</f>
        <v>50</v>
      </c>
      <c r="E58" s="349">
        <v>1</v>
      </c>
      <c r="F58" s="371">
        <f>E58/$B58*100</f>
        <v>50</v>
      </c>
      <c r="G58" s="349">
        <v>0</v>
      </c>
      <c r="H58" s="371">
        <f t="shared" si="1"/>
        <v>0</v>
      </c>
      <c r="I58" s="349">
        <v>0</v>
      </c>
      <c r="J58" s="371">
        <f t="shared" si="1"/>
        <v>0</v>
      </c>
      <c r="K58" s="349" t="s">
        <v>677</v>
      </c>
      <c r="L58" s="349">
        <v>0</v>
      </c>
      <c r="M58" s="349">
        <v>0</v>
      </c>
      <c r="N58" s="349">
        <v>0</v>
      </c>
      <c r="O58" s="349">
        <v>0</v>
      </c>
      <c r="P58" s="349">
        <v>0</v>
      </c>
      <c r="Q58" s="349">
        <v>0</v>
      </c>
      <c r="R58" s="349">
        <v>0</v>
      </c>
      <c r="S58" s="349">
        <v>0</v>
      </c>
      <c r="T58" s="349">
        <v>0</v>
      </c>
      <c r="U58" s="349" t="s">
        <v>677</v>
      </c>
      <c r="V58" s="349">
        <v>2</v>
      </c>
      <c r="W58" s="349">
        <v>1</v>
      </c>
      <c r="X58" s="371">
        <f>W58/$V58*100</f>
        <v>50</v>
      </c>
      <c r="Y58" s="349">
        <v>1</v>
      </c>
      <c r="Z58" s="371">
        <f>Y58/$V58*100</f>
        <v>50</v>
      </c>
      <c r="AA58" s="349">
        <v>0</v>
      </c>
      <c r="AB58" s="371">
        <f>AA58/$V58*100</f>
        <v>0</v>
      </c>
      <c r="AC58" s="349">
        <v>0</v>
      </c>
      <c r="AD58" s="371">
        <f>AC58/$V58*100</f>
        <v>0</v>
      </c>
      <c r="AE58" s="321"/>
      <c r="AF58" s="321"/>
      <c r="AG58" s="321"/>
      <c r="AH58" s="321"/>
      <c r="AI58" s="321"/>
      <c r="AJ58" s="321"/>
      <c r="AK58" s="321"/>
      <c r="AL58" s="321"/>
      <c r="AM58" s="321"/>
      <c r="AN58" s="321"/>
    </row>
    <row r="59" spans="1:40">
      <c r="A59" s="349" t="s">
        <v>678</v>
      </c>
      <c r="B59" s="349">
        <v>2</v>
      </c>
      <c r="C59" s="349">
        <v>1</v>
      </c>
      <c r="D59" s="371">
        <f>C59/$B59*100</f>
        <v>50</v>
      </c>
      <c r="E59" s="349">
        <v>1</v>
      </c>
      <c r="F59" s="371">
        <f>E59/$B59*100</f>
        <v>50</v>
      </c>
      <c r="G59" s="349">
        <v>0</v>
      </c>
      <c r="H59" s="371">
        <f t="shared" si="1"/>
        <v>0</v>
      </c>
      <c r="I59" s="349">
        <v>0</v>
      </c>
      <c r="J59" s="371">
        <f t="shared" si="1"/>
        <v>0</v>
      </c>
      <c r="K59" s="349" t="s">
        <v>678</v>
      </c>
      <c r="L59" s="349">
        <v>0</v>
      </c>
      <c r="M59" s="349">
        <v>0</v>
      </c>
      <c r="N59" s="349">
        <v>0</v>
      </c>
      <c r="O59" s="349">
        <v>0</v>
      </c>
      <c r="P59" s="349">
        <v>0</v>
      </c>
      <c r="Q59" s="349">
        <v>0</v>
      </c>
      <c r="R59" s="349">
        <v>0</v>
      </c>
      <c r="S59" s="349">
        <v>0</v>
      </c>
      <c r="T59" s="349">
        <v>0</v>
      </c>
      <c r="U59" s="349" t="s">
        <v>678</v>
      </c>
      <c r="V59" s="349">
        <v>2</v>
      </c>
      <c r="W59" s="349">
        <v>1</v>
      </c>
      <c r="X59" s="371">
        <f>W59/$V59*100</f>
        <v>50</v>
      </c>
      <c r="Y59" s="349">
        <v>1</v>
      </c>
      <c r="Z59" s="371">
        <f>Y59/$V59*100</f>
        <v>50</v>
      </c>
      <c r="AA59" s="349">
        <v>0</v>
      </c>
      <c r="AB59" s="371">
        <f>AA59/$V59*100</f>
        <v>0</v>
      </c>
      <c r="AC59" s="349">
        <v>0</v>
      </c>
      <c r="AD59" s="371">
        <f>AC59/$V59*100</f>
        <v>0</v>
      </c>
      <c r="AE59" s="321"/>
      <c r="AF59" s="321"/>
      <c r="AG59" s="321"/>
      <c r="AH59" s="321"/>
      <c r="AI59" s="321"/>
      <c r="AJ59" s="321"/>
      <c r="AK59" s="321"/>
      <c r="AL59" s="321"/>
      <c r="AM59" s="321"/>
      <c r="AN59" s="321"/>
    </row>
    <row r="60" spans="1:40">
      <c r="A60" s="349" t="s">
        <v>679</v>
      </c>
      <c r="B60" s="349">
        <v>2</v>
      </c>
      <c r="C60" s="349">
        <v>1</v>
      </c>
      <c r="D60" s="371">
        <f>C60/$B60*100</f>
        <v>50</v>
      </c>
      <c r="E60" s="349">
        <v>1</v>
      </c>
      <c r="F60" s="371">
        <f>E60/$B60*100</f>
        <v>50</v>
      </c>
      <c r="G60" s="349">
        <v>0</v>
      </c>
      <c r="H60" s="371">
        <f t="shared" si="1"/>
        <v>0</v>
      </c>
      <c r="I60" s="349">
        <v>0</v>
      </c>
      <c r="J60" s="371">
        <f t="shared" si="1"/>
        <v>0</v>
      </c>
      <c r="K60" s="349" t="s">
        <v>679</v>
      </c>
      <c r="L60" s="349">
        <v>0</v>
      </c>
      <c r="M60" s="349">
        <v>0</v>
      </c>
      <c r="N60" s="349">
        <v>0</v>
      </c>
      <c r="O60" s="349">
        <v>0</v>
      </c>
      <c r="P60" s="349">
        <v>0</v>
      </c>
      <c r="Q60" s="349">
        <v>0</v>
      </c>
      <c r="R60" s="349">
        <v>0</v>
      </c>
      <c r="S60" s="349">
        <v>0</v>
      </c>
      <c r="T60" s="349">
        <v>0</v>
      </c>
      <c r="U60" s="349" t="s">
        <v>679</v>
      </c>
      <c r="V60" s="349">
        <v>2</v>
      </c>
      <c r="W60" s="349">
        <v>1</v>
      </c>
      <c r="X60" s="371">
        <f>W60/$V60*100</f>
        <v>50</v>
      </c>
      <c r="Y60" s="349">
        <v>1</v>
      </c>
      <c r="Z60" s="371">
        <f>Y60/$V60*100</f>
        <v>50</v>
      </c>
      <c r="AA60" s="349">
        <v>0</v>
      </c>
      <c r="AB60" s="371">
        <f>AA60/$V60*100</f>
        <v>0</v>
      </c>
      <c r="AC60" s="349">
        <v>0</v>
      </c>
      <c r="AD60" s="371">
        <f>AC60/$V60*100</f>
        <v>0</v>
      </c>
      <c r="AE60" s="321"/>
      <c r="AF60" s="321"/>
      <c r="AG60" s="321"/>
      <c r="AH60" s="321"/>
      <c r="AI60" s="321"/>
      <c r="AJ60" s="321"/>
      <c r="AK60" s="321"/>
      <c r="AL60" s="321"/>
      <c r="AM60" s="321"/>
      <c r="AN60" s="321"/>
    </row>
    <row r="61" spans="1:40">
      <c r="A61" s="350"/>
      <c r="B61" s="350"/>
      <c r="C61" s="350"/>
      <c r="D61" s="350"/>
      <c r="E61" s="350"/>
      <c r="F61" s="350"/>
      <c r="G61" s="350"/>
      <c r="H61" s="350"/>
      <c r="I61" s="350"/>
      <c r="J61" s="350"/>
      <c r="K61" s="350"/>
      <c r="L61" s="350"/>
      <c r="M61" s="350"/>
      <c r="N61" s="350"/>
      <c r="O61" s="350"/>
      <c r="P61" s="350"/>
      <c r="Q61" s="350"/>
      <c r="R61" s="350"/>
      <c r="S61" s="350"/>
      <c r="T61" s="350"/>
      <c r="U61" s="350"/>
      <c r="V61" s="350"/>
      <c r="W61" s="350"/>
      <c r="X61" s="350"/>
      <c r="Y61" s="350"/>
      <c r="Z61" s="350"/>
      <c r="AA61" s="350"/>
      <c r="AB61" s="350"/>
      <c r="AC61" s="350"/>
      <c r="AD61" s="350"/>
      <c r="AE61" s="316"/>
      <c r="AF61" s="316"/>
      <c r="AG61" s="316"/>
      <c r="AH61" s="316"/>
      <c r="AI61" s="316"/>
      <c r="AJ61" s="316"/>
      <c r="AK61" s="316"/>
      <c r="AL61" s="316"/>
      <c r="AM61" s="316"/>
      <c r="AN61" s="316"/>
    </row>
    <row r="62" spans="1:40">
      <c r="A62" s="349" t="s">
        <v>17</v>
      </c>
      <c r="B62" s="349" t="s">
        <v>231</v>
      </c>
      <c r="C62" s="349" t="s">
        <v>54</v>
      </c>
      <c r="D62" s="349" t="s">
        <v>281</v>
      </c>
      <c r="E62" s="349" t="s">
        <v>55</v>
      </c>
      <c r="F62" s="349" t="s">
        <v>282</v>
      </c>
      <c r="G62" s="349" t="s">
        <v>56</v>
      </c>
      <c r="H62" s="349" t="s">
        <v>283</v>
      </c>
      <c r="I62" s="349" t="s">
        <v>57</v>
      </c>
      <c r="J62" s="349" t="s">
        <v>284</v>
      </c>
      <c r="K62" s="349" t="s">
        <v>1038</v>
      </c>
      <c r="L62" s="349" t="s">
        <v>231</v>
      </c>
      <c r="M62" s="349" t="s">
        <v>54</v>
      </c>
      <c r="N62" s="349" t="s">
        <v>281</v>
      </c>
      <c r="O62" s="349" t="s">
        <v>55</v>
      </c>
      <c r="P62" s="349" t="s">
        <v>282</v>
      </c>
      <c r="Q62" s="349" t="s">
        <v>56</v>
      </c>
      <c r="R62" s="349" t="s">
        <v>283</v>
      </c>
      <c r="S62" s="349" t="s">
        <v>57</v>
      </c>
      <c r="T62" s="349" t="s">
        <v>284</v>
      </c>
      <c r="U62" s="349" t="s">
        <v>1039</v>
      </c>
      <c r="V62" s="349" t="s">
        <v>231</v>
      </c>
      <c r="W62" s="349" t="s">
        <v>54</v>
      </c>
      <c r="X62" s="349" t="s">
        <v>281</v>
      </c>
      <c r="Y62" s="349" t="s">
        <v>55</v>
      </c>
      <c r="Z62" s="349" t="s">
        <v>282</v>
      </c>
      <c r="AA62" s="349" t="s">
        <v>56</v>
      </c>
      <c r="AB62" s="349" t="s">
        <v>283</v>
      </c>
      <c r="AC62" s="349" t="s">
        <v>57</v>
      </c>
      <c r="AD62" s="349" t="s">
        <v>284</v>
      </c>
      <c r="AE62" s="321"/>
      <c r="AF62" s="321"/>
      <c r="AG62" s="321"/>
      <c r="AH62" s="321"/>
      <c r="AI62" s="321"/>
      <c r="AJ62" s="321"/>
      <c r="AK62" s="321"/>
      <c r="AL62" s="321"/>
      <c r="AM62" s="321"/>
      <c r="AN62" s="321"/>
    </row>
    <row r="63" spans="1:40">
      <c r="A63" s="349" t="s">
        <v>210</v>
      </c>
      <c r="B63" s="349">
        <v>282</v>
      </c>
      <c r="C63" s="349">
        <v>78</v>
      </c>
      <c r="D63" s="349">
        <v>28</v>
      </c>
      <c r="E63" s="349">
        <v>141</v>
      </c>
      <c r="F63" s="349">
        <v>50</v>
      </c>
      <c r="G63" s="349">
        <v>47</v>
      </c>
      <c r="H63" s="349">
        <v>17</v>
      </c>
      <c r="I63" s="349">
        <v>16</v>
      </c>
      <c r="J63" s="349">
        <v>6</v>
      </c>
      <c r="K63" s="349" t="s">
        <v>210</v>
      </c>
      <c r="L63" s="349">
        <v>102</v>
      </c>
      <c r="M63" s="349">
        <v>33</v>
      </c>
      <c r="N63" s="349">
        <v>32</v>
      </c>
      <c r="O63" s="349">
        <v>45</v>
      </c>
      <c r="P63" s="349">
        <v>44</v>
      </c>
      <c r="Q63" s="349">
        <v>20</v>
      </c>
      <c r="R63" s="349">
        <v>20</v>
      </c>
      <c r="S63" s="349">
        <v>4</v>
      </c>
      <c r="T63" s="349">
        <v>4</v>
      </c>
      <c r="U63" s="349" t="s">
        <v>210</v>
      </c>
      <c r="V63" s="349">
        <v>180</v>
      </c>
      <c r="W63" s="349">
        <v>45</v>
      </c>
      <c r="X63" s="349">
        <v>25</v>
      </c>
      <c r="Y63" s="349">
        <v>96</v>
      </c>
      <c r="Z63" s="349">
        <v>53</v>
      </c>
      <c r="AA63" s="349">
        <v>27</v>
      </c>
      <c r="AB63" s="349">
        <v>15</v>
      </c>
      <c r="AC63" s="349">
        <v>12</v>
      </c>
      <c r="AD63" s="349">
        <v>7</v>
      </c>
      <c r="AE63" s="321"/>
      <c r="AF63" s="321"/>
      <c r="AG63" s="321"/>
      <c r="AH63" s="321"/>
      <c r="AI63" s="321"/>
      <c r="AJ63" s="321"/>
      <c r="AK63" s="321"/>
      <c r="AL63" s="321"/>
      <c r="AM63" s="321"/>
      <c r="AN63" s="321"/>
    </row>
    <row r="64" spans="1:40">
      <c r="A64" s="349" t="s">
        <v>34</v>
      </c>
      <c r="B64" s="349">
        <v>282</v>
      </c>
      <c r="C64" s="349">
        <v>67</v>
      </c>
      <c r="D64" s="349">
        <v>24</v>
      </c>
      <c r="E64" s="349">
        <v>154</v>
      </c>
      <c r="F64" s="349">
        <v>55</v>
      </c>
      <c r="G64" s="349">
        <v>46</v>
      </c>
      <c r="H64" s="349">
        <v>16</v>
      </c>
      <c r="I64" s="349">
        <v>15</v>
      </c>
      <c r="J64" s="349">
        <v>5</v>
      </c>
      <c r="K64" s="349" t="s">
        <v>34</v>
      </c>
      <c r="L64" s="349">
        <v>102</v>
      </c>
      <c r="M64" s="349">
        <v>20</v>
      </c>
      <c r="N64" s="349">
        <v>20</v>
      </c>
      <c r="O64" s="349">
        <v>60</v>
      </c>
      <c r="P64" s="349">
        <v>59</v>
      </c>
      <c r="Q64" s="349">
        <v>19</v>
      </c>
      <c r="R64" s="349">
        <v>19</v>
      </c>
      <c r="S64" s="349">
        <v>3</v>
      </c>
      <c r="T64" s="349">
        <v>3</v>
      </c>
      <c r="U64" s="349" t="s">
        <v>34</v>
      </c>
      <c r="V64" s="349">
        <v>180</v>
      </c>
      <c r="W64" s="349">
        <v>47</v>
      </c>
      <c r="X64" s="349">
        <v>26</v>
      </c>
      <c r="Y64" s="349">
        <v>94</v>
      </c>
      <c r="Z64" s="349">
        <v>52</v>
      </c>
      <c r="AA64" s="349">
        <v>27</v>
      </c>
      <c r="AB64" s="349">
        <v>15</v>
      </c>
      <c r="AC64" s="349">
        <v>12</v>
      </c>
      <c r="AD64" s="349">
        <v>7</v>
      </c>
      <c r="AE64" s="321"/>
      <c r="AF64" s="321"/>
      <c r="AG64" s="321"/>
      <c r="AH64" s="321"/>
      <c r="AI64" s="321"/>
      <c r="AJ64" s="321"/>
      <c r="AK64" s="321"/>
      <c r="AL64" s="321"/>
      <c r="AM64" s="321"/>
      <c r="AN64" s="321"/>
    </row>
    <row r="65" spans="1:40">
      <c r="A65" s="349" t="s">
        <v>279</v>
      </c>
      <c r="B65" s="349">
        <v>282</v>
      </c>
      <c r="C65" s="349">
        <v>121</v>
      </c>
      <c r="D65" s="349">
        <v>43</v>
      </c>
      <c r="E65" s="349">
        <v>125</v>
      </c>
      <c r="F65" s="349">
        <v>44</v>
      </c>
      <c r="G65" s="349">
        <v>28</v>
      </c>
      <c r="H65" s="349">
        <v>10</v>
      </c>
      <c r="I65" s="349">
        <v>8</v>
      </c>
      <c r="J65" s="349">
        <v>3</v>
      </c>
      <c r="K65" s="349" t="s">
        <v>279</v>
      </c>
      <c r="L65" s="349">
        <v>102</v>
      </c>
      <c r="M65" s="349">
        <v>37</v>
      </c>
      <c r="N65" s="349">
        <v>36</v>
      </c>
      <c r="O65" s="349">
        <v>57</v>
      </c>
      <c r="P65" s="349">
        <v>56</v>
      </c>
      <c r="Q65" s="349">
        <v>6</v>
      </c>
      <c r="R65" s="349">
        <v>6</v>
      </c>
      <c r="S65" s="349">
        <v>2</v>
      </c>
      <c r="T65" s="349">
        <v>2</v>
      </c>
      <c r="U65" s="349" t="s">
        <v>279</v>
      </c>
      <c r="V65" s="349">
        <v>180</v>
      </c>
      <c r="W65" s="349">
        <v>84</v>
      </c>
      <c r="X65" s="349">
        <v>47</v>
      </c>
      <c r="Y65" s="349">
        <v>68</v>
      </c>
      <c r="Z65" s="349">
        <v>38</v>
      </c>
      <c r="AA65" s="349">
        <v>22</v>
      </c>
      <c r="AB65" s="349">
        <v>12</v>
      </c>
      <c r="AC65" s="349">
        <v>6</v>
      </c>
      <c r="AD65" s="349">
        <v>3</v>
      </c>
      <c r="AE65" s="321"/>
      <c r="AF65" s="321"/>
      <c r="AG65" s="321"/>
      <c r="AH65" s="321"/>
      <c r="AI65" s="321"/>
      <c r="AJ65" s="321"/>
      <c r="AK65" s="321"/>
      <c r="AL65" s="321"/>
      <c r="AM65" s="321"/>
      <c r="AN65" s="321"/>
    </row>
    <row r="66" spans="1:40">
      <c r="A66" s="349" t="s">
        <v>280</v>
      </c>
      <c r="B66" s="349">
        <v>282</v>
      </c>
      <c r="C66" s="349">
        <v>68</v>
      </c>
      <c r="D66" s="349">
        <v>24</v>
      </c>
      <c r="E66" s="349">
        <v>154</v>
      </c>
      <c r="F66" s="349">
        <v>55</v>
      </c>
      <c r="G66" s="349">
        <v>46</v>
      </c>
      <c r="H66" s="349">
        <v>16</v>
      </c>
      <c r="I66" s="349">
        <v>14</v>
      </c>
      <c r="J66" s="349">
        <v>5</v>
      </c>
      <c r="K66" s="349" t="s">
        <v>280</v>
      </c>
      <c r="L66" s="349">
        <v>102</v>
      </c>
      <c r="M66" s="349">
        <v>22</v>
      </c>
      <c r="N66" s="349">
        <v>22</v>
      </c>
      <c r="O66" s="349">
        <v>58</v>
      </c>
      <c r="P66" s="349">
        <v>57</v>
      </c>
      <c r="Q66" s="349">
        <v>19</v>
      </c>
      <c r="R66" s="349">
        <v>19</v>
      </c>
      <c r="S66" s="349">
        <v>3</v>
      </c>
      <c r="T66" s="349">
        <v>3</v>
      </c>
      <c r="U66" s="349" t="s">
        <v>280</v>
      </c>
      <c r="V66" s="349">
        <v>180</v>
      </c>
      <c r="W66" s="349">
        <v>46</v>
      </c>
      <c r="X66" s="349">
        <v>26</v>
      </c>
      <c r="Y66" s="349">
        <v>96</v>
      </c>
      <c r="Z66" s="349">
        <v>53</v>
      </c>
      <c r="AA66" s="349">
        <v>27</v>
      </c>
      <c r="AB66" s="349">
        <v>15</v>
      </c>
      <c r="AC66" s="349">
        <v>11</v>
      </c>
      <c r="AD66" s="349">
        <v>6</v>
      </c>
      <c r="AE66" s="321"/>
      <c r="AF66" s="321"/>
      <c r="AG66" s="321"/>
      <c r="AH66" s="321"/>
      <c r="AI66" s="321"/>
      <c r="AJ66" s="321"/>
      <c r="AK66" s="321"/>
      <c r="AL66" s="321"/>
      <c r="AM66" s="321"/>
      <c r="AN66" s="321"/>
    </row>
    <row r="67" spans="1:40">
      <c r="A67" s="349" t="s">
        <v>3</v>
      </c>
      <c r="B67" s="349">
        <v>282</v>
      </c>
      <c r="C67" s="349">
        <v>85</v>
      </c>
      <c r="D67" s="349">
        <v>30</v>
      </c>
      <c r="E67" s="349">
        <v>143</v>
      </c>
      <c r="F67" s="349">
        <v>51</v>
      </c>
      <c r="G67" s="349">
        <v>43</v>
      </c>
      <c r="H67" s="349">
        <v>15</v>
      </c>
      <c r="I67" s="349">
        <v>11</v>
      </c>
      <c r="J67" s="349">
        <v>4</v>
      </c>
      <c r="K67" s="349" t="s">
        <v>3</v>
      </c>
      <c r="L67" s="349">
        <v>102</v>
      </c>
      <c r="M67" s="349">
        <v>37</v>
      </c>
      <c r="N67" s="349">
        <v>36</v>
      </c>
      <c r="O67" s="349">
        <v>44</v>
      </c>
      <c r="P67" s="349">
        <v>43</v>
      </c>
      <c r="Q67" s="349">
        <v>19</v>
      </c>
      <c r="R67" s="349">
        <v>19</v>
      </c>
      <c r="S67" s="349">
        <v>2</v>
      </c>
      <c r="T67" s="349">
        <v>2</v>
      </c>
      <c r="U67" s="349" t="s">
        <v>3</v>
      </c>
      <c r="V67" s="349">
        <v>180</v>
      </c>
      <c r="W67" s="349">
        <v>48</v>
      </c>
      <c r="X67" s="349">
        <v>27</v>
      </c>
      <c r="Y67" s="349">
        <v>99</v>
      </c>
      <c r="Z67" s="349">
        <v>55</v>
      </c>
      <c r="AA67" s="349">
        <v>24</v>
      </c>
      <c r="AB67" s="349">
        <v>13</v>
      </c>
      <c r="AC67" s="349">
        <v>9</v>
      </c>
      <c r="AD67" s="349">
        <v>5</v>
      </c>
      <c r="AE67" s="321"/>
      <c r="AF67" s="321"/>
      <c r="AG67" s="321"/>
      <c r="AH67" s="321"/>
      <c r="AI67" s="321"/>
      <c r="AJ67" s="321"/>
      <c r="AK67" s="321"/>
      <c r="AL67" s="321"/>
      <c r="AM67" s="321"/>
      <c r="AN67" s="321"/>
    </row>
    <row r="68" spans="1:40">
      <c r="A68" s="349" t="s">
        <v>675</v>
      </c>
      <c r="B68" s="349">
        <v>16</v>
      </c>
      <c r="C68" s="349">
        <v>8</v>
      </c>
      <c r="D68" s="371">
        <f>C68/$B68*100</f>
        <v>50</v>
      </c>
      <c r="E68" s="349">
        <v>3</v>
      </c>
      <c r="F68" s="371">
        <f>E68/$B68*100</f>
        <v>18.75</v>
      </c>
      <c r="G68" s="349">
        <v>3</v>
      </c>
      <c r="H68" s="371">
        <f>G68/$B68*100</f>
        <v>18.75</v>
      </c>
      <c r="I68" s="349">
        <v>2</v>
      </c>
      <c r="J68" s="371">
        <f>I68/$B68*100</f>
        <v>12.5</v>
      </c>
      <c r="K68" s="349" t="s">
        <v>675</v>
      </c>
      <c r="L68" s="349">
        <v>4</v>
      </c>
      <c r="M68" s="349">
        <v>2</v>
      </c>
      <c r="N68" s="371">
        <f>M68/$L68*100</f>
        <v>50</v>
      </c>
      <c r="O68" s="349">
        <v>0</v>
      </c>
      <c r="P68" s="371">
        <f>O68/$L68*100</f>
        <v>0</v>
      </c>
      <c r="Q68" s="349">
        <v>1</v>
      </c>
      <c r="R68" s="371">
        <f>Q68/$L68*100</f>
        <v>25</v>
      </c>
      <c r="S68" s="349">
        <v>1</v>
      </c>
      <c r="T68" s="371">
        <f>S68/$L68*100</f>
        <v>25</v>
      </c>
      <c r="U68" s="349" t="s">
        <v>675</v>
      </c>
      <c r="V68" s="349">
        <v>12</v>
      </c>
      <c r="W68" s="349">
        <v>6</v>
      </c>
      <c r="X68" s="371">
        <f>W68/$V68*100</f>
        <v>50</v>
      </c>
      <c r="Y68" s="349">
        <v>3</v>
      </c>
      <c r="Z68" s="371">
        <f>Y68/$V68*100</f>
        <v>25</v>
      </c>
      <c r="AA68" s="349">
        <v>2</v>
      </c>
      <c r="AB68" s="371">
        <f>AA68/$V68*100</f>
        <v>16.666666666666664</v>
      </c>
      <c r="AC68" s="349">
        <v>1</v>
      </c>
      <c r="AD68" s="371">
        <f>AC68/$V68*100</f>
        <v>8.3333333333333321</v>
      </c>
      <c r="AE68" s="321"/>
      <c r="AF68" s="321"/>
      <c r="AG68" s="321"/>
      <c r="AH68" s="321"/>
      <c r="AI68" s="321"/>
      <c r="AJ68" s="321"/>
      <c r="AK68" s="321"/>
      <c r="AL68" s="321"/>
      <c r="AM68" s="321"/>
      <c r="AN68" s="321"/>
    </row>
    <row r="69" spans="1:40">
      <c r="A69" s="349" t="s">
        <v>676</v>
      </c>
      <c r="B69" s="349">
        <v>16</v>
      </c>
      <c r="C69" s="349">
        <v>10</v>
      </c>
      <c r="D69" s="371">
        <f>C69/$B69*100</f>
        <v>62.5</v>
      </c>
      <c r="E69" s="349">
        <v>6</v>
      </c>
      <c r="F69" s="371">
        <f>E69/$B69*100</f>
        <v>37.5</v>
      </c>
      <c r="G69" s="349">
        <v>0</v>
      </c>
      <c r="H69" s="371">
        <f>G69/$B69*100</f>
        <v>0</v>
      </c>
      <c r="I69" s="349">
        <v>0</v>
      </c>
      <c r="J69" s="371">
        <f>I69/$B69*100</f>
        <v>0</v>
      </c>
      <c r="K69" s="349" t="s">
        <v>676</v>
      </c>
      <c r="L69" s="349">
        <v>4</v>
      </c>
      <c r="M69" s="349">
        <v>2</v>
      </c>
      <c r="N69" s="371">
        <f t="shared" ref="N69:P72" si="2">M69/$L69*100</f>
        <v>50</v>
      </c>
      <c r="O69" s="349">
        <v>2</v>
      </c>
      <c r="P69" s="371">
        <f t="shared" si="2"/>
        <v>50</v>
      </c>
      <c r="Q69" s="349">
        <v>0</v>
      </c>
      <c r="R69" s="371">
        <f>Q69/$L69*100</f>
        <v>0</v>
      </c>
      <c r="S69" s="349">
        <v>0</v>
      </c>
      <c r="T69" s="371">
        <f>S69/$L69*100</f>
        <v>0</v>
      </c>
      <c r="U69" s="349" t="s">
        <v>676</v>
      </c>
      <c r="V69" s="349">
        <v>12</v>
      </c>
      <c r="W69" s="349">
        <v>8</v>
      </c>
      <c r="X69" s="371">
        <f t="shared" ref="X69:Z72" si="3">W69/$V69*100</f>
        <v>66.666666666666657</v>
      </c>
      <c r="Y69" s="349">
        <v>4</v>
      </c>
      <c r="Z69" s="371">
        <f t="shared" si="3"/>
        <v>33.333333333333329</v>
      </c>
      <c r="AA69" s="349">
        <v>0</v>
      </c>
      <c r="AB69" s="371">
        <f>AA69/$V69*100</f>
        <v>0</v>
      </c>
      <c r="AC69" s="349">
        <v>0</v>
      </c>
      <c r="AD69" s="371">
        <f>AC69/$V69*100</f>
        <v>0</v>
      </c>
      <c r="AE69" s="321"/>
      <c r="AF69" s="321"/>
      <c r="AG69" s="321"/>
      <c r="AH69" s="321"/>
      <c r="AI69" s="321"/>
      <c r="AJ69" s="321"/>
      <c r="AK69" s="321"/>
      <c r="AL69" s="321"/>
      <c r="AM69" s="321"/>
      <c r="AN69" s="321"/>
    </row>
    <row r="70" spans="1:40">
      <c r="A70" s="349" t="s">
        <v>677</v>
      </c>
      <c r="B70" s="349">
        <v>16</v>
      </c>
      <c r="C70" s="349">
        <v>8</v>
      </c>
      <c r="D70" s="371">
        <f>C70/$B70*100</f>
        <v>50</v>
      </c>
      <c r="E70" s="349">
        <v>6</v>
      </c>
      <c r="F70" s="371">
        <f>E70/$B70*100</f>
        <v>37.5</v>
      </c>
      <c r="G70" s="349">
        <v>2</v>
      </c>
      <c r="H70" s="371">
        <f>G70/$B70*100</f>
        <v>12.5</v>
      </c>
      <c r="I70" s="349">
        <v>0</v>
      </c>
      <c r="J70" s="371">
        <f>I70/$B70*100</f>
        <v>0</v>
      </c>
      <c r="K70" s="349" t="s">
        <v>677</v>
      </c>
      <c r="L70" s="349">
        <v>4</v>
      </c>
      <c r="M70" s="349">
        <v>1</v>
      </c>
      <c r="N70" s="371">
        <f t="shared" si="2"/>
        <v>25</v>
      </c>
      <c r="O70" s="349">
        <v>1</v>
      </c>
      <c r="P70" s="371">
        <f t="shared" si="2"/>
        <v>25</v>
      </c>
      <c r="Q70" s="349">
        <v>2</v>
      </c>
      <c r="R70" s="371">
        <f>Q70/$L70*100</f>
        <v>50</v>
      </c>
      <c r="S70" s="349">
        <v>0</v>
      </c>
      <c r="T70" s="371">
        <f>S70/$L70*100</f>
        <v>0</v>
      </c>
      <c r="U70" s="349" t="s">
        <v>677</v>
      </c>
      <c r="V70" s="349">
        <v>12</v>
      </c>
      <c r="W70" s="349">
        <v>7</v>
      </c>
      <c r="X70" s="371">
        <f t="shared" si="3"/>
        <v>58.333333333333336</v>
      </c>
      <c r="Y70" s="349">
        <v>5</v>
      </c>
      <c r="Z70" s="371">
        <f t="shared" si="3"/>
        <v>41.666666666666671</v>
      </c>
      <c r="AA70" s="349">
        <v>0</v>
      </c>
      <c r="AB70" s="371">
        <f>AA70/$V70*100</f>
        <v>0</v>
      </c>
      <c r="AC70" s="349">
        <v>0</v>
      </c>
      <c r="AD70" s="371">
        <f>AC70/$V70*100</f>
        <v>0</v>
      </c>
      <c r="AE70" s="321"/>
      <c r="AF70" s="321"/>
      <c r="AG70" s="321"/>
      <c r="AH70" s="321"/>
      <c r="AI70" s="321"/>
      <c r="AJ70" s="321"/>
      <c r="AK70" s="321"/>
      <c r="AL70" s="321"/>
      <c r="AM70" s="321"/>
      <c r="AN70" s="321"/>
    </row>
    <row r="71" spans="1:40">
      <c r="A71" s="349" t="s">
        <v>678</v>
      </c>
      <c r="B71" s="349">
        <v>16</v>
      </c>
      <c r="C71" s="349">
        <v>9</v>
      </c>
      <c r="D71" s="371">
        <f>C71/$B71*100</f>
        <v>56.25</v>
      </c>
      <c r="E71" s="349">
        <v>2</v>
      </c>
      <c r="F71" s="371">
        <f>E71/$B71*100</f>
        <v>12.5</v>
      </c>
      <c r="G71" s="349">
        <v>4</v>
      </c>
      <c r="H71" s="371">
        <f>G71/$B71*100</f>
        <v>25</v>
      </c>
      <c r="I71" s="349">
        <v>1</v>
      </c>
      <c r="J71" s="371">
        <f>I71/$B71*100</f>
        <v>6.25</v>
      </c>
      <c r="K71" s="349" t="s">
        <v>678</v>
      </c>
      <c r="L71" s="349">
        <v>4</v>
      </c>
      <c r="M71" s="349">
        <v>2</v>
      </c>
      <c r="N71" s="371">
        <f t="shared" si="2"/>
        <v>50</v>
      </c>
      <c r="O71" s="349">
        <v>0</v>
      </c>
      <c r="P71" s="371">
        <f t="shared" si="2"/>
        <v>0</v>
      </c>
      <c r="Q71" s="349">
        <v>1</v>
      </c>
      <c r="R71" s="371">
        <f>Q71/$L71*100</f>
        <v>25</v>
      </c>
      <c r="S71" s="349">
        <v>1</v>
      </c>
      <c r="T71" s="371">
        <f>S71/$L71*100</f>
        <v>25</v>
      </c>
      <c r="U71" s="349" t="s">
        <v>678</v>
      </c>
      <c r="V71" s="349">
        <v>12</v>
      </c>
      <c r="W71" s="349">
        <v>7</v>
      </c>
      <c r="X71" s="371">
        <f t="shared" si="3"/>
        <v>58.333333333333336</v>
      </c>
      <c r="Y71" s="349">
        <v>2</v>
      </c>
      <c r="Z71" s="371">
        <f t="shared" si="3"/>
        <v>16.666666666666664</v>
      </c>
      <c r="AA71" s="349">
        <v>3</v>
      </c>
      <c r="AB71" s="371">
        <f>AA71/$V71*100</f>
        <v>25</v>
      </c>
      <c r="AC71" s="349">
        <v>0</v>
      </c>
      <c r="AD71" s="371">
        <f>AC71/$V71*100</f>
        <v>0</v>
      </c>
      <c r="AE71" s="321"/>
      <c r="AF71" s="321"/>
      <c r="AG71" s="321"/>
      <c r="AH71" s="321"/>
      <c r="AI71" s="321"/>
      <c r="AJ71" s="321"/>
      <c r="AK71" s="321"/>
      <c r="AL71" s="321"/>
      <c r="AM71" s="321"/>
      <c r="AN71" s="321"/>
    </row>
    <row r="72" spans="1:40">
      <c r="A72" s="349" t="s">
        <v>679</v>
      </c>
      <c r="B72" s="349">
        <v>16</v>
      </c>
      <c r="C72" s="349">
        <v>7</v>
      </c>
      <c r="D72" s="371">
        <f>C72/$B72*100</f>
        <v>43.75</v>
      </c>
      <c r="E72" s="349">
        <v>4</v>
      </c>
      <c r="F72" s="371">
        <f>E72/$B72*100</f>
        <v>25</v>
      </c>
      <c r="G72" s="349">
        <v>3</v>
      </c>
      <c r="H72" s="371">
        <f>G72/$B72*100</f>
        <v>18.75</v>
      </c>
      <c r="I72" s="349">
        <v>2</v>
      </c>
      <c r="J72" s="371">
        <f>I72/$B72*100</f>
        <v>12.5</v>
      </c>
      <c r="K72" s="349" t="s">
        <v>679</v>
      </c>
      <c r="L72" s="349">
        <v>4</v>
      </c>
      <c r="M72" s="349">
        <v>1</v>
      </c>
      <c r="N72" s="371">
        <f t="shared" si="2"/>
        <v>25</v>
      </c>
      <c r="O72" s="349">
        <v>1</v>
      </c>
      <c r="P72" s="371">
        <f t="shared" si="2"/>
        <v>25</v>
      </c>
      <c r="Q72" s="349">
        <v>1</v>
      </c>
      <c r="R72" s="371">
        <f>Q72/$L72*100</f>
        <v>25</v>
      </c>
      <c r="S72" s="349">
        <v>1</v>
      </c>
      <c r="T72" s="371">
        <f>S72/$L72*100</f>
        <v>25</v>
      </c>
      <c r="U72" s="349" t="s">
        <v>679</v>
      </c>
      <c r="V72" s="349">
        <v>12</v>
      </c>
      <c r="W72" s="349">
        <v>6</v>
      </c>
      <c r="X72" s="371">
        <f t="shared" si="3"/>
        <v>50</v>
      </c>
      <c r="Y72" s="349">
        <v>3</v>
      </c>
      <c r="Z72" s="371">
        <f t="shared" si="3"/>
        <v>25</v>
      </c>
      <c r="AA72" s="349">
        <v>2</v>
      </c>
      <c r="AB72" s="371">
        <f>AA72/$V72*100</f>
        <v>16.666666666666664</v>
      </c>
      <c r="AC72" s="349">
        <v>1</v>
      </c>
      <c r="AD72" s="371">
        <f>AC72/$V72*100</f>
        <v>8.3333333333333321</v>
      </c>
      <c r="AE72" s="321"/>
      <c r="AF72" s="321"/>
      <c r="AG72" s="321"/>
      <c r="AH72" s="321"/>
      <c r="AI72" s="321"/>
      <c r="AJ72" s="321"/>
      <c r="AK72" s="321"/>
      <c r="AL72" s="321"/>
      <c r="AM72" s="321"/>
      <c r="AN72" s="321"/>
    </row>
    <row r="73" spans="1:40">
      <c r="A73" s="350"/>
      <c r="B73" s="350"/>
      <c r="C73" s="350"/>
      <c r="D73" s="350"/>
      <c r="E73" s="350"/>
      <c r="F73" s="350"/>
      <c r="G73" s="350"/>
      <c r="H73" s="350"/>
      <c r="I73" s="350"/>
      <c r="J73" s="350"/>
      <c r="K73" s="350"/>
      <c r="L73" s="350"/>
      <c r="M73" s="350"/>
      <c r="N73" s="350"/>
      <c r="O73" s="350"/>
      <c r="P73" s="350"/>
      <c r="Q73" s="350"/>
      <c r="R73" s="350"/>
      <c r="S73" s="350"/>
      <c r="T73" s="350"/>
      <c r="U73" s="350"/>
      <c r="V73" s="350"/>
      <c r="W73" s="350"/>
      <c r="X73" s="350"/>
      <c r="Y73" s="350"/>
      <c r="Z73" s="350"/>
      <c r="AA73" s="350"/>
      <c r="AB73" s="350"/>
      <c r="AC73" s="350"/>
      <c r="AD73" s="350"/>
      <c r="AE73" s="316"/>
      <c r="AF73" s="316"/>
      <c r="AG73" s="316"/>
      <c r="AH73" s="316"/>
      <c r="AI73" s="316"/>
      <c r="AJ73" s="316"/>
      <c r="AK73" s="316"/>
      <c r="AL73" s="316"/>
      <c r="AM73" s="316"/>
      <c r="AN73" s="316"/>
    </row>
    <row r="74" spans="1:40">
      <c r="A74" s="349" t="s">
        <v>17</v>
      </c>
      <c r="B74" s="349" t="s">
        <v>276</v>
      </c>
      <c r="C74" s="349" t="s">
        <v>54</v>
      </c>
      <c r="D74" s="349" t="s">
        <v>281</v>
      </c>
      <c r="E74" s="349" t="s">
        <v>55</v>
      </c>
      <c r="F74" s="349" t="s">
        <v>282</v>
      </c>
      <c r="G74" s="349" t="s">
        <v>56</v>
      </c>
      <c r="H74" s="349" t="s">
        <v>283</v>
      </c>
      <c r="I74" s="349" t="s">
        <v>57</v>
      </c>
      <c r="J74" s="349" t="s">
        <v>284</v>
      </c>
      <c r="K74" s="349" t="s">
        <v>1038</v>
      </c>
      <c r="L74" s="349" t="s">
        <v>276</v>
      </c>
      <c r="M74" s="349" t="s">
        <v>54</v>
      </c>
      <c r="N74" s="349" t="s">
        <v>281</v>
      </c>
      <c r="O74" s="349" t="s">
        <v>55</v>
      </c>
      <c r="P74" s="349" t="s">
        <v>282</v>
      </c>
      <c r="Q74" s="349" t="s">
        <v>56</v>
      </c>
      <c r="R74" s="349" t="s">
        <v>283</v>
      </c>
      <c r="S74" s="349" t="s">
        <v>57</v>
      </c>
      <c r="T74" s="349" t="s">
        <v>284</v>
      </c>
      <c r="U74" s="349" t="s">
        <v>1039</v>
      </c>
      <c r="V74" s="349" t="s">
        <v>276</v>
      </c>
      <c r="W74" s="349" t="s">
        <v>54</v>
      </c>
      <c r="X74" s="349" t="s">
        <v>281</v>
      </c>
      <c r="Y74" s="349" t="s">
        <v>55</v>
      </c>
      <c r="Z74" s="349" t="s">
        <v>282</v>
      </c>
      <c r="AA74" s="349" t="s">
        <v>56</v>
      </c>
      <c r="AB74" s="349" t="s">
        <v>283</v>
      </c>
      <c r="AC74" s="349" t="s">
        <v>57</v>
      </c>
      <c r="AD74" s="349" t="s">
        <v>284</v>
      </c>
      <c r="AE74" s="321"/>
      <c r="AF74" s="321"/>
      <c r="AG74" s="321"/>
      <c r="AH74" s="321"/>
      <c r="AI74" s="321"/>
      <c r="AJ74" s="321"/>
      <c r="AK74" s="321"/>
      <c r="AL74" s="321"/>
      <c r="AM74" s="321"/>
      <c r="AN74" s="321"/>
    </row>
    <row r="75" spans="1:40">
      <c r="A75" s="349" t="s">
        <v>210</v>
      </c>
      <c r="B75" s="349">
        <v>152</v>
      </c>
      <c r="C75" s="349">
        <v>8</v>
      </c>
      <c r="D75" s="349">
        <v>5</v>
      </c>
      <c r="E75" s="349">
        <v>88</v>
      </c>
      <c r="F75" s="349">
        <v>58</v>
      </c>
      <c r="G75" s="349">
        <v>43</v>
      </c>
      <c r="H75" s="349">
        <v>28</v>
      </c>
      <c r="I75" s="349">
        <v>13</v>
      </c>
      <c r="J75" s="349">
        <v>9</v>
      </c>
      <c r="K75" s="349" t="s">
        <v>210</v>
      </c>
      <c r="L75" s="349">
        <v>66</v>
      </c>
      <c r="M75" s="349">
        <v>6</v>
      </c>
      <c r="N75" s="349">
        <v>9</v>
      </c>
      <c r="O75" s="349">
        <v>36</v>
      </c>
      <c r="P75" s="349">
        <v>55</v>
      </c>
      <c r="Q75" s="349">
        <v>18</v>
      </c>
      <c r="R75" s="349">
        <v>27</v>
      </c>
      <c r="S75" s="349">
        <v>6</v>
      </c>
      <c r="T75" s="349">
        <v>9</v>
      </c>
      <c r="U75" s="349" t="s">
        <v>210</v>
      </c>
      <c r="V75" s="349">
        <v>86</v>
      </c>
      <c r="W75" s="349">
        <v>2</v>
      </c>
      <c r="X75" s="349">
        <v>2</v>
      </c>
      <c r="Y75" s="349">
        <v>52</v>
      </c>
      <c r="Z75" s="349">
        <v>60</v>
      </c>
      <c r="AA75" s="349">
        <v>25</v>
      </c>
      <c r="AB75" s="349">
        <v>29</v>
      </c>
      <c r="AC75" s="349">
        <v>7</v>
      </c>
      <c r="AD75" s="349">
        <v>8</v>
      </c>
      <c r="AE75" s="321"/>
      <c r="AF75" s="321"/>
      <c r="AG75" s="321"/>
      <c r="AH75" s="321"/>
      <c r="AI75" s="321"/>
      <c r="AJ75" s="321"/>
      <c r="AK75" s="321"/>
      <c r="AL75" s="321"/>
      <c r="AM75" s="321"/>
      <c r="AN75" s="321"/>
    </row>
    <row r="76" spans="1:40">
      <c r="A76" s="349" t="s">
        <v>34</v>
      </c>
      <c r="B76" s="349">
        <v>152</v>
      </c>
      <c r="C76" s="349">
        <v>5</v>
      </c>
      <c r="D76" s="349">
        <v>3</v>
      </c>
      <c r="E76" s="349">
        <v>91</v>
      </c>
      <c r="F76" s="349">
        <v>60</v>
      </c>
      <c r="G76" s="349">
        <v>46</v>
      </c>
      <c r="H76" s="349">
        <v>30</v>
      </c>
      <c r="I76" s="349">
        <v>10</v>
      </c>
      <c r="J76" s="349">
        <v>7</v>
      </c>
      <c r="K76" s="349" t="s">
        <v>34</v>
      </c>
      <c r="L76" s="349">
        <v>66</v>
      </c>
      <c r="M76" s="349">
        <v>3</v>
      </c>
      <c r="N76" s="349">
        <v>5</v>
      </c>
      <c r="O76" s="349">
        <v>39</v>
      </c>
      <c r="P76" s="349">
        <v>59</v>
      </c>
      <c r="Q76" s="349">
        <v>20</v>
      </c>
      <c r="R76" s="349">
        <v>30</v>
      </c>
      <c r="S76" s="349">
        <v>4</v>
      </c>
      <c r="T76" s="349">
        <v>6</v>
      </c>
      <c r="U76" s="349" t="s">
        <v>34</v>
      </c>
      <c r="V76" s="349">
        <v>86</v>
      </c>
      <c r="W76" s="349">
        <v>2</v>
      </c>
      <c r="X76" s="349">
        <v>2</v>
      </c>
      <c r="Y76" s="349">
        <v>52</v>
      </c>
      <c r="Z76" s="349">
        <v>60</v>
      </c>
      <c r="AA76" s="349">
        <v>26</v>
      </c>
      <c r="AB76" s="349">
        <v>30</v>
      </c>
      <c r="AC76" s="349">
        <v>6</v>
      </c>
      <c r="AD76" s="349">
        <v>7</v>
      </c>
      <c r="AE76" s="321"/>
      <c r="AF76" s="321"/>
      <c r="AG76" s="321"/>
      <c r="AH76" s="321"/>
      <c r="AI76" s="321"/>
      <c r="AJ76" s="321"/>
      <c r="AK76" s="321"/>
      <c r="AL76" s="321"/>
      <c r="AM76" s="321"/>
      <c r="AN76" s="321"/>
    </row>
    <row r="77" spans="1:40">
      <c r="A77" s="349" t="s">
        <v>279</v>
      </c>
      <c r="B77" s="349">
        <v>152</v>
      </c>
      <c r="C77" s="349">
        <v>25</v>
      </c>
      <c r="D77" s="349">
        <v>16</v>
      </c>
      <c r="E77" s="349">
        <v>87</v>
      </c>
      <c r="F77" s="349">
        <v>57</v>
      </c>
      <c r="G77" s="349">
        <v>31</v>
      </c>
      <c r="H77" s="349">
        <v>20</v>
      </c>
      <c r="I77" s="349">
        <v>9</v>
      </c>
      <c r="J77" s="349">
        <v>6</v>
      </c>
      <c r="K77" s="349" t="s">
        <v>279</v>
      </c>
      <c r="L77" s="349">
        <v>66</v>
      </c>
      <c r="M77" s="349">
        <v>15</v>
      </c>
      <c r="N77" s="349">
        <v>23</v>
      </c>
      <c r="O77" s="349">
        <v>34</v>
      </c>
      <c r="P77" s="349">
        <v>52</v>
      </c>
      <c r="Q77" s="349">
        <v>15</v>
      </c>
      <c r="R77" s="349">
        <v>23</v>
      </c>
      <c r="S77" s="349">
        <v>2</v>
      </c>
      <c r="T77" s="349">
        <v>3</v>
      </c>
      <c r="U77" s="349" t="s">
        <v>279</v>
      </c>
      <c r="V77" s="349">
        <v>86</v>
      </c>
      <c r="W77" s="349">
        <v>10</v>
      </c>
      <c r="X77" s="349">
        <v>12</v>
      </c>
      <c r="Y77" s="349">
        <v>53</v>
      </c>
      <c r="Z77" s="349">
        <v>62</v>
      </c>
      <c r="AA77" s="349">
        <v>16</v>
      </c>
      <c r="AB77" s="349">
        <v>19</v>
      </c>
      <c r="AC77" s="349">
        <v>7</v>
      </c>
      <c r="AD77" s="349">
        <v>8</v>
      </c>
      <c r="AE77" s="321"/>
      <c r="AF77" s="321"/>
      <c r="AG77" s="321"/>
      <c r="AH77" s="321"/>
      <c r="AI77" s="321"/>
      <c r="AJ77" s="321"/>
      <c r="AK77" s="321"/>
      <c r="AL77" s="321"/>
      <c r="AM77" s="321"/>
      <c r="AN77" s="321"/>
    </row>
    <row r="78" spans="1:40">
      <c r="A78" s="349" t="s">
        <v>280</v>
      </c>
      <c r="B78" s="349">
        <v>152</v>
      </c>
      <c r="C78" s="349">
        <v>5</v>
      </c>
      <c r="D78" s="349">
        <v>3</v>
      </c>
      <c r="E78" s="349">
        <v>90</v>
      </c>
      <c r="F78" s="349">
        <v>59</v>
      </c>
      <c r="G78" s="349">
        <v>49</v>
      </c>
      <c r="H78" s="349">
        <v>32</v>
      </c>
      <c r="I78" s="349">
        <v>8</v>
      </c>
      <c r="J78" s="349">
        <v>5</v>
      </c>
      <c r="K78" s="349" t="s">
        <v>280</v>
      </c>
      <c r="L78" s="349">
        <v>66</v>
      </c>
      <c r="M78" s="349">
        <v>3</v>
      </c>
      <c r="N78" s="349">
        <v>5</v>
      </c>
      <c r="O78" s="349">
        <v>39</v>
      </c>
      <c r="P78" s="349">
        <v>59</v>
      </c>
      <c r="Q78" s="349">
        <v>22</v>
      </c>
      <c r="R78" s="349">
        <v>33</v>
      </c>
      <c r="S78" s="349">
        <v>2</v>
      </c>
      <c r="T78" s="349">
        <v>3</v>
      </c>
      <c r="U78" s="349" t="s">
        <v>280</v>
      </c>
      <c r="V78" s="349">
        <v>86</v>
      </c>
      <c r="W78" s="349">
        <v>2</v>
      </c>
      <c r="X78" s="349">
        <v>2</v>
      </c>
      <c r="Y78" s="349">
        <v>51</v>
      </c>
      <c r="Z78" s="349">
        <v>59</v>
      </c>
      <c r="AA78" s="349">
        <v>27</v>
      </c>
      <c r="AB78" s="349">
        <v>31</v>
      </c>
      <c r="AC78" s="349">
        <v>6</v>
      </c>
      <c r="AD78" s="349">
        <v>7</v>
      </c>
      <c r="AE78" s="321"/>
      <c r="AF78" s="321"/>
      <c r="AG78" s="321"/>
      <c r="AH78" s="321"/>
      <c r="AI78" s="321"/>
      <c r="AJ78" s="321"/>
      <c r="AK78" s="321"/>
      <c r="AL78" s="321"/>
      <c r="AM78" s="321"/>
      <c r="AN78" s="321"/>
    </row>
    <row r="79" spans="1:40">
      <c r="A79" s="349" t="s">
        <v>3</v>
      </c>
      <c r="B79" s="349">
        <v>152</v>
      </c>
      <c r="C79" s="349">
        <v>12</v>
      </c>
      <c r="D79" s="349">
        <v>8</v>
      </c>
      <c r="E79" s="349">
        <v>91</v>
      </c>
      <c r="F79" s="349">
        <v>60</v>
      </c>
      <c r="G79" s="349">
        <v>38</v>
      </c>
      <c r="H79" s="349">
        <v>25</v>
      </c>
      <c r="I79" s="349">
        <v>11</v>
      </c>
      <c r="J79" s="349">
        <v>7</v>
      </c>
      <c r="K79" s="349" t="s">
        <v>3</v>
      </c>
      <c r="L79" s="349">
        <v>66</v>
      </c>
      <c r="M79" s="349">
        <v>7</v>
      </c>
      <c r="N79" s="349">
        <v>11</v>
      </c>
      <c r="O79" s="349">
        <v>40</v>
      </c>
      <c r="P79" s="349">
        <v>61</v>
      </c>
      <c r="Q79" s="349">
        <v>15</v>
      </c>
      <c r="R79" s="349">
        <v>23</v>
      </c>
      <c r="S79" s="349">
        <v>4</v>
      </c>
      <c r="T79" s="349">
        <v>6</v>
      </c>
      <c r="U79" s="349" t="s">
        <v>3</v>
      </c>
      <c r="V79" s="349">
        <v>86</v>
      </c>
      <c r="W79" s="349">
        <v>5</v>
      </c>
      <c r="X79" s="349">
        <v>6</v>
      </c>
      <c r="Y79" s="349">
        <v>51</v>
      </c>
      <c r="Z79" s="349">
        <v>59</v>
      </c>
      <c r="AA79" s="349">
        <v>23</v>
      </c>
      <c r="AB79" s="349">
        <v>27</v>
      </c>
      <c r="AC79" s="349">
        <v>7</v>
      </c>
      <c r="AD79" s="349">
        <v>8</v>
      </c>
      <c r="AE79" s="321"/>
      <c r="AF79" s="321"/>
      <c r="AG79" s="321"/>
      <c r="AH79" s="321"/>
      <c r="AI79" s="321"/>
      <c r="AJ79" s="321"/>
      <c r="AK79" s="321"/>
      <c r="AL79" s="321"/>
      <c r="AM79" s="321"/>
      <c r="AN79" s="321"/>
    </row>
    <row r="80" spans="1:40">
      <c r="A80" s="349" t="s">
        <v>675</v>
      </c>
      <c r="B80" s="349">
        <v>0</v>
      </c>
      <c r="C80" s="349">
        <v>0</v>
      </c>
      <c r="D80" s="349">
        <v>0</v>
      </c>
      <c r="E80" s="349">
        <v>0</v>
      </c>
      <c r="F80" s="349">
        <v>0</v>
      </c>
      <c r="G80" s="349">
        <v>0</v>
      </c>
      <c r="H80" s="349">
        <v>0</v>
      </c>
      <c r="I80" s="349">
        <v>0</v>
      </c>
      <c r="J80" s="349">
        <v>0</v>
      </c>
      <c r="K80" s="349" t="s">
        <v>675</v>
      </c>
      <c r="L80" s="349">
        <v>0</v>
      </c>
      <c r="M80" s="349">
        <v>0</v>
      </c>
      <c r="N80" s="349">
        <v>0</v>
      </c>
      <c r="O80" s="349">
        <v>0</v>
      </c>
      <c r="P80" s="349">
        <v>0</v>
      </c>
      <c r="Q80" s="349">
        <v>0</v>
      </c>
      <c r="R80" s="349">
        <v>0</v>
      </c>
      <c r="S80" s="349">
        <v>0</v>
      </c>
      <c r="T80" s="349">
        <v>0</v>
      </c>
      <c r="U80" s="349" t="s">
        <v>675</v>
      </c>
      <c r="V80" s="349">
        <v>0</v>
      </c>
      <c r="W80" s="349">
        <v>0</v>
      </c>
      <c r="X80" s="349">
        <v>0</v>
      </c>
      <c r="Y80" s="349">
        <v>0</v>
      </c>
      <c r="Z80" s="349">
        <v>0</v>
      </c>
      <c r="AA80" s="349">
        <v>0</v>
      </c>
      <c r="AB80" s="349">
        <v>0</v>
      </c>
      <c r="AC80" s="349">
        <v>0</v>
      </c>
      <c r="AD80" s="349">
        <v>0</v>
      </c>
      <c r="AE80" s="321"/>
      <c r="AF80" s="321"/>
      <c r="AG80" s="321"/>
      <c r="AH80" s="321"/>
      <c r="AI80" s="321"/>
      <c r="AJ80" s="321"/>
      <c r="AK80" s="321"/>
      <c r="AL80" s="321"/>
      <c r="AM80" s="321"/>
      <c r="AN80" s="321"/>
    </row>
    <row r="81" spans="1:40">
      <c r="A81" s="349" t="s">
        <v>676</v>
      </c>
      <c r="B81" s="349">
        <v>0</v>
      </c>
      <c r="C81" s="349">
        <v>0</v>
      </c>
      <c r="D81" s="349">
        <v>0</v>
      </c>
      <c r="E81" s="349">
        <v>0</v>
      </c>
      <c r="F81" s="349">
        <v>0</v>
      </c>
      <c r="G81" s="349">
        <v>0</v>
      </c>
      <c r="H81" s="349">
        <v>0</v>
      </c>
      <c r="I81" s="349">
        <v>0</v>
      </c>
      <c r="J81" s="349">
        <v>0</v>
      </c>
      <c r="K81" s="349" t="s">
        <v>676</v>
      </c>
      <c r="L81" s="349">
        <v>0</v>
      </c>
      <c r="M81" s="349">
        <v>0</v>
      </c>
      <c r="N81" s="349">
        <v>0</v>
      </c>
      <c r="O81" s="349">
        <v>0</v>
      </c>
      <c r="P81" s="349">
        <v>0</v>
      </c>
      <c r="Q81" s="349">
        <v>0</v>
      </c>
      <c r="R81" s="349">
        <v>0</v>
      </c>
      <c r="S81" s="349">
        <v>0</v>
      </c>
      <c r="T81" s="349">
        <v>0</v>
      </c>
      <c r="U81" s="349" t="s">
        <v>676</v>
      </c>
      <c r="V81" s="349">
        <v>0</v>
      </c>
      <c r="W81" s="349">
        <v>0</v>
      </c>
      <c r="X81" s="349">
        <v>0</v>
      </c>
      <c r="Y81" s="349">
        <v>0</v>
      </c>
      <c r="Z81" s="349">
        <v>0</v>
      </c>
      <c r="AA81" s="349">
        <v>0</v>
      </c>
      <c r="AB81" s="349">
        <v>0</v>
      </c>
      <c r="AC81" s="349">
        <v>0</v>
      </c>
      <c r="AD81" s="349">
        <v>0</v>
      </c>
      <c r="AE81" s="321"/>
      <c r="AF81" s="321"/>
      <c r="AG81" s="321"/>
      <c r="AH81" s="321"/>
      <c r="AI81" s="321"/>
      <c r="AJ81" s="321"/>
      <c r="AK81" s="321"/>
      <c r="AL81" s="321"/>
      <c r="AM81" s="321"/>
      <c r="AN81" s="321"/>
    </row>
    <row r="82" spans="1:40">
      <c r="A82" s="349" t="s">
        <v>677</v>
      </c>
      <c r="B82" s="349">
        <v>0</v>
      </c>
      <c r="C82" s="349">
        <v>0</v>
      </c>
      <c r="D82" s="349">
        <v>0</v>
      </c>
      <c r="E82" s="349">
        <v>0</v>
      </c>
      <c r="F82" s="349">
        <v>0</v>
      </c>
      <c r="G82" s="349">
        <v>0</v>
      </c>
      <c r="H82" s="349">
        <v>0</v>
      </c>
      <c r="I82" s="349">
        <v>0</v>
      </c>
      <c r="J82" s="349">
        <v>0</v>
      </c>
      <c r="K82" s="349" t="s">
        <v>677</v>
      </c>
      <c r="L82" s="349">
        <v>0</v>
      </c>
      <c r="M82" s="349">
        <v>0</v>
      </c>
      <c r="N82" s="349">
        <v>0</v>
      </c>
      <c r="O82" s="349">
        <v>0</v>
      </c>
      <c r="P82" s="349">
        <v>0</v>
      </c>
      <c r="Q82" s="349">
        <v>0</v>
      </c>
      <c r="R82" s="349">
        <v>0</v>
      </c>
      <c r="S82" s="349">
        <v>0</v>
      </c>
      <c r="T82" s="349">
        <v>0</v>
      </c>
      <c r="U82" s="349" t="s">
        <v>677</v>
      </c>
      <c r="V82" s="349">
        <v>0</v>
      </c>
      <c r="W82" s="349">
        <v>0</v>
      </c>
      <c r="X82" s="349">
        <v>0</v>
      </c>
      <c r="Y82" s="349">
        <v>0</v>
      </c>
      <c r="Z82" s="349">
        <v>0</v>
      </c>
      <c r="AA82" s="349">
        <v>0</v>
      </c>
      <c r="AB82" s="349">
        <v>0</v>
      </c>
      <c r="AC82" s="349">
        <v>0</v>
      </c>
      <c r="AD82" s="349">
        <v>0</v>
      </c>
      <c r="AE82" s="321"/>
      <c r="AF82" s="321"/>
      <c r="AG82" s="321"/>
      <c r="AH82" s="321"/>
      <c r="AI82" s="321"/>
      <c r="AJ82" s="321"/>
      <c r="AK82" s="321"/>
      <c r="AL82" s="321"/>
      <c r="AM82" s="321"/>
      <c r="AN82" s="321"/>
    </row>
    <row r="83" spans="1:40">
      <c r="A83" s="349" t="s">
        <v>678</v>
      </c>
      <c r="B83" s="349">
        <v>0</v>
      </c>
      <c r="C83" s="349">
        <v>0</v>
      </c>
      <c r="D83" s="349">
        <v>0</v>
      </c>
      <c r="E83" s="349">
        <v>0</v>
      </c>
      <c r="F83" s="349">
        <v>0</v>
      </c>
      <c r="G83" s="349">
        <v>0</v>
      </c>
      <c r="H83" s="349">
        <v>0</v>
      </c>
      <c r="I83" s="349">
        <v>0</v>
      </c>
      <c r="J83" s="349">
        <v>0</v>
      </c>
      <c r="K83" s="349" t="s">
        <v>678</v>
      </c>
      <c r="L83" s="349">
        <v>0</v>
      </c>
      <c r="M83" s="349">
        <v>0</v>
      </c>
      <c r="N83" s="349">
        <v>0</v>
      </c>
      <c r="O83" s="349">
        <v>0</v>
      </c>
      <c r="P83" s="349">
        <v>0</v>
      </c>
      <c r="Q83" s="349">
        <v>0</v>
      </c>
      <c r="R83" s="349">
        <v>0</v>
      </c>
      <c r="S83" s="349">
        <v>0</v>
      </c>
      <c r="T83" s="349">
        <v>0</v>
      </c>
      <c r="U83" s="349" t="s">
        <v>678</v>
      </c>
      <c r="V83" s="349">
        <v>0</v>
      </c>
      <c r="W83" s="349">
        <v>0</v>
      </c>
      <c r="X83" s="349">
        <v>0</v>
      </c>
      <c r="Y83" s="349">
        <v>0</v>
      </c>
      <c r="Z83" s="349">
        <v>0</v>
      </c>
      <c r="AA83" s="349">
        <v>0</v>
      </c>
      <c r="AB83" s="349">
        <v>0</v>
      </c>
      <c r="AC83" s="349">
        <v>0</v>
      </c>
      <c r="AD83" s="349">
        <v>0</v>
      </c>
      <c r="AE83" s="321"/>
      <c r="AF83" s="321"/>
      <c r="AG83" s="321"/>
      <c r="AH83" s="321"/>
      <c r="AI83" s="321"/>
      <c r="AJ83" s="321"/>
      <c r="AK83" s="321"/>
      <c r="AL83" s="321"/>
      <c r="AM83" s="321"/>
      <c r="AN83" s="321"/>
    </row>
    <row r="84" spans="1:40">
      <c r="A84" s="349" t="s">
        <v>679</v>
      </c>
      <c r="B84" s="349">
        <v>0</v>
      </c>
      <c r="C84" s="349">
        <v>0</v>
      </c>
      <c r="D84" s="349">
        <v>0</v>
      </c>
      <c r="E84" s="349">
        <v>0</v>
      </c>
      <c r="F84" s="349">
        <v>0</v>
      </c>
      <c r="G84" s="349">
        <v>0</v>
      </c>
      <c r="H84" s="349">
        <v>0</v>
      </c>
      <c r="I84" s="349">
        <v>0</v>
      </c>
      <c r="J84" s="349">
        <v>0</v>
      </c>
      <c r="K84" s="349" t="s">
        <v>679</v>
      </c>
      <c r="L84" s="349">
        <v>0</v>
      </c>
      <c r="M84" s="349">
        <v>0</v>
      </c>
      <c r="N84" s="349">
        <v>0</v>
      </c>
      <c r="O84" s="349">
        <v>0</v>
      </c>
      <c r="P84" s="349">
        <v>0</v>
      </c>
      <c r="Q84" s="349">
        <v>0</v>
      </c>
      <c r="R84" s="349">
        <v>0</v>
      </c>
      <c r="S84" s="349">
        <v>0</v>
      </c>
      <c r="T84" s="349">
        <v>0</v>
      </c>
      <c r="U84" s="349" t="s">
        <v>679</v>
      </c>
      <c r="V84" s="349">
        <v>0</v>
      </c>
      <c r="W84" s="349">
        <v>0</v>
      </c>
      <c r="X84" s="349">
        <v>0</v>
      </c>
      <c r="Y84" s="349">
        <v>0</v>
      </c>
      <c r="Z84" s="349">
        <v>0</v>
      </c>
      <c r="AA84" s="349">
        <v>0</v>
      </c>
      <c r="AB84" s="349">
        <v>0</v>
      </c>
      <c r="AC84" s="349">
        <v>0</v>
      </c>
      <c r="AD84" s="349">
        <v>0</v>
      </c>
      <c r="AE84" s="321"/>
      <c r="AF84" s="321"/>
      <c r="AG84" s="321"/>
      <c r="AH84" s="321"/>
      <c r="AI84" s="321"/>
      <c r="AJ84" s="321"/>
      <c r="AK84" s="321"/>
      <c r="AL84" s="321"/>
      <c r="AM84" s="321"/>
      <c r="AN84" s="321"/>
    </row>
    <row r="85" spans="1:40">
      <c r="A85" s="276"/>
      <c r="B85" s="276"/>
      <c r="C85" s="276"/>
      <c r="D85" s="276"/>
      <c r="E85" s="276"/>
      <c r="F85" s="276"/>
      <c r="G85" s="276"/>
      <c r="H85" s="276"/>
      <c r="I85" s="276"/>
      <c r="J85" s="276"/>
      <c r="K85" s="276"/>
      <c r="L85" s="276"/>
      <c r="M85" s="276"/>
      <c r="N85" s="276"/>
      <c r="O85" s="316"/>
      <c r="P85" s="316"/>
      <c r="Q85" s="316"/>
      <c r="R85" s="316"/>
      <c r="S85" s="316"/>
      <c r="T85" s="316"/>
      <c r="U85" s="316"/>
      <c r="V85" s="316"/>
      <c r="W85" s="316"/>
      <c r="X85" s="316"/>
      <c r="Y85" s="316"/>
      <c r="Z85" s="316"/>
      <c r="AA85" s="316"/>
      <c r="AB85" s="316"/>
      <c r="AC85" s="316"/>
      <c r="AD85" s="316"/>
      <c r="AE85" s="316"/>
      <c r="AF85" s="316"/>
      <c r="AG85" s="316"/>
      <c r="AH85" s="316"/>
      <c r="AI85" s="316"/>
      <c r="AJ85" s="316"/>
      <c r="AK85" s="316"/>
      <c r="AL85" s="316"/>
      <c r="AM85" s="316"/>
      <c r="AN85" s="316"/>
    </row>
    <row r="86" spans="1:40">
      <c r="A86" s="349" t="s">
        <v>1037</v>
      </c>
      <c r="B86" s="349" t="s">
        <v>217</v>
      </c>
      <c r="C86" s="349" t="s">
        <v>285</v>
      </c>
      <c r="D86" s="349" t="s">
        <v>286</v>
      </c>
      <c r="E86" s="349" t="s">
        <v>228</v>
      </c>
      <c r="F86" s="349" t="s">
        <v>287</v>
      </c>
      <c r="G86" s="349" t="s">
        <v>229</v>
      </c>
      <c r="H86" s="349" t="s">
        <v>288</v>
      </c>
      <c r="I86" s="349" t="s">
        <v>230</v>
      </c>
      <c r="J86" s="349" t="s">
        <v>289</v>
      </c>
      <c r="K86" s="349" t="s">
        <v>231</v>
      </c>
      <c r="L86" s="349" t="s">
        <v>290</v>
      </c>
      <c r="M86" s="349" t="s">
        <v>14</v>
      </c>
      <c r="N86" s="349" t="s">
        <v>291</v>
      </c>
      <c r="O86" s="316"/>
      <c r="P86" s="316"/>
      <c r="Q86" s="316"/>
      <c r="R86" s="316"/>
      <c r="S86" s="316"/>
      <c r="T86" s="316"/>
      <c r="U86" s="316"/>
      <c r="V86" s="316"/>
      <c r="W86" s="316"/>
      <c r="X86" s="316"/>
      <c r="Y86" s="316"/>
      <c r="Z86" s="316"/>
      <c r="AA86" s="316"/>
      <c r="AB86" s="316"/>
      <c r="AC86" s="316"/>
      <c r="AD86" s="316"/>
      <c r="AE86" s="316"/>
      <c r="AF86" s="316"/>
      <c r="AG86" s="316"/>
      <c r="AH86" s="316"/>
      <c r="AI86" s="316"/>
      <c r="AJ86" s="316"/>
      <c r="AK86" s="316"/>
      <c r="AL86" s="316"/>
      <c r="AM86" s="316"/>
      <c r="AN86" s="316"/>
    </row>
    <row r="87" spans="1:40">
      <c r="A87" s="349" t="s">
        <v>210</v>
      </c>
      <c r="B87" s="349" t="s">
        <v>54</v>
      </c>
      <c r="C87" s="349">
        <v>4442</v>
      </c>
      <c r="D87" s="349">
        <v>21</v>
      </c>
      <c r="E87" s="349">
        <v>229</v>
      </c>
      <c r="F87" s="349">
        <v>55</v>
      </c>
      <c r="G87" s="349">
        <v>2964</v>
      </c>
      <c r="H87" s="349">
        <v>18</v>
      </c>
      <c r="I87" s="349">
        <v>798</v>
      </c>
      <c r="J87" s="349">
        <v>26</v>
      </c>
      <c r="K87" s="349">
        <v>385</v>
      </c>
      <c r="L87" s="349">
        <v>37</v>
      </c>
      <c r="M87" s="349">
        <v>66</v>
      </c>
      <c r="N87" s="349">
        <v>17</v>
      </c>
      <c r="O87" s="316"/>
      <c r="P87" s="316"/>
      <c r="Q87" s="316"/>
      <c r="R87" s="316"/>
      <c r="S87" s="316"/>
      <c r="T87" s="316"/>
      <c r="U87" s="316"/>
      <c r="V87" s="316"/>
      <c r="W87" s="316"/>
      <c r="X87" s="316"/>
      <c r="Y87" s="316"/>
      <c r="Z87" s="316"/>
      <c r="AA87" s="316"/>
      <c r="AB87" s="316"/>
      <c r="AC87" s="316"/>
      <c r="AD87" s="316"/>
      <c r="AE87" s="316"/>
      <c r="AF87" s="316"/>
      <c r="AG87" s="316"/>
      <c r="AH87" s="316"/>
      <c r="AI87" s="316"/>
      <c r="AJ87" s="316"/>
      <c r="AK87" s="316"/>
      <c r="AL87" s="316"/>
      <c r="AM87" s="316"/>
      <c r="AN87" s="316"/>
    </row>
    <row r="88" spans="1:40">
      <c r="A88" s="349" t="s">
        <v>210</v>
      </c>
      <c r="B88" s="349" t="s">
        <v>55</v>
      </c>
      <c r="C88" s="349">
        <v>10534</v>
      </c>
      <c r="D88" s="349">
        <v>49</v>
      </c>
      <c r="E88" s="349">
        <v>171</v>
      </c>
      <c r="F88" s="349">
        <v>41</v>
      </c>
      <c r="G88" s="349">
        <v>8478</v>
      </c>
      <c r="H88" s="349">
        <v>51</v>
      </c>
      <c r="I88" s="349">
        <v>1237</v>
      </c>
      <c r="J88" s="349">
        <v>40</v>
      </c>
      <c r="K88" s="349">
        <v>456</v>
      </c>
      <c r="L88" s="349">
        <v>44</v>
      </c>
      <c r="M88" s="349">
        <v>192</v>
      </c>
      <c r="N88" s="349">
        <v>51</v>
      </c>
      <c r="O88" s="316"/>
      <c r="P88" s="316"/>
      <c r="Q88" s="316"/>
      <c r="R88" s="316"/>
      <c r="S88" s="316"/>
      <c r="T88" s="316"/>
      <c r="U88" s="316"/>
      <c r="V88" s="316"/>
      <c r="W88" s="316"/>
      <c r="X88" s="316"/>
      <c r="Y88" s="316"/>
      <c r="Z88" s="316"/>
      <c r="AA88" s="316"/>
      <c r="AB88" s="316"/>
      <c r="AC88" s="316"/>
      <c r="AD88" s="316"/>
      <c r="AE88" s="316"/>
      <c r="AF88" s="316"/>
      <c r="AG88" s="316"/>
      <c r="AH88" s="316"/>
      <c r="AI88" s="316"/>
      <c r="AJ88" s="316"/>
      <c r="AK88" s="316"/>
      <c r="AL88" s="316"/>
      <c r="AM88" s="316"/>
      <c r="AN88" s="316"/>
    </row>
    <row r="89" spans="1:40">
      <c r="A89" s="349" t="s">
        <v>210</v>
      </c>
      <c r="B89" s="349" t="s">
        <v>56</v>
      </c>
      <c r="C89" s="349">
        <v>6024</v>
      </c>
      <c r="D89" s="349">
        <v>28</v>
      </c>
      <c r="E89" s="349">
        <v>19</v>
      </c>
      <c r="F89" s="349">
        <v>5</v>
      </c>
      <c r="G89" s="349">
        <v>4795</v>
      </c>
      <c r="H89" s="349">
        <v>29</v>
      </c>
      <c r="I89" s="349">
        <v>933</v>
      </c>
      <c r="J89" s="349">
        <v>30</v>
      </c>
      <c r="K89" s="349">
        <v>171</v>
      </c>
      <c r="L89" s="349">
        <v>17</v>
      </c>
      <c r="M89" s="349">
        <v>106</v>
      </c>
      <c r="N89" s="349">
        <v>28</v>
      </c>
      <c r="O89" s="316"/>
      <c r="P89" s="316"/>
      <c r="Q89" s="316"/>
      <c r="R89" s="316"/>
      <c r="S89" s="316"/>
      <c r="T89" s="316"/>
      <c r="U89" s="316"/>
      <c r="V89" s="316"/>
      <c r="W89" s="316"/>
      <c r="X89" s="316"/>
      <c r="Y89" s="316"/>
      <c r="Z89" s="316"/>
      <c r="AA89" s="316"/>
      <c r="AB89" s="316"/>
      <c r="AC89" s="316"/>
      <c r="AD89" s="316"/>
      <c r="AE89" s="316"/>
      <c r="AF89" s="316"/>
      <c r="AG89" s="316"/>
      <c r="AH89" s="316"/>
      <c r="AI89" s="316"/>
      <c r="AJ89" s="316"/>
      <c r="AK89" s="316"/>
      <c r="AL89" s="316"/>
      <c r="AM89" s="316"/>
      <c r="AN89" s="316"/>
    </row>
    <row r="90" spans="1:40">
      <c r="A90" s="349" t="s">
        <v>210</v>
      </c>
      <c r="B90" s="349" t="s">
        <v>57</v>
      </c>
      <c r="C90" s="349">
        <v>548</v>
      </c>
      <c r="D90" s="349">
        <v>3</v>
      </c>
      <c r="E90" s="349">
        <v>1</v>
      </c>
      <c r="F90" s="349">
        <v>0</v>
      </c>
      <c r="G90" s="349">
        <v>406</v>
      </c>
      <c r="H90" s="349">
        <v>2</v>
      </c>
      <c r="I90" s="349">
        <v>107</v>
      </c>
      <c r="J90" s="349">
        <v>3</v>
      </c>
      <c r="K90" s="349">
        <v>19</v>
      </c>
      <c r="L90" s="349">
        <v>2</v>
      </c>
      <c r="M90" s="349">
        <v>15</v>
      </c>
      <c r="N90" s="349">
        <v>4</v>
      </c>
      <c r="O90" s="316"/>
      <c r="P90" s="316"/>
      <c r="Q90" s="316"/>
      <c r="R90" s="316"/>
      <c r="S90" s="316"/>
      <c r="T90" s="316"/>
      <c r="U90" s="316"/>
      <c r="V90" s="316"/>
      <c r="W90" s="316"/>
      <c r="X90" s="316"/>
      <c r="Y90" s="316"/>
      <c r="Z90" s="316"/>
      <c r="AA90" s="316"/>
      <c r="AB90" s="316"/>
      <c r="AC90" s="316"/>
      <c r="AD90" s="316"/>
      <c r="AE90" s="316"/>
      <c r="AF90" s="316"/>
      <c r="AG90" s="316"/>
      <c r="AH90" s="316"/>
      <c r="AI90" s="316"/>
      <c r="AJ90" s="316"/>
      <c r="AK90" s="316"/>
      <c r="AL90" s="316"/>
      <c r="AM90" s="316"/>
      <c r="AN90" s="316"/>
    </row>
    <row r="91" spans="1:40">
      <c r="A91" s="349" t="s">
        <v>210</v>
      </c>
      <c r="B91" s="349" t="s">
        <v>59</v>
      </c>
      <c r="C91" s="349">
        <v>21548</v>
      </c>
      <c r="D91" s="349">
        <v>100</v>
      </c>
      <c r="E91" s="349">
        <v>420</v>
      </c>
      <c r="F91" s="349">
        <v>100</v>
      </c>
      <c r="G91" s="349">
        <v>16643</v>
      </c>
      <c r="H91" s="349">
        <v>100</v>
      </c>
      <c r="I91" s="374">
        <v>3075</v>
      </c>
      <c r="J91" s="349">
        <v>100</v>
      </c>
      <c r="K91" s="374">
        <v>1031</v>
      </c>
      <c r="L91" s="349">
        <v>100</v>
      </c>
      <c r="M91" s="349">
        <v>379</v>
      </c>
      <c r="N91" s="349">
        <v>100</v>
      </c>
      <c r="O91" s="316"/>
      <c r="P91" s="316"/>
      <c r="Q91" s="316"/>
      <c r="R91" s="316"/>
      <c r="S91" s="316"/>
      <c r="T91" s="316"/>
      <c r="U91" s="316"/>
      <c r="V91" s="316"/>
      <c r="W91" s="316"/>
      <c r="X91" s="316"/>
      <c r="Y91" s="316"/>
      <c r="Z91" s="316"/>
      <c r="AA91" s="316"/>
      <c r="AB91" s="316"/>
      <c r="AC91" s="316"/>
      <c r="AD91" s="316"/>
      <c r="AE91" s="316"/>
      <c r="AF91" s="316"/>
      <c r="AG91" s="316"/>
      <c r="AH91" s="316"/>
      <c r="AI91" s="316"/>
      <c r="AJ91" s="316"/>
      <c r="AK91" s="316"/>
      <c r="AL91" s="316"/>
      <c r="AM91" s="316"/>
      <c r="AN91" s="316"/>
    </row>
    <row r="92" spans="1:40">
      <c r="A92" s="349" t="s">
        <v>292</v>
      </c>
      <c r="B92" s="349" t="s">
        <v>292</v>
      </c>
      <c r="C92" s="349" t="s">
        <v>292</v>
      </c>
      <c r="D92" s="349" t="s">
        <v>292</v>
      </c>
      <c r="E92" s="349" t="s">
        <v>292</v>
      </c>
      <c r="F92" s="349" t="s">
        <v>292</v>
      </c>
      <c r="G92" s="349" t="s">
        <v>292</v>
      </c>
      <c r="H92" s="349" t="s">
        <v>292</v>
      </c>
      <c r="I92" s="349" t="s">
        <v>292</v>
      </c>
      <c r="J92" s="349" t="s">
        <v>292</v>
      </c>
      <c r="K92" s="349" t="s">
        <v>292</v>
      </c>
      <c r="L92" s="349" t="s">
        <v>292</v>
      </c>
      <c r="M92" s="349" t="s">
        <v>292</v>
      </c>
      <c r="N92" s="349" t="s">
        <v>292</v>
      </c>
      <c r="O92" s="316"/>
      <c r="P92" s="316"/>
      <c r="Q92" s="316"/>
      <c r="R92" s="316"/>
      <c r="S92" s="316"/>
      <c r="T92" s="316"/>
      <c r="U92" s="316"/>
      <c r="V92" s="316"/>
      <c r="W92" s="316"/>
      <c r="X92" s="316"/>
      <c r="Y92" s="316"/>
      <c r="Z92" s="316"/>
      <c r="AA92" s="316"/>
      <c r="AB92" s="316"/>
      <c r="AC92" s="316"/>
      <c r="AD92" s="316"/>
      <c r="AE92" s="316"/>
      <c r="AF92" s="316"/>
      <c r="AG92" s="316"/>
      <c r="AH92" s="316"/>
      <c r="AI92" s="316"/>
      <c r="AJ92" s="316"/>
      <c r="AK92" s="316"/>
      <c r="AL92" s="316"/>
      <c r="AM92" s="316"/>
      <c r="AN92" s="316"/>
    </row>
    <row r="93" spans="1:40">
      <c r="A93" s="349" t="s">
        <v>34</v>
      </c>
      <c r="B93" s="349" t="s">
        <v>54</v>
      </c>
      <c r="C93" s="349">
        <v>1887</v>
      </c>
      <c r="D93" s="349">
        <v>11</v>
      </c>
      <c r="E93" s="349">
        <v>192</v>
      </c>
      <c r="F93" s="349">
        <v>46</v>
      </c>
      <c r="G93" s="349">
        <v>1121</v>
      </c>
      <c r="H93" s="349">
        <v>9</v>
      </c>
      <c r="I93" s="349">
        <v>345</v>
      </c>
      <c r="J93" s="349">
        <v>14</v>
      </c>
      <c r="K93" s="349">
        <v>217</v>
      </c>
      <c r="L93" s="349">
        <v>23</v>
      </c>
      <c r="M93" s="349">
        <v>12</v>
      </c>
      <c r="N93" s="349">
        <v>3</v>
      </c>
      <c r="O93" s="316"/>
      <c r="P93" s="316"/>
      <c r="Q93" s="316"/>
      <c r="R93" s="316"/>
      <c r="S93" s="316"/>
      <c r="T93" s="316"/>
      <c r="U93" s="316"/>
      <c r="V93" s="316"/>
      <c r="W93" s="316"/>
      <c r="X93" s="316"/>
      <c r="Y93" s="316"/>
      <c r="Z93" s="316"/>
      <c r="AA93" s="316"/>
      <c r="AB93" s="316"/>
      <c r="AC93" s="316"/>
      <c r="AD93" s="316"/>
      <c r="AE93" s="316"/>
      <c r="AF93" s="316"/>
      <c r="AG93" s="316"/>
      <c r="AH93" s="316"/>
      <c r="AI93" s="316"/>
      <c r="AJ93" s="316"/>
      <c r="AK93" s="316"/>
      <c r="AL93" s="316"/>
      <c r="AM93" s="316"/>
      <c r="AN93" s="316"/>
    </row>
    <row r="94" spans="1:40">
      <c r="A94" s="349" t="s">
        <v>34</v>
      </c>
      <c r="B94" s="349" t="s">
        <v>55</v>
      </c>
      <c r="C94" s="349">
        <v>8618</v>
      </c>
      <c r="D94" s="349">
        <v>51</v>
      </c>
      <c r="E94" s="349">
        <v>210</v>
      </c>
      <c r="F94" s="349">
        <v>50</v>
      </c>
      <c r="G94" s="349">
        <v>6552</v>
      </c>
      <c r="H94" s="349">
        <v>51</v>
      </c>
      <c r="I94" s="349">
        <v>1082</v>
      </c>
      <c r="J94" s="349">
        <v>44</v>
      </c>
      <c r="K94" s="349">
        <v>540</v>
      </c>
      <c r="L94" s="349">
        <v>58</v>
      </c>
      <c r="M94" s="349">
        <v>234</v>
      </c>
      <c r="N94" s="349">
        <v>64</v>
      </c>
      <c r="O94" s="316"/>
      <c r="P94" s="316"/>
      <c r="Q94" s="316"/>
      <c r="R94" s="316"/>
      <c r="S94" s="316"/>
      <c r="T94" s="316"/>
      <c r="U94" s="316"/>
      <c r="V94" s="316"/>
      <c r="W94" s="316"/>
      <c r="X94" s="316"/>
      <c r="Y94" s="316"/>
      <c r="Z94" s="316"/>
      <c r="AA94" s="316"/>
      <c r="AB94" s="316"/>
      <c r="AC94" s="316"/>
      <c r="AD94" s="316"/>
      <c r="AE94" s="316"/>
      <c r="AF94" s="316"/>
      <c r="AG94" s="316"/>
      <c r="AH94" s="316"/>
      <c r="AI94" s="316"/>
      <c r="AJ94" s="316"/>
      <c r="AK94" s="316"/>
      <c r="AL94" s="316"/>
      <c r="AM94" s="316"/>
      <c r="AN94" s="316"/>
    </row>
    <row r="95" spans="1:40">
      <c r="A95" s="349" t="s">
        <v>34</v>
      </c>
      <c r="B95" s="349" t="s">
        <v>56</v>
      </c>
      <c r="C95" s="349">
        <v>6017</v>
      </c>
      <c r="D95" s="349">
        <v>35</v>
      </c>
      <c r="E95" s="349">
        <v>18</v>
      </c>
      <c r="F95" s="349">
        <v>4</v>
      </c>
      <c r="G95" s="349">
        <v>4803</v>
      </c>
      <c r="H95" s="349">
        <v>37</v>
      </c>
      <c r="I95" s="349">
        <v>922</v>
      </c>
      <c r="J95" s="349">
        <v>38</v>
      </c>
      <c r="K95" s="349">
        <v>165</v>
      </c>
      <c r="L95" s="349">
        <v>18</v>
      </c>
      <c r="M95" s="349">
        <v>109</v>
      </c>
      <c r="N95" s="349">
        <v>30</v>
      </c>
      <c r="O95" s="316"/>
      <c r="P95" s="316"/>
      <c r="Q95" s="316"/>
      <c r="R95" s="316"/>
      <c r="S95" s="316"/>
      <c r="T95" s="316"/>
      <c r="U95" s="316"/>
      <c r="V95" s="316"/>
      <c r="W95" s="316"/>
      <c r="X95" s="316"/>
      <c r="Y95" s="316"/>
      <c r="Z95" s="316"/>
      <c r="AA95" s="316"/>
      <c r="AB95" s="316"/>
      <c r="AC95" s="316"/>
      <c r="AD95" s="316"/>
      <c r="AE95" s="316"/>
      <c r="AF95" s="316"/>
      <c r="AG95" s="316"/>
      <c r="AH95" s="316"/>
      <c r="AI95" s="316"/>
      <c r="AJ95" s="316"/>
      <c r="AK95" s="316"/>
      <c r="AL95" s="316"/>
      <c r="AM95" s="316"/>
      <c r="AN95" s="316"/>
    </row>
    <row r="96" spans="1:40">
      <c r="A96" s="349" t="s">
        <v>34</v>
      </c>
      <c r="B96" s="349" t="s">
        <v>57</v>
      </c>
      <c r="C96" s="349">
        <v>485</v>
      </c>
      <c r="D96" s="349">
        <v>3</v>
      </c>
      <c r="E96" s="349">
        <v>0</v>
      </c>
      <c r="F96" s="349">
        <v>0</v>
      </c>
      <c r="G96" s="349">
        <v>360</v>
      </c>
      <c r="H96" s="349">
        <v>3</v>
      </c>
      <c r="I96" s="349">
        <v>97</v>
      </c>
      <c r="J96" s="349">
        <v>4</v>
      </c>
      <c r="K96" s="349">
        <v>16</v>
      </c>
      <c r="L96" s="349">
        <v>2</v>
      </c>
      <c r="M96" s="349">
        <v>12</v>
      </c>
      <c r="N96" s="349">
        <v>3</v>
      </c>
      <c r="O96" s="316"/>
      <c r="P96" s="316"/>
      <c r="Q96" s="316"/>
      <c r="R96" s="316"/>
      <c r="S96" s="316"/>
      <c r="T96" s="316"/>
      <c r="U96" s="316"/>
      <c r="V96" s="316"/>
      <c r="W96" s="316"/>
      <c r="X96" s="316"/>
      <c r="Y96" s="316"/>
      <c r="Z96" s="316"/>
      <c r="AA96" s="316"/>
      <c r="AB96" s="316"/>
      <c r="AC96" s="316"/>
      <c r="AD96" s="316"/>
      <c r="AE96" s="316"/>
      <c r="AF96" s="316"/>
      <c r="AG96" s="316"/>
      <c r="AH96" s="316"/>
      <c r="AI96" s="316"/>
      <c r="AJ96" s="316"/>
      <c r="AK96" s="316"/>
      <c r="AL96" s="316"/>
      <c r="AM96" s="316"/>
      <c r="AN96" s="316"/>
    </row>
    <row r="97" spans="1:40">
      <c r="A97" s="349" t="s">
        <v>34</v>
      </c>
      <c r="B97" s="349" t="s">
        <v>59</v>
      </c>
      <c r="C97" s="349">
        <v>17007</v>
      </c>
      <c r="D97" s="349">
        <v>100</v>
      </c>
      <c r="E97" s="349">
        <v>420</v>
      </c>
      <c r="F97" s="349">
        <v>100</v>
      </c>
      <c r="G97" s="349">
        <v>12836</v>
      </c>
      <c r="H97" s="349">
        <v>100</v>
      </c>
      <c r="I97" s="349">
        <v>2446</v>
      </c>
      <c r="J97" s="349">
        <v>100</v>
      </c>
      <c r="K97" s="349">
        <v>938</v>
      </c>
      <c r="L97" s="349">
        <v>100</v>
      </c>
      <c r="M97" s="349">
        <v>367</v>
      </c>
      <c r="N97" s="349">
        <v>100</v>
      </c>
      <c r="O97" s="316"/>
      <c r="P97" s="316"/>
      <c r="Q97" s="316"/>
      <c r="R97" s="316"/>
      <c r="S97" s="316"/>
      <c r="T97" s="316"/>
      <c r="U97" s="316"/>
      <c r="V97" s="316"/>
      <c r="W97" s="316"/>
      <c r="X97" s="316"/>
      <c r="Y97" s="316"/>
      <c r="Z97" s="316"/>
      <c r="AA97" s="316"/>
      <c r="AB97" s="316"/>
      <c r="AC97" s="316"/>
      <c r="AD97" s="316"/>
      <c r="AE97" s="316"/>
      <c r="AF97" s="316"/>
      <c r="AG97" s="316"/>
      <c r="AH97" s="316"/>
      <c r="AI97" s="316"/>
      <c r="AJ97" s="316"/>
      <c r="AK97" s="316"/>
      <c r="AL97" s="316"/>
      <c r="AM97" s="316"/>
      <c r="AN97" s="316"/>
    </row>
    <row r="98" spans="1:40">
      <c r="A98" s="349"/>
      <c r="B98" s="349"/>
      <c r="C98" s="349"/>
      <c r="D98" s="349"/>
      <c r="E98" s="349"/>
      <c r="F98" s="349"/>
      <c r="G98" s="349"/>
      <c r="H98" s="349"/>
      <c r="I98" s="349"/>
      <c r="J98" s="349"/>
      <c r="K98" s="349"/>
      <c r="L98" s="349"/>
      <c r="M98" s="349"/>
      <c r="N98" s="349"/>
      <c r="O98" s="316"/>
      <c r="P98" s="316"/>
      <c r="Q98" s="316"/>
      <c r="R98" s="316"/>
      <c r="S98" s="316"/>
      <c r="T98" s="316"/>
      <c r="U98" s="316"/>
      <c r="V98" s="316"/>
      <c r="W98" s="316"/>
      <c r="X98" s="316"/>
      <c r="Y98" s="316"/>
      <c r="Z98" s="316"/>
      <c r="AA98" s="316"/>
      <c r="AB98" s="316"/>
      <c r="AC98" s="316"/>
      <c r="AD98" s="316"/>
      <c r="AE98" s="316"/>
      <c r="AF98" s="316"/>
      <c r="AG98" s="316"/>
      <c r="AH98" s="316"/>
      <c r="AI98" s="316"/>
      <c r="AJ98" s="316"/>
      <c r="AK98" s="316"/>
      <c r="AL98" s="316"/>
      <c r="AM98" s="316"/>
      <c r="AN98" s="316"/>
    </row>
    <row r="99" spans="1:40">
      <c r="A99" s="349" t="s">
        <v>554</v>
      </c>
      <c r="B99" s="349" t="s">
        <v>54</v>
      </c>
      <c r="C99" s="349">
        <v>2187</v>
      </c>
      <c r="D99" s="349">
        <v>48</v>
      </c>
      <c r="E99" s="349">
        <v>0</v>
      </c>
      <c r="F99" s="349">
        <v>0</v>
      </c>
      <c r="G99" s="349">
        <v>1703</v>
      </c>
      <c r="H99" s="349">
        <v>45</v>
      </c>
      <c r="I99" s="349">
        <v>387</v>
      </c>
      <c r="J99" s="349">
        <v>62</v>
      </c>
      <c r="K99" s="349">
        <v>86</v>
      </c>
      <c r="L99" s="349">
        <v>92</v>
      </c>
      <c r="M99" s="349">
        <v>11</v>
      </c>
      <c r="N99" s="349">
        <v>92</v>
      </c>
      <c r="O99" s="316"/>
      <c r="P99" s="316"/>
      <c r="Q99" s="316"/>
      <c r="R99" s="316"/>
      <c r="S99" s="316"/>
      <c r="T99" s="316"/>
      <c r="U99" s="316"/>
      <c r="V99" s="316"/>
      <c r="W99" s="316"/>
      <c r="X99" s="316"/>
      <c r="Y99" s="316"/>
      <c r="Z99" s="316"/>
      <c r="AA99" s="316"/>
      <c r="AB99" s="316"/>
      <c r="AC99" s="316"/>
      <c r="AD99" s="316"/>
      <c r="AE99" s="316"/>
      <c r="AF99" s="316"/>
      <c r="AG99" s="316"/>
      <c r="AH99" s="316"/>
      <c r="AI99" s="316"/>
      <c r="AJ99" s="316"/>
      <c r="AK99" s="316"/>
      <c r="AL99" s="316"/>
      <c r="AM99" s="316"/>
      <c r="AN99" s="316"/>
    </row>
    <row r="100" spans="1:40">
      <c r="A100" s="349" t="s">
        <v>554</v>
      </c>
      <c r="B100" s="349" t="s">
        <v>55</v>
      </c>
      <c r="C100" s="349">
        <v>2341</v>
      </c>
      <c r="D100" s="349">
        <v>52</v>
      </c>
      <c r="E100" s="349">
        <v>0</v>
      </c>
      <c r="F100" s="349">
        <v>0</v>
      </c>
      <c r="G100" s="349">
        <v>2101</v>
      </c>
      <c r="H100" s="349">
        <v>55</v>
      </c>
      <c r="I100" s="349">
        <v>235</v>
      </c>
      <c r="J100" s="349">
        <v>37</v>
      </c>
      <c r="K100" s="349">
        <v>5</v>
      </c>
      <c r="L100" s="349">
        <v>5</v>
      </c>
      <c r="M100" s="349">
        <v>0</v>
      </c>
      <c r="N100" s="349">
        <v>0</v>
      </c>
      <c r="O100" s="316"/>
      <c r="P100" s="316"/>
      <c r="Q100" s="316"/>
      <c r="R100" s="316"/>
      <c r="S100" s="316"/>
      <c r="T100" s="316"/>
      <c r="U100" s="316"/>
      <c r="V100" s="316"/>
      <c r="W100" s="316"/>
      <c r="X100" s="316"/>
      <c r="Y100" s="316"/>
      <c r="Z100" s="316"/>
      <c r="AA100" s="316"/>
      <c r="AB100" s="316"/>
      <c r="AC100" s="316"/>
      <c r="AD100" s="316"/>
      <c r="AE100" s="316"/>
      <c r="AF100" s="316"/>
      <c r="AG100" s="316"/>
      <c r="AH100" s="316"/>
      <c r="AI100" s="316"/>
      <c r="AJ100" s="316"/>
      <c r="AK100" s="316"/>
      <c r="AL100" s="316"/>
      <c r="AM100" s="316"/>
      <c r="AN100" s="316"/>
    </row>
    <row r="101" spans="1:40">
      <c r="A101" s="349" t="s">
        <v>554</v>
      </c>
      <c r="B101" s="349" t="s">
        <v>56</v>
      </c>
      <c r="C101" s="349">
        <v>13</v>
      </c>
      <c r="D101" s="349">
        <v>0</v>
      </c>
      <c r="E101" s="349">
        <v>0</v>
      </c>
      <c r="F101" s="349">
        <v>0</v>
      </c>
      <c r="G101" s="349">
        <v>3</v>
      </c>
      <c r="H101" s="349">
        <v>0</v>
      </c>
      <c r="I101" s="349">
        <v>7</v>
      </c>
      <c r="J101" s="349">
        <v>1</v>
      </c>
      <c r="K101" s="349">
        <v>2</v>
      </c>
      <c r="L101" s="349">
        <v>2</v>
      </c>
      <c r="M101" s="349">
        <v>1</v>
      </c>
      <c r="N101" s="349">
        <v>8</v>
      </c>
      <c r="O101" s="316"/>
      <c r="P101" s="316"/>
      <c r="Q101" s="316"/>
      <c r="R101" s="316"/>
      <c r="S101" s="316"/>
      <c r="T101" s="316"/>
      <c r="U101" s="316"/>
      <c r="V101" s="316"/>
      <c r="W101" s="316"/>
      <c r="X101" s="316"/>
      <c r="Y101" s="316"/>
      <c r="Z101" s="316"/>
      <c r="AA101" s="316"/>
      <c r="AB101" s="316"/>
      <c r="AC101" s="316"/>
      <c r="AD101" s="316"/>
      <c r="AE101" s="316"/>
      <c r="AF101" s="316"/>
      <c r="AG101" s="316"/>
      <c r="AH101" s="316"/>
      <c r="AI101" s="316"/>
      <c r="AJ101" s="316"/>
      <c r="AK101" s="316"/>
      <c r="AL101" s="316"/>
      <c r="AM101" s="316"/>
      <c r="AN101" s="316"/>
    </row>
    <row r="102" spans="1:40">
      <c r="A102" s="349" t="s">
        <v>554</v>
      </c>
      <c r="B102" s="349" t="s">
        <v>57</v>
      </c>
      <c r="C102" s="349">
        <v>0</v>
      </c>
      <c r="D102" s="349">
        <v>0</v>
      </c>
      <c r="E102" s="349">
        <v>0</v>
      </c>
      <c r="F102" s="349">
        <v>0</v>
      </c>
      <c r="G102" s="349">
        <v>0</v>
      </c>
      <c r="H102" s="349">
        <v>0</v>
      </c>
      <c r="I102" s="349">
        <v>0</v>
      </c>
      <c r="J102" s="349">
        <v>0</v>
      </c>
      <c r="K102" s="349">
        <v>0</v>
      </c>
      <c r="L102" s="349">
        <v>0</v>
      </c>
      <c r="M102" s="349">
        <v>0</v>
      </c>
      <c r="N102" s="349">
        <v>0</v>
      </c>
      <c r="O102" s="316"/>
      <c r="P102" s="316"/>
      <c r="Q102" s="316"/>
      <c r="R102" s="316"/>
      <c r="S102" s="316"/>
      <c r="T102" s="316"/>
      <c r="U102" s="316"/>
      <c r="V102" s="316"/>
      <c r="W102" s="316"/>
      <c r="X102" s="316"/>
      <c r="Y102" s="316"/>
      <c r="Z102" s="316"/>
      <c r="AA102" s="316"/>
      <c r="AB102" s="316"/>
      <c r="AC102" s="316"/>
      <c r="AD102" s="316"/>
      <c r="AE102" s="316"/>
      <c r="AF102" s="316"/>
      <c r="AG102" s="316"/>
      <c r="AH102" s="316"/>
      <c r="AI102" s="316"/>
      <c r="AJ102" s="316"/>
      <c r="AK102" s="316"/>
      <c r="AL102" s="316"/>
      <c r="AM102" s="316"/>
      <c r="AN102" s="316"/>
    </row>
    <row r="103" spans="1:40">
      <c r="A103" s="349" t="s">
        <v>554</v>
      </c>
      <c r="B103" s="349" t="s">
        <v>59</v>
      </c>
      <c r="C103" s="349">
        <v>4541</v>
      </c>
      <c r="D103" s="349">
        <v>100</v>
      </c>
      <c r="E103" s="349">
        <v>0</v>
      </c>
      <c r="F103" s="349">
        <v>0</v>
      </c>
      <c r="G103" s="349">
        <v>3807</v>
      </c>
      <c r="H103" s="349">
        <v>100</v>
      </c>
      <c r="I103" s="349">
        <v>629</v>
      </c>
      <c r="J103" s="349">
        <v>100</v>
      </c>
      <c r="K103" s="349">
        <v>93</v>
      </c>
      <c r="L103" s="349">
        <v>100</v>
      </c>
      <c r="M103" s="349">
        <v>12</v>
      </c>
      <c r="N103" s="349">
        <v>100</v>
      </c>
      <c r="O103" s="316"/>
      <c r="P103" s="316"/>
      <c r="Q103" s="316"/>
      <c r="R103" s="316"/>
      <c r="S103" s="316"/>
      <c r="T103" s="316"/>
      <c r="U103" s="316"/>
      <c r="V103" s="316"/>
      <c r="W103" s="316"/>
      <c r="X103" s="316"/>
      <c r="Y103" s="316"/>
      <c r="Z103" s="316"/>
      <c r="AA103" s="316"/>
      <c r="AB103" s="316"/>
      <c r="AC103" s="316"/>
      <c r="AD103" s="316"/>
      <c r="AE103" s="316"/>
      <c r="AF103" s="316"/>
      <c r="AG103" s="316"/>
      <c r="AH103" s="316"/>
      <c r="AI103" s="316"/>
      <c r="AJ103" s="316"/>
      <c r="AK103" s="316"/>
      <c r="AL103" s="316"/>
      <c r="AM103" s="316"/>
      <c r="AN103" s="316"/>
    </row>
    <row r="104" spans="1:40">
      <c r="A104" s="349"/>
      <c r="B104" s="349"/>
      <c r="C104" s="349"/>
      <c r="D104" s="349"/>
      <c r="E104" s="349"/>
      <c r="F104" s="349"/>
      <c r="G104" s="349"/>
      <c r="H104" s="349"/>
      <c r="I104" s="349"/>
      <c r="J104" s="349"/>
      <c r="K104" s="349"/>
      <c r="L104" s="349"/>
      <c r="M104" s="349"/>
      <c r="N104" s="349"/>
      <c r="O104" s="316"/>
      <c r="P104" s="316"/>
      <c r="Q104" s="316"/>
      <c r="R104" s="316"/>
      <c r="S104" s="316"/>
      <c r="T104" s="316"/>
      <c r="U104" s="316"/>
      <c r="V104" s="316"/>
      <c r="W104" s="316"/>
      <c r="X104" s="316"/>
      <c r="Y104" s="316"/>
      <c r="Z104" s="316"/>
      <c r="AA104" s="316"/>
      <c r="AB104" s="316"/>
      <c r="AC104" s="316"/>
      <c r="AD104" s="316"/>
      <c r="AE104" s="316"/>
      <c r="AF104" s="316"/>
      <c r="AG104" s="316"/>
      <c r="AH104" s="316"/>
      <c r="AI104" s="316"/>
      <c r="AJ104" s="316"/>
      <c r="AK104" s="316"/>
      <c r="AL104" s="316"/>
      <c r="AM104" s="316"/>
      <c r="AN104" s="316"/>
    </row>
    <row r="105" spans="1:40">
      <c r="A105" s="349" t="s">
        <v>557</v>
      </c>
      <c r="B105" s="349" t="s">
        <v>54</v>
      </c>
      <c r="C105" s="349">
        <v>4074</v>
      </c>
      <c r="D105" s="352">
        <v>19</v>
      </c>
      <c r="E105" s="349">
        <v>192</v>
      </c>
      <c r="F105" s="352">
        <v>46</v>
      </c>
      <c r="G105" s="349">
        <v>2824</v>
      </c>
      <c r="H105" s="352">
        <v>17</v>
      </c>
      <c r="I105" s="349">
        <v>732</v>
      </c>
      <c r="J105" s="352">
        <v>24</v>
      </c>
      <c r="K105" s="349">
        <v>303</v>
      </c>
      <c r="L105" s="352">
        <v>29</v>
      </c>
      <c r="M105" s="349">
        <v>23</v>
      </c>
      <c r="N105" s="352">
        <v>6</v>
      </c>
      <c r="O105" s="316"/>
      <c r="P105" s="316"/>
      <c r="Q105" s="316"/>
      <c r="R105" s="316"/>
      <c r="S105" s="316"/>
      <c r="T105" s="316"/>
      <c r="U105" s="316"/>
      <c r="V105" s="316"/>
      <c r="W105" s="316"/>
      <c r="X105" s="316"/>
      <c r="Y105" s="316"/>
      <c r="Z105" s="316"/>
      <c r="AA105" s="316"/>
      <c r="AB105" s="316"/>
      <c r="AC105" s="316"/>
      <c r="AD105" s="316"/>
      <c r="AE105" s="316"/>
      <c r="AF105" s="316"/>
      <c r="AG105" s="316"/>
      <c r="AH105" s="316"/>
      <c r="AI105" s="316"/>
      <c r="AJ105" s="316"/>
      <c r="AK105" s="316"/>
      <c r="AL105" s="316"/>
      <c r="AM105" s="316"/>
      <c r="AN105" s="316"/>
    </row>
    <row r="106" spans="1:40">
      <c r="A106" s="349" t="s">
        <v>557</v>
      </c>
      <c r="B106" s="349" t="s">
        <v>55</v>
      </c>
      <c r="C106" s="349">
        <v>10959</v>
      </c>
      <c r="D106" s="352">
        <v>51</v>
      </c>
      <c r="E106" s="349">
        <v>210</v>
      </c>
      <c r="F106" s="352">
        <v>50</v>
      </c>
      <c r="G106" s="349">
        <v>8653</v>
      </c>
      <c r="H106" s="352">
        <v>52</v>
      </c>
      <c r="I106" s="349">
        <v>1317</v>
      </c>
      <c r="J106" s="352">
        <v>43</v>
      </c>
      <c r="K106" s="349">
        <v>545</v>
      </c>
      <c r="L106" s="352">
        <v>53</v>
      </c>
      <c r="M106" s="349">
        <v>234</v>
      </c>
      <c r="N106" s="352">
        <v>62</v>
      </c>
      <c r="O106" s="316"/>
      <c r="P106" s="316"/>
      <c r="Q106" s="316"/>
      <c r="R106" s="316"/>
      <c r="S106" s="316"/>
      <c r="T106" s="316"/>
      <c r="U106" s="316"/>
      <c r="V106" s="316"/>
      <c r="W106" s="316"/>
      <c r="X106" s="316"/>
      <c r="Y106" s="316"/>
      <c r="Z106" s="316"/>
      <c r="AA106" s="316"/>
      <c r="AB106" s="316"/>
      <c r="AC106" s="316"/>
      <c r="AD106" s="316"/>
      <c r="AE106" s="316"/>
      <c r="AF106" s="316"/>
      <c r="AG106" s="316"/>
      <c r="AH106" s="316"/>
      <c r="AI106" s="316"/>
      <c r="AJ106" s="316"/>
      <c r="AK106" s="316"/>
      <c r="AL106" s="316"/>
      <c r="AM106" s="316"/>
      <c r="AN106" s="316"/>
    </row>
    <row r="107" spans="1:40">
      <c r="A107" s="349" t="s">
        <v>557</v>
      </c>
      <c r="B107" s="349" t="s">
        <v>56</v>
      </c>
      <c r="C107" s="349">
        <v>6030</v>
      </c>
      <c r="D107" s="352">
        <v>28</v>
      </c>
      <c r="E107" s="349">
        <v>18</v>
      </c>
      <c r="F107" s="352">
        <v>4</v>
      </c>
      <c r="G107" s="349">
        <v>4806</v>
      </c>
      <c r="H107" s="352">
        <v>29</v>
      </c>
      <c r="I107" s="349">
        <v>929</v>
      </c>
      <c r="J107" s="352">
        <v>30</v>
      </c>
      <c r="K107" s="349">
        <v>167</v>
      </c>
      <c r="L107" s="352">
        <v>16</v>
      </c>
      <c r="M107" s="349">
        <v>110</v>
      </c>
      <c r="N107" s="352">
        <v>29</v>
      </c>
      <c r="O107" s="316"/>
      <c r="P107" s="316"/>
      <c r="Q107" s="316"/>
      <c r="R107" s="316"/>
      <c r="S107" s="316"/>
      <c r="T107" s="316"/>
      <c r="U107" s="316"/>
      <c r="V107" s="316"/>
      <c r="W107" s="316"/>
      <c r="X107" s="316"/>
      <c r="Y107" s="316"/>
      <c r="Z107" s="316"/>
      <c r="AA107" s="316"/>
      <c r="AB107" s="316"/>
      <c r="AC107" s="316"/>
      <c r="AD107" s="316"/>
      <c r="AE107" s="316"/>
      <c r="AF107" s="316"/>
      <c r="AG107" s="316"/>
      <c r="AH107" s="316"/>
      <c r="AI107" s="316"/>
      <c r="AJ107" s="316"/>
      <c r="AK107" s="316"/>
      <c r="AL107" s="316"/>
      <c r="AM107" s="316"/>
      <c r="AN107" s="316"/>
    </row>
    <row r="108" spans="1:40">
      <c r="A108" s="349" t="s">
        <v>557</v>
      </c>
      <c r="B108" s="349" t="s">
        <v>57</v>
      </c>
      <c r="C108" s="349">
        <v>485</v>
      </c>
      <c r="D108" s="352">
        <v>2</v>
      </c>
      <c r="E108" s="349">
        <v>0</v>
      </c>
      <c r="F108" s="352">
        <v>0</v>
      </c>
      <c r="G108" s="349">
        <v>360</v>
      </c>
      <c r="H108" s="352">
        <v>2</v>
      </c>
      <c r="I108" s="349">
        <v>97</v>
      </c>
      <c r="J108" s="352">
        <v>3</v>
      </c>
      <c r="K108" s="349">
        <v>16</v>
      </c>
      <c r="L108" s="352">
        <v>2</v>
      </c>
      <c r="M108" s="349">
        <v>12</v>
      </c>
      <c r="N108" s="352">
        <v>3</v>
      </c>
      <c r="O108" s="316"/>
      <c r="P108" s="316"/>
      <c r="Q108" s="316"/>
      <c r="R108" s="316"/>
      <c r="S108" s="316"/>
      <c r="T108" s="316"/>
      <c r="U108" s="316"/>
      <c r="V108" s="316"/>
      <c r="W108" s="316"/>
      <c r="X108" s="316"/>
      <c r="Y108" s="316"/>
      <c r="Z108" s="316"/>
      <c r="AA108" s="316"/>
      <c r="AB108" s="316"/>
      <c r="AC108" s="316"/>
      <c r="AD108" s="316"/>
      <c r="AE108" s="316"/>
      <c r="AF108" s="316"/>
      <c r="AG108" s="316"/>
      <c r="AH108" s="316"/>
      <c r="AI108" s="316"/>
      <c r="AJ108" s="316"/>
      <c r="AK108" s="316"/>
      <c r="AL108" s="316"/>
      <c r="AM108" s="316"/>
      <c r="AN108" s="316"/>
    </row>
    <row r="109" spans="1:40">
      <c r="A109" s="349" t="s">
        <v>557</v>
      </c>
      <c r="B109" s="349" t="s">
        <v>59</v>
      </c>
      <c r="C109" s="349">
        <v>21548</v>
      </c>
      <c r="D109" s="352">
        <v>100</v>
      </c>
      <c r="E109" s="349">
        <v>420</v>
      </c>
      <c r="F109" s="352">
        <v>100</v>
      </c>
      <c r="G109" s="349">
        <v>16643</v>
      </c>
      <c r="H109" s="352">
        <v>100</v>
      </c>
      <c r="I109" s="349">
        <v>3075</v>
      </c>
      <c r="J109" s="352">
        <v>100</v>
      </c>
      <c r="K109" s="349">
        <v>1031</v>
      </c>
      <c r="L109" s="352">
        <v>100</v>
      </c>
      <c r="M109" s="349">
        <v>379</v>
      </c>
      <c r="N109" s="352">
        <v>100</v>
      </c>
      <c r="O109" s="316"/>
      <c r="P109" s="316"/>
      <c r="Q109" s="316"/>
      <c r="R109" s="316"/>
      <c r="S109" s="316"/>
      <c r="T109" s="316"/>
      <c r="U109" s="316"/>
      <c r="V109" s="316"/>
      <c r="W109" s="316"/>
      <c r="X109" s="316"/>
      <c r="Y109" s="316"/>
      <c r="Z109" s="316"/>
      <c r="AA109" s="316"/>
      <c r="AB109" s="316"/>
      <c r="AC109" s="316"/>
      <c r="AD109" s="316"/>
      <c r="AE109" s="316"/>
      <c r="AF109" s="316"/>
      <c r="AG109" s="316"/>
      <c r="AH109" s="316"/>
      <c r="AI109" s="316"/>
      <c r="AJ109" s="316"/>
      <c r="AK109" s="316"/>
      <c r="AL109" s="316"/>
      <c r="AM109" s="316"/>
      <c r="AN109" s="316"/>
    </row>
    <row r="110" spans="1:40">
      <c r="A110" s="349" t="s">
        <v>292</v>
      </c>
      <c r="B110" s="349" t="s">
        <v>292</v>
      </c>
      <c r="C110" s="349" t="s">
        <v>292</v>
      </c>
      <c r="D110" s="349" t="s">
        <v>292</v>
      </c>
      <c r="E110" s="349" t="s">
        <v>292</v>
      </c>
      <c r="F110" s="349" t="s">
        <v>292</v>
      </c>
      <c r="G110" s="349" t="s">
        <v>292</v>
      </c>
      <c r="H110" s="349" t="s">
        <v>292</v>
      </c>
      <c r="I110" s="349" t="s">
        <v>292</v>
      </c>
      <c r="J110" s="349" t="s">
        <v>292</v>
      </c>
      <c r="K110" s="349" t="s">
        <v>292</v>
      </c>
      <c r="L110" s="349" t="s">
        <v>292</v>
      </c>
      <c r="M110" s="349" t="s">
        <v>292</v>
      </c>
      <c r="N110" s="349" t="s">
        <v>292</v>
      </c>
      <c r="O110" s="316"/>
      <c r="P110" s="316"/>
      <c r="Q110" s="316"/>
      <c r="R110" s="316"/>
      <c r="S110" s="316"/>
      <c r="T110" s="316"/>
      <c r="U110" s="316"/>
      <c r="V110" s="316"/>
      <c r="W110" s="316"/>
      <c r="X110" s="316"/>
      <c r="Y110" s="316"/>
      <c r="Z110" s="316"/>
      <c r="AA110" s="316"/>
      <c r="AB110" s="316"/>
      <c r="AC110" s="316"/>
      <c r="AD110" s="316"/>
      <c r="AE110" s="316"/>
      <c r="AF110" s="316"/>
      <c r="AG110" s="316"/>
      <c r="AH110" s="316"/>
      <c r="AI110" s="316"/>
      <c r="AJ110" s="316"/>
      <c r="AK110" s="316"/>
      <c r="AL110" s="316"/>
      <c r="AM110" s="316"/>
      <c r="AN110" s="316"/>
    </row>
    <row r="111" spans="1:40">
      <c r="A111" s="349" t="s">
        <v>280</v>
      </c>
      <c r="B111" s="349" t="s">
        <v>54</v>
      </c>
      <c r="C111" s="349">
        <v>3400</v>
      </c>
      <c r="D111" s="349">
        <v>16</v>
      </c>
      <c r="E111" s="349">
        <v>216</v>
      </c>
      <c r="F111" s="349">
        <v>51</v>
      </c>
      <c r="G111" s="349">
        <v>2408</v>
      </c>
      <c r="H111" s="349">
        <v>14</v>
      </c>
      <c r="I111" s="349">
        <v>434</v>
      </c>
      <c r="J111" s="349">
        <v>14</v>
      </c>
      <c r="K111" s="349">
        <v>297</v>
      </c>
      <c r="L111" s="349">
        <v>29</v>
      </c>
      <c r="M111" s="349">
        <v>45</v>
      </c>
      <c r="N111" s="349">
        <v>12</v>
      </c>
      <c r="O111" s="316"/>
      <c r="P111" s="316"/>
      <c r="Q111" s="316"/>
      <c r="R111" s="316"/>
      <c r="S111" s="316"/>
      <c r="T111" s="316"/>
      <c r="U111" s="316"/>
      <c r="V111" s="316"/>
      <c r="W111" s="316"/>
      <c r="X111" s="316"/>
      <c r="Y111" s="316"/>
      <c r="Z111" s="316"/>
      <c r="AA111" s="316"/>
      <c r="AB111" s="316"/>
      <c r="AC111" s="316"/>
      <c r="AD111" s="316"/>
      <c r="AE111" s="316"/>
      <c r="AF111" s="316"/>
      <c r="AG111" s="316"/>
      <c r="AH111" s="316"/>
      <c r="AI111" s="316"/>
      <c r="AJ111" s="316"/>
      <c r="AK111" s="316"/>
      <c r="AL111" s="316"/>
      <c r="AM111" s="316"/>
      <c r="AN111" s="316"/>
    </row>
    <row r="112" spans="1:40">
      <c r="A112" s="349" t="s">
        <v>280</v>
      </c>
      <c r="B112" s="349" t="s">
        <v>55</v>
      </c>
      <c r="C112" s="349">
        <v>11956</v>
      </c>
      <c r="D112" s="349">
        <v>55</v>
      </c>
      <c r="E112" s="349">
        <v>185</v>
      </c>
      <c r="F112" s="349">
        <v>44</v>
      </c>
      <c r="G112" s="349">
        <v>9348</v>
      </c>
      <c r="H112" s="349">
        <v>56</v>
      </c>
      <c r="I112" s="349">
        <v>1644</v>
      </c>
      <c r="J112" s="349">
        <v>53</v>
      </c>
      <c r="K112" s="349">
        <v>548</v>
      </c>
      <c r="L112" s="349">
        <v>53</v>
      </c>
      <c r="M112" s="349">
        <v>231</v>
      </c>
      <c r="N112" s="349">
        <v>61</v>
      </c>
      <c r="O112" s="316"/>
      <c r="P112" s="316"/>
      <c r="Q112" s="316"/>
      <c r="R112" s="316"/>
      <c r="S112" s="316"/>
      <c r="T112" s="316"/>
      <c r="U112" s="316"/>
      <c r="V112" s="316"/>
      <c r="W112" s="316"/>
      <c r="X112" s="316"/>
      <c r="Y112" s="316"/>
      <c r="Z112" s="316"/>
      <c r="AA112" s="316"/>
      <c r="AB112" s="316"/>
      <c r="AC112" s="316"/>
      <c r="AD112" s="316"/>
      <c r="AE112" s="316"/>
      <c r="AF112" s="316"/>
      <c r="AG112" s="316"/>
      <c r="AH112" s="316"/>
      <c r="AI112" s="316"/>
      <c r="AJ112" s="316"/>
      <c r="AK112" s="316"/>
      <c r="AL112" s="316"/>
      <c r="AM112" s="316"/>
      <c r="AN112" s="316"/>
    </row>
    <row r="113" spans="1:40">
      <c r="A113" s="349" t="s">
        <v>280</v>
      </c>
      <c r="B113" s="349" t="s">
        <v>56</v>
      </c>
      <c r="C113" s="349">
        <v>5828</v>
      </c>
      <c r="D113" s="349">
        <v>27</v>
      </c>
      <c r="E113" s="349">
        <v>19</v>
      </c>
      <c r="F113" s="349">
        <v>5</v>
      </c>
      <c r="G113" s="349">
        <v>4605</v>
      </c>
      <c r="H113" s="349">
        <v>28</v>
      </c>
      <c r="I113" s="349">
        <v>939</v>
      </c>
      <c r="J113" s="349">
        <v>31</v>
      </c>
      <c r="K113" s="349">
        <v>171</v>
      </c>
      <c r="L113" s="349">
        <v>17</v>
      </c>
      <c r="M113" s="349">
        <v>94</v>
      </c>
      <c r="N113" s="349">
        <v>25</v>
      </c>
      <c r="O113" s="316"/>
      <c r="P113" s="316"/>
      <c r="Q113" s="316"/>
      <c r="R113" s="316"/>
      <c r="S113" s="316"/>
      <c r="T113" s="316"/>
      <c r="U113" s="316"/>
      <c r="V113" s="316"/>
      <c r="W113" s="316"/>
      <c r="X113" s="316"/>
      <c r="Y113" s="316"/>
      <c r="Z113" s="316"/>
      <c r="AA113" s="316"/>
      <c r="AB113" s="316"/>
      <c r="AC113" s="316"/>
      <c r="AD113" s="316"/>
      <c r="AE113" s="316"/>
      <c r="AF113" s="316"/>
      <c r="AG113" s="316"/>
      <c r="AH113" s="316"/>
      <c r="AI113" s="316"/>
      <c r="AJ113" s="316"/>
      <c r="AK113" s="316"/>
      <c r="AL113" s="316"/>
      <c r="AM113" s="316"/>
      <c r="AN113" s="316"/>
    </row>
    <row r="114" spans="1:40">
      <c r="A114" s="349" t="s">
        <v>280</v>
      </c>
      <c r="B114" s="349" t="s">
        <v>57</v>
      </c>
      <c r="C114" s="349">
        <v>364</v>
      </c>
      <c r="D114" s="349">
        <v>2</v>
      </c>
      <c r="E114" s="349">
        <v>0</v>
      </c>
      <c r="F114" s="349">
        <v>0</v>
      </c>
      <c r="G114" s="349">
        <v>282</v>
      </c>
      <c r="H114" s="349">
        <v>2</v>
      </c>
      <c r="I114" s="349">
        <v>58</v>
      </c>
      <c r="J114" s="349">
        <v>2</v>
      </c>
      <c r="K114" s="349">
        <v>15</v>
      </c>
      <c r="L114" s="349">
        <v>1</v>
      </c>
      <c r="M114" s="349">
        <v>9</v>
      </c>
      <c r="N114" s="349">
        <v>2</v>
      </c>
      <c r="O114" s="316"/>
      <c r="P114" s="316"/>
      <c r="Q114" s="316"/>
      <c r="R114" s="316"/>
      <c r="S114" s="316"/>
      <c r="T114" s="316"/>
      <c r="U114" s="316"/>
      <c r="V114" s="316"/>
      <c r="W114" s="316"/>
      <c r="X114" s="316"/>
      <c r="Y114" s="316"/>
      <c r="Z114" s="316"/>
      <c r="AA114" s="316"/>
      <c r="AB114" s="316"/>
      <c r="AC114" s="316"/>
      <c r="AD114" s="316"/>
      <c r="AE114" s="316"/>
      <c r="AF114" s="316"/>
      <c r="AG114" s="316"/>
      <c r="AH114" s="316"/>
      <c r="AI114" s="316"/>
      <c r="AJ114" s="316"/>
      <c r="AK114" s="316"/>
      <c r="AL114" s="316"/>
      <c r="AM114" s="316"/>
      <c r="AN114" s="316"/>
    </row>
    <row r="115" spans="1:40">
      <c r="A115" s="349" t="s">
        <v>280</v>
      </c>
      <c r="B115" s="349" t="s">
        <v>59</v>
      </c>
      <c r="C115" s="349">
        <v>21548</v>
      </c>
      <c r="D115" s="349">
        <v>100</v>
      </c>
      <c r="E115" s="349">
        <v>420</v>
      </c>
      <c r="F115" s="349">
        <v>100</v>
      </c>
      <c r="G115" s="349">
        <v>16643</v>
      </c>
      <c r="H115" s="349">
        <v>100</v>
      </c>
      <c r="I115" s="349">
        <v>3075</v>
      </c>
      <c r="J115" s="349">
        <v>100</v>
      </c>
      <c r="K115" s="349">
        <v>1031</v>
      </c>
      <c r="L115" s="349">
        <v>100</v>
      </c>
      <c r="M115" s="349">
        <v>379</v>
      </c>
      <c r="N115" s="349">
        <v>100</v>
      </c>
      <c r="O115" s="316"/>
      <c r="P115" s="316"/>
      <c r="Q115" s="316"/>
      <c r="R115" s="316"/>
      <c r="S115" s="316"/>
      <c r="T115" s="316"/>
      <c r="U115" s="316"/>
      <c r="V115" s="316"/>
      <c r="W115" s="316"/>
      <c r="X115" s="316"/>
      <c r="Y115" s="316"/>
      <c r="Z115" s="316"/>
      <c r="AA115" s="316"/>
      <c r="AB115" s="316"/>
      <c r="AC115" s="316"/>
      <c r="AD115" s="316"/>
      <c r="AE115" s="316"/>
      <c r="AF115" s="316"/>
      <c r="AG115" s="316"/>
      <c r="AH115" s="316"/>
      <c r="AI115" s="316"/>
      <c r="AJ115" s="316"/>
      <c r="AK115" s="316"/>
      <c r="AL115" s="316"/>
      <c r="AM115" s="316"/>
      <c r="AN115" s="316"/>
    </row>
    <row r="116" spans="1:40">
      <c r="A116" s="349" t="s">
        <v>292</v>
      </c>
      <c r="B116" s="349" t="s">
        <v>292</v>
      </c>
      <c r="C116" s="349" t="s">
        <v>292</v>
      </c>
      <c r="D116" s="349" t="s">
        <v>292</v>
      </c>
      <c r="E116" s="349" t="s">
        <v>292</v>
      </c>
      <c r="F116" s="349" t="s">
        <v>292</v>
      </c>
      <c r="G116" s="349" t="s">
        <v>292</v>
      </c>
      <c r="H116" s="349" t="s">
        <v>292</v>
      </c>
      <c r="I116" s="349" t="s">
        <v>292</v>
      </c>
      <c r="J116" s="349" t="s">
        <v>292</v>
      </c>
      <c r="K116" s="349" t="s">
        <v>292</v>
      </c>
      <c r="L116" s="349" t="s">
        <v>292</v>
      </c>
      <c r="M116" s="349" t="s">
        <v>292</v>
      </c>
      <c r="N116" s="349" t="s">
        <v>292</v>
      </c>
      <c r="O116" s="316"/>
      <c r="P116" s="316"/>
      <c r="Q116" s="316"/>
      <c r="R116" s="316"/>
      <c r="S116" s="316"/>
      <c r="T116" s="316"/>
      <c r="U116" s="316"/>
      <c r="V116" s="316"/>
      <c r="W116" s="316"/>
      <c r="X116" s="316"/>
      <c r="Y116" s="316"/>
      <c r="Z116" s="316"/>
      <c r="AA116" s="316"/>
      <c r="AB116" s="316"/>
      <c r="AC116" s="316"/>
      <c r="AD116" s="316"/>
      <c r="AE116" s="316"/>
      <c r="AF116" s="316"/>
      <c r="AG116" s="316"/>
      <c r="AH116" s="316"/>
      <c r="AI116" s="316"/>
      <c r="AJ116" s="316"/>
      <c r="AK116" s="316"/>
      <c r="AL116" s="316"/>
      <c r="AM116" s="316"/>
      <c r="AN116" s="316"/>
    </row>
    <row r="117" spans="1:40">
      <c r="A117" s="349" t="s">
        <v>279</v>
      </c>
      <c r="B117" s="349" t="s">
        <v>54</v>
      </c>
      <c r="C117" s="349">
        <v>7412</v>
      </c>
      <c r="D117" s="349">
        <v>34</v>
      </c>
      <c r="E117" s="349">
        <v>291</v>
      </c>
      <c r="F117" s="349">
        <v>69</v>
      </c>
      <c r="G117" s="349">
        <v>5687</v>
      </c>
      <c r="H117" s="349">
        <v>34</v>
      </c>
      <c r="I117" s="349">
        <v>839</v>
      </c>
      <c r="J117" s="349">
        <v>27</v>
      </c>
      <c r="K117" s="349">
        <v>510</v>
      </c>
      <c r="L117" s="349">
        <v>49</v>
      </c>
      <c r="M117" s="349">
        <v>85</v>
      </c>
      <c r="N117" s="349">
        <v>22</v>
      </c>
      <c r="O117" s="316"/>
      <c r="P117" s="316"/>
      <c r="Q117" s="316"/>
      <c r="R117" s="316"/>
      <c r="S117" s="316"/>
      <c r="T117" s="316"/>
      <c r="U117" s="316"/>
      <c r="V117" s="316"/>
      <c r="W117" s="316"/>
      <c r="X117" s="316"/>
      <c r="Y117" s="316"/>
      <c r="Z117" s="316"/>
      <c r="AA117" s="316"/>
      <c r="AB117" s="316"/>
      <c r="AC117" s="316"/>
      <c r="AD117" s="316"/>
      <c r="AE117" s="316"/>
      <c r="AF117" s="316"/>
      <c r="AG117" s="316"/>
      <c r="AH117" s="316"/>
      <c r="AI117" s="316"/>
      <c r="AJ117" s="316"/>
      <c r="AK117" s="316"/>
      <c r="AL117" s="316"/>
      <c r="AM117" s="316"/>
      <c r="AN117" s="316"/>
    </row>
    <row r="118" spans="1:40">
      <c r="A118" s="349" t="s">
        <v>279</v>
      </c>
      <c r="B118" s="349" t="s">
        <v>55</v>
      </c>
      <c r="C118" s="349">
        <v>12116</v>
      </c>
      <c r="D118" s="349">
        <v>56</v>
      </c>
      <c r="E118" s="349">
        <v>127</v>
      </c>
      <c r="F118" s="349">
        <v>30</v>
      </c>
      <c r="G118" s="349">
        <v>9639</v>
      </c>
      <c r="H118" s="349">
        <v>58</v>
      </c>
      <c r="I118" s="349">
        <v>1690</v>
      </c>
      <c r="J118" s="349">
        <v>55</v>
      </c>
      <c r="K118" s="349">
        <v>439</v>
      </c>
      <c r="L118" s="349">
        <v>43</v>
      </c>
      <c r="M118" s="349">
        <v>221</v>
      </c>
      <c r="N118" s="349">
        <v>58</v>
      </c>
      <c r="O118" s="316"/>
      <c r="P118" s="316"/>
      <c r="Q118" s="316"/>
      <c r="R118" s="316"/>
      <c r="S118" s="316"/>
      <c r="T118" s="316"/>
      <c r="U118" s="316"/>
      <c r="V118" s="316"/>
      <c r="W118" s="316"/>
      <c r="X118" s="316"/>
      <c r="Y118" s="316"/>
      <c r="Z118" s="316"/>
      <c r="AA118" s="316"/>
      <c r="AB118" s="316"/>
      <c r="AC118" s="316"/>
      <c r="AD118" s="316"/>
      <c r="AE118" s="316"/>
      <c r="AF118" s="316"/>
      <c r="AG118" s="316"/>
      <c r="AH118" s="316"/>
      <c r="AI118" s="316"/>
      <c r="AJ118" s="316"/>
      <c r="AK118" s="316"/>
      <c r="AL118" s="316"/>
      <c r="AM118" s="316"/>
      <c r="AN118" s="316"/>
    </row>
    <row r="119" spans="1:40">
      <c r="A119" s="349" t="s">
        <v>279</v>
      </c>
      <c r="B119" s="349" t="s">
        <v>56</v>
      </c>
      <c r="C119" s="349">
        <v>1897</v>
      </c>
      <c r="D119" s="349">
        <v>9</v>
      </c>
      <c r="E119" s="349">
        <v>2</v>
      </c>
      <c r="F119" s="349">
        <v>0</v>
      </c>
      <c r="G119" s="349">
        <v>1257</v>
      </c>
      <c r="H119" s="349">
        <v>8</v>
      </c>
      <c r="I119" s="349">
        <v>501</v>
      </c>
      <c r="J119" s="349">
        <v>16</v>
      </c>
      <c r="K119" s="349">
        <v>74</v>
      </c>
      <c r="L119" s="349">
        <v>7</v>
      </c>
      <c r="M119" s="349">
        <v>63</v>
      </c>
      <c r="N119" s="349">
        <v>17</v>
      </c>
      <c r="O119" s="316"/>
      <c r="P119" s="316"/>
      <c r="Q119" s="316"/>
      <c r="R119" s="316"/>
      <c r="S119" s="316"/>
      <c r="T119" s="316"/>
      <c r="U119" s="316"/>
      <c r="V119" s="316"/>
      <c r="W119" s="316"/>
      <c r="X119" s="316"/>
      <c r="Y119" s="316"/>
      <c r="Z119" s="316"/>
      <c r="AA119" s="316"/>
      <c r="AB119" s="316"/>
      <c r="AC119" s="316"/>
      <c r="AD119" s="316"/>
      <c r="AE119" s="316"/>
      <c r="AF119" s="316"/>
      <c r="AG119" s="316"/>
      <c r="AH119" s="316"/>
      <c r="AI119" s="316"/>
      <c r="AJ119" s="316"/>
      <c r="AK119" s="316"/>
      <c r="AL119" s="316"/>
      <c r="AM119" s="316"/>
      <c r="AN119" s="316"/>
    </row>
    <row r="120" spans="1:40">
      <c r="A120" s="349" t="s">
        <v>279</v>
      </c>
      <c r="B120" s="349" t="s">
        <v>57</v>
      </c>
      <c r="C120" s="349">
        <v>111</v>
      </c>
      <c r="D120" s="349">
        <v>1</v>
      </c>
      <c r="E120" s="349">
        <v>0</v>
      </c>
      <c r="F120" s="349">
        <v>0</v>
      </c>
      <c r="G120" s="349">
        <v>50</v>
      </c>
      <c r="H120" s="349">
        <v>0</v>
      </c>
      <c r="I120" s="349">
        <v>43</v>
      </c>
      <c r="J120" s="349">
        <v>1</v>
      </c>
      <c r="K120" s="349">
        <v>8</v>
      </c>
      <c r="L120" s="349">
        <v>1</v>
      </c>
      <c r="M120" s="349">
        <v>10</v>
      </c>
      <c r="N120" s="349">
        <v>3</v>
      </c>
      <c r="O120" s="316"/>
      <c r="P120" s="316"/>
      <c r="Q120" s="316"/>
      <c r="R120" s="316"/>
      <c r="S120" s="316"/>
      <c r="T120" s="316"/>
      <c r="U120" s="316"/>
      <c r="V120" s="316"/>
      <c r="W120" s="316"/>
      <c r="X120" s="316"/>
      <c r="Y120" s="316"/>
      <c r="Z120" s="316"/>
      <c r="AA120" s="316"/>
      <c r="AB120" s="316"/>
      <c r="AC120" s="316"/>
      <c r="AD120" s="316"/>
      <c r="AE120" s="316"/>
      <c r="AF120" s="316"/>
      <c r="AG120" s="316"/>
      <c r="AH120" s="316"/>
      <c r="AI120" s="316"/>
      <c r="AJ120" s="316"/>
      <c r="AK120" s="316"/>
      <c r="AL120" s="316"/>
      <c r="AM120" s="316"/>
      <c r="AN120" s="316"/>
    </row>
    <row r="121" spans="1:40">
      <c r="A121" s="349" t="s">
        <v>279</v>
      </c>
      <c r="B121" s="349" t="s">
        <v>59</v>
      </c>
      <c r="C121" s="349">
        <v>21536</v>
      </c>
      <c r="D121" s="349">
        <v>100</v>
      </c>
      <c r="E121" s="349">
        <v>420</v>
      </c>
      <c r="F121" s="349">
        <v>100</v>
      </c>
      <c r="G121" s="349">
        <v>16633</v>
      </c>
      <c r="H121" s="349">
        <v>100</v>
      </c>
      <c r="I121" s="349">
        <v>3073</v>
      </c>
      <c r="J121" s="349">
        <v>100</v>
      </c>
      <c r="K121" s="349">
        <v>1031</v>
      </c>
      <c r="L121" s="349">
        <v>100</v>
      </c>
      <c r="M121" s="349">
        <v>379</v>
      </c>
      <c r="N121" s="349">
        <v>100</v>
      </c>
      <c r="O121" s="316"/>
      <c r="P121" s="316"/>
      <c r="Q121" s="316"/>
      <c r="R121" s="316"/>
      <c r="S121" s="316"/>
      <c r="T121" s="316"/>
      <c r="U121" s="316"/>
      <c r="V121" s="316"/>
      <c r="W121" s="316"/>
      <c r="X121" s="316"/>
      <c r="Y121" s="316"/>
      <c r="Z121" s="316"/>
      <c r="AA121" s="316"/>
      <c r="AB121" s="316"/>
      <c r="AC121" s="316"/>
      <c r="AD121" s="316"/>
      <c r="AE121" s="316"/>
      <c r="AF121" s="316"/>
      <c r="AG121" s="316"/>
      <c r="AH121" s="316"/>
      <c r="AI121" s="316"/>
      <c r="AJ121" s="316"/>
      <c r="AK121" s="316"/>
      <c r="AL121" s="316"/>
      <c r="AM121" s="316"/>
      <c r="AN121" s="316"/>
    </row>
    <row r="122" spans="1:40">
      <c r="A122" s="349" t="s">
        <v>292</v>
      </c>
      <c r="B122" s="349" t="s">
        <v>292</v>
      </c>
      <c r="C122" s="349" t="s">
        <v>292</v>
      </c>
      <c r="D122" s="349" t="s">
        <v>292</v>
      </c>
      <c r="E122" s="349" t="s">
        <v>292</v>
      </c>
      <c r="F122" s="349" t="s">
        <v>292</v>
      </c>
      <c r="G122" s="349" t="s">
        <v>292</v>
      </c>
      <c r="H122" s="349" t="s">
        <v>292</v>
      </c>
      <c r="I122" s="349" t="s">
        <v>292</v>
      </c>
      <c r="J122" s="349" t="s">
        <v>292</v>
      </c>
      <c r="K122" s="349" t="s">
        <v>292</v>
      </c>
      <c r="L122" s="349" t="s">
        <v>292</v>
      </c>
      <c r="M122" s="349" t="s">
        <v>292</v>
      </c>
      <c r="N122" s="349" t="s">
        <v>292</v>
      </c>
      <c r="O122" s="316"/>
      <c r="P122" s="316"/>
      <c r="Q122" s="316"/>
      <c r="R122" s="316"/>
      <c r="S122" s="316"/>
      <c r="T122" s="316"/>
      <c r="U122" s="316"/>
      <c r="V122" s="316"/>
      <c r="W122" s="316"/>
      <c r="X122" s="316"/>
      <c r="Y122" s="316"/>
      <c r="Z122" s="316"/>
      <c r="AA122" s="316"/>
      <c r="AB122" s="316"/>
      <c r="AC122" s="316"/>
      <c r="AD122" s="316"/>
      <c r="AE122" s="316"/>
      <c r="AF122" s="316"/>
      <c r="AG122" s="316"/>
      <c r="AH122" s="316"/>
      <c r="AI122" s="316"/>
      <c r="AJ122" s="316"/>
      <c r="AK122" s="316"/>
      <c r="AL122" s="316"/>
      <c r="AM122" s="316"/>
      <c r="AN122" s="316"/>
    </row>
    <row r="123" spans="1:40">
      <c r="A123" s="349" t="s">
        <v>3</v>
      </c>
      <c r="B123" s="349" t="s">
        <v>54</v>
      </c>
      <c r="C123" s="349">
        <v>4971</v>
      </c>
      <c r="D123" s="349">
        <v>23</v>
      </c>
      <c r="E123" s="349">
        <v>236</v>
      </c>
      <c r="F123" s="349">
        <v>56</v>
      </c>
      <c r="G123" s="349">
        <v>3310</v>
      </c>
      <c r="H123" s="349">
        <v>20</v>
      </c>
      <c r="I123" s="349">
        <v>931</v>
      </c>
      <c r="J123" s="349">
        <v>30</v>
      </c>
      <c r="K123" s="349">
        <v>416</v>
      </c>
      <c r="L123" s="349">
        <v>40</v>
      </c>
      <c r="M123" s="349">
        <v>78</v>
      </c>
      <c r="N123" s="349">
        <v>21</v>
      </c>
      <c r="O123" s="316"/>
      <c r="P123" s="316"/>
      <c r="Q123" s="316"/>
      <c r="R123" s="316"/>
      <c r="S123" s="316"/>
      <c r="T123" s="316"/>
      <c r="U123" s="316"/>
      <c r="V123" s="316"/>
      <c r="W123" s="316"/>
      <c r="X123" s="316"/>
      <c r="Y123" s="316"/>
      <c r="Z123" s="316"/>
      <c r="AA123" s="316"/>
      <c r="AB123" s="316"/>
      <c r="AC123" s="316"/>
      <c r="AD123" s="316"/>
      <c r="AE123" s="316"/>
      <c r="AF123" s="316"/>
      <c r="AG123" s="316"/>
      <c r="AH123" s="316"/>
      <c r="AI123" s="316"/>
      <c r="AJ123" s="316"/>
      <c r="AK123" s="316"/>
      <c r="AL123" s="316"/>
      <c r="AM123" s="316"/>
      <c r="AN123" s="316"/>
    </row>
    <row r="124" spans="1:40">
      <c r="A124" s="349" t="s">
        <v>3</v>
      </c>
      <c r="B124" s="349" t="s">
        <v>55</v>
      </c>
      <c r="C124" s="349">
        <v>11422</v>
      </c>
      <c r="D124" s="349">
        <v>53</v>
      </c>
      <c r="E124" s="349">
        <v>165</v>
      </c>
      <c r="F124" s="349">
        <v>39</v>
      </c>
      <c r="G124" s="349">
        <v>9091</v>
      </c>
      <c r="H124" s="349">
        <v>55</v>
      </c>
      <c r="I124" s="349">
        <v>1493</v>
      </c>
      <c r="J124" s="349">
        <v>49</v>
      </c>
      <c r="K124" s="349">
        <v>463</v>
      </c>
      <c r="L124" s="349">
        <v>45</v>
      </c>
      <c r="M124" s="349">
        <v>210</v>
      </c>
      <c r="N124" s="349">
        <v>55</v>
      </c>
      <c r="O124" s="316"/>
      <c r="P124" s="316"/>
      <c r="Q124" s="316"/>
      <c r="R124" s="316"/>
      <c r="S124" s="316"/>
      <c r="T124" s="316"/>
      <c r="U124" s="316"/>
      <c r="V124" s="316"/>
      <c r="W124" s="316"/>
      <c r="X124" s="316"/>
      <c r="Y124" s="316"/>
      <c r="Z124" s="316"/>
      <c r="AA124" s="316"/>
      <c r="AB124" s="316"/>
      <c r="AC124" s="316"/>
      <c r="AD124" s="316"/>
      <c r="AE124" s="316"/>
      <c r="AF124" s="316"/>
      <c r="AG124" s="316"/>
      <c r="AH124" s="316"/>
      <c r="AI124" s="316"/>
      <c r="AJ124" s="316"/>
      <c r="AK124" s="316"/>
      <c r="AL124" s="316"/>
      <c r="AM124" s="316"/>
      <c r="AN124" s="316"/>
    </row>
    <row r="125" spans="1:40">
      <c r="A125" s="349" t="s">
        <v>3</v>
      </c>
      <c r="B125" s="349" t="s">
        <v>56</v>
      </c>
      <c r="C125" s="349">
        <v>4770</v>
      </c>
      <c r="D125" s="349">
        <v>22</v>
      </c>
      <c r="E125" s="349">
        <v>18</v>
      </c>
      <c r="F125" s="349">
        <v>4</v>
      </c>
      <c r="G125" s="349">
        <v>3937</v>
      </c>
      <c r="H125" s="349">
        <v>24</v>
      </c>
      <c r="I125" s="349">
        <v>598</v>
      </c>
      <c r="J125" s="349">
        <v>19</v>
      </c>
      <c r="K125" s="349">
        <v>139</v>
      </c>
      <c r="L125" s="349">
        <v>13</v>
      </c>
      <c r="M125" s="349">
        <v>78</v>
      </c>
      <c r="N125" s="349">
        <v>21</v>
      </c>
      <c r="O125" s="316"/>
      <c r="P125" s="316"/>
      <c r="Q125" s="316"/>
      <c r="R125" s="316"/>
      <c r="S125" s="316"/>
      <c r="T125" s="316"/>
      <c r="U125" s="316"/>
      <c r="V125" s="316"/>
      <c r="W125" s="316"/>
      <c r="X125" s="316"/>
      <c r="Y125" s="316"/>
      <c r="Z125" s="316"/>
      <c r="AA125" s="316"/>
      <c r="AB125" s="316"/>
      <c r="AC125" s="316"/>
      <c r="AD125" s="316"/>
      <c r="AE125" s="316"/>
      <c r="AF125" s="316"/>
      <c r="AG125" s="316"/>
      <c r="AH125" s="316"/>
      <c r="AI125" s="316"/>
      <c r="AJ125" s="316"/>
      <c r="AK125" s="316"/>
      <c r="AL125" s="316"/>
      <c r="AM125" s="316"/>
      <c r="AN125" s="316"/>
    </row>
    <row r="126" spans="1:40">
      <c r="A126" s="349" t="s">
        <v>3</v>
      </c>
      <c r="B126" s="349" t="s">
        <v>57</v>
      </c>
      <c r="C126" s="349">
        <v>385</v>
      </c>
      <c r="D126" s="349">
        <v>2</v>
      </c>
      <c r="E126" s="349">
        <v>1</v>
      </c>
      <c r="F126" s="349">
        <v>0</v>
      </c>
      <c r="G126" s="349">
        <v>305</v>
      </c>
      <c r="H126" s="349">
        <v>2</v>
      </c>
      <c r="I126" s="349">
        <v>53</v>
      </c>
      <c r="J126" s="349">
        <v>2</v>
      </c>
      <c r="K126" s="349">
        <v>13</v>
      </c>
      <c r="L126" s="349">
        <v>1</v>
      </c>
      <c r="M126" s="349">
        <v>13</v>
      </c>
      <c r="N126" s="349">
        <v>3</v>
      </c>
      <c r="O126" s="316"/>
      <c r="P126" s="316"/>
      <c r="Q126" s="316"/>
      <c r="R126" s="316"/>
      <c r="S126" s="316"/>
      <c r="T126" s="316"/>
      <c r="U126" s="316"/>
      <c r="V126" s="316"/>
      <c r="W126" s="316"/>
      <c r="X126" s="316"/>
      <c r="Y126" s="316"/>
      <c r="Z126" s="316"/>
      <c r="AA126" s="316"/>
      <c r="AB126" s="316"/>
      <c r="AC126" s="316"/>
      <c r="AD126" s="316"/>
      <c r="AE126" s="316"/>
      <c r="AF126" s="316"/>
      <c r="AG126" s="316"/>
      <c r="AH126" s="316"/>
      <c r="AI126" s="316"/>
      <c r="AJ126" s="316"/>
      <c r="AK126" s="316"/>
      <c r="AL126" s="316"/>
      <c r="AM126" s="316"/>
      <c r="AN126" s="316"/>
    </row>
    <row r="127" spans="1:40">
      <c r="A127" s="349" t="s">
        <v>3</v>
      </c>
      <c r="B127" s="349" t="s">
        <v>59</v>
      </c>
      <c r="C127" s="349">
        <v>21548</v>
      </c>
      <c r="D127" s="349">
        <v>100</v>
      </c>
      <c r="E127" s="349">
        <v>420</v>
      </c>
      <c r="F127" s="349">
        <v>100</v>
      </c>
      <c r="G127" s="349">
        <v>16643</v>
      </c>
      <c r="H127" s="349">
        <v>100</v>
      </c>
      <c r="I127" s="349">
        <v>3075</v>
      </c>
      <c r="J127" s="349">
        <v>100</v>
      </c>
      <c r="K127" s="349">
        <v>1031</v>
      </c>
      <c r="L127" s="349">
        <v>100</v>
      </c>
      <c r="M127" s="349">
        <v>379</v>
      </c>
      <c r="N127" s="349">
        <v>100</v>
      </c>
      <c r="O127" s="316"/>
      <c r="P127" s="316"/>
      <c r="Q127" s="316"/>
      <c r="R127" s="316"/>
      <c r="S127" s="316"/>
      <c r="T127" s="316"/>
      <c r="U127" s="316"/>
      <c r="V127" s="316"/>
      <c r="W127" s="316"/>
      <c r="X127" s="316"/>
      <c r="Y127" s="316"/>
      <c r="Z127" s="316"/>
      <c r="AA127" s="316"/>
      <c r="AB127" s="316"/>
      <c r="AC127" s="316"/>
      <c r="AD127" s="316"/>
      <c r="AE127" s="316"/>
      <c r="AF127" s="316"/>
      <c r="AG127" s="316"/>
      <c r="AH127" s="316"/>
      <c r="AI127" s="316"/>
      <c r="AJ127" s="316"/>
      <c r="AK127" s="316"/>
      <c r="AL127" s="316"/>
      <c r="AM127" s="316"/>
      <c r="AN127" s="316"/>
    </row>
    <row r="128" spans="1:40">
      <c r="A128" s="316"/>
      <c r="B128" s="316"/>
      <c r="C128" s="316"/>
      <c r="D128" s="316"/>
      <c r="E128" s="316"/>
      <c r="F128" s="316"/>
      <c r="G128" s="316"/>
      <c r="H128" s="316"/>
      <c r="I128" s="316"/>
      <c r="J128" s="316"/>
      <c r="K128" s="316"/>
      <c r="L128" s="316"/>
      <c r="M128" s="316"/>
      <c r="N128" s="316"/>
      <c r="O128" s="316"/>
      <c r="P128" s="316"/>
      <c r="Q128" s="316"/>
      <c r="R128" s="316"/>
      <c r="S128" s="316"/>
      <c r="T128" s="316"/>
      <c r="U128" s="316"/>
      <c r="V128" s="316"/>
      <c r="W128" s="316"/>
      <c r="X128" s="316"/>
      <c r="Y128" s="316"/>
      <c r="Z128" s="316"/>
      <c r="AA128" s="316"/>
      <c r="AB128" s="316"/>
      <c r="AC128" s="316"/>
      <c r="AD128" s="316"/>
      <c r="AE128" s="316"/>
      <c r="AF128" s="316"/>
      <c r="AG128" s="316"/>
      <c r="AH128" s="316"/>
      <c r="AI128" s="316"/>
      <c r="AJ128" s="316"/>
      <c r="AK128" s="316"/>
      <c r="AL128" s="316"/>
      <c r="AM128" s="316"/>
      <c r="AN128" s="316"/>
    </row>
    <row r="129" spans="1:27">
      <c r="A129" s="353" t="s">
        <v>98</v>
      </c>
      <c r="B129" s="354"/>
      <c r="C129" s="354"/>
      <c r="D129" s="354" t="s">
        <v>1312</v>
      </c>
      <c r="E129" s="354"/>
      <c r="F129" s="354"/>
      <c r="G129" s="354"/>
      <c r="H129" s="354"/>
      <c r="I129" s="354" t="s">
        <v>1035</v>
      </c>
      <c r="J129" s="354"/>
      <c r="K129" s="354"/>
      <c r="L129" s="354"/>
      <c r="M129" s="354"/>
      <c r="N129" s="354"/>
      <c r="O129" s="354" t="s">
        <v>1036</v>
      </c>
      <c r="P129" s="354"/>
      <c r="Q129" s="354"/>
      <c r="R129" s="354"/>
      <c r="S129" s="354"/>
      <c r="T129" s="354"/>
      <c r="U129" s="322"/>
      <c r="V129" s="322"/>
      <c r="W129" s="322"/>
      <c r="X129" s="322"/>
      <c r="Y129" s="322"/>
      <c r="Z129" s="322"/>
    </row>
    <row r="130" spans="1:27">
      <c r="A130" s="355"/>
      <c r="B130" s="354"/>
      <c r="C130" s="354" t="s">
        <v>296</v>
      </c>
      <c r="D130" s="354" t="s">
        <v>228</v>
      </c>
      <c r="E130" s="354" t="s">
        <v>229</v>
      </c>
      <c r="F130" s="354" t="s">
        <v>230</v>
      </c>
      <c r="G130" s="354" t="s">
        <v>231</v>
      </c>
      <c r="H130" s="354" t="s">
        <v>14</v>
      </c>
      <c r="I130" s="354" t="s">
        <v>296</v>
      </c>
      <c r="J130" s="354" t="s">
        <v>228</v>
      </c>
      <c r="K130" s="354" t="s">
        <v>229</v>
      </c>
      <c r="L130" s="354" t="s">
        <v>230</v>
      </c>
      <c r="M130" s="354" t="s">
        <v>231</v>
      </c>
      <c r="N130" s="354" t="s">
        <v>14</v>
      </c>
      <c r="O130" s="354" t="s">
        <v>296</v>
      </c>
      <c r="P130" s="354" t="s">
        <v>228</v>
      </c>
      <c r="Q130" s="354" t="s">
        <v>229</v>
      </c>
      <c r="R130" s="354" t="s">
        <v>230</v>
      </c>
      <c r="S130" s="354" t="s">
        <v>231</v>
      </c>
      <c r="T130" s="354" t="s">
        <v>14</v>
      </c>
      <c r="U130" s="322"/>
      <c r="V130" s="322"/>
      <c r="W130" s="322"/>
      <c r="X130" s="322"/>
      <c r="Y130" s="322"/>
      <c r="Z130" s="322"/>
      <c r="AA130" s="317"/>
    </row>
    <row r="131" spans="1:27">
      <c r="A131" s="355" t="s">
        <v>110</v>
      </c>
      <c r="B131" s="354" t="s">
        <v>54</v>
      </c>
      <c r="C131" s="354">
        <v>7</v>
      </c>
      <c r="D131" s="354">
        <v>1</v>
      </c>
      <c r="E131" s="354">
        <v>4</v>
      </c>
      <c r="F131" s="354">
        <v>0</v>
      </c>
      <c r="G131" s="354">
        <v>1</v>
      </c>
      <c r="H131" s="354">
        <v>1</v>
      </c>
      <c r="I131" s="354">
        <v>2</v>
      </c>
      <c r="J131" s="354">
        <v>1</v>
      </c>
      <c r="K131" s="354">
        <v>1</v>
      </c>
      <c r="L131" s="354">
        <v>0</v>
      </c>
      <c r="M131" s="354">
        <v>0</v>
      </c>
      <c r="N131" s="354">
        <v>0</v>
      </c>
      <c r="O131" s="354">
        <v>5</v>
      </c>
      <c r="P131" s="354">
        <v>0</v>
      </c>
      <c r="Q131" s="354">
        <v>3</v>
      </c>
      <c r="R131" s="354">
        <v>0</v>
      </c>
      <c r="S131" s="354">
        <v>1</v>
      </c>
      <c r="T131" s="354">
        <v>1</v>
      </c>
      <c r="U131" s="322"/>
      <c r="V131" s="322"/>
      <c r="W131" s="322"/>
      <c r="X131" s="322"/>
      <c r="Y131" s="322"/>
      <c r="Z131" s="322"/>
    </row>
    <row r="132" spans="1:27">
      <c r="A132" s="355"/>
      <c r="B132" s="354" t="s">
        <v>55</v>
      </c>
      <c r="C132" s="354">
        <v>48</v>
      </c>
      <c r="D132" s="354">
        <v>3</v>
      </c>
      <c r="E132" s="354">
        <v>22</v>
      </c>
      <c r="F132" s="354">
        <v>9</v>
      </c>
      <c r="G132" s="354">
        <v>2</v>
      </c>
      <c r="H132" s="354">
        <v>12</v>
      </c>
      <c r="I132" s="354">
        <v>15</v>
      </c>
      <c r="J132" s="354">
        <v>1</v>
      </c>
      <c r="K132" s="354">
        <v>3</v>
      </c>
      <c r="L132" s="354">
        <v>4</v>
      </c>
      <c r="M132" s="354">
        <v>1</v>
      </c>
      <c r="N132" s="354">
        <v>6</v>
      </c>
      <c r="O132" s="354">
        <v>33</v>
      </c>
      <c r="P132" s="354">
        <v>2</v>
      </c>
      <c r="Q132" s="354">
        <v>19</v>
      </c>
      <c r="R132" s="354">
        <v>5</v>
      </c>
      <c r="S132" s="354">
        <v>1</v>
      </c>
      <c r="T132" s="354">
        <v>6</v>
      </c>
      <c r="U132" s="322"/>
      <c r="V132" s="322"/>
      <c r="W132" s="322"/>
      <c r="X132" s="322"/>
      <c r="Y132" s="322"/>
      <c r="Z132" s="322"/>
    </row>
    <row r="133" spans="1:27">
      <c r="A133" s="355"/>
      <c r="B133" s="354" t="s">
        <v>56</v>
      </c>
      <c r="C133" s="354">
        <v>120</v>
      </c>
      <c r="D133" s="354">
        <v>0</v>
      </c>
      <c r="E133" s="354">
        <v>68</v>
      </c>
      <c r="F133" s="354">
        <v>44</v>
      </c>
      <c r="G133" s="354">
        <v>1</v>
      </c>
      <c r="H133" s="354">
        <v>7</v>
      </c>
      <c r="I133" s="354">
        <v>21</v>
      </c>
      <c r="J133" s="354">
        <v>0</v>
      </c>
      <c r="K133" s="354">
        <v>5</v>
      </c>
      <c r="L133" s="354">
        <v>11</v>
      </c>
      <c r="M133" s="354">
        <v>0</v>
      </c>
      <c r="N133" s="354">
        <v>5</v>
      </c>
      <c r="O133" s="354">
        <v>99</v>
      </c>
      <c r="P133" s="354">
        <v>0</v>
      </c>
      <c r="Q133" s="354">
        <v>63</v>
      </c>
      <c r="R133" s="354">
        <v>33</v>
      </c>
      <c r="S133" s="354">
        <v>1</v>
      </c>
      <c r="T133" s="354">
        <v>2</v>
      </c>
      <c r="U133" s="322"/>
      <c r="V133" s="322"/>
      <c r="W133" s="322"/>
      <c r="X133" s="322"/>
      <c r="Y133" s="322"/>
      <c r="Z133" s="322"/>
    </row>
    <row r="134" spans="1:27">
      <c r="A134" s="355"/>
      <c r="B134" s="354" t="s">
        <v>57</v>
      </c>
      <c r="C134" s="354">
        <v>48</v>
      </c>
      <c r="D134" s="354">
        <v>0</v>
      </c>
      <c r="E134" s="354">
        <v>29</v>
      </c>
      <c r="F134" s="354">
        <v>15</v>
      </c>
      <c r="G134" s="354">
        <v>3</v>
      </c>
      <c r="H134" s="354">
        <v>1</v>
      </c>
      <c r="I134" s="354">
        <v>7</v>
      </c>
      <c r="J134" s="354">
        <v>0</v>
      </c>
      <c r="K134" s="354">
        <v>4</v>
      </c>
      <c r="L134" s="354">
        <v>3</v>
      </c>
      <c r="M134" s="354">
        <v>0</v>
      </c>
      <c r="N134" s="354">
        <v>0</v>
      </c>
      <c r="O134" s="354">
        <v>41</v>
      </c>
      <c r="P134" s="354">
        <v>0</v>
      </c>
      <c r="Q134" s="354">
        <v>25</v>
      </c>
      <c r="R134" s="354">
        <v>12</v>
      </c>
      <c r="S134" s="354">
        <v>3</v>
      </c>
      <c r="T134" s="354">
        <v>1</v>
      </c>
      <c r="U134" s="322"/>
      <c r="V134" s="322"/>
      <c r="W134" s="322"/>
      <c r="X134" s="322"/>
      <c r="Y134" s="322"/>
      <c r="Z134" s="322"/>
    </row>
    <row r="135" spans="1:27">
      <c r="A135" s="355"/>
      <c r="B135" s="354" t="s">
        <v>59</v>
      </c>
      <c r="C135" s="354">
        <v>223</v>
      </c>
      <c r="D135" s="354">
        <v>4</v>
      </c>
      <c r="E135" s="354">
        <v>123</v>
      </c>
      <c r="F135" s="354">
        <v>68</v>
      </c>
      <c r="G135" s="354">
        <v>7</v>
      </c>
      <c r="H135" s="354">
        <v>21</v>
      </c>
      <c r="I135" s="354">
        <v>45</v>
      </c>
      <c r="J135" s="354">
        <v>2</v>
      </c>
      <c r="K135" s="354">
        <v>13</v>
      </c>
      <c r="L135" s="354">
        <v>18</v>
      </c>
      <c r="M135" s="354">
        <v>1</v>
      </c>
      <c r="N135" s="354">
        <v>11</v>
      </c>
      <c r="O135" s="354">
        <v>178</v>
      </c>
      <c r="P135" s="354">
        <v>2</v>
      </c>
      <c r="Q135" s="354">
        <v>110</v>
      </c>
      <c r="R135" s="354">
        <v>50</v>
      </c>
      <c r="S135" s="354">
        <v>6</v>
      </c>
      <c r="T135" s="354">
        <v>10</v>
      </c>
      <c r="U135" s="322"/>
      <c r="V135" s="322"/>
      <c r="W135" s="322"/>
      <c r="X135" s="322"/>
      <c r="Y135" s="322"/>
      <c r="Z135" s="322"/>
    </row>
    <row r="137" spans="1:27">
      <c r="A137" s="353" t="s">
        <v>558</v>
      </c>
      <c r="B137" s="355"/>
      <c r="C137" s="356"/>
      <c r="D137" s="356"/>
      <c r="E137" s="356"/>
      <c r="F137" s="356"/>
      <c r="G137" s="356"/>
      <c r="H137" s="356"/>
      <c r="I137" s="356"/>
      <c r="J137" s="356"/>
      <c r="K137" s="356"/>
      <c r="L137" s="356"/>
      <c r="M137" s="356"/>
      <c r="N137" s="356"/>
      <c r="O137" s="356"/>
      <c r="P137" s="356"/>
      <c r="Q137" s="356"/>
      <c r="R137" s="356"/>
    </row>
    <row r="138" spans="1:27">
      <c r="A138" s="355" t="s">
        <v>1041</v>
      </c>
      <c r="B138" s="355" t="s">
        <v>292</v>
      </c>
      <c r="C138" s="355" t="s">
        <v>292</v>
      </c>
      <c r="D138" s="355" t="s">
        <v>292</v>
      </c>
      <c r="E138" s="355" t="s">
        <v>292</v>
      </c>
      <c r="F138" s="355" t="s">
        <v>292</v>
      </c>
      <c r="G138" s="355" t="s">
        <v>1042</v>
      </c>
      <c r="H138" s="355"/>
      <c r="I138" s="355"/>
      <c r="J138" s="355" t="s">
        <v>292</v>
      </c>
      <c r="K138" s="355" t="s">
        <v>292</v>
      </c>
      <c r="L138" s="355" t="s">
        <v>292</v>
      </c>
      <c r="M138" s="355" t="s">
        <v>1043</v>
      </c>
      <c r="N138" s="355" t="s">
        <v>292</v>
      </c>
      <c r="O138" s="355" t="s">
        <v>292</v>
      </c>
      <c r="P138" s="355" t="s">
        <v>292</v>
      </c>
      <c r="Q138" s="355" t="s">
        <v>292</v>
      </c>
      <c r="R138" s="355" t="s">
        <v>292</v>
      </c>
    </row>
    <row r="139" spans="1:27">
      <c r="A139" s="355" t="s">
        <v>292</v>
      </c>
      <c r="B139" s="355" t="s">
        <v>298</v>
      </c>
      <c r="C139" s="355" t="s">
        <v>299</v>
      </c>
      <c r="D139" s="355" t="s">
        <v>300</v>
      </c>
      <c r="E139" s="355" t="s">
        <v>301</v>
      </c>
      <c r="F139" s="355" t="s">
        <v>302</v>
      </c>
      <c r="G139" s="355" t="s">
        <v>292</v>
      </c>
      <c r="H139" s="355" t="s">
        <v>298</v>
      </c>
      <c r="I139" s="355" t="s">
        <v>299</v>
      </c>
      <c r="J139" s="355" t="s">
        <v>300</v>
      </c>
      <c r="K139" s="355" t="s">
        <v>301</v>
      </c>
      <c r="L139" s="355" t="s">
        <v>302</v>
      </c>
      <c r="M139" s="355" t="s">
        <v>292</v>
      </c>
      <c r="N139" s="355" t="s">
        <v>298</v>
      </c>
      <c r="O139" s="355" t="s">
        <v>299</v>
      </c>
      <c r="P139" s="355" t="s">
        <v>300</v>
      </c>
      <c r="Q139" s="355" t="s">
        <v>301</v>
      </c>
      <c r="R139" s="355" t="s">
        <v>302</v>
      </c>
    </row>
    <row r="140" spans="1:27">
      <c r="A140" s="355" t="s">
        <v>228</v>
      </c>
      <c r="B140" s="355">
        <v>2</v>
      </c>
      <c r="C140" s="355">
        <v>1</v>
      </c>
      <c r="D140" s="355">
        <v>2</v>
      </c>
      <c r="E140" s="355">
        <v>0</v>
      </c>
      <c r="F140" s="355">
        <v>1</v>
      </c>
      <c r="G140" s="355" t="s">
        <v>228</v>
      </c>
      <c r="H140" s="355">
        <v>2</v>
      </c>
      <c r="I140" s="355">
        <v>0</v>
      </c>
      <c r="J140" s="355">
        <v>1</v>
      </c>
      <c r="K140" s="355">
        <v>0</v>
      </c>
      <c r="L140" s="355">
        <v>2</v>
      </c>
      <c r="M140" s="355" t="s">
        <v>228</v>
      </c>
      <c r="N140" s="355">
        <v>2</v>
      </c>
      <c r="O140" s="355">
        <v>1</v>
      </c>
      <c r="P140" s="355">
        <v>1</v>
      </c>
      <c r="Q140" s="355">
        <v>0</v>
      </c>
      <c r="R140" s="355">
        <v>1</v>
      </c>
    </row>
    <row r="141" spans="1:27">
      <c r="A141" s="355" t="s">
        <v>229</v>
      </c>
      <c r="B141" s="355">
        <v>205</v>
      </c>
      <c r="C141" s="355">
        <v>224</v>
      </c>
      <c r="D141" s="355">
        <v>163</v>
      </c>
      <c r="E141" s="355">
        <v>18</v>
      </c>
      <c r="F141" s="355">
        <v>259</v>
      </c>
      <c r="G141" s="355" t="s">
        <v>229</v>
      </c>
      <c r="H141" s="355">
        <v>205</v>
      </c>
      <c r="I141" s="355">
        <v>79</v>
      </c>
      <c r="J141" s="355">
        <v>57</v>
      </c>
      <c r="K141" s="355">
        <v>3</v>
      </c>
      <c r="L141" s="355">
        <v>214</v>
      </c>
      <c r="M141" s="355" t="s">
        <v>229</v>
      </c>
      <c r="N141" s="355">
        <v>214</v>
      </c>
      <c r="O141" s="355">
        <v>145</v>
      </c>
      <c r="P141" s="355">
        <v>106</v>
      </c>
      <c r="Q141" s="355">
        <v>15</v>
      </c>
      <c r="R141" s="355">
        <v>259</v>
      </c>
    </row>
    <row r="142" spans="1:27">
      <c r="A142" s="355" t="s">
        <v>230</v>
      </c>
      <c r="B142" s="355">
        <v>39</v>
      </c>
      <c r="C142" s="355">
        <v>48</v>
      </c>
      <c r="D142" s="355">
        <v>32</v>
      </c>
      <c r="E142" s="355">
        <v>10</v>
      </c>
      <c r="F142" s="355">
        <v>50</v>
      </c>
      <c r="G142" s="355" t="s">
        <v>230</v>
      </c>
      <c r="H142" s="355">
        <v>39</v>
      </c>
      <c r="I142" s="355">
        <v>20</v>
      </c>
      <c r="J142" s="355">
        <v>14</v>
      </c>
      <c r="K142" s="355">
        <v>2</v>
      </c>
      <c r="L142" s="355">
        <v>46</v>
      </c>
      <c r="M142" s="355" t="s">
        <v>230</v>
      </c>
      <c r="N142" s="355">
        <v>46</v>
      </c>
      <c r="O142" s="355">
        <v>28</v>
      </c>
      <c r="P142" s="355">
        <v>18</v>
      </c>
      <c r="Q142" s="355">
        <v>8</v>
      </c>
      <c r="R142" s="355">
        <v>50</v>
      </c>
    </row>
    <row r="143" spans="1:27">
      <c r="A143" s="355" t="s">
        <v>231</v>
      </c>
      <c r="B143" s="355">
        <v>10</v>
      </c>
      <c r="C143" s="355">
        <v>11</v>
      </c>
      <c r="D143" s="355">
        <v>6</v>
      </c>
      <c r="E143" s="355">
        <v>3</v>
      </c>
      <c r="F143" s="355">
        <v>12</v>
      </c>
      <c r="G143" s="355" t="s">
        <v>231</v>
      </c>
      <c r="H143" s="355">
        <v>10</v>
      </c>
      <c r="I143" s="355">
        <v>3</v>
      </c>
      <c r="J143" s="355">
        <v>2</v>
      </c>
      <c r="K143" s="355">
        <v>0</v>
      </c>
      <c r="L143" s="355">
        <v>11</v>
      </c>
      <c r="M143" s="355" t="s">
        <v>231</v>
      </c>
      <c r="N143" s="355">
        <v>11</v>
      </c>
      <c r="O143" s="355">
        <v>8</v>
      </c>
      <c r="P143" s="355">
        <v>4</v>
      </c>
      <c r="Q143" s="355">
        <v>3</v>
      </c>
      <c r="R143" s="355">
        <v>12</v>
      </c>
    </row>
    <row r="144" spans="1:27">
      <c r="A144" s="355" t="s">
        <v>14</v>
      </c>
      <c r="B144" s="355">
        <v>5</v>
      </c>
      <c r="C144" s="355">
        <v>8</v>
      </c>
      <c r="D144" s="355">
        <v>2</v>
      </c>
      <c r="E144" s="355">
        <v>1</v>
      </c>
      <c r="F144" s="355">
        <v>10</v>
      </c>
      <c r="G144" s="355" t="s">
        <v>14</v>
      </c>
      <c r="H144" s="355">
        <v>5</v>
      </c>
      <c r="I144" s="355">
        <v>3</v>
      </c>
      <c r="J144" s="355">
        <v>0</v>
      </c>
      <c r="K144" s="355">
        <v>0</v>
      </c>
      <c r="L144" s="355">
        <v>6</v>
      </c>
      <c r="M144" s="355" t="s">
        <v>14</v>
      </c>
      <c r="N144" s="355">
        <v>6</v>
      </c>
      <c r="O144" s="355">
        <v>5</v>
      </c>
      <c r="P144" s="355">
        <v>2</v>
      </c>
      <c r="Q144" s="355">
        <v>1</v>
      </c>
      <c r="R144" s="355">
        <v>10</v>
      </c>
    </row>
    <row r="145" spans="1:60">
      <c r="A145" s="355" t="s">
        <v>59</v>
      </c>
      <c r="B145" s="355">
        <v>261</v>
      </c>
      <c r="C145" s="355">
        <v>292</v>
      </c>
      <c r="D145" s="355">
        <v>205</v>
      </c>
      <c r="E145" s="355">
        <v>32</v>
      </c>
      <c r="F145" s="355">
        <v>332</v>
      </c>
      <c r="G145" s="355" t="s">
        <v>59</v>
      </c>
      <c r="H145" s="355">
        <v>261</v>
      </c>
      <c r="I145" s="355">
        <v>105</v>
      </c>
      <c r="J145" s="355">
        <v>74</v>
      </c>
      <c r="K145" s="355">
        <v>5</v>
      </c>
      <c r="L145" s="355">
        <v>279</v>
      </c>
      <c r="M145" s="355" t="s">
        <v>59</v>
      </c>
      <c r="N145" s="355">
        <v>279</v>
      </c>
      <c r="O145" s="355">
        <v>187</v>
      </c>
      <c r="P145" s="355">
        <v>131</v>
      </c>
      <c r="Q145" s="355">
        <v>27</v>
      </c>
      <c r="R145" s="355">
        <v>332</v>
      </c>
    </row>
    <row r="146" spans="1:60">
      <c r="A146" s="355"/>
      <c r="B146" s="355"/>
      <c r="C146" s="355"/>
      <c r="D146" s="355"/>
      <c r="E146" s="355"/>
      <c r="F146" s="355"/>
      <c r="G146" s="355"/>
      <c r="H146" s="355"/>
      <c r="I146" s="355"/>
      <c r="J146" s="355"/>
      <c r="K146" s="355"/>
      <c r="L146" s="355"/>
      <c r="M146" s="355"/>
      <c r="N146" s="355"/>
      <c r="O146" s="355"/>
      <c r="P146" s="355"/>
      <c r="Q146" s="355"/>
      <c r="R146" s="355"/>
    </row>
    <row r="147" spans="1:60">
      <c r="A147" s="355" t="s">
        <v>1041</v>
      </c>
      <c r="B147" s="355" t="s">
        <v>292</v>
      </c>
      <c r="C147" s="355" t="s">
        <v>292</v>
      </c>
      <c r="D147" s="355" t="s">
        <v>292</v>
      </c>
      <c r="E147" s="355" t="s">
        <v>292</v>
      </c>
      <c r="F147" s="355" t="s">
        <v>292</v>
      </c>
      <c r="G147" s="355" t="s">
        <v>1042</v>
      </c>
      <c r="H147" s="355"/>
      <c r="I147" s="355"/>
      <c r="J147" s="355" t="s">
        <v>292</v>
      </c>
      <c r="K147" s="355" t="s">
        <v>292</v>
      </c>
      <c r="L147" s="355" t="s">
        <v>292</v>
      </c>
      <c r="M147" s="355" t="s">
        <v>1043</v>
      </c>
      <c r="N147" s="355" t="s">
        <v>292</v>
      </c>
      <c r="O147" s="355" t="s">
        <v>292</v>
      </c>
      <c r="P147" s="355" t="s">
        <v>292</v>
      </c>
      <c r="Q147" s="355" t="s">
        <v>292</v>
      </c>
      <c r="R147" s="355" t="s">
        <v>292</v>
      </c>
    </row>
    <row r="148" spans="1:60" s="324" customFormat="1" ht="25.5">
      <c r="A148" s="357" t="s">
        <v>292</v>
      </c>
      <c r="B148" s="358" t="s">
        <v>303</v>
      </c>
      <c r="C148" s="358" t="s">
        <v>304</v>
      </c>
      <c r="D148" s="358" t="s">
        <v>305</v>
      </c>
      <c r="E148" s="358" t="s">
        <v>306</v>
      </c>
      <c r="F148" s="358" t="s">
        <v>307</v>
      </c>
      <c r="G148" s="357" t="s">
        <v>292</v>
      </c>
      <c r="H148" s="358" t="s">
        <v>303</v>
      </c>
      <c r="I148" s="358" t="s">
        <v>304</v>
      </c>
      <c r="J148" s="358" t="s">
        <v>305</v>
      </c>
      <c r="K148" s="358" t="s">
        <v>306</v>
      </c>
      <c r="L148" s="358" t="s">
        <v>307</v>
      </c>
      <c r="M148" s="357" t="s">
        <v>292</v>
      </c>
      <c r="N148" s="358" t="s">
        <v>303</v>
      </c>
      <c r="O148" s="358" t="s">
        <v>304</v>
      </c>
      <c r="P148" s="358" t="s">
        <v>305</v>
      </c>
      <c r="Q148" s="358" t="s">
        <v>306</v>
      </c>
      <c r="R148" s="358" t="s">
        <v>307</v>
      </c>
      <c r="T148" s="320"/>
      <c r="U148" s="320"/>
      <c r="V148" s="320"/>
      <c r="W148" s="320"/>
      <c r="X148" s="320"/>
      <c r="BB148" s="325"/>
    </row>
    <row r="149" spans="1:60">
      <c r="A149" s="355" t="s">
        <v>228</v>
      </c>
      <c r="B149" s="355">
        <v>0</v>
      </c>
      <c r="C149" s="355">
        <v>0</v>
      </c>
      <c r="D149" s="355">
        <v>0</v>
      </c>
      <c r="E149" s="355">
        <v>0</v>
      </c>
      <c r="F149" s="355">
        <v>0</v>
      </c>
      <c r="G149" s="355" t="s">
        <v>228</v>
      </c>
      <c r="H149" s="355">
        <v>0</v>
      </c>
      <c r="I149" s="355">
        <v>0</v>
      </c>
      <c r="J149" s="355">
        <v>0</v>
      </c>
      <c r="K149" s="355">
        <v>0</v>
      </c>
      <c r="L149" s="355">
        <v>0</v>
      </c>
      <c r="M149" s="355" t="s">
        <v>228</v>
      </c>
      <c r="N149" s="355">
        <v>0</v>
      </c>
      <c r="O149" s="355">
        <v>0</v>
      </c>
      <c r="P149" s="355">
        <v>0</v>
      </c>
      <c r="Q149" s="355">
        <v>0</v>
      </c>
      <c r="R149" s="355">
        <v>0</v>
      </c>
    </row>
    <row r="150" spans="1:60">
      <c r="A150" s="355" t="s">
        <v>229</v>
      </c>
      <c r="B150" s="355">
        <v>112</v>
      </c>
      <c r="C150" s="355">
        <v>142</v>
      </c>
      <c r="D150" s="355">
        <v>99</v>
      </c>
      <c r="E150" s="355">
        <v>11</v>
      </c>
      <c r="F150" s="355">
        <v>147</v>
      </c>
      <c r="G150" s="355" t="s">
        <v>229</v>
      </c>
      <c r="H150" s="355">
        <v>112</v>
      </c>
      <c r="I150" s="355">
        <v>49</v>
      </c>
      <c r="J150" s="355">
        <v>31</v>
      </c>
      <c r="K150" s="355">
        <v>1</v>
      </c>
      <c r="L150" s="355">
        <v>117</v>
      </c>
      <c r="M150" s="355" t="s">
        <v>229</v>
      </c>
      <c r="N150" s="355">
        <v>117</v>
      </c>
      <c r="O150" s="355">
        <v>93</v>
      </c>
      <c r="P150" s="355">
        <v>68</v>
      </c>
      <c r="Q150" s="355">
        <v>10</v>
      </c>
      <c r="R150" s="355">
        <v>147</v>
      </c>
    </row>
    <row r="151" spans="1:60">
      <c r="A151" s="355" t="s">
        <v>230</v>
      </c>
      <c r="B151" s="355">
        <v>42</v>
      </c>
      <c r="C151" s="355">
        <v>55</v>
      </c>
      <c r="D151" s="355">
        <v>37</v>
      </c>
      <c r="E151" s="355">
        <v>5</v>
      </c>
      <c r="F151" s="355">
        <v>57</v>
      </c>
      <c r="G151" s="355" t="s">
        <v>230</v>
      </c>
      <c r="H151" s="355">
        <v>42</v>
      </c>
      <c r="I151" s="355">
        <v>22</v>
      </c>
      <c r="J151" s="355">
        <v>11</v>
      </c>
      <c r="K151" s="355">
        <v>1</v>
      </c>
      <c r="L151" s="355">
        <v>39</v>
      </c>
      <c r="M151" s="355" t="s">
        <v>230</v>
      </c>
      <c r="N151" s="355">
        <v>39</v>
      </c>
      <c r="O151" s="355">
        <v>33</v>
      </c>
      <c r="P151" s="355">
        <v>26</v>
      </c>
      <c r="Q151" s="355">
        <v>4</v>
      </c>
      <c r="R151" s="355">
        <v>57</v>
      </c>
    </row>
    <row r="152" spans="1:60">
      <c r="A152" s="355" t="s">
        <v>231</v>
      </c>
      <c r="B152" s="355">
        <v>7</v>
      </c>
      <c r="C152" s="355">
        <v>5</v>
      </c>
      <c r="D152" s="355">
        <v>5</v>
      </c>
      <c r="E152" s="355">
        <v>0</v>
      </c>
      <c r="F152" s="355">
        <v>7</v>
      </c>
      <c r="G152" s="355" t="s">
        <v>231</v>
      </c>
      <c r="H152" s="355">
        <v>7</v>
      </c>
      <c r="I152" s="355">
        <v>4</v>
      </c>
      <c r="J152" s="355">
        <v>2</v>
      </c>
      <c r="K152" s="355">
        <v>0</v>
      </c>
      <c r="L152" s="355">
        <v>6</v>
      </c>
      <c r="M152" s="355" t="s">
        <v>231</v>
      </c>
      <c r="N152" s="355">
        <v>6</v>
      </c>
      <c r="O152" s="355">
        <v>1</v>
      </c>
      <c r="P152" s="355">
        <v>3</v>
      </c>
      <c r="Q152" s="355">
        <v>0</v>
      </c>
      <c r="R152" s="355">
        <v>7</v>
      </c>
    </row>
    <row r="153" spans="1:60">
      <c r="A153" s="355" t="s">
        <v>14</v>
      </c>
      <c r="B153" s="355">
        <v>4</v>
      </c>
      <c r="C153" s="355">
        <v>5</v>
      </c>
      <c r="D153" s="355">
        <v>4</v>
      </c>
      <c r="E153" s="355">
        <v>0</v>
      </c>
      <c r="F153" s="355">
        <v>5</v>
      </c>
      <c r="G153" s="355" t="s">
        <v>14</v>
      </c>
      <c r="H153" s="355">
        <v>4</v>
      </c>
      <c r="I153" s="355">
        <v>2</v>
      </c>
      <c r="J153" s="355">
        <v>2</v>
      </c>
      <c r="K153" s="355">
        <v>0</v>
      </c>
      <c r="L153" s="355">
        <v>5</v>
      </c>
      <c r="M153" s="355" t="s">
        <v>14</v>
      </c>
      <c r="N153" s="355">
        <v>5</v>
      </c>
      <c r="O153" s="355">
        <v>3</v>
      </c>
      <c r="P153" s="355">
        <v>2</v>
      </c>
      <c r="Q153" s="355">
        <v>0</v>
      </c>
      <c r="R153" s="355">
        <v>5</v>
      </c>
    </row>
    <row r="154" spans="1:60">
      <c r="A154" s="355" t="s">
        <v>59</v>
      </c>
      <c r="B154" s="355">
        <v>165</v>
      </c>
      <c r="C154" s="355">
        <v>207</v>
      </c>
      <c r="D154" s="355">
        <v>145</v>
      </c>
      <c r="E154" s="355">
        <v>16</v>
      </c>
      <c r="F154" s="355">
        <v>216</v>
      </c>
      <c r="G154" s="355" t="s">
        <v>59</v>
      </c>
      <c r="H154" s="355">
        <v>165</v>
      </c>
      <c r="I154" s="355">
        <v>77</v>
      </c>
      <c r="J154" s="355">
        <v>46</v>
      </c>
      <c r="K154" s="355">
        <v>2</v>
      </c>
      <c r="L154" s="355">
        <v>167</v>
      </c>
      <c r="M154" s="355" t="s">
        <v>59</v>
      </c>
      <c r="N154" s="355">
        <v>167</v>
      </c>
      <c r="O154" s="355">
        <v>130</v>
      </c>
      <c r="P154" s="355">
        <v>99</v>
      </c>
      <c r="Q154" s="355">
        <v>14</v>
      </c>
      <c r="R154" s="355">
        <v>216</v>
      </c>
    </row>
    <row r="156" spans="1:60">
      <c r="A156" s="353" t="s">
        <v>559</v>
      </c>
      <c r="B156" s="355"/>
      <c r="C156" s="355"/>
      <c r="D156" s="355"/>
      <c r="E156" s="355"/>
      <c r="F156" s="355"/>
      <c r="G156" s="355"/>
      <c r="H156" s="355"/>
      <c r="I156" s="355"/>
      <c r="J156" s="355"/>
      <c r="K156" s="355"/>
      <c r="L156" s="355"/>
      <c r="M156" s="353" t="s">
        <v>560</v>
      </c>
      <c r="N156" s="355"/>
      <c r="O156" s="355"/>
      <c r="P156" s="355"/>
      <c r="Q156" s="355"/>
      <c r="R156" s="355"/>
      <c r="S156" s="355"/>
      <c r="T156" s="355"/>
      <c r="U156" s="355"/>
      <c r="V156" s="355"/>
      <c r="W156" s="355"/>
      <c r="X156" s="355"/>
      <c r="Y156" s="353" t="s">
        <v>561</v>
      </c>
      <c r="Z156" s="355"/>
      <c r="AA156" s="355"/>
      <c r="AB156" s="355"/>
      <c r="AC156" s="355"/>
      <c r="AD156" s="355"/>
      <c r="AE156" s="355"/>
      <c r="AF156" s="355"/>
      <c r="AG156" s="359"/>
      <c r="AH156" s="355"/>
      <c r="AI156" s="355"/>
      <c r="AJ156" s="355"/>
      <c r="AK156" s="355"/>
      <c r="AL156" s="355"/>
      <c r="AM156" s="355"/>
      <c r="AN156" s="355"/>
      <c r="AO156" s="355"/>
      <c r="AP156" s="355"/>
      <c r="AQ156" s="353" t="s">
        <v>562</v>
      </c>
      <c r="AR156" s="355"/>
      <c r="AS156" s="355"/>
      <c r="AT156" s="355"/>
      <c r="AU156" s="355"/>
      <c r="AV156" s="355"/>
      <c r="AW156" s="355"/>
      <c r="AX156" s="355"/>
      <c r="AY156" s="355"/>
      <c r="AZ156" s="355"/>
      <c r="BA156" s="355"/>
      <c r="BB156" s="355"/>
      <c r="BC156" s="355"/>
      <c r="BD156" s="355"/>
      <c r="BE156" s="355"/>
      <c r="BF156" s="355"/>
      <c r="BG156" s="355"/>
      <c r="BH156" s="355"/>
    </row>
    <row r="157" spans="1:60">
      <c r="A157" s="349" t="s">
        <v>1044</v>
      </c>
      <c r="B157" s="349"/>
      <c r="C157" s="349"/>
      <c r="D157" s="349"/>
      <c r="E157" s="349"/>
      <c r="F157" s="349"/>
      <c r="G157" s="349" t="s">
        <v>1045</v>
      </c>
      <c r="H157" s="355"/>
      <c r="I157" s="355"/>
      <c r="J157" s="355"/>
      <c r="K157" s="355"/>
      <c r="L157" s="355"/>
      <c r="M157" s="349" t="s">
        <v>1042</v>
      </c>
      <c r="N157" s="349"/>
      <c r="O157" s="349"/>
      <c r="P157" s="349"/>
      <c r="Q157" s="349"/>
      <c r="R157" s="349"/>
      <c r="S157" s="349" t="s">
        <v>1037</v>
      </c>
      <c r="T157" s="355"/>
      <c r="U157" s="355"/>
      <c r="V157" s="355"/>
      <c r="W157" s="355"/>
      <c r="X157" s="355"/>
      <c r="Y157" s="349" t="s">
        <v>700</v>
      </c>
      <c r="Z157" s="349"/>
      <c r="AA157" s="349"/>
      <c r="AB157" s="360"/>
      <c r="AC157" s="349"/>
      <c r="AD157" s="349"/>
      <c r="AE157" s="349" t="s">
        <v>1042</v>
      </c>
      <c r="AF157" s="355"/>
      <c r="AG157" s="355"/>
      <c r="AH157" s="355"/>
      <c r="AI157" s="355"/>
      <c r="AJ157" s="355"/>
      <c r="AK157" s="355" t="s">
        <v>1037</v>
      </c>
      <c r="AL157" s="355"/>
      <c r="AM157" s="355"/>
      <c r="AN157" s="355"/>
      <c r="AO157" s="355"/>
      <c r="AP157" s="355"/>
      <c r="AQ157" s="349" t="s">
        <v>1041</v>
      </c>
      <c r="AR157" s="349"/>
      <c r="AS157" s="349"/>
      <c r="AT157" s="360"/>
      <c r="AU157" s="349"/>
      <c r="AV157" s="349"/>
      <c r="AW157" s="349" t="s">
        <v>1042</v>
      </c>
      <c r="AX157" s="355"/>
      <c r="AY157" s="355"/>
      <c r="AZ157" s="355"/>
      <c r="BA157" s="355"/>
      <c r="BB157" s="355"/>
      <c r="BC157" s="355" t="s">
        <v>1037</v>
      </c>
      <c r="BD157" s="355"/>
      <c r="BE157" s="355"/>
      <c r="BF157" s="355"/>
      <c r="BG157" s="355"/>
      <c r="BH157" s="355"/>
    </row>
    <row r="158" spans="1:60">
      <c r="A158" s="349" t="s">
        <v>1046</v>
      </c>
      <c r="B158" s="349" t="s">
        <v>1047</v>
      </c>
      <c r="C158" s="349" t="s">
        <v>1048</v>
      </c>
      <c r="D158" s="361" t="s">
        <v>1049</v>
      </c>
      <c r="E158" s="349" t="s">
        <v>1050</v>
      </c>
      <c r="F158" s="349" t="s">
        <v>1051</v>
      </c>
      <c r="G158" s="349" t="s">
        <v>1046</v>
      </c>
      <c r="H158" s="349" t="s">
        <v>1047</v>
      </c>
      <c r="I158" s="361" t="s">
        <v>1048</v>
      </c>
      <c r="J158" s="355" t="s">
        <v>1049</v>
      </c>
      <c r="K158" s="349" t="s">
        <v>1050</v>
      </c>
      <c r="L158" s="349" t="s">
        <v>1051</v>
      </c>
      <c r="M158" s="349" t="s">
        <v>222</v>
      </c>
      <c r="N158" s="361" t="s">
        <v>308</v>
      </c>
      <c r="O158" s="349" t="s">
        <v>198</v>
      </c>
      <c r="P158" s="349" t="s">
        <v>23</v>
      </c>
      <c r="Q158" s="349" t="s">
        <v>681</v>
      </c>
      <c r="R158" s="349" t="s">
        <v>309</v>
      </c>
      <c r="S158" s="361" t="s">
        <v>222</v>
      </c>
      <c r="T158" s="355" t="s">
        <v>308</v>
      </c>
      <c r="U158" s="355" t="s">
        <v>198</v>
      </c>
      <c r="V158" s="349" t="s">
        <v>23</v>
      </c>
      <c r="W158" s="349" t="s">
        <v>681</v>
      </c>
      <c r="X158" s="349" t="s">
        <v>309</v>
      </c>
      <c r="Y158" s="349" t="s">
        <v>222</v>
      </c>
      <c r="Z158" s="361" t="s">
        <v>430</v>
      </c>
      <c r="AA158" s="349" t="s">
        <v>198</v>
      </c>
      <c r="AB158" s="349" t="s">
        <v>23</v>
      </c>
      <c r="AC158" s="349" t="s">
        <v>681</v>
      </c>
      <c r="AD158" s="361" t="s">
        <v>515</v>
      </c>
      <c r="AE158" s="349" t="s">
        <v>222</v>
      </c>
      <c r="AF158" s="349" t="s">
        <v>430</v>
      </c>
      <c r="AG158" s="349" t="s">
        <v>198</v>
      </c>
      <c r="AH158" s="349" t="s">
        <v>23</v>
      </c>
      <c r="AI158" s="361" t="s">
        <v>681</v>
      </c>
      <c r="AJ158" s="349" t="s">
        <v>515</v>
      </c>
      <c r="AK158" s="349" t="s">
        <v>222</v>
      </c>
      <c r="AL158" s="349" t="s">
        <v>430</v>
      </c>
      <c r="AM158" s="349" t="s">
        <v>198</v>
      </c>
      <c r="AN158" s="361" t="s">
        <v>23</v>
      </c>
      <c r="AO158" s="349" t="s">
        <v>681</v>
      </c>
      <c r="AP158" s="349" t="s">
        <v>515</v>
      </c>
      <c r="AQ158" s="362" t="s">
        <v>222</v>
      </c>
      <c r="AR158" s="362" t="s">
        <v>430</v>
      </c>
      <c r="AS158" s="362" t="s">
        <v>198</v>
      </c>
      <c r="AT158" s="362" t="s">
        <v>23</v>
      </c>
      <c r="AU158" s="362" t="s">
        <v>681</v>
      </c>
      <c r="AV158" s="363" t="s">
        <v>515</v>
      </c>
      <c r="AW158" s="362" t="s">
        <v>222</v>
      </c>
      <c r="AX158" s="362" t="s">
        <v>430</v>
      </c>
      <c r="AY158" s="362" t="s">
        <v>198</v>
      </c>
      <c r="AZ158" s="362" t="s">
        <v>23</v>
      </c>
      <c r="BA158" s="362" t="s">
        <v>681</v>
      </c>
      <c r="BB158" s="363" t="s">
        <v>515</v>
      </c>
      <c r="BC158" s="362" t="s">
        <v>222</v>
      </c>
      <c r="BD158" s="362" t="s">
        <v>430</v>
      </c>
      <c r="BE158" s="362" t="s">
        <v>198</v>
      </c>
      <c r="BF158" s="362" t="s">
        <v>23</v>
      </c>
      <c r="BG158" s="362" t="s">
        <v>681</v>
      </c>
      <c r="BH158" s="363" t="s">
        <v>515</v>
      </c>
    </row>
    <row r="159" spans="1:60">
      <c r="A159" s="362">
        <v>110195</v>
      </c>
      <c r="B159" s="362" t="s">
        <v>563</v>
      </c>
      <c r="C159" s="362" t="s">
        <v>133</v>
      </c>
      <c r="D159" s="362" t="s">
        <v>228</v>
      </c>
      <c r="E159" s="362" t="s">
        <v>682</v>
      </c>
      <c r="F159" s="363">
        <v>40806</v>
      </c>
      <c r="G159" s="362">
        <v>110195</v>
      </c>
      <c r="H159" s="362" t="s">
        <v>563</v>
      </c>
      <c r="I159" s="362" t="s">
        <v>133</v>
      </c>
      <c r="J159" s="362" t="s">
        <v>228</v>
      </c>
      <c r="K159" s="362" t="s">
        <v>682</v>
      </c>
      <c r="L159" s="363">
        <v>40806</v>
      </c>
      <c r="M159" s="349">
        <v>135892</v>
      </c>
      <c r="N159" s="361" t="s">
        <v>455</v>
      </c>
      <c r="O159" s="349" t="s">
        <v>245</v>
      </c>
      <c r="P159" s="349" t="s">
        <v>230</v>
      </c>
      <c r="Q159" s="349" t="s">
        <v>683</v>
      </c>
      <c r="R159" s="364">
        <v>40451</v>
      </c>
      <c r="S159" s="361">
        <v>121701</v>
      </c>
      <c r="T159" s="355" t="s">
        <v>464</v>
      </c>
      <c r="U159" s="355" t="s">
        <v>178</v>
      </c>
      <c r="V159" s="349" t="s">
        <v>230</v>
      </c>
      <c r="W159" s="349" t="s">
        <v>683</v>
      </c>
      <c r="X159" s="364">
        <v>40682</v>
      </c>
      <c r="Y159" s="362">
        <v>106397</v>
      </c>
      <c r="Z159" s="362" t="s">
        <v>1052</v>
      </c>
      <c r="AA159" s="362" t="s">
        <v>241</v>
      </c>
      <c r="AB159" s="362" t="s">
        <v>228</v>
      </c>
      <c r="AC159" s="362" t="s">
        <v>682</v>
      </c>
      <c r="AD159" s="363">
        <v>40934</v>
      </c>
      <c r="AE159" s="362">
        <v>113050</v>
      </c>
      <c r="AF159" s="362" t="s">
        <v>1190</v>
      </c>
      <c r="AG159" s="362" t="s">
        <v>9</v>
      </c>
      <c r="AH159" s="362" t="s">
        <v>228</v>
      </c>
      <c r="AI159" s="362" t="s">
        <v>682</v>
      </c>
      <c r="AJ159" s="363">
        <v>40863</v>
      </c>
      <c r="AK159" s="362">
        <v>106397</v>
      </c>
      <c r="AL159" s="362" t="s">
        <v>1052</v>
      </c>
      <c r="AM159" s="362" t="s">
        <v>241</v>
      </c>
      <c r="AN159" s="362" t="s">
        <v>228</v>
      </c>
      <c r="AO159" s="362" t="s">
        <v>682</v>
      </c>
      <c r="AP159" s="363">
        <v>40934</v>
      </c>
      <c r="AQ159" s="362">
        <v>108830</v>
      </c>
      <c r="AR159" s="362" t="s">
        <v>462</v>
      </c>
      <c r="AS159" s="362" t="s">
        <v>47</v>
      </c>
      <c r="AT159" s="362" t="s">
        <v>229</v>
      </c>
      <c r="AU159" s="363" t="s">
        <v>683</v>
      </c>
      <c r="AV159" s="363">
        <v>41102</v>
      </c>
      <c r="AW159" s="362">
        <v>118322</v>
      </c>
      <c r="AX159" s="362" t="s">
        <v>1252</v>
      </c>
      <c r="AY159" s="363" t="s">
        <v>258</v>
      </c>
      <c r="AZ159" s="362" t="s">
        <v>229</v>
      </c>
      <c r="BA159" s="362" t="s">
        <v>683</v>
      </c>
      <c r="BB159" s="363">
        <v>40885</v>
      </c>
      <c r="BC159" s="362">
        <v>108830</v>
      </c>
      <c r="BD159" s="363" t="s">
        <v>462</v>
      </c>
      <c r="BE159" s="362" t="s">
        <v>47</v>
      </c>
      <c r="BF159" s="362" t="s">
        <v>229</v>
      </c>
      <c r="BG159" s="362" t="s">
        <v>683</v>
      </c>
      <c r="BH159" s="363">
        <v>41102</v>
      </c>
    </row>
    <row r="160" spans="1:60">
      <c r="A160" s="362">
        <v>106397</v>
      </c>
      <c r="B160" s="362" t="s">
        <v>1052</v>
      </c>
      <c r="C160" s="362" t="s">
        <v>241</v>
      </c>
      <c r="D160" s="362" t="s">
        <v>228</v>
      </c>
      <c r="E160" s="362" t="s">
        <v>682</v>
      </c>
      <c r="F160" s="363">
        <v>40305</v>
      </c>
      <c r="G160" s="362">
        <v>136478</v>
      </c>
      <c r="H160" s="362" t="s">
        <v>924</v>
      </c>
      <c r="I160" s="362" t="s">
        <v>33</v>
      </c>
      <c r="J160" s="362" t="s">
        <v>229</v>
      </c>
      <c r="K160" s="362" t="s">
        <v>688</v>
      </c>
      <c r="L160" s="363">
        <v>41046</v>
      </c>
      <c r="M160" s="349">
        <v>124635</v>
      </c>
      <c r="N160" s="361" t="s">
        <v>1148</v>
      </c>
      <c r="O160" s="349" t="s">
        <v>109</v>
      </c>
      <c r="P160" s="349" t="s">
        <v>229</v>
      </c>
      <c r="Q160" s="349" t="s">
        <v>683</v>
      </c>
      <c r="R160" s="364">
        <v>40459</v>
      </c>
      <c r="S160" s="361">
        <v>108129</v>
      </c>
      <c r="T160" s="355" t="s">
        <v>457</v>
      </c>
      <c r="U160" s="355" t="s">
        <v>125</v>
      </c>
      <c r="V160" s="349" t="s">
        <v>231</v>
      </c>
      <c r="W160" s="349" t="s">
        <v>689</v>
      </c>
      <c r="X160" s="364">
        <v>40689</v>
      </c>
      <c r="Y160" s="362">
        <v>113050</v>
      </c>
      <c r="Z160" s="362" t="s">
        <v>1190</v>
      </c>
      <c r="AA160" s="362" t="s">
        <v>9</v>
      </c>
      <c r="AB160" s="362" t="s">
        <v>228</v>
      </c>
      <c r="AC160" s="362" t="s">
        <v>682</v>
      </c>
      <c r="AD160" s="363">
        <v>40863</v>
      </c>
      <c r="AE160" s="362">
        <v>106573</v>
      </c>
      <c r="AF160" s="362" t="s">
        <v>1191</v>
      </c>
      <c r="AG160" s="362" t="s">
        <v>245</v>
      </c>
      <c r="AH160" s="362" t="s">
        <v>229</v>
      </c>
      <c r="AI160" s="362" t="s">
        <v>683</v>
      </c>
      <c r="AJ160" s="363">
        <v>40891</v>
      </c>
      <c r="AK160" s="362">
        <v>125961</v>
      </c>
      <c r="AL160" s="362" t="s">
        <v>427</v>
      </c>
      <c r="AM160" s="362" t="s">
        <v>261</v>
      </c>
      <c r="AN160" s="362" t="s">
        <v>229</v>
      </c>
      <c r="AO160" s="362" t="s">
        <v>683</v>
      </c>
      <c r="AP160" s="363">
        <v>41102</v>
      </c>
      <c r="AQ160" s="362">
        <v>120994</v>
      </c>
      <c r="AR160" s="362" t="s">
        <v>509</v>
      </c>
      <c r="AS160" s="362" t="s">
        <v>114</v>
      </c>
      <c r="AT160" s="362" t="s">
        <v>229</v>
      </c>
      <c r="AU160" s="363" t="s">
        <v>683</v>
      </c>
      <c r="AV160" s="363">
        <v>41101</v>
      </c>
      <c r="AW160" s="362">
        <v>122445</v>
      </c>
      <c r="AX160" s="362" t="s">
        <v>496</v>
      </c>
      <c r="AY160" s="363" t="s">
        <v>129</v>
      </c>
      <c r="AZ160" s="362" t="s">
        <v>229</v>
      </c>
      <c r="BA160" s="362" t="s">
        <v>683</v>
      </c>
      <c r="BB160" s="363">
        <v>40884</v>
      </c>
      <c r="BC160" s="362">
        <v>120994</v>
      </c>
      <c r="BD160" s="363" t="s">
        <v>509</v>
      </c>
      <c r="BE160" s="362" t="s">
        <v>114</v>
      </c>
      <c r="BF160" s="362" t="s">
        <v>229</v>
      </c>
      <c r="BG160" s="362" t="s">
        <v>683</v>
      </c>
      <c r="BH160" s="363">
        <v>41101</v>
      </c>
    </row>
    <row r="161" spans="1:60">
      <c r="A161" s="362">
        <v>135903</v>
      </c>
      <c r="B161" s="362" t="s">
        <v>580</v>
      </c>
      <c r="C161" s="362" t="s">
        <v>263</v>
      </c>
      <c r="D161" s="362" t="s">
        <v>229</v>
      </c>
      <c r="E161" s="362" t="s">
        <v>683</v>
      </c>
      <c r="F161" s="363">
        <v>40850</v>
      </c>
      <c r="G161" s="362">
        <v>136179</v>
      </c>
      <c r="H161" s="362" t="s">
        <v>923</v>
      </c>
      <c r="I161" s="362" t="s">
        <v>170</v>
      </c>
      <c r="J161" s="362" t="s">
        <v>229</v>
      </c>
      <c r="K161" s="362" t="s">
        <v>683</v>
      </c>
      <c r="L161" s="363">
        <v>41040</v>
      </c>
      <c r="M161" s="349">
        <v>124733</v>
      </c>
      <c r="N161" s="361" t="s">
        <v>1149</v>
      </c>
      <c r="O161" s="349" t="s">
        <v>109</v>
      </c>
      <c r="P161" s="349" t="s">
        <v>229</v>
      </c>
      <c r="Q161" s="349" t="s">
        <v>686</v>
      </c>
      <c r="R161" s="364">
        <v>40472</v>
      </c>
      <c r="S161" s="361">
        <v>105330</v>
      </c>
      <c r="T161" s="355" t="s">
        <v>449</v>
      </c>
      <c r="U161" s="355" t="s">
        <v>243</v>
      </c>
      <c r="V161" s="349" t="s">
        <v>229</v>
      </c>
      <c r="W161" s="349" t="s">
        <v>686</v>
      </c>
      <c r="X161" s="364">
        <v>40703</v>
      </c>
      <c r="Y161" s="362">
        <v>125961</v>
      </c>
      <c r="Z161" s="362" t="s">
        <v>427</v>
      </c>
      <c r="AA161" s="362" t="s">
        <v>261</v>
      </c>
      <c r="AB161" s="362" t="s">
        <v>229</v>
      </c>
      <c r="AC161" s="362" t="s">
        <v>683</v>
      </c>
      <c r="AD161" s="363">
        <v>41102</v>
      </c>
      <c r="AE161" s="362">
        <v>105002</v>
      </c>
      <c r="AF161" s="362" t="s">
        <v>1192</v>
      </c>
      <c r="AG161" s="362" t="s">
        <v>6</v>
      </c>
      <c r="AH161" s="362" t="s">
        <v>229</v>
      </c>
      <c r="AI161" s="362" t="s">
        <v>683</v>
      </c>
      <c r="AJ161" s="363">
        <v>40886</v>
      </c>
      <c r="AK161" s="362">
        <v>107541</v>
      </c>
      <c r="AL161" s="362" t="s">
        <v>337</v>
      </c>
      <c r="AM161" s="362" t="s">
        <v>206</v>
      </c>
      <c r="AN161" s="362" t="s">
        <v>229</v>
      </c>
      <c r="AO161" s="362" t="s">
        <v>686</v>
      </c>
      <c r="AP161" s="363">
        <v>41102</v>
      </c>
      <c r="AQ161" s="362">
        <v>131240</v>
      </c>
      <c r="AR161" s="362" t="s">
        <v>477</v>
      </c>
      <c r="AS161" s="362" t="s">
        <v>149</v>
      </c>
      <c r="AT161" s="362" t="s">
        <v>229</v>
      </c>
      <c r="AU161" s="363" t="s">
        <v>683</v>
      </c>
      <c r="AV161" s="363">
        <v>41101</v>
      </c>
      <c r="AW161" s="362">
        <v>112702</v>
      </c>
      <c r="AX161" s="362" t="s">
        <v>1253</v>
      </c>
      <c r="AY161" s="363" t="s">
        <v>145</v>
      </c>
      <c r="AZ161" s="362" t="s">
        <v>229</v>
      </c>
      <c r="BA161" s="362" t="s">
        <v>683</v>
      </c>
      <c r="BB161" s="363">
        <v>40884</v>
      </c>
      <c r="BC161" s="362">
        <v>131240</v>
      </c>
      <c r="BD161" s="363" t="s">
        <v>477</v>
      </c>
      <c r="BE161" s="362" t="s">
        <v>149</v>
      </c>
      <c r="BF161" s="362" t="s">
        <v>229</v>
      </c>
      <c r="BG161" s="362" t="s">
        <v>683</v>
      </c>
      <c r="BH161" s="363">
        <v>41101</v>
      </c>
    </row>
    <row r="162" spans="1:60">
      <c r="A162" s="362">
        <v>135812</v>
      </c>
      <c r="B162" s="362" t="s">
        <v>313</v>
      </c>
      <c r="C162" s="362" t="s">
        <v>50</v>
      </c>
      <c r="D162" s="362" t="s">
        <v>229</v>
      </c>
      <c r="E162" s="362" t="s">
        <v>683</v>
      </c>
      <c r="F162" s="363">
        <v>40326</v>
      </c>
      <c r="G162" s="362">
        <v>136073</v>
      </c>
      <c r="H162" s="362" t="s">
        <v>778</v>
      </c>
      <c r="I162" s="362" t="s">
        <v>144</v>
      </c>
      <c r="J162" s="362" t="s">
        <v>229</v>
      </c>
      <c r="K162" s="362" t="s">
        <v>686</v>
      </c>
      <c r="L162" s="363">
        <v>40934</v>
      </c>
      <c r="M162" s="349">
        <v>112944</v>
      </c>
      <c r="N162" s="361" t="s">
        <v>467</v>
      </c>
      <c r="O162" s="349" t="s">
        <v>140</v>
      </c>
      <c r="P162" s="349" t="s">
        <v>230</v>
      </c>
      <c r="Q162" s="349" t="s">
        <v>685</v>
      </c>
      <c r="R162" s="364">
        <v>40472</v>
      </c>
      <c r="S162" s="361">
        <v>110071</v>
      </c>
      <c r="T162" s="355" t="s">
        <v>480</v>
      </c>
      <c r="U162" s="355" t="s">
        <v>171</v>
      </c>
      <c r="V162" s="349" t="s">
        <v>230</v>
      </c>
      <c r="W162" s="349" t="s">
        <v>683</v>
      </c>
      <c r="X162" s="364">
        <v>40703</v>
      </c>
      <c r="Y162" s="362">
        <v>107541</v>
      </c>
      <c r="Z162" s="362" t="s">
        <v>337</v>
      </c>
      <c r="AA162" s="362" t="s">
        <v>206</v>
      </c>
      <c r="AB162" s="362" t="s">
        <v>229</v>
      </c>
      <c r="AC162" s="362" t="s">
        <v>686</v>
      </c>
      <c r="AD162" s="363">
        <v>41102</v>
      </c>
      <c r="AE162" s="362">
        <v>123660</v>
      </c>
      <c r="AF162" s="362" t="s">
        <v>1193</v>
      </c>
      <c r="AG162" s="362" t="s">
        <v>144</v>
      </c>
      <c r="AH162" s="362" t="s">
        <v>229</v>
      </c>
      <c r="AI162" s="362" t="s">
        <v>683</v>
      </c>
      <c r="AJ162" s="363">
        <v>40885</v>
      </c>
      <c r="AK162" s="362">
        <v>115296</v>
      </c>
      <c r="AL162" s="362" t="s">
        <v>385</v>
      </c>
      <c r="AM162" s="362" t="s">
        <v>263</v>
      </c>
      <c r="AN162" s="362" t="s">
        <v>229</v>
      </c>
      <c r="AO162" s="362" t="s">
        <v>685</v>
      </c>
      <c r="AP162" s="363">
        <v>41101</v>
      </c>
      <c r="AQ162" s="362">
        <v>104302</v>
      </c>
      <c r="AR162" s="362" t="s">
        <v>448</v>
      </c>
      <c r="AS162" s="362" t="s">
        <v>53</v>
      </c>
      <c r="AT162" s="362" t="s">
        <v>229</v>
      </c>
      <c r="AU162" s="363" t="s">
        <v>683</v>
      </c>
      <c r="AV162" s="363">
        <v>41101</v>
      </c>
      <c r="AW162" s="362">
        <v>109553</v>
      </c>
      <c r="AX162" s="362" t="s">
        <v>463</v>
      </c>
      <c r="AY162" s="363" t="s">
        <v>132</v>
      </c>
      <c r="AZ162" s="362" t="s">
        <v>229</v>
      </c>
      <c r="BA162" s="362" t="s">
        <v>683</v>
      </c>
      <c r="BB162" s="363">
        <v>40884</v>
      </c>
      <c r="BC162" s="362">
        <v>104302</v>
      </c>
      <c r="BD162" s="363" t="s">
        <v>448</v>
      </c>
      <c r="BE162" s="362" t="s">
        <v>53</v>
      </c>
      <c r="BF162" s="362" t="s">
        <v>229</v>
      </c>
      <c r="BG162" s="362" t="s">
        <v>683</v>
      </c>
      <c r="BH162" s="363">
        <v>41101</v>
      </c>
    </row>
    <row r="163" spans="1:60">
      <c r="A163" s="362">
        <v>135700</v>
      </c>
      <c r="B163" s="362" t="s">
        <v>347</v>
      </c>
      <c r="C163" s="362" t="s">
        <v>64</v>
      </c>
      <c r="D163" s="362" t="s">
        <v>229</v>
      </c>
      <c r="E163" s="362" t="s">
        <v>683</v>
      </c>
      <c r="F163" s="363">
        <v>40673</v>
      </c>
      <c r="G163" s="362">
        <v>136049</v>
      </c>
      <c r="H163" s="362" t="s">
        <v>795</v>
      </c>
      <c r="I163" s="362" t="s">
        <v>126</v>
      </c>
      <c r="J163" s="362" t="s">
        <v>229</v>
      </c>
      <c r="K163" s="362" t="s">
        <v>683</v>
      </c>
      <c r="L163" s="363">
        <v>40947</v>
      </c>
      <c r="M163" s="349">
        <v>113867</v>
      </c>
      <c r="N163" s="361" t="s">
        <v>468</v>
      </c>
      <c r="O163" s="349" t="s">
        <v>201</v>
      </c>
      <c r="P163" s="349" t="s">
        <v>230</v>
      </c>
      <c r="Q163" s="349" t="s">
        <v>683</v>
      </c>
      <c r="R163" s="364">
        <v>40486</v>
      </c>
      <c r="S163" s="361">
        <v>136566</v>
      </c>
      <c r="T163" s="355" t="s">
        <v>440</v>
      </c>
      <c r="U163" s="355" t="s">
        <v>247</v>
      </c>
      <c r="V163" s="349" t="s">
        <v>229</v>
      </c>
      <c r="W163" s="349" t="s">
        <v>688</v>
      </c>
      <c r="X163" s="364">
        <v>40704</v>
      </c>
      <c r="Y163" s="362">
        <v>115296</v>
      </c>
      <c r="Z163" s="362" t="s">
        <v>385</v>
      </c>
      <c r="AA163" s="362" t="s">
        <v>263</v>
      </c>
      <c r="AB163" s="362" t="s">
        <v>229</v>
      </c>
      <c r="AC163" s="362" t="s">
        <v>685</v>
      </c>
      <c r="AD163" s="363">
        <v>41101</v>
      </c>
      <c r="AE163" s="362">
        <v>122816</v>
      </c>
      <c r="AF163" s="362" t="s">
        <v>1194</v>
      </c>
      <c r="AG163" s="362" t="s">
        <v>128</v>
      </c>
      <c r="AH163" s="362" t="s">
        <v>229</v>
      </c>
      <c r="AI163" s="362" t="s">
        <v>684</v>
      </c>
      <c r="AJ163" s="363">
        <v>40885</v>
      </c>
      <c r="AK163" s="362">
        <v>120068</v>
      </c>
      <c r="AL163" s="362" t="s">
        <v>68</v>
      </c>
      <c r="AM163" s="362" t="s">
        <v>31</v>
      </c>
      <c r="AN163" s="362" t="s">
        <v>229</v>
      </c>
      <c r="AO163" s="362" t="s">
        <v>683</v>
      </c>
      <c r="AP163" s="363">
        <v>41101</v>
      </c>
      <c r="AQ163" s="362">
        <v>119550</v>
      </c>
      <c r="AR163" s="362" t="s">
        <v>495</v>
      </c>
      <c r="AS163" s="362" t="s">
        <v>142</v>
      </c>
      <c r="AT163" s="362" t="s">
        <v>229</v>
      </c>
      <c r="AU163" s="363" t="s">
        <v>684</v>
      </c>
      <c r="AV163" s="363">
        <v>41094</v>
      </c>
      <c r="AW163" s="362">
        <v>102086</v>
      </c>
      <c r="AX163" s="362" t="s">
        <v>433</v>
      </c>
      <c r="AY163" s="363" t="s">
        <v>181</v>
      </c>
      <c r="AZ163" s="362" t="s">
        <v>229</v>
      </c>
      <c r="BA163" s="362" t="s">
        <v>683</v>
      </c>
      <c r="BB163" s="363">
        <v>40884</v>
      </c>
      <c r="BC163" s="362">
        <v>119550</v>
      </c>
      <c r="BD163" s="363" t="s">
        <v>495</v>
      </c>
      <c r="BE163" s="362" t="s">
        <v>142</v>
      </c>
      <c r="BF163" s="362" t="s">
        <v>229</v>
      </c>
      <c r="BG163" s="362" t="s">
        <v>684</v>
      </c>
      <c r="BH163" s="363">
        <v>41094</v>
      </c>
    </row>
    <row r="164" spans="1:60">
      <c r="A164" s="362">
        <v>135099</v>
      </c>
      <c r="B164" s="362" t="s">
        <v>1053</v>
      </c>
      <c r="C164" s="362" t="s">
        <v>170</v>
      </c>
      <c r="D164" s="362" t="s">
        <v>229</v>
      </c>
      <c r="E164" s="362" t="s">
        <v>684</v>
      </c>
      <c r="F164" s="363">
        <v>40254</v>
      </c>
      <c r="G164" s="362">
        <v>135903</v>
      </c>
      <c r="H164" s="362" t="s">
        <v>580</v>
      </c>
      <c r="I164" s="362" t="s">
        <v>263</v>
      </c>
      <c r="J164" s="362" t="s">
        <v>229</v>
      </c>
      <c r="K164" s="362" t="s">
        <v>683</v>
      </c>
      <c r="L164" s="363">
        <v>40850</v>
      </c>
      <c r="M164" s="349">
        <v>108666</v>
      </c>
      <c r="N164" s="361" t="s">
        <v>1150</v>
      </c>
      <c r="O164" s="349" t="s">
        <v>254</v>
      </c>
      <c r="P164" s="349" t="s">
        <v>14</v>
      </c>
      <c r="Q164" s="349" t="s">
        <v>209</v>
      </c>
      <c r="R164" s="364">
        <v>40486</v>
      </c>
      <c r="S164" s="361">
        <v>118228</v>
      </c>
      <c r="T164" s="355" t="s">
        <v>512</v>
      </c>
      <c r="U164" s="355" t="s">
        <v>19</v>
      </c>
      <c r="V164" s="349" t="s">
        <v>231</v>
      </c>
      <c r="W164" s="349" t="s">
        <v>689</v>
      </c>
      <c r="X164" s="364">
        <v>40711</v>
      </c>
      <c r="Y164" s="362">
        <v>120068</v>
      </c>
      <c r="Z164" s="362" t="s">
        <v>68</v>
      </c>
      <c r="AA164" s="362" t="s">
        <v>31</v>
      </c>
      <c r="AB164" s="362" t="s">
        <v>229</v>
      </c>
      <c r="AC164" s="362" t="s">
        <v>683</v>
      </c>
      <c r="AD164" s="363">
        <v>41101</v>
      </c>
      <c r="AE164" s="362">
        <v>105535</v>
      </c>
      <c r="AF164" s="362" t="s">
        <v>1195</v>
      </c>
      <c r="AG164" s="362" t="s">
        <v>52</v>
      </c>
      <c r="AH164" s="362" t="s">
        <v>229</v>
      </c>
      <c r="AI164" s="362" t="s">
        <v>684</v>
      </c>
      <c r="AJ164" s="363">
        <v>40885</v>
      </c>
      <c r="AK164" s="362">
        <v>107627</v>
      </c>
      <c r="AL164" s="362" t="s">
        <v>332</v>
      </c>
      <c r="AM164" s="362" t="s">
        <v>208</v>
      </c>
      <c r="AN164" s="362" t="s">
        <v>229</v>
      </c>
      <c r="AO164" s="362" t="s">
        <v>683</v>
      </c>
      <c r="AP164" s="363">
        <v>41101</v>
      </c>
      <c r="AQ164" s="362">
        <v>101632</v>
      </c>
      <c r="AR164" s="362" t="s">
        <v>439</v>
      </c>
      <c r="AS164" s="362" t="s">
        <v>180</v>
      </c>
      <c r="AT164" s="362" t="s">
        <v>229</v>
      </c>
      <c r="AU164" s="363" t="s">
        <v>683</v>
      </c>
      <c r="AV164" s="363">
        <v>41088</v>
      </c>
      <c r="AW164" s="362">
        <v>108251</v>
      </c>
      <c r="AX164" s="362" t="s">
        <v>458</v>
      </c>
      <c r="AY164" s="363" t="s">
        <v>126</v>
      </c>
      <c r="AZ164" s="362" t="s">
        <v>229</v>
      </c>
      <c r="BA164" s="362" t="s">
        <v>686</v>
      </c>
      <c r="BB164" s="363">
        <v>40879</v>
      </c>
      <c r="BC164" s="362">
        <v>101632</v>
      </c>
      <c r="BD164" s="363" t="s">
        <v>439</v>
      </c>
      <c r="BE164" s="362" t="s">
        <v>180</v>
      </c>
      <c r="BF164" s="362" t="s">
        <v>229</v>
      </c>
      <c r="BG164" s="362" t="s">
        <v>683</v>
      </c>
      <c r="BH164" s="363">
        <v>41088</v>
      </c>
    </row>
    <row r="165" spans="1:60">
      <c r="A165" s="362">
        <v>135078</v>
      </c>
      <c r="B165" s="362" t="s">
        <v>1054</v>
      </c>
      <c r="C165" s="362" t="s">
        <v>64</v>
      </c>
      <c r="D165" s="362" t="s">
        <v>229</v>
      </c>
      <c r="E165" s="362" t="s">
        <v>683</v>
      </c>
      <c r="F165" s="363">
        <v>40158</v>
      </c>
      <c r="G165" s="362">
        <v>135812</v>
      </c>
      <c r="H165" s="362" t="s">
        <v>313</v>
      </c>
      <c r="I165" s="362" t="s">
        <v>50</v>
      </c>
      <c r="J165" s="362" t="s">
        <v>229</v>
      </c>
      <c r="K165" s="362" t="s">
        <v>683</v>
      </c>
      <c r="L165" s="363">
        <v>40326</v>
      </c>
      <c r="M165" s="349">
        <v>115508</v>
      </c>
      <c r="N165" s="361" t="s">
        <v>501</v>
      </c>
      <c r="O165" s="349" t="s">
        <v>107</v>
      </c>
      <c r="P165" s="349" t="s">
        <v>229</v>
      </c>
      <c r="Q165" s="349" t="s">
        <v>683</v>
      </c>
      <c r="R165" s="364">
        <v>40493</v>
      </c>
      <c r="S165" s="361">
        <v>116447</v>
      </c>
      <c r="T165" s="355" t="s">
        <v>470</v>
      </c>
      <c r="U165" s="355" t="s">
        <v>141</v>
      </c>
      <c r="V165" s="349" t="s">
        <v>230</v>
      </c>
      <c r="W165" s="349" t="s">
        <v>683</v>
      </c>
      <c r="X165" s="364">
        <v>40716</v>
      </c>
      <c r="Y165" s="362">
        <v>107627</v>
      </c>
      <c r="Z165" s="362" t="s">
        <v>332</v>
      </c>
      <c r="AA165" s="362" t="s">
        <v>208</v>
      </c>
      <c r="AB165" s="362" t="s">
        <v>229</v>
      </c>
      <c r="AC165" s="362" t="s">
        <v>683</v>
      </c>
      <c r="AD165" s="363">
        <v>41101</v>
      </c>
      <c r="AE165" s="362">
        <v>115710</v>
      </c>
      <c r="AF165" s="362" t="s">
        <v>410</v>
      </c>
      <c r="AG165" s="362" t="s">
        <v>107</v>
      </c>
      <c r="AH165" s="362" t="s">
        <v>229</v>
      </c>
      <c r="AI165" s="362" t="s">
        <v>684</v>
      </c>
      <c r="AJ165" s="363">
        <v>40884</v>
      </c>
      <c r="AK165" s="362">
        <v>106625</v>
      </c>
      <c r="AL165" s="362" t="s">
        <v>331</v>
      </c>
      <c r="AM165" s="362" t="s">
        <v>245</v>
      </c>
      <c r="AN165" s="362" t="s">
        <v>229</v>
      </c>
      <c r="AO165" s="362" t="s">
        <v>686</v>
      </c>
      <c r="AP165" s="363">
        <v>41101</v>
      </c>
      <c r="AQ165" s="362">
        <v>103186</v>
      </c>
      <c r="AR165" s="362" t="s">
        <v>443</v>
      </c>
      <c r="AS165" s="362" t="s">
        <v>155</v>
      </c>
      <c r="AT165" s="362" t="s">
        <v>229</v>
      </c>
      <c r="AU165" s="363" t="s">
        <v>683</v>
      </c>
      <c r="AV165" s="363">
        <v>41088</v>
      </c>
      <c r="AW165" s="362">
        <v>112033</v>
      </c>
      <c r="AX165" s="362" t="s">
        <v>1254</v>
      </c>
      <c r="AY165" s="363" t="s">
        <v>197</v>
      </c>
      <c r="AZ165" s="362" t="s">
        <v>229</v>
      </c>
      <c r="BA165" s="362" t="s">
        <v>684</v>
      </c>
      <c r="BB165" s="363">
        <v>40871</v>
      </c>
      <c r="BC165" s="362">
        <v>103186</v>
      </c>
      <c r="BD165" s="363" t="s">
        <v>443</v>
      </c>
      <c r="BE165" s="362" t="s">
        <v>155</v>
      </c>
      <c r="BF165" s="362" t="s">
        <v>229</v>
      </c>
      <c r="BG165" s="362" t="s">
        <v>683</v>
      </c>
      <c r="BH165" s="363">
        <v>41088</v>
      </c>
    </row>
    <row r="166" spans="1:60">
      <c r="A166" s="362">
        <v>135075</v>
      </c>
      <c r="B166" s="362" t="s">
        <v>388</v>
      </c>
      <c r="C166" s="362" t="s">
        <v>122</v>
      </c>
      <c r="D166" s="362" t="s">
        <v>229</v>
      </c>
      <c r="E166" s="362" t="s">
        <v>683</v>
      </c>
      <c r="F166" s="363">
        <v>40633</v>
      </c>
      <c r="G166" s="362">
        <v>135781</v>
      </c>
      <c r="H166" s="362" t="s">
        <v>935</v>
      </c>
      <c r="I166" s="362" t="s">
        <v>127</v>
      </c>
      <c r="J166" s="362" t="s">
        <v>229</v>
      </c>
      <c r="K166" s="362" t="s">
        <v>683</v>
      </c>
      <c r="L166" s="363">
        <v>41060</v>
      </c>
      <c r="M166" s="349">
        <v>107397</v>
      </c>
      <c r="N166" s="361" t="s">
        <v>1151</v>
      </c>
      <c r="O166" s="349" t="s">
        <v>147</v>
      </c>
      <c r="P166" s="349" t="s">
        <v>230</v>
      </c>
      <c r="Q166" s="349" t="s">
        <v>685</v>
      </c>
      <c r="R166" s="364">
        <v>40493</v>
      </c>
      <c r="S166" s="361">
        <v>110239</v>
      </c>
      <c r="T166" s="355" t="s">
        <v>466</v>
      </c>
      <c r="U166" s="355" t="s">
        <v>133</v>
      </c>
      <c r="V166" s="349" t="s">
        <v>229</v>
      </c>
      <c r="W166" s="349" t="s">
        <v>683</v>
      </c>
      <c r="X166" s="364">
        <v>40718</v>
      </c>
      <c r="Y166" s="362">
        <v>106625</v>
      </c>
      <c r="Z166" s="362" t="s">
        <v>331</v>
      </c>
      <c r="AA166" s="362" t="s">
        <v>245</v>
      </c>
      <c r="AB166" s="362" t="s">
        <v>229</v>
      </c>
      <c r="AC166" s="362" t="s">
        <v>686</v>
      </c>
      <c r="AD166" s="363">
        <v>41101</v>
      </c>
      <c r="AE166" s="362">
        <v>117991</v>
      </c>
      <c r="AF166" s="362" t="s">
        <v>1196</v>
      </c>
      <c r="AG166" s="362" t="s">
        <v>64</v>
      </c>
      <c r="AH166" s="362" t="s">
        <v>229</v>
      </c>
      <c r="AI166" s="362" t="s">
        <v>686</v>
      </c>
      <c r="AJ166" s="363">
        <v>40879</v>
      </c>
      <c r="AK166" s="362">
        <v>131576</v>
      </c>
      <c r="AL166" s="362" t="s">
        <v>314</v>
      </c>
      <c r="AM166" s="362" t="s">
        <v>154</v>
      </c>
      <c r="AN166" s="362" t="s">
        <v>229</v>
      </c>
      <c r="AO166" s="362" t="s">
        <v>683</v>
      </c>
      <c r="AP166" s="363">
        <v>41101</v>
      </c>
      <c r="AQ166" s="362">
        <v>104324</v>
      </c>
      <c r="AR166" s="362" t="s">
        <v>444</v>
      </c>
      <c r="AS166" s="362" t="s">
        <v>53</v>
      </c>
      <c r="AT166" s="362" t="s">
        <v>229</v>
      </c>
      <c r="AU166" s="363" t="s">
        <v>683</v>
      </c>
      <c r="AV166" s="363">
        <v>41081</v>
      </c>
      <c r="AW166" s="362">
        <v>114859</v>
      </c>
      <c r="AX166" s="362" t="s">
        <v>1255</v>
      </c>
      <c r="AY166" s="363" t="s">
        <v>263</v>
      </c>
      <c r="AZ166" s="362" t="s">
        <v>229</v>
      </c>
      <c r="BA166" s="362" t="s">
        <v>683</v>
      </c>
      <c r="BB166" s="363">
        <v>40871</v>
      </c>
      <c r="BC166" s="362">
        <v>104324</v>
      </c>
      <c r="BD166" s="363" t="s">
        <v>444</v>
      </c>
      <c r="BE166" s="362" t="s">
        <v>53</v>
      </c>
      <c r="BF166" s="362" t="s">
        <v>229</v>
      </c>
      <c r="BG166" s="362" t="s">
        <v>683</v>
      </c>
      <c r="BH166" s="363">
        <v>41081</v>
      </c>
    </row>
    <row r="167" spans="1:60">
      <c r="A167" s="362">
        <v>135017</v>
      </c>
      <c r="B167" s="362" t="s">
        <v>325</v>
      </c>
      <c r="C167" s="362" t="s">
        <v>60</v>
      </c>
      <c r="D167" s="362" t="s">
        <v>229</v>
      </c>
      <c r="E167" s="362" t="s">
        <v>683</v>
      </c>
      <c r="F167" s="363">
        <v>40633</v>
      </c>
      <c r="G167" s="362">
        <v>135700</v>
      </c>
      <c r="H167" s="362" t="s">
        <v>347</v>
      </c>
      <c r="I167" s="362" t="s">
        <v>64</v>
      </c>
      <c r="J167" s="362" t="s">
        <v>229</v>
      </c>
      <c r="K167" s="362" t="s">
        <v>683</v>
      </c>
      <c r="L167" s="363">
        <v>40673</v>
      </c>
      <c r="M167" s="349">
        <v>107776</v>
      </c>
      <c r="N167" s="361" t="s">
        <v>453</v>
      </c>
      <c r="O167" s="349" t="s">
        <v>208</v>
      </c>
      <c r="P167" s="349" t="s">
        <v>230</v>
      </c>
      <c r="Q167" s="349" t="s">
        <v>683</v>
      </c>
      <c r="R167" s="364">
        <v>40493</v>
      </c>
      <c r="S167" s="361">
        <v>107120</v>
      </c>
      <c r="T167" s="355" t="s">
        <v>452</v>
      </c>
      <c r="U167" s="355" t="s">
        <v>29</v>
      </c>
      <c r="V167" s="349" t="s">
        <v>229</v>
      </c>
      <c r="W167" s="349" t="s">
        <v>684</v>
      </c>
      <c r="X167" s="364">
        <v>40722</v>
      </c>
      <c r="Y167" s="362">
        <v>131576</v>
      </c>
      <c r="Z167" s="362" t="s">
        <v>314</v>
      </c>
      <c r="AA167" s="362" t="s">
        <v>154</v>
      </c>
      <c r="AB167" s="362" t="s">
        <v>229</v>
      </c>
      <c r="AC167" s="362" t="s">
        <v>683</v>
      </c>
      <c r="AD167" s="363">
        <v>41101</v>
      </c>
      <c r="AE167" s="362">
        <v>112712</v>
      </c>
      <c r="AF167" s="362" t="s">
        <v>1197</v>
      </c>
      <c r="AG167" s="362" t="s">
        <v>140</v>
      </c>
      <c r="AH167" s="362" t="s">
        <v>229</v>
      </c>
      <c r="AI167" s="362" t="s">
        <v>683</v>
      </c>
      <c r="AJ167" s="363">
        <v>40876</v>
      </c>
      <c r="AK167" s="362">
        <v>117827</v>
      </c>
      <c r="AL167" s="362" t="s">
        <v>348</v>
      </c>
      <c r="AM167" s="362" t="s">
        <v>64</v>
      </c>
      <c r="AN167" s="362" t="s">
        <v>229</v>
      </c>
      <c r="AO167" s="362" t="s">
        <v>683</v>
      </c>
      <c r="AP167" s="363">
        <v>41100</v>
      </c>
      <c r="AQ167" s="362">
        <v>100730</v>
      </c>
      <c r="AR167" s="362" t="s">
        <v>434</v>
      </c>
      <c r="AS167" s="362" t="s">
        <v>233</v>
      </c>
      <c r="AT167" s="362" t="s">
        <v>229</v>
      </c>
      <c r="AU167" s="363" t="s">
        <v>684</v>
      </c>
      <c r="AV167" s="363">
        <v>41080</v>
      </c>
      <c r="AW167" s="362">
        <v>110772</v>
      </c>
      <c r="AX167" s="362" t="s">
        <v>1256</v>
      </c>
      <c r="AY167" s="363" t="s">
        <v>148</v>
      </c>
      <c r="AZ167" s="362" t="s">
        <v>229</v>
      </c>
      <c r="BA167" s="362" t="s">
        <v>683</v>
      </c>
      <c r="BB167" s="363">
        <v>40871</v>
      </c>
      <c r="BC167" s="362">
        <v>100730</v>
      </c>
      <c r="BD167" s="363" t="s">
        <v>434</v>
      </c>
      <c r="BE167" s="362" t="s">
        <v>233</v>
      </c>
      <c r="BF167" s="362" t="s">
        <v>229</v>
      </c>
      <c r="BG167" s="362" t="s">
        <v>684</v>
      </c>
      <c r="BH167" s="363">
        <v>41080</v>
      </c>
    </row>
    <row r="168" spans="1:60">
      <c r="A168" s="362">
        <v>134922</v>
      </c>
      <c r="B168" s="362" t="s">
        <v>70</v>
      </c>
      <c r="C168" s="362" t="s">
        <v>122</v>
      </c>
      <c r="D168" s="362" t="s">
        <v>229</v>
      </c>
      <c r="E168" s="362" t="s">
        <v>683</v>
      </c>
      <c r="F168" s="363">
        <v>40507</v>
      </c>
      <c r="G168" s="362">
        <v>135529</v>
      </c>
      <c r="H168" s="362" t="s">
        <v>359</v>
      </c>
      <c r="I168" s="362" t="s">
        <v>141</v>
      </c>
      <c r="J168" s="362" t="s">
        <v>229</v>
      </c>
      <c r="K168" s="362" t="s">
        <v>683</v>
      </c>
      <c r="L168" s="363">
        <v>40731</v>
      </c>
      <c r="M168" s="349">
        <v>117936</v>
      </c>
      <c r="N168" s="361" t="s">
        <v>1152</v>
      </c>
      <c r="O168" s="349" t="s">
        <v>64</v>
      </c>
      <c r="P168" s="349" t="s">
        <v>229</v>
      </c>
      <c r="Q168" s="349" t="s">
        <v>683</v>
      </c>
      <c r="R168" s="364">
        <v>40498</v>
      </c>
      <c r="S168" s="361">
        <v>133598</v>
      </c>
      <c r="T168" s="355" t="s">
        <v>442</v>
      </c>
      <c r="U168" s="355" t="s">
        <v>155</v>
      </c>
      <c r="V168" s="349" t="s">
        <v>229</v>
      </c>
      <c r="W168" s="349" t="s">
        <v>683</v>
      </c>
      <c r="X168" s="364">
        <v>40723</v>
      </c>
      <c r="Y168" s="362">
        <v>117827</v>
      </c>
      <c r="Z168" s="362" t="s">
        <v>348</v>
      </c>
      <c r="AA168" s="362" t="s">
        <v>64</v>
      </c>
      <c r="AB168" s="362" t="s">
        <v>229</v>
      </c>
      <c r="AC168" s="362" t="s">
        <v>683</v>
      </c>
      <c r="AD168" s="363">
        <v>41100</v>
      </c>
      <c r="AE168" s="362">
        <v>110088</v>
      </c>
      <c r="AF168" s="362" t="s">
        <v>1198</v>
      </c>
      <c r="AG168" s="362" t="s">
        <v>170</v>
      </c>
      <c r="AH168" s="362" t="s">
        <v>229</v>
      </c>
      <c r="AI168" s="362" t="s">
        <v>685</v>
      </c>
      <c r="AJ168" s="363">
        <v>40876</v>
      </c>
      <c r="AK168" s="362">
        <v>119913</v>
      </c>
      <c r="AL168" s="362" t="s">
        <v>367</v>
      </c>
      <c r="AM168" s="362" t="s">
        <v>30</v>
      </c>
      <c r="AN168" s="362" t="s">
        <v>229</v>
      </c>
      <c r="AO168" s="362" t="s">
        <v>683</v>
      </c>
      <c r="AP168" s="363">
        <v>41096</v>
      </c>
      <c r="AQ168" s="362">
        <v>120692</v>
      </c>
      <c r="AR168" s="362" t="s">
        <v>507</v>
      </c>
      <c r="AS168" s="362" t="s">
        <v>33</v>
      </c>
      <c r="AT168" s="362" t="s">
        <v>229</v>
      </c>
      <c r="AU168" s="363" t="s">
        <v>685</v>
      </c>
      <c r="AV168" s="363">
        <v>41074</v>
      </c>
      <c r="AW168" s="362">
        <v>123045</v>
      </c>
      <c r="AX168" s="362" t="s">
        <v>186</v>
      </c>
      <c r="AY168" s="363" t="s">
        <v>196</v>
      </c>
      <c r="AZ168" s="362" t="s">
        <v>229</v>
      </c>
      <c r="BA168" s="362" t="s">
        <v>683</v>
      </c>
      <c r="BB168" s="363">
        <v>40870</v>
      </c>
      <c r="BC168" s="362">
        <v>120692</v>
      </c>
      <c r="BD168" s="363" t="s">
        <v>507</v>
      </c>
      <c r="BE168" s="362" t="s">
        <v>33</v>
      </c>
      <c r="BF168" s="362" t="s">
        <v>229</v>
      </c>
      <c r="BG168" s="362" t="s">
        <v>685</v>
      </c>
      <c r="BH168" s="363">
        <v>41074</v>
      </c>
    </row>
    <row r="169" spans="1:60">
      <c r="A169" s="362">
        <v>134860</v>
      </c>
      <c r="B169" s="362" t="s">
        <v>1056</v>
      </c>
      <c r="C169" s="362" t="s">
        <v>264</v>
      </c>
      <c r="D169" s="362" t="s">
        <v>229</v>
      </c>
      <c r="E169" s="362" t="s">
        <v>685</v>
      </c>
      <c r="F169" s="363">
        <v>40360</v>
      </c>
      <c r="G169" s="362">
        <v>135455</v>
      </c>
      <c r="H169" s="362" t="s">
        <v>571</v>
      </c>
      <c r="I169" s="362" t="s">
        <v>138</v>
      </c>
      <c r="J169" s="362" t="s">
        <v>229</v>
      </c>
      <c r="K169" s="362" t="s">
        <v>685</v>
      </c>
      <c r="L169" s="363">
        <v>40876</v>
      </c>
      <c r="M169" s="349">
        <v>101485</v>
      </c>
      <c r="N169" s="361" t="s">
        <v>435</v>
      </c>
      <c r="O169" s="349" t="s">
        <v>49</v>
      </c>
      <c r="P169" s="349" t="s">
        <v>231</v>
      </c>
      <c r="Q169" s="349" t="s">
        <v>689</v>
      </c>
      <c r="R169" s="364">
        <v>40499</v>
      </c>
      <c r="S169" s="361">
        <v>135474</v>
      </c>
      <c r="T169" s="355" t="s">
        <v>447</v>
      </c>
      <c r="U169" s="355" t="s">
        <v>238</v>
      </c>
      <c r="V169" s="349" t="s">
        <v>230</v>
      </c>
      <c r="W169" s="349" t="s">
        <v>684</v>
      </c>
      <c r="X169" s="364">
        <v>40724</v>
      </c>
      <c r="Y169" s="362">
        <v>119913</v>
      </c>
      <c r="Z169" s="362" t="s">
        <v>367</v>
      </c>
      <c r="AA169" s="362" t="s">
        <v>30</v>
      </c>
      <c r="AB169" s="362" t="s">
        <v>229</v>
      </c>
      <c r="AC169" s="362" t="s">
        <v>683</v>
      </c>
      <c r="AD169" s="363">
        <v>41096</v>
      </c>
      <c r="AE169" s="362">
        <v>104313</v>
      </c>
      <c r="AF169" s="362" t="s">
        <v>1199</v>
      </c>
      <c r="AG169" s="362" t="s">
        <v>53</v>
      </c>
      <c r="AH169" s="362" t="s">
        <v>229</v>
      </c>
      <c r="AI169" s="362" t="s">
        <v>683</v>
      </c>
      <c r="AJ169" s="363">
        <v>40876</v>
      </c>
      <c r="AK169" s="362">
        <v>135505</v>
      </c>
      <c r="AL169" s="362" t="s">
        <v>409</v>
      </c>
      <c r="AM169" s="362" t="s">
        <v>137</v>
      </c>
      <c r="AN169" s="362" t="s">
        <v>229</v>
      </c>
      <c r="AO169" s="362" t="s">
        <v>684</v>
      </c>
      <c r="AP169" s="363">
        <v>41095</v>
      </c>
      <c r="AQ169" s="362">
        <v>123707</v>
      </c>
      <c r="AR169" s="362" t="s">
        <v>511</v>
      </c>
      <c r="AS169" s="362" t="s">
        <v>144</v>
      </c>
      <c r="AT169" s="362" t="s">
        <v>229</v>
      </c>
      <c r="AU169" s="363" t="s">
        <v>683</v>
      </c>
      <c r="AV169" s="363">
        <v>41074</v>
      </c>
      <c r="AW169" s="362">
        <v>123398</v>
      </c>
      <c r="AX169" s="362" t="s">
        <v>498</v>
      </c>
      <c r="AY169" s="363" t="s">
        <v>175</v>
      </c>
      <c r="AZ169" s="362" t="s">
        <v>229</v>
      </c>
      <c r="BA169" s="362" t="s">
        <v>683</v>
      </c>
      <c r="BB169" s="363">
        <v>40870</v>
      </c>
      <c r="BC169" s="362">
        <v>123707</v>
      </c>
      <c r="BD169" s="363" t="s">
        <v>511</v>
      </c>
      <c r="BE169" s="362" t="s">
        <v>144</v>
      </c>
      <c r="BF169" s="362" t="s">
        <v>229</v>
      </c>
      <c r="BG169" s="362" t="s">
        <v>683</v>
      </c>
      <c r="BH169" s="363">
        <v>41074</v>
      </c>
    </row>
    <row r="170" spans="1:60">
      <c r="A170" s="362">
        <v>134828</v>
      </c>
      <c r="B170" s="362" t="s">
        <v>1057</v>
      </c>
      <c r="C170" s="362" t="s">
        <v>20</v>
      </c>
      <c r="D170" s="362" t="s">
        <v>229</v>
      </c>
      <c r="E170" s="362" t="s">
        <v>685</v>
      </c>
      <c r="F170" s="363">
        <v>40353</v>
      </c>
      <c r="G170" s="362">
        <v>135304</v>
      </c>
      <c r="H170" s="362" t="s">
        <v>925</v>
      </c>
      <c r="I170" s="362" t="s">
        <v>261</v>
      </c>
      <c r="J170" s="362" t="s">
        <v>229</v>
      </c>
      <c r="K170" s="362" t="s">
        <v>683</v>
      </c>
      <c r="L170" s="363">
        <v>40990</v>
      </c>
      <c r="M170" s="349">
        <v>132829</v>
      </c>
      <c r="N170" s="361" t="s">
        <v>1153</v>
      </c>
      <c r="O170" s="349" t="s">
        <v>108</v>
      </c>
      <c r="P170" s="349" t="s">
        <v>229</v>
      </c>
      <c r="Q170" s="349" t="s">
        <v>686</v>
      </c>
      <c r="R170" s="364">
        <v>40500</v>
      </c>
      <c r="S170" s="361">
        <v>108769</v>
      </c>
      <c r="T170" s="355" t="s">
        <v>459</v>
      </c>
      <c r="U170" s="355" t="s">
        <v>47</v>
      </c>
      <c r="V170" s="349" t="s">
        <v>229</v>
      </c>
      <c r="W170" s="349" t="s">
        <v>683</v>
      </c>
      <c r="X170" s="364">
        <v>40730</v>
      </c>
      <c r="Y170" s="362">
        <v>135505</v>
      </c>
      <c r="Z170" s="362" t="s">
        <v>409</v>
      </c>
      <c r="AA170" s="362" t="s">
        <v>137</v>
      </c>
      <c r="AB170" s="362" t="s">
        <v>229</v>
      </c>
      <c r="AC170" s="362" t="s">
        <v>684</v>
      </c>
      <c r="AD170" s="363">
        <v>41095</v>
      </c>
      <c r="AE170" s="362">
        <v>103800</v>
      </c>
      <c r="AF170" s="362" t="s">
        <v>1200</v>
      </c>
      <c r="AG170" s="362" t="s">
        <v>61</v>
      </c>
      <c r="AH170" s="362" t="s">
        <v>229</v>
      </c>
      <c r="AI170" s="362" t="s">
        <v>683</v>
      </c>
      <c r="AJ170" s="363">
        <v>40876</v>
      </c>
      <c r="AK170" s="362">
        <v>113269</v>
      </c>
      <c r="AL170" s="362" t="s">
        <v>386</v>
      </c>
      <c r="AM170" s="362" t="s">
        <v>260</v>
      </c>
      <c r="AN170" s="362" t="s">
        <v>229</v>
      </c>
      <c r="AO170" s="362" t="s">
        <v>683</v>
      </c>
      <c r="AP170" s="363">
        <v>41095</v>
      </c>
      <c r="AQ170" s="362">
        <v>134021</v>
      </c>
      <c r="AR170" s="362" t="s">
        <v>482</v>
      </c>
      <c r="AS170" s="362" t="s">
        <v>263</v>
      </c>
      <c r="AT170" s="362" t="s">
        <v>229</v>
      </c>
      <c r="AU170" s="363" t="s">
        <v>683</v>
      </c>
      <c r="AV170" s="363">
        <v>41074</v>
      </c>
      <c r="AW170" s="362">
        <v>126374</v>
      </c>
      <c r="AX170" s="362" t="s">
        <v>1257</v>
      </c>
      <c r="AY170" s="363" t="s">
        <v>259</v>
      </c>
      <c r="AZ170" s="362" t="s">
        <v>229</v>
      </c>
      <c r="BA170" s="362" t="s">
        <v>686</v>
      </c>
      <c r="BB170" s="363">
        <v>40870</v>
      </c>
      <c r="BC170" s="362">
        <v>134021</v>
      </c>
      <c r="BD170" s="363" t="s">
        <v>482</v>
      </c>
      <c r="BE170" s="362" t="s">
        <v>263</v>
      </c>
      <c r="BF170" s="362" t="s">
        <v>229</v>
      </c>
      <c r="BG170" s="362" t="s">
        <v>683</v>
      </c>
      <c r="BH170" s="363">
        <v>41074</v>
      </c>
    </row>
    <row r="171" spans="1:60">
      <c r="A171" s="362">
        <v>134802</v>
      </c>
      <c r="B171" s="362" t="s">
        <v>1058</v>
      </c>
      <c r="C171" s="362" t="s">
        <v>260</v>
      </c>
      <c r="D171" s="362" t="s">
        <v>229</v>
      </c>
      <c r="E171" s="362" t="s">
        <v>683</v>
      </c>
      <c r="F171" s="363">
        <v>40310</v>
      </c>
      <c r="G171" s="362">
        <v>135288</v>
      </c>
      <c r="H171" s="362" t="s">
        <v>773</v>
      </c>
      <c r="I171" s="362" t="s">
        <v>119</v>
      </c>
      <c r="J171" s="362" t="s">
        <v>229</v>
      </c>
      <c r="K171" s="362" t="s">
        <v>683</v>
      </c>
      <c r="L171" s="363">
        <v>40969</v>
      </c>
      <c r="M171" s="349">
        <v>118300</v>
      </c>
      <c r="N171" s="361" t="s">
        <v>1154</v>
      </c>
      <c r="O171" s="349" t="s">
        <v>108</v>
      </c>
      <c r="P171" s="349" t="s">
        <v>229</v>
      </c>
      <c r="Q171" s="349" t="s">
        <v>683</v>
      </c>
      <c r="R171" s="364">
        <v>40500</v>
      </c>
      <c r="S171" s="361">
        <v>114807</v>
      </c>
      <c r="T171" s="355" t="s">
        <v>486</v>
      </c>
      <c r="U171" s="355" t="s">
        <v>263</v>
      </c>
      <c r="V171" s="349" t="s">
        <v>229</v>
      </c>
      <c r="W171" s="349" t="s">
        <v>683</v>
      </c>
      <c r="X171" s="364">
        <v>40731</v>
      </c>
      <c r="Y171" s="362">
        <v>113269</v>
      </c>
      <c r="Z171" s="362" t="s">
        <v>386</v>
      </c>
      <c r="AA171" s="362" t="s">
        <v>260</v>
      </c>
      <c r="AB171" s="362" t="s">
        <v>229</v>
      </c>
      <c r="AC171" s="362" t="s">
        <v>683</v>
      </c>
      <c r="AD171" s="363">
        <v>41095</v>
      </c>
      <c r="AE171" s="362">
        <v>125934</v>
      </c>
      <c r="AF171" s="362" t="s">
        <v>1201</v>
      </c>
      <c r="AG171" s="362" t="s">
        <v>261</v>
      </c>
      <c r="AH171" s="362" t="s">
        <v>229</v>
      </c>
      <c r="AI171" s="362" t="s">
        <v>683</v>
      </c>
      <c r="AJ171" s="363">
        <v>40871</v>
      </c>
      <c r="AK171" s="362">
        <v>117338</v>
      </c>
      <c r="AL171" s="362" t="s">
        <v>741</v>
      </c>
      <c r="AM171" s="362" t="s">
        <v>224</v>
      </c>
      <c r="AN171" s="362" t="s">
        <v>229</v>
      </c>
      <c r="AO171" s="362" t="s">
        <v>683</v>
      </c>
      <c r="AP171" s="363">
        <v>41094</v>
      </c>
      <c r="AQ171" s="362">
        <v>124305</v>
      </c>
      <c r="AR171" s="362" t="s">
        <v>479</v>
      </c>
      <c r="AS171" s="362" t="s">
        <v>236</v>
      </c>
      <c r="AT171" s="362" t="s">
        <v>229</v>
      </c>
      <c r="AU171" s="363" t="s">
        <v>686</v>
      </c>
      <c r="AV171" s="363">
        <v>41074</v>
      </c>
      <c r="AW171" s="362">
        <v>101276</v>
      </c>
      <c r="AX171" s="362" t="s">
        <v>1258</v>
      </c>
      <c r="AY171" s="363" t="s">
        <v>251</v>
      </c>
      <c r="AZ171" s="362" t="s">
        <v>229</v>
      </c>
      <c r="BA171" s="362" t="s">
        <v>683</v>
      </c>
      <c r="BB171" s="363">
        <v>40870</v>
      </c>
      <c r="BC171" s="362">
        <v>124305</v>
      </c>
      <c r="BD171" s="363" t="s">
        <v>479</v>
      </c>
      <c r="BE171" s="362" t="s">
        <v>236</v>
      </c>
      <c r="BF171" s="362" t="s">
        <v>229</v>
      </c>
      <c r="BG171" s="362" t="s">
        <v>686</v>
      </c>
      <c r="BH171" s="363">
        <v>41074</v>
      </c>
    </row>
    <row r="172" spans="1:60">
      <c r="A172" s="362">
        <v>134178</v>
      </c>
      <c r="B172" s="362" t="s">
        <v>603</v>
      </c>
      <c r="C172" s="362" t="s">
        <v>154</v>
      </c>
      <c r="D172" s="362" t="s">
        <v>229</v>
      </c>
      <c r="E172" s="362" t="s">
        <v>683</v>
      </c>
      <c r="F172" s="363">
        <v>40829</v>
      </c>
      <c r="G172" s="362">
        <v>135268</v>
      </c>
      <c r="H172" s="362" t="s">
        <v>926</v>
      </c>
      <c r="I172" s="362" t="s">
        <v>263</v>
      </c>
      <c r="J172" s="362" t="s">
        <v>229</v>
      </c>
      <c r="K172" s="362" t="s">
        <v>686</v>
      </c>
      <c r="L172" s="363">
        <v>41047</v>
      </c>
      <c r="M172" s="349">
        <v>126401</v>
      </c>
      <c r="N172" s="361" t="s">
        <v>1155</v>
      </c>
      <c r="O172" s="349" t="s">
        <v>259</v>
      </c>
      <c r="P172" s="349" t="s">
        <v>229</v>
      </c>
      <c r="Q172" s="349" t="s">
        <v>684</v>
      </c>
      <c r="R172" s="364">
        <v>40501</v>
      </c>
      <c r="S172" s="361">
        <v>102215</v>
      </c>
      <c r="T172" s="355" t="s">
        <v>441</v>
      </c>
      <c r="U172" s="355" t="s">
        <v>5</v>
      </c>
      <c r="V172" s="349" t="s">
        <v>229</v>
      </c>
      <c r="W172" s="349" t="s">
        <v>683</v>
      </c>
      <c r="X172" s="364">
        <v>40731</v>
      </c>
      <c r="Y172" s="362">
        <v>117338</v>
      </c>
      <c r="Z172" s="362" t="s">
        <v>741</v>
      </c>
      <c r="AA172" s="362" t="s">
        <v>224</v>
      </c>
      <c r="AB172" s="362" t="s">
        <v>229</v>
      </c>
      <c r="AC172" s="362" t="s">
        <v>683</v>
      </c>
      <c r="AD172" s="363">
        <v>41094</v>
      </c>
      <c r="AE172" s="362">
        <v>113150</v>
      </c>
      <c r="AF172" s="362" t="s">
        <v>1202</v>
      </c>
      <c r="AG172" s="362" t="s">
        <v>9</v>
      </c>
      <c r="AH172" s="362" t="s">
        <v>229</v>
      </c>
      <c r="AI172" s="362" t="s">
        <v>683</v>
      </c>
      <c r="AJ172" s="363">
        <v>40871</v>
      </c>
      <c r="AK172" s="362">
        <v>121965</v>
      </c>
      <c r="AL172" s="362" t="s">
        <v>418</v>
      </c>
      <c r="AM172" s="362" t="s">
        <v>143</v>
      </c>
      <c r="AN172" s="362" t="s">
        <v>229</v>
      </c>
      <c r="AO172" s="362" t="s">
        <v>686</v>
      </c>
      <c r="AP172" s="363">
        <v>41094</v>
      </c>
      <c r="AQ172" s="362">
        <v>133573</v>
      </c>
      <c r="AR172" s="362" t="s">
        <v>483</v>
      </c>
      <c r="AS172" s="362" t="s">
        <v>263</v>
      </c>
      <c r="AT172" s="362" t="s">
        <v>229</v>
      </c>
      <c r="AU172" s="363" t="s">
        <v>683</v>
      </c>
      <c r="AV172" s="363">
        <v>41060</v>
      </c>
      <c r="AW172" s="362">
        <v>109872</v>
      </c>
      <c r="AX172" s="362" t="s">
        <v>1259</v>
      </c>
      <c r="AY172" s="363" t="s">
        <v>169</v>
      </c>
      <c r="AZ172" s="362" t="s">
        <v>229</v>
      </c>
      <c r="BA172" s="362" t="s">
        <v>683</v>
      </c>
      <c r="BB172" s="363">
        <v>40865</v>
      </c>
      <c r="BC172" s="362">
        <v>133573</v>
      </c>
      <c r="BD172" s="363" t="s">
        <v>483</v>
      </c>
      <c r="BE172" s="362" t="s">
        <v>263</v>
      </c>
      <c r="BF172" s="362" t="s">
        <v>229</v>
      </c>
      <c r="BG172" s="362" t="s">
        <v>683</v>
      </c>
      <c r="BH172" s="363">
        <v>41060</v>
      </c>
    </row>
    <row r="173" spans="1:60">
      <c r="A173" s="362">
        <v>134139</v>
      </c>
      <c r="B173" s="362" t="s">
        <v>358</v>
      </c>
      <c r="C173" s="362" t="s">
        <v>145</v>
      </c>
      <c r="D173" s="362" t="s">
        <v>229</v>
      </c>
      <c r="E173" s="362" t="s">
        <v>683</v>
      </c>
      <c r="F173" s="363">
        <v>40640</v>
      </c>
      <c r="G173" s="362">
        <v>135165</v>
      </c>
      <c r="H173" s="362" t="s">
        <v>1055</v>
      </c>
      <c r="I173" s="362" t="s">
        <v>128</v>
      </c>
      <c r="J173" s="362" t="s">
        <v>229</v>
      </c>
      <c r="K173" s="362" t="s">
        <v>683</v>
      </c>
      <c r="L173" s="363">
        <v>41088</v>
      </c>
      <c r="M173" s="349">
        <v>107959</v>
      </c>
      <c r="N173" s="361" t="s">
        <v>1156</v>
      </c>
      <c r="O173" s="349" t="s">
        <v>125</v>
      </c>
      <c r="P173" s="349" t="s">
        <v>229</v>
      </c>
      <c r="Q173" s="349" t="s">
        <v>685</v>
      </c>
      <c r="R173" s="364">
        <v>40507</v>
      </c>
      <c r="S173" s="361">
        <v>111147</v>
      </c>
      <c r="T173" s="355" t="s">
        <v>497</v>
      </c>
      <c r="U173" s="355" t="s">
        <v>138</v>
      </c>
      <c r="V173" s="349" t="s">
        <v>229</v>
      </c>
      <c r="W173" s="349" t="s">
        <v>683</v>
      </c>
      <c r="X173" s="364">
        <v>40732</v>
      </c>
      <c r="Y173" s="362">
        <v>121965</v>
      </c>
      <c r="Z173" s="362" t="s">
        <v>418</v>
      </c>
      <c r="AA173" s="362" t="s">
        <v>143</v>
      </c>
      <c r="AB173" s="362" t="s">
        <v>229</v>
      </c>
      <c r="AC173" s="362" t="s">
        <v>686</v>
      </c>
      <c r="AD173" s="363">
        <v>41094</v>
      </c>
      <c r="AE173" s="362">
        <v>109976</v>
      </c>
      <c r="AF173" s="362" t="s">
        <v>1203</v>
      </c>
      <c r="AG173" s="362" t="s">
        <v>118</v>
      </c>
      <c r="AH173" s="362" t="s">
        <v>229</v>
      </c>
      <c r="AI173" s="362" t="s">
        <v>684</v>
      </c>
      <c r="AJ173" s="363">
        <v>40871</v>
      </c>
      <c r="AK173" s="362">
        <v>125031</v>
      </c>
      <c r="AL173" s="362" t="s">
        <v>417</v>
      </c>
      <c r="AM173" s="362" t="s">
        <v>20</v>
      </c>
      <c r="AN173" s="362" t="s">
        <v>229</v>
      </c>
      <c r="AO173" s="362" t="s">
        <v>683</v>
      </c>
      <c r="AP173" s="363">
        <v>41094</v>
      </c>
      <c r="AQ173" s="362">
        <v>112147</v>
      </c>
      <c r="AR173" s="362" t="s">
        <v>499</v>
      </c>
      <c r="AS173" s="362" t="s">
        <v>105</v>
      </c>
      <c r="AT173" s="362" t="s">
        <v>229</v>
      </c>
      <c r="AU173" s="363" t="s">
        <v>683</v>
      </c>
      <c r="AV173" s="363">
        <v>41059</v>
      </c>
      <c r="AW173" s="362">
        <v>122736</v>
      </c>
      <c r="AX173" s="362" t="s">
        <v>502</v>
      </c>
      <c r="AY173" s="363" t="s">
        <v>129</v>
      </c>
      <c r="AZ173" s="362" t="s">
        <v>229</v>
      </c>
      <c r="BA173" s="362" t="s">
        <v>683</v>
      </c>
      <c r="BB173" s="363">
        <v>40864</v>
      </c>
      <c r="BC173" s="362">
        <v>112147</v>
      </c>
      <c r="BD173" s="363" t="s">
        <v>499</v>
      </c>
      <c r="BE173" s="362" t="s">
        <v>105</v>
      </c>
      <c r="BF173" s="362" t="s">
        <v>229</v>
      </c>
      <c r="BG173" s="362" t="s">
        <v>683</v>
      </c>
      <c r="BH173" s="363">
        <v>41059</v>
      </c>
    </row>
    <row r="174" spans="1:60">
      <c r="A174" s="362">
        <v>134133</v>
      </c>
      <c r="B174" s="362" t="s">
        <v>585</v>
      </c>
      <c r="C174" s="362" t="s">
        <v>259</v>
      </c>
      <c r="D174" s="362" t="s">
        <v>229</v>
      </c>
      <c r="E174" s="362" t="s">
        <v>684</v>
      </c>
      <c r="F174" s="363">
        <v>40879</v>
      </c>
      <c r="G174" s="362">
        <v>135075</v>
      </c>
      <c r="H174" s="362" t="s">
        <v>388</v>
      </c>
      <c r="I174" s="362" t="s">
        <v>122</v>
      </c>
      <c r="J174" s="362" t="s">
        <v>229</v>
      </c>
      <c r="K174" s="362" t="s">
        <v>683</v>
      </c>
      <c r="L174" s="363">
        <v>40633</v>
      </c>
      <c r="M174" s="349">
        <v>122066</v>
      </c>
      <c r="N174" s="361" t="s">
        <v>1157</v>
      </c>
      <c r="O174" s="349" t="s">
        <v>143</v>
      </c>
      <c r="P174" s="349" t="s">
        <v>230</v>
      </c>
      <c r="Q174" s="349" t="s">
        <v>685</v>
      </c>
      <c r="R174" s="364">
        <v>40507</v>
      </c>
      <c r="S174" s="361">
        <v>112345</v>
      </c>
      <c r="T174" s="355" t="s">
        <v>500</v>
      </c>
      <c r="U174" s="355" t="s">
        <v>105</v>
      </c>
      <c r="V174" s="349" t="s">
        <v>229</v>
      </c>
      <c r="W174" s="349" t="s">
        <v>684</v>
      </c>
      <c r="X174" s="364">
        <v>40739</v>
      </c>
      <c r="Y174" s="362">
        <v>125031</v>
      </c>
      <c r="Z174" s="362" t="s">
        <v>417</v>
      </c>
      <c r="AA174" s="362" t="s">
        <v>20</v>
      </c>
      <c r="AB174" s="362" t="s">
        <v>229</v>
      </c>
      <c r="AC174" s="362" t="s">
        <v>683</v>
      </c>
      <c r="AD174" s="363">
        <v>41094</v>
      </c>
      <c r="AE174" s="362">
        <v>103089</v>
      </c>
      <c r="AF174" s="362" t="s">
        <v>1204</v>
      </c>
      <c r="AG174" s="362" t="s">
        <v>154</v>
      </c>
      <c r="AH174" s="362" t="s">
        <v>229</v>
      </c>
      <c r="AI174" s="362" t="s">
        <v>684</v>
      </c>
      <c r="AJ174" s="363">
        <v>40871</v>
      </c>
      <c r="AK174" s="362">
        <v>124591</v>
      </c>
      <c r="AL174" s="362" t="s">
        <v>566</v>
      </c>
      <c r="AM174" s="362" t="s">
        <v>109</v>
      </c>
      <c r="AN174" s="362" t="s">
        <v>229</v>
      </c>
      <c r="AO174" s="362" t="s">
        <v>683</v>
      </c>
      <c r="AP174" s="363">
        <v>41094</v>
      </c>
      <c r="AQ174" s="362">
        <v>119451</v>
      </c>
      <c r="AR174" s="362" t="s">
        <v>488</v>
      </c>
      <c r="AS174" s="362" t="s">
        <v>142</v>
      </c>
      <c r="AT174" s="362" t="s">
        <v>229</v>
      </c>
      <c r="AU174" s="363" t="s">
        <v>684</v>
      </c>
      <c r="AV174" s="363">
        <v>41059</v>
      </c>
      <c r="AW174" s="362">
        <v>121380</v>
      </c>
      <c r="AX174" s="362" t="s">
        <v>1260</v>
      </c>
      <c r="AY174" s="363" t="s">
        <v>178</v>
      </c>
      <c r="AZ174" s="362" t="s">
        <v>229</v>
      </c>
      <c r="BA174" s="362" t="s">
        <v>683</v>
      </c>
      <c r="BB174" s="363">
        <v>40864</v>
      </c>
      <c r="BC174" s="362">
        <v>119451</v>
      </c>
      <c r="BD174" s="363" t="s">
        <v>488</v>
      </c>
      <c r="BE174" s="362" t="s">
        <v>142</v>
      </c>
      <c r="BF174" s="362" t="s">
        <v>229</v>
      </c>
      <c r="BG174" s="362" t="s">
        <v>684</v>
      </c>
      <c r="BH174" s="363">
        <v>41059</v>
      </c>
    </row>
    <row r="175" spans="1:60">
      <c r="A175" s="362">
        <v>133671</v>
      </c>
      <c r="B175" s="362" t="s">
        <v>336</v>
      </c>
      <c r="C175" s="362" t="s">
        <v>206</v>
      </c>
      <c r="D175" s="362" t="s">
        <v>229</v>
      </c>
      <c r="E175" s="362" t="s">
        <v>686</v>
      </c>
      <c r="F175" s="363">
        <v>40711</v>
      </c>
      <c r="G175" s="362">
        <v>135017</v>
      </c>
      <c r="H175" s="362" t="s">
        <v>325</v>
      </c>
      <c r="I175" s="362" t="s">
        <v>60</v>
      </c>
      <c r="J175" s="362" t="s">
        <v>229</v>
      </c>
      <c r="K175" s="362" t="s">
        <v>683</v>
      </c>
      <c r="L175" s="363">
        <v>40633</v>
      </c>
      <c r="M175" s="349">
        <v>112957</v>
      </c>
      <c r="N175" s="361" t="s">
        <v>1158</v>
      </c>
      <c r="O175" s="349" t="s">
        <v>145</v>
      </c>
      <c r="P175" s="349" t="s">
        <v>230</v>
      </c>
      <c r="Q175" s="349" t="s">
        <v>683</v>
      </c>
      <c r="R175" s="364">
        <v>40507</v>
      </c>
      <c r="S175" s="361">
        <v>117205</v>
      </c>
      <c r="T175" s="355" t="s">
        <v>506</v>
      </c>
      <c r="U175" s="355" t="s">
        <v>224</v>
      </c>
      <c r="V175" s="349" t="s">
        <v>229</v>
      </c>
      <c r="W175" s="349" t="s">
        <v>683</v>
      </c>
      <c r="X175" s="364">
        <v>40799</v>
      </c>
      <c r="Y175" s="362">
        <v>124591</v>
      </c>
      <c r="Z175" s="362" t="s">
        <v>566</v>
      </c>
      <c r="AA175" s="362" t="s">
        <v>109</v>
      </c>
      <c r="AB175" s="362" t="s">
        <v>229</v>
      </c>
      <c r="AC175" s="362" t="s">
        <v>683</v>
      </c>
      <c r="AD175" s="363">
        <v>41094</v>
      </c>
      <c r="AE175" s="362">
        <v>118299</v>
      </c>
      <c r="AF175" s="362" t="s">
        <v>1205</v>
      </c>
      <c r="AG175" s="362" t="s">
        <v>108</v>
      </c>
      <c r="AH175" s="362" t="s">
        <v>229</v>
      </c>
      <c r="AI175" s="362" t="s">
        <v>683</v>
      </c>
      <c r="AJ175" s="363">
        <v>40870</v>
      </c>
      <c r="AK175" s="362">
        <v>122587</v>
      </c>
      <c r="AL175" s="362" t="s">
        <v>397</v>
      </c>
      <c r="AM175" s="362" t="s">
        <v>128</v>
      </c>
      <c r="AN175" s="362" t="s">
        <v>229</v>
      </c>
      <c r="AO175" s="362" t="s">
        <v>683</v>
      </c>
      <c r="AP175" s="363">
        <v>41094</v>
      </c>
      <c r="AQ175" s="362">
        <v>114447</v>
      </c>
      <c r="AR175" s="362" t="s">
        <v>473</v>
      </c>
      <c r="AS175" s="362" t="s">
        <v>106</v>
      </c>
      <c r="AT175" s="362" t="s">
        <v>229</v>
      </c>
      <c r="AU175" s="363" t="s">
        <v>683</v>
      </c>
      <c r="AV175" s="363">
        <v>41059</v>
      </c>
      <c r="AW175" s="362">
        <v>103820</v>
      </c>
      <c r="AX175" s="362" t="s">
        <v>1261</v>
      </c>
      <c r="AY175" s="363" t="s">
        <v>61</v>
      </c>
      <c r="AZ175" s="362" t="s">
        <v>229</v>
      </c>
      <c r="BA175" s="362" t="s">
        <v>683</v>
      </c>
      <c r="BB175" s="363">
        <v>40863</v>
      </c>
      <c r="BC175" s="362">
        <v>114447</v>
      </c>
      <c r="BD175" s="363" t="s">
        <v>473</v>
      </c>
      <c r="BE175" s="362" t="s">
        <v>106</v>
      </c>
      <c r="BF175" s="362" t="s">
        <v>229</v>
      </c>
      <c r="BG175" s="362" t="s">
        <v>683</v>
      </c>
      <c r="BH175" s="363">
        <v>41059</v>
      </c>
    </row>
    <row r="176" spans="1:60">
      <c r="A176" s="362">
        <v>132752</v>
      </c>
      <c r="B176" s="362" t="s">
        <v>1059</v>
      </c>
      <c r="C176" s="362" t="s">
        <v>196</v>
      </c>
      <c r="D176" s="362" t="s">
        <v>229</v>
      </c>
      <c r="E176" s="362" t="s">
        <v>684</v>
      </c>
      <c r="F176" s="363">
        <v>40296</v>
      </c>
      <c r="G176" s="362">
        <v>134629</v>
      </c>
      <c r="H176" s="362" t="s">
        <v>514</v>
      </c>
      <c r="I176" s="362" t="s">
        <v>140</v>
      </c>
      <c r="J176" s="362" t="s">
        <v>229</v>
      </c>
      <c r="K176" s="362" t="s">
        <v>683</v>
      </c>
      <c r="L176" s="363">
        <v>40857</v>
      </c>
      <c r="M176" s="349">
        <v>118625</v>
      </c>
      <c r="N176" s="361" t="s">
        <v>1159</v>
      </c>
      <c r="O176" s="349" t="s">
        <v>108</v>
      </c>
      <c r="P176" s="349" t="s">
        <v>229</v>
      </c>
      <c r="Q176" s="349" t="s">
        <v>686</v>
      </c>
      <c r="R176" s="364">
        <v>40512</v>
      </c>
      <c r="S176" s="361">
        <v>104835</v>
      </c>
      <c r="T176" s="355" t="s">
        <v>450</v>
      </c>
      <c r="U176" s="355" t="s">
        <v>7</v>
      </c>
      <c r="V176" s="349" t="s">
        <v>230</v>
      </c>
      <c r="W176" s="349" t="s">
        <v>684</v>
      </c>
      <c r="X176" s="364">
        <v>40801</v>
      </c>
      <c r="Y176" s="362">
        <v>122587</v>
      </c>
      <c r="Z176" s="362" t="s">
        <v>397</v>
      </c>
      <c r="AA176" s="362" t="s">
        <v>128</v>
      </c>
      <c r="AB176" s="362" t="s">
        <v>229</v>
      </c>
      <c r="AC176" s="362" t="s">
        <v>683</v>
      </c>
      <c r="AD176" s="363">
        <v>41094</v>
      </c>
      <c r="AE176" s="362">
        <v>102760</v>
      </c>
      <c r="AF176" s="362" t="s">
        <v>1206</v>
      </c>
      <c r="AG176" s="362" t="s">
        <v>152</v>
      </c>
      <c r="AH176" s="362" t="s">
        <v>229</v>
      </c>
      <c r="AI176" s="362" t="s">
        <v>683</v>
      </c>
      <c r="AJ176" s="363">
        <v>40870</v>
      </c>
      <c r="AK176" s="362">
        <v>118729</v>
      </c>
      <c r="AL176" s="362" t="s">
        <v>398</v>
      </c>
      <c r="AM176" s="362" t="s">
        <v>258</v>
      </c>
      <c r="AN176" s="362" t="s">
        <v>229</v>
      </c>
      <c r="AO176" s="362" t="s">
        <v>684</v>
      </c>
      <c r="AP176" s="363">
        <v>41094</v>
      </c>
      <c r="AQ176" s="362">
        <v>103852</v>
      </c>
      <c r="AR176" s="362" t="s">
        <v>446</v>
      </c>
      <c r="AS176" s="362" t="s">
        <v>61</v>
      </c>
      <c r="AT176" s="362" t="s">
        <v>229</v>
      </c>
      <c r="AU176" s="363" t="s">
        <v>684</v>
      </c>
      <c r="AV176" s="363">
        <v>41059</v>
      </c>
      <c r="AW176" s="362">
        <v>112569</v>
      </c>
      <c r="AX176" s="362" t="s">
        <v>1262</v>
      </c>
      <c r="AY176" s="363" t="s">
        <v>145</v>
      </c>
      <c r="AZ176" s="362" t="s">
        <v>229</v>
      </c>
      <c r="BA176" s="362" t="s">
        <v>683</v>
      </c>
      <c r="BB176" s="363">
        <v>40856</v>
      </c>
      <c r="BC176" s="362">
        <v>103852</v>
      </c>
      <c r="BD176" s="363" t="s">
        <v>446</v>
      </c>
      <c r="BE176" s="362" t="s">
        <v>61</v>
      </c>
      <c r="BF176" s="362" t="s">
        <v>229</v>
      </c>
      <c r="BG176" s="362" t="s">
        <v>684</v>
      </c>
      <c r="BH176" s="363">
        <v>41059</v>
      </c>
    </row>
    <row r="177" spans="1:60">
      <c r="A177" s="362">
        <v>132084</v>
      </c>
      <c r="B177" s="362" t="s">
        <v>67</v>
      </c>
      <c r="C177" s="362" t="s">
        <v>263</v>
      </c>
      <c r="D177" s="362" t="s">
        <v>229</v>
      </c>
      <c r="E177" s="362" t="s">
        <v>683</v>
      </c>
      <c r="F177" s="363">
        <v>40632</v>
      </c>
      <c r="G177" s="362">
        <v>134303</v>
      </c>
      <c r="H177" s="362" t="s">
        <v>399</v>
      </c>
      <c r="I177" s="362" t="s">
        <v>263</v>
      </c>
      <c r="J177" s="362" t="s">
        <v>229</v>
      </c>
      <c r="K177" s="362" t="s">
        <v>685</v>
      </c>
      <c r="L177" s="363">
        <v>40799</v>
      </c>
      <c r="M177" s="349">
        <v>135629</v>
      </c>
      <c r="N177" s="361" t="s">
        <v>1160</v>
      </c>
      <c r="O177" s="349" t="s">
        <v>184</v>
      </c>
      <c r="P177" s="349" t="s">
        <v>230</v>
      </c>
      <c r="Q177" s="349" t="s">
        <v>687</v>
      </c>
      <c r="R177" s="364">
        <v>40519</v>
      </c>
      <c r="S177" s="361">
        <v>124529</v>
      </c>
      <c r="T177" s="355" t="s">
        <v>513</v>
      </c>
      <c r="U177" s="355" t="s">
        <v>109</v>
      </c>
      <c r="V177" s="349" t="s">
        <v>14</v>
      </c>
      <c r="W177" s="349" t="s">
        <v>209</v>
      </c>
      <c r="X177" s="364">
        <v>40801</v>
      </c>
      <c r="Y177" s="362">
        <v>118729</v>
      </c>
      <c r="Z177" s="362" t="s">
        <v>398</v>
      </c>
      <c r="AA177" s="362" t="s">
        <v>258</v>
      </c>
      <c r="AB177" s="362" t="s">
        <v>229</v>
      </c>
      <c r="AC177" s="362" t="s">
        <v>684</v>
      </c>
      <c r="AD177" s="363">
        <v>41094</v>
      </c>
      <c r="AE177" s="362">
        <v>131519</v>
      </c>
      <c r="AF177" s="362" t="s">
        <v>1207</v>
      </c>
      <c r="AG177" s="362" t="s">
        <v>220</v>
      </c>
      <c r="AH177" s="362" t="s">
        <v>229</v>
      </c>
      <c r="AI177" s="362" t="s">
        <v>683</v>
      </c>
      <c r="AJ177" s="363">
        <v>40870</v>
      </c>
      <c r="AK177" s="362">
        <v>115852</v>
      </c>
      <c r="AL177" s="362" t="s">
        <v>361</v>
      </c>
      <c r="AM177" s="362" t="s">
        <v>141</v>
      </c>
      <c r="AN177" s="362" t="s">
        <v>229</v>
      </c>
      <c r="AO177" s="362" t="s">
        <v>683</v>
      </c>
      <c r="AP177" s="363">
        <v>41094</v>
      </c>
      <c r="AQ177" s="362">
        <v>116156</v>
      </c>
      <c r="AR177" s="362" t="s">
        <v>475</v>
      </c>
      <c r="AS177" s="362" t="s">
        <v>141</v>
      </c>
      <c r="AT177" s="362" t="s">
        <v>229</v>
      </c>
      <c r="AU177" s="363" t="s">
        <v>683</v>
      </c>
      <c r="AV177" s="363">
        <v>41052</v>
      </c>
      <c r="AW177" s="362">
        <v>115020</v>
      </c>
      <c r="AX177" s="362" t="s">
        <v>1263</v>
      </c>
      <c r="AY177" s="363" t="s">
        <v>263</v>
      </c>
      <c r="AZ177" s="362" t="s">
        <v>229</v>
      </c>
      <c r="BA177" s="362" t="s">
        <v>683</v>
      </c>
      <c r="BB177" s="363">
        <v>40856</v>
      </c>
      <c r="BC177" s="362">
        <v>116156</v>
      </c>
      <c r="BD177" s="363" t="s">
        <v>475</v>
      </c>
      <c r="BE177" s="362" t="s">
        <v>141</v>
      </c>
      <c r="BF177" s="362" t="s">
        <v>229</v>
      </c>
      <c r="BG177" s="362" t="s">
        <v>683</v>
      </c>
      <c r="BH177" s="363">
        <v>41052</v>
      </c>
    </row>
    <row r="178" spans="1:60">
      <c r="A178" s="362">
        <v>132029</v>
      </c>
      <c r="B178" s="362" t="s">
        <v>474</v>
      </c>
      <c r="C178" s="362" t="s">
        <v>183</v>
      </c>
      <c r="D178" s="362" t="s">
        <v>229</v>
      </c>
      <c r="E178" s="362" t="s">
        <v>683</v>
      </c>
      <c r="F178" s="363">
        <v>40807</v>
      </c>
      <c r="G178" s="362">
        <v>134278</v>
      </c>
      <c r="H178" s="362" t="s">
        <v>334</v>
      </c>
      <c r="I178" s="362" t="s">
        <v>126</v>
      </c>
      <c r="J178" s="362" t="s">
        <v>229</v>
      </c>
      <c r="K178" s="362" t="s">
        <v>685</v>
      </c>
      <c r="L178" s="363">
        <v>40311</v>
      </c>
      <c r="M178" s="349">
        <v>106992</v>
      </c>
      <c r="N178" s="361" t="s">
        <v>1161</v>
      </c>
      <c r="O178" s="349" t="s">
        <v>29</v>
      </c>
      <c r="P178" s="349" t="s">
        <v>229</v>
      </c>
      <c r="Q178" s="349" t="s">
        <v>683</v>
      </c>
      <c r="R178" s="364">
        <v>40520</v>
      </c>
      <c r="S178" s="361">
        <v>135067</v>
      </c>
      <c r="T178" s="355" t="s">
        <v>489</v>
      </c>
      <c r="U178" s="355" t="s">
        <v>122</v>
      </c>
      <c r="V178" s="349" t="s">
        <v>229</v>
      </c>
      <c r="W178" s="349" t="s">
        <v>683</v>
      </c>
      <c r="X178" s="364">
        <v>40802</v>
      </c>
      <c r="Y178" s="362">
        <v>115852</v>
      </c>
      <c r="Z178" s="362" t="s">
        <v>361</v>
      </c>
      <c r="AA178" s="362" t="s">
        <v>141</v>
      </c>
      <c r="AB178" s="362" t="s">
        <v>229</v>
      </c>
      <c r="AC178" s="362" t="s">
        <v>683</v>
      </c>
      <c r="AD178" s="363">
        <v>41094</v>
      </c>
      <c r="AE178" s="362">
        <v>130923</v>
      </c>
      <c r="AF178" s="362" t="s">
        <v>1208</v>
      </c>
      <c r="AG178" s="362" t="s">
        <v>177</v>
      </c>
      <c r="AH178" s="362" t="s">
        <v>229</v>
      </c>
      <c r="AI178" s="362" t="s">
        <v>683</v>
      </c>
      <c r="AJ178" s="363">
        <v>40870</v>
      </c>
      <c r="AK178" s="362">
        <v>103411</v>
      </c>
      <c r="AL178" s="362" t="s">
        <v>318</v>
      </c>
      <c r="AM178" s="362" t="s">
        <v>155</v>
      </c>
      <c r="AN178" s="362" t="s">
        <v>229</v>
      </c>
      <c r="AO178" s="362" t="s">
        <v>686</v>
      </c>
      <c r="AP178" s="363">
        <v>41094</v>
      </c>
      <c r="AQ178" s="362">
        <v>117354</v>
      </c>
      <c r="AR178" s="362" t="s">
        <v>508</v>
      </c>
      <c r="AS178" s="362" t="s">
        <v>224</v>
      </c>
      <c r="AT178" s="362" t="s">
        <v>229</v>
      </c>
      <c r="AU178" s="363" t="s">
        <v>683</v>
      </c>
      <c r="AV178" s="363">
        <v>41046</v>
      </c>
      <c r="AW178" s="362">
        <v>111235</v>
      </c>
      <c r="AX178" s="362" t="s">
        <v>1264</v>
      </c>
      <c r="AY178" s="363" t="s">
        <v>137</v>
      </c>
      <c r="AZ178" s="362" t="s">
        <v>229</v>
      </c>
      <c r="BA178" s="362" t="s">
        <v>683</v>
      </c>
      <c r="BB178" s="363">
        <v>40851</v>
      </c>
      <c r="BC178" s="362">
        <v>117354</v>
      </c>
      <c r="BD178" s="363" t="s">
        <v>508</v>
      </c>
      <c r="BE178" s="362" t="s">
        <v>224</v>
      </c>
      <c r="BF178" s="362" t="s">
        <v>229</v>
      </c>
      <c r="BG178" s="362" t="s">
        <v>683</v>
      </c>
      <c r="BH178" s="363">
        <v>41046</v>
      </c>
    </row>
    <row r="179" spans="1:60">
      <c r="A179" s="362">
        <v>131375</v>
      </c>
      <c r="B179" s="362" t="s">
        <v>390</v>
      </c>
      <c r="C179" s="362" t="s">
        <v>122</v>
      </c>
      <c r="D179" s="362" t="s">
        <v>229</v>
      </c>
      <c r="E179" s="362" t="s">
        <v>683</v>
      </c>
      <c r="F179" s="363">
        <v>40716</v>
      </c>
      <c r="G179" s="362">
        <v>134246</v>
      </c>
      <c r="H179" s="362" t="s">
        <v>492</v>
      </c>
      <c r="I179" s="362" t="s">
        <v>240</v>
      </c>
      <c r="J179" s="362" t="s">
        <v>229</v>
      </c>
      <c r="K179" s="362" t="s">
        <v>683</v>
      </c>
      <c r="L179" s="363">
        <v>41074</v>
      </c>
      <c r="M179" s="349">
        <v>115492</v>
      </c>
      <c r="N179" s="361" t="s">
        <v>1162</v>
      </c>
      <c r="O179" s="349" t="s">
        <v>107</v>
      </c>
      <c r="P179" s="349" t="s">
        <v>229</v>
      </c>
      <c r="Q179" s="349" t="s">
        <v>685</v>
      </c>
      <c r="R179" s="364">
        <v>40521</v>
      </c>
      <c r="S179" s="361">
        <v>103841</v>
      </c>
      <c r="T179" s="355" t="s">
        <v>445</v>
      </c>
      <c r="U179" s="355" t="s">
        <v>61</v>
      </c>
      <c r="V179" s="349" t="s">
        <v>229</v>
      </c>
      <c r="W179" s="349" t="s">
        <v>686</v>
      </c>
      <c r="X179" s="364">
        <v>40807</v>
      </c>
      <c r="Y179" s="362">
        <v>103411</v>
      </c>
      <c r="Z179" s="362" t="s">
        <v>318</v>
      </c>
      <c r="AA179" s="362" t="s">
        <v>155</v>
      </c>
      <c r="AB179" s="362" t="s">
        <v>229</v>
      </c>
      <c r="AC179" s="362" t="s">
        <v>686</v>
      </c>
      <c r="AD179" s="363">
        <v>41094</v>
      </c>
      <c r="AE179" s="362">
        <v>108174</v>
      </c>
      <c r="AF179" s="362" t="s">
        <v>1209</v>
      </c>
      <c r="AG179" s="362" t="s">
        <v>126</v>
      </c>
      <c r="AH179" s="362" t="s">
        <v>229</v>
      </c>
      <c r="AI179" s="362" t="s">
        <v>685</v>
      </c>
      <c r="AJ179" s="363">
        <v>40870</v>
      </c>
      <c r="AK179" s="362">
        <v>125116</v>
      </c>
      <c r="AL179" s="362" t="s">
        <v>425</v>
      </c>
      <c r="AM179" s="362" t="s">
        <v>20</v>
      </c>
      <c r="AN179" s="362" t="s">
        <v>229</v>
      </c>
      <c r="AO179" s="362" t="s">
        <v>683</v>
      </c>
      <c r="AP179" s="363">
        <v>41088</v>
      </c>
      <c r="AQ179" s="362">
        <v>100810</v>
      </c>
      <c r="AR179" s="362" t="s">
        <v>438</v>
      </c>
      <c r="AS179" s="362" t="s">
        <v>156</v>
      </c>
      <c r="AT179" s="362" t="s">
        <v>229</v>
      </c>
      <c r="AU179" s="363" t="s">
        <v>683</v>
      </c>
      <c r="AV179" s="363">
        <v>41032</v>
      </c>
      <c r="AW179" s="362">
        <v>114845</v>
      </c>
      <c r="AX179" s="362" t="s">
        <v>1265</v>
      </c>
      <c r="AY179" s="363" t="s">
        <v>10</v>
      </c>
      <c r="AZ179" s="362" t="s">
        <v>229</v>
      </c>
      <c r="BA179" s="362" t="s">
        <v>683</v>
      </c>
      <c r="BB179" s="363">
        <v>40851</v>
      </c>
      <c r="BC179" s="362">
        <v>100810</v>
      </c>
      <c r="BD179" s="363" t="s">
        <v>438</v>
      </c>
      <c r="BE179" s="362" t="s">
        <v>156</v>
      </c>
      <c r="BF179" s="362" t="s">
        <v>229</v>
      </c>
      <c r="BG179" s="362" t="s">
        <v>683</v>
      </c>
      <c r="BH179" s="363">
        <v>41032</v>
      </c>
    </row>
    <row r="180" spans="1:60">
      <c r="A180" s="362">
        <v>131373</v>
      </c>
      <c r="B180" s="362" t="s">
        <v>357</v>
      </c>
      <c r="C180" s="362" t="s">
        <v>106</v>
      </c>
      <c r="D180" s="362" t="s">
        <v>229</v>
      </c>
      <c r="E180" s="362" t="s">
        <v>683</v>
      </c>
      <c r="F180" s="363">
        <v>40605</v>
      </c>
      <c r="G180" s="362">
        <v>134218</v>
      </c>
      <c r="H180" s="362" t="s">
        <v>928</v>
      </c>
      <c r="I180" s="362" t="s">
        <v>128</v>
      </c>
      <c r="J180" s="362" t="s">
        <v>229</v>
      </c>
      <c r="K180" s="362" t="s">
        <v>683</v>
      </c>
      <c r="L180" s="363">
        <v>40984</v>
      </c>
      <c r="M180" s="349">
        <v>108845</v>
      </c>
      <c r="N180" s="361" t="s">
        <v>1163</v>
      </c>
      <c r="O180" s="349" t="s">
        <v>47</v>
      </c>
      <c r="P180" s="349" t="s">
        <v>229</v>
      </c>
      <c r="Q180" s="349" t="s">
        <v>684</v>
      </c>
      <c r="R180" s="364">
        <v>40521</v>
      </c>
      <c r="S180" s="361">
        <v>116505</v>
      </c>
      <c r="T180" s="355" t="s">
        <v>660</v>
      </c>
      <c r="U180" s="355" t="s">
        <v>248</v>
      </c>
      <c r="V180" s="349" t="s">
        <v>230</v>
      </c>
      <c r="W180" s="349" t="s">
        <v>684</v>
      </c>
      <c r="X180" s="364">
        <v>40807</v>
      </c>
      <c r="Y180" s="362">
        <v>125116</v>
      </c>
      <c r="Z180" s="362" t="s">
        <v>425</v>
      </c>
      <c r="AA180" s="362" t="s">
        <v>20</v>
      </c>
      <c r="AB180" s="362" t="s">
        <v>229</v>
      </c>
      <c r="AC180" s="362" t="s">
        <v>683</v>
      </c>
      <c r="AD180" s="363">
        <v>41088</v>
      </c>
      <c r="AE180" s="362">
        <v>121454</v>
      </c>
      <c r="AF180" s="362" t="s">
        <v>1210</v>
      </c>
      <c r="AG180" s="362" t="s">
        <v>178</v>
      </c>
      <c r="AH180" s="362" t="s">
        <v>229</v>
      </c>
      <c r="AI180" s="362" t="s">
        <v>683</v>
      </c>
      <c r="AJ180" s="363">
        <v>40869</v>
      </c>
      <c r="AK180" s="362">
        <v>124546</v>
      </c>
      <c r="AL180" s="362" t="s">
        <v>423</v>
      </c>
      <c r="AM180" s="362" t="s">
        <v>109</v>
      </c>
      <c r="AN180" s="362" t="s">
        <v>229</v>
      </c>
      <c r="AO180" s="362" t="s">
        <v>683</v>
      </c>
      <c r="AP180" s="363">
        <v>41088</v>
      </c>
      <c r="AQ180" s="362">
        <v>114770</v>
      </c>
      <c r="AR180" s="362" t="s">
        <v>487</v>
      </c>
      <c r="AS180" s="362" t="s">
        <v>264</v>
      </c>
      <c r="AT180" s="362" t="s">
        <v>229</v>
      </c>
      <c r="AU180" s="363" t="s">
        <v>683</v>
      </c>
      <c r="AV180" s="363">
        <v>41025</v>
      </c>
      <c r="AW180" s="362">
        <v>106619</v>
      </c>
      <c r="AX180" s="362" t="s">
        <v>454</v>
      </c>
      <c r="AY180" s="363" t="s">
        <v>245</v>
      </c>
      <c r="AZ180" s="362" t="s">
        <v>229</v>
      </c>
      <c r="BA180" s="362" t="s">
        <v>683</v>
      </c>
      <c r="BB180" s="363">
        <v>40851</v>
      </c>
      <c r="BC180" s="362">
        <v>114770</v>
      </c>
      <c r="BD180" s="363" t="s">
        <v>487</v>
      </c>
      <c r="BE180" s="362" t="s">
        <v>264</v>
      </c>
      <c r="BF180" s="362" t="s">
        <v>229</v>
      </c>
      <c r="BG180" s="362" t="s">
        <v>683</v>
      </c>
      <c r="BH180" s="363">
        <v>41025</v>
      </c>
    </row>
    <row r="181" spans="1:60">
      <c r="A181" s="362">
        <v>131265</v>
      </c>
      <c r="B181" s="362" t="s">
        <v>598</v>
      </c>
      <c r="C181" s="362" t="s">
        <v>177</v>
      </c>
      <c r="D181" s="362" t="s">
        <v>229</v>
      </c>
      <c r="E181" s="362" t="s">
        <v>683</v>
      </c>
      <c r="F181" s="363">
        <v>40864</v>
      </c>
      <c r="G181" s="362">
        <v>134213</v>
      </c>
      <c r="H181" s="362" t="s">
        <v>435</v>
      </c>
      <c r="I181" s="362" t="s">
        <v>154</v>
      </c>
      <c r="J181" s="362" t="s">
        <v>229</v>
      </c>
      <c r="K181" s="362" t="s">
        <v>683</v>
      </c>
      <c r="L181" s="363">
        <v>40975</v>
      </c>
      <c r="M181" s="349">
        <v>103402</v>
      </c>
      <c r="N181" s="361" t="s">
        <v>1164</v>
      </c>
      <c r="O181" s="349" t="s">
        <v>155</v>
      </c>
      <c r="P181" s="349" t="s">
        <v>229</v>
      </c>
      <c r="Q181" s="349" t="s">
        <v>686</v>
      </c>
      <c r="R181" s="364">
        <v>40521</v>
      </c>
      <c r="S181" s="361">
        <v>112950</v>
      </c>
      <c r="T181" s="355" t="s">
        <v>471</v>
      </c>
      <c r="U181" s="355" t="s">
        <v>145</v>
      </c>
      <c r="V181" s="349" t="s">
        <v>230</v>
      </c>
      <c r="W181" s="349" t="s">
        <v>683</v>
      </c>
      <c r="X181" s="364">
        <v>40808</v>
      </c>
      <c r="Y181" s="362">
        <v>124546</v>
      </c>
      <c r="Z181" s="362" t="s">
        <v>423</v>
      </c>
      <c r="AA181" s="362" t="s">
        <v>109</v>
      </c>
      <c r="AB181" s="362" t="s">
        <v>229</v>
      </c>
      <c r="AC181" s="362" t="s">
        <v>683</v>
      </c>
      <c r="AD181" s="363">
        <v>41088</v>
      </c>
      <c r="AE181" s="362">
        <v>125823</v>
      </c>
      <c r="AF181" s="362" t="s">
        <v>1211</v>
      </c>
      <c r="AG181" s="362" t="s">
        <v>261</v>
      </c>
      <c r="AH181" s="362" t="s">
        <v>229</v>
      </c>
      <c r="AI181" s="362" t="s">
        <v>683</v>
      </c>
      <c r="AJ181" s="363">
        <v>40864</v>
      </c>
      <c r="AK181" s="362">
        <v>123710</v>
      </c>
      <c r="AL181" s="362" t="s">
        <v>420</v>
      </c>
      <c r="AM181" s="362" t="s">
        <v>144</v>
      </c>
      <c r="AN181" s="362" t="s">
        <v>229</v>
      </c>
      <c r="AO181" s="362" t="s">
        <v>683</v>
      </c>
      <c r="AP181" s="363">
        <v>41088</v>
      </c>
      <c r="AQ181" s="362">
        <v>113477</v>
      </c>
      <c r="AR181" s="362" t="s">
        <v>481</v>
      </c>
      <c r="AS181" s="362" t="s">
        <v>9</v>
      </c>
      <c r="AT181" s="362" t="s">
        <v>229</v>
      </c>
      <c r="AU181" s="363" t="s">
        <v>684</v>
      </c>
      <c r="AV181" s="363">
        <v>41025</v>
      </c>
      <c r="AW181" s="362">
        <v>115939</v>
      </c>
      <c r="AX181" s="362" t="s">
        <v>1266</v>
      </c>
      <c r="AY181" s="363" t="s">
        <v>141</v>
      </c>
      <c r="AZ181" s="362" t="s">
        <v>229</v>
      </c>
      <c r="BA181" s="362" t="s">
        <v>683</v>
      </c>
      <c r="BB181" s="363">
        <v>40850</v>
      </c>
      <c r="BC181" s="362">
        <v>113477</v>
      </c>
      <c r="BD181" s="363" t="s">
        <v>481</v>
      </c>
      <c r="BE181" s="362" t="s">
        <v>9</v>
      </c>
      <c r="BF181" s="362" t="s">
        <v>229</v>
      </c>
      <c r="BG181" s="362" t="s">
        <v>684</v>
      </c>
      <c r="BH181" s="363">
        <v>41025</v>
      </c>
    </row>
    <row r="182" spans="1:60">
      <c r="A182" s="362">
        <v>131236</v>
      </c>
      <c r="B182" s="362" t="s">
        <v>375</v>
      </c>
      <c r="C182" s="362" t="s">
        <v>170</v>
      </c>
      <c r="D182" s="362" t="s">
        <v>229</v>
      </c>
      <c r="E182" s="362" t="s">
        <v>683</v>
      </c>
      <c r="F182" s="363">
        <v>40445</v>
      </c>
      <c r="G182" s="362">
        <v>134178</v>
      </c>
      <c r="H182" s="362" t="s">
        <v>603</v>
      </c>
      <c r="I182" s="362" t="s">
        <v>154</v>
      </c>
      <c r="J182" s="362" t="s">
        <v>229</v>
      </c>
      <c r="K182" s="362" t="s">
        <v>683</v>
      </c>
      <c r="L182" s="363">
        <v>40829</v>
      </c>
      <c r="M182" s="349">
        <v>114762</v>
      </c>
      <c r="N182" s="361" t="s">
        <v>1165</v>
      </c>
      <c r="O182" s="349" t="s">
        <v>263</v>
      </c>
      <c r="P182" s="349" t="s">
        <v>229</v>
      </c>
      <c r="Q182" s="349" t="s">
        <v>683</v>
      </c>
      <c r="R182" s="364">
        <v>40522</v>
      </c>
      <c r="S182" s="361">
        <v>135939</v>
      </c>
      <c r="T182" s="355" t="s">
        <v>663</v>
      </c>
      <c r="U182" s="355" t="s">
        <v>141</v>
      </c>
      <c r="V182" s="349" t="s">
        <v>231</v>
      </c>
      <c r="W182" s="349" t="s">
        <v>689</v>
      </c>
      <c r="X182" s="364">
        <v>40809</v>
      </c>
      <c r="Y182" s="362">
        <v>123710</v>
      </c>
      <c r="Z182" s="362" t="s">
        <v>420</v>
      </c>
      <c r="AA182" s="362" t="s">
        <v>144</v>
      </c>
      <c r="AB182" s="362" t="s">
        <v>229</v>
      </c>
      <c r="AC182" s="362" t="s">
        <v>683</v>
      </c>
      <c r="AD182" s="363">
        <v>41088</v>
      </c>
      <c r="AE182" s="362">
        <v>118714</v>
      </c>
      <c r="AF182" s="362" t="s">
        <v>1212</v>
      </c>
      <c r="AG182" s="362" t="s">
        <v>108</v>
      </c>
      <c r="AH182" s="362" t="s">
        <v>229</v>
      </c>
      <c r="AI182" s="362" t="s">
        <v>684</v>
      </c>
      <c r="AJ182" s="363">
        <v>40864</v>
      </c>
      <c r="AK182" s="362">
        <v>101766</v>
      </c>
      <c r="AL182" s="362" t="s">
        <v>311</v>
      </c>
      <c r="AM182" s="362" t="s">
        <v>247</v>
      </c>
      <c r="AN182" s="362" t="s">
        <v>229</v>
      </c>
      <c r="AO182" s="362" t="s">
        <v>683</v>
      </c>
      <c r="AP182" s="363">
        <v>41088</v>
      </c>
      <c r="AQ182" s="362">
        <v>120552</v>
      </c>
      <c r="AR182" s="362" t="s">
        <v>505</v>
      </c>
      <c r="AS182" s="362" t="s">
        <v>33</v>
      </c>
      <c r="AT182" s="362" t="s">
        <v>229</v>
      </c>
      <c r="AU182" s="363" t="s">
        <v>686</v>
      </c>
      <c r="AV182" s="363">
        <v>41024</v>
      </c>
      <c r="AW182" s="362">
        <v>134943</v>
      </c>
      <c r="AX182" s="362" t="s">
        <v>1267</v>
      </c>
      <c r="AY182" s="363" t="s">
        <v>114</v>
      </c>
      <c r="AZ182" s="362" t="s">
        <v>229</v>
      </c>
      <c r="BA182" s="362" t="s">
        <v>683</v>
      </c>
      <c r="BB182" s="363">
        <v>40835</v>
      </c>
      <c r="BC182" s="362">
        <v>120552</v>
      </c>
      <c r="BD182" s="363" t="s">
        <v>505</v>
      </c>
      <c r="BE182" s="362" t="s">
        <v>33</v>
      </c>
      <c r="BF182" s="362" t="s">
        <v>229</v>
      </c>
      <c r="BG182" s="362" t="s">
        <v>686</v>
      </c>
      <c r="BH182" s="363">
        <v>41024</v>
      </c>
    </row>
    <row r="183" spans="1:60">
      <c r="A183" s="362">
        <v>126479</v>
      </c>
      <c r="B183" s="362" t="s">
        <v>1060</v>
      </c>
      <c r="C183" s="362" t="s">
        <v>259</v>
      </c>
      <c r="D183" s="362" t="s">
        <v>229</v>
      </c>
      <c r="E183" s="362" t="s">
        <v>685</v>
      </c>
      <c r="F183" s="363">
        <v>40563</v>
      </c>
      <c r="G183" s="362">
        <v>134160</v>
      </c>
      <c r="H183" s="362" t="s">
        <v>792</v>
      </c>
      <c r="I183" s="362" t="s">
        <v>249</v>
      </c>
      <c r="J183" s="362" t="s">
        <v>229</v>
      </c>
      <c r="K183" s="362" t="s">
        <v>683</v>
      </c>
      <c r="L183" s="363">
        <v>40974</v>
      </c>
      <c r="M183" s="349">
        <v>113477</v>
      </c>
      <c r="N183" s="361" t="s">
        <v>481</v>
      </c>
      <c r="O183" s="349" t="s">
        <v>9</v>
      </c>
      <c r="P183" s="349" t="s">
        <v>229</v>
      </c>
      <c r="Q183" s="349" t="s">
        <v>684</v>
      </c>
      <c r="R183" s="364">
        <v>40555</v>
      </c>
      <c r="S183" s="361">
        <v>133990</v>
      </c>
      <c r="T183" s="355" t="s">
        <v>666</v>
      </c>
      <c r="U183" s="355" t="s">
        <v>50</v>
      </c>
      <c r="V183" s="349" t="s">
        <v>14</v>
      </c>
      <c r="W183" s="349" t="s">
        <v>209</v>
      </c>
      <c r="X183" s="364">
        <v>40809</v>
      </c>
      <c r="Y183" s="362">
        <v>101766</v>
      </c>
      <c r="Z183" s="362" t="s">
        <v>311</v>
      </c>
      <c r="AA183" s="362" t="s">
        <v>247</v>
      </c>
      <c r="AB183" s="362" t="s">
        <v>229</v>
      </c>
      <c r="AC183" s="362" t="s">
        <v>683</v>
      </c>
      <c r="AD183" s="363">
        <v>41088</v>
      </c>
      <c r="AE183" s="362">
        <v>110771</v>
      </c>
      <c r="AF183" s="362" t="s">
        <v>1213</v>
      </c>
      <c r="AG183" s="362" t="s">
        <v>148</v>
      </c>
      <c r="AH183" s="362" t="s">
        <v>229</v>
      </c>
      <c r="AI183" s="362" t="s">
        <v>683</v>
      </c>
      <c r="AJ183" s="363">
        <v>40864</v>
      </c>
      <c r="AK183" s="362">
        <v>131627</v>
      </c>
      <c r="AL183" s="362" t="s">
        <v>135</v>
      </c>
      <c r="AM183" s="362" t="s">
        <v>180</v>
      </c>
      <c r="AN183" s="362" t="s">
        <v>229</v>
      </c>
      <c r="AO183" s="362" t="s">
        <v>683</v>
      </c>
      <c r="AP183" s="363">
        <v>41088</v>
      </c>
      <c r="AQ183" s="362">
        <v>113400</v>
      </c>
      <c r="AR183" s="362" t="s">
        <v>1186</v>
      </c>
      <c r="AS183" s="362" t="s">
        <v>9</v>
      </c>
      <c r="AT183" s="362" t="s">
        <v>229</v>
      </c>
      <c r="AU183" s="363" t="s">
        <v>686</v>
      </c>
      <c r="AV183" s="363">
        <v>40990</v>
      </c>
      <c r="AW183" s="362">
        <v>108002</v>
      </c>
      <c r="AX183" s="362" t="s">
        <v>1268</v>
      </c>
      <c r="AY183" s="363" t="s">
        <v>125</v>
      </c>
      <c r="AZ183" s="362" t="s">
        <v>229</v>
      </c>
      <c r="BA183" s="362" t="s">
        <v>686</v>
      </c>
      <c r="BB183" s="363">
        <v>40835</v>
      </c>
      <c r="BC183" s="362">
        <v>113400</v>
      </c>
      <c r="BD183" s="363" t="s">
        <v>1186</v>
      </c>
      <c r="BE183" s="362" t="s">
        <v>9</v>
      </c>
      <c r="BF183" s="362" t="s">
        <v>229</v>
      </c>
      <c r="BG183" s="362" t="s">
        <v>686</v>
      </c>
      <c r="BH183" s="363">
        <v>40990</v>
      </c>
    </row>
    <row r="184" spans="1:60">
      <c r="A184" s="362">
        <v>125961</v>
      </c>
      <c r="B184" s="362" t="s">
        <v>427</v>
      </c>
      <c r="C184" s="362" t="s">
        <v>261</v>
      </c>
      <c r="D184" s="362" t="s">
        <v>229</v>
      </c>
      <c r="E184" s="362" t="s">
        <v>683</v>
      </c>
      <c r="F184" s="363">
        <v>40584</v>
      </c>
      <c r="G184" s="362">
        <v>134133</v>
      </c>
      <c r="H184" s="362" t="s">
        <v>585</v>
      </c>
      <c r="I184" s="362" t="s">
        <v>259</v>
      </c>
      <c r="J184" s="362" t="s">
        <v>229</v>
      </c>
      <c r="K184" s="362" t="s">
        <v>684</v>
      </c>
      <c r="L184" s="363">
        <v>40879</v>
      </c>
      <c r="M184" s="349">
        <v>110324</v>
      </c>
      <c r="N184" s="361" t="s">
        <v>1166</v>
      </c>
      <c r="O184" s="349" t="s">
        <v>133</v>
      </c>
      <c r="P184" s="349" t="s">
        <v>229</v>
      </c>
      <c r="Q184" s="349" t="s">
        <v>685</v>
      </c>
      <c r="R184" s="364">
        <v>40556</v>
      </c>
      <c r="S184" s="361">
        <v>131626</v>
      </c>
      <c r="T184" s="355" t="s">
        <v>868</v>
      </c>
      <c r="U184" s="355" t="s">
        <v>25</v>
      </c>
      <c r="V184" s="349" t="s">
        <v>14</v>
      </c>
      <c r="W184" s="349" t="s">
        <v>209</v>
      </c>
      <c r="X184" s="364">
        <v>40813</v>
      </c>
      <c r="Y184" s="362">
        <v>131627</v>
      </c>
      <c r="Z184" s="362" t="s">
        <v>135</v>
      </c>
      <c r="AA184" s="362" t="s">
        <v>180</v>
      </c>
      <c r="AB184" s="362" t="s">
        <v>229</v>
      </c>
      <c r="AC184" s="362" t="s">
        <v>683</v>
      </c>
      <c r="AD184" s="363">
        <v>41088</v>
      </c>
      <c r="AE184" s="362">
        <v>106912</v>
      </c>
      <c r="AF184" s="362" t="s">
        <v>1214</v>
      </c>
      <c r="AG184" s="362" t="s">
        <v>28</v>
      </c>
      <c r="AH184" s="362" t="s">
        <v>229</v>
      </c>
      <c r="AI184" s="362" t="s">
        <v>683</v>
      </c>
      <c r="AJ184" s="363">
        <v>40864</v>
      </c>
      <c r="AK184" s="362">
        <v>106559</v>
      </c>
      <c r="AL184" s="362" t="s">
        <v>326</v>
      </c>
      <c r="AM184" s="362" t="s">
        <v>245</v>
      </c>
      <c r="AN184" s="362" t="s">
        <v>229</v>
      </c>
      <c r="AO184" s="362" t="s">
        <v>683</v>
      </c>
      <c r="AP184" s="363">
        <v>41088</v>
      </c>
      <c r="AQ184" s="362">
        <v>114766</v>
      </c>
      <c r="AR184" s="362" t="s">
        <v>485</v>
      </c>
      <c r="AS184" s="362" t="s">
        <v>263</v>
      </c>
      <c r="AT184" s="362" t="s">
        <v>229</v>
      </c>
      <c r="AU184" s="363" t="s">
        <v>683</v>
      </c>
      <c r="AV184" s="363">
        <v>40990</v>
      </c>
      <c r="AW184" s="362">
        <v>111856</v>
      </c>
      <c r="AX184" s="362" t="s">
        <v>1269</v>
      </c>
      <c r="AY184" s="363" t="s">
        <v>197</v>
      </c>
      <c r="AZ184" s="362" t="s">
        <v>229</v>
      </c>
      <c r="BA184" s="362" t="s">
        <v>683</v>
      </c>
      <c r="BB184" s="363">
        <v>40829</v>
      </c>
      <c r="BC184" s="362">
        <v>114766</v>
      </c>
      <c r="BD184" s="363" t="s">
        <v>485</v>
      </c>
      <c r="BE184" s="362" t="s">
        <v>263</v>
      </c>
      <c r="BF184" s="362" t="s">
        <v>229</v>
      </c>
      <c r="BG184" s="362" t="s">
        <v>683</v>
      </c>
      <c r="BH184" s="363">
        <v>40990</v>
      </c>
    </row>
    <row r="185" spans="1:60">
      <c r="A185" s="362">
        <v>125907</v>
      </c>
      <c r="B185" s="362" t="s">
        <v>428</v>
      </c>
      <c r="C185" s="362" t="s">
        <v>261</v>
      </c>
      <c r="D185" s="362" t="s">
        <v>229</v>
      </c>
      <c r="E185" s="362" t="s">
        <v>683</v>
      </c>
      <c r="F185" s="363">
        <v>40498</v>
      </c>
      <c r="G185" s="362">
        <v>134132</v>
      </c>
      <c r="H185" s="362" t="s">
        <v>933</v>
      </c>
      <c r="I185" s="362" t="s">
        <v>128</v>
      </c>
      <c r="J185" s="362" t="s">
        <v>229</v>
      </c>
      <c r="K185" s="362" t="s">
        <v>683</v>
      </c>
      <c r="L185" s="363">
        <v>40975</v>
      </c>
      <c r="M185" s="349">
        <v>101787</v>
      </c>
      <c r="N185" s="361" t="s">
        <v>437</v>
      </c>
      <c r="O185" s="349" t="s">
        <v>247</v>
      </c>
      <c r="P185" s="349" t="s">
        <v>229</v>
      </c>
      <c r="Q185" s="349" t="s">
        <v>686</v>
      </c>
      <c r="R185" s="364">
        <v>40556</v>
      </c>
      <c r="S185" s="361">
        <v>136144</v>
      </c>
      <c r="T185" s="355" t="s">
        <v>665</v>
      </c>
      <c r="U185" s="355" t="s">
        <v>122</v>
      </c>
      <c r="V185" s="349" t="s">
        <v>14</v>
      </c>
      <c r="W185" s="349" t="s">
        <v>209</v>
      </c>
      <c r="X185" s="364">
        <v>40814</v>
      </c>
      <c r="Y185" s="362">
        <v>106559</v>
      </c>
      <c r="Z185" s="362" t="s">
        <v>326</v>
      </c>
      <c r="AA185" s="362" t="s">
        <v>245</v>
      </c>
      <c r="AB185" s="362" t="s">
        <v>229</v>
      </c>
      <c r="AC185" s="362" t="s">
        <v>683</v>
      </c>
      <c r="AD185" s="363">
        <v>41088</v>
      </c>
      <c r="AE185" s="362">
        <v>115499</v>
      </c>
      <c r="AF185" s="362" t="s">
        <v>1215</v>
      </c>
      <c r="AG185" s="362" t="s">
        <v>107</v>
      </c>
      <c r="AH185" s="362" t="s">
        <v>229</v>
      </c>
      <c r="AI185" s="362" t="s">
        <v>683</v>
      </c>
      <c r="AJ185" s="363">
        <v>40863</v>
      </c>
      <c r="AK185" s="362">
        <v>100958</v>
      </c>
      <c r="AL185" s="362" t="s">
        <v>310</v>
      </c>
      <c r="AM185" s="362" t="s">
        <v>249</v>
      </c>
      <c r="AN185" s="362" t="s">
        <v>229</v>
      </c>
      <c r="AO185" s="362" t="s">
        <v>684</v>
      </c>
      <c r="AP185" s="363">
        <v>41088</v>
      </c>
      <c r="AQ185" s="362">
        <v>112664</v>
      </c>
      <c r="AR185" s="362" t="s">
        <v>1184</v>
      </c>
      <c r="AS185" s="362" t="s">
        <v>145</v>
      </c>
      <c r="AT185" s="362" t="s">
        <v>229</v>
      </c>
      <c r="AU185" s="363" t="s">
        <v>683</v>
      </c>
      <c r="AV185" s="363">
        <v>40989</v>
      </c>
      <c r="AW185" s="362">
        <v>118274</v>
      </c>
      <c r="AX185" s="362" t="s">
        <v>1270</v>
      </c>
      <c r="AY185" s="363" t="s">
        <v>108</v>
      </c>
      <c r="AZ185" s="362" t="s">
        <v>229</v>
      </c>
      <c r="BA185" s="362" t="s">
        <v>683</v>
      </c>
      <c r="BB185" s="363">
        <v>40829</v>
      </c>
      <c r="BC185" s="362">
        <v>112664</v>
      </c>
      <c r="BD185" s="363" t="s">
        <v>1184</v>
      </c>
      <c r="BE185" s="362" t="s">
        <v>145</v>
      </c>
      <c r="BF185" s="362" t="s">
        <v>229</v>
      </c>
      <c r="BG185" s="362" t="s">
        <v>683</v>
      </c>
      <c r="BH185" s="363">
        <v>40989</v>
      </c>
    </row>
    <row r="186" spans="1:60">
      <c r="A186" s="362">
        <v>135529</v>
      </c>
      <c r="B186" s="362" t="s">
        <v>359</v>
      </c>
      <c r="C186" s="362" t="s">
        <v>141</v>
      </c>
      <c r="D186" s="362" t="s">
        <v>229</v>
      </c>
      <c r="E186" s="362" t="s">
        <v>683</v>
      </c>
      <c r="F186" s="363">
        <v>40731</v>
      </c>
      <c r="G186" s="362">
        <v>134021</v>
      </c>
      <c r="H186" s="362" t="s">
        <v>482</v>
      </c>
      <c r="I186" s="362" t="s">
        <v>263</v>
      </c>
      <c r="J186" s="362" t="s">
        <v>229</v>
      </c>
      <c r="K186" s="362" t="s">
        <v>683</v>
      </c>
      <c r="L186" s="363">
        <v>41074</v>
      </c>
      <c r="M186" s="349">
        <v>101768</v>
      </c>
      <c r="N186" s="361" t="s">
        <v>1167</v>
      </c>
      <c r="O186" s="349" t="s">
        <v>247</v>
      </c>
      <c r="P186" s="349" t="s">
        <v>229</v>
      </c>
      <c r="Q186" s="349" t="s">
        <v>683</v>
      </c>
      <c r="R186" s="364">
        <v>40556</v>
      </c>
      <c r="S186" s="361">
        <v>108957</v>
      </c>
      <c r="T186" s="355" t="s">
        <v>641</v>
      </c>
      <c r="U186" s="355" t="s">
        <v>127</v>
      </c>
      <c r="V186" s="349" t="s">
        <v>229</v>
      </c>
      <c r="W186" s="349" t="s">
        <v>683</v>
      </c>
      <c r="X186" s="364">
        <v>40815</v>
      </c>
      <c r="Y186" s="362">
        <v>100958</v>
      </c>
      <c r="Z186" s="362" t="s">
        <v>310</v>
      </c>
      <c r="AA186" s="362" t="s">
        <v>249</v>
      </c>
      <c r="AB186" s="362" t="s">
        <v>229</v>
      </c>
      <c r="AC186" s="362" t="s">
        <v>684</v>
      </c>
      <c r="AD186" s="363">
        <v>41088</v>
      </c>
      <c r="AE186" s="362">
        <v>112743</v>
      </c>
      <c r="AF186" s="362" t="s">
        <v>1216</v>
      </c>
      <c r="AG186" s="362" t="s">
        <v>140</v>
      </c>
      <c r="AH186" s="362" t="s">
        <v>229</v>
      </c>
      <c r="AI186" s="362" t="s">
        <v>683</v>
      </c>
      <c r="AJ186" s="363">
        <v>40863</v>
      </c>
      <c r="AK186" s="362">
        <v>123029</v>
      </c>
      <c r="AL186" s="362" t="s">
        <v>419</v>
      </c>
      <c r="AM186" s="362" t="s">
        <v>196</v>
      </c>
      <c r="AN186" s="362" t="s">
        <v>229</v>
      </c>
      <c r="AO186" s="362" t="s">
        <v>683</v>
      </c>
      <c r="AP186" s="363">
        <v>41087</v>
      </c>
      <c r="AQ186" s="362">
        <v>105796</v>
      </c>
      <c r="AR186" s="362" t="s">
        <v>1187</v>
      </c>
      <c r="AS186" s="362" t="s">
        <v>60</v>
      </c>
      <c r="AT186" s="362" t="s">
        <v>229</v>
      </c>
      <c r="AU186" s="363" t="s">
        <v>683</v>
      </c>
      <c r="AV186" s="363">
        <v>40989</v>
      </c>
      <c r="AW186" s="362">
        <v>118347</v>
      </c>
      <c r="AX186" s="362" t="s">
        <v>492</v>
      </c>
      <c r="AY186" s="363" t="s">
        <v>108</v>
      </c>
      <c r="AZ186" s="362" t="s">
        <v>229</v>
      </c>
      <c r="BA186" s="362" t="s">
        <v>683</v>
      </c>
      <c r="BB186" s="363">
        <v>40822</v>
      </c>
      <c r="BC186" s="362">
        <v>105796</v>
      </c>
      <c r="BD186" s="363" t="s">
        <v>1187</v>
      </c>
      <c r="BE186" s="362" t="s">
        <v>60</v>
      </c>
      <c r="BF186" s="362" t="s">
        <v>229</v>
      </c>
      <c r="BG186" s="362" t="s">
        <v>683</v>
      </c>
      <c r="BH186" s="363">
        <v>40989</v>
      </c>
    </row>
    <row r="187" spans="1:60">
      <c r="A187" s="362">
        <v>135505</v>
      </c>
      <c r="B187" s="362" t="s">
        <v>409</v>
      </c>
      <c r="C187" s="362" t="s">
        <v>137</v>
      </c>
      <c r="D187" s="362" t="s">
        <v>229</v>
      </c>
      <c r="E187" s="362" t="s">
        <v>684</v>
      </c>
      <c r="F187" s="363">
        <v>40366</v>
      </c>
      <c r="G187" s="362">
        <v>133995</v>
      </c>
      <c r="H187" s="362" t="s">
        <v>714</v>
      </c>
      <c r="I187" s="362" t="s">
        <v>155</v>
      </c>
      <c r="J187" s="362" t="s">
        <v>229</v>
      </c>
      <c r="K187" s="362" t="s">
        <v>683</v>
      </c>
      <c r="L187" s="363">
        <v>40925</v>
      </c>
      <c r="M187" s="349">
        <v>135551</v>
      </c>
      <c r="N187" s="361" t="s">
        <v>1168</v>
      </c>
      <c r="O187" s="349" t="s">
        <v>125</v>
      </c>
      <c r="P187" s="349" t="s">
        <v>230</v>
      </c>
      <c r="Q187" s="349" t="s">
        <v>683</v>
      </c>
      <c r="R187" s="364">
        <v>40556</v>
      </c>
      <c r="S187" s="361">
        <v>125056</v>
      </c>
      <c r="T187" s="355" t="s">
        <v>617</v>
      </c>
      <c r="U187" s="355" t="s">
        <v>20</v>
      </c>
      <c r="V187" s="349" t="s">
        <v>229</v>
      </c>
      <c r="W187" s="349" t="s">
        <v>683</v>
      </c>
      <c r="X187" s="364">
        <v>40820</v>
      </c>
      <c r="Y187" s="362">
        <v>123029</v>
      </c>
      <c r="Z187" s="362" t="s">
        <v>419</v>
      </c>
      <c r="AA187" s="362" t="s">
        <v>196</v>
      </c>
      <c r="AB187" s="362" t="s">
        <v>229</v>
      </c>
      <c r="AC187" s="362" t="s">
        <v>683</v>
      </c>
      <c r="AD187" s="363">
        <v>41087</v>
      </c>
      <c r="AE187" s="362">
        <v>125012</v>
      </c>
      <c r="AF187" s="362" t="s">
        <v>1217</v>
      </c>
      <c r="AG187" s="362" t="s">
        <v>20</v>
      </c>
      <c r="AH187" s="362" t="s">
        <v>229</v>
      </c>
      <c r="AI187" s="362" t="s">
        <v>683</v>
      </c>
      <c r="AJ187" s="363">
        <v>40857</v>
      </c>
      <c r="AK187" s="362">
        <v>122308</v>
      </c>
      <c r="AL187" s="362" t="s">
        <v>564</v>
      </c>
      <c r="AM187" s="362" t="s">
        <v>63</v>
      </c>
      <c r="AN187" s="362" t="s">
        <v>229</v>
      </c>
      <c r="AO187" s="362" t="s">
        <v>684</v>
      </c>
      <c r="AP187" s="363">
        <v>41087</v>
      </c>
      <c r="AQ187" s="362">
        <v>132829</v>
      </c>
      <c r="AR187" s="362" t="s">
        <v>1153</v>
      </c>
      <c r="AS187" s="362" t="s">
        <v>108</v>
      </c>
      <c r="AT187" s="362" t="s">
        <v>229</v>
      </c>
      <c r="AU187" s="363" t="s">
        <v>686</v>
      </c>
      <c r="AV187" s="363">
        <v>40983</v>
      </c>
      <c r="AW187" s="362">
        <v>102579</v>
      </c>
      <c r="AX187" s="362" t="s">
        <v>1271</v>
      </c>
      <c r="AY187" s="363" t="s">
        <v>151</v>
      </c>
      <c r="AZ187" s="362" t="s">
        <v>229</v>
      </c>
      <c r="BA187" s="362" t="s">
        <v>683</v>
      </c>
      <c r="BB187" s="363">
        <v>40822</v>
      </c>
      <c r="BC187" s="362">
        <v>132829</v>
      </c>
      <c r="BD187" s="363" t="s">
        <v>1153</v>
      </c>
      <c r="BE187" s="362" t="s">
        <v>108</v>
      </c>
      <c r="BF187" s="362" t="s">
        <v>229</v>
      </c>
      <c r="BG187" s="362" t="s">
        <v>686</v>
      </c>
      <c r="BH187" s="363">
        <v>40983</v>
      </c>
    </row>
    <row r="188" spans="1:60">
      <c r="A188" s="362">
        <v>135455</v>
      </c>
      <c r="B188" s="362" t="s">
        <v>571</v>
      </c>
      <c r="C188" s="362" t="s">
        <v>138</v>
      </c>
      <c r="D188" s="362" t="s">
        <v>229</v>
      </c>
      <c r="E188" s="362" t="s">
        <v>685</v>
      </c>
      <c r="F188" s="363">
        <v>40876</v>
      </c>
      <c r="G188" s="362">
        <v>133723</v>
      </c>
      <c r="H188" s="362" t="s">
        <v>927</v>
      </c>
      <c r="I188" s="362" t="s">
        <v>243</v>
      </c>
      <c r="J188" s="362" t="s">
        <v>229</v>
      </c>
      <c r="K188" s="362" t="s">
        <v>683</v>
      </c>
      <c r="L188" s="363">
        <v>40990</v>
      </c>
      <c r="M188" s="349">
        <v>106728</v>
      </c>
      <c r="N188" s="361" t="s">
        <v>1169</v>
      </c>
      <c r="O188" s="349" t="s">
        <v>177</v>
      </c>
      <c r="P188" s="349" t="s">
        <v>229</v>
      </c>
      <c r="Q188" s="349" t="s">
        <v>683</v>
      </c>
      <c r="R188" s="364">
        <v>40557</v>
      </c>
      <c r="S188" s="361">
        <v>116043</v>
      </c>
      <c r="T188" s="355" t="s">
        <v>638</v>
      </c>
      <c r="U188" s="355" t="s">
        <v>141</v>
      </c>
      <c r="V188" s="349" t="s">
        <v>229</v>
      </c>
      <c r="W188" s="349" t="s">
        <v>683</v>
      </c>
      <c r="X188" s="364">
        <v>40821</v>
      </c>
      <c r="Y188" s="362">
        <v>122308</v>
      </c>
      <c r="Z188" s="362" t="s">
        <v>564</v>
      </c>
      <c r="AA188" s="362" t="s">
        <v>63</v>
      </c>
      <c r="AB188" s="362" t="s">
        <v>229</v>
      </c>
      <c r="AC188" s="362" t="s">
        <v>684</v>
      </c>
      <c r="AD188" s="363">
        <v>41087</v>
      </c>
      <c r="AE188" s="362">
        <v>107046</v>
      </c>
      <c r="AF188" s="362" t="s">
        <v>1218</v>
      </c>
      <c r="AG188" s="362" t="s">
        <v>29</v>
      </c>
      <c r="AH188" s="362" t="s">
        <v>229</v>
      </c>
      <c r="AI188" s="362" t="s">
        <v>683</v>
      </c>
      <c r="AJ188" s="363">
        <v>40857</v>
      </c>
      <c r="AK188" s="362">
        <v>120069</v>
      </c>
      <c r="AL188" s="362" t="s">
        <v>376</v>
      </c>
      <c r="AM188" s="362" t="s">
        <v>31</v>
      </c>
      <c r="AN188" s="362" t="s">
        <v>229</v>
      </c>
      <c r="AO188" s="362" t="s">
        <v>683</v>
      </c>
      <c r="AP188" s="363">
        <v>41087</v>
      </c>
      <c r="AQ188" s="362">
        <v>104309</v>
      </c>
      <c r="AR188" s="362" t="s">
        <v>1182</v>
      </c>
      <c r="AS188" s="362" t="s">
        <v>53</v>
      </c>
      <c r="AT188" s="362" t="s">
        <v>229</v>
      </c>
      <c r="AU188" s="363" t="s">
        <v>683</v>
      </c>
      <c r="AV188" s="363">
        <v>40983</v>
      </c>
      <c r="AW188" s="362">
        <v>101534</v>
      </c>
      <c r="AX188" s="362" t="s">
        <v>1272</v>
      </c>
      <c r="AY188" s="363" t="s">
        <v>256</v>
      </c>
      <c r="AZ188" s="362" t="s">
        <v>229</v>
      </c>
      <c r="BA188" s="362" t="s">
        <v>684</v>
      </c>
      <c r="BB188" s="363">
        <v>40821</v>
      </c>
      <c r="BC188" s="362">
        <v>104309</v>
      </c>
      <c r="BD188" s="363" t="s">
        <v>1182</v>
      </c>
      <c r="BE188" s="362" t="s">
        <v>53</v>
      </c>
      <c r="BF188" s="362" t="s">
        <v>229</v>
      </c>
      <c r="BG188" s="362" t="s">
        <v>683</v>
      </c>
      <c r="BH188" s="363">
        <v>40983</v>
      </c>
    </row>
    <row r="189" spans="1:60">
      <c r="A189" s="362">
        <v>135281</v>
      </c>
      <c r="B189" s="362" t="s">
        <v>378</v>
      </c>
      <c r="C189" s="362" t="s">
        <v>236</v>
      </c>
      <c r="D189" s="362" t="s">
        <v>229</v>
      </c>
      <c r="E189" s="362" t="s">
        <v>683</v>
      </c>
      <c r="F189" s="363">
        <v>40582</v>
      </c>
      <c r="G189" s="362">
        <v>133671</v>
      </c>
      <c r="H189" s="362" t="s">
        <v>336</v>
      </c>
      <c r="I189" s="362" t="s">
        <v>206</v>
      </c>
      <c r="J189" s="362" t="s">
        <v>229</v>
      </c>
      <c r="K189" s="362" t="s">
        <v>686</v>
      </c>
      <c r="L189" s="363">
        <v>40711</v>
      </c>
      <c r="M189" s="349">
        <v>124597</v>
      </c>
      <c r="N189" s="361" t="s">
        <v>1170</v>
      </c>
      <c r="O189" s="349" t="s">
        <v>109</v>
      </c>
      <c r="P189" s="349" t="s">
        <v>229</v>
      </c>
      <c r="Q189" s="349" t="s">
        <v>683</v>
      </c>
      <c r="R189" s="364">
        <v>40561</v>
      </c>
      <c r="S189" s="361">
        <v>107094</v>
      </c>
      <c r="T189" s="355" t="s">
        <v>451</v>
      </c>
      <c r="U189" s="355" t="s">
        <v>29</v>
      </c>
      <c r="V189" s="349" t="s">
        <v>229</v>
      </c>
      <c r="W189" s="349" t="s">
        <v>683</v>
      </c>
      <c r="X189" s="364">
        <v>40822</v>
      </c>
      <c r="Y189" s="362">
        <v>120069</v>
      </c>
      <c r="Z189" s="362" t="s">
        <v>376</v>
      </c>
      <c r="AA189" s="362" t="s">
        <v>31</v>
      </c>
      <c r="AB189" s="362" t="s">
        <v>229</v>
      </c>
      <c r="AC189" s="362" t="s">
        <v>683</v>
      </c>
      <c r="AD189" s="363">
        <v>41087</v>
      </c>
      <c r="AE189" s="362">
        <v>103969</v>
      </c>
      <c r="AF189" s="362" t="s">
        <v>1219</v>
      </c>
      <c r="AG189" s="362" t="s">
        <v>119</v>
      </c>
      <c r="AH189" s="362" t="s">
        <v>229</v>
      </c>
      <c r="AI189" s="362" t="s">
        <v>683</v>
      </c>
      <c r="AJ189" s="363">
        <v>40857</v>
      </c>
      <c r="AK189" s="362">
        <v>134139</v>
      </c>
      <c r="AL189" s="362" t="s">
        <v>358</v>
      </c>
      <c r="AM189" s="362" t="s">
        <v>145</v>
      </c>
      <c r="AN189" s="362" t="s">
        <v>229</v>
      </c>
      <c r="AO189" s="362" t="s">
        <v>683</v>
      </c>
      <c r="AP189" s="363">
        <v>41087</v>
      </c>
      <c r="AQ189" s="362">
        <v>105815</v>
      </c>
      <c r="AR189" s="362" t="s">
        <v>1173</v>
      </c>
      <c r="AS189" s="362" t="s">
        <v>60</v>
      </c>
      <c r="AT189" s="362" t="s">
        <v>229</v>
      </c>
      <c r="AU189" s="363" t="s">
        <v>684</v>
      </c>
      <c r="AV189" s="363">
        <v>40983</v>
      </c>
      <c r="AW189" s="362">
        <v>135617</v>
      </c>
      <c r="AX189" s="362" t="s">
        <v>1273</v>
      </c>
      <c r="AY189" s="363" t="s">
        <v>118</v>
      </c>
      <c r="AZ189" s="362" t="s">
        <v>229</v>
      </c>
      <c r="BA189" s="362" t="s">
        <v>686</v>
      </c>
      <c r="BB189" s="363">
        <v>40815</v>
      </c>
      <c r="BC189" s="362">
        <v>105815</v>
      </c>
      <c r="BD189" s="363" t="s">
        <v>1173</v>
      </c>
      <c r="BE189" s="362" t="s">
        <v>60</v>
      </c>
      <c r="BF189" s="362" t="s">
        <v>229</v>
      </c>
      <c r="BG189" s="362" t="s">
        <v>684</v>
      </c>
      <c r="BH189" s="363">
        <v>40983</v>
      </c>
    </row>
    <row r="190" spans="1:60">
      <c r="A190" s="362">
        <v>134738</v>
      </c>
      <c r="B190" s="362" t="s">
        <v>1061</v>
      </c>
      <c r="C190" s="362" t="s">
        <v>108</v>
      </c>
      <c r="D190" s="362" t="s">
        <v>229</v>
      </c>
      <c r="E190" s="362" t="s">
        <v>683</v>
      </c>
      <c r="F190" s="363">
        <v>40156</v>
      </c>
      <c r="G190" s="362">
        <v>133632</v>
      </c>
      <c r="H190" s="362" t="s">
        <v>936</v>
      </c>
      <c r="I190" s="362" t="s">
        <v>258</v>
      </c>
      <c r="J190" s="362" t="s">
        <v>229</v>
      </c>
      <c r="K190" s="362" t="s">
        <v>683</v>
      </c>
      <c r="L190" s="363">
        <v>41059</v>
      </c>
      <c r="M190" s="349">
        <v>116207</v>
      </c>
      <c r="N190" s="361" t="s">
        <v>1171</v>
      </c>
      <c r="O190" s="349" t="s">
        <v>248</v>
      </c>
      <c r="P190" s="349" t="s">
        <v>229</v>
      </c>
      <c r="Q190" s="349" t="s">
        <v>683</v>
      </c>
      <c r="R190" s="364">
        <v>40561</v>
      </c>
      <c r="S190" s="361">
        <v>136927</v>
      </c>
      <c r="T190" s="355" t="s">
        <v>657</v>
      </c>
      <c r="U190" s="355" t="s">
        <v>122</v>
      </c>
      <c r="V190" s="349" t="s">
        <v>230</v>
      </c>
      <c r="W190" s="349" t="s">
        <v>688</v>
      </c>
      <c r="X190" s="364">
        <v>40822</v>
      </c>
      <c r="Y190" s="362">
        <v>134139</v>
      </c>
      <c r="Z190" s="362" t="s">
        <v>358</v>
      </c>
      <c r="AA190" s="362" t="s">
        <v>145</v>
      </c>
      <c r="AB190" s="362" t="s">
        <v>229</v>
      </c>
      <c r="AC190" s="362" t="s">
        <v>683</v>
      </c>
      <c r="AD190" s="363">
        <v>41087</v>
      </c>
      <c r="AE190" s="362">
        <v>105920</v>
      </c>
      <c r="AF190" s="362" t="s">
        <v>1220</v>
      </c>
      <c r="AG190" s="362" t="s">
        <v>62</v>
      </c>
      <c r="AH190" s="362" t="s">
        <v>229</v>
      </c>
      <c r="AI190" s="362" t="s">
        <v>683</v>
      </c>
      <c r="AJ190" s="363">
        <v>40857</v>
      </c>
      <c r="AK190" s="362">
        <v>116748</v>
      </c>
      <c r="AL190" s="362" t="s">
        <v>579</v>
      </c>
      <c r="AM190" s="362" t="s">
        <v>121</v>
      </c>
      <c r="AN190" s="362" t="s">
        <v>229</v>
      </c>
      <c r="AO190" s="362" t="s">
        <v>683</v>
      </c>
      <c r="AP190" s="363">
        <v>41087</v>
      </c>
      <c r="AQ190" s="362">
        <v>106728</v>
      </c>
      <c r="AR190" s="362" t="s">
        <v>1169</v>
      </c>
      <c r="AS190" s="362" t="s">
        <v>177</v>
      </c>
      <c r="AT190" s="362" t="s">
        <v>229</v>
      </c>
      <c r="AU190" s="363" t="s">
        <v>683</v>
      </c>
      <c r="AV190" s="363">
        <v>40982</v>
      </c>
      <c r="AW190" s="362">
        <v>121915</v>
      </c>
      <c r="AX190" s="362" t="s">
        <v>1274</v>
      </c>
      <c r="AY190" s="363" t="s">
        <v>143</v>
      </c>
      <c r="AZ190" s="362" t="s">
        <v>229</v>
      </c>
      <c r="BA190" s="362" t="s">
        <v>683</v>
      </c>
      <c r="BB190" s="363">
        <v>40814</v>
      </c>
      <c r="BC190" s="362">
        <v>106728</v>
      </c>
      <c r="BD190" s="363" t="s">
        <v>1169</v>
      </c>
      <c r="BE190" s="362" t="s">
        <v>177</v>
      </c>
      <c r="BF190" s="362" t="s">
        <v>229</v>
      </c>
      <c r="BG190" s="362" t="s">
        <v>683</v>
      </c>
      <c r="BH190" s="363">
        <v>40982</v>
      </c>
    </row>
    <row r="191" spans="1:60">
      <c r="A191" s="362">
        <v>134629</v>
      </c>
      <c r="B191" s="362" t="s">
        <v>514</v>
      </c>
      <c r="C191" s="362" t="s">
        <v>140</v>
      </c>
      <c r="D191" s="362" t="s">
        <v>229</v>
      </c>
      <c r="E191" s="362" t="s">
        <v>683</v>
      </c>
      <c r="F191" s="363">
        <v>40857</v>
      </c>
      <c r="G191" s="362">
        <v>133604</v>
      </c>
      <c r="H191" s="362" t="s">
        <v>759</v>
      </c>
      <c r="I191" s="362" t="s">
        <v>176</v>
      </c>
      <c r="J191" s="362" t="s">
        <v>229</v>
      </c>
      <c r="K191" s="362" t="s">
        <v>683</v>
      </c>
      <c r="L191" s="363">
        <v>40891</v>
      </c>
      <c r="M191" s="349">
        <v>124050</v>
      </c>
      <c r="N191" s="361" t="s">
        <v>478</v>
      </c>
      <c r="O191" s="349" t="s">
        <v>236</v>
      </c>
      <c r="P191" s="349" t="s">
        <v>229</v>
      </c>
      <c r="Q191" s="349" t="s">
        <v>683</v>
      </c>
      <c r="R191" s="364">
        <v>40562</v>
      </c>
      <c r="S191" s="361">
        <v>110065</v>
      </c>
      <c r="T191" s="355" t="s">
        <v>659</v>
      </c>
      <c r="U191" s="355" t="s">
        <v>169</v>
      </c>
      <c r="V191" s="349" t="s">
        <v>230</v>
      </c>
      <c r="W191" s="349" t="s">
        <v>683</v>
      </c>
      <c r="X191" s="364">
        <v>40822</v>
      </c>
      <c r="Y191" s="362">
        <v>116748</v>
      </c>
      <c r="Z191" s="362" t="s">
        <v>579</v>
      </c>
      <c r="AA191" s="362" t="s">
        <v>121</v>
      </c>
      <c r="AB191" s="362" t="s">
        <v>229</v>
      </c>
      <c r="AC191" s="362" t="s">
        <v>683</v>
      </c>
      <c r="AD191" s="363">
        <v>41087</v>
      </c>
      <c r="AE191" s="362">
        <v>124650</v>
      </c>
      <c r="AF191" s="362" t="s">
        <v>1221</v>
      </c>
      <c r="AG191" s="362" t="s">
        <v>109</v>
      </c>
      <c r="AH191" s="362" t="s">
        <v>229</v>
      </c>
      <c r="AI191" s="362" t="s">
        <v>683</v>
      </c>
      <c r="AJ191" s="363">
        <v>40856</v>
      </c>
      <c r="AK191" s="362">
        <v>134251</v>
      </c>
      <c r="AL191" s="362" t="s">
        <v>374</v>
      </c>
      <c r="AM191" s="362" t="s">
        <v>170</v>
      </c>
      <c r="AN191" s="362" t="s">
        <v>229</v>
      </c>
      <c r="AO191" s="362" t="s">
        <v>683</v>
      </c>
      <c r="AP191" s="363">
        <v>41087</v>
      </c>
      <c r="AQ191" s="362">
        <v>114002</v>
      </c>
      <c r="AR191" s="362" t="s">
        <v>1174</v>
      </c>
      <c r="AS191" s="362" t="s">
        <v>237</v>
      </c>
      <c r="AT191" s="362" t="s">
        <v>229</v>
      </c>
      <c r="AU191" s="363" t="s">
        <v>683</v>
      </c>
      <c r="AV191" s="363">
        <v>40976</v>
      </c>
      <c r="AW191" s="362">
        <v>119272</v>
      </c>
      <c r="AX191" s="362" t="s">
        <v>1275</v>
      </c>
      <c r="AY191" s="363" t="s">
        <v>142</v>
      </c>
      <c r="AZ191" s="362" t="s">
        <v>229</v>
      </c>
      <c r="BA191" s="362" t="s">
        <v>683</v>
      </c>
      <c r="BB191" s="363">
        <v>40814</v>
      </c>
      <c r="BC191" s="362">
        <v>114002</v>
      </c>
      <c r="BD191" s="363" t="s">
        <v>1174</v>
      </c>
      <c r="BE191" s="362" t="s">
        <v>237</v>
      </c>
      <c r="BF191" s="362" t="s">
        <v>229</v>
      </c>
      <c r="BG191" s="362" t="s">
        <v>683</v>
      </c>
      <c r="BH191" s="363">
        <v>40976</v>
      </c>
    </row>
    <row r="192" spans="1:60">
      <c r="A192" s="362">
        <v>134515</v>
      </c>
      <c r="B192" s="362" t="s">
        <v>1062</v>
      </c>
      <c r="C192" s="362" t="s">
        <v>108</v>
      </c>
      <c r="D192" s="362" t="s">
        <v>229</v>
      </c>
      <c r="E192" s="362" t="s">
        <v>683</v>
      </c>
      <c r="F192" s="363">
        <v>40507</v>
      </c>
      <c r="G192" s="362">
        <v>132833</v>
      </c>
      <c r="H192" s="362" t="s">
        <v>931</v>
      </c>
      <c r="I192" s="362" t="s">
        <v>263</v>
      </c>
      <c r="J192" s="362" t="s">
        <v>229</v>
      </c>
      <c r="K192" s="362" t="s">
        <v>683</v>
      </c>
      <c r="L192" s="363">
        <v>40988</v>
      </c>
      <c r="M192" s="349">
        <v>112858</v>
      </c>
      <c r="N192" s="361" t="s">
        <v>1172</v>
      </c>
      <c r="O192" s="349" t="s">
        <v>145</v>
      </c>
      <c r="P192" s="349" t="s">
        <v>229</v>
      </c>
      <c r="Q192" s="349" t="s">
        <v>686</v>
      </c>
      <c r="R192" s="364">
        <v>40562</v>
      </c>
      <c r="S192" s="361">
        <v>115021</v>
      </c>
      <c r="T192" s="355" t="s">
        <v>629</v>
      </c>
      <c r="U192" s="355" t="s">
        <v>263</v>
      </c>
      <c r="V192" s="349" t="s">
        <v>229</v>
      </c>
      <c r="W192" s="349" t="s">
        <v>683</v>
      </c>
      <c r="X192" s="364">
        <v>40823</v>
      </c>
      <c r="Y192" s="362">
        <v>134251</v>
      </c>
      <c r="Z192" s="362" t="s">
        <v>374</v>
      </c>
      <c r="AA192" s="362" t="s">
        <v>170</v>
      </c>
      <c r="AB192" s="362" t="s">
        <v>229</v>
      </c>
      <c r="AC192" s="362" t="s">
        <v>683</v>
      </c>
      <c r="AD192" s="363">
        <v>41087</v>
      </c>
      <c r="AE192" s="362">
        <v>109893</v>
      </c>
      <c r="AF192" s="362" t="s">
        <v>1222</v>
      </c>
      <c r="AG192" s="362" t="s">
        <v>171</v>
      </c>
      <c r="AH192" s="362" t="s">
        <v>229</v>
      </c>
      <c r="AI192" s="362" t="s">
        <v>683</v>
      </c>
      <c r="AJ192" s="363">
        <v>40856</v>
      </c>
      <c r="AK192" s="362">
        <v>107222</v>
      </c>
      <c r="AL192" s="362" t="s">
        <v>333</v>
      </c>
      <c r="AM192" s="362" t="s">
        <v>147</v>
      </c>
      <c r="AN192" s="362" t="s">
        <v>229</v>
      </c>
      <c r="AO192" s="362" t="s">
        <v>683</v>
      </c>
      <c r="AP192" s="363">
        <v>41087</v>
      </c>
      <c r="AQ192" s="362">
        <v>131771</v>
      </c>
      <c r="AR192" s="362" t="s">
        <v>1180</v>
      </c>
      <c r="AS192" s="362" t="s">
        <v>155</v>
      </c>
      <c r="AT192" s="362" t="s">
        <v>229</v>
      </c>
      <c r="AU192" s="363" t="s">
        <v>683</v>
      </c>
      <c r="AV192" s="363">
        <v>40976</v>
      </c>
      <c r="AW192" s="362">
        <v>122999</v>
      </c>
      <c r="AX192" s="362" t="s">
        <v>514</v>
      </c>
      <c r="AY192" s="363" t="s">
        <v>196</v>
      </c>
      <c r="AZ192" s="362" t="s">
        <v>229</v>
      </c>
      <c r="BA192" s="362" t="s">
        <v>683</v>
      </c>
      <c r="BB192" s="363">
        <v>40809</v>
      </c>
      <c r="BC192" s="362">
        <v>131771</v>
      </c>
      <c r="BD192" s="363" t="s">
        <v>1180</v>
      </c>
      <c r="BE192" s="362" t="s">
        <v>155</v>
      </c>
      <c r="BF192" s="362" t="s">
        <v>229</v>
      </c>
      <c r="BG192" s="362" t="s">
        <v>683</v>
      </c>
      <c r="BH192" s="363">
        <v>40976</v>
      </c>
    </row>
    <row r="193" spans="1:60">
      <c r="A193" s="362">
        <v>134303</v>
      </c>
      <c r="B193" s="362" t="s">
        <v>399</v>
      </c>
      <c r="C193" s="362" t="s">
        <v>263</v>
      </c>
      <c r="D193" s="362" t="s">
        <v>229</v>
      </c>
      <c r="E193" s="362" t="s">
        <v>685</v>
      </c>
      <c r="F193" s="363">
        <v>40799</v>
      </c>
      <c r="G193" s="362">
        <v>132084</v>
      </c>
      <c r="H193" s="362" t="s">
        <v>67</v>
      </c>
      <c r="I193" s="362" t="s">
        <v>263</v>
      </c>
      <c r="J193" s="362" t="s">
        <v>229</v>
      </c>
      <c r="K193" s="362" t="s">
        <v>683</v>
      </c>
      <c r="L193" s="363">
        <v>40632</v>
      </c>
      <c r="M193" s="349">
        <v>105815</v>
      </c>
      <c r="N193" s="361" t="s">
        <v>1173</v>
      </c>
      <c r="O193" s="349" t="s">
        <v>60</v>
      </c>
      <c r="P193" s="349" t="s">
        <v>229</v>
      </c>
      <c r="Q193" s="349" t="s">
        <v>684</v>
      </c>
      <c r="R193" s="364">
        <v>40563</v>
      </c>
      <c r="S193" s="361">
        <v>135153</v>
      </c>
      <c r="T193" s="355" t="s">
        <v>647</v>
      </c>
      <c r="U193" s="355" t="s">
        <v>240</v>
      </c>
      <c r="V193" s="349" t="s">
        <v>229</v>
      </c>
      <c r="W193" s="349" t="s">
        <v>683</v>
      </c>
      <c r="X193" s="364">
        <v>40827</v>
      </c>
      <c r="Y193" s="362">
        <v>107222</v>
      </c>
      <c r="Z193" s="362" t="s">
        <v>333</v>
      </c>
      <c r="AA193" s="362" t="s">
        <v>147</v>
      </c>
      <c r="AB193" s="362" t="s">
        <v>229</v>
      </c>
      <c r="AC193" s="362" t="s">
        <v>683</v>
      </c>
      <c r="AD193" s="363">
        <v>41087</v>
      </c>
      <c r="AE193" s="362">
        <v>111214</v>
      </c>
      <c r="AF193" s="362" t="s">
        <v>1223</v>
      </c>
      <c r="AG193" s="362" t="s">
        <v>146</v>
      </c>
      <c r="AH193" s="362" t="s">
        <v>229</v>
      </c>
      <c r="AI193" s="362" t="s">
        <v>683</v>
      </c>
      <c r="AJ193" s="363">
        <v>40856</v>
      </c>
      <c r="AK193" s="362">
        <v>130863</v>
      </c>
      <c r="AL193" s="362" t="s">
        <v>338</v>
      </c>
      <c r="AM193" s="362" t="s">
        <v>126</v>
      </c>
      <c r="AN193" s="362" t="s">
        <v>229</v>
      </c>
      <c r="AO193" s="362" t="s">
        <v>683</v>
      </c>
      <c r="AP193" s="363">
        <v>41087</v>
      </c>
      <c r="AQ193" s="362">
        <v>110324</v>
      </c>
      <c r="AR193" s="362" t="s">
        <v>1166</v>
      </c>
      <c r="AS193" s="362" t="s">
        <v>133</v>
      </c>
      <c r="AT193" s="362" t="s">
        <v>229</v>
      </c>
      <c r="AU193" s="363" t="s">
        <v>685</v>
      </c>
      <c r="AV193" s="363">
        <v>40970</v>
      </c>
      <c r="AW193" s="362">
        <v>124091</v>
      </c>
      <c r="AX193" s="362" t="s">
        <v>1276</v>
      </c>
      <c r="AY193" s="363" t="s">
        <v>236</v>
      </c>
      <c r="AZ193" s="362" t="s">
        <v>229</v>
      </c>
      <c r="BA193" s="362" t="s">
        <v>683</v>
      </c>
      <c r="BB193" s="363">
        <v>40808</v>
      </c>
      <c r="BC193" s="362">
        <v>110324</v>
      </c>
      <c r="BD193" s="363" t="s">
        <v>1166</v>
      </c>
      <c r="BE193" s="362" t="s">
        <v>133</v>
      </c>
      <c r="BF193" s="362" t="s">
        <v>229</v>
      </c>
      <c r="BG193" s="362" t="s">
        <v>685</v>
      </c>
      <c r="BH193" s="363">
        <v>40970</v>
      </c>
    </row>
    <row r="194" spans="1:60">
      <c r="A194" s="362">
        <v>134278</v>
      </c>
      <c r="B194" s="362" t="s">
        <v>334</v>
      </c>
      <c r="C194" s="362" t="s">
        <v>126</v>
      </c>
      <c r="D194" s="362" t="s">
        <v>229</v>
      </c>
      <c r="E194" s="362" t="s">
        <v>685</v>
      </c>
      <c r="F194" s="363">
        <v>40311</v>
      </c>
      <c r="G194" s="362">
        <v>132029</v>
      </c>
      <c r="H194" s="362" t="s">
        <v>474</v>
      </c>
      <c r="I194" s="362" t="s">
        <v>183</v>
      </c>
      <c r="J194" s="362" t="s">
        <v>229</v>
      </c>
      <c r="K194" s="362" t="s">
        <v>683</v>
      </c>
      <c r="L194" s="363">
        <v>40807</v>
      </c>
      <c r="M194" s="349">
        <v>122861</v>
      </c>
      <c r="N194" s="361" t="s">
        <v>494</v>
      </c>
      <c r="O194" s="349" t="s">
        <v>128</v>
      </c>
      <c r="P194" s="349" t="s">
        <v>230</v>
      </c>
      <c r="Q194" s="349" t="s">
        <v>683</v>
      </c>
      <c r="R194" s="364">
        <v>40563</v>
      </c>
      <c r="S194" s="361">
        <v>108821</v>
      </c>
      <c r="T194" s="355" t="s">
        <v>640</v>
      </c>
      <c r="U194" s="355" t="s">
        <v>47</v>
      </c>
      <c r="V194" s="349" t="s">
        <v>229</v>
      </c>
      <c r="W194" s="349" t="s">
        <v>683</v>
      </c>
      <c r="X194" s="364">
        <v>40827</v>
      </c>
      <c r="Y194" s="362">
        <v>130863</v>
      </c>
      <c r="Z194" s="362" t="s">
        <v>338</v>
      </c>
      <c r="AA194" s="362" t="s">
        <v>126</v>
      </c>
      <c r="AB194" s="362" t="s">
        <v>229</v>
      </c>
      <c r="AC194" s="362" t="s">
        <v>683</v>
      </c>
      <c r="AD194" s="363">
        <v>41087</v>
      </c>
      <c r="AE194" s="362">
        <v>103966</v>
      </c>
      <c r="AF194" s="362" t="s">
        <v>1224</v>
      </c>
      <c r="AG194" s="362" t="s">
        <v>119</v>
      </c>
      <c r="AH194" s="362" t="s">
        <v>229</v>
      </c>
      <c r="AI194" s="362" t="s">
        <v>683</v>
      </c>
      <c r="AJ194" s="363">
        <v>40856</v>
      </c>
      <c r="AK194" s="362">
        <v>116257</v>
      </c>
      <c r="AL194" s="362" t="s">
        <v>360</v>
      </c>
      <c r="AM194" s="362" t="s">
        <v>248</v>
      </c>
      <c r="AN194" s="362" t="s">
        <v>229</v>
      </c>
      <c r="AO194" s="362" t="s">
        <v>683</v>
      </c>
      <c r="AP194" s="363">
        <v>41082</v>
      </c>
      <c r="AQ194" s="362">
        <v>118625</v>
      </c>
      <c r="AR194" s="362" t="s">
        <v>1159</v>
      </c>
      <c r="AS194" s="362" t="s">
        <v>108</v>
      </c>
      <c r="AT194" s="362" t="s">
        <v>229</v>
      </c>
      <c r="AU194" s="363" t="s">
        <v>686</v>
      </c>
      <c r="AV194" s="363">
        <v>40969</v>
      </c>
      <c r="AW194" s="362">
        <v>135624</v>
      </c>
      <c r="AX194" s="362" t="s">
        <v>1277</v>
      </c>
      <c r="AY194" s="363" t="s">
        <v>236</v>
      </c>
      <c r="AZ194" s="362" t="s">
        <v>229</v>
      </c>
      <c r="BA194" s="362" t="s">
        <v>683</v>
      </c>
      <c r="BB194" s="363">
        <v>40807</v>
      </c>
      <c r="BC194" s="362">
        <v>118625</v>
      </c>
      <c r="BD194" s="363" t="s">
        <v>1159</v>
      </c>
      <c r="BE194" s="362" t="s">
        <v>108</v>
      </c>
      <c r="BF194" s="362" t="s">
        <v>229</v>
      </c>
      <c r="BG194" s="362" t="s">
        <v>686</v>
      </c>
      <c r="BH194" s="363">
        <v>40969</v>
      </c>
    </row>
    <row r="195" spans="1:60">
      <c r="A195" s="362">
        <v>134251</v>
      </c>
      <c r="B195" s="362" t="s">
        <v>374</v>
      </c>
      <c r="C195" s="362" t="s">
        <v>170</v>
      </c>
      <c r="D195" s="362" t="s">
        <v>229</v>
      </c>
      <c r="E195" s="362" t="s">
        <v>683</v>
      </c>
      <c r="F195" s="363">
        <v>40575</v>
      </c>
      <c r="G195" s="362">
        <v>131954</v>
      </c>
      <c r="H195" s="362" t="s">
        <v>929</v>
      </c>
      <c r="I195" s="362" t="s">
        <v>28</v>
      </c>
      <c r="J195" s="362" t="s">
        <v>229</v>
      </c>
      <c r="K195" s="362" t="s">
        <v>683</v>
      </c>
      <c r="L195" s="363">
        <v>40975</v>
      </c>
      <c r="M195" s="349">
        <v>114002</v>
      </c>
      <c r="N195" s="361" t="s">
        <v>1174</v>
      </c>
      <c r="O195" s="349" t="s">
        <v>237</v>
      </c>
      <c r="P195" s="349" t="s">
        <v>229</v>
      </c>
      <c r="Q195" s="349" t="s">
        <v>683</v>
      </c>
      <c r="R195" s="364">
        <v>40564</v>
      </c>
      <c r="S195" s="361">
        <v>103986</v>
      </c>
      <c r="T195" s="355" t="s">
        <v>650</v>
      </c>
      <c r="U195" s="355" t="s">
        <v>119</v>
      </c>
      <c r="V195" s="349" t="s">
        <v>229</v>
      </c>
      <c r="W195" s="349" t="s">
        <v>686</v>
      </c>
      <c r="X195" s="364">
        <v>40827</v>
      </c>
      <c r="Y195" s="362">
        <v>116257</v>
      </c>
      <c r="Z195" s="362" t="s">
        <v>360</v>
      </c>
      <c r="AA195" s="362" t="s">
        <v>248</v>
      </c>
      <c r="AB195" s="362" t="s">
        <v>229</v>
      </c>
      <c r="AC195" s="362" t="s">
        <v>683</v>
      </c>
      <c r="AD195" s="363">
        <v>41082</v>
      </c>
      <c r="AE195" s="362">
        <v>121828</v>
      </c>
      <c r="AF195" s="362" t="s">
        <v>1225</v>
      </c>
      <c r="AG195" s="362" t="s">
        <v>143</v>
      </c>
      <c r="AH195" s="362" t="s">
        <v>229</v>
      </c>
      <c r="AI195" s="362" t="s">
        <v>683</v>
      </c>
      <c r="AJ195" s="363">
        <v>40850</v>
      </c>
      <c r="AK195" s="362">
        <v>120546</v>
      </c>
      <c r="AL195" s="362" t="s">
        <v>413</v>
      </c>
      <c r="AM195" s="362" t="s">
        <v>33</v>
      </c>
      <c r="AN195" s="362" t="s">
        <v>229</v>
      </c>
      <c r="AO195" s="362" t="s">
        <v>686</v>
      </c>
      <c r="AP195" s="363">
        <v>41081</v>
      </c>
      <c r="AQ195" s="362">
        <v>107959</v>
      </c>
      <c r="AR195" s="362" t="s">
        <v>1156</v>
      </c>
      <c r="AS195" s="362" t="s">
        <v>125</v>
      </c>
      <c r="AT195" s="362" t="s">
        <v>229</v>
      </c>
      <c r="AU195" s="363" t="s">
        <v>685</v>
      </c>
      <c r="AV195" s="363">
        <v>40969</v>
      </c>
      <c r="AW195" s="362">
        <v>132029</v>
      </c>
      <c r="AX195" s="362" t="s">
        <v>474</v>
      </c>
      <c r="AY195" s="363" t="s">
        <v>183</v>
      </c>
      <c r="AZ195" s="362" t="s">
        <v>229</v>
      </c>
      <c r="BA195" s="362" t="s">
        <v>683</v>
      </c>
      <c r="BB195" s="363">
        <v>40807</v>
      </c>
      <c r="BC195" s="362">
        <v>107959</v>
      </c>
      <c r="BD195" s="363" t="s">
        <v>1156</v>
      </c>
      <c r="BE195" s="362" t="s">
        <v>125</v>
      </c>
      <c r="BF195" s="362" t="s">
        <v>229</v>
      </c>
      <c r="BG195" s="362" t="s">
        <v>685</v>
      </c>
      <c r="BH195" s="363">
        <v>40969</v>
      </c>
    </row>
    <row r="196" spans="1:60">
      <c r="A196" s="362">
        <v>133604</v>
      </c>
      <c r="B196" s="362" t="s">
        <v>759</v>
      </c>
      <c r="C196" s="362" t="s">
        <v>176</v>
      </c>
      <c r="D196" s="362" t="s">
        <v>229</v>
      </c>
      <c r="E196" s="362" t="s">
        <v>683</v>
      </c>
      <c r="F196" s="363">
        <v>40891</v>
      </c>
      <c r="G196" s="362">
        <v>131793</v>
      </c>
      <c r="H196" s="362" t="s">
        <v>934</v>
      </c>
      <c r="I196" s="362" t="s">
        <v>185</v>
      </c>
      <c r="J196" s="362" t="s">
        <v>229</v>
      </c>
      <c r="K196" s="362" t="s">
        <v>686</v>
      </c>
      <c r="L196" s="363">
        <v>41032</v>
      </c>
      <c r="M196" s="349">
        <v>105238</v>
      </c>
      <c r="N196" s="361" t="s">
        <v>1175</v>
      </c>
      <c r="O196" s="349" t="s">
        <v>255</v>
      </c>
      <c r="P196" s="349" t="s">
        <v>229</v>
      </c>
      <c r="Q196" s="349" t="s">
        <v>684</v>
      </c>
      <c r="R196" s="364">
        <v>40568</v>
      </c>
      <c r="S196" s="361">
        <v>133422</v>
      </c>
      <c r="T196" s="355" t="s">
        <v>104</v>
      </c>
      <c r="U196" s="355" t="s">
        <v>225</v>
      </c>
      <c r="V196" s="349" t="s">
        <v>230</v>
      </c>
      <c r="W196" s="349" t="s">
        <v>683</v>
      </c>
      <c r="X196" s="364">
        <v>40829</v>
      </c>
      <c r="Y196" s="362">
        <v>120546</v>
      </c>
      <c r="Z196" s="362" t="s">
        <v>413</v>
      </c>
      <c r="AA196" s="362" t="s">
        <v>33</v>
      </c>
      <c r="AB196" s="362" t="s">
        <v>229</v>
      </c>
      <c r="AC196" s="362" t="s">
        <v>686</v>
      </c>
      <c r="AD196" s="363">
        <v>41081</v>
      </c>
      <c r="AE196" s="362">
        <v>121023</v>
      </c>
      <c r="AF196" s="362" t="s">
        <v>1226</v>
      </c>
      <c r="AG196" s="362" t="s">
        <v>114</v>
      </c>
      <c r="AH196" s="362" t="s">
        <v>229</v>
      </c>
      <c r="AI196" s="362" t="s">
        <v>683</v>
      </c>
      <c r="AJ196" s="363">
        <v>40850</v>
      </c>
      <c r="AK196" s="362">
        <v>125201</v>
      </c>
      <c r="AL196" s="362" t="s">
        <v>421</v>
      </c>
      <c r="AM196" s="362" t="s">
        <v>20</v>
      </c>
      <c r="AN196" s="362" t="s">
        <v>229</v>
      </c>
      <c r="AO196" s="362" t="s">
        <v>684</v>
      </c>
      <c r="AP196" s="363">
        <v>41081</v>
      </c>
      <c r="AQ196" s="362">
        <v>131006</v>
      </c>
      <c r="AR196" s="362" t="s">
        <v>1183</v>
      </c>
      <c r="AS196" s="362" t="s">
        <v>129</v>
      </c>
      <c r="AT196" s="362" t="s">
        <v>229</v>
      </c>
      <c r="AU196" s="363" t="s">
        <v>683</v>
      </c>
      <c r="AV196" s="363">
        <v>40968</v>
      </c>
      <c r="AW196" s="362">
        <v>115024</v>
      </c>
      <c r="AX196" s="362" t="s">
        <v>1278</v>
      </c>
      <c r="AY196" s="363" t="s">
        <v>263</v>
      </c>
      <c r="AZ196" s="362" t="s">
        <v>229</v>
      </c>
      <c r="BA196" s="362" t="s">
        <v>683</v>
      </c>
      <c r="BB196" s="363">
        <v>40801</v>
      </c>
      <c r="BC196" s="362">
        <v>131006</v>
      </c>
      <c r="BD196" s="363" t="s">
        <v>1183</v>
      </c>
      <c r="BE196" s="362" t="s">
        <v>129</v>
      </c>
      <c r="BF196" s="362" t="s">
        <v>229</v>
      </c>
      <c r="BG196" s="362" t="s">
        <v>683</v>
      </c>
      <c r="BH196" s="363">
        <v>40968</v>
      </c>
    </row>
    <row r="197" spans="1:60">
      <c r="A197" s="362">
        <v>133342</v>
      </c>
      <c r="B197" s="362" t="s">
        <v>596</v>
      </c>
      <c r="C197" s="362" t="s">
        <v>176</v>
      </c>
      <c r="D197" s="362" t="s">
        <v>229</v>
      </c>
      <c r="E197" s="362" t="s">
        <v>683</v>
      </c>
      <c r="F197" s="363">
        <v>40870</v>
      </c>
      <c r="G197" s="362">
        <v>131497</v>
      </c>
      <c r="H197" s="362" t="s">
        <v>719</v>
      </c>
      <c r="I197" s="362" t="s">
        <v>127</v>
      </c>
      <c r="J197" s="362" t="s">
        <v>229</v>
      </c>
      <c r="K197" s="362" t="s">
        <v>683</v>
      </c>
      <c r="L197" s="363">
        <v>40962</v>
      </c>
      <c r="M197" s="349">
        <v>107581</v>
      </c>
      <c r="N197" s="361" t="s">
        <v>456</v>
      </c>
      <c r="O197" s="349" t="s">
        <v>206</v>
      </c>
      <c r="P197" s="349" t="s">
        <v>230</v>
      </c>
      <c r="Q197" s="349" t="s">
        <v>684</v>
      </c>
      <c r="R197" s="364">
        <v>40568</v>
      </c>
      <c r="S197" s="361">
        <v>135058</v>
      </c>
      <c r="T197" s="355" t="s">
        <v>627</v>
      </c>
      <c r="U197" s="355" t="s">
        <v>122</v>
      </c>
      <c r="V197" s="349" t="s">
        <v>229</v>
      </c>
      <c r="W197" s="349" t="s">
        <v>686</v>
      </c>
      <c r="X197" s="364">
        <v>40830</v>
      </c>
      <c r="Y197" s="362">
        <v>125201</v>
      </c>
      <c r="Z197" s="362" t="s">
        <v>421</v>
      </c>
      <c r="AA197" s="362" t="s">
        <v>20</v>
      </c>
      <c r="AB197" s="362" t="s">
        <v>229</v>
      </c>
      <c r="AC197" s="362" t="s">
        <v>684</v>
      </c>
      <c r="AD197" s="363">
        <v>41081</v>
      </c>
      <c r="AE197" s="362">
        <v>119299</v>
      </c>
      <c r="AF197" s="362" t="s">
        <v>1227</v>
      </c>
      <c r="AG197" s="362" t="s">
        <v>142</v>
      </c>
      <c r="AH197" s="362" t="s">
        <v>229</v>
      </c>
      <c r="AI197" s="362" t="s">
        <v>683</v>
      </c>
      <c r="AJ197" s="363">
        <v>40850</v>
      </c>
      <c r="AK197" s="362">
        <v>119117</v>
      </c>
      <c r="AL197" s="362" t="s">
        <v>394</v>
      </c>
      <c r="AM197" s="362" t="s">
        <v>204</v>
      </c>
      <c r="AN197" s="362" t="s">
        <v>229</v>
      </c>
      <c r="AO197" s="362" t="s">
        <v>683</v>
      </c>
      <c r="AP197" s="363">
        <v>41081</v>
      </c>
      <c r="AQ197" s="362">
        <v>114762</v>
      </c>
      <c r="AR197" s="362" t="s">
        <v>1165</v>
      </c>
      <c r="AS197" s="362" t="s">
        <v>263</v>
      </c>
      <c r="AT197" s="362" t="s">
        <v>229</v>
      </c>
      <c r="AU197" s="363" t="s">
        <v>683</v>
      </c>
      <c r="AV197" s="363">
        <v>40968</v>
      </c>
      <c r="AW197" s="362">
        <v>109230</v>
      </c>
      <c r="AX197" s="362" t="s">
        <v>1279</v>
      </c>
      <c r="AY197" s="363" t="s">
        <v>24</v>
      </c>
      <c r="AZ197" s="362" t="s">
        <v>229</v>
      </c>
      <c r="BA197" s="362" t="s">
        <v>686</v>
      </c>
      <c r="BB197" s="363">
        <v>40801</v>
      </c>
      <c r="BC197" s="362">
        <v>114762</v>
      </c>
      <c r="BD197" s="363" t="s">
        <v>1165</v>
      </c>
      <c r="BE197" s="362" t="s">
        <v>263</v>
      </c>
      <c r="BF197" s="362" t="s">
        <v>229</v>
      </c>
      <c r="BG197" s="362" t="s">
        <v>683</v>
      </c>
      <c r="BH197" s="363">
        <v>40968</v>
      </c>
    </row>
    <row r="198" spans="1:60">
      <c r="A198" s="362">
        <v>133314</v>
      </c>
      <c r="B198" s="362" t="s">
        <v>1063</v>
      </c>
      <c r="C198" s="362" t="s">
        <v>138</v>
      </c>
      <c r="D198" s="362" t="s">
        <v>229</v>
      </c>
      <c r="E198" s="362" t="s">
        <v>683</v>
      </c>
      <c r="F198" s="363">
        <v>40561</v>
      </c>
      <c r="G198" s="362">
        <v>131423</v>
      </c>
      <c r="H198" s="362" t="s">
        <v>753</v>
      </c>
      <c r="I198" s="362" t="s">
        <v>52</v>
      </c>
      <c r="J198" s="362" t="s">
        <v>229</v>
      </c>
      <c r="K198" s="362" t="s">
        <v>683</v>
      </c>
      <c r="L198" s="363">
        <v>40927</v>
      </c>
      <c r="M198" s="349">
        <v>114919</v>
      </c>
      <c r="N198" s="361" t="s">
        <v>1176</v>
      </c>
      <c r="O198" s="349" t="s">
        <v>263</v>
      </c>
      <c r="P198" s="349" t="s">
        <v>229</v>
      </c>
      <c r="Q198" s="349" t="s">
        <v>683</v>
      </c>
      <c r="R198" s="364">
        <v>40569</v>
      </c>
      <c r="S198" s="361">
        <v>114383</v>
      </c>
      <c r="T198" s="355" t="s">
        <v>637</v>
      </c>
      <c r="U198" s="355" t="s">
        <v>183</v>
      </c>
      <c r="V198" s="349" t="s">
        <v>229</v>
      </c>
      <c r="W198" s="349" t="s">
        <v>683</v>
      </c>
      <c r="X198" s="364">
        <v>40830</v>
      </c>
      <c r="Y198" s="362">
        <v>119117</v>
      </c>
      <c r="Z198" s="362" t="s">
        <v>394</v>
      </c>
      <c r="AA198" s="362" t="s">
        <v>204</v>
      </c>
      <c r="AB198" s="362" t="s">
        <v>229</v>
      </c>
      <c r="AC198" s="362" t="s">
        <v>683</v>
      </c>
      <c r="AD198" s="363">
        <v>41081</v>
      </c>
      <c r="AE198" s="362">
        <v>110722</v>
      </c>
      <c r="AF198" s="362" t="s">
        <v>1228</v>
      </c>
      <c r="AG198" s="362" t="s">
        <v>149</v>
      </c>
      <c r="AH198" s="362" t="s">
        <v>229</v>
      </c>
      <c r="AI198" s="362" t="s">
        <v>683</v>
      </c>
      <c r="AJ198" s="363">
        <v>40850</v>
      </c>
      <c r="AK198" s="362">
        <v>120009</v>
      </c>
      <c r="AL198" s="362" t="s">
        <v>368</v>
      </c>
      <c r="AM198" s="362" t="s">
        <v>31</v>
      </c>
      <c r="AN198" s="362" t="s">
        <v>229</v>
      </c>
      <c r="AO198" s="362" t="s">
        <v>683</v>
      </c>
      <c r="AP198" s="363">
        <v>41081</v>
      </c>
      <c r="AQ198" s="362">
        <v>112927</v>
      </c>
      <c r="AR198" s="362" t="s">
        <v>1179</v>
      </c>
      <c r="AS198" s="362" t="s">
        <v>140</v>
      </c>
      <c r="AT198" s="362" t="s">
        <v>229</v>
      </c>
      <c r="AU198" s="363" t="s">
        <v>684</v>
      </c>
      <c r="AV198" s="363">
        <v>40968</v>
      </c>
      <c r="AW198" s="362">
        <v>113907</v>
      </c>
      <c r="AX198" s="362" t="s">
        <v>1280</v>
      </c>
      <c r="AY198" s="363" t="s">
        <v>201</v>
      </c>
      <c r="AZ198" s="362" t="s">
        <v>230</v>
      </c>
      <c r="BA198" s="362" t="s">
        <v>685</v>
      </c>
      <c r="BB198" s="363">
        <v>40886</v>
      </c>
      <c r="BC198" s="362">
        <v>112927</v>
      </c>
      <c r="BD198" s="363" t="s">
        <v>1179</v>
      </c>
      <c r="BE198" s="362" t="s">
        <v>140</v>
      </c>
      <c r="BF198" s="362" t="s">
        <v>229</v>
      </c>
      <c r="BG198" s="362" t="s">
        <v>684</v>
      </c>
      <c r="BH198" s="363">
        <v>40968</v>
      </c>
    </row>
    <row r="199" spans="1:60">
      <c r="A199" s="362">
        <v>131942</v>
      </c>
      <c r="B199" s="362" t="s">
        <v>316</v>
      </c>
      <c r="C199" s="362" t="s">
        <v>155</v>
      </c>
      <c r="D199" s="362" t="s">
        <v>229</v>
      </c>
      <c r="E199" s="362" t="s">
        <v>683</v>
      </c>
      <c r="F199" s="363">
        <v>40235</v>
      </c>
      <c r="G199" s="362">
        <v>131375</v>
      </c>
      <c r="H199" s="362" t="s">
        <v>390</v>
      </c>
      <c r="I199" s="362" t="s">
        <v>122</v>
      </c>
      <c r="J199" s="362" t="s">
        <v>229</v>
      </c>
      <c r="K199" s="362" t="s">
        <v>683</v>
      </c>
      <c r="L199" s="363">
        <v>40716</v>
      </c>
      <c r="M199" s="349">
        <v>132252</v>
      </c>
      <c r="N199" s="361" t="s">
        <v>436</v>
      </c>
      <c r="O199" s="349" t="s">
        <v>181</v>
      </c>
      <c r="P199" s="349" t="s">
        <v>229</v>
      </c>
      <c r="Q199" s="349" t="s">
        <v>683</v>
      </c>
      <c r="R199" s="364">
        <v>40570</v>
      </c>
      <c r="S199" s="361">
        <v>117170</v>
      </c>
      <c r="T199" s="355" t="s">
        <v>623</v>
      </c>
      <c r="U199" s="355" t="s">
        <v>224</v>
      </c>
      <c r="V199" s="349" t="s">
        <v>229</v>
      </c>
      <c r="W199" s="349" t="s">
        <v>683</v>
      </c>
      <c r="X199" s="364">
        <v>40835</v>
      </c>
      <c r="Y199" s="362">
        <v>120009</v>
      </c>
      <c r="Z199" s="362" t="s">
        <v>368</v>
      </c>
      <c r="AA199" s="362" t="s">
        <v>31</v>
      </c>
      <c r="AB199" s="362" t="s">
        <v>229</v>
      </c>
      <c r="AC199" s="362" t="s">
        <v>683</v>
      </c>
      <c r="AD199" s="363">
        <v>41081</v>
      </c>
      <c r="AE199" s="362">
        <v>117924</v>
      </c>
      <c r="AF199" s="362" t="s">
        <v>1229</v>
      </c>
      <c r="AG199" s="362" t="s">
        <v>176</v>
      </c>
      <c r="AH199" s="362" t="s">
        <v>229</v>
      </c>
      <c r="AI199" s="362" t="s">
        <v>683</v>
      </c>
      <c r="AJ199" s="363">
        <v>40850</v>
      </c>
      <c r="AK199" s="362">
        <v>131236</v>
      </c>
      <c r="AL199" s="362" t="s">
        <v>375</v>
      </c>
      <c r="AM199" s="362" t="s">
        <v>170</v>
      </c>
      <c r="AN199" s="362" t="s">
        <v>229</v>
      </c>
      <c r="AO199" s="362" t="s">
        <v>683</v>
      </c>
      <c r="AP199" s="363">
        <v>41081</v>
      </c>
      <c r="AQ199" s="362">
        <v>124597</v>
      </c>
      <c r="AR199" s="362" t="s">
        <v>1170</v>
      </c>
      <c r="AS199" s="362" t="s">
        <v>109</v>
      </c>
      <c r="AT199" s="362" t="s">
        <v>229</v>
      </c>
      <c r="AU199" s="363" t="s">
        <v>683</v>
      </c>
      <c r="AV199" s="363">
        <v>40963</v>
      </c>
      <c r="AW199" s="362">
        <v>119725</v>
      </c>
      <c r="AX199" s="362" t="s">
        <v>1281</v>
      </c>
      <c r="AY199" s="363" t="s">
        <v>142</v>
      </c>
      <c r="AZ199" s="362" t="s">
        <v>230</v>
      </c>
      <c r="BA199" s="362" t="s">
        <v>683</v>
      </c>
      <c r="BB199" s="363">
        <v>40885</v>
      </c>
      <c r="BC199" s="362">
        <v>124597</v>
      </c>
      <c r="BD199" s="363" t="s">
        <v>1170</v>
      </c>
      <c r="BE199" s="362" t="s">
        <v>109</v>
      </c>
      <c r="BF199" s="362" t="s">
        <v>229</v>
      </c>
      <c r="BG199" s="362" t="s">
        <v>683</v>
      </c>
      <c r="BH199" s="363">
        <v>40963</v>
      </c>
    </row>
    <row r="200" spans="1:60">
      <c r="A200" s="362">
        <v>131881</v>
      </c>
      <c r="B200" s="362" t="s">
        <v>590</v>
      </c>
      <c r="C200" s="362" t="s">
        <v>181</v>
      </c>
      <c r="D200" s="362" t="s">
        <v>229</v>
      </c>
      <c r="E200" s="362" t="s">
        <v>683</v>
      </c>
      <c r="F200" s="363">
        <v>40857</v>
      </c>
      <c r="G200" s="362">
        <v>131345</v>
      </c>
      <c r="H200" s="362" t="s">
        <v>760</v>
      </c>
      <c r="I200" s="362" t="s">
        <v>176</v>
      </c>
      <c r="J200" s="362" t="s">
        <v>229</v>
      </c>
      <c r="K200" s="362" t="s">
        <v>683</v>
      </c>
      <c r="L200" s="363">
        <v>40947</v>
      </c>
      <c r="M200" s="349">
        <v>103519</v>
      </c>
      <c r="N200" s="361" t="s">
        <v>1177</v>
      </c>
      <c r="O200" s="349" t="s">
        <v>155</v>
      </c>
      <c r="P200" s="349" t="s">
        <v>230</v>
      </c>
      <c r="Q200" s="349" t="s">
        <v>685</v>
      </c>
      <c r="R200" s="364">
        <v>40570</v>
      </c>
      <c r="S200" s="361">
        <v>118851</v>
      </c>
      <c r="T200" s="355" t="s">
        <v>628</v>
      </c>
      <c r="U200" s="355" t="s">
        <v>108</v>
      </c>
      <c r="V200" s="349" t="s">
        <v>229</v>
      </c>
      <c r="W200" s="349" t="s">
        <v>684</v>
      </c>
      <c r="X200" s="364">
        <v>40835</v>
      </c>
      <c r="Y200" s="362">
        <v>131236</v>
      </c>
      <c r="Z200" s="362" t="s">
        <v>375</v>
      </c>
      <c r="AA200" s="362" t="s">
        <v>170</v>
      </c>
      <c r="AB200" s="362" t="s">
        <v>229</v>
      </c>
      <c r="AC200" s="362" t="s">
        <v>683</v>
      </c>
      <c r="AD200" s="363">
        <v>41081</v>
      </c>
      <c r="AE200" s="362">
        <v>131754</v>
      </c>
      <c r="AF200" s="362" t="s">
        <v>1230</v>
      </c>
      <c r="AG200" s="362" t="s">
        <v>155</v>
      </c>
      <c r="AH200" s="362" t="s">
        <v>229</v>
      </c>
      <c r="AI200" s="362" t="s">
        <v>684</v>
      </c>
      <c r="AJ200" s="363">
        <v>40850</v>
      </c>
      <c r="AK200" s="362">
        <v>117821</v>
      </c>
      <c r="AL200" s="362" t="s">
        <v>350</v>
      </c>
      <c r="AM200" s="362" t="s">
        <v>225</v>
      </c>
      <c r="AN200" s="362" t="s">
        <v>229</v>
      </c>
      <c r="AO200" s="362" t="s">
        <v>683</v>
      </c>
      <c r="AP200" s="363">
        <v>41081</v>
      </c>
      <c r="AQ200" s="362">
        <v>121930</v>
      </c>
      <c r="AR200" s="362" t="s">
        <v>503</v>
      </c>
      <c r="AS200" s="362" t="s">
        <v>143</v>
      </c>
      <c r="AT200" s="362" t="s">
        <v>229</v>
      </c>
      <c r="AU200" s="363" t="s">
        <v>683</v>
      </c>
      <c r="AV200" s="363">
        <v>40962</v>
      </c>
      <c r="AW200" s="362">
        <v>109295</v>
      </c>
      <c r="AX200" s="362" t="s">
        <v>461</v>
      </c>
      <c r="AY200" s="363" t="s">
        <v>25</v>
      </c>
      <c r="AZ200" s="362" t="s">
        <v>230</v>
      </c>
      <c r="BA200" s="362" t="s">
        <v>683</v>
      </c>
      <c r="BB200" s="363">
        <v>40885</v>
      </c>
      <c r="BC200" s="362">
        <v>121930</v>
      </c>
      <c r="BD200" s="363" t="s">
        <v>503</v>
      </c>
      <c r="BE200" s="362" t="s">
        <v>143</v>
      </c>
      <c r="BF200" s="362" t="s">
        <v>229</v>
      </c>
      <c r="BG200" s="362" t="s">
        <v>683</v>
      </c>
      <c r="BH200" s="363">
        <v>40962</v>
      </c>
    </row>
    <row r="201" spans="1:60">
      <c r="A201" s="362">
        <v>131659</v>
      </c>
      <c r="B201" s="362" t="s">
        <v>1064</v>
      </c>
      <c r="C201" s="362" t="s">
        <v>127</v>
      </c>
      <c r="D201" s="362" t="s">
        <v>229</v>
      </c>
      <c r="E201" s="362" t="s">
        <v>684</v>
      </c>
      <c r="F201" s="363">
        <v>40345</v>
      </c>
      <c r="G201" s="362">
        <v>131287</v>
      </c>
      <c r="H201" s="362" t="s">
        <v>937</v>
      </c>
      <c r="I201" s="362" t="s">
        <v>114</v>
      </c>
      <c r="J201" s="362" t="s">
        <v>229</v>
      </c>
      <c r="K201" s="362" t="s">
        <v>686</v>
      </c>
      <c r="L201" s="363">
        <v>41053</v>
      </c>
      <c r="M201" s="349">
        <v>114766</v>
      </c>
      <c r="N201" s="361" t="s">
        <v>485</v>
      </c>
      <c r="O201" s="349" t="s">
        <v>263</v>
      </c>
      <c r="P201" s="349" t="s">
        <v>229</v>
      </c>
      <c r="Q201" s="349" t="s">
        <v>683</v>
      </c>
      <c r="R201" s="364">
        <v>40571</v>
      </c>
      <c r="S201" s="361">
        <v>117341</v>
      </c>
      <c r="T201" s="355" t="s">
        <v>620</v>
      </c>
      <c r="U201" s="355" t="s">
        <v>224</v>
      </c>
      <c r="V201" s="349" t="s">
        <v>229</v>
      </c>
      <c r="W201" s="349" t="s">
        <v>683</v>
      </c>
      <c r="X201" s="364">
        <v>40835</v>
      </c>
      <c r="Y201" s="362">
        <v>117821</v>
      </c>
      <c r="Z201" s="362" t="s">
        <v>350</v>
      </c>
      <c r="AA201" s="362" t="s">
        <v>225</v>
      </c>
      <c r="AB201" s="362" t="s">
        <v>229</v>
      </c>
      <c r="AC201" s="362" t="s">
        <v>683</v>
      </c>
      <c r="AD201" s="363">
        <v>41081</v>
      </c>
      <c r="AE201" s="362">
        <v>109118</v>
      </c>
      <c r="AF201" s="362" t="s">
        <v>1231</v>
      </c>
      <c r="AG201" s="362" t="s">
        <v>127</v>
      </c>
      <c r="AH201" s="362" t="s">
        <v>229</v>
      </c>
      <c r="AI201" s="362" t="s">
        <v>683</v>
      </c>
      <c r="AJ201" s="363">
        <v>40835</v>
      </c>
      <c r="AK201" s="362">
        <v>100789</v>
      </c>
      <c r="AL201" s="362" t="s">
        <v>312</v>
      </c>
      <c r="AM201" s="362" t="s">
        <v>156</v>
      </c>
      <c r="AN201" s="362" t="s">
        <v>229</v>
      </c>
      <c r="AO201" s="362" t="s">
        <v>683</v>
      </c>
      <c r="AP201" s="363">
        <v>41081</v>
      </c>
      <c r="AQ201" s="362">
        <v>112858</v>
      </c>
      <c r="AR201" s="362" t="s">
        <v>1172</v>
      </c>
      <c r="AS201" s="362" t="s">
        <v>145</v>
      </c>
      <c r="AT201" s="362" t="s">
        <v>229</v>
      </c>
      <c r="AU201" s="363" t="s">
        <v>686</v>
      </c>
      <c r="AV201" s="363">
        <v>40962</v>
      </c>
      <c r="AW201" s="362">
        <v>122354</v>
      </c>
      <c r="AX201" s="362" t="s">
        <v>1282</v>
      </c>
      <c r="AY201" s="363" t="s">
        <v>63</v>
      </c>
      <c r="AZ201" s="362" t="s">
        <v>230</v>
      </c>
      <c r="BA201" s="362" t="s">
        <v>683</v>
      </c>
      <c r="BB201" s="363">
        <v>40884</v>
      </c>
      <c r="BC201" s="362">
        <v>112858</v>
      </c>
      <c r="BD201" s="363" t="s">
        <v>1172</v>
      </c>
      <c r="BE201" s="362" t="s">
        <v>145</v>
      </c>
      <c r="BF201" s="362" t="s">
        <v>229</v>
      </c>
      <c r="BG201" s="362" t="s">
        <v>686</v>
      </c>
      <c r="BH201" s="363">
        <v>40962</v>
      </c>
    </row>
    <row r="202" spans="1:60">
      <c r="A202" s="362">
        <v>131627</v>
      </c>
      <c r="B202" s="362" t="s">
        <v>135</v>
      </c>
      <c r="C202" s="362" t="s">
        <v>180</v>
      </c>
      <c r="D202" s="362" t="s">
        <v>229</v>
      </c>
      <c r="E202" s="362" t="s">
        <v>683</v>
      </c>
      <c r="F202" s="363">
        <v>40310</v>
      </c>
      <c r="G202" s="362">
        <v>131265</v>
      </c>
      <c r="H202" s="362" t="s">
        <v>598</v>
      </c>
      <c r="I202" s="362" t="s">
        <v>177</v>
      </c>
      <c r="J202" s="362" t="s">
        <v>229</v>
      </c>
      <c r="K202" s="362" t="s">
        <v>683</v>
      </c>
      <c r="L202" s="363">
        <v>40864</v>
      </c>
      <c r="M202" s="349">
        <v>114770</v>
      </c>
      <c r="N202" s="361" t="s">
        <v>487</v>
      </c>
      <c r="O202" s="349" t="s">
        <v>264</v>
      </c>
      <c r="P202" s="349" t="s">
        <v>229</v>
      </c>
      <c r="Q202" s="349" t="s">
        <v>683</v>
      </c>
      <c r="R202" s="364">
        <v>40578</v>
      </c>
      <c r="S202" s="361">
        <v>107279</v>
      </c>
      <c r="T202" s="355" t="s">
        <v>642</v>
      </c>
      <c r="U202" s="355" t="s">
        <v>147</v>
      </c>
      <c r="V202" s="349" t="s">
        <v>229</v>
      </c>
      <c r="W202" s="349" t="s">
        <v>683</v>
      </c>
      <c r="X202" s="364">
        <v>40835</v>
      </c>
      <c r="Y202" s="362">
        <v>100789</v>
      </c>
      <c r="Z202" s="362" t="s">
        <v>312</v>
      </c>
      <c r="AA202" s="362" t="s">
        <v>156</v>
      </c>
      <c r="AB202" s="362" t="s">
        <v>229</v>
      </c>
      <c r="AC202" s="362" t="s">
        <v>683</v>
      </c>
      <c r="AD202" s="363">
        <v>41081</v>
      </c>
      <c r="AE202" s="362">
        <v>115567</v>
      </c>
      <c r="AF202" s="362" t="s">
        <v>1232</v>
      </c>
      <c r="AG202" s="362" t="s">
        <v>107</v>
      </c>
      <c r="AH202" s="362" t="s">
        <v>229</v>
      </c>
      <c r="AI202" s="362" t="s">
        <v>683</v>
      </c>
      <c r="AJ202" s="363">
        <v>40829</v>
      </c>
      <c r="AK202" s="362">
        <v>113145</v>
      </c>
      <c r="AL202" s="362" t="s">
        <v>384</v>
      </c>
      <c r="AM202" s="362" t="s">
        <v>9</v>
      </c>
      <c r="AN202" s="362" t="s">
        <v>229</v>
      </c>
      <c r="AO202" s="362" t="s">
        <v>683</v>
      </c>
      <c r="AP202" s="363">
        <v>41080</v>
      </c>
      <c r="AQ202" s="362">
        <v>110623</v>
      </c>
      <c r="AR202" s="362" t="s">
        <v>1178</v>
      </c>
      <c r="AS202" s="362" t="s">
        <v>148</v>
      </c>
      <c r="AT202" s="362" t="s">
        <v>229</v>
      </c>
      <c r="AU202" s="363" t="s">
        <v>683</v>
      </c>
      <c r="AV202" s="363">
        <v>40962</v>
      </c>
      <c r="AW202" s="362">
        <v>135650</v>
      </c>
      <c r="AX202" s="362" t="s">
        <v>1283</v>
      </c>
      <c r="AY202" s="363" t="s">
        <v>114</v>
      </c>
      <c r="AZ202" s="362" t="s">
        <v>230</v>
      </c>
      <c r="BA202" s="362" t="s">
        <v>687</v>
      </c>
      <c r="BB202" s="363">
        <v>40884</v>
      </c>
      <c r="BC202" s="362">
        <v>110623</v>
      </c>
      <c r="BD202" s="363" t="s">
        <v>1178</v>
      </c>
      <c r="BE202" s="362" t="s">
        <v>148</v>
      </c>
      <c r="BF202" s="362" t="s">
        <v>229</v>
      </c>
      <c r="BG202" s="362" t="s">
        <v>683</v>
      </c>
      <c r="BH202" s="363">
        <v>40962</v>
      </c>
    </row>
    <row r="203" spans="1:60">
      <c r="A203" s="362">
        <v>131576</v>
      </c>
      <c r="B203" s="362" t="s">
        <v>314</v>
      </c>
      <c r="C203" s="362" t="s">
        <v>154</v>
      </c>
      <c r="D203" s="362" t="s">
        <v>229</v>
      </c>
      <c r="E203" s="362" t="s">
        <v>683</v>
      </c>
      <c r="F203" s="363">
        <v>40472</v>
      </c>
      <c r="G203" s="362">
        <v>131002</v>
      </c>
      <c r="H203" s="362" t="s">
        <v>930</v>
      </c>
      <c r="I203" s="362" t="s">
        <v>31</v>
      </c>
      <c r="J203" s="362" t="s">
        <v>229</v>
      </c>
      <c r="K203" s="362" t="s">
        <v>683</v>
      </c>
      <c r="L203" s="363">
        <v>40982</v>
      </c>
      <c r="M203" s="349">
        <v>110623</v>
      </c>
      <c r="N203" s="361" t="s">
        <v>1178</v>
      </c>
      <c r="O203" s="349" t="s">
        <v>148</v>
      </c>
      <c r="P203" s="349" t="s">
        <v>229</v>
      </c>
      <c r="Q203" s="349" t="s">
        <v>683</v>
      </c>
      <c r="R203" s="364">
        <v>40578</v>
      </c>
      <c r="S203" s="361">
        <v>135237</v>
      </c>
      <c r="T203" s="355" t="s">
        <v>615</v>
      </c>
      <c r="U203" s="355" t="s">
        <v>20</v>
      </c>
      <c r="V203" s="349" t="s">
        <v>229</v>
      </c>
      <c r="W203" s="349" t="s">
        <v>683</v>
      </c>
      <c r="X203" s="364">
        <v>40836</v>
      </c>
      <c r="Y203" s="362">
        <v>113145</v>
      </c>
      <c r="Z203" s="362" t="s">
        <v>384</v>
      </c>
      <c r="AA203" s="362" t="s">
        <v>9</v>
      </c>
      <c r="AB203" s="362" t="s">
        <v>229</v>
      </c>
      <c r="AC203" s="362" t="s">
        <v>683</v>
      </c>
      <c r="AD203" s="363">
        <v>41080</v>
      </c>
      <c r="AE203" s="362">
        <v>110369</v>
      </c>
      <c r="AF203" s="362" t="s">
        <v>1233</v>
      </c>
      <c r="AG203" s="362" t="s">
        <v>134</v>
      </c>
      <c r="AH203" s="362" t="s">
        <v>229</v>
      </c>
      <c r="AI203" s="362" t="s">
        <v>683</v>
      </c>
      <c r="AJ203" s="363">
        <v>40829</v>
      </c>
      <c r="AK203" s="362">
        <v>110761</v>
      </c>
      <c r="AL203" s="362" t="s">
        <v>370</v>
      </c>
      <c r="AM203" s="362" t="s">
        <v>149</v>
      </c>
      <c r="AN203" s="362" t="s">
        <v>229</v>
      </c>
      <c r="AO203" s="362" t="s">
        <v>683</v>
      </c>
      <c r="AP203" s="363">
        <v>41080</v>
      </c>
      <c r="AQ203" s="362">
        <v>101787</v>
      </c>
      <c r="AR203" s="362" t="s">
        <v>437</v>
      </c>
      <c r="AS203" s="362" t="s">
        <v>247</v>
      </c>
      <c r="AT203" s="362" t="s">
        <v>229</v>
      </c>
      <c r="AU203" s="363" t="s">
        <v>686</v>
      </c>
      <c r="AV203" s="363">
        <v>40962</v>
      </c>
      <c r="AW203" s="362">
        <v>128340</v>
      </c>
      <c r="AX203" s="362" t="s">
        <v>491</v>
      </c>
      <c r="AY203" s="363" t="s">
        <v>108</v>
      </c>
      <c r="AZ203" s="362" t="s">
        <v>230</v>
      </c>
      <c r="BA203" s="362" t="s">
        <v>687</v>
      </c>
      <c r="BB203" s="363">
        <v>40865</v>
      </c>
      <c r="BC203" s="362">
        <v>101787</v>
      </c>
      <c r="BD203" s="363" t="s">
        <v>437</v>
      </c>
      <c r="BE203" s="362" t="s">
        <v>247</v>
      </c>
      <c r="BF203" s="362" t="s">
        <v>229</v>
      </c>
      <c r="BG203" s="362" t="s">
        <v>686</v>
      </c>
      <c r="BH203" s="363">
        <v>40962</v>
      </c>
    </row>
    <row r="204" spans="1:60">
      <c r="A204" s="362">
        <v>130863</v>
      </c>
      <c r="B204" s="362" t="s">
        <v>338</v>
      </c>
      <c r="C204" s="362" t="s">
        <v>126</v>
      </c>
      <c r="D204" s="362" t="s">
        <v>229</v>
      </c>
      <c r="E204" s="362" t="s">
        <v>683</v>
      </c>
      <c r="F204" s="363">
        <v>40723</v>
      </c>
      <c r="G204" s="362">
        <v>130967</v>
      </c>
      <c r="H204" s="362" t="s">
        <v>932</v>
      </c>
      <c r="I204" s="362" t="s">
        <v>126</v>
      </c>
      <c r="J204" s="362" t="s">
        <v>229</v>
      </c>
      <c r="K204" s="362" t="s">
        <v>683</v>
      </c>
      <c r="L204" s="363">
        <v>41018</v>
      </c>
      <c r="M204" s="349">
        <v>120552</v>
      </c>
      <c r="N204" s="361" t="s">
        <v>505</v>
      </c>
      <c r="O204" s="349" t="s">
        <v>33</v>
      </c>
      <c r="P204" s="349" t="s">
        <v>229</v>
      </c>
      <c r="Q204" s="349" t="s">
        <v>686</v>
      </c>
      <c r="R204" s="364">
        <v>40583</v>
      </c>
      <c r="S204" s="361">
        <v>102362</v>
      </c>
      <c r="T204" s="355" t="s">
        <v>664</v>
      </c>
      <c r="U204" s="355" t="s">
        <v>50</v>
      </c>
      <c r="V204" s="349" t="s">
        <v>231</v>
      </c>
      <c r="W204" s="349" t="s">
        <v>691</v>
      </c>
      <c r="X204" s="364">
        <v>40836</v>
      </c>
      <c r="Y204" s="362">
        <v>110761</v>
      </c>
      <c r="Z204" s="362" t="s">
        <v>370</v>
      </c>
      <c r="AA204" s="362" t="s">
        <v>149</v>
      </c>
      <c r="AB204" s="362" t="s">
        <v>229</v>
      </c>
      <c r="AC204" s="362" t="s">
        <v>683</v>
      </c>
      <c r="AD204" s="363">
        <v>41080</v>
      </c>
      <c r="AE204" s="362">
        <v>106835</v>
      </c>
      <c r="AF204" s="362" t="s">
        <v>1234</v>
      </c>
      <c r="AG204" s="362" t="s">
        <v>28</v>
      </c>
      <c r="AH204" s="362" t="s">
        <v>229</v>
      </c>
      <c r="AI204" s="362" t="s">
        <v>683</v>
      </c>
      <c r="AJ204" s="363">
        <v>40829</v>
      </c>
      <c r="AK204" s="362">
        <v>134922</v>
      </c>
      <c r="AL204" s="362" t="s">
        <v>70</v>
      </c>
      <c r="AM204" s="362" t="s">
        <v>122</v>
      </c>
      <c r="AN204" s="362" t="s">
        <v>229</v>
      </c>
      <c r="AO204" s="362" t="s">
        <v>683</v>
      </c>
      <c r="AP204" s="363">
        <v>41080</v>
      </c>
      <c r="AQ204" s="362">
        <v>101768</v>
      </c>
      <c r="AR204" s="362" t="s">
        <v>1167</v>
      </c>
      <c r="AS204" s="362" t="s">
        <v>247</v>
      </c>
      <c r="AT204" s="362" t="s">
        <v>229</v>
      </c>
      <c r="AU204" s="363" t="s">
        <v>683</v>
      </c>
      <c r="AV204" s="363">
        <v>40962</v>
      </c>
      <c r="AW204" s="362">
        <v>100743</v>
      </c>
      <c r="AX204" s="362" t="s">
        <v>1284</v>
      </c>
      <c r="AY204" s="363" t="s">
        <v>233</v>
      </c>
      <c r="AZ204" s="362" t="s">
        <v>230</v>
      </c>
      <c r="BA204" s="362" t="s">
        <v>683</v>
      </c>
      <c r="BB204" s="363">
        <v>40865</v>
      </c>
      <c r="BC204" s="362">
        <v>101768</v>
      </c>
      <c r="BD204" s="363" t="s">
        <v>1167</v>
      </c>
      <c r="BE204" s="362" t="s">
        <v>247</v>
      </c>
      <c r="BF204" s="362" t="s">
        <v>229</v>
      </c>
      <c r="BG204" s="362" t="s">
        <v>683</v>
      </c>
      <c r="BH204" s="363">
        <v>40962</v>
      </c>
    </row>
    <row r="205" spans="1:60">
      <c r="A205" s="362">
        <v>125201</v>
      </c>
      <c r="B205" s="362" t="s">
        <v>421</v>
      </c>
      <c r="C205" s="362" t="s">
        <v>20</v>
      </c>
      <c r="D205" s="362" t="s">
        <v>229</v>
      </c>
      <c r="E205" s="362" t="s">
        <v>684</v>
      </c>
      <c r="F205" s="363">
        <v>40458</v>
      </c>
      <c r="G205" s="362">
        <v>130950</v>
      </c>
      <c r="H205" s="362" t="s">
        <v>796</v>
      </c>
      <c r="I205" s="362" t="s">
        <v>126</v>
      </c>
      <c r="J205" s="362" t="s">
        <v>229</v>
      </c>
      <c r="K205" s="362" t="s">
        <v>683</v>
      </c>
      <c r="L205" s="363">
        <v>40975</v>
      </c>
      <c r="M205" s="349">
        <v>112927</v>
      </c>
      <c r="N205" s="361" t="s">
        <v>1179</v>
      </c>
      <c r="O205" s="349" t="s">
        <v>140</v>
      </c>
      <c r="P205" s="349" t="s">
        <v>229</v>
      </c>
      <c r="Q205" s="349" t="s">
        <v>684</v>
      </c>
      <c r="R205" s="364">
        <v>40583</v>
      </c>
      <c r="S205" s="361">
        <v>124064</v>
      </c>
      <c r="T205" s="355" t="s">
        <v>635</v>
      </c>
      <c r="U205" s="355" t="s">
        <v>236</v>
      </c>
      <c r="V205" s="349" t="s">
        <v>229</v>
      </c>
      <c r="W205" s="349" t="s">
        <v>683</v>
      </c>
      <c r="X205" s="364">
        <v>40850</v>
      </c>
      <c r="Y205" s="362">
        <v>134922</v>
      </c>
      <c r="Z205" s="362" t="s">
        <v>70</v>
      </c>
      <c r="AA205" s="362" t="s">
        <v>122</v>
      </c>
      <c r="AB205" s="362" t="s">
        <v>229</v>
      </c>
      <c r="AC205" s="362" t="s">
        <v>683</v>
      </c>
      <c r="AD205" s="363">
        <v>41080</v>
      </c>
      <c r="AE205" s="362">
        <v>100674</v>
      </c>
      <c r="AF205" s="362" t="s">
        <v>1235</v>
      </c>
      <c r="AG205" s="362" t="s">
        <v>233</v>
      </c>
      <c r="AH205" s="362" t="s">
        <v>229</v>
      </c>
      <c r="AI205" s="362" t="s">
        <v>683</v>
      </c>
      <c r="AJ205" s="363">
        <v>40828</v>
      </c>
      <c r="AK205" s="362">
        <v>121888</v>
      </c>
      <c r="AL205" s="362" t="s">
        <v>412</v>
      </c>
      <c r="AM205" s="362" t="s">
        <v>143</v>
      </c>
      <c r="AN205" s="362" t="s">
        <v>229</v>
      </c>
      <c r="AO205" s="362" t="s">
        <v>683</v>
      </c>
      <c r="AP205" s="363">
        <v>41074</v>
      </c>
      <c r="AQ205" s="362">
        <v>126401</v>
      </c>
      <c r="AR205" s="362" t="s">
        <v>1155</v>
      </c>
      <c r="AS205" s="362" t="s">
        <v>259</v>
      </c>
      <c r="AT205" s="362" t="s">
        <v>229</v>
      </c>
      <c r="AU205" s="363" t="s">
        <v>684</v>
      </c>
      <c r="AV205" s="363">
        <v>40948</v>
      </c>
      <c r="AW205" s="362">
        <v>122848</v>
      </c>
      <c r="AX205" s="362" t="s">
        <v>1285</v>
      </c>
      <c r="AY205" s="363" t="s">
        <v>128</v>
      </c>
      <c r="AZ205" s="362" t="s">
        <v>230</v>
      </c>
      <c r="BA205" s="362" t="s">
        <v>683</v>
      </c>
      <c r="BB205" s="363">
        <v>40864</v>
      </c>
      <c r="BC205" s="362">
        <v>126401</v>
      </c>
      <c r="BD205" s="363" t="s">
        <v>1155</v>
      </c>
      <c r="BE205" s="362" t="s">
        <v>259</v>
      </c>
      <c r="BF205" s="362" t="s">
        <v>229</v>
      </c>
      <c r="BG205" s="362" t="s">
        <v>684</v>
      </c>
      <c r="BH205" s="363">
        <v>40948</v>
      </c>
    </row>
    <row r="206" spans="1:60">
      <c r="A206" s="362">
        <v>125116</v>
      </c>
      <c r="B206" s="362" t="s">
        <v>425</v>
      </c>
      <c r="C206" s="362" t="s">
        <v>20</v>
      </c>
      <c r="D206" s="362" t="s">
        <v>229</v>
      </c>
      <c r="E206" s="362" t="s">
        <v>683</v>
      </c>
      <c r="F206" s="363">
        <v>40486</v>
      </c>
      <c r="G206" s="362">
        <v>125907</v>
      </c>
      <c r="H206" s="362" t="s">
        <v>428</v>
      </c>
      <c r="I206" s="362" t="s">
        <v>261</v>
      </c>
      <c r="J206" s="362" t="s">
        <v>229</v>
      </c>
      <c r="K206" s="362" t="s">
        <v>683</v>
      </c>
      <c r="L206" s="363">
        <v>40498</v>
      </c>
      <c r="M206" s="349">
        <v>131771</v>
      </c>
      <c r="N206" s="361" t="s">
        <v>1180</v>
      </c>
      <c r="O206" s="349" t="s">
        <v>155</v>
      </c>
      <c r="P206" s="349" t="s">
        <v>229</v>
      </c>
      <c r="Q206" s="349" t="s">
        <v>683</v>
      </c>
      <c r="R206" s="364">
        <v>40584</v>
      </c>
      <c r="S206" s="361">
        <v>130963</v>
      </c>
      <c r="T206" s="355" t="s">
        <v>618</v>
      </c>
      <c r="U206" s="355" t="s">
        <v>143</v>
      </c>
      <c r="V206" s="349" t="s">
        <v>229</v>
      </c>
      <c r="W206" s="349" t="s">
        <v>683</v>
      </c>
      <c r="X206" s="364">
        <v>40851</v>
      </c>
      <c r="Y206" s="362">
        <v>121888</v>
      </c>
      <c r="Z206" s="362" t="s">
        <v>412</v>
      </c>
      <c r="AA206" s="362" t="s">
        <v>143</v>
      </c>
      <c r="AB206" s="362" t="s">
        <v>229</v>
      </c>
      <c r="AC206" s="362" t="s">
        <v>683</v>
      </c>
      <c r="AD206" s="363">
        <v>41074</v>
      </c>
      <c r="AE206" s="362">
        <v>131539</v>
      </c>
      <c r="AF206" s="362" t="s">
        <v>1236</v>
      </c>
      <c r="AG206" s="362" t="s">
        <v>176</v>
      </c>
      <c r="AH206" s="362" t="s">
        <v>229</v>
      </c>
      <c r="AI206" s="362" t="s">
        <v>683</v>
      </c>
      <c r="AJ206" s="363">
        <v>40822</v>
      </c>
      <c r="AK206" s="362">
        <v>123978</v>
      </c>
      <c r="AL206" s="362" t="s">
        <v>377</v>
      </c>
      <c r="AM206" s="362" t="s">
        <v>185</v>
      </c>
      <c r="AN206" s="362" t="s">
        <v>229</v>
      </c>
      <c r="AO206" s="362" t="s">
        <v>683</v>
      </c>
      <c r="AP206" s="363">
        <v>41074</v>
      </c>
      <c r="AQ206" s="362">
        <v>114919</v>
      </c>
      <c r="AR206" s="362" t="s">
        <v>1176</v>
      </c>
      <c r="AS206" s="362" t="s">
        <v>263</v>
      </c>
      <c r="AT206" s="362" t="s">
        <v>229</v>
      </c>
      <c r="AU206" s="363" t="s">
        <v>683</v>
      </c>
      <c r="AV206" s="363">
        <v>40948</v>
      </c>
      <c r="AW206" s="362">
        <v>115774</v>
      </c>
      <c r="AX206" s="362" t="s">
        <v>1286</v>
      </c>
      <c r="AY206" s="363" t="s">
        <v>107</v>
      </c>
      <c r="AZ206" s="362" t="s">
        <v>230</v>
      </c>
      <c r="BA206" s="362" t="s">
        <v>685</v>
      </c>
      <c r="BB206" s="363">
        <v>40857</v>
      </c>
      <c r="BC206" s="362">
        <v>114919</v>
      </c>
      <c r="BD206" s="363" t="s">
        <v>1176</v>
      </c>
      <c r="BE206" s="362" t="s">
        <v>263</v>
      </c>
      <c r="BF206" s="362" t="s">
        <v>229</v>
      </c>
      <c r="BG206" s="362" t="s">
        <v>683</v>
      </c>
      <c r="BH206" s="363">
        <v>40948</v>
      </c>
    </row>
    <row r="207" spans="1:60">
      <c r="A207" s="362">
        <v>125063</v>
      </c>
      <c r="B207" s="362" t="s">
        <v>1065</v>
      </c>
      <c r="C207" s="362" t="s">
        <v>20</v>
      </c>
      <c r="D207" s="362" t="s">
        <v>229</v>
      </c>
      <c r="E207" s="362" t="s">
        <v>683</v>
      </c>
      <c r="F207" s="363">
        <v>40353</v>
      </c>
      <c r="G207" s="362">
        <v>125725</v>
      </c>
      <c r="H207" s="362" t="s">
        <v>941</v>
      </c>
      <c r="I207" s="362" t="s">
        <v>234</v>
      </c>
      <c r="J207" s="362" t="s">
        <v>229</v>
      </c>
      <c r="K207" s="362" t="s">
        <v>684</v>
      </c>
      <c r="L207" s="363">
        <v>41045</v>
      </c>
      <c r="M207" s="349">
        <v>121930</v>
      </c>
      <c r="N207" s="361" t="s">
        <v>503</v>
      </c>
      <c r="O207" s="349" t="s">
        <v>143</v>
      </c>
      <c r="P207" s="349" t="s">
        <v>229</v>
      </c>
      <c r="Q207" s="349" t="s">
        <v>683</v>
      </c>
      <c r="R207" s="364">
        <v>40584</v>
      </c>
      <c r="S207" s="361">
        <v>113373</v>
      </c>
      <c r="T207" s="355" t="s">
        <v>631</v>
      </c>
      <c r="U207" s="355" t="s">
        <v>9</v>
      </c>
      <c r="V207" s="349" t="s">
        <v>229</v>
      </c>
      <c r="W207" s="349" t="s">
        <v>686</v>
      </c>
      <c r="X207" s="364">
        <v>40851</v>
      </c>
      <c r="Y207" s="362">
        <v>123978</v>
      </c>
      <c r="Z207" s="362" t="s">
        <v>377</v>
      </c>
      <c r="AA207" s="362" t="s">
        <v>185</v>
      </c>
      <c r="AB207" s="362" t="s">
        <v>229</v>
      </c>
      <c r="AC207" s="362" t="s">
        <v>683</v>
      </c>
      <c r="AD207" s="363">
        <v>41074</v>
      </c>
      <c r="AE207" s="362">
        <v>117930</v>
      </c>
      <c r="AF207" s="362" t="s">
        <v>1237</v>
      </c>
      <c r="AG207" s="362" t="s">
        <v>225</v>
      </c>
      <c r="AH207" s="362" t="s">
        <v>229</v>
      </c>
      <c r="AI207" s="362" t="s">
        <v>683</v>
      </c>
      <c r="AJ207" s="363">
        <v>40821</v>
      </c>
      <c r="AK207" s="362">
        <v>118539</v>
      </c>
      <c r="AL207" s="362" t="s">
        <v>403</v>
      </c>
      <c r="AM207" s="362" t="s">
        <v>108</v>
      </c>
      <c r="AN207" s="362" t="s">
        <v>229</v>
      </c>
      <c r="AO207" s="362" t="s">
        <v>683</v>
      </c>
      <c r="AP207" s="363">
        <v>41074</v>
      </c>
      <c r="AQ207" s="355">
        <v>124050</v>
      </c>
      <c r="AR207" s="355" t="s">
        <v>478</v>
      </c>
      <c r="AS207" s="355" t="s">
        <v>236</v>
      </c>
      <c r="AT207" s="355" t="s">
        <v>229</v>
      </c>
      <c r="AU207" s="355" t="s">
        <v>683</v>
      </c>
      <c r="AV207" s="355">
        <v>40948</v>
      </c>
      <c r="AW207" s="355">
        <v>109660</v>
      </c>
      <c r="AX207" s="355" t="s">
        <v>1287</v>
      </c>
      <c r="AY207" s="355" t="s">
        <v>131</v>
      </c>
      <c r="AZ207" s="355" t="s">
        <v>230</v>
      </c>
      <c r="BA207" s="355" t="s">
        <v>685</v>
      </c>
      <c r="BB207" s="355">
        <v>40851</v>
      </c>
      <c r="BC207" s="355">
        <v>124050</v>
      </c>
      <c r="BD207" s="355" t="s">
        <v>478</v>
      </c>
      <c r="BE207" s="355" t="s">
        <v>236</v>
      </c>
      <c r="BF207" s="355" t="s">
        <v>229</v>
      </c>
      <c r="BG207" s="355" t="s">
        <v>683</v>
      </c>
      <c r="BH207" s="355">
        <v>40948</v>
      </c>
    </row>
    <row r="208" spans="1:60">
      <c r="A208" s="362">
        <v>125044</v>
      </c>
      <c r="B208" s="362" t="s">
        <v>567</v>
      </c>
      <c r="C208" s="362" t="s">
        <v>20</v>
      </c>
      <c r="D208" s="362" t="s">
        <v>229</v>
      </c>
      <c r="E208" s="362" t="s">
        <v>683</v>
      </c>
      <c r="F208" s="363">
        <v>40815</v>
      </c>
      <c r="G208" s="362">
        <v>125141</v>
      </c>
      <c r="H208" s="362" t="s">
        <v>791</v>
      </c>
      <c r="I208" s="362" t="s">
        <v>20</v>
      </c>
      <c r="J208" s="362" t="s">
        <v>229</v>
      </c>
      <c r="K208" s="362" t="s">
        <v>686</v>
      </c>
      <c r="L208" s="363">
        <v>40932</v>
      </c>
      <c r="M208" s="349">
        <v>109714</v>
      </c>
      <c r="N208" s="361" t="s">
        <v>1181</v>
      </c>
      <c r="O208" s="349" t="s">
        <v>130</v>
      </c>
      <c r="P208" s="349" t="s">
        <v>230</v>
      </c>
      <c r="Q208" s="349" t="s">
        <v>684</v>
      </c>
      <c r="R208" s="364">
        <v>40584</v>
      </c>
      <c r="S208" s="361">
        <v>110642</v>
      </c>
      <c r="T208" s="355" t="s">
        <v>633</v>
      </c>
      <c r="U208" s="355" t="s">
        <v>148</v>
      </c>
      <c r="V208" s="349" t="s">
        <v>229</v>
      </c>
      <c r="W208" s="349" t="s">
        <v>683</v>
      </c>
      <c r="X208" s="364">
        <v>40851</v>
      </c>
      <c r="Y208" s="362">
        <v>118539</v>
      </c>
      <c r="Z208" s="362" t="s">
        <v>403</v>
      </c>
      <c r="AA208" s="362" t="s">
        <v>108</v>
      </c>
      <c r="AB208" s="362" t="s">
        <v>229</v>
      </c>
      <c r="AC208" s="362" t="s">
        <v>683</v>
      </c>
      <c r="AD208" s="363">
        <v>41074</v>
      </c>
      <c r="AE208" s="362">
        <v>125529</v>
      </c>
      <c r="AF208" s="362" t="s">
        <v>1238</v>
      </c>
      <c r="AG208" s="362" t="s">
        <v>234</v>
      </c>
      <c r="AH208" s="362" t="s">
        <v>229</v>
      </c>
      <c r="AI208" s="362" t="s">
        <v>683</v>
      </c>
      <c r="AJ208" s="363">
        <v>40814</v>
      </c>
      <c r="AK208" s="362">
        <v>131942</v>
      </c>
      <c r="AL208" s="362" t="s">
        <v>316</v>
      </c>
      <c r="AM208" s="362" t="s">
        <v>155</v>
      </c>
      <c r="AN208" s="362" t="s">
        <v>229</v>
      </c>
      <c r="AO208" s="362" t="s">
        <v>683</v>
      </c>
      <c r="AP208" s="363">
        <v>41060</v>
      </c>
      <c r="AQ208" s="355">
        <v>116207</v>
      </c>
      <c r="AR208" s="355" t="s">
        <v>1171</v>
      </c>
      <c r="AS208" s="355" t="s">
        <v>248</v>
      </c>
      <c r="AT208" s="355" t="s">
        <v>229</v>
      </c>
      <c r="AU208" s="355" t="s">
        <v>683</v>
      </c>
      <c r="AV208" s="355">
        <v>40948</v>
      </c>
      <c r="AW208" s="355">
        <v>118105</v>
      </c>
      <c r="AX208" s="355" t="s">
        <v>465</v>
      </c>
      <c r="AY208" s="355" t="s">
        <v>225</v>
      </c>
      <c r="AZ208" s="355" t="s">
        <v>230</v>
      </c>
      <c r="BA208" s="355" t="s">
        <v>683</v>
      </c>
      <c r="BB208" s="355">
        <v>40829</v>
      </c>
      <c r="BC208" s="355">
        <v>116207</v>
      </c>
      <c r="BD208" s="355" t="s">
        <v>1171</v>
      </c>
      <c r="BE208" s="355" t="s">
        <v>248</v>
      </c>
      <c r="BF208" s="355" t="s">
        <v>229</v>
      </c>
      <c r="BG208" s="355" t="s">
        <v>683</v>
      </c>
      <c r="BH208" s="355">
        <v>40948</v>
      </c>
    </row>
    <row r="209" spans="1:60">
      <c r="A209" s="362">
        <v>125031</v>
      </c>
      <c r="B209" s="362" t="s">
        <v>417</v>
      </c>
      <c r="C209" s="362" t="s">
        <v>20</v>
      </c>
      <c r="D209" s="362" t="s">
        <v>229</v>
      </c>
      <c r="E209" s="362" t="s">
        <v>683</v>
      </c>
      <c r="F209" s="363">
        <v>40561</v>
      </c>
      <c r="G209" s="362">
        <v>125109</v>
      </c>
      <c r="H209" s="362" t="s">
        <v>938</v>
      </c>
      <c r="I209" s="362" t="s">
        <v>20</v>
      </c>
      <c r="J209" s="362" t="s">
        <v>229</v>
      </c>
      <c r="K209" s="362" t="s">
        <v>683</v>
      </c>
      <c r="L209" s="363">
        <v>41059</v>
      </c>
      <c r="M209" s="349">
        <v>104309</v>
      </c>
      <c r="N209" s="361" t="s">
        <v>1182</v>
      </c>
      <c r="O209" s="349" t="s">
        <v>53</v>
      </c>
      <c r="P209" s="349" t="s">
        <v>229</v>
      </c>
      <c r="Q209" s="349" t="s">
        <v>683</v>
      </c>
      <c r="R209" s="364">
        <v>40585</v>
      </c>
      <c r="S209" s="361">
        <v>108944</v>
      </c>
      <c r="T209" s="355" t="s">
        <v>643</v>
      </c>
      <c r="U209" s="355" t="s">
        <v>127</v>
      </c>
      <c r="V209" s="349" t="s">
        <v>229</v>
      </c>
      <c r="W209" s="349" t="s">
        <v>685</v>
      </c>
      <c r="X209" s="364">
        <v>40851</v>
      </c>
      <c r="Y209" s="362">
        <v>131942</v>
      </c>
      <c r="Z209" s="362" t="s">
        <v>316</v>
      </c>
      <c r="AA209" s="362" t="s">
        <v>155</v>
      </c>
      <c r="AB209" s="362" t="s">
        <v>229</v>
      </c>
      <c r="AC209" s="362" t="s">
        <v>683</v>
      </c>
      <c r="AD209" s="363">
        <v>41060</v>
      </c>
      <c r="AE209" s="362">
        <v>135213</v>
      </c>
      <c r="AF209" s="362" t="s">
        <v>67</v>
      </c>
      <c r="AG209" s="362" t="s">
        <v>169</v>
      </c>
      <c r="AH209" s="362" t="s">
        <v>229</v>
      </c>
      <c r="AI209" s="362" t="s">
        <v>683</v>
      </c>
      <c r="AJ209" s="363">
        <v>40814</v>
      </c>
      <c r="AK209" s="362">
        <v>114391</v>
      </c>
      <c r="AL209" s="362" t="s">
        <v>356</v>
      </c>
      <c r="AM209" s="362" t="s">
        <v>106</v>
      </c>
      <c r="AN209" s="362" t="s">
        <v>229</v>
      </c>
      <c r="AO209" s="362" t="s">
        <v>683</v>
      </c>
      <c r="AP209" s="363">
        <v>41059</v>
      </c>
      <c r="AQ209" s="355">
        <v>124635</v>
      </c>
      <c r="AR209" s="355" t="s">
        <v>1148</v>
      </c>
      <c r="AS209" s="355" t="s">
        <v>109</v>
      </c>
      <c r="AT209" s="355" t="s">
        <v>229</v>
      </c>
      <c r="AU209" s="355" t="s">
        <v>683</v>
      </c>
      <c r="AV209" s="355">
        <v>40947</v>
      </c>
      <c r="AW209" s="355">
        <v>135192</v>
      </c>
      <c r="AX209" s="355" t="s">
        <v>1288</v>
      </c>
      <c r="AY209" s="355" t="s">
        <v>148</v>
      </c>
      <c r="AZ209" s="355" t="s">
        <v>230</v>
      </c>
      <c r="BA209" s="355" t="s">
        <v>685</v>
      </c>
      <c r="BB209" s="355">
        <v>40823</v>
      </c>
      <c r="BC209" s="355">
        <v>124635</v>
      </c>
      <c r="BD209" s="355" t="s">
        <v>1148</v>
      </c>
      <c r="BE209" s="355" t="s">
        <v>109</v>
      </c>
      <c r="BF209" s="355" t="s">
        <v>229</v>
      </c>
      <c r="BG209" s="355" t="s">
        <v>683</v>
      </c>
      <c r="BH209" s="355">
        <v>40947</v>
      </c>
    </row>
    <row r="210" spans="1:60">
      <c r="A210" s="362">
        <v>124546</v>
      </c>
      <c r="B210" s="362" t="s">
        <v>423</v>
      </c>
      <c r="C210" s="362" t="s">
        <v>109</v>
      </c>
      <c r="D210" s="362" t="s">
        <v>229</v>
      </c>
      <c r="E210" s="362" t="s">
        <v>683</v>
      </c>
      <c r="F210" s="363">
        <v>40571</v>
      </c>
      <c r="G210" s="362">
        <v>125044</v>
      </c>
      <c r="H210" s="362" t="s">
        <v>567</v>
      </c>
      <c r="I210" s="362" t="s">
        <v>20</v>
      </c>
      <c r="J210" s="362" t="s">
        <v>229</v>
      </c>
      <c r="K210" s="362" t="s">
        <v>683</v>
      </c>
      <c r="L210" s="363">
        <v>40815</v>
      </c>
      <c r="M210" s="349">
        <v>131006</v>
      </c>
      <c r="N210" s="361" t="s">
        <v>1183</v>
      </c>
      <c r="O210" s="349" t="s">
        <v>129</v>
      </c>
      <c r="P210" s="349" t="s">
        <v>229</v>
      </c>
      <c r="Q210" s="349" t="s">
        <v>683</v>
      </c>
      <c r="R210" s="364">
        <v>40590</v>
      </c>
      <c r="S210" s="361">
        <v>106191</v>
      </c>
      <c r="T210" s="355" t="s">
        <v>644</v>
      </c>
      <c r="U210" s="355" t="s">
        <v>4</v>
      </c>
      <c r="V210" s="349" t="s">
        <v>229</v>
      </c>
      <c r="W210" s="349" t="s">
        <v>683</v>
      </c>
      <c r="X210" s="364">
        <v>40855</v>
      </c>
      <c r="Y210" s="362">
        <v>114391</v>
      </c>
      <c r="Z210" s="362" t="s">
        <v>356</v>
      </c>
      <c r="AA210" s="362" t="s">
        <v>106</v>
      </c>
      <c r="AB210" s="362" t="s">
        <v>229</v>
      </c>
      <c r="AC210" s="362" t="s">
        <v>683</v>
      </c>
      <c r="AD210" s="363">
        <v>41059</v>
      </c>
      <c r="AE210" s="362">
        <v>121104</v>
      </c>
      <c r="AF210" s="362" t="s">
        <v>1239</v>
      </c>
      <c r="AG210" s="362" t="s">
        <v>114</v>
      </c>
      <c r="AH210" s="362" t="s">
        <v>229</v>
      </c>
      <c r="AI210" s="362" t="s">
        <v>686</v>
      </c>
      <c r="AJ210" s="363">
        <v>40807</v>
      </c>
      <c r="AK210" s="362">
        <v>113732</v>
      </c>
      <c r="AL210" s="362" t="s">
        <v>362</v>
      </c>
      <c r="AM210" s="362" t="s">
        <v>202</v>
      </c>
      <c r="AN210" s="362" t="s">
        <v>229</v>
      </c>
      <c r="AO210" s="362" t="s">
        <v>683</v>
      </c>
      <c r="AP210" s="363">
        <v>41059</v>
      </c>
      <c r="AQ210" s="355">
        <v>105238</v>
      </c>
      <c r="AR210" s="355" t="s">
        <v>1175</v>
      </c>
      <c r="AS210" s="355" t="s">
        <v>255</v>
      </c>
      <c r="AT210" s="355" t="s">
        <v>229</v>
      </c>
      <c r="AU210" s="355" t="s">
        <v>684</v>
      </c>
      <c r="AV210" s="355">
        <v>40947</v>
      </c>
      <c r="AW210" s="355">
        <v>119737</v>
      </c>
      <c r="AX210" s="355" t="s">
        <v>1289</v>
      </c>
      <c r="AY210" s="355" t="s">
        <v>242</v>
      </c>
      <c r="AZ210" s="355" t="s">
        <v>230</v>
      </c>
      <c r="BA210" s="355" t="s">
        <v>685</v>
      </c>
      <c r="BB210" s="355">
        <v>40822</v>
      </c>
      <c r="BC210" s="355">
        <v>105238</v>
      </c>
      <c r="BD210" s="355" t="s">
        <v>1175</v>
      </c>
      <c r="BE210" s="355" t="s">
        <v>255</v>
      </c>
      <c r="BF210" s="355" t="s">
        <v>229</v>
      </c>
      <c r="BG210" s="355" t="s">
        <v>684</v>
      </c>
      <c r="BH210" s="355">
        <v>40947</v>
      </c>
    </row>
    <row r="211" spans="1:60">
      <c r="A211" s="362">
        <v>124536</v>
      </c>
      <c r="B211" s="362" t="s">
        <v>565</v>
      </c>
      <c r="C211" s="362" t="s">
        <v>109</v>
      </c>
      <c r="D211" s="362" t="s">
        <v>229</v>
      </c>
      <c r="E211" s="362" t="s">
        <v>683</v>
      </c>
      <c r="F211" s="363">
        <v>40828</v>
      </c>
      <c r="G211" s="362">
        <v>125002</v>
      </c>
      <c r="H211" s="362" t="s">
        <v>950</v>
      </c>
      <c r="I211" s="362" t="s">
        <v>20</v>
      </c>
      <c r="J211" s="362" t="s">
        <v>229</v>
      </c>
      <c r="K211" s="362" t="s">
        <v>683</v>
      </c>
      <c r="L211" s="363">
        <v>41023</v>
      </c>
      <c r="M211" s="349">
        <v>112664</v>
      </c>
      <c r="N211" s="361" t="s">
        <v>1184</v>
      </c>
      <c r="O211" s="349" t="s">
        <v>145</v>
      </c>
      <c r="P211" s="349" t="s">
        <v>229</v>
      </c>
      <c r="Q211" s="349" t="s">
        <v>683</v>
      </c>
      <c r="R211" s="364">
        <v>40591</v>
      </c>
      <c r="S211" s="361">
        <v>101437</v>
      </c>
      <c r="T211" s="355" t="s">
        <v>652</v>
      </c>
      <c r="U211" s="355" t="s">
        <v>49</v>
      </c>
      <c r="V211" s="349" t="s">
        <v>229</v>
      </c>
      <c r="W211" s="349" t="s">
        <v>683</v>
      </c>
      <c r="X211" s="364">
        <v>40855</v>
      </c>
      <c r="Y211" s="362">
        <v>113732</v>
      </c>
      <c r="Z211" s="362" t="s">
        <v>362</v>
      </c>
      <c r="AA211" s="362" t="s">
        <v>202</v>
      </c>
      <c r="AB211" s="362" t="s">
        <v>229</v>
      </c>
      <c r="AC211" s="362" t="s">
        <v>683</v>
      </c>
      <c r="AD211" s="363">
        <v>41059</v>
      </c>
      <c r="AE211" s="362">
        <v>131787</v>
      </c>
      <c r="AF211" s="362" t="s">
        <v>1240</v>
      </c>
      <c r="AG211" s="362" t="s">
        <v>50</v>
      </c>
      <c r="AH211" s="362" t="s">
        <v>229</v>
      </c>
      <c r="AI211" s="362" t="s">
        <v>683</v>
      </c>
      <c r="AJ211" s="363">
        <v>40801</v>
      </c>
      <c r="AK211" s="362">
        <v>135281</v>
      </c>
      <c r="AL211" s="362" t="s">
        <v>378</v>
      </c>
      <c r="AM211" s="362" t="s">
        <v>236</v>
      </c>
      <c r="AN211" s="362" t="s">
        <v>229</v>
      </c>
      <c r="AO211" s="362" t="s">
        <v>683</v>
      </c>
      <c r="AP211" s="363">
        <v>41059</v>
      </c>
      <c r="AQ211" s="355">
        <v>124733</v>
      </c>
      <c r="AR211" s="355" t="s">
        <v>1149</v>
      </c>
      <c r="AS211" s="355" t="s">
        <v>109</v>
      </c>
      <c r="AT211" s="355" t="s">
        <v>229</v>
      </c>
      <c r="AU211" s="355" t="s">
        <v>686</v>
      </c>
      <c r="AV211" s="355">
        <v>40942</v>
      </c>
      <c r="AW211" s="355">
        <v>121220</v>
      </c>
      <c r="AX211" s="355" t="s">
        <v>1290</v>
      </c>
      <c r="AY211" s="355" t="s">
        <v>114</v>
      </c>
      <c r="AZ211" s="355" t="s">
        <v>230</v>
      </c>
      <c r="BA211" s="355" t="s">
        <v>685</v>
      </c>
      <c r="BB211" s="355">
        <v>40821</v>
      </c>
      <c r="BC211" s="355">
        <v>124733</v>
      </c>
      <c r="BD211" s="355" t="s">
        <v>1149</v>
      </c>
      <c r="BE211" s="355" t="s">
        <v>109</v>
      </c>
      <c r="BF211" s="355" t="s">
        <v>229</v>
      </c>
      <c r="BG211" s="355" t="s">
        <v>686</v>
      </c>
      <c r="BH211" s="355">
        <v>40942</v>
      </c>
    </row>
    <row r="212" spans="1:60">
      <c r="A212" s="362">
        <v>124046</v>
      </c>
      <c r="B212" s="362" t="s">
        <v>587</v>
      </c>
      <c r="C212" s="362" t="s">
        <v>236</v>
      </c>
      <c r="D212" s="362" t="s">
        <v>229</v>
      </c>
      <c r="E212" s="362" t="s">
        <v>683</v>
      </c>
      <c r="F212" s="363">
        <v>40855</v>
      </c>
      <c r="G212" s="362">
        <v>124944</v>
      </c>
      <c r="H212" s="362" t="s">
        <v>951</v>
      </c>
      <c r="I212" s="362" t="s">
        <v>20</v>
      </c>
      <c r="J212" s="362" t="s">
        <v>229</v>
      </c>
      <c r="K212" s="362" t="s">
        <v>683</v>
      </c>
      <c r="L212" s="363">
        <v>40977</v>
      </c>
      <c r="M212" s="349">
        <v>100810</v>
      </c>
      <c r="N212" s="361" t="s">
        <v>438</v>
      </c>
      <c r="O212" s="349" t="s">
        <v>156</v>
      </c>
      <c r="P212" s="349" t="s">
        <v>229</v>
      </c>
      <c r="Q212" s="349" t="s">
        <v>683</v>
      </c>
      <c r="R212" s="364">
        <v>40591</v>
      </c>
      <c r="S212" s="361">
        <v>121194</v>
      </c>
      <c r="T212" s="355" t="s">
        <v>616</v>
      </c>
      <c r="U212" s="355" t="s">
        <v>114</v>
      </c>
      <c r="V212" s="349" t="s">
        <v>229</v>
      </c>
      <c r="W212" s="349" t="s">
        <v>683</v>
      </c>
      <c r="X212" s="364">
        <v>40856</v>
      </c>
      <c r="Y212" s="362">
        <v>135281</v>
      </c>
      <c r="Z212" s="362" t="s">
        <v>378</v>
      </c>
      <c r="AA212" s="362" t="s">
        <v>236</v>
      </c>
      <c r="AB212" s="362" t="s">
        <v>229</v>
      </c>
      <c r="AC212" s="362" t="s">
        <v>683</v>
      </c>
      <c r="AD212" s="363">
        <v>41059</v>
      </c>
      <c r="AE212" s="362">
        <v>108736</v>
      </c>
      <c r="AF212" s="362" t="s">
        <v>1241</v>
      </c>
      <c r="AG212" s="362" t="s">
        <v>254</v>
      </c>
      <c r="AH212" s="362" t="s">
        <v>230</v>
      </c>
      <c r="AI212" s="362" t="s">
        <v>684</v>
      </c>
      <c r="AJ212" s="363">
        <v>40886</v>
      </c>
      <c r="AK212" s="362">
        <v>107289</v>
      </c>
      <c r="AL212" s="362" t="s">
        <v>342</v>
      </c>
      <c r="AM212" s="362" t="s">
        <v>147</v>
      </c>
      <c r="AN212" s="362" t="s">
        <v>229</v>
      </c>
      <c r="AO212" s="362" t="s">
        <v>683</v>
      </c>
      <c r="AP212" s="363">
        <v>41058</v>
      </c>
      <c r="AQ212" s="355">
        <v>106992</v>
      </c>
      <c r="AR212" s="355" t="s">
        <v>1161</v>
      </c>
      <c r="AS212" s="355" t="s">
        <v>29</v>
      </c>
      <c r="AT212" s="355" t="s">
        <v>229</v>
      </c>
      <c r="AU212" s="355" t="s">
        <v>683</v>
      </c>
      <c r="AV212" s="355">
        <v>40942</v>
      </c>
      <c r="AW212" s="355">
        <v>118891</v>
      </c>
      <c r="AX212" s="355" t="s">
        <v>1291</v>
      </c>
      <c r="AY212" s="355" t="s">
        <v>108</v>
      </c>
      <c r="AZ212" s="355" t="s">
        <v>230</v>
      </c>
      <c r="BA212" s="355" t="s">
        <v>685</v>
      </c>
      <c r="BB212" s="355">
        <v>40808</v>
      </c>
      <c r="BC212" s="355">
        <v>106992</v>
      </c>
      <c r="BD212" s="355" t="s">
        <v>1161</v>
      </c>
      <c r="BE212" s="355" t="s">
        <v>29</v>
      </c>
      <c r="BF212" s="355" t="s">
        <v>229</v>
      </c>
      <c r="BG212" s="355" t="s">
        <v>683</v>
      </c>
      <c r="BH212" s="355">
        <v>40942</v>
      </c>
    </row>
    <row r="213" spans="1:60">
      <c r="A213" s="362">
        <v>123978</v>
      </c>
      <c r="B213" s="362" t="s">
        <v>377</v>
      </c>
      <c r="C213" s="362" t="s">
        <v>185</v>
      </c>
      <c r="D213" s="362" t="s">
        <v>229</v>
      </c>
      <c r="E213" s="362" t="s">
        <v>683</v>
      </c>
      <c r="F213" s="363">
        <v>40703</v>
      </c>
      <c r="G213" s="362">
        <v>124750</v>
      </c>
      <c r="H213" s="362" t="s">
        <v>1073</v>
      </c>
      <c r="I213" s="362" t="s">
        <v>109</v>
      </c>
      <c r="J213" s="362" t="s">
        <v>229</v>
      </c>
      <c r="K213" s="362" t="s">
        <v>686</v>
      </c>
      <c r="L213" s="363">
        <v>41082</v>
      </c>
      <c r="M213" s="349">
        <v>132822</v>
      </c>
      <c r="N213" s="361" t="s">
        <v>490</v>
      </c>
      <c r="O213" s="349" t="s">
        <v>122</v>
      </c>
      <c r="P213" s="349" t="s">
        <v>230</v>
      </c>
      <c r="Q213" s="349" t="s">
        <v>686</v>
      </c>
      <c r="R213" s="364">
        <v>40605</v>
      </c>
      <c r="S213" s="361">
        <v>115620</v>
      </c>
      <c r="T213" s="355" t="s">
        <v>624</v>
      </c>
      <c r="U213" s="355" t="s">
        <v>107</v>
      </c>
      <c r="V213" s="349" t="s">
        <v>229</v>
      </c>
      <c r="W213" s="349" t="s">
        <v>686</v>
      </c>
      <c r="X213" s="364">
        <v>40856</v>
      </c>
      <c r="Y213" s="362">
        <v>107289</v>
      </c>
      <c r="Z213" s="362" t="s">
        <v>342</v>
      </c>
      <c r="AA213" s="362" t="s">
        <v>147</v>
      </c>
      <c r="AB213" s="362" t="s">
        <v>229</v>
      </c>
      <c r="AC213" s="362" t="s">
        <v>683</v>
      </c>
      <c r="AD213" s="363">
        <v>41058</v>
      </c>
      <c r="AE213" s="362">
        <v>106648</v>
      </c>
      <c r="AF213" s="362" t="s">
        <v>1242</v>
      </c>
      <c r="AG213" s="362" t="s">
        <v>245</v>
      </c>
      <c r="AH213" s="362" t="s">
        <v>230</v>
      </c>
      <c r="AI213" s="362" t="s">
        <v>683</v>
      </c>
      <c r="AJ213" s="363">
        <v>40885</v>
      </c>
      <c r="AK213" s="362">
        <v>120902</v>
      </c>
      <c r="AL213" s="362" t="s">
        <v>415</v>
      </c>
      <c r="AM213" s="362" t="s">
        <v>114</v>
      </c>
      <c r="AN213" s="362" t="s">
        <v>229</v>
      </c>
      <c r="AO213" s="362" t="s">
        <v>683</v>
      </c>
      <c r="AP213" s="363">
        <v>41053</v>
      </c>
      <c r="AQ213" s="355">
        <v>132252</v>
      </c>
      <c r="AR213" s="355" t="s">
        <v>436</v>
      </c>
      <c r="AS213" s="355" t="s">
        <v>181</v>
      </c>
      <c r="AT213" s="355" t="s">
        <v>229</v>
      </c>
      <c r="AU213" s="355" t="s">
        <v>683</v>
      </c>
      <c r="AV213" s="355">
        <v>40935</v>
      </c>
      <c r="AW213" s="355">
        <v>122864</v>
      </c>
      <c r="AX213" s="355" t="s">
        <v>1292</v>
      </c>
      <c r="AY213" s="355" t="s">
        <v>128</v>
      </c>
      <c r="AZ213" s="355" t="s">
        <v>230</v>
      </c>
      <c r="BA213" s="355" t="s">
        <v>683</v>
      </c>
      <c r="BB213" s="355">
        <v>40801</v>
      </c>
      <c r="BC213" s="355">
        <v>132252</v>
      </c>
      <c r="BD213" s="355" t="s">
        <v>436</v>
      </c>
      <c r="BE213" s="355" t="s">
        <v>181</v>
      </c>
      <c r="BF213" s="355" t="s">
        <v>229</v>
      </c>
      <c r="BG213" s="355" t="s">
        <v>683</v>
      </c>
      <c r="BH213" s="355">
        <v>40935</v>
      </c>
    </row>
    <row r="214" spans="1:60">
      <c r="A214" s="362">
        <v>123398</v>
      </c>
      <c r="B214" s="362" t="s">
        <v>498</v>
      </c>
      <c r="C214" s="362" t="s">
        <v>175</v>
      </c>
      <c r="D214" s="362" t="s">
        <v>229</v>
      </c>
      <c r="E214" s="362" t="s">
        <v>683</v>
      </c>
      <c r="F214" s="363">
        <v>40870</v>
      </c>
      <c r="G214" s="362">
        <v>124654</v>
      </c>
      <c r="H214" s="362" t="s">
        <v>939</v>
      </c>
      <c r="I214" s="362" t="s">
        <v>109</v>
      </c>
      <c r="J214" s="362" t="s">
        <v>229</v>
      </c>
      <c r="K214" s="362" t="s">
        <v>683</v>
      </c>
      <c r="L214" s="363">
        <v>40970</v>
      </c>
      <c r="M214" s="349">
        <v>108405</v>
      </c>
      <c r="N214" s="361" t="s">
        <v>1185</v>
      </c>
      <c r="O214" s="349" t="s">
        <v>8</v>
      </c>
      <c r="P214" s="349" t="s">
        <v>230</v>
      </c>
      <c r="Q214" s="349" t="s">
        <v>683</v>
      </c>
      <c r="R214" s="364">
        <v>40605</v>
      </c>
      <c r="S214" s="361">
        <v>102798</v>
      </c>
      <c r="T214" s="355" t="s">
        <v>651</v>
      </c>
      <c r="U214" s="355" t="s">
        <v>11</v>
      </c>
      <c r="V214" s="349" t="s">
        <v>229</v>
      </c>
      <c r="W214" s="349" t="s">
        <v>683</v>
      </c>
      <c r="X214" s="364">
        <v>40856</v>
      </c>
      <c r="Y214" s="362">
        <v>120902</v>
      </c>
      <c r="Z214" s="362" t="s">
        <v>415</v>
      </c>
      <c r="AA214" s="362" t="s">
        <v>114</v>
      </c>
      <c r="AB214" s="362" t="s">
        <v>229</v>
      </c>
      <c r="AC214" s="362" t="s">
        <v>683</v>
      </c>
      <c r="AD214" s="363">
        <v>41053</v>
      </c>
      <c r="AE214" s="362">
        <v>102449</v>
      </c>
      <c r="AF214" s="362" t="s">
        <v>1243</v>
      </c>
      <c r="AG214" s="362" t="s">
        <v>51</v>
      </c>
      <c r="AH214" s="362" t="s">
        <v>230</v>
      </c>
      <c r="AI214" s="362" t="s">
        <v>685</v>
      </c>
      <c r="AJ214" s="363">
        <v>40884</v>
      </c>
      <c r="AK214" s="362">
        <v>112561</v>
      </c>
      <c r="AL214" s="362" t="s">
        <v>352</v>
      </c>
      <c r="AM214" s="362" t="s">
        <v>145</v>
      </c>
      <c r="AN214" s="362" t="s">
        <v>229</v>
      </c>
      <c r="AO214" s="362" t="s">
        <v>683</v>
      </c>
      <c r="AP214" s="363">
        <v>41046</v>
      </c>
      <c r="AQ214" s="355">
        <v>115492</v>
      </c>
      <c r="AR214" s="355" t="s">
        <v>1162</v>
      </c>
      <c r="AS214" s="355" t="s">
        <v>107</v>
      </c>
      <c r="AT214" s="355" t="s">
        <v>229</v>
      </c>
      <c r="AU214" s="355" t="s">
        <v>685</v>
      </c>
      <c r="AV214" s="355">
        <v>40934</v>
      </c>
      <c r="AW214" s="355">
        <v>119751</v>
      </c>
      <c r="AX214" s="355" t="s">
        <v>1293</v>
      </c>
      <c r="AY214" s="355" t="s">
        <v>142</v>
      </c>
      <c r="AZ214" s="355" t="s">
        <v>230</v>
      </c>
      <c r="BA214" s="355" t="s">
        <v>683</v>
      </c>
      <c r="BB214" s="355">
        <v>40801</v>
      </c>
      <c r="BC214" s="355">
        <v>115492</v>
      </c>
      <c r="BD214" s="355" t="s">
        <v>1162</v>
      </c>
      <c r="BE214" s="355" t="s">
        <v>107</v>
      </c>
      <c r="BF214" s="355" t="s">
        <v>229</v>
      </c>
      <c r="BG214" s="355" t="s">
        <v>685</v>
      </c>
      <c r="BH214" s="355">
        <v>40934</v>
      </c>
    </row>
    <row r="215" spans="1:60">
      <c r="A215" s="362">
        <v>123393</v>
      </c>
      <c r="B215" s="362" t="s">
        <v>574</v>
      </c>
      <c r="C215" s="362" t="s">
        <v>175</v>
      </c>
      <c r="D215" s="362" t="s">
        <v>229</v>
      </c>
      <c r="E215" s="362" t="s">
        <v>683</v>
      </c>
      <c r="F215" s="363">
        <v>40813</v>
      </c>
      <c r="G215" s="362">
        <v>124536</v>
      </c>
      <c r="H215" s="362" t="s">
        <v>565</v>
      </c>
      <c r="I215" s="362" t="s">
        <v>109</v>
      </c>
      <c r="J215" s="362" t="s">
        <v>229</v>
      </c>
      <c r="K215" s="362" t="s">
        <v>683</v>
      </c>
      <c r="L215" s="363">
        <v>40828</v>
      </c>
      <c r="M215" s="349">
        <v>113400</v>
      </c>
      <c r="N215" s="361" t="s">
        <v>1186</v>
      </c>
      <c r="O215" s="349" t="s">
        <v>9</v>
      </c>
      <c r="P215" s="349" t="s">
        <v>229</v>
      </c>
      <c r="Q215" s="349" t="s">
        <v>686</v>
      </c>
      <c r="R215" s="364">
        <v>40606</v>
      </c>
      <c r="S215" s="361">
        <v>115213</v>
      </c>
      <c r="T215" s="355" t="s">
        <v>656</v>
      </c>
      <c r="U215" s="355" t="s">
        <v>263</v>
      </c>
      <c r="V215" s="349" t="s">
        <v>230</v>
      </c>
      <c r="W215" s="349" t="s">
        <v>685</v>
      </c>
      <c r="X215" s="364">
        <v>40856</v>
      </c>
      <c r="Y215" s="362">
        <v>112561</v>
      </c>
      <c r="Z215" s="362" t="s">
        <v>352</v>
      </c>
      <c r="AA215" s="362" t="s">
        <v>145</v>
      </c>
      <c r="AB215" s="362" t="s">
        <v>229</v>
      </c>
      <c r="AC215" s="362" t="s">
        <v>683</v>
      </c>
      <c r="AD215" s="363">
        <v>41046</v>
      </c>
      <c r="AE215" s="362">
        <v>113539</v>
      </c>
      <c r="AF215" s="362" t="s">
        <v>1244</v>
      </c>
      <c r="AG215" s="362" t="s">
        <v>9</v>
      </c>
      <c r="AH215" s="362" t="s">
        <v>230</v>
      </c>
      <c r="AI215" s="362" t="s">
        <v>683</v>
      </c>
      <c r="AJ215" s="363">
        <v>40879</v>
      </c>
      <c r="AK215" s="362">
        <v>123122</v>
      </c>
      <c r="AL215" s="362" t="s">
        <v>424</v>
      </c>
      <c r="AM215" s="362" t="s">
        <v>196</v>
      </c>
      <c r="AN215" s="362" t="s">
        <v>229</v>
      </c>
      <c r="AO215" s="362" t="s">
        <v>686</v>
      </c>
      <c r="AP215" s="363">
        <v>41039</v>
      </c>
      <c r="AQ215" s="355">
        <v>118300</v>
      </c>
      <c r="AR215" s="355" t="s">
        <v>1154</v>
      </c>
      <c r="AS215" s="355" t="s">
        <v>108</v>
      </c>
      <c r="AT215" s="355" t="s">
        <v>229</v>
      </c>
      <c r="AU215" s="355" t="s">
        <v>683</v>
      </c>
      <c r="AV215" s="355">
        <v>40928</v>
      </c>
      <c r="AW215" s="355">
        <v>134126</v>
      </c>
      <c r="AX215" s="355" t="s">
        <v>1294</v>
      </c>
      <c r="AY215" s="355" t="s">
        <v>262</v>
      </c>
      <c r="AZ215" s="355" t="s">
        <v>231</v>
      </c>
      <c r="BA215" s="355" t="s">
        <v>689</v>
      </c>
      <c r="BB215" s="355">
        <v>40879</v>
      </c>
      <c r="BC215" s="355">
        <v>118300</v>
      </c>
      <c r="BD215" s="355" t="s">
        <v>1154</v>
      </c>
      <c r="BE215" s="355" t="s">
        <v>108</v>
      </c>
      <c r="BF215" s="355" t="s">
        <v>229</v>
      </c>
      <c r="BG215" s="355" t="s">
        <v>683</v>
      </c>
      <c r="BH215" s="355">
        <v>40928</v>
      </c>
    </row>
    <row r="216" spans="1:60">
      <c r="A216" s="362">
        <v>123213</v>
      </c>
      <c r="B216" s="362" t="s">
        <v>1066</v>
      </c>
      <c r="C216" s="362" t="s">
        <v>196</v>
      </c>
      <c r="D216" s="362" t="s">
        <v>229</v>
      </c>
      <c r="E216" s="362" t="s">
        <v>684</v>
      </c>
      <c r="F216" s="363">
        <v>40507</v>
      </c>
      <c r="G216" s="362">
        <v>124252</v>
      </c>
      <c r="H216" s="362" t="s">
        <v>940</v>
      </c>
      <c r="I216" s="362" t="s">
        <v>236</v>
      </c>
      <c r="J216" s="362" t="s">
        <v>229</v>
      </c>
      <c r="K216" s="362" t="s">
        <v>686</v>
      </c>
      <c r="L216" s="363">
        <v>41047</v>
      </c>
      <c r="M216" s="349">
        <v>101632</v>
      </c>
      <c r="N216" s="361" t="s">
        <v>439</v>
      </c>
      <c r="O216" s="349" t="s">
        <v>180</v>
      </c>
      <c r="P216" s="349" t="s">
        <v>229</v>
      </c>
      <c r="Q216" s="349" t="s">
        <v>683</v>
      </c>
      <c r="R216" s="364">
        <v>40606</v>
      </c>
      <c r="S216" s="361">
        <v>135160</v>
      </c>
      <c r="T216" s="355" t="s">
        <v>639</v>
      </c>
      <c r="U216" s="355" t="s">
        <v>248</v>
      </c>
      <c r="V216" s="349" t="s">
        <v>229</v>
      </c>
      <c r="W216" s="349" t="s">
        <v>683</v>
      </c>
      <c r="X216" s="364">
        <v>40858</v>
      </c>
      <c r="Y216" s="362">
        <v>123122</v>
      </c>
      <c r="Z216" s="362" t="s">
        <v>424</v>
      </c>
      <c r="AA216" s="362" t="s">
        <v>196</v>
      </c>
      <c r="AB216" s="362" t="s">
        <v>229</v>
      </c>
      <c r="AC216" s="362" t="s">
        <v>686</v>
      </c>
      <c r="AD216" s="363">
        <v>41039</v>
      </c>
      <c r="AE216" s="362">
        <v>118099</v>
      </c>
      <c r="AF216" s="362" t="s">
        <v>1245</v>
      </c>
      <c r="AG216" s="362" t="s">
        <v>226</v>
      </c>
      <c r="AH216" s="362" t="s">
        <v>230</v>
      </c>
      <c r="AI216" s="362" t="s">
        <v>683</v>
      </c>
      <c r="AJ216" s="363">
        <v>40871</v>
      </c>
      <c r="AK216" s="362">
        <v>122444</v>
      </c>
      <c r="AL216" s="362" t="s">
        <v>405</v>
      </c>
      <c r="AM216" s="362" t="s">
        <v>129</v>
      </c>
      <c r="AN216" s="362" t="s">
        <v>229</v>
      </c>
      <c r="AO216" s="362" t="s">
        <v>683</v>
      </c>
      <c r="AP216" s="363">
        <v>41039</v>
      </c>
      <c r="AQ216" s="355">
        <v>117936</v>
      </c>
      <c r="AR216" s="355" t="s">
        <v>1152</v>
      </c>
      <c r="AS216" s="355" t="s">
        <v>64</v>
      </c>
      <c r="AT216" s="355" t="s">
        <v>229</v>
      </c>
      <c r="AU216" s="355" t="s">
        <v>683</v>
      </c>
      <c r="AV216" s="355">
        <v>40921</v>
      </c>
      <c r="AW216" s="355">
        <v>101853</v>
      </c>
      <c r="AX216" s="355" t="s">
        <v>1295</v>
      </c>
      <c r="AY216" s="355" t="s">
        <v>247</v>
      </c>
      <c r="AZ216" s="355" t="s">
        <v>231</v>
      </c>
      <c r="BA216" s="355" t="s">
        <v>689</v>
      </c>
      <c r="BB216" s="355">
        <v>40807</v>
      </c>
      <c r="BC216" s="355">
        <v>117936</v>
      </c>
      <c r="BD216" s="355" t="s">
        <v>1152</v>
      </c>
      <c r="BE216" s="355" t="s">
        <v>64</v>
      </c>
      <c r="BF216" s="355" t="s">
        <v>229</v>
      </c>
      <c r="BG216" s="355" t="s">
        <v>683</v>
      </c>
      <c r="BH216" s="355">
        <v>40921</v>
      </c>
    </row>
    <row r="217" spans="1:60">
      <c r="A217" s="362">
        <v>122736</v>
      </c>
      <c r="B217" s="362" t="s">
        <v>502</v>
      </c>
      <c r="C217" s="362" t="s">
        <v>129</v>
      </c>
      <c r="D217" s="362" t="s">
        <v>229</v>
      </c>
      <c r="E217" s="362" t="s">
        <v>683</v>
      </c>
      <c r="F217" s="363">
        <v>40864</v>
      </c>
      <c r="G217" s="362">
        <v>124232</v>
      </c>
      <c r="H217" s="362" t="s">
        <v>785</v>
      </c>
      <c r="I217" s="362" t="s">
        <v>236</v>
      </c>
      <c r="J217" s="362" t="s">
        <v>229</v>
      </c>
      <c r="K217" s="362" t="s">
        <v>686</v>
      </c>
      <c r="L217" s="363">
        <v>40948</v>
      </c>
      <c r="M217" s="349">
        <v>117354</v>
      </c>
      <c r="N217" s="361" t="s">
        <v>508</v>
      </c>
      <c r="O217" s="349" t="s">
        <v>224</v>
      </c>
      <c r="P217" s="349" t="s">
        <v>229</v>
      </c>
      <c r="Q217" s="349" t="s">
        <v>683</v>
      </c>
      <c r="R217" s="364">
        <v>40610</v>
      </c>
      <c r="S217" s="361">
        <v>106657</v>
      </c>
      <c r="T217" s="355" t="s">
        <v>662</v>
      </c>
      <c r="U217" s="355" t="s">
        <v>245</v>
      </c>
      <c r="V217" s="349" t="s">
        <v>230</v>
      </c>
      <c r="W217" s="349" t="s">
        <v>686</v>
      </c>
      <c r="X217" s="364">
        <v>40858</v>
      </c>
      <c r="Y217" s="362">
        <v>122444</v>
      </c>
      <c r="Z217" s="362" t="s">
        <v>405</v>
      </c>
      <c r="AA217" s="362" t="s">
        <v>129</v>
      </c>
      <c r="AB217" s="362" t="s">
        <v>229</v>
      </c>
      <c r="AC217" s="362" t="s">
        <v>683</v>
      </c>
      <c r="AD217" s="363">
        <v>41039</v>
      </c>
      <c r="AE217" s="362">
        <v>104965</v>
      </c>
      <c r="AF217" s="362" t="s">
        <v>1246</v>
      </c>
      <c r="AG217" s="362" t="s">
        <v>203</v>
      </c>
      <c r="AH217" s="362" t="s">
        <v>230</v>
      </c>
      <c r="AI217" s="362" t="s">
        <v>684</v>
      </c>
      <c r="AJ217" s="363">
        <v>40871</v>
      </c>
      <c r="AK217" s="362">
        <v>106225</v>
      </c>
      <c r="AL217" s="362" t="s">
        <v>40</v>
      </c>
      <c r="AM217" s="362" t="s">
        <v>4</v>
      </c>
      <c r="AN217" s="362" t="s">
        <v>229</v>
      </c>
      <c r="AO217" s="362" t="s">
        <v>683</v>
      </c>
      <c r="AP217" s="363">
        <v>41039</v>
      </c>
      <c r="AQ217" s="355">
        <v>108845</v>
      </c>
      <c r="AR217" s="355" t="s">
        <v>1163</v>
      </c>
      <c r="AS217" s="355" t="s">
        <v>47</v>
      </c>
      <c r="AT217" s="355" t="s">
        <v>229</v>
      </c>
      <c r="AU217" s="355" t="s">
        <v>684</v>
      </c>
      <c r="AV217" s="355">
        <v>40920</v>
      </c>
      <c r="AW217" s="355">
        <v>114693</v>
      </c>
      <c r="AX217" s="355" t="s">
        <v>1296</v>
      </c>
      <c r="AY217" s="355" t="s">
        <v>106</v>
      </c>
      <c r="AZ217" s="355" t="s">
        <v>231</v>
      </c>
      <c r="BA217" s="355" t="s">
        <v>689</v>
      </c>
      <c r="BB217" s="355">
        <v>40801</v>
      </c>
      <c r="BC217" s="355">
        <v>108845</v>
      </c>
      <c r="BD217" s="355" t="s">
        <v>1163</v>
      </c>
      <c r="BE217" s="355" t="s">
        <v>47</v>
      </c>
      <c r="BF217" s="355" t="s">
        <v>229</v>
      </c>
      <c r="BG217" s="355" t="s">
        <v>684</v>
      </c>
      <c r="BH217" s="355">
        <v>40920</v>
      </c>
    </row>
    <row r="218" spans="1:60">
      <c r="A218" s="362">
        <v>122630</v>
      </c>
      <c r="B218" s="362" t="s">
        <v>395</v>
      </c>
      <c r="C218" s="362" t="s">
        <v>128</v>
      </c>
      <c r="D218" s="362" t="s">
        <v>229</v>
      </c>
      <c r="E218" s="362" t="s">
        <v>683</v>
      </c>
      <c r="F218" s="363">
        <v>40632</v>
      </c>
      <c r="G218" s="362">
        <v>124218</v>
      </c>
      <c r="H218" s="362" t="s">
        <v>786</v>
      </c>
      <c r="I218" s="362" t="s">
        <v>236</v>
      </c>
      <c r="J218" s="362" t="s">
        <v>229</v>
      </c>
      <c r="K218" s="362" t="s">
        <v>685</v>
      </c>
      <c r="L218" s="363">
        <v>40974</v>
      </c>
      <c r="M218" s="349">
        <v>103852</v>
      </c>
      <c r="N218" s="361" t="s">
        <v>446</v>
      </c>
      <c r="O218" s="349" t="s">
        <v>61</v>
      </c>
      <c r="P218" s="349" t="s">
        <v>229</v>
      </c>
      <c r="Q218" s="349" t="s">
        <v>684</v>
      </c>
      <c r="R218" s="364">
        <v>40610</v>
      </c>
      <c r="S218" s="361">
        <v>122703</v>
      </c>
      <c r="T218" s="355" t="s">
        <v>622</v>
      </c>
      <c r="U218" s="355" t="s">
        <v>129</v>
      </c>
      <c r="V218" s="349" t="s">
        <v>229</v>
      </c>
      <c r="W218" s="349" t="s">
        <v>683</v>
      </c>
      <c r="X218" s="364">
        <v>40863</v>
      </c>
      <c r="Y218" s="362">
        <v>106225</v>
      </c>
      <c r="Z218" s="362" t="s">
        <v>40</v>
      </c>
      <c r="AA218" s="362" t="s">
        <v>4</v>
      </c>
      <c r="AB218" s="362" t="s">
        <v>229</v>
      </c>
      <c r="AC218" s="362" t="s">
        <v>683</v>
      </c>
      <c r="AD218" s="363">
        <v>41039</v>
      </c>
      <c r="AE218" s="362">
        <v>118108</v>
      </c>
      <c r="AF218" s="362" t="s">
        <v>1247</v>
      </c>
      <c r="AG218" s="362" t="s">
        <v>225</v>
      </c>
      <c r="AH218" s="362" t="s">
        <v>230</v>
      </c>
      <c r="AI218" s="362" t="s">
        <v>685</v>
      </c>
      <c r="AJ218" s="363">
        <v>40871</v>
      </c>
      <c r="AK218" s="362">
        <v>113789</v>
      </c>
      <c r="AL218" s="362" t="s">
        <v>355</v>
      </c>
      <c r="AM218" s="362" t="s">
        <v>200</v>
      </c>
      <c r="AN218" s="362" t="s">
        <v>229</v>
      </c>
      <c r="AO218" s="362" t="s">
        <v>686</v>
      </c>
      <c r="AP218" s="363">
        <v>41032</v>
      </c>
      <c r="AQ218" s="355">
        <v>103402</v>
      </c>
      <c r="AR218" s="355" t="s">
        <v>1164</v>
      </c>
      <c r="AS218" s="355" t="s">
        <v>155</v>
      </c>
      <c r="AT218" s="355" t="s">
        <v>229</v>
      </c>
      <c r="AU218" s="355" t="s">
        <v>686</v>
      </c>
      <c r="AV218" s="355">
        <v>40920</v>
      </c>
      <c r="AW218" s="355">
        <v>111520</v>
      </c>
      <c r="AX218" s="355" t="s">
        <v>1297</v>
      </c>
      <c r="AY218" s="355" t="s">
        <v>221</v>
      </c>
      <c r="AZ218" s="355" t="s">
        <v>14</v>
      </c>
      <c r="BA218" s="355" t="s">
        <v>209</v>
      </c>
      <c r="BB218" s="355">
        <v>40890</v>
      </c>
      <c r="BC218" s="355">
        <v>103402</v>
      </c>
      <c r="BD218" s="355" t="s">
        <v>1164</v>
      </c>
      <c r="BE218" s="355" t="s">
        <v>155</v>
      </c>
      <c r="BF218" s="355" t="s">
        <v>229</v>
      </c>
      <c r="BG218" s="355" t="s">
        <v>686</v>
      </c>
      <c r="BH218" s="355">
        <v>40920</v>
      </c>
    </row>
    <row r="219" spans="1:60">
      <c r="A219" s="362">
        <v>122587</v>
      </c>
      <c r="B219" s="362" t="s">
        <v>397</v>
      </c>
      <c r="C219" s="362" t="s">
        <v>128</v>
      </c>
      <c r="D219" s="362" t="s">
        <v>229</v>
      </c>
      <c r="E219" s="362" t="s">
        <v>683</v>
      </c>
      <c r="F219" s="363">
        <v>40576</v>
      </c>
      <c r="G219" s="362">
        <v>124200</v>
      </c>
      <c r="H219" s="362" t="s">
        <v>380</v>
      </c>
      <c r="I219" s="362" t="s">
        <v>236</v>
      </c>
      <c r="J219" s="362" t="s">
        <v>229</v>
      </c>
      <c r="K219" s="362" t="s">
        <v>683</v>
      </c>
      <c r="L219" s="363">
        <v>40606</v>
      </c>
      <c r="M219" s="349">
        <v>116156</v>
      </c>
      <c r="N219" s="361" t="s">
        <v>475</v>
      </c>
      <c r="O219" s="349" t="s">
        <v>141</v>
      </c>
      <c r="P219" s="349" t="s">
        <v>229</v>
      </c>
      <c r="Q219" s="349" t="s">
        <v>683</v>
      </c>
      <c r="R219" s="364">
        <v>40611</v>
      </c>
      <c r="S219" s="361">
        <v>102406</v>
      </c>
      <c r="T219" s="355" t="s">
        <v>649</v>
      </c>
      <c r="U219" s="355" t="s">
        <v>51</v>
      </c>
      <c r="V219" s="355" t="s">
        <v>229</v>
      </c>
      <c r="W219" s="355" t="s">
        <v>683</v>
      </c>
      <c r="X219" s="355">
        <v>40865</v>
      </c>
      <c r="Y219" s="362">
        <v>113789</v>
      </c>
      <c r="Z219" s="362" t="s">
        <v>355</v>
      </c>
      <c r="AA219" s="362" t="s">
        <v>200</v>
      </c>
      <c r="AB219" s="362" t="s">
        <v>229</v>
      </c>
      <c r="AC219" s="362" t="s">
        <v>686</v>
      </c>
      <c r="AD219" s="363">
        <v>41032</v>
      </c>
      <c r="AE219" s="362">
        <v>115725</v>
      </c>
      <c r="AF219" s="362" t="s">
        <v>1248</v>
      </c>
      <c r="AG219" s="362" t="s">
        <v>107</v>
      </c>
      <c r="AH219" s="362" t="s">
        <v>230</v>
      </c>
      <c r="AI219" s="362" t="s">
        <v>683</v>
      </c>
      <c r="AJ219" s="363">
        <v>40835</v>
      </c>
      <c r="AK219" s="362">
        <v>106897</v>
      </c>
      <c r="AL219" s="362" t="s">
        <v>1106</v>
      </c>
      <c r="AM219" s="362" t="s">
        <v>28</v>
      </c>
      <c r="AN219" s="362" t="s">
        <v>229</v>
      </c>
      <c r="AO219" s="362" t="s">
        <v>683</v>
      </c>
      <c r="AP219" s="363">
        <v>40995</v>
      </c>
      <c r="AQ219" s="355">
        <v>118322</v>
      </c>
      <c r="AR219" s="355" t="s">
        <v>1252</v>
      </c>
      <c r="AS219" s="355" t="s">
        <v>258</v>
      </c>
      <c r="AT219" s="355" t="s">
        <v>229</v>
      </c>
      <c r="AU219" s="355" t="s">
        <v>683</v>
      </c>
      <c r="AV219" s="355">
        <v>40885</v>
      </c>
      <c r="AW219" s="355">
        <v>135950</v>
      </c>
      <c r="AX219" s="355" t="s">
        <v>1298</v>
      </c>
      <c r="AY219" s="355" t="s">
        <v>173</v>
      </c>
      <c r="AZ219" s="355" t="s">
        <v>14</v>
      </c>
      <c r="BA219" s="355" t="s">
        <v>209</v>
      </c>
      <c r="BB219" s="355">
        <v>40884</v>
      </c>
      <c r="BC219" s="355">
        <v>134995</v>
      </c>
      <c r="BD219" s="355" t="s">
        <v>493</v>
      </c>
      <c r="BE219" s="355" t="s">
        <v>142</v>
      </c>
      <c r="BF219" s="355" t="s">
        <v>230</v>
      </c>
      <c r="BG219" s="355" t="s">
        <v>683</v>
      </c>
      <c r="BH219" s="355">
        <v>41082</v>
      </c>
    </row>
    <row r="220" spans="1:60">
      <c r="A220" s="362">
        <v>122582</v>
      </c>
      <c r="B220" s="362" t="s">
        <v>1068</v>
      </c>
      <c r="C220" s="362" t="s">
        <v>128</v>
      </c>
      <c r="D220" s="362" t="s">
        <v>229</v>
      </c>
      <c r="E220" s="362" t="s">
        <v>683</v>
      </c>
      <c r="F220" s="363">
        <v>40513</v>
      </c>
      <c r="G220" s="362">
        <v>124191</v>
      </c>
      <c r="H220" s="362" t="s">
        <v>783</v>
      </c>
      <c r="I220" s="362" t="s">
        <v>236</v>
      </c>
      <c r="J220" s="362" t="s">
        <v>229</v>
      </c>
      <c r="K220" s="362" t="s">
        <v>683</v>
      </c>
      <c r="L220" s="363">
        <v>40949</v>
      </c>
      <c r="M220" s="349">
        <v>105796</v>
      </c>
      <c r="N220" s="361" t="s">
        <v>1187</v>
      </c>
      <c r="O220" s="349" t="s">
        <v>60</v>
      </c>
      <c r="P220" s="349" t="s">
        <v>229</v>
      </c>
      <c r="Q220" s="349" t="s">
        <v>683</v>
      </c>
      <c r="R220" s="364">
        <v>40612</v>
      </c>
      <c r="S220" s="361">
        <v>104329</v>
      </c>
      <c r="T220" s="355" t="s">
        <v>648</v>
      </c>
      <c r="U220" s="355" t="s">
        <v>53</v>
      </c>
      <c r="V220" s="355" t="s">
        <v>229</v>
      </c>
      <c r="W220" s="355" t="s">
        <v>683</v>
      </c>
      <c r="X220" s="355">
        <v>40869</v>
      </c>
      <c r="Y220" s="362">
        <v>106897</v>
      </c>
      <c r="Z220" s="362" t="s">
        <v>1106</v>
      </c>
      <c r="AA220" s="362" t="s">
        <v>28</v>
      </c>
      <c r="AB220" s="362" t="s">
        <v>229</v>
      </c>
      <c r="AC220" s="362" t="s">
        <v>683</v>
      </c>
      <c r="AD220" s="363">
        <v>40995</v>
      </c>
      <c r="AE220" s="362">
        <v>133422</v>
      </c>
      <c r="AF220" s="362" t="s">
        <v>104</v>
      </c>
      <c r="AG220" s="362" t="s">
        <v>225</v>
      </c>
      <c r="AH220" s="362" t="s">
        <v>230</v>
      </c>
      <c r="AI220" s="362" t="s">
        <v>683</v>
      </c>
      <c r="AJ220" s="363">
        <v>40829</v>
      </c>
      <c r="AK220" s="362">
        <v>123083</v>
      </c>
      <c r="AL220" s="362" t="s">
        <v>1074</v>
      </c>
      <c r="AM220" s="362" t="s">
        <v>196</v>
      </c>
      <c r="AN220" s="362" t="s">
        <v>229</v>
      </c>
      <c r="AO220" s="362" t="s">
        <v>683</v>
      </c>
      <c r="AP220" s="363">
        <v>40990</v>
      </c>
      <c r="AQ220" s="355">
        <v>122445</v>
      </c>
      <c r="AR220" s="355" t="s">
        <v>496</v>
      </c>
      <c r="AS220" s="355" t="s">
        <v>129</v>
      </c>
      <c r="AT220" s="355" t="s">
        <v>229</v>
      </c>
      <c r="AU220" s="355" t="s">
        <v>683</v>
      </c>
      <c r="AV220" s="355">
        <v>40884</v>
      </c>
      <c r="AW220" s="355">
        <v>132205</v>
      </c>
      <c r="AX220" s="355" t="s">
        <v>1299</v>
      </c>
      <c r="AY220" s="355" t="s">
        <v>263</v>
      </c>
      <c r="AZ220" s="355" t="s">
        <v>14</v>
      </c>
      <c r="BA220" s="355" t="s">
        <v>209</v>
      </c>
      <c r="BB220" s="355">
        <v>40836</v>
      </c>
      <c r="BC220" s="355">
        <v>132822</v>
      </c>
      <c r="BD220" s="355" t="s">
        <v>490</v>
      </c>
      <c r="BE220" s="355" t="s">
        <v>122</v>
      </c>
      <c r="BF220" s="355" t="s">
        <v>230</v>
      </c>
      <c r="BG220" s="355" t="s">
        <v>686</v>
      </c>
      <c r="BH220" s="355">
        <v>41081</v>
      </c>
    </row>
    <row r="221" spans="1:60">
      <c r="A221" s="362">
        <v>121965</v>
      </c>
      <c r="B221" s="362" t="s">
        <v>418</v>
      </c>
      <c r="C221" s="362" t="s">
        <v>143</v>
      </c>
      <c r="D221" s="362" t="s">
        <v>229</v>
      </c>
      <c r="E221" s="362" t="s">
        <v>686</v>
      </c>
      <c r="F221" s="363">
        <v>40466</v>
      </c>
      <c r="G221" s="362">
        <v>124188</v>
      </c>
      <c r="H221" s="362" t="s">
        <v>942</v>
      </c>
      <c r="I221" s="362" t="s">
        <v>236</v>
      </c>
      <c r="J221" s="362" t="s">
        <v>229</v>
      </c>
      <c r="K221" s="362" t="s">
        <v>683</v>
      </c>
      <c r="L221" s="363">
        <v>40982</v>
      </c>
      <c r="M221" s="349">
        <v>121210</v>
      </c>
      <c r="N221" s="361" t="s">
        <v>510</v>
      </c>
      <c r="O221" s="349" t="s">
        <v>114</v>
      </c>
      <c r="P221" s="349" t="s">
        <v>230</v>
      </c>
      <c r="Q221" s="349" t="s">
        <v>685</v>
      </c>
      <c r="R221" s="364">
        <v>40613</v>
      </c>
      <c r="S221" s="361">
        <v>118418</v>
      </c>
      <c r="T221" s="355" t="s">
        <v>625</v>
      </c>
      <c r="U221" s="355" t="s">
        <v>258</v>
      </c>
      <c r="V221" s="355" t="s">
        <v>229</v>
      </c>
      <c r="W221" s="355" t="s">
        <v>683</v>
      </c>
      <c r="X221" s="355">
        <v>40870</v>
      </c>
      <c r="Y221" s="362">
        <v>123083</v>
      </c>
      <c r="Z221" s="362" t="s">
        <v>1074</v>
      </c>
      <c r="AA221" s="362" t="s">
        <v>196</v>
      </c>
      <c r="AB221" s="362" t="s">
        <v>229</v>
      </c>
      <c r="AC221" s="362" t="s">
        <v>683</v>
      </c>
      <c r="AD221" s="363">
        <v>40990</v>
      </c>
      <c r="AE221" s="362">
        <v>118084</v>
      </c>
      <c r="AF221" s="362" t="s">
        <v>1249</v>
      </c>
      <c r="AG221" s="362" t="s">
        <v>64</v>
      </c>
      <c r="AH221" s="362" t="s">
        <v>230</v>
      </c>
      <c r="AI221" s="362" t="s">
        <v>683</v>
      </c>
      <c r="AJ221" s="363">
        <v>40807</v>
      </c>
      <c r="AK221" s="362">
        <v>134828</v>
      </c>
      <c r="AL221" s="362" t="s">
        <v>1057</v>
      </c>
      <c r="AM221" s="362" t="s">
        <v>20</v>
      </c>
      <c r="AN221" s="362" t="s">
        <v>229</v>
      </c>
      <c r="AO221" s="362" t="s">
        <v>685</v>
      </c>
      <c r="AP221" s="363">
        <v>40990</v>
      </c>
      <c r="AQ221" s="355">
        <v>112702</v>
      </c>
      <c r="AR221" s="355" t="s">
        <v>1253</v>
      </c>
      <c r="AS221" s="355" t="s">
        <v>145</v>
      </c>
      <c r="AT221" s="355" t="s">
        <v>229</v>
      </c>
      <c r="AU221" s="355" t="s">
        <v>683</v>
      </c>
      <c r="AV221" s="355">
        <v>40884</v>
      </c>
      <c r="AW221" s="355"/>
      <c r="AX221" s="355"/>
      <c r="AY221" s="355"/>
      <c r="AZ221" s="355"/>
      <c r="BA221" s="355"/>
      <c r="BB221" s="355"/>
      <c r="BC221" s="355">
        <v>135622</v>
      </c>
      <c r="BD221" s="355" t="s">
        <v>460</v>
      </c>
      <c r="BE221" s="355" t="s">
        <v>47</v>
      </c>
      <c r="BF221" s="355" t="s">
        <v>230</v>
      </c>
      <c r="BG221" s="355" t="s">
        <v>687</v>
      </c>
      <c r="BH221" s="355">
        <v>41079</v>
      </c>
    </row>
    <row r="222" spans="1:60">
      <c r="A222" s="362">
        <v>121933</v>
      </c>
      <c r="B222" s="362" t="s">
        <v>1069</v>
      </c>
      <c r="C222" s="362" t="s">
        <v>143</v>
      </c>
      <c r="D222" s="362" t="s">
        <v>229</v>
      </c>
      <c r="E222" s="362" t="s">
        <v>683</v>
      </c>
      <c r="F222" s="363">
        <v>40248</v>
      </c>
      <c r="G222" s="362">
        <v>124181</v>
      </c>
      <c r="H222" s="362" t="s">
        <v>784</v>
      </c>
      <c r="I222" s="362" t="s">
        <v>236</v>
      </c>
      <c r="J222" s="362" t="s">
        <v>229</v>
      </c>
      <c r="K222" s="362" t="s">
        <v>683</v>
      </c>
      <c r="L222" s="363">
        <v>40919</v>
      </c>
      <c r="M222" s="349">
        <v>120692</v>
      </c>
      <c r="N222" s="361" t="s">
        <v>507</v>
      </c>
      <c r="O222" s="349" t="s">
        <v>33</v>
      </c>
      <c r="P222" s="349" t="s">
        <v>229</v>
      </c>
      <c r="Q222" s="349" t="s">
        <v>685</v>
      </c>
      <c r="R222" s="364">
        <v>40620</v>
      </c>
      <c r="S222" s="361">
        <v>111213</v>
      </c>
      <c r="T222" s="355" t="s">
        <v>626</v>
      </c>
      <c r="U222" s="355" t="s">
        <v>137</v>
      </c>
      <c r="V222" s="355" t="s">
        <v>229</v>
      </c>
      <c r="W222" s="355" t="s">
        <v>683</v>
      </c>
      <c r="X222" s="355">
        <v>40871</v>
      </c>
      <c r="Y222" s="362">
        <v>134828</v>
      </c>
      <c r="Z222" s="362" t="s">
        <v>1057</v>
      </c>
      <c r="AA222" s="362" t="s">
        <v>20</v>
      </c>
      <c r="AB222" s="362" t="s">
        <v>229</v>
      </c>
      <c r="AC222" s="362" t="s">
        <v>685</v>
      </c>
      <c r="AD222" s="363">
        <v>40990</v>
      </c>
      <c r="AE222" s="362">
        <v>130368</v>
      </c>
      <c r="AF222" s="362" t="s">
        <v>1250</v>
      </c>
      <c r="AG222" s="362" t="s">
        <v>196</v>
      </c>
      <c r="AH222" s="362" t="s">
        <v>231</v>
      </c>
      <c r="AI222" s="362" t="s">
        <v>689</v>
      </c>
      <c r="AJ222" s="363">
        <v>40863</v>
      </c>
      <c r="AK222" s="362">
        <v>125063</v>
      </c>
      <c r="AL222" s="362" t="s">
        <v>1065</v>
      </c>
      <c r="AM222" s="362" t="s">
        <v>20</v>
      </c>
      <c r="AN222" s="362" t="s">
        <v>229</v>
      </c>
      <c r="AO222" s="362" t="s">
        <v>683</v>
      </c>
      <c r="AP222" s="363">
        <v>40990</v>
      </c>
      <c r="AQ222" s="355">
        <v>109553</v>
      </c>
      <c r="AR222" s="355" t="s">
        <v>463</v>
      </c>
      <c r="AS222" s="355" t="s">
        <v>132</v>
      </c>
      <c r="AT222" s="355" t="s">
        <v>229</v>
      </c>
      <c r="AU222" s="355" t="s">
        <v>683</v>
      </c>
      <c r="AV222" s="355">
        <v>40884</v>
      </c>
      <c r="AW222" s="355"/>
      <c r="AX222" s="355"/>
      <c r="AY222" s="355"/>
      <c r="AZ222" s="355"/>
      <c r="BA222" s="355"/>
      <c r="BB222" s="355"/>
      <c r="BC222" s="355">
        <v>116472</v>
      </c>
      <c r="BD222" s="355" t="s">
        <v>472</v>
      </c>
      <c r="BE222" s="355" t="s">
        <v>141</v>
      </c>
      <c r="BF222" s="355" t="s">
        <v>230</v>
      </c>
      <c r="BG222" s="355" t="s">
        <v>685</v>
      </c>
      <c r="BH222" s="355">
        <v>41053</v>
      </c>
    </row>
    <row r="223" spans="1:60">
      <c r="A223" s="362">
        <v>121888</v>
      </c>
      <c r="B223" s="362" t="s">
        <v>412</v>
      </c>
      <c r="C223" s="362" t="s">
        <v>143</v>
      </c>
      <c r="D223" s="362" t="s">
        <v>229</v>
      </c>
      <c r="E223" s="362" t="s">
        <v>683</v>
      </c>
      <c r="F223" s="363">
        <v>40688</v>
      </c>
      <c r="G223" s="362">
        <v>124166</v>
      </c>
      <c r="H223" s="362" t="s">
        <v>943</v>
      </c>
      <c r="I223" s="362" t="s">
        <v>236</v>
      </c>
      <c r="J223" s="362" t="s">
        <v>229</v>
      </c>
      <c r="K223" s="362" t="s">
        <v>683</v>
      </c>
      <c r="L223" s="363">
        <v>40974</v>
      </c>
      <c r="M223" s="349">
        <v>100730</v>
      </c>
      <c r="N223" s="361" t="s">
        <v>434</v>
      </c>
      <c r="O223" s="349" t="s">
        <v>233</v>
      </c>
      <c r="P223" s="349" t="s">
        <v>229</v>
      </c>
      <c r="Q223" s="349" t="s">
        <v>684</v>
      </c>
      <c r="R223" s="364">
        <v>40620</v>
      </c>
      <c r="S223" s="361">
        <v>111438</v>
      </c>
      <c r="T223" s="355" t="s">
        <v>658</v>
      </c>
      <c r="U223" s="355" t="s">
        <v>146</v>
      </c>
      <c r="V223" s="355" t="s">
        <v>230</v>
      </c>
      <c r="W223" s="355" t="s">
        <v>683</v>
      </c>
      <c r="X223" s="355">
        <v>40871</v>
      </c>
      <c r="Y223" s="362">
        <v>125063</v>
      </c>
      <c r="Z223" s="362" t="s">
        <v>1065</v>
      </c>
      <c r="AA223" s="362" t="s">
        <v>20</v>
      </c>
      <c r="AB223" s="362" t="s">
        <v>229</v>
      </c>
      <c r="AC223" s="362" t="s">
        <v>683</v>
      </c>
      <c r="AD223" s="363">
        <v>40990</v>
      </c>
      <c r="AE223" s="362">
        <v>114702</v>
      </c>
      <c r="AF223" s="362" t="s">
        <v>1251</v>
      </c>
      <c r="AG223" s="362" t="s">
        <v>10</v>
      </c>
      <c r="AH223" s="362" t="s">
        <v>14</v>
      </c>
      <c r="AI223" s="362" t="s">
        <v>209</v>
      </c>
      <c r="AJ223" s="363">
        <v>40884</v>
      </c>
      <c r="AK223" s="362">
        <v>118550</v>
      </c>
      <c r="AL223" s="362" t="s">
        <v>1085</v>
      </c>
      <c r="AM223" s="362" t="s">
        <v>258</v>
      </c>
      <c r="AN223" s="362" t="s">
        <v>229</v>
      </c>
      <c r="AO223" s="362" t="s">
        <v>683</v>
      </c>
      <c r="AP223" s="363">
        <v>40990</v>
      </c>
      <c r="AQ223" s="355">
        <v>102086</v>
      </c>
      <c r="AR223" s="355" t="s">
        <v>433</v>
      </c>
      <c r="AS223" s="355" t="s">
        <v>181</v>
      </c>
      <c r="AT223" s="355" t="s">
        <v>229</v>
      </c>
      <c r="AU223" s="355" t="s">
        <v>683</v>
      </c>
      <c r="AV223" s="355">
        <v>40884</v>
      </c>
      <c r="AW223" s="355"/>
      <c r="AX223" s="355"/>
      <c r="AY223" s="355"/>
      <c r="AZ223" s="355"/>
      <c r="BA223" s="355"/>
      <c r="BB223" s="355"/>
      <c r="BC223" s="355">
        <v>121210</v>
      </c>
      <c r="BD223" s="355" t="s">
        <v>510</v>
      </c>
      <c r="BE223" s="355" t="s">
        <v>114</v>
      </c>
      <c r="BF223" s="355" t="s">
        <v>230</v>
      </c>
      <c r="BG223" s="355" t="s">
        <v>685</v>
      </c>
      <c r="BH223" s="355">
        <v>41046</v>
      </c>
    </row>
    <row r="224" spans="1:60">
      <c r="A224" s="362">
        <v>121510</v>
      </c>
      <c r="B224" s="362" t="s">
        <v>353</v>
      </c>
      <c r="C224" s="362" t="s">
        <v>178</v>
      </c>
      <c r="D224" s="362" t="s">
        <v>229</v>
      </c>
      <c r="E224" s="362" t="s">
        <v>686</v>
      </c>
      <c r="F224" s="363">
        <v>40715</v>
      </c>
      <c r="G224" s="362">
        <v>124158</v>
      </c>
      <c r="H224" s="362" t="s">
        <v>381</v>
      </c>
      <c r="I224" s="362" t="s">
        <v>236</v>
      </c>
      <c r="J224" s="362" t="s">
        <v>229</v>
      </c>
      <c r="K224" s="362" t="s">
        <v>683</v>
      </c>
      <c r="L224" s="363">
        <v>40723</v>
      </c>
      <c r="M224" s="349">
        <v>124305</v>
      </c>
      <c r="N224" s="361" t="s">
        <v>479</v>
      </c>
      <c r="O224" s="349" t="s">
        <v>236</v>
      </c>
      <c r="P224" s="349" t="s">
        <v>229</v>
      </c>
      <c r="Q224" s="349" t="s">
        <v>686</v>
      </c>
      <c r="R224" s="364">
        <v>40624</v>
      </c>
      <c r="S224" s="361">
        <v>121120</v>
      </c>
      <c r="T224" s="355" t="s">
        <v>621</v>
      </c>
      <c r="U224" s="355" t="s">
        <v>114</v>
      </c>
      <c r="V224" s="355" t="s">
        <v>229</v>
      </c>
      <c r="W224" s="355" t="s">
        <v>684</v>
      </c>
      <c r="X224" s="355">
        <v>40872</v>
      </c>
      <c r="Y224" s="362">
        <v>118550</v>
      </c>
      <c r="Z224" s="362" t="s">
        <v>1085</v>
      </c>
      <c r="AA224" s="362" t="s">
        <v>258</v>
      </c>
      <c r="AB224" s="362" t="s">
        <v>229</v>
      </c>
      <c r="AC224" s="362" t="s">
        <v>683</v>
      </c>
      <c r="AD224" s="363">
        <v>40990</v>
      </c>
      <c r="AE224" s="362"/>
      <c r="AF224" s="362"/>
      <c r="AG224" s="362"/>
      <c r="AH224" s="362"/>
      <c r="AI224" s="362"/>
      <c r="AJ224" s="363"/>
      <c r="AK224" s="362">
        <v>113700</v>
      </c>
      <c r="AL224" s="362" t="s">
        <v>1096</v>
      </c>
      <c r="AM224" s="362" t="s">
        <v>201</v>
      </c>
      <c r="AN224" s="362" t="s">
        <v>229</v>
      </c>
      <c r="AO224" s="362" t="s">
        <v>683</v>
      </c>
      <c r="AP224" s="363">
        <v>40990</v>
      </c>
      <c r="AQ224" s="355">
        <v>108251</v>
      </c>
      <c r="AR224" s="355" t="s">
        <v>458</v>
      </c>
      <c r="AS224" s="355" t="s">
        <v>126</v>
      </c>
      <c r="AT224" s="355" t="s">
        <v>229</v>
      </c>
      <c r="AU224" s="355" t="s">
        <v>686</v>
      </c>
      <c r="AV224" s="355">
        <v>40879</v>
      </c>
      <c r="AW224" s="355"/>
      <c r="AX224" s="355"/>
      <c r="AY224" s="355"/>
      <c r="AZ224" s="355"/>
      <c r="BA224" s="355"/>
      <c r="BB224" s="355"/>
      <c r="BC224" s="355">
        <v>122861</v>
      </c>
      <c r="BD224" s="355" t="s">
        <v>494</v>
      </c>
      <c r="BE224" s="355" t="s">
        <v>128</v>
      </c>
      <c r="BF224" s="355" t="s">
        <v>230</v>
      </c>
      <c r="BG224" s="355" t="s">
        <v>683</v>
      </c>
      <c r="BH224" s="355">
        <v>41045</v>
      </c>
    </row>
    <row r="225" spans="1:60">
      <c r="A225" s="362">
        <v>121434</v>
      </c>
      <c r="B225" s="362" t="s">
        <v>594</v>
      </c>
      <c r="C225" s="362" t="s">
        <v>178</v>
      </c>
      <c r="D225" s="362" t="s">
        <v>229</v>
      </c>
      <c r="E225" s="362" t="s">
        <v>683</v>
      </c>
      <c r="F225" s="363">
        <v>40858</v>
      </c>
      <c r="G225" s="362">
        <v>124153</v>
      </c>
      <c r="H225" s="362" t="s">
        <v>787</v>
      </c>
      <c r="I225" s="362" t="s">
        <v>236</v>
      </c>
      <c r="J225" s="362" t="s">
        <v>229</v>
      </c>
      <c r="K225" s="362" t="s">
        <v>683</v>
      </c>
      <c r="L225" s="363">
        <v>40947</v>
      </c>
      <c r="M225" s="349">
        <v>116472</v>
      </c>
      <c r="N225" s="361" t="s">
        <v>472</v>
      </c>
      <c r="O225" s="349" t="s">
        <v>141</v>
      </c>
      <c r="P225" s="349" t="s">
        <v>230</v>
      </c>
      <c r="Q225" s="349" t="s">
        <v>685</v>
      </c>
      <c r="R225" s="364">
        <v>40625</v>
      </c>
      <c r="S225" s="361">
        <v>110757</v>
      </c>
      <c r="T225" s="355" t="s">
        <v>636</v>
      </c>
      <c r="U225" s="355" t="s">
        <v>149</v>
      </c>
      <c r="V225" s="355" t="s">
        <v>229</v>
      </c>
      <c r="W225" s="355" t="s">
        <v>683</v>
      </c>
      <c r="X225" s="355">
        <v>40872</v>
      </c>
      <c r="Y225" s="362">
        <v>113700</v>
      </c>
      <c r="Z225" s="362" t="s">
        <v>1096</v>
      </c>
      <c r="AA225" s="362" t="s">
        <v>201</v>
      </c>
      <c r="AB225" s="362" t="s">
        <v>229</v>
      </c>
      <c r="AC225" s="362" t="s">
        <v>683</v>
      </c>
      <c r="AD225" s="363">
        <v>40990</v>
      </c>
      <c r="AE225" s="362"/>
      <c r="AF225" s="362"/>
      <c r="AG225" s="362"/>
      <c r="AH225" s="362"/>
      <c r="AI225" s="362"/>
      <c r="AJ225" s="363"/>
      <c r="AK225" s="362">
        <v>135078</v>
      </c>
      <c r="AL225" s="362" t="s">
        <v>1054</v>
      </c>
      <c r="AM225" s="362" t="s">
        <v>64</v>
      </c>
      <c r="AN225" s="362" t="s">
        <v>229</v>
      </c>
      <c r="AO225" s="362" t="s">
        <v>683</v>
      </c>
      <c r="AP225" s="363">
        <v>40990</v>
      </c>
      <c r="AQ225" s="355">
        <v>112033</v>
      </c>
      <c r="AR225" s="355" t="s">
        <v>1254</v>
      </c>
      <c r="AS225" s="355" t="s">
        <v>197</v>
      </c>
      <c r="AT225" s="355" t="s">
        <v>229</v>
      </c>
      <c r="AU225" s="355" t="s">
        <v>684</v>
      </c>
      <c r="AV225" s="355">
        <v>40871</v>
      </c>
      <c r="AW225" s="355"/>
      <c r="AX225" s="355"/>
      <c r="AY225" s="355"/>
      <c r="AZ225" s="355"/>
      <c r="BA225" s="355"/>
      <c r="BB225" s="355"/>
      <c r="BC225" s="355">
        <v>115231</v>
      </c>
      <c r="BD225" s="355" t="s">
        <v>484</v>
      </c>
      <c r="BE225" s="355" t="s">
        <v>263</v>
      </c>
      <c r="BF225" s="355" t="s">
        <v>230</v>
      </c>
      <c r="BG225" s="355" t="s">
        <v>683</v>
      </c>
      <c r="BH225" s="355">
        <v>41033</v>
      </c>
    </row>
    <row r="226" spans="1:60">
      <c r="A226" s="362">
        <v>121093</v>
      </c>
      <c r="B226" s="362" t="s">
        <v>411</v>
      </c>
      <c r="C226" s="362" t="s">
        <v>114</v>
      </c>
      <c r="D226" s="362" t="s">
        <v>229</v>
      </c>
      <c r="E226" s="362" t="s">
        <v>684</v>
      </c>
      <c r="F226" s="363">
        <v>40739</v>
      </c>
      <c r="G226" s="362">
        <v>124096</v>
      </c>
      <c r="H226" s="362" t="s">
        <v>1076</v>
      </c>
      <c r="I226" s="362" t="s">
        <v>236</v>
      </c>
      <c r="J226" s="362" t="s">
        <v>229</v>
      </c>
      <c r="K226" s="362" t="s">
        <v>683</v>
      </c>
      <c r="L226" s="363">
        <v>41089</v>
      </c>
      <c r="M226" s="349">
        <v>116441</v>
      </c>
      <c r="N226" s="361" t="s">
        <v>469</v>
      </c>
      <c r="O226" s="349" t="s">
        <v>141</v>
      </c>
      <c r="P226" s="349" t="s">
        <v>230</v>
      </c>
      <c r="Q226" s="349" t="s">
        <v>683</v>
      </c>
      <c r="R226" s="364">
        <v>40626</v>
      </c>
      <c r="S226" s="361">
        <v>114866</v>
      </c>
      <c r="T226" s="355" t="s">
        <v>634</v>
      </c>
      <c r="U226" s="355" t="s">
        <v>10</v>
      </c>
      <c r="V226" s="355" t="s">
        <v>229</v>
      </c>
      <c r="W226" s="355" t="s">
        <v>683</v>
      </c>
      <c r="X226" s="355">
        <v>40879</v>
      </c>
      <c r="Y226" s="362">
        <v>135078</v>
      </c>
      <c r="Z226" s="362" t="s">
        <v>1054</v>
      </c>
      <c r="AA226" s="362" t="s">
        <v>64</v>
      </c>
      <c r="AB226" s="362" t="s">
        <v>229</v>
      </c>
      <c r="AC226" s="362" t="s">
        <v>683</v>
      </c>
      <c r="AD226" s="363">
        <v>40990</v>
      </c>
      <c r="AE226" s="362"/>
      <c r="AF226" s="362"/>
      <c r="AG226" s="362"/>
      <c r="AH226" s="362"/>
      <c r="AI226" s="362"/>
      <c r="AJ226" s="363"/>
      <c r="AK226" s="362">
        <v>108173</v>
      </c>
      <c r="AL226" s="362" t="s">
        <v>1104</v>
      </c>
      <c r="AM226" s="362" t="s">
        <v>126</v>
      </c>
      <c r="AN226" s="362" t="s">
        <v>229</v>
      </c>
      <c r="AO226" s="362" t="s">
        <v>685</v>
      </c>
      <c r="AP226" s="363">
        <v>40990</v>
      </c>
      <c r="AQ226" s="355">
        <v>114859</v>
      </c>
      <c r="AR226" s="355" t="s">
        <v>1255</v>
      </c>
      <c r="AS226" s="355" t="s">
        <v>263</v>
      </c>
      <c r="AT226" s="355" t="s">
        <v>229</v>
      </c>
      <c r="AU226" s="355" t="s">
        <v>683</v>
      </c>
      <c r="AV226" s="355">
        <v>40871</v>
      </c>
      <c r="AW226" s="355"/>
      <c r="AX226" s="355"/>
      <c r="AY226" s="355"/>
      <c r="AZ226" s="355"/>
      <c r="BA226" s="355"/>
      <c r="BB226" s="355"/>
      <c r="BC226" s="355">
        <v>135629</v>
      </c>
      <c r="BD226" s="355" t="s">
        <v>1160</v>
      </c>
      <c r="BE226" s="355" t="s">
        <v>184</v>
      </c>
      <c r="BF226" s="355" t="s">
        <v>230</v>
      </c>
      <c r="BG226" s="355" t="s">
        <v>687</v>
      </c>
      <c r="BH226" s="355">
        <v>40983</v>
      </c>
    </row>
    <row r="227" spans="1:60">
      <c r="A227" s="362">
        <v>120997</v>
      </c>
      <c r="B227" s="362" t="s">
        <v>570</v>
      </c>
      <c r="C227" s="362" t="s">
        <v>114</v>
      </c>
      <c r="D227" s="362" t="s">
        <v>229</v>
      </c>
      <c r="E227" s="362" t="s">
        <v>683</v>
      </c>
      <c r="F227" s="363">
        <v>40830</v>
      </c>
      <c r="G227" s="362">
        <v>124088</v>
      </c>
      <c r="H227" s="362" t="s">
        <v>781</v>
      </c>
      <c r="I227" s="362" t="s">
        <v>236</v>
      </c>
      <c r="J227" s="362" t="s">
        <v>229</v>
      </c>
      <c r="K227" s="362" t="s">
        <v>683</v>
      </c>
      <c r="L227" s="363">
        <v>40947</v>
      </c>
      <c r="M227" s="349">
        <v>119451</v>
      </c>
      <c r="N227" s="361" t="s">
        <v>488</v>
      </c>
      <c r="O227" s="349" t="s">
        <v>142</v>
      </c>
      <c r="P227" s="349" t="s">
        <v>229</v>
      </c>
      <c r="Q227" s="349" t="s">
        <v>684</v>
      </c>
      <c r="R227" s="364">
        <v>40627</v>
      </c>
      <c r="S227" s="361">
        <v>135721</v>
      </c>
      <c r="T227" s="355" t="s">
        <v>655</v>
      </c>
      <c r="U227" s="355" t="s">
        <v>108</v>
      </c>
      <c r="V227" s="355" t="s">
        <v>230</v>
      </c>
      <c r="W227" s="355" t="s">
        <v>687</v>
      </c>
      <c r="X227" s="355">
        <v>40879</v>
      </c>
      <c r="Y227" s="362">
        <v>108173</v>
      </c>
      <c r="Z227" s="362" t="s">
        <v>1104</v>
      </c>
      <c r="AA227" s="362" t="s">
        <v>126</v>
      </c>
      <c r="AB227" s="362" t="s">
        <v>229</v>
      </c>
      <c r="AC227" s="362" t="s">
        <v>685</v>
      </c>
      <c r="AD227" s="363">
        <v>40990</v>
      </c>
      <c r="AE227" s="362"/>
      <c r="AF227" s="362"/>
      <c r="AG227" s="362"/>
      <c r="AH227" s="362"/>
      <c r="AI227" s="362"/>
      <c r="AJ227" s="363"/>
      <c r="AK227" s="362">
        <v>105321</v>
      </c>
      <c r="AL227" s="362" t="s">
        <v>1114</v>
      </c>
      <c r="AM227" s="362" t="s">
        <v>243</v>
      </c>
      <c r="AN227" s="362" t="s">
        <v>229</v>
      </c>
      <c r="AO227" s="362" t="s">
        <v>686</v>
      </c>
      <c r="AP227" s="363">
        <v>40989</v>
      </c>
      <c r="AQ227" s="355">
        <v>110772</v>
      </c>
      <c r="AR227" s="355" t="s">
        <v>1256</v>
      </c>
      <c r="AS227" s="355" t="s">
        <v>148</v>
      </c>
      <c r="AT227" s="355" t="s">
        <v>229</v>
      </c>
      <c r="AU227" s="355" t="s">
        <v>683</v>
      </c>
      <c r="AV227" s="355">
        <v>40871</v>
      </c>
      <c r="AW227" s="355"/>
      <c r="AX227" s="355"/>
      <c r="AY227" s="355"/>
      <c r="AZ227" s="355"/>
      <c r="BA227" s="355"/>
      <c r="BB227" s="355"/>
      <c r="BC227" s="355">
        <v>109714</v>
      </c>
      <c r="BD227" s="355" t="s">
        <v>1181</v>
      </c>
      <c r="BE227" s="355" t="s">
        <v>130</v>
      </c>
      <c r="BF227" s="355" t="s">
        <v>230</v>
      </c>
      <c r="BG227" s="355" t="s">
        <v>684</v>
      </c>
      <c r="BH227" s="355">
        <v>40983</v>
      </c>
    </row>
    <row r="228" spans="1:60">
      <c r="A228" s="362">
        <v>120902</v>
      </c>
      <c r="B228" s="362" t="s">
        <v>415</v>
      </c>
      <c r="C228" s="362" t="s">
        <v>114</v>
      </c>
      <c r="D228" s="362" t="s">
        <v>229</v>
      </c>
      <c r="E228" s="362" t="s">
        <v>683</v>
      </c>
      <c r="F228" s="363">
        <v>40501</v>
      </c>
      <c r="G228" s="362">
        <v>124067</v>
      </c>
      <c r="H228" s="362" t="s">
        <v>782</v>
      </c>
      <c r="I228" s="362" t="s">
        <v>236</v>
      </c>
      <c r="J228" s="362" t="s">
        <v>229</v>
      </c>
      <c r="K228" s="362" t="s">
        <v>683</v>
      </c>
      <c r="L228" s="363">
        <v>40934</v>
      </c>
      <c r="M228" s="349">
        <v>119550</v>
      </c>
      <c r="N228" s="361" t="s">
        <v>495</v>
      </c>
      <c r="O228" s="349" t="s">
        <v>142</v>
      </c>
      <c r="P228" s="349" t="s">
        <v>229</v>
      </c>
      <c r="Q228" s="349" t="s">
        <v>684</v>
      </c>
      <c r="R228" s="364">
        <v>40627</v>
      </c>
      <c r="S228" s="361">
        <v>115062</v>
      </c>
      <c r="T228" s="355" t="s">
        <v>632</v>
      </c>
      <c r="U228" s="355" t="s">
        <v>263</v>
      </c>
      <c r="V228" s="355" t="s">
        <v>229</v>
      </c>
      <c r="W228" s="355" t="s">
        <v>683</v>
      </c>
      <c r="X228" s="355">
        <v>40885</v>
      </c>
      <c r="Y228" s="362">
        <v>105321</v>
      </c>
      <c r="Z228" s="362" t="s">
        <v>1114</v>
      </c>
      <c r="AA228" s="362" t="s">
        <v>243</v>
      </c>
      <c r="AB228" s="362" t="s">
        <v>229</v>
      </c>
      <c r="AC228" s="362" t="s">
        <v>686</v>
      </c>
      <c r="AD228" s="363">
        <v>40989</v>
      </c>
      <c r="AE228" s="362"/>
      <c r="AF228" s="362"/>
      <c r="AG228" s="362"/>
      <c r="AH228" s="362"/>
      <c r="AI228" s="362"/>
      <c r="AJ228" s="363"/>
      <c r="AK228" s="362">
        <v>117815</v>
      </c>
      <c r="AL228" s="362" t="s">
        <v>1090</v>
      </c>
      <c r="AM228" s="362" t="s">
        <v>225</v>
      </c>
      <c r="AN228" s="362" t="s">
        <v>229</v>
      </c>
      <c r="AO228" s="362" t="s">
        <v>683</v>
      </c>
      <c r="AP228" s="363">
        <v>40989</v>
      </c>
      <c r="AQ228" s="355">
        <v>123045</v>
      </c>
      <c r="AR228" s="355" t="s">
        <v>186</v>
      </c>
      <c r="AS228" s="355" t="s">
        <v>196</v>
      </c>
      <c r="AT228" s="355" t="s">
        <v>229</v>
      </c>
      <c r="AU228" s="355" t="s">
        <v>683</v>
      </c>
      <c r="AV228" s="355">
        <v>40870</v>
      </c>
      <c r="AW228" s="355"/>
      <c r="AX228" s="355"/>
      <c r="AY228" s="355"/>
      <c r="AZ228" s="355"/>
      <c r="BA228" s="355"/>
      <c r="BB228" s="355"/>
      <c r="BC228" s="355">
        <v>135551</v>
      </c>
      <c r="BD228" s="355" t="s">
        <v>1168</v>
      </c>
      <c r="BE228" s="355" t="s">
        <v>125</v>
      </c>
      <c r="BF228" s="355" t="s">
        <v>230</v>
      </c>
      <c r="BG228" s="355" t="s">
        <v>683</v>
      </c>
      <c r="BH228" s="355">
        <v>40982</v>
      </c>
    </row>
    <row r="229" spans="1:60">
      <c r="A229" s="362">
        <v>120882</v>
      </c>
      <c r="B229" s="362" t="s">
        <v>1070</v>
      </c>
      <c r="C229" s="362" t="s">
        <v>114</v>
      </c>
      <c r="D229" s="362" t="s">
        <v>229</v>
      </c>
      <c r="E229" s="362" t="s">
        <v>683</v>
      </c>
      <c r="F229" s="363">
        <v>40577</v>
      </c>
      <c r="G229" s="362">
        <v>124050</v>
      </c>
      <c r="H229" s="362" t="s">
        <v>478</v>
      </c>
      <c r="I229" s="362" t="s">
        <v>236</v>
      </c>
      <c r="J229" s="362" t="s">
        <v>229</v>
      </c>
      <c r="K229" s="362" t="s">
        <v>683</v>
      </c>
      <c r="L229" s="363">
        <v>40948</v>
      </c>
      <c r="M229" s="349">
        <v>114447</v>
      </c>
      <c r="N229" s="361" t="s">
        <v>473</v>
      </c>
      <c r="O229" s="349" t="s">
        <v>106</v>
      </c>
      <c r="P229" s="349" t="s">
        <v>229</v>
      </c>
      <c r="Q229" s="349" t="s">
        <v>683</v>
      </c>
      <c r="R229" s="364">
        <v>40631</v>
      </c>
      <c r="S229" s="361">
        <v>110526</v>
      </c>
      <c r="T229" s="355" t="s">
        <v>661</v>
      </c>
      <c r="U229" s="355" t="s">
        <v>134</v>
      </c>
      <c r="V229" s="355" t="s">
        <v>230</v>
      </c>
      <c r="W229" s="355" t="s">
        <v>685</v>
      </c>
      <c r="X229" s="355">
        <v>40885</v>
      </c>
      <c r="Y229" s="362">
        <v>117815</v>
      </c>
      <c r="Z229" s="362" t="s">
        <v>1090</v>
      </c>
      <c r="AA229" s="362" t="s">
        <v>225</v>
      </c>
      <c r="AB229" s="362" t="s">
        <v>229</v>
      </c>
      <c r="AC229" s="362" t="s">
        <v>683</v>
      </c>
      <c r="AD229" s="363">
        <v>40989</v>
      </c>
      <c r="AE229" s="362"/>
      <c r="AF229" s="362"/>
      <c r="AG229" s="362"/>
      <c r="AH229" s="362"/>
      <c r="AI229" s="362"/>
      <c r="AJ229" s="363"/>
      <c r="AK229" s="362">
        <v>118552</v>
      </c>
      <c r="AL229" s="362" t="s">
        <v>1083</v>
      </c>
      <c r="AM229" s="362" t="s">
        <v>108</v>
      </c>
      <c r="AN229" s="362" t="s">
        <v>229</v>
      </c>
      <c r="AO229" s="362" t="s">
        <v>683</v>
      </c>
      <c r="AP229" s="363">
        <v>40984</v>
      </c>
      <c r="AQ229" s="355">
        <v>123398</v>
      </c>
      <c r="AR229" s="355" t="s">
        <v>498</v>
      </c>
      <c r="AS229" s="355" t="s">
        <v>175</v>
      </c>
      <c r="AT229" s="355" t="s">
        <v>229</v>
      </c>
      <c r="AU229" s="355" t="s">
        <v>683</v>
      </c>
      <c r="AV229" s="355">
        <v>40870</v>
      </c>
      <c r="AW229" s="355"/>
      <c r="AX229" s="355"/>
      <c r="AY229" s="355"/>
      <c r="AZ229" s="355"/>
      <c r="BA229" s="355"/>
      <c r="BB229" s="355"/>
      <c r="BC229" s="355">
        <v>107581</v>
      </c>
      <c r="BD229" s="355" t="s">
        <v>456</v>
      </c>
      <c r="BE229" s="355" t="s">
        <v>206</v>
      </c>
      <c r="BF229" s="355" t="s">
        <v>230</v>
      </c>
      <c r="BG229" s="355" t="s">
        <v>684</v>
      </c>
      <c r="BH229" s="355">
        <v>40975</v>
      </c>
    </row>
    <row r="230" spans="1:60">
      <c r="A230" s="362">
        <v>120864</v>
      </c>
      <c r="B230" s="362" t="s">
        <v>1071</v>
      </c>
      <c r="C230" s="362" t="s">
        <v>114</v>
      </c>
      <c r="D230" s="362" t="s">
        <v>229</v>
      </c>
      <c r="E230" s="362" t="s">
        <v>683</v>
      </c>
      <c r="F230" s="363">
        <v>40514</v>
      </c>
      <c r="G230" s="362">
        <v>124046</v>
      </c>
      <c r="H230" s="362" t="s">
        <v>587</v>
      </c>
      <c r="I230" s="362" t="s">
        <v>236</v>
      </c>
      <c r="J230" s="362" t="s">
        <v>229</v>
      </c>
      <c r="K230" s="362" t="s">
        <v>683</v>
      </c>
      <c r="L230" s="363">
        <v>40855</v>
      </c>
      <c r="M230" s="349">
        <v>112147</v>
      </c>
      <c r="N230" s="361" t="s">
        <v>499</v>
      </c>
      <c r="O230" s="349" t="s">
        <v>105</v>
      </c>
      <c r="P230" s="349" t="s">
        <v>229</v>
      </c>
      <c r="Q230" s="349" t="s">
        <v>683</v>
      </c>
      <c r="R230" s="364">
        <v>40631</v>
      </c>
      <c r="S230" s="361">
        <v>107533</v>
      </c>
      <c r="T230" s="355" t="s">
        <v>645</v>
      </c>
      <c r="U230" s="355" t="s">
        <v>206</v>
      </c>
      <c r="V230" s="355" t="s">
        <v>229</v>
      </c>
      <c r="W230" s="355" t="s">
        <v>683</v>
      </c>
      <c r="X230" s="355">
        <v>40886</v>
      </c>
      <c r="Y230" s="362">
        <v>118552</v>
      </c>
      <c r="Z230" s="362" t="s">
        <v>1083</v>
      </c>
      <c r="AA230" s="362" t="s">
        <v>108</v>
      </c>
      <c r="AB230" s="362" t="s">
        <v>229</v>
      </c>
      <c r="AC230" s="362" t="s">
        <v>683</v>
      </c>
      <c r="AD230" s="363">
        <v>40984</v>
      </c>
      <c r="AE230" s="362"/>
      <c r="AF230" s="362"/>
      <c r="AG230" s="362"/>
      <c r="AH230" s="362"/>
      <c r="AI230" s="362"/>
      <c r="AJ230" s="363"/>
      <c r="AK230" s="362">
        <v>119251</v>
      </c>
      <c r="AL230" s="362" t="s">
        <v>1082</v>
      </c>
      <c r="AM230" s="362" t="s">
        <v>142</v>
      </c>
      <c r="AN230" s="362" t="s">
        <v>229</v>
      </c>
      <c r="AO230" s="362" t="s">
        <v>683</v>
      </c>
      <c r="AP230" s="363">
        <v>40983</v>
      </c>
      <c r="AQ230" s="355">
        <v>126374</v>
      </c>
      <c r="AR230" s="355" t="s">
        <v>1257</v>
      </c>
      <c r="AS230" s="355" t="s">
        <v>259</v>
      </c>
      <c r="AT230" s="355" t="s">
        <v>229</v>
      </c>
      <c r="AU230" s="355" t="s">
        <v>686</v>
      </c>
      <c r="AV230" s="355">
        <v>40870</v>
      </c>
      <c r="AW230" s="355"/>
      <c r="AX230" s="355"/>
      <c r="AY230" s="355"/>
      <c r="AZ230" s="355"/>
      <c r="BA230" s="355"/>
      <c r="BB230" s="355"/>
      <c r="BC230" s="355">
        <v>108405</v>
      </c>
      <c r="BD230" s="355" t="s">
        <v>1185</v>
      </c>
      <c r="BE230" s="355" t="s">
        <v>8</v>
      </c>
      <c r="BF230" s="355" t="s">
        <v>230</v>
      </c>
      <c r="BG230" s="355" t="s">
        <v>683</v>
      </c>
      <c r="BH230" s="355">
        <v>40975</v>
      </c>
    </row>
    <row r="231" spans="1:60">
      <c r="A231" s="362">
        <v>124591</v>
      </c>
      <c r="B231" s="362" t="s">
        <v>566</v>
      </c>
      <c r="C231" s="362" t="s">
        <v>109</v>
      </c>
      <c r="D231" s="362" t="s">
        <v>229</v>
      </c>
      <c r="E231" s="362" t="s">
        <v>683</v>
      </c>
      <c r="F231" s="363">
        <v>40858</v>
      </c>
      <c r="G231" s="362">
        <v>123845</v>
      </c>
      <c r="H231" s="362" t="s">
        <v>779</v>
      </c>
      <c r="I231" s="362" t="s">
        <v>144</v>
      </c>
      <c r="J231" s="362" t="s">
        <v>229</v>
      </c>
      <c r="K231" s="362" t="s">
        <v>684</v>
      </c>
      <c r="L231" s="363">
        <v>40947</v>
      </c>
      <c r="M231" s="349">
        <v>104324</v>
      </c>
      <c r="N231" s="361" t="s">
        <v>444</v>
      </c>
      <c r="O231" s="349" t="s">
        <v>53</v>
      </c>
      <c r="P231" s="349" t="s">
        <v>229</v>
      </c>
      <c r="Q231" s="349" t="s">
        <v>683</v>
      </c>
      <c r="R231" s="364">
        <v>40632</v>
      </c>
      <c r="S231" s="361">
        <v>133773</v>
      </c>
      <c r="T231" s="355" t="s">
        <v>832</v>
      </c>
      <c r="U231" s="355" t="s">
        <v>224</v>
      </c>
      <c r="V231" s="355" t="s">
        <v>229</v>
      </c>
      <c r="W231" s="355" t="s">
        <v>686</v>
      </c>
      <c r="X231" s="355">
        <v>40920</v>
      </c>
      <c r="Y231" s="355">
        <v>119251</v>
      </c>
      <c r="Z231" s="355" t="s">
        <v>1082</v>
      </c>
      <c r="AA231" s="355" t="s">
        <v>142</v>
      </c>
      <c r="AB231" s="355" t="s">
        <v>229</v>
      </c>
      <c r="AC231" s="355" t="s">
        <v>683</v>
      </c>
      <c r="AD231" s="355">
        <v>40983</v>
      </c>
      <c r="AE231" s="355"/>
      <c r="AF231" s="355"/>
      <c r="AG231" s="355"/>
      <c r="AH231" s="355"/>
      <c r="AI231" s="355"/>
      <c r="AJ231" s="365"/>
      <c r="AK231" s="355">
        <v>135099</v>
      </c>
      <c r="AL231" s="355" t="s">
        <v>1053</v>
      </c>
      <c r="AM231" s="355" t="s">
        <v>170</v>
      </c>
      <c r="AN231" s="355" t="s">
        <v>229</v>
      </c>
      <c r="AO231" s="355" t="s">
        <v>684</v>
      </c>
      <c r="AP231" s="355">
        <v>40983</v>
      </c>
      <c r="AQ231" s="355">
        <v>101276</v>
      </c>
      <c r="AR231" s="355" t="s">
        <v>1258</v>
      </c>
      <c r="AS231" s="355" t="s">
        <v>251</v>
      </c>
      <c r="AT231" s="355" t="s">
        <v>229</v>
      </c>
      <c r="AU231" s="355" t="s">
        <v>683</v>
      </c>
      <c r="AV231" s="355">
        <v>40870</v>
      </c>
      <c r="AW231" s="355"/>
      <c r="AX231" s="355"/>
      <c r="AY231" s="355"/>
      <c r="AZ231" s="355"/>
      <c r="BA231" s="355"/>
      <c r="BB231" s="355"/>
      <c r="BC231" s="355">
        <v>103519</v>
      </c>
      <c r="BD231" s="355" t="s">
        <v>1177</v>
      </c>
      <c r="BE231" s="355" t="s">
        <v>155</v>
      </c>
      <c r="BF231" s="355" t="s">
        <v>230</v>
      </c>
      <c r="BG231" s="355" t="s">
        <v>685</v>
      </c>
      <c r="BH231" s="355">
        <v>40969</v>
      </c>
    </row>
    <row r="232" spans="1:60">
      <c r="A232" s="362">
        <v>124583</v>
      </c>
      <c r="B232" s="362" t="s">
        <v>1072</v>
      </c>
      <c r="C232" s="362" t="s">
        <v>109</v>
      </c>
      <c r="D232" s="362" t="s">
        <v>229</v>
      </c>
      <c r="E232" s="362" t="s">
        <v>683</v>
      </c>
      <c r="F232" s="363">
        <v>40438</v>
      </c>
      <c r="G232" s="362">
        <v>123824</v>
      </c>
      <c r="H232" s="362" t="s">
        <v>953</v>
      </c>
      <c r="I232" s="362" t="s">
        <v>144</v>
      </c>
      <c r="J232" s="362" t="s">
        <v>229</v>
      </c>
      <c r="K232" s="362" t="s">
        <v>686</v>
      </c>
      <c r="L232" s="363">
        <v>40981</v>
      </c>
      <c r="M232" s="349">
        <v>125187</v>
      </c>
      <c r="N232" s="361" t="s">
        <v>244</v>
      </c>
      <c r="O232" s="349" t="s">
        <v>20</v>
      </c>
      <c r="P232" s="349" t="s">
        <v>229</v>
      </c>
      <c r="Q232" s="349" t="s">
        <v>684</v>
      </c>
      <c r="R232" s="364">
        <v>40633</v>
      </c>
      <c r="S232" s="361">
        <v>122617</v>
      </c>
      <c r="T232" s="355" t="s">
        <v>853</v>
      </c>
      <c r="U232" s="355" t="s">
        <v>128</v>
      </c>
      <c r="V232" s="355" t="s">
        <v>229</v>
      </c>
      <c r="W232" s="355" t="s">
        <v>683</v>
      </c>
      <c r="X232" s="355">
        <v>40920</v>
      </c>
      <c r="Y232" s="355">
        <v>135099</v>
      </c>
      <c r="Z232" s="355" t="s">
        <v>1053</v>
      </c>
      <c r="AA232" s="355" t="s">
        <v>170</v>
      </c>
      <c r="AB232" s="355" t="s">
        <v>229</v>
      </c>
      <c r="AC232" s="355" t="s">
        <v>684</v>
      </c>
      <c r="AD232" s="355">
        <v>40983</v>
      </c>
      <c r="AE232" s="355"/>
      <c r="AF232" s="355"/>
      <c r="AG232" s="355"/>
      <c r="AH232" s="355"/>
      <c r="AI232" s="355"/>
      <c r="AJ232" s="365"/>
      <c r="AK232" s="355">
        <v>117933</v>
      </c>
      <c r="AL232" s="355" t="s">
        <v>1087</v>
      </c>
      <c r="AM232" s="355" t="s">
        <v>225</v>
      </c>
      <c r="AN232" s="355" t="s">
        <v>229</v>
      </c>
      <c r="AO232" s="355" t="s">
        <v>683</v>
      </c>
      <c r="AP232" s="355">
        <v>40983</v>
      </c>
      <c r="AQ232" s="355">
        <v>109872</v>
      </c>
      <c r="AR232" s="355" t="s">
        <v>1259</v>
      </c>
      <c r="AS232" s="355" t="s">
        <v>169</v>
      </c>
      <c r="AT232" s="355" t="s">
        <v>229</v>
      </c>
      <c r="AU232" s="355" t="s">
        <v>683</v>
      </c>
      <c r="AV232" s="355">
        <v>40865</v>
      </c>
      <c r="AW232" s="355"/>
      <c r="AX232" s="355"/>
      <c r="AY232" s="355"/>
      <c r="AZ232" s="355"/>
      <c r="BA232" s="355"/>
      <c r="BB232" s="355"/>
      <c r="BC232" s="355">
        <v>113867</v>
      </c>
      <c r="BD232" s="355" t="s">
        <v>468</v>
      </c>
      <c r="BE232" s="355" t="s">
        <v>201</v>
      </c>
      <c r="BF232" s="355" t="s">
        <v>230</v>
      </c>
      <c r="BG232" s="355" t="s">
        <v>683</v>
      </c>
      <c r="BH232" s="355">
        <v>40962</v>
      </c>
    </row>
    <row r="233" spans="1:60">
      <c r="A233" s="362">
        <v>124200</v>
      </c>
      <c r="B233" s="362" t="s">
        <v>380</v>
      </c>
      <c r="C233" s="362" t="s">
        <v>236</v>
      </c>
      <c r="D233" s="362" t="s">
        <v>229</v>
      </c>
      <c r="E233" s="362" t="s">
        <v>683</v>
      </c>
      <c r="F233" s="363">
        <v>40606</v>
      </c>
      <c r="G233" s="362">
        <v>123709</v>
      </c>
      <c r="H233" s="362" t="s">
        <v>569</v>
      </c>
      <c r="I233" s="362" t="s">
        <v>144</v>
      </c>
      <c r="J233" s="362" t="s">
        <v>229</v>
      </c>
      <c r="K233" s="362" t="s">
        <v>683</v>
      </c>
      <c r="L233" s="363">
        <v>40809</v>
      </c>
      <c r="M233" s="349">
        <v>115231</v>
      </c>
      <c r="N233" s="361" t="s">
        <v>484</v>
      </c>
      <c r="O233" s="349" t="s">
        <v>263</v>
      </c>
      <c r="P233" s="349" t="s">
        <v>230</v>
      </c>
      <c r="Q233" s="349" t="s">
        <v>683</v>
      </c>
      <c r="R233" s="364">
        <v>40633</v>
      </c>
      <c r="S233" s="361">
        <v>114536</v>
      </c>
      <c r="T233" s="355" t="s">
        <v>69</v>
      </c>
      <c r="U233" s="355" t="s">
        <v>106</v>
      </c>
      <c r="V233" s="355" t="s">
        <v>229</v>
      </c>
      <c r="W233" s="355" t="s">
        <v>686</v>
      </c>
      <c r="X233" s="355">
        <v>40920</v>
      </c>
      <c r="Y233" s="355">
        <v>117933</v>
      </c>
      <c r="Z233" s="355" t="s">
        <v>1087</v>
      </c>
      <c r="AA233" s="355" t="s">
        <v>225</v>
      </c>
      <c r="AB233" s="355" t="s">
        <v>229</v>
      </c>
      <c r="AC233" s="355" t="s">
        <v>683</v>
      </c>
      <c r="AD233" s="355">
        <v>40983</v>
      </c>
      <c r="AE233" s="355"/>
      <c r="AF233" s="355"/>
      <c r="AG233" s="355"/>
      <c r="AH233" s="355"/>
      <c r="AI233" s="355"/>
      <c r="AJ233" s="365"/>
      <c r="AK233" s="355">
        <v>131659</v>
      </c>
      <c r="AL233" s="355" t="s">
        <v>1064</v>
      </c>
      <c r="AM233" s="355" t="s">
        <v>127</v>
      </c>
      <c r="AN233" s="355" t="s">
        <v>229</v>
      </c>
      <c r="AO233" s="355" t="s">
        <v>684</v>
      </c>
      <c r="AP233" s="355">
        <v>40983</v>
      </c>
      <c r="AQ233" s="355">
        <v>122736</v>
      </c>
      <c r="AR233" s="355" t="s">
        <v>502</v>
      </c>
      <c r="AS233" s="355" t="s">
        <v>129</v>
      </c>
      <c r="AT233" s="355" t="s">
        <v>229</v>
      </c>
      <c r="AU233" s="355" t="s">
        <v>683</v>
      </c>
      <c r="AV233" s="355">
        <v>40864</v>
      </c>
      <c r="AW233" s="355"/>
      <c r="AX233" s="355"/>
      <c r="AY233" s="355"/>
      <c r="AZ233" s="355"/>
      <c r="BA233" s="355"/>
      <c r="BB233" s="355"/>
      <c r="BC233" s="355">
        <v>112944</v>
      </c>
      <c r="BD233" s="355" t="s">
        <v>467</v>
      </c>
      <c r="BE233" s="355" t="s">
        <v>140</v>
      </c>
      <c r="BF233" s="355" t="s">
        <v>230</v>
      </c>
      <c r="BG233" s="355" t="s">
        <v>685</v>
      </c>
      <c r="BH233" s="355">
        <v>40941</v>
      </c>
    </row>
    <row r="234" spans="1:60">
      <c r="A234" s="362">
        <v>124158</v>
      </c>
      <c r="B234" s="362" t="s">
        <v>381</v>
      </c>
      <c r="C234" s="362" t="s">
        <v>236</v>
      </c>
      <c r="D234" s="362" t="s">
        <v>229</v>
      </c>
      <c r="E234" s="362" t="s">
        <v>683</v>
      </c>
      <c r="F234" s="363">
        <v>40723</v>
      </c>
      <c r="G234" s="362">
        <v>123486</v>
      </c>
      <c r="H234" s="362" t="s">
        <v>945</v>
      </c>
      <c r="I234" s="362" t="s">
        <v>175</v>
      </c>
      <c r="J234" s="362" t="s">
        <v>229</v>
      </c>
      <c r="K234" s="362" t="s">
        <v>686</v>
      </c>
      <c r="L234" s="363">
        <v>41052</v>
      </c>
      <c r="M234" s="349">
        <v>135622</v>
      </c>
      <c r="N234" s="361" t="s">
        <v>460</v>
      </c>
      <c r="O234" s="349" t="s">
        <v>47</v>
      </c>
      <c r="P234" s="349" t="s">
        <v>230</v>
      </c>
      <c r="Q234" s="349" t="s">
        <v>687</v>
      </c>
      <c r="R234" s="364">
        <v>40645</v>
      </c>
      <c r="S234" s="361">
        <v>111959</v>
      </c>
      <c r="T234" s="355" t="s">
        <v>814</v>
      </c>
      <c r="U234" s="355" t="s">
        <v>197</v>
      </c>
      <c r="V234" s="355" t="s">
        <v>229</v>
      </c>
      <c r="W234" s="355" t="s">
        <v>683</v>
      </c>
      <c r="X234" s="355">
        <v>40920</v>
      </c>
      <c r="Y234" s="355">
        <v>131659</v>
      </c>
      <c r="Z234" s="355" t="s">
        <v>1064</v>
      </c>
      <c r="AA234" s="355" t="s">
        <v>127</v>
      </c>
      <c r="AB234" s="355" t="s">
        <v>229</v>
      </c>
      <c r="AC234" s="355" t="s">
        <v>684</v>
      </c>
      <c r="AD234" s="355">
        <v>40983</v>
      </c>
      <c r="AE234" s="355"/>
      <c r="AF234" s="355"/>
      <c r="AG234" s="355"/>
      <c r="AH234" s="355"/>
      <c r="AI234" s="355"/>
      <c r="AJ234" s="365"/>
      <c r="AK234" s="355">
        <v>109147</v>
      </c>
      <c r="AL234" s="355" t="s">
        <v>1111</v>
      </c>
      <c r="AM234" s="355" t="s">
        <v>127</v>
      </c>
      <c r="AN234" s="355" t="s">
        <v>229</v>
      </c>
      <c r="AO234" s="355" t="s">
        <v>686</v>
      </c>
      <c r="AP234" s="355">
        <v>40983</v>
      </c>
      <c r="AQ234" s="355">
        <v>121380</v>
      </c>
      <c r="AR234" s="355" t="s">
        <v>1260</v>
      </c>
      <c r="AS234" s="355" t="s">
        <v>178</v>
      </c>
      <c r="AT234" s="355" t="s">
        <v>229</v>
      </c>
      <c r="AU234" s="355" t="s">
        <v>683</v>
      </c>
      <c r="AV234" s="355">
        <v>40864</v>
      </c>
      <c r="AW234" s="355"/>
      <c r="AX234" s="355"/>
      <c r="AY234" s="355"/>
      <c r="AZ234" s="355"/>
      <c r="BA234" s="355"/>
      <c r="BB234" s="355"/>
      <c r="BC234" s="355">
        <v>135892</v>
      </c>
      <c r="BD234" s="355" t="s">
        <v>455</v>
      </c>
      <c r="BE234" s="355" t="s">
        <v>245</v>
      </c>
      <c r="BF234" s="355" t="s">
        <v>230</v>
      </c>
      <c r="BG234" s="355" t="s">
        <v>683</v>
      </c>
      <c r="BH234" s="355">
        <v>40934</v>
      </c>
    </row>
    <row r="235" spans="1:60">
      <c r="A235" s="362">
        <v>123710</v>
      </c>
      <c r="B235" s="362" t="s">
        <v>420</v>
      </c>
      <c r="C235" s="362" t="s">
        <v>144</v>
      </c>
      <c r="D235" s="362" t="s">
        <v>229</v>
      </c>
      <c r="E235" s="362" t="s">
        <v>683</v>
      </c>
      <c r="F235" s="363">
        <v>40611</v>
      </c>
      <c r="G235" s="362">
        <v>123479</v>
      </c>
      <c r="H235" s="362" t="s">
        <v>775</v>
      </c>
      <c r="I235" s="362" t="s">
        <v>175</v>
      </c>
      <c r="J235" s="362" t="s">
        <v>229</v>
      </c>
      <c r="K235" s="362" t="s">
        <v>686</v>
      </c>
      <c r="L235" s="363">
        <v>40932</v>
      </c>
      <c r="M235" s="349">
        <v>120994</v>
      </c>
      <c r="N235" s="361" t="s">
        <v>509</v>
      </c>
      <c r="O235" s="349" t="s">
        <v>114</v>
      </c>
      <c r="P235" s="349" t="s">
        <v>229</v>
      </c>
      <c r="Q235" s="349" t="s">
        <v>683</v>
      </c>
      <c r="R235" s="364">
        <v>40673</v>
      </c>
      <c r="S235" s="361">
        <v>103930</v>
      </c>
      <c r="T235" s="355" t="s">
        <v>864</v>
      </c>
      <c r="U235" s="355" t="s">
        <v>119</v>
      </c>
      <c r="V235" s="355" t="s">
        <v>229</v>
      </c>
      <c r="W235" s="355" t="s">
        <v>683</v>
      </c>
      <c r="X235" s="355">
        <v>40920</v>
      </c>
      <c r="Y235" s="355">
        <v>109147</v>
      </c>
      <c r="Z235" s="355" t="s">
        <v>1111</v>
      </c>
      <c r="AA235" s="355" t="s">
        <v>127</v>
      </c>
      <c r="AB235" s="355" t="s">
        <v>229</v>
      </c>
      <c r="AC235" s="355" t="s">
        <v>686</v>
      </c>
      <c r="AD235" s="355">
        <v>40983</v>
      </c>
      <c r="AE235" s="355"/>
      <c r="AF235" s="355"/>
      <c r="AG235" s="355"/>
      <c r="AH235" s="355"/>
      <c r="AI235" s="355"/>
      <c r="AJ235" s="365"/>
      <c r="AK235" s="355">
        <v>120882</v>
      </c>
      <c r="AL235" s="355" t="s">
        <v>1070</v>
      </c>
      <c r="AM235" s="355" t="s">
        <v>114</v>
      </c>
      <c r="AN235" s="355" t="s">
        <v>229</v>
      </c>
      <c r="AO235" s="355" t="s">
        <v>683</v>
      </c>
      <c r="AP235" s="355">
        <v>40982</v>
      </c>
      <c r="AQ235" s="355">
        <v>103820</v>
      </c>
      <c r="AR235" s="355" t="s">
        <v>1261</v>
      </c>
      <c r="AS235" s="355" t="s">
        <v>61</v>
      </c>
      <c r="AT235" s="355" t="s">
        <v>229</v>
      </c>
      <c r="AU235" s="355" t="s">
        <v>683</v>
      </c>
      <c r="AV235" s="355">
        <v>40863</v>
      </c>
      <c r="AW235" s="355"/>
      <c r="AX235" s="355"/>
      <c r="AY235" s="355"/>
      <c r="AZ235" s="355"/>
      <c r="BA235" s="355"/>
      <c r="BB235" s="355"/>
      <c r="BC235" s="355">
        <v>107776</v>
      </c>
      <c r="BD235" s="355" t="s">
        <v>453</v>
      </c>
      <c r="BE235" s="355" t="s">
        <v>208</v>
      </c>
      <c r="BF235" s="355" t="s">
        <v>230</v>
      </c>
      <c r="BG235" s="355" t="s">
        <v>683</v>
      </c>
      <c r="BH235" s="355">
        <v>40933</v>
      </c>
    </row>
    <row r="236" spans="1:60">
      <c r="A236" s="362">
        <v>123709</v>
      </c>
      <c r="B236" s="362" t="s">
        <v>569</v>
      </c>
      <c r="C236" s="362" t="s">
        <v>144</v>
      </c>
      <c r="D236" s="362" t="s">
        <v>229</v>
      </c>
      <c r="E236" s="362" t="s">
        <v>683</v>
      </c>
      <c r="F236" s="363">
        <v>40809</v>
      </c>
      <c r="G236" s="362">
        <v>123398</v>
      </c>
      <c r="H236" s="362" t="s">
        <v>498</v>
      </c>
      <c r="I236" s="362" t="s">
        <v>175</v>
      </c>
      <c r="J236" s="362" t="s">
        <v>229</v>
      </c>
      <c r="K236" s="362" t="s">
        <v>683</v>
      </c>
      <c r="L236" s="363">
        <v>40870</v>
      </c>
      <c r="M236" s="349">
        <v>104302</v>
      </c>
      <c r="N236" s="361" t="s">
        <v>448</v>
      </c>
      <c r="O236" s="349" t="s">
        <v>53</v>
      </c>
      <c r="P236" s="349" t="s">
        <v>229</v>
      </c>
      <c r="Q236" s="349" t="s">
        <v>683</v>
      </c>
      <c r="R236" s="364">
        <v>40673</v>
      </c>
      <c r="S236" s="361">
        <v>108056</v>
      </c>
      <c r="T236" s="355" t="s">
        <v>843</v>
      </c>
      <c r="U236" s="355" t="s">
        <v>125</v>
      </c>
      <c r="V236" s="355" t="s">
        <v>230</v>
      </c>
      <c r="W236" s="355" t="s">
        <v>683</v>
      </c>
      <c r="X236" s="355">
        <v>40920</v>
      </c>
      <c r="Y236" s="355">
        <v>120882</v>
      </c>
      <c r="Z236" s="355" t="s">
        <v>1070</v>
      </c>
      <c r="AA236" s="355" t="s">
        <v>114</v>
      </c>
      <c r="AB236" s="355" t="s">
        <v>229</v>
      </c>
      <c r="AC236" s="355" t="s">
        <v>683</v>
      </c>
      <c r="AD236" s="355">
        <v>40982</v>
      </c>
      <c r="AE236" s="355"/>
      <c r="AF236" s="355"/>
      <c r="AG236" s="355"/>
      <c r="AH236" s="355"/>
      <c r="AI236" s="355"/>
      <c r="AJ236" s="365"/>
      <c r="AK236" s="355">
        <v>102317</v>
      </c>
      <c r="AL236" s="355" t="s">
        <v>1118</v>
      </c>
      <c r="AM236" s="355" t="s">
        <v>50</v>
      </c>
      <c r="AN236" s="355" t="s">
        <v>229</v>
      </c>
      <c r="AO236" s="355" t="s">
        <v>683</v>
      </c>
      <c r="AP236" s="355">
        <v>40982</v>
      </c>
      <c r="AQ236" s="355">
        <v>112569</v>
      </c>
      <c r="AR236" s="355" t="s">
        <v>1262</v>
      </c>
      <c r="AS236" s="355" t="s">
        <v>145</v>
      </c>
      <c r="AT236" s="355" t="s">
        <v>229</v>
      </c>
      <c r="AU236" s="355" t="s">
        <v>683</v>
      </c>
      <c r="AV236" s="355">
        <v>40856</v>
      </c>
      <c r="AW236" s="355"/>
      <c r="AX236" s="355"/>
      <c r="AY236" s="355"/>
      <c r="AZ236" s="355"/>
      <c r="BA236" s="355"/>
      <c r="BB236" s="355"/>
      <c r="BC236" s="355">
        <v>122066</v>
      </c>
      <c r="BD236" s="355" t="s">
        <v>1157</v>
      </c>
      <c r="BE236" s="355" t="s">
        <v>143</v>
      </c>
      <c r="BF236" s="355" t="s">
        <v>230</v>
      </c>
      <c r="BG236" s="355" t="s">
        <v>685</v>
      </c>
      <c r="BH236" s="355">
        <v>40927</v>
      </c>
    </row>
    <row r="237" spans="1:60">
      <c r="A237" s="362">
        <v>123122</v>
      </c>
      <c r="B237" s="362" t="s">
        <v>424</v>
      </c>
      <c r="C237" s="362" t="s">
        <v>196</v>
      </c>
      <c r="D237" s="362" t="s">
        <v>229</v>
      </c>
      <c r="E237" s="362" t="s">
        <v>686</v>
      </c>
      <c r="F237" s="363">
        <v>40493</v>
      </c>
      <c r="G237" s="362">
        <v>123393</v>
      </c>
      <c r="H237" s="362" t="s">
        <v>574</v>
      </c>
      <c r="I237" s="362" t="s">
        <v>175</v>
      </c>
      <c r="J237" s="362" t="s">
        <v>229</v>
      </c>
      <c r="K237" s="362" t="s">
        <v>683</v>
      </c>
      <c r="L237" s="363">
        <v>40813</v>
      </c>
      <c r="M237" s="349">
        <v>103186</v>
      </c>
      <c r="N237" s="361" t="s">
        <v>443</v>
      </c>
      <c r="O237" s="349" t="s">
        <v>155</v>
      </c>
      <c r="P237" s="349" t="s">
        <v>229</v>
      </c>
      <c r="Q237" s="349" t="s">
        <v>683</v>
      </c>
      <c r="R237" s="364">
        <v>40673</v>
      </c>
      <c r="S237" s="361">
        <v>118378</v>
      </c>
      <c r="T237" s="355" t="s">
        <v>836</v>
      </c>
      <c r="U237" s="355" t="s">
        <v>108</v>
      </c>
      <c r="V237" s="355" t="s">
        <v>229</v>
      </c>
      <c r="W237" s="355" t="s">
        <v>683</v>
      </c>
      <c r="X237" s="355">
        <v>40921</v>
      </c>
      <c r="Y237" s="355">
        <v>102317</v>
      </c>
      <c r="Z237" s="355" t="s">
        <v>1118</v>
      </c>
      <c r="AA237" s="355" t="s">
        <v>50</v>
      </c>
      <c r="AB237" s="355" t="s">
        <v>229</v>
      </c>
      <c r="AC237" s="355" t="s">
        <v>683</v>
      </c>
      <c r="AD237" s="355">
        <v>40982</v>
      </c>
      <c r="AE237" s="355"/>
      <c r="AF237" s="355"/>
      <c r="AG237" s="355"/>
      <c r="AH237" s="355"/>
      <c r="AI237" s="355"/>
      <c r="AJ237" s="365"/>
      <c r="AK237" s="355">
        <v>103405</v>
      </c>
      <c r="AL237" s="355" t="s">
        <v>1115</v>
      </c>
      <c r="AM237" s="355" t="s">
        <v>155</v>
      </c>
      <c r="AN237" s="355" t="s">
        <v>229</v>
      </c>
      <c r="AO237" s="355" t="s">
        <v>686</v>
      </c>
      <c r="AP237" s="355">
        <v>40982</v>
      </c>
      <c r="AQ237" s="355">
        <v>115020</v>
      </c>
      <c r="AR237" s="355" t="s">
        <v>1263</v>
      </c>
      <c r="AS237" s="355" t="s">
        <v>263</v>
      </c>
      <c r="AT237" s="355" t="s">
        <v>229</v>
      </c>
      <c r="AU237" s="355" t="s">
        <v>683</v>
      </c>
      <c r="AV237" s="355">
        <v>40856</v>
      </c>
      <c r="AW237" s="355"/>
      <c r="AX237" s="355"/>
      <c r="AY237" s="355"/>
      <c r="AZ237" s="355"/>
      <c r="BA237" s="355"/>
      <c r="BB237" s="355"/>
      <c r="BC237" s="355">
        <v>107397</v>
      </c>
      <c r="BD237" s="355" t="s">
        <v>1151</v>
      </c>
      <c r="BE237" s="355" t="s">
        <v>147</v>
      </c>
      <c r="BF237" s="355" t="s">
        <v>230</v>
      </c>
      <c r="BG237" s="355" t="s">
        <v>685</v>
      </c>
      <c r="BH237" s="355">
        <v>40927</v>
      </c>
    </row>
    <row r="238" spans="1:60">
      <c r="A238" s="362">
        <v>123083</v>
      </c>
      <c r="B238" s="362" t="s">
        <v>1074</v>
      </c>
      <c r="C238" s="362" t="s">
        <v>196</v>
      </c>
      <c r="D238" s="362" t="s">
        <v>229</v>
      </c>
      <c r="E238" s="362" t="s">
        <v>683</v>
      </c>
      <c r="F238" s="363">
        <v>40466</v>
      </c>
      <c r="G238" s="362">
        <v>123147</v>
      </c>
      <c r="H238" s="362" t="s">
        <v>944</v>
      </c>
      <c r="I238" s="362" t="s">
        <v>196</v>
      </c>
      <c r="J238" s="362" t="s">
        <v>229</v>
      </c>
      <c r="K238" s="362" t="s">
        <v>686</v>
      </c>
      <c r="L238" s="363">
        <v>41023</v>
      </c>
      <c r="M238" s="349">
        <v>114890</v>
      </c>
      <c r="N238" s="361" t="s">
        <v>1188</v>
      </c>
      <c r="O238" s="349" t="s">
        <v>10</v>
      </c>
      <c r="P238" s="349" t="s">
        <v>229</v>
      </c>
      <c r="Q238" s="349" t="s">
        <v>683</v>
      </c>
      <c r="R238" s="364">
        <v>40674</v>
      </c>
      <c r="S238" s="361">
        <v>112235</v>
      </c>
      <c r="T238" s="355" t="s">
        <v>817</v>
      </c>
      <c r="U238" s="355" t="s">
        <v>105</v>
      </c>
      <c r="V238" s="355" t="s">
        <v>229</v>
      </c>
      <c r="W238" s="355" t="s">
        <v>683</v>
      </c>
      <c r="X238" s="355">
        <v>40921</v>
      </c>
      <c r="Y238" s="355">
        <v>103405</v>
      </c>
      <c r="Z238" s="355" t="s">
        <v>1115</v>
      </c>
      <c r="AA238" s="355" t="s">
        <v>155</v>
      </c>
      <c r="AB238" s="355" t="s">
        <v>229</v>
      </c>
      <c r="AC238" s="355" t="s">
        <v>686</v>
      </c>
      <c r="AD238" s="355">
        <v>40982</v>
      </c>
      <c r="AE238" s="355"/>
      <c r="AF238" s="355"/>
      <c r="AG238" s="355"/>
      <c r="AH238" s="355"/>
      <c r="AI238" s="355"/>
      <c r="AJ238" s="365"/>
      <c r="AK238" s="355">
        <v>134860</v>
      </c>
      <c r="AL238" s="355" t="s">
        <v>1056</v>
      </c>
      <c r="AM238" s="355" t="s">
        <v>264</v>
      </c>
      <c r="AN238" s="355" t="s">
        <v>229</v>
      </c>
      <c r="AO238" s="355" t="s">
        <v>685</v>
      </c>
      <c r="AP238" s="355">
        <v>40981</v>
      </c>
      <c r="AQ238" s="355">
        <v>111235</v>
      </c>
      <c r="AR238" s="355" t="s">
        <v>1264</v>
      </c>
      <c r="AS238" s="355" t="s">
        <v>137</v>
      </c>
      <c r="AT238" s="355" t="s">
        <v>229</v>
      </c>
      <c r="AU238" s="355" t="s">
        <v>683</v>
      </c>
      <c r="AV238" s="355">
        <v>40851</v>
      </c>
      <c r="AW238" s="355"/>
      <c r="AX238" s="355"/>
      <c r="AY238" s="355"/>
      <c r="AZ238" s="355"/>
      <c r="BA238" s="355"/>
      <c r="BB238" s="355"/>
      <c r="BC238" s="355">
        <v>112957</v>
      </c>
      <c r="BD238" s="355" t="s">
        <v>1158</v>
      </c>
      <c r="BE238" s="355" t="s">
        <v>145</v>
      </c>
      <c r="BF238" s="355" t="s">
        <v>230</v>
      </c>
      <c r="BG238" s="355" t="s">
        <v>683</v>
      </c>
      <c r="BH238" s="355">
        <v>40920</v>
      </c>
    </row>
    <row r="239" spans="1:60">
      <c r="A239" s="362">
        <v>123045</v>
      </c>
      <c r="B239" s="362" t="s">
        <v>186</v>
      </c>
      <c r="C239" s="362" t="s">
        <v>196</v>
      </c>
      <c r="D239" s="362" t="s">
        <v>229</v>
      </c>
      <c r="E239" s="362" t="s">
        <v>683</v>
      </c>
      <c r="F239" s="363">
        <v>40870</v>
      </c>
      <c r="G239" s="362">
        <v>123146</v>
      </c>
      <c r="H239" s="362" t="s">
        <v>768</v>
      </c>
      <c r="I239" s="362" t="s">
        <v>196</v>
      </c>
      <c r="J239" s="362" t="s">
        <v>229</v>
      </c>
      <c r="K239" s="362" t="s">
        <v>686</v>
      </c>
      <c r="L239" s="363">
        <v>40962</v>
      </c>
      <c r="M239" s="349">
        <v>121701</v>
      </c>
      <c r="N239" s="361" t="s">
        <v>464</v>
      </c>
      <c r="O239" s="349" t="s">
        <v>178</v>
      </c>
      <c r="P239" s="349" t="s">
        <v>230</v>
      </c>
      <c r="Q239" s="349" t="s">
        <v>683</v>
      </c>
      <c r="R239" s="364">
        <v>40682</v>
      </c>
      <c r="S239" s="361">
        <v>110799</v>
      </c>
      <c r="T239" s="355" t="s">
        <v>809</v>
      </c>
      <c r="U239" s="355" t="s">
        <v>148</v>
      </c>
      <c r="V239" s="355" t="s">
        <v>229</v>
      </c>
      <c r="W239" s="355" t="s">
        <v>686</v>
      </c>
      <c r="X239" s="355">
        <v>40921</v>
      </c>
      <c r="Y239" s="355">
        <v>134860</v>
      </c>
      <c r="Z239" s="355" t="s">
        <v>1056</v>
      </c>
      <c r="AA239" s="355" t="s">
        <v>264</v>
      </c>
      <c r="AB239" s="355" t="s">
        <v>229</v>
      </c>
      <c r="AC239" s="355" t="s">
        <v>685</v>
      </c>
      <c r="AD239" s="355">
        <v>40981</v>
      </c>
      <c r="AE239" s="355"/>
      <c r="AF239" s="355"/>
      <c r="AG239" s="355"/>
      <c r="AH239" s="355"/>
      <c r="AI239" s="355"/>
      <c r="AJ239" s="365"/>
      <c r="AK239" s="355">
        <v>112635</v>
      </c>
      <c r="AL239" s="355" t="s">
        <v>1098</v>
      </c>
      <c r="AM239" s="355" t="s">
        <v>145</v>
      </c>
      <c r="AN239" s="355" t="s">
        <v>229</v>
      </c>
      <c r="AO239" s="355" t="s">
        <v>683</v>
      </c>
      <c r="AP239" s="355">
        <v>40981</v>
      </c>
      <c r="AQ239" s="355">
        <v>114845</v>
      </c>
      <c r="AR239" s="355" t="s">
        <v>1265</v>
      </c>
      <c r="AS239" s="355" t="s">
        <v>10</v>
      </c>
      <c r="AT239" s="355" t="s">
        <v>229</v>
      </c>
      <c r="AU239" s="355" t="s">
        <v>683</v>
      </c>
      <c r="AV239" s="355">
        <v>40851</v>
      </c>
      <c r="AW239" s="355"/>
      <c r="AX239" s="355"/>
      <c r="AY239" s="355"/>
      <c r="AZ239" s="355"/>
      <c r="BA239" s="355"/>
      <c r="BB239" s="355"/>
      <c r="BC239" s="355">
        <v>131503</v>
      </c>
      <c r="BD239" s="355" t="s">
        <v>504</v>
      </c>
      <c r="BE239" s="355" t="s">
        <v>224</v>
      </c>
      <c r="BF239" s="355" t="s">
        <v>231</v>
      </c>
      <c r="BG239" s="355" t="s">
        <v>689</v>
      </c>
      <c r="BH239" s="355">
        <v>41103</v>
      </c>
    </row>
    <row r="240" spans="1:60">
      <c r="A240" s="362">
        <v>123029</v>
      </c>
      <c r="B240" s="362" t="s">
        <v>419</v>
      </c>
      <c r="C240" s="362" t="s">
        <v>196</v>
      </c>
      <c r="D240" s="362" t="s">
        <v>229</v>
      </c>
      <c r="E240" s="362" t="s">
        <v>683</v>
      </c>
      <c r="F240" s="363">
        <v>40582</v>
      </c>
      <c r="G240" s="362">
        <v>123052</v>
      </c>
      <c r="H240" s="362" t="s">
        <v>1067</v>
      </c>
      <c r="I240" s="362" t="s">
        <v>196</v>
      </c>
      <c r="J240" s="362" t="s">
        <v>229</v>
      </c>
      <c r="K240" s="362" t="s">
        <v>683</v>
      </c>
      <c r="L240" s="363">
        <v>41082</v>
      </c>
      <c r="M240" s="349">
        <v>133573</v>
      </c>
      <c r="N240" s="361" t="s">
        <v>483</v>
      </c>
      <c r="O240" s="349" t="s">
        <v>263</v>
      </c>
      <c r="P240" s="349" t="s">
        <v>229</v>
      </c>
      <c r="Q240" s="349" t="s">
        <v>683</v>
      </c>
      <c r="R240" s="364">
        <v>40688</v>
      </c>
      <c r="S240" s="361">
        <v>109887</v>
      </c>
      <c r="T240" s="355" t="s">
        <v>877</v>
      </c>
      <c r="U240" s="355" t="s">
        <v>169</v>
      </c>
      <c r="V240" s="355" t="s">
        <v>229</v>
      </c>
      <c r="W240" s="355" t="s">
        <v>683</v>
      </c>
      <c r="X240" s="355">
        <v>40921</v>
      </c>
      <c r="Y240" s="355">
        <v>112635</v>
      </c>
      <c r="Z240" s="355" t="s">
        <v>1098</v>
      </c>
      <c r="AA240" s="355" t="s">
        <v>145</v>
      </c>
      <c r="AB240" s="355" t="s">
        <v>229</v>
      </c>
      <c r="AC240" s="355" t="s">
        <v>683</v>
      </c>
      <c r="AD240" s="355">
        <v>40981</v>
      </c>
      <c r="AE240" s="355"/>
      <c r="AF240" s="355"/>
      <c r="AG240" s="355"/>
      <c r="AH240" s="355"/>
      <c r="AI240" s="355"/>
      <c r="AJ240" s="365"/>
      <c r="AK240" s="355">
        <v>133314</v>
      </c>
      <c r="AL240" s="355" t="s">
        <v>1063</v>
      </c>
      <c r="AM240" s="355" t="s">
        <v>138</v>
      </c>
      <c r="AN240" s="355" t="s">
        <v>229</v>
      </c>
      <c r="AO240" s="355" t="s">
        <v>683</v>
      </c>
      <c r="AP240" s="355">
        <v>40976</v>
      </c>
      <c r="AQ240" s="355">
        <v>106619</v>
      </c>
      <c r="AR240" s="355" t="s">
        <v>454</v>
      </c>
      <c r="AS240" s="355" t="s">
        <v>245</v>
      </c>
      <c r="AT240" s="355" t="s">
        <v>229</v>
      </c>
      <c r="AU240" s="355" t="s">
        <v>683</v>
      </c>
      <c r="AV240" s="355">
        <v>40851</v>
      </c>
      <c r="AW240" s="355"/>
      <c r="AX240" s="355"/>
      <c r="AY240" s="355"/>
      <c r="AZ240" s="355"/>
      <c r="BA240" s="355"/>
      <c r="BB240" s="355"/>
      <c r="BC240" s="355">
        <v>101485</v>
      </c>
      <c r="BD240" s="355" t="s">
        <v>435</v>
      </c>
      <c r="BE240" s="355" t="s">
        <v>49</v>
      </c>
      <c r="BF240" s="355" t="s">
        <v>231</v>
      </c>
      <c r="BG240" s="355" t="s">
        <v>689</v>
      </c>
      <c r="BH240" s="355">
        <v>40920</v>
      </c>
    </row>
    <row r="241" spans="1:60">
      <c r="A241" s="362">
        <v>123005</v>
      </c>
      <c r="B241" s="362" t="s">
        <v>568</v>
      </c>
      <c r="C241" s="362" t="s">
        <v>196</v>
      </c>
      <c r="D241" s="362" t="s">
        <v>229</v>
      </c>
      <c r="E241" s="362" t="s">
        <v>683</v>
      </c>
      <c r="F241" s="363">
        <v>40850</v>
      </c>
      <c r="G241" s="362">
        <v>123045</v>
      </c>
      <c r="H241" s="362" t="s">
        <v>186</v>
      </c>
      <c r="I241" s="362" t="s">
        <v>196</v>
      </c>
      <c r="J241" s="362" t="s">
        <v>229</v>
      </c>
      <c r="K241" s="362" t="s">
        <v>683</v>
      </c>
      <c r="L241" s="363">
        <v>40870</v>
      </c>
      <c r="M241" s="349">
        <v>123707</v>
      </c>
      <c r="N241" s="361" t="s">
        <v>511</v>
      </c>
      <c r="O241" s="349" t="s">
        <v>144</v>
      </c>
      <c r="P241" s="349" t="s">
        <v>229</v>
      </c>
      <c r="Q241" s="349" t="s">
        <v>683</v>
      </c>
      <c r="R241" s="364">
        <v>40688</v>
      </c>
      <c r="S241" s="361">
        <v>106616</v>
      </c>
      <c r="T241" s="355" t="s">
        <v>800</v>
      </c>
      <c r="U241" s="355" t="s">
        <v>245</v>
      </c>
      <c r="V241" s="355" t="s">
        <v>229</v>
      </c>
      <c r="W241" s="355" t="s">
        <v>683</v>
      </c>
      <c r="X241" s="355">
        <v>40921</v>
      </c>
      <c r="Y241" s="355">
        <v>133314</v>
      </c>
      <c r="Z241" s="355" t="s">
        <v>1063</v>
      </c>
      <c r="AA241" s="355" t="s">
        <v>138</v>
      </c>
      <c r="AB241" s="355" t="s">
        <v>229</v>
      </c>
      <c r="AC241" s="355" t="s">
        <v>683</v>
      </c>
      <c r="AD241" s="355">
        <v>40976</v>
      </c>
      <c r="AE241" s="355"/>
      <c r="AF241" s="355"/>
      <c r="AG241" s="355"/>
      <c r="AH241" s="355"/>
      <c r="AI241" s="355"/>
      <c r="AJ241" s="365"/>
      <c r="AK241" s="355">
        <v>126479</v>
      </c>
      <c r="AL241" s="355" t="s">
        <v>1060</v>
      </c>
      <c r="AM241" s="355" t="s">
        <v>259</v>
      </c>
      <c r="AN241" s="355" t="s">
        <v>229</v>
      </c>
      <c r="AO241" s="355" t="s">
        <v>685</v>
      </c>
      <c r="AP241" s="355">
        <v>40976</v>
      </c>
      <c r="AQ241" s="355">
        <v>109230</v>
      </c>
      <c r="AR241" s="355" t="s">
        <v>1279</v>
      </c>
      <c r="AS241" s="355" t="s">
        <v>24</v>
      </c>
      <c r="AT241" s="355" t="s">
        <v>229</v>
      </c>
      <c r="AU241" s="355" t="s">
        <v>686</v>
      </c>
      <c r="AV241" s="355">
        <v>40801</v>
      </c>
      <c r="AW241" s="355"/>
      <c r="AX241" s="355"/>
      <c r="AY241" s="355"/>
      <c r="AZ241" s="355"/>
      <c r="BA241" s="355"/>
      <c r="BB241" s="355"/>
      <c r="BC241" s="355">
        <v>108666</v>
      </c>
      <c r="BD241" s="355" t="s">
        <v>1150</v>
      </c>
      <c r="BE241" s="355" t="s">
        <v>254</v>
      </c>
      <c r="BF241" s="355" t="s">
        <v>14</v>
      </c>
      <c r="BG241" s="355" t="s">
        <v>209</v>
      </c>
      <c r="BH241" s="355">
        <v>40933</v>
      </c>
    </row>
    <row r="242" spans="1:60">
      <c r="A242" s="362">
        <v>122463</v>
      </c>
      <c r="B242" s="362" t="s">
        <v>573</v>
      </c>
      <c r="C242" s="362" t="s">
        <v>128</v>
      </c>
      <c r="D242" s="362" t="s">
        <v>229</v>
      </c>
      <c r="E242" s="362" t="s">
        <v>683</v>
      </c>
      <c r="F242" s="363">
        <v>40856</v>
      </c>
      <c r="G242" s="362">
        <v>123033</v>
      </c>
      <c r="H242" s="362" t="s">
        <v>946</v>
      </c>
      <c r="I242" s="362" t="s">
        <v>196</v>
      </c>
      <c r="J242" s="362" t="s">
        <v>229</v>
      </c>
      <c r="K242" s="362" t="s">
        <v>683</v>
      </c>
      <c r="L242" s="363">
        <v>41045</v>
      </c>
      <c r="M242" s="349">
        <v>108129</v>
      </c>
      <c r="N242" s="361" t="s">
        <v>457</v>
      </c>
      <c r="O242" s="349" t="s">
        <v>125</v>
      </c>
      <c r="P242" s="349" t="s">
        <v>231</v>
      </c>
      <c r="Q242" s="349" t="s">
        <v>689</v>
      </c>
      <c r="R242" s="364">
        <v>40689</v>
      </c>
      <c r="S242" s="361">
        <v>135874</v>
      </c>
      <c r="T242" s="355" t="s">
        <v>845</v>
      </c>
      <c r="U242" s="355" t="s">
        <v>52</v>
      </c>
      <c r="V242" s="355" t="s">
        <v>230</v>
      </c>
      <c r="W242" s="355" t="s">
        <v>687</v>
      </c>
      <c r="X242" s="355">
        <v>40921</v>
      </c>
      <c r="Y242" s="355">
        <v>126479</v>
      </c>
      <c r="Z242" s="355" t="s">
        <v>1060</v>
      </c>
      <c r="AA242" s="355" t="s">
        <v>259</v>
      </c>
      <c r="AB242" s="355" t="s">
        <v>229</v>
      </c>
      <c r="AC242" s="355" t="s">
        <v>685</v>
      </c>
      <c r="AD242" s="355">
        <v>40976</v>
      </c>
      <c r="AE242" s="355"/>
      <c r="AF242" s="355"/>
      <c r="AG242" s="355"/>
      <c r="AH242" s="355"/>
      <c r="AI242" s="355"/>
      <c r="AJ242" s="365"/>
      <c r="AK242" s="355">
        <v>134515</v>
      </c>
      <c r="AL242" s="355" t="s">
        <v>1062</v>
      </c>
      <c r="AM242" s="355" t="s">
        <v>108</v>
      </c>
      <c r="AN242" s="355" t="s">
        <v>229</v>
      </c>
      <c r="AO242" s="355" t="s">
        <v>683</v>
      </c>
      <c r="AP242" s="355">
        <v>40976</v>
      </c>
      <c r="AQ242" s="355">
        <v>115939</v>
      </c>
      <c r="AR242" s="355" t="s">
        <v>1266</v>
      </c>
      <c r="AS242" s="355" t="s">
        <v>141</v>
      </c>
      <c r="AT242" s="355" t="s">
        <v>229</v>
      </c>
      <c r="AU242" s="355" t="s">
        <v>683</v>
      </c>
      <c r="AV242" s="355">
        <v>40850</v>
      </c>
      <c r="AW242" s="355"/>
      <c r="AX242" s="355"/>
      <c r="AY242" s="355"/>
      <c r="AZ242" s="355"/>
      <c r="BA242" s="355"/>
      <c r="BB242" s="355"/>
      <c r="BC242" s="355"/>
      <c r="BD242" s="355"/>
      <c r="BE242" s="355"/>
      <c r="BF242" s="355"/>
      <c r="BG242" s="355"/>
      <c r="BH242" s="355"/>
    </row>
    <row r="243" spans="1:60">
      <c r="A243" s="362">
        <v>122445</v>
      </c>
      <c r="B243" s="362" t="s">
        <v>496</v>
      </c>
      <c r="C243" s="362" t="s">
        <v>129</v>
      </c>
      <c r="D243" s="362" t="s">
        <v>229</v>
      </c>
      <c r="E243" s="362" t="s">
        <v>683</v>
      </c>
      <c r="F243" s="363">
        <v>40884</v>
      </c>
      <c r="G243" s="362">
        <v>123010</v>
      </c>
      <c r="H243" s="362" t="s">
        <v>767</v>
      </c>
      <c r="I243" s="362" t="s">
        <v>196</v>
      </c>
      <c r="J243" s="362" t="s">
        <v>229</v>
      </c>
      <c r="K243" s="362" t="s">
        <v>683</v>
      </c>
      <c r="L243" s="363">
        <v>40947</v>
      </c>
      <c r="M243" s="349">
        <v>105330</v>
      </c>
      <c r="N243" s="361" t="s">
        <v>449</v>
      </c>
      <c r="O243" s="349" t="s">
        <v>243</v>
      </c>
      <c r="P243" s="349" t="s">
        <v>229</v>
      </c>
      <c r="Q243" s="349" t="s">
        <v>686</v>
      </c>
      <c r="R243" s="364">
        <v>40703</v>
      </c>
      <c r="S243" s="361">
        <v>114993</v>
      </c>
      <c r="T243" s="355" t="s">
        <v>827</v>
      </c>
      <c r="U243" s="355" t="s">
        <v>263</v>
      </c>
      <c r="V243" s="355" t="s">
        <v>229</v>
      </c>
      <c r="W243" s="355" t="s">
        <v>683</v>
      </c>
      <c r="X243" s="355">
        <v>40925</v>
      </c>
      <c r="Y243" s="355">
        <v>134515</v>
      </c>
      <c r="Z243" s="355" t="s">
        <v>1062</v>
      </c>
      <c r="AA243" s="355" t="s">
        <v>108</v>
      </c>
      <c r="AB243" s="355" t="s">
        <v>229</v>
      </c>
      <c r="AC243" s="355" t="s">
        <v>683</v>
      </c>
      <c r="AD243" s="355">
        <v>40976</v>
      </c>
      <c r="AE243" s="355"/>
      <c r="AF243" s="355"/>
      <c r="AG243" s="355"/>
      <c r="AH243" s="355"/>
      <c r="AI243" s="355"/>
      <c r="AJ243" s="365"/>
      <c r="AK243" s="355">
        <v>118700</v>
      </c>
      <c r="AL243" s="355" t="s">
        <v>1077</v>
      </c>
      <c r="AM243" s="355" t="s">
        <v>108</v>
      </c>
      <c r="AN243" s="355" t="s">
        <v>229</v>
      </c>
      <c r="AO243" s="355" t="s">
        <v>686</v>
      </c>
      <c r="AP243" s="355">
        <v>40976</v>
      </c>
      <c r="AQ243" s="355">
        <v>134943</v>
      </c>
      <c r="AR243" s="355" t="s">
        <v>1267</v>
      </c>
      <c r="AS243" s="355" t="s">
        <v>114</v>
      </c>
      <c r="AT243" s="355" t="s">
        <v>229</v>
      </c>
      <c r="AU243" s="355" t="s">
        <v>683</v>
      </c>
      <c r="AV243" s="355">
        <v>40835</v>
      </c>
      <c r="AW243" s="355"/>
      <c r="AX243" s="355"/>
      <c r="AY243" s="355"/>
      <c r="AZ243" s="355"/>
      <c r="BA243" s="355"/>
      <c r="BB243" s="355"/>
      <c r="BC243" s="355"/>
      <c r="BD243" s="355"/>
      <c r="BE243" s="355"/>
      <c r="BF243" s="355"/>
      <c r="BG243" s="355"/>
      <c r="BH243" s="355"/>
    </row>
    <row r="244" spans="1:60">
      <c r="A244" s="362">
        <v>122444</v>
      </c>
      <c r="B244" s="362" t="s">
        <v>405</v>
      </c>
      <c r="C244" s="362" t="s">
        <v>129</v>
      </c>
      <c r="D244" s="362" t="s">
        <v>229</v>
      </c>
      <c r="E244" s="362" t="s">
        <v>683</v>
      </c>
      <c r="F244" s="363">
        <v>40514</v>
      </c>
      <c r="G244" s="362">
        <v>123005</v>
      </c>
      <c r="H244" s="362" t="s">
        <v>568</v>
      </c>
      <c r="I244" s="362" t="s">
        <v>196</v>
      </c>
      <c r="J244" s="362" t="s">
        <v>229</v>
      </c>
      <c r="K244" s="362" t="s">
        <v>683</v>
      </c>
      <c r="L244" s="363">
        <v>40850</v>
      </c>
      <c r="M244" s="349">
        <v>134995</v>
      </c>
      <c r="N244" s="361" t="s">
        <v>493</v>
      </c>
      <c r="O244" s="349" t="s">
        <v>142</v>
      </c>
      <c r="P244" s="349" t="s">
        <v>230</v>
      </c>
      <c r="Q244" s="349" t="s">
        <v>683</v>
      </c>
      <c r="R244" s="364">
        <v>40703</v>
      </c>
      <c r="S244" s="361">
        <v>110383</v>
      </c>
      <c r="T244" s="355" t="s">
        <v>847</v>
      </c>
      <c r="U244" s="355" t="s">
        <v>134</v>
      </c>
      <c r="V244" s="355" t="s">
        <v>229</v>
      </c>
      <c r="W244" s="355" t="s">
        <v>683</v>
      </c>
      <c r="X244" s="355">
        <v>40925</v>
      </c>
      <c r="Y244" s="355">
        <v>118700</v>
      </c>
      <c r="Z244" s="355" t="s">
        <v>1077</v>
      </c>
      <c r="AA244" s="355" t="s">
        <v>108</v>
      </c>
      <c r="AB244" s="355" t="s">
        <v>229</v>
      </c>
      <c r="AC244" s="355" t="s">
        <v>686</v>
      </c>
      <c r="AD244" s="355">
        <v>40976</v>
      </c>
      <c r="AE244" s="355"/>
      <c r="AF244" s="355"/>
      <c r="AG244" s="355"/>
      <c r="AH244" s="355"/>
      <c r="AI244" s="355"/>
      <c r="AJ244" s="365"/>
      <c r="AK244" s="355">
        <v>117979</v>
      </c>
      <c r="AL244" s="355" t="s">
        <v>1086</v>
      </c>
      <c r="AM244" s="355" t="s">
        <v>64</v>
      </c>
      <c r="AN244" s="355" t="s">
        <v>229</v>
      </c>
      <c r="AO244" s="355" t="s">
        <v>686</v>
      </c>
      <c r="AP244" s="355">
        <v>40976</v>
      </c>
      <c r="AQ244" s="355">
        <v>108002</v>
      </c>
      <c r="AR244" s="355" t="s">
        <v>1268</v>
      </c>
      <c r="AS244" s="355" t="s">
        <v>125</v>
      </c>
      <c r="AT244" s="355" t="s">
        <v>229</v>
      </c>
      <c r="AU244" s="355" t="s">
        <v>686</v>
      </c>
      <c r="AV244" s="355">
        <v>40835</v>
      </c>
      <c r="AW244" s="355"/>
      <c r="AX244" s="355"/>
      <c r="AY244" s="355"/>
      <c r="AZ244" s="355"/>
      <c r="BA244" s="355"/>
      <c r="BB244" s="355"/>
      <c r="BC244" s="355"/>
      <c r="BD244" s="355"/>
      <c r="BE244" s="355"/>
      <c r="BF244" s="355"/>
      <c r="BG244" s="355"/>
      <c r="BH244" s="355"/>
    </row>
    <row r="245" spans="1:60">
      <c r="A245" s="362">
        <v>122308</v>
      </c>
      <c r="B245" s="362" t="s">
        <v>564</v>
      </c>
      <c r="C245" s="362" t="s">
        <v>63</v>
      </c>
      <c r="D245" s="362" t="s">
        <v>229</v>
      </c>
      <c r="E245" s="362" t="s">
        <v>684</v>
      </c>
      <c r="F245" s="363">
        <v>40353</v>
      </c>
      <c r="G245" s="362">
        <v>122997</v>
      </c>
      <c r="H245" s="362" t="s">
        <v>776</v>
      </c>
      <c r="I245" s="362" t="s">
        <v>196</v>
      </c>
      <c r="J245" s="362" t="s">
        <v>229</v>
      </c>
      <c r="K245" s="362" t="s">
        <v>683</v>
      </c>
      <c r="L245" s="363">
        <v>40991</v>
      </c>
      <c r="M245" s="349">
        <v>116493</v>
      </c>
      <c r="N245" s="361" t="s">
        <v>476</v>
      </c>
      <c r="O245" s="349" t="s">
        <v>141</v>
      </c>
      <c r="P245" s="349" t="s">
        <v>230</v>
      </c>
      <c r="Q245" s="349" t="s">
        <v>685</v>
      </c>
      <c r="R245" s="364">
        <v>40703</v>
      </c>
      <c r="S245" s="361">
        <v>106841</v>
      </c>
      <c r="T245" s="355" t="s">
        <v>863</v>
      </c>
      <c r="U245" s="355" t="s">
        <v>28</v>
      </c>
      <c r="V245" s="355" t="s">
        <v>229</v>
      </c>
      <c r="W245" s="355" t="s">
        <v>683</v>
      </c>
      <c r="X245" s="355">
        <v>40925</v>
      </c>
      <c r="Y245" s="355">
        <v>117979</v>
      </c>
      <c r="Z245" s="355" t="s">
        <v>1086</v>
      </c>
      <c r="AA245" s="355" t="s">
        <v>64</v>
      </c>
      <c r="AB245" s="355" t="s">
        <v>229</v>
      </c>
      <c r="AC245" s="355" t="s">
        <v>686</v>
      </c>
      <c r="AD245" s="355">
        <v>40976</v>
      </c>
      <c r="AE245" s="355"/>
      <c r="AF245" s="355"/>
      <c r="AG245" s="355"/>
      <c r="AH245" s="355"/>
      <c r="AI245" s="355"/>
      <c r="AJ245" s="365"/>
      <c r="AK245" s="355">
        <v>121933</v>
      </c>
      <c r="AL245" s="355" t="s">
        <v>1069</v>
      </c>
      <c r="AM245" s="355" t="s">
        <v>143</v>
      </c>
      <c r="AN245" s="355" t="s">
        <v>229</v>
      </c>
      <c r="AO245" s="355" t="s">
        <v>683</v>
      </c>
      <c r="AP245" s="355">
        <v>40975</v>
      </c>
      <c r="AQ245" s="355">
        <v>111856</v>
      </c>
      <c r="AR245" s="355" t="s">
        <v>1269</v>
      </c>
      <c r="AS245" s="355" t="s">
        <v>197</v>
      </c>
      <c r="AT245" s="355" t="s">
        <v>229</v>
      </c>
      <c r="AU245" s="355" t="s">
        <v>683</v>
      </c>
      <c r="AV245" s="355">
        <v>40829</v>
      </c>
      <c r="AW245" s="355"/>
      <c r="AX245" s="355"/>
      <c r="AY245" s="355"/>
      <c r="AZ245" s="355"/>
      <c r="BA245" s="355"/>
      <c r="BB245" s="355"/>
      <c r="BC245" s="355"/>
      <c r="BD245" s="355"/>
      <c r="BE245" s="355"/>
      <c r="BF245" s="355"/>
      <c r="BG245" s="355"/>
      <c r="BH245" s="355"/>
    </row>
    <row r="246" spans="1:60">
      <c r="A246" s="362">
        <v>120546</v>
      </c>
      <c r="B246" s="362" t="s">
        <v>413</v>
      </c>
      <c r="C246" s="362" t="s">
        <v>33</v>
      </c>
      <c r="D246" s="362" t="s">
        <v>229</v>
      </c>
      <c r="E246" s="362" t="s">
        <v>686</v>
      </c>
      <c r="F246" s="363">
        <v>40633</v>
      </c>
      <c r="G246" s="362">
        <v>122736</v>
      </c>
      <c r="H246" s="362" t="s">
        <v>502</v>
      </c>
      <c r="I246" s="362" t="s">
        <v>129</v>
      </c>
      <c r="J246" s="362" t="s">
        <v>229</v>
      </c>
      <c r="K246" s="362" t="s">
        <v>683</v>
      </c>
      <c r="L246" s="363">
        <v>40864</v>
      </c>
      <c r="M246" s="349">
        <v>110071</v>
      </c>
      <c r="N246" s="361" t="s">
        <v>480</v>
      </c>
      <c r="O246" s="349" t="s">
        <v>171</v>
      </c>
      <c r="P246" s="349" t="s">
        <v>230</v>
      </c>
      <c r="Q246" s="349" t="s">
        <v>683</v>
      </c>
      <c r="R246" s="364">
        <v>40703</v>
      </c>
      <c r="S246" s="361">
        <v>123670</v>
      </c>
      <c r="T246" s="355" t="s">
        <v>867</v>
      </c>
      <c r="U246" s="355" t="s">
        <v>144</v>
      </c>
      <c r="V246" s="355" t="s">
        <v>229</v>
      </c>
      <c r="W246" s="355" t="s">
        <v>683</v>
      </c>
      <c r="X246" s="355">
        <v>40926</v>
      </c>
      <c r="Y246" s="355">
        <v>121933</v>
      </c>
      <c r="Z246" s="355" t="s">
        <v>1069</v>
      </c>
      <c r="AA246" s="355" t="s">
        <v>143</v>
      </c>
      <c r="AB246" s="355" t="s">
        <v>229</v>
      </c>
      <c r="AC246" s="355" t="s">
        <v>683</v>
      </c>
      <c r="AD246" s="355">
        <v>40975</v>
      </c>
      <c r="AE246" s="355"/>
      <c r="AF246" s="355"/>
      <c r="AG246" s="355"/>
      <c r="AH246" s="355"/>
      <c r="AI246" s="355"/>
      <c r="AJ246" s="365"/>
      <c r="AK246" s="355">
        <v>120864</v>
      </c>
      <c r="AL246" s="355" t="s">
        <v>1071</v>
      </c>
      <c r="AM246" s="355" t="s">
        <v>114</v>
      </c>
      <c r="AN246" s="355" t="s">
        <v>229</v>
      </c>
      <c r="AO246" s="355" t="s">
        <v>683</v>
      </c>
      <c r="AP246" s="355">
        <v>40975</v>
      </c>
      <c r="AQ246" s="355">
        <v>118274</v>
      </c>
      <c r="AR246" s="355" t="s">
        <v>1270</v>
      </c>
      <c r="AS246" s="355" t="s">
        <v>108</v>
      </c>
      <c r="AT246" s="355" t="s">
        <v>229</v>
      </c>
      <c r="AU246" s="355" t="s">
        <v>683</v>
      </c>
      <c r="AV246" s="355">
        <v>40829</v>
      </c>
      <c r="AW246" s="355"/>
      <c r="AX246" s="355"/>
      <c r="AY246" s="355"/>
      <c r="AZ246" s="355"/>
      <c r="BA246" s="355"/>
      <c r="BB246" s="355"/>
      <c r="BC246" s="355"/>
      <c r="BD246" s="355"/>
      <c r="BE246" s="355"/>
      <c r="BF246" s="355"/>
      <c r="BG246" s="355"/>
      <c r="BH246" s="355"/>
    </row>
    <row r="247" spans="1:60">
      <c r="A247" s="362">
        <v>120493</v>
      </c>
      <c r="B247" s="362" t="s">
        <v>1075</v>
      </c>
      <c r="C247" s="362" t="s">
        <v>33</v>
      </c>
      <c r="D247" s="362" t="s">
        <v>229</v>
      </c>
      <c r="E247" s="362" t="s">
        <v>683</v>
      </c>
      <c r="F247" s="363">
        <v>40522</v>
      </c>
      <c r="G247" s="362">
        <v>122630</v>
      </c>
      <c r="H247" s="362" t="s">
        <v>395</v>
      </c>
      <c r="I247" s="362" t="s">
        <v>128</v>
      </c>
      <c r="J247" s="362" t="s">
        <v>229</v>
      </c>
      <c r="K247" s="362" t="s">
        <v>683</v>
      </c>
      <c r="L247" s="363">
        <v>40632</v>
      </c>
      <c r="M247" s="349">
        <v>134021</v>
      </c>
      <c r="N247" s="361" t="s">
        <v>482</v>
      </c>
      <c r="O247" s="349" t="s">
        <v>263</v>
      </c>
      <c r="P247" s="349" t="s">
        <v>229</v>
      </c>
      <c r="Q247" s="349" t="s">
        <v>683</v>
      </c>
      <c r="R247" s="364">
        <v>40704</v>
      </c>
      <c r="S247" s="361">
        <v>123022</v>
      </c>
      <c r="T247" s="355" t="s">
        <v>858</v>
      </c>
      <c r="U247" s="355" t="s">
        <v>196</v>
      </c>
      <c r="V247" s="355" t="s">
        <v>229</v>
      </c>
      <c r="W247" s="355" t="s">
        <v>683</v>
      </c>
      <c r="X247" s="355">
        <v>40926</v>
      </c>
      <c r="Y247" s="355">
        <v>120864</v>
      </c>
      <c r="Z247" s="355" t="s">
        <v>1071</v>
      </c>
      <c r="AA247" s="355" t="s">
        <v>114</v>
      </c>
      <c r="AB247" s="355" t="s">
        <v>229</v>
      </c>
      <c r="AC247" s="355" t="s">
        <v>683</v>
      </c>
      <c r="AD247" s="355">
        <v>40975</v>
      </c>
      <c r="AE247" s="355"/>
      <c r="AF247" s="355"/>
      <c r="AG247" s="355"/>
      <c r="AH247" s="355"/>
      <c r="AI247" s="355"/>
      <c r="AJ247" s="365"/>
      <c r="AK247" s="355">
        <v>112681</v>
      </c>
      <c r="AL247" s="355" t="s">
        <v>1102</v>
      </c>
      <c r="AM247" s="355" t="s">
        <v>145</v>
      </c>
      <c r="AN247" s="355" t="s">
        <v>229</v>
      </c>
      <c r="AO247" s="355" t="s">
        <v>683</v>
      </c>
      <c r="AP247" s="355">
        <v>40975</v>
      </c>
      <c r="AQ247" s="355">
        <v>118347</v>
      </c>
      <c r="AR247" s="355" t="s">
        <v>492</v>
      </c>
      <c r="AS247" s="355" t="s">
        <v>108</v>
      </c>
      <c r="AT247" s="355" t="s">
        <v>229</v>
      </c>
      <c r="AU247" s="355" t="s">
        <v>683</v>
      </c>
      <c r="AV247" s="355">
        <v>40822</v>
      </c>
      <c r="AW247" s="355"/>
      <c r="AX247" s="355"/>
      <c r="AY247" s="355"/>
      <c r="AZ247" s="355"/>
      <c r="BA247" s="355"/>
      <c r="BB247" s="355"/>
      <c r="BC247" s="355"/>
      <c r="BD247" s="355"/>
      <c r="BE247" s="355"/>
      <c r="BF247" s="355"/>
      <c r="BG247" s="355"/>
      <c r="BH247" s="355"/>
    </row>
    <row r="248" spans="1:60">
      <c r="A248" s="362">
        <v>120448</v>
      </c>
      <c r="B248" s="362" t="s">
        <v>572</v>
      </c>
      <c r="C248" s="362" t="s">
        <v>33</v>
      </c>
      <c r="D248" s="362" t="s">
        <v>229</v>
      </c>
      <c r="E248" s="362" t="s">
        <v>683</v>
      </c>
      <c r="F248" s="363">
        <v>40883</v>
      </c>
      <c r="G248" s="362">
        <v>122463</v>
      </c>
      <c r="H248" s="362" t="s">
        <v>573</v>
      </c>
      <c r="I248" s="362" t="s">
        <v>128</v>
      </c>
      <c r="J248" s="362" t="s">
        <v>229</v>
      </c>
      <c r="K248" s="362" t="s">
        <v>683</v>
      </c>
      <c r="L248" s="363">
        <v>40856</v>
      </c>
      <c r="M248" s="349">
        <v>136566</v>
      </c>
      <c r="N248" s="361" t="s">
        <v>440</v>
      </c>
      <c r="O248" s="349" t="s">
        <v>247</v>
      </c>
      <c r="P248" s="349" t="s">
        <v>229</v>
      </c>
      <c r="Q248" s="349" t="s">
        <v>688</v>
      </c>
      <c r="R248" s="364">
        <v>40704</v>
      </c>
      <c r="S248" s="361">
        <v>113793</v>
      </c>
      <c r="T248" s="355" t="s">
        <v>821</v>
      </c>
      <c r="U248" s="355" t="s">
        <v>200</v>
      </c>
      <c r="V248" s="355" t="s">
        <v>229</v>
      </c>
      <c r="W248" s="355" t="s">
        <v>686</v>
      </c>
      <c r="X248" s="355">
        <v>40926</v>
      </c>
      <c r="Y248" s="355">
        <v>112681</v>
      </c>
      <c r="Z248" s="355" t="s">
        <v>1102</v>
      </c>
      <c r="AA248" s="355" t="s">
        <v>145</v>
      </c>
      <c r="AB248" s="355" t="s">
        <v>229</v>
      </c>
      <c r="AC248" s="355" t="s">
        <v>683</v>
      </c>
      <c r="AD248" s="355">
        <v>40975</v>
      </c>
      <c r="AE248" s="355"/>
      <c r="AF248" s="355"/>
      <c r="AG248" s="355"/>
      <c r="AH248" s="355"/>
      <c r="AI248" s="355"/>
      <c r="AJ248" s="365"/>
      <c r="AK248" s="355">
        <v>107527</v>
      </c>
      <c r="AL248" s="355" t="s">
        <v>1105</v>
      </c>
      <c r="AM248" s="355" t="s">
        <v>206</v>
      </c>
      <c r="AN248" s="355" t="s">
        <v>229</v>
      </c>
      <c r="AO248" s="355" t="s">
        <v>683</v>
      </c>
      <c r="AP248" s="355">
        <v>40975</v>
      </c>
      <c r="AQ248" s="355">
        <v>102579</v>
      </c>
      <c r="AR248" s="355" t="s">
        <v>1271</v>
      </c>
      <c r="AS248" s="355" t="s">
        <v>151</v>
      </c>
      <c r="AT248" s="355" t="s">
        <v>229</v>
      </c>
      <c r="AU248" s="355" t="s">
        <v>683</v>
      </c>
      <c r="AV248" s="355">
        <v>40822</v>
      </c>
      <c r="AW248" s="355"/>
      <c r="AX248" s="355"/>
      <c r="AY248" s="355"/>
      <c r="AZ248" s="355"/>
      <c r="BA248" s="355"/>
      <c r="BB248" s="355"/>
      <c r="BC248" s="355"/>
      <c r="BD248" s="355"/>
      <c r="BE248" s="355"/>
      <c r="BF248" s="355"/>
      <c r="BG248" s="355"/>
      <c r="BH248" s="355"/>
    </row>
    <row r="249" spans="1:60">
      <c r="A249" s="362">
        <v>120009</v>
      </c>
      <c r="B249" s="362" t="s">
        <v>368</v>
      </c>
      <c r="C249" s="362" t="s">
        <v>31</v>
      </c>
      <c r="D249" s="362" t="s">
        <v>229</v>
      </c>
      <c r="E249" s="362" t="s">
        <v>683</v>
      </c>
      <c r="F249" s="363">
        <v>40710</v>
      </c>
      <c r="G249" s="362">
        <v>122445</v>
      </c>
      <c r="H249" s="362" t="s">
        <v>496</v>
      </c>
      <c r="I249" s="362" t="s">
        <v>129</v>
      </c>
      <c r="J249" s="362" t="s">
        <v>229</v>
      </c>
      <c r="K249" s="362" t="s">
        <v>683</v>
      </c>
      <c r="L249" s="363">
        <v>40884</v>
      </c>
      <c r="M249" s="349">
        <v>131240</v>
      </c>
      <c r="N249" s="361" t="s">
        <v>477</v>
      </c>
      <c r="O249" s="349" t="s">
        <v>149</v>
      </c>
      <c r="P249" s="349" t="s">
        <v>229</v>
      </c>
      <c r="Q249" s="349" t="s">
        <v>683</v>
      </c>
      <c r="R249" s="364">
        <v>40708</v>
      </c>
      <c r="S249" s="361">
        <v>111222</v>
      </c>
      <c r="T249" s="355" t="s">
        <v>811</v>
      </c>
      <c r="U249" s="355" t="s">
        <v>138</v>
      </c>
      <c r="V249" s="355" t="s">
        <v>229</v>
      </c>
      <c r="W249" s="355" t="s">
        <v>683</v>
      </c>
      <c r="X249" s="355">
        <v>40926</v>
      </c>
      <c r="Y249" s="355">
        <v>107527</v>
      </c>
      <c r="Z249" s="355" t="s">
        <v>1105</v>
      </c>
      <c r="AA249" s="355" t="s">
        <v>206</v>
      </c>
      <c r="AB249" s="355" t="s">
        <v>229</v>
      </c>
      <c r="AC249" s="355" t="s">
        <v>683</v>
      </c>
      <c r="AD249" s="355">
        <v>40975</v>
      </c>
      <c r="AE249" s="355"/>
      <c r="AF249" s="355"/>
      <c r="AG249" s="355"/>
      <c r="AH249" s="355"/>
      <c r="AI249" s="355"/>
      <c r="AJ249" s="365"/>
      <c r="AK249" s="355">
        <v>122582</v>
      </c>
      <c r="AL249" s="355" t="s">
        <v>1068</v>
      </c>
      <c r="AM249" s="355" t="s">
        <v>128</v>
      </c>
      <c r="AN249" s="355" t="s">
        <v>229</v>
      </c>
      <c r="AO249" s="355" t="s">
        <v>683</v>
      </c>
      <c r="AP249" s="355">
        <v>40970</v>
      </c>
      <c r="AQ249" s="355">
        <v>101534</v>
      </c>
      <c r="AR249" s="355" t="s">
        <v>1272</v>
      </c>
      <c r="AS249" s="355" t="s">
        <v>256</v>
      </c>
      <c r="AT249" s="355" t="s">
        <v>229</v>
      </c>
      <c r="AU249" s="355" t="s">
        <v>684</v>
      </c>
      <c r="AV249" s="355">
        <v>40821</v>
      </c>
      <c r="AW249" s="355"/>
      <c r="AX249" s="355"/>
      <c r="AY249" s="355"/>
      <c r="AZ249" s="355"/>
      <c r="BA249" s="355"/>
      <c r="BB249" s="355"/>
      <c r="BC249" s="355"/>
      <c r="BD249" s="355"/>
      <c r="BE249" s="355"/>
      <c r="BF249" s="355"/>
      <c r="BG249" s="355"/>
      <c r="BH249" s="355"/>
    </row>
    <row r="250" spans="1:60">
      <c r="A250" s="362">
        <v>119960</v>
      </c>
      <c r="B250" s="362" t="s">
        <v>589</v>
      </c>
      <c r="C250" s="362" t="s">
        <v>30</v>
      </c>
      <c r="D250" s="362" t="s">
        <v>229</v>
      </c>
      <c r="E250" s="362" t="s">
        <v>683</v>
      </c>
      <c r="F250" s="363">
        <v>40851</v>
      </c>
      <c r="G250" s="362">
        <v>121968</v>
      </c>
      <c r="H250" s="362" t="s">
        <v>948</v>
      </c>
      <c r="I250" s="362" t="s">
        <v>143</v>
      </c>
      <c r="J250" s="362" t="s">
        <v>229</v>
      </c>
      <c r="K250" s="362" t="s">
        <v>686</v>
      </c>
      <c r="L250" s="363">
        <v>41040</v>
      </c>
      <c r="M250" s="349">
        <v>118228</v>
      </c>
      <c r="N250" s="361" t="s">
        <v>512</v>
      </c>
      <c r="O250" s="349" t="s">
        <v>19</v>
      </c>
      <c r="P250" s="349" t="s">
        <v>231</v>
      </c>
      <c r="Q250" s="349" t="s">
        <v>689</v>
      </c>
      <c r="R250" s="364">
        <v>40711</v>
      </c>
      <c r="S250" s="361">
        <v>119504</v>
      </c>
      <c r="T250" s="355" t="s">
        <v>805</v>
      </c>
      <c r="U250" s="355" t="s">
        <v>204</v>
      </c>
      <c r="V250" s="355" t="s">
        <v>229</v>
      </c>
      <c r="W250" s="355" t="s">
        <v>684</v>
      </c>
      <c r="X250" s="355">
        <v>40927</v>
      </c>
      <c r="Y250" s="355">
        <v>122582</v>
      </c>
      <c r="Z250" s="355" t="s">
        <v>1068</v>
      </c>
      <c r="AA250" s="355" t="s">
        <v>128</v>
      </c>
      <c r="AB250" s="355" t="s">
        <v>229</v>
      </c>
      <c r="AC250" s="355" t="s">
        <v>683</v>
      </c>
      <c r="AD250" s="355">
        <v>40970</v>
      </c>
      <c r="AE250" s="355"/>
      <c r="AF250" s="355"/>
      <c r="AG250" s="355"/>
      <c r="AH250" s="355"/>
      <c r="AI250" s="355"/>
      <c r="AJ250" s="365"/>
      <c r="AK250" s="355">
        <v>102661</v>
      </c>
      <c r="AL250" s="355" t="s">
        <v>1117</v>
      </c>
      <c r="AM250" s="355" t="s">
        <v>205</v>
      </c>
      <c r="AN250" s="355" t="s">
        <v>229</v>
      </c>
      <c r="AO250" s="355" t="s">
        <v>683</v>
      </c>
      <c r="AP250" s="355">
        <v>40970</v>
      </c>
      <c r="AQ250" s="355">
        <v>135617</v>
      </c>
      <c r="AR250" s="355" t="s">
        <v>1273</v>
      </c>
      <c r="AS250" s="355" t="s">
        <v>118</v>
      </c>
      <c r="AT250" s="355" t="s">
        <v>229</v>
      </c>
      <c r="AU250" s="355" t="s">
        <v>686</v>
      </c>
      <c r="AV250" s="355">
        <v>40815</v>
      </c>
      <c r="AW250" s="355"/>
      <c r="AX250" s="355"/>
      <c r="AY250" s="355"/>
      <c r="AZ250" s="355"/>
      <c r="BA250" s="355"/>
      <c r="BB250" s="355"/>
      <c r="BC250" s="355"/>
      <c r="BD250" s="355"/>
      <c r="BE250" s="355"/>
      <c r="BF250" s="355"/>
      <c r="BG250" s="355"/>
      <c r="BH250" s="355"/>
    </row>
    <row r="251" spans="1:60">
      <c r="A251" s="362">
        <v>119913</v>
      </c>
      <c r="B251" s="362" t="s">
        <v>367</v>
      </c>
      <c r="C251" s="362" t="s">
        <v>30</v>
      </c>
      <c r="D251" s="362" t="s">
        <v>229</v>
      </c>
      <c r="E251" s="362" t="s">
        <v>683</v>
      </c>
      <c r="F251" s="363">
        <v>40498</v>
      </c>
      <c r="G251" s="362">
        <v>121943</v>
      </c>
      <c r="H251" s="362" t="s">
        <v>954</v>
      </c>
      <c r="I251" s="362" t="s">
        <v>143</v>
      </c>
      <c r="J251" s="362" t="s">
        <v>229</v>
      </c>
      <c r="K251" s="362" t="s">
        <v>683</v>
      </c>
      <c r="L251" s="363">
        <v>40968</v>
      </c>
      <c r="M251" s="349">
        <v>108830</v>
      </c>
      <c r="N251" s="361" t="s">
        <v>462</v>
      </c>
      <c r="O251" s="349" t="s">
        <v>47</v>
      </c>
      <c r="P251" s="349" t="s">
        <v>229</v>
      </c>
      <c r="Q251" s="349" t="s">
        <v>683</v>
      </c>
      <c r="R251" s="364">
        <v>40715</v>
      </c>
      <c r="S251" s="361">
        <v>114408</v>
      </c>
      <c r="T251" s="355" t="s">
        <v>825</v>
      </c>
      <c r="U251" s="355" t="s">
        <v>106</v>
      </c>
      <c r="V251" s="355" t="s">
        <v>229</v>
      </c>
      <c r="W251" s="355" t="s">
        <v>683</v>
      </c>
      <c r="X251" s="355">
        <v>40927</v>
      </c>
      <c r="Y251" s="355">
        <v>102661</v>
      </c>
      <c r="Z251" s="355" t="s">
        <v>1117</v>
      </c>
      <c r="AA251" s="355" t="s">
        <v>205</v>
      </c>
      <c r="AB251" s="355" t="s">
        <v>229</v>
      </c>
      <c r="AC251" s="355" t="s">
        <v>683</v>
      </c>
      <c r="AD251" s="355">
        <v>40970</v>
      </c>
      <c r="AE251" s="355"/>
      <c r="AF251" s="355"/>
      <c r="AG251" s="355"/>
      <c r="AH251" s="355"/>
      <c r="AI251" s="355"/>
      <c r="AJ251" s="365"/>
      <c r="AK251" s="355">
        <v>134802</v>
      </c>
      <c r="AL251" s="355" t="s">
        <v>1058</v>
      </c>
      <c r="AM251" s="355" t="s">
        <v>260</v>
      </c>
      <c r="AN251" s="355" t="s">
        <v>229</v>
      </c>
      <c r="AO251" s="355" t="s">
        <v>683</v>
      </c>
      <c r="AP251" s="355">
        <v>40969</v>
      </c>
      <c r="AQ251" s="355">
        <v>121915</v>
      </c>
      <c r="AR251" s="355" t="s">
        <v>1274</v>
      </c>
      <c r="AS251" s="355" t="s">
        <v>143</v>
      </c>
      <c r="AT251" s="355" t="s">
        <v>229</v>
      </c>
      <c r="AU251" s="355" t="s">
        <v>683</v>
      </c>
      <c r="AV251" s="355">
        <v>40814</v>
      </c>
      <c r="AW251" s="355"/>
      <c r="AX251" s="355"/>
      <c r="AY251" s="355"/>
      <c r="AZ251" s="355"/>
      <c r="BA251" s="355"/>
      <c r="BB251" s="355"/>
      <c r="BC251" s="355"/>
      <c r="BD251" s="355"/>
      <c r="BE251" s="355"/>
      <c r="BF251" s="355"/>
      <c r="BG251" s="355"/>
      <c r="BH251" s="355"/>
    </row>
    <row r="252" spans="1:60">
      <c r="A252" s="362">
        <v>119439</v>
      </c>
      <c r="B252" s="362" t="s">
        <v>400</v>
      </c>
      <c r="C252" s="362" t="s">
        <v>204</v>
      </c>
      <c r="D252" s="362" t="s">
        <v>229</v>
      </c>
      <c r="E252" s="362" t="s">
        <v>684</v>
      </c>
      <c r="F252" s="363">
        <v>40512</v>
      </c>
      <c r="G252" s="362">
        <v>121932</v>
      </c>
      <c r="H252" s="362" t="s">
        <v>955</v>
      </c>
      <c r="I252" s="362" t="s">
        <v>143</v>
      </c>
      <c r="J252" s="362" t="s">
        <v>229</v>
      </c>
      <c r="K252" s="362" t="s">
        <v>683</v>
      </c>
      <c r="L252" s="363">
        <v>40989</v>
      </c>
      <c r="M252" s="349">
        <v>116447</v>
      </c>
      <c r="N252" s="361" t="s">
        <v>470</v>
      </c>
      <c r="O252" s="349" t="s">
        <v>141</v>
      </c>
      <c r="P252" s="349" t="s">
        <v>230</v>
      </c>
      <c r="Q252" s="349" t="s">
        <v>683</v>
      </c>
      <c r="R252" s="364">
        <v>40716</v>
      </c>
      <c r="S252" s="361">
        <v>101419</v>
      </c>
      <c r="T252" s="355" t="s">
        <v>802</v>
      </c>
      <c r="U252" s="355" t="s">
        <v>49</v>
      </c>
      <c r="V252" s="355" t="s">
        <v>229</v>
      </c>
      <c r="W252" s="355" t="s">
        <v>683</v>
      </c>
      <c r="X252" s="355">
        <v>40927</v>
      </c>
      <c r="Y252" s="355">
        <v>134802</v>
      </c>
      <c r="Z252" s="355" t="s">
        <v>1058</v>
      </c>
      <c r="AA252" s="355" t="s">
        <v>260</v>
      </c>
      <c r="AB252" s="355" t="s">
        <v>229</v>
      </c>
      <c r="AC252" s="355" t="s">
        <v>683</v>
      </c>
      <c r="AD252" s="355">
        <v>40969</v>
      </c>
      <c r="AE252" s="355"/>
      <c r="AF252" s="355"/>
      <c r="AG252" s="355"/>
      <c r="AH252" s="355"/>
      <c r="AI252" s="355"/>
      <c r="AJ252" s="365"/>
      <c r="AK252" s="355">
        <v>113230</v>
      </c>
      <c r="AL252" s="355" t="s">
        <v>1097</v>
      </c>
      <c r="AM252" s="355" t="s">
        <v>262</v>
      </c>
      <c r="AN252" s="355" t="s">
        <v>229</v>
      </c>
      <c r="AO252" s="355" t="s">
        <v>683</v>
      </c>
      <c r="AP252" s="355">
        <v>40968</v>
      </c>
      <c r="AQ252" s="355">
        <v>119272</v>
      </c>
      <c r="AR252" s="355" t="s">
        <v>1275</v>
      </c>
      <c r="AS252" s="355" t="s">
        <v>142</v>
      </c>
      <c r="AT252" s="355" t="s">
        <v>229</v>
      </c>
      <c r="AU252" s="355" t="s">
        <v>683</v>
      </c>
      <c r="AV252" s="355">
        <v>40814</v>
      </c>
      <c r="AW252" s="355"/>
      <c r="AX252" s="355"/>
      <c r="AY252" s="355"/>
      <c r="AZ252" s="355"/>
      <c r="BA252" s="355"/>
      <c r="BB252" s="355"/>
      <c r="BC252" s="355"/>
      <c r="BD252" s="355"/>
      <c r="BE252" s="355"/>
      <c r="BF252" s="355"/>
      <c r="BG252" s="355"/>
      <c r="BH252" s="355"/>
    </row>
    <row r="253" spans="1:60">
      <c r="A253" s="362">
        <v>118729</v>
      </c>
      <c r="B253" s="362" t="s">
        <v>398</v>
      </c>
      <c r="C253" s="362" t="s">
        <v>258</v>
      </c>
      <c r="D253" s="362" t="s">
        <v>229</v>
      </c>
      <c r="E253" s="362" t="s">
        <v>684</v>
      </c>
      <c r="F253" s="363">
        <v>40521</v>
      </c>
      <c r="G253" s="362">
        <v>121930</v>
      </c>
      <c r="H253" s="362" t="s">
        <v>503</v>
      </c>
      <c r="I253" s="362" t="s">
        <v>143</v>
      </c>
      <c r="J253" s="362" t="s">
        <v>229</v>
      </c>
      <c r="K253" s="362" t="s">
        <v>683</v>
      </c>
      <c r="L253" s="363">
        <v>40962</v>
      </c>
      <c r="M253" s="349">
        <v>131503</v>
      </c>
      <c r="N253" s="361" t="s">
        <v>504</v>
      </c>
      <c r="O253" s="349" t="s">
        <v>224</v>
      </c>
      <c r="P253" s="349" t="s">
        <v>231</v>
      </c>
      <c r="Q253" s="349" t="s">
        <v>689</v>
      </c>
      <c r="R253" s="364">
        <v>40716</v>
      </c>
      <c r="S253" s="361">
        <v>116459</v>
      </c>
      <c r="T253" s="355" t="s">
        <v>862</v>
      </c>
      <c r="U253" s="355" t="s">
        <v>248</v>
      </c>
      <c r="V253" s="355" t="s">
        <v>230</v>
      </c>
      <c r="W253" s="355" t="s">
        <v>683</v>
      </c>
      <c r="X253" s="355">
        <v>40927</v>
      </c>
      <c r="Y253" s="355">
        <v>113230</v>
      </c>
      <c r="Z253" s="355" t="s">
        <v>1097</v>
      </c>
      <c r="AA253" s="355" t="s">
        <v>262</v>
      </c>
      <c r="AB253" s="355" t="s">
        <v>229</v>
      </c>
      <c r="AC253" s="355" t="s">
        <v>683</v>
      </c>
      <c r="AD253" s="355">
        <v>40968</v>
      </c>
      <c r="AE253" s="355"/>
      <c r="AF253" s="355"/>
      <c r="AG253" s="355"/>
      <c r="AH253" s="355"/>
      <c r="AI253" s="355"/>
      <c r="AJ253" s="365"/>
      <c r="AK253" s="355">
        <v>132752</v>
      </c>
      <c r="AL253" s="355" t="s">
        <v>1059</v>
      </c>
      <c r="AM253" s="355" t="s">
        <v>196</v>
      </c>
      <c r="AN253" s="355" t="s">
        <v>229</v>
      </c>
      <c r="AO253" s="355" t="s">
        <v>684</v>
      </c>
      <c r="AP253" s="355">
        <v>40963</v>
      </c>
      <c r="AQ253" s="355">
        <v>122999</v>
      </c>
      <c r="AR253" s="355" t="s">
        <v>514</v>
      </c>
      <c r="AS253" s="355" t="s">
        <v>196</v>
      </c>
      <c r="AT253" s="355" t="s">
        <v>229</v>
      </c>
      <c r="AU253" s="355" t="s">
        <v>683</v>
      </c>
      <c r="AV253" s="355">
        <v>40809</v>
      </c>
      <c r="AW253" s="355"/>
      <c r="AX253" s="355"/>
      <c r="AY253" s="355"/>
      <c r="AZ253" s="355"/>
      <c r="BA253" s="355"/>
      <c r="BB253" s="355"/>
      <c r="BC253" s="355"/>
      <c r="BD253" s="355"/>
      <c r="BE253" s="355"/>
      <c r="BF253" s="355"/>
      <c r="BG253" s="355"/>
      <c r="BH253" s="355"/>
    </row>
    <row r="254" spans="1:60">
      <c r="A254" s="362">
        <v>118700</v>
      </c>
      <c r="B254" s="362" t="s">
        <v>1077</v>
      </c>
      <c r="C254" s="362" t="s">
        <v>108</v>
      </c>
      <c r="D254" s="362" t="s">
        <v>229</v>
      </c>
      <c r="E254" s="362" t="s">
        <v>686</v>
      </c>
      <c r="F254" s="363">
        <v>40449</v>
      </c>
      <c r="G254" s="362">
        <v>121917</v>
      </c>
      <c r="H254" s="362" t="s">
        <v>765</v>
      </c>
      <c r="I254" s="362" t="s">
        <v>143</v>
      </c>
      <c r="J254" s="362" t="s">
        <v>229</v>
      </c>
      <c r="K254" s="362" t="s">
        <v>683</v>
      </c>
      <c r="L254" s="363">
        <v>40935</v>
      </c>
      <c r="M254" s="349">
        <v>110239</v>
      </c>
      <c r="N254" s="361" t="s">
        <v>466</v>
      </c>
      <c r="O254" s="349" t="s">
        <v>133</v>
      </c>
      <c r="P254" s="349" t="s">
        <v>229</v>
      </c>
      <c r="Q254" s="349" t="s">
        <v>683</v>
      </c>
      <c r="R254" s="364">
        <v>40718</v>
      </c>
      <c r="S254" s="361">
        <v>124119</v>
      </c>
      <c r="T254" s="355" t="s">
        <v>873</v>
      </c>
      <c r="U254" s="355" t="s">
        <v>236</v>
      </c>
      <c r="V254" s="355" t="s">
        <v>229</v>
      </c>
      <c r="W254" s="355" t="s">
        <v>683</v>
      </c>
      <c r="X254" s="355">
        <v>40928</v>
      </c>
      <c r="Y254" s="355">
        <v>132752</v>
      </c>
      <c r="Z254" s="355" t="s">
        <v>1059</v>
      </c>
      <c r="AA254" s="355" t="s">
        <v>196</v>
      </c>
      <c r="AB254" s="355" t="s">
        <v>229</v>
      </c>
      <c r="AC254" s="355" t="s">
        <v>684</v>
      </c>
      <c r="AD254" s="355">
        <v>40963</v>
      </c>
      <c r="AE254" s="355"/>
      <c r="AF254" s="355"/>
      <c r="AG254" s="355"/>
      <c r="AH254" s="355"/>
      <c r="AI254" s="355"/>
      <c r="AJ254" s="365"/>
      <c r="AK254" s="355">
        <v>111804</v>
      </c>
      <c r="AL254" s="355" t="s">
        <v>1101</v>
      </c>
      <c r="AM254" s="355" t="s">
        <v>197</v>
      </c>
      <c r="AN254" s="355" t="s">
        <v>229</v>
      </c>
      <c r="AO254" s="355" t="s">
        <v>683</v>
      </c>
      <c r="AP254" s="355">
        <v>40962</v>
      </c>
      <c r="AQ254" s="355">
        <v>124091</v>
      </c>
      <c r="AR254" s="355" t="s">
        <v>1276</v>
      </c>
      <c r="AS254" s="355" t="s">
        <v>236</v>
      </c>
      <c r="AT254" s="355" t="s">
        <v>229</v>
      </c>
      <c r="AU254" s="355" t="s">
        <v>683</v>
      </c>
      <c r="AV254" s="355">
        <v>40808</v>
      </c>
      <c r="AW254" s="355"/>
      <c r="AX254" s="355"/>
      <c r="AY254" s="355"/>
      <c r="AZ254" s="355"/>
      <c r="BA254" s="355"/>
      <c r="BB254" s="355"/>
      <c r="BC254" s="355"/>
      <c r="BD254" s="355"/>
      <c r="BE254" s="355"/>
      <c r="BF254" s="355"/>
      <c r="BG254" s="355"/>
      <c r="BH254" s="355"/>
    </row>
    <row r="255" spans="1:60">
      <c r="A255" s="362">
        <v>118253</v>
      </c>
      <c r="B255" s="362" t="s">
        <v>1078</v>
      </c>
      <c r="C255" s="362" t="s">
        <v>108</v>
      </c>
      <c r="D255" s="362" t="s">
        <v>229</v>
      </c>
      <c r="E255" s="362" t="s">
        <v>683</v>
      </c>
      <c r="F255" s="363">
        <v>40850</v>
      </c>
      <c r="G255" s="362">
        <v>121908</v>
      </c>
      <c r="H255" s="362" t="s">
        <v>956</v>
      </c>
      <c r="I255" s="362" t="s">
        <v>143</v>
      </c>
      <c r="J255" s="362" t="s">
        <v>229</v>
      </c>
      <c r="K255" s="362" t="s">
        <v>683</v>
      </c>
      <c r="L255" s="363">
        <v>41054</v>
      </c>
      <c r="M255" s="349">
        <v>107120</v>
      </c>
      <c r="N255" s="361" t="s">
        <v>452</v>
      </c>
      <c r="O255" s="349" t="s">
        <v>29</v>
      </c>
      <c r="P255" s="349" t="s">
        <v>229</v>
      </c>
      <c r="Q255" s="349" t="s">
        <v>684</v>
      </c>
      <c r="R255" s="364">
        <v>40722</v>
      </c>
      <c r="S255" s="361">
        <v>103272</v>
      </c>
      <c r="T255" s="355" t="s">
        <v>803</v>
      </c>
      <c r="U255" s="355" t="s">
        <v>155</v>
      </c>
      <c r="V255" s="355" t="s">
        <v>229</v>
      </c>
      <c r="W255" s="355" t="s">
        <v>683</v>
      </c>
      <c r="X255" s="355">
        <v>40928</v>
      </c>
      <c r="Y255" s="355">
        <v>111804</v>
      </c>
      <c r="Z255" s="355" t="s">
        <v>1101</v>
      </c>
      <c r="AA255" s="355" t="s">
        <v>197</v>
      </c>
      <c r="AB255" s="355" t="s">
        <v>229</v>
      </c>
      <c r="AC255" s="355" t="s">
        <v>683</v>
      </c>
      <c r="AD255" s="355">
        <v>40962</v>
      </c>
      <c r="AE255" s="355"/>
      <c r="AF255" s="355"/>
      <c r="AG255" s="355"/>
      <c r="AH255" s="355"/>
      <c r="AI255" s="355"/>
      <c r="AJ255" s="365"/>
      <c r="AK255" s="355">
        <v>120101</v>
      </c>
      <c r="AL255" s="355" t="s">
        <v>1080</v>
      </c>
      <c r="AM255" s="355" t="s">
        <v>31</v>
      </c>
      <c r="AN255" s="355" t="s">
        <v>229</v>
      </c>
      <c r="AO255" s="355" t="s">
        <v>683</v>
      </c>
      <c r="AP255" s="355">
        <v>40962</v>
      </c>
      <c r="AQ255" s="355">
        <v>135624</v>
      </c>
      <c r="AR255" s="355" t="s">
        <v>1277</v>
      </c>
      <c r="AS255" s="355" t="s">
        <v>236</v>
      </c>
      <c r="AT255" s="355" t="s">
        <v>229</v>
      </c>
      <c r="AU255" s="355" t="s">
        <v>683</v>
      </c>
      <c r="AV255" s="355">
        <v>40807</v>
      </c>
      <c r="AW255" s="355"/>
      <c r="AX255" s="355"/>
      <c r="AY255" s="355"/>
      <c r="AZ255" s="355"/>
      <c r="BA255" s="355"/>
      <c r="BB255" s="355"/>
      <c r="BC255" s="355"/>
      <c r="BD255" s="355"/>
      <c r="BE255" s="355"/>
      <c r="BF255" s="355"/>
      <c r="BG255" s="355"/>
      <c r="BH255" s="355"/>
    </row>
    <row r="256" spans="1:60">
      <c r="A256" s="362">
        <v>116885</v>
      </c>
      <c r="B256" s="362" t="s">
        <v>1079</v>
      </c>
      <c r="C256" s="362" t="s">
        <v>121</v>
      </c>
      <c r="D256" s="362" t="s">
        <v>229</v>
      </c>
      <c r="E256" s="362" t="s">
        <v>684</v>
      </c>
      <c r="F256" s="363">
        <v>40255</v>
      </c>
      <c r="G256" s="362">
        <v>121878</v>
      </c>
      <c r="H256" s="362" t="s">
        <v>766</v>
      </c>
      <c r="I256" s="362" t="s">
        <v>143</v>
      </c>
      <c r="J256" s="362" t="s">
        <v>229</v>
      </c>
      <c r="K256" s="362" t="s">
        <v>683</v>
      </c>
      <c r="L256" s="363">
        <v>40962</v>
      </c>
      <c r="M256" s="349">
        <v>133598</v>
      </c>
      <c r="N256" s="361" t="s">
        <v>442</v>
      </c>
      <c r="O256" s="349" t="s">
        <v>155</v>
      </c>
      <c r="P256" s="349" t="s">
        <v>229</v>
      </c>
      <c r="Q256" s="349" t="s">
        <v>683</v>
      </c>
      <c r="R256" s="364">
        <v>40723</v>
      </c>
      <c r="S256" s="361">
        <v>131113</v>
      </c>
      <c r="T256" s="355" t="s">
        <v>880</v>
      </c>
      <c r="U256" s="355" t="s">
        <v>259</v>
      </c>
      <c r="V256" s="355" t="s">
        <v>229</v>
      </c>
      <c r="W256" s="355" t="s">
        <v>683</v>
      </c>
      <c r="X256" s="355">
        <v>40932</v>
      </c>
      <c r="Y256" s="355">
        <v>120101</v>
      </c>
      <c r="Z256" s="355" t="s">
        <v>1080</v>
      </c>
      <c r="AA256" s="355" t="s">
        <v>31</v>
      </c>
      <c r="AB256" s="355" t="s">
        <v>229</v>
      </c>
      <c r="AC256" s="355" t="s">
        <v>683</v>
      </c>
      <c r="AD256" s="355">
        <v>40962</v>
      </c>
      <c r="AE256" s="355"/>
      <c r="AF256" s="355"/>
      <c r="AG256" s="355"/>
      <c r="AH256" s="355"/>
      <c r="AI256" s="355"/>
      <c r="AJ256" s="365"/>
      <c r="AK256" s="355">
        <v>134738</v>
      </c>
      <c r="AL256" s="355" t="s">
        <v>1061</v>
      </c>
      <c r="AM256" s="355" t="s">
        <v>108</v>
      </c>
      <c r="AN256" s="355" t="s">
        <v>229</v>
      </c>
      <c r="AO256" s="355" t="s">
        <v>683</v>
      </c>
      <c r="AP256" s="355">
        <v>40962</v>
      </c>
      <c r="AQ256" s="355">
        <v>115024</v>
      </c>
      <c r="AR256" s="355" t="s">
        <v>1278</v>
      </c>
      <c r="AS256" s="355" t="s">
        <v>263</v>
      </c>
      <c r="AT256" s="355" t="s">
        <v>229</v>
      </c>
      <c r="AU256" s="355" t="s">
        <v>683</v>
      </c>
      <c r="AV256" s="355">
        <v>40801</v>
      </c>
      <c r="AW256" s="355"/>
      <c r="AX256" s="355"/>
      <c r="AY256" s="355"/>
      <c r="AZ256" s="355"/>
      <c r="BA256" s="355"/>
      <c r="BB256" s="355"/>
      <c r="BC256" s="355"/>
      <c r="BD256" s="355"/>
      <c r="BE256" s="355"/>
      <c r="BF256" s="355"/>
      <c r="BG256" s="355"/>
      <c r="BH256" s="355"/>
    </row>
    <row r="257" spans="1:60">
      <c r="A257" s="362">
        <v>116748</v>
      </c>
      <c r="B257" s="362" t="s">
        <v>579</v>
      </c>
      <c r="C257" s="362" t="s">
        <v>121</v>
      </c>
      <c r="D257" s="362" t="s">
        <v>229</v>
      </c>
      <c r="E257" s="362" t="s">
        <v>683</v>
      </c>
      <c r="F257" s="363">
        <v>40829</v>
      </c>
      <c r="G257" s="362">
        <v>121659</v>
      </c>
      <c r="H257" s="362" t="s">
        <v>762</v>
      </c>
      <c r="I257" s="362" t="s">
        <v>178</v>
      </c>
      <c r="J257" s="362" t="s">
        <v>229</v>
      </c>
      <c r="K257" s="362" t="s">
        <v>684</v>
      </c>
      <c r="L257" s="363">
        <v>40962</v>
      </c>
      <c r="M257" s="349">
        <v>135474</v>
      </c>
      <c r="N257" s="361" t="s">
        <v>447</v>
      </c>
      <c r="O257" s="349" t="s">
        <v>238</v>
      </c>
      <c r="P257" s="349" t="s">
        <v>230</v>
      </c>
      <c r="Q257" s="349" t="s">
        <v>684</v>
      </c>
      <c r="R257" s="364">
        <v>40724</v>
      </c>
      <c r="S257" s="361">
        <v>125038</v>
      </c>
      <c r="T257" s="355" t="s">
        <v>874</v>
      </c>
      <c r="U257" s="355" t="s">
        <v>20</v>
      </c>
      <c r="V257" s="355" t="s">
        <v>229</v>
      </c>
      <c r="W257" s="355" t="s">
        <v>683</v>
      </c>
      <c r="X257" s="355">
        <v>40932</v>
      </c>
      <c r="Y257" s="355">
        <v>134738</v>
      </c>
      <c r="Z257" s="355" t="s">
        <v>1061</v>
      </c>
      <c r="AA257" s="355" t="s">
        <v>108</v>
      </c>
      <c r="AB257" s="355" t="s">
        <v>229</v>
      </c>
      <c r="AC257" s="355" t="s">
        <v>683</v>
      </c>
      <c r="AD257" s="355">
        <v>40962</v>
      </c>
      <c r="AE257" s="355"/>
      <c r="AF257" s="355"/>
      <c r="AG257" s="355"/>
      <c r="AH257" s="355"/>
      <c r="AI257" s="355"/>
      <c r="AJ257" s="365"/>
      <c r="AK257" s="355">
        <v>106187</v>
      </c>
      <c r="AL257" s="355" t="s">
        <v>1108</v>
      </c>
      <c r="AM257" s="355" t="s">
        <v>4</v>
      </c>
      <c r="AN257" s="355" t="s">
        <v>229</v>
      </c>
      <c r="AO257" s="355" t="s">
        <v>683</v>
      </c>
      <c r="AP257" s="355">
        <v>40962</v>
      </c>
      <c r="AQ257" s="355">
        <v>132029</v>
      </c>
      <c r="AR257" s="355" t="s">
        <v>474</v>
      </c>
      <c r="AS257" s="355" t="s">
        <v>183</v>
      </c>
      <c r="AT257" s="355" t="s">
        <v>229</v>
      </c>
      <c r="AU257" s="355" t="s">
        <v>683</v>
      </c>
      <c r="AV257" s="355">
        <v>40807</v>
      </c>
      <c r="AW257" s="355"/>
      <c r="AX257" s="355"/>
      <c r="AY257" s="355"/>
      <c r="AZ257" s="355"/>
      <c r="BA257" s="355"/>
      <c r="BB257" s="355"/>
      <c r="BC257" s="355"/>
      <c r="BD257" s="355"/>
      <c r="BE257" s="355"/>
      <c r="BF257" s="355"/>
      <c r="BG257" s="355"/>
      <c r="BH257" s="355"/>
    </row>
    <row r="258" spans="1:60">
      <c r="A258" s="362">
        <v>116269</v>
      </c>
      <c r="B258" s="362" t="s">
        <v>365</v>
      </c>
      <c r="C258" s="362" t="s">
        <v>141</v>
      </c>
      <c r="D258" s="362" t="s">
        <v>229</v>
      </c>
      <c r="E258" s="362" t="s">
        <v>686</v>
      </c>
      <c r="F258" s="363">
        <v>40624</v>
      </c>
      <c r="G258" s="362">
        <v>121510</v>
      </c>
      <c r="H258" s="362" t="s">
        <v>353</v>
      </c>
      <c r="I258" s="362" t="s">
        <v>178</v>
      </c>
      <c r="J258" s="362" t="s">
        <v>229</v>
      </c>
      <c r="K258" s="362" t="s">
        <v>686</v>
      </c>
      <c r="L258" s="363">
        <v>40715</v>
      </c>
      <c r="M258" s="349">
        <v>108769</v>
      </c>
      <c r="N258" s="361" t="s">
        <v>459</v>
      </c>
      <c r="O258" s="349" t="s">
        <v>47</v>
      </c>
      <c r="P258" s="349" t="s">
        <v>229</v>
      </c>
      <c r="Q258" s="349" t="s">
        <v>683</v>
      </c>
      <c r="R258" s="364">
        <v>40730</v>
      </c>
      <c r="S258" s="361">
        <v>135979</v>
      </c>
      <c r="T258" s="355" t="s">
        <v>865</v>
      </c>
      <c r="U258" s="355" t="s">
        <v>119</v>
      </c>
      <c r="V258" s="355" t="s">
        <v>230</v>
      </c>
      <c r="W258" s="355" t="s">
        <v>687</v>
      </c>
      <c r="X258" s="355">
        <v>40933</v>
      </c>
      <c r="Y258" s="355">
        <v>106187</v>
      </c>
      <c r="Z258" s="355" t="s">
        <v>1108</v>
      </c>
      <c r="AA258" s="355" t="s">
        <v>4</v>
      </c>
      <c r="AB258" s="355" t="s">
        <v>229</v>
      </c>
      <c r="AC258" s="355" t="s">
        <v>683</v>
      </c>
      <c r="AD258" s="355">
        <v>40962</v>
      </c>
      <c r="AE258" s="355"/>
      <c r="AF258" s="355"/>
      <c r="AG258" s="355"/>
      <c r="AH258" s="355"/>
      <c r="AI258" s="355"/>
      <c r="AJ258" s="365"/>
      <c r="AK258" s="355">
        <v>101556</v>
      </c>
      <c r="AL258" s="355" t="s">
        <v>1119</v>
      </c>
      <c r="AM258" s="355" t="s">
        <v>256</v>
      </c>
      <c r="AN258" s="355" t="s">
        <v>229</v>
      </c>
      <c r="AO258" s="355" t="s">
        <v>685</v>
      </c>
      <c r="AP258" s="355">
        <v>40961</v>
      </c>
      <c r="AQ258" s="355">
        <v>134995</v>
      </c>
      <c r="AR258" s="355" t="s">
        <v>493</v>
      </c>
      <c r="AS258" s="355" t="s">
        <v>142</v>
      </c>
      <c r="AT258" s="355" t="s">
        <v>230</v>
      </c>
      <c r="AU258" s="355" t="s">
        <v>683</v>
      </c>
      <c r="AV258" s="355">
        <v>41082</v>
      </c>
      <c r="AW258" s="355"/>
      <c r="AX258" s="355"/>
      <c r="AY258" s="355"/>
      <c r="AZ258" s="355"/>
      <c r="BA258" s="355"/>
      <c r="BB258" s="355"/>
      <c r="BC258" s="355"/>
      <c r="BD258" s="355"/>
      <c r="BE258" s="355"/>
      <c r="BF258" s="355"/>
      <c r="BG258" s="355"/>
      <c r="BH258" s="355"/>
    </row>
    <row r="259" spans="1:60">
      <c r="A259" s="362">
        <v>116257</v>
      </c>
      <c r="B259" s="362" t="s">
        <v>360</v>
      </c>
      <c r="C259" s="362" t="s">
        <v>248</v>
      </c>
      <c r="D259" s="362" t="s">
        <v>229</v>
      </c>
      <c r="E259" s="362" t="s">
        <v>683</v>
      </c>
      <c r="F259" s="363">
        <v>40325</v>
      </c>
      <c r="G259" s="362">
        <v>121505</v>
      </c>
      <c r="H259" s="362" t="s">
        <v>1081</v>
      </c>
      <c r="I259" s="362" t="s">
        <v>178</v>
      </c>
      <c r="J259" s="362" t="s">
        <v>229</v>
      </c>
      <c r="K259" s="362" t="s">
        <v>686</v>
      </c>
      <c r="L259" s="363">
        <v>41089</v>
      </c>
      <c r="M259" s="349">
        <v>103400</v>
      </c>
      <c r="N259" s="361" t="s">
        <v>103</v>
      </c>
      <c r="O259" s="349" t="s">
        <v>155</v>
      </c>
      <c r="P259" s="349" t="s">
        <v>229</v>
      </c>
      <c r="Q259" s="349" t="s">
        <v>686</v>
      </c>
      <c r="R259" s="364">
        <v>40730</v>
      </c>
      <c r="S259" s="361">
        <v>135137</v>
      </c>
      <c r="T259" s="355" t="s">
        <v>813</v>
      </c>
      <c r="U259" s="355" t="s">
        <v>138</v>
      </c>
      <c r="V259" s="355" t="s">
        <v>230</v>
      </c>
      <c r="W259" s="355" t="s">
        <v>683</v>
      </c>
      <c r="X259" s="355">
        <v>40933</v>
      </c>
      <c r="Y259" s="355">
        <v>101556</v>
      </c>
      <c r="Z259" s="355" t="s">
        <v>1119</v>
      </c>
      <c r="AA259" s="355" t="s">
        <v>256</v>
      </c>
      <c r="AB259" s="355" t="s">
        <v>229</v>
      </c>
      <c r="AC259" s="355" t="s">
        <v>685</v>
      </c>
      <c r="AD259" s="355">
        <v>40961</v>
      </c>
      <c r="AE259" s="355"/>
      <c r="AF259" s="355"/>
      <c r="AG259" s="355"/>
      <c r="AH259" s="355"/>
      <c r="AI259" s="355"/>
      <c r="AJ259" s="365"/>
      <c r="AK259" s="355">
        <v>123213</v>
      </c>
      <c r="AL259" s="355" t="s">
        <v>1066</v>
      </c>
      <c r="AM259" s="355" t="s">
        <v>196</v>
      </c>
      <c r="AN259" s="355" t="s">
        <v>229</v>
      </c>
      <c r="AO259" s="355" t="s">
        <v>684</v>
      </c>
      <c r="AP259" s="355">
        <v>40948</v>
      </c>
      <c r="AQ259" s="355">
        <v>132822</v>
      </c>
      <c r="AR259" s="355" t="s">
        <v>490</v>
      </c>
      <c r="AS259" s="355" t="s">
        <v>122</v>
      </c>
      <c r="AT259" s="355" t="s">
        <v>230</v>
      </c>
      <c r="AU259" s="355" t="s">
        <v>686</v>
      </c>
      <c r="AV259" s="355">
        <v>41081</v>
      </c>
      <c r="AW259" s="355"/>
      <c r="AX259" s="355"/>
      <c r="AY259" s="355"/>
      <c r="AZ259" s="355"/>
      <c r="BA259" s="355"/>
      <c r="BB259" s="355"/>
      <c r="BC259" s="355"/>
      <c r="BD259" s="355"/>
      <c r="BE259" s="355"/>
      <c r="BF259" s="355"/>
      <c r="BG259" s="355"/>
      <c r="BH259" s="355"/>
    </row>
    <row r="260" spans="1:60">
      <c r="A260" s="362">
        <v>116196</v>
      </c>
      <c r="B260" s="362" t="s">
        <v>366</v>
      </c>
      <c r="C260" s="362" t="s">
        <v>248</v>
      </c>
      <c r="D260" s="362" t="s">
        <v>229</v>
      </c>
      <c r="E260" s="362" t="s">
        <v>683</v>
      </c>
      <c r="F260" s="363">
        <v>40464</v>
      </c>
      <c r="G260" s="362">
        <v>121434</v>
      </c>
      <c r="H260" s="362" t="s">
        <v>594</v>
      </c>
      <c r="I260" s="362" t="s">
        <v>178</v>
      </c>
      <c r="J260" s="362" t="s">
        <v>229</v>
      </c>
      <c r="K260" s="362" t="s">
        <v>683</v>
      </c>
      <c r="L260" s="363">
        <v>40858</v>
      </c>
      <c r="M260" s="349">
        <v>114807</v>
      </c>
      <c r="N260" s="361" t="s">
        <v>486</v>
      </c>
      <c r="O260" s="349" t="s">
        <v>263</v>
      </c>
      <c r="P260" s="349" t="s">
        <v>229</v>
      </c>
      <c r="Q260" s="349" t="s">
        <v>683</v>
      </c>
      <c r="R260" s="364">
        <v>40731</v>
      </c>
      <c r="S260" s="361">
        <v>133768</v>
      </c>
      <c r="T260" s="355" t="s">
        <v>846</v>
      </c>
      <c r="U260" s="355" t="s">
        <v>220</v>
      </c>
      <c r="V260" s="355" t="s">
        <v>230</v>
      </c>
      <c r="W260" s="355" t="s">
        <v>687</v>
      </c>
      <c r="X260" s="355">
        <v>40933</v>
      </c>
      <c r="Y260" s="355">
        <v>131787</v>
      </c>
      <c r="Z260" s="355" t="s">
        <v>1240</v>
      </c>
      <c r="AA260" s="355" t="s">
        <v>50</v>
      </c>
      <c r="AB260" s="355" t="s">
        <v>229</v>
      </c>
      <c r="AC260" s="355" t="s">
        <v>683</v>
      </c>
      <c r="AD260" s="355">
        <v>40801</v>
      </c>
      <c r="AE260" s="355"/>
      <c r="AF260" s="355"/>
      <c r="AG260" s="355"/>
      <c r="AH260" s="355"/>
      <c r="AI260" s="355"/>
      <c r="AJ260" s="365"/>
      <c r="AK260" s="355">
        <v>120493</v>
      </c>
      <c r="AL260" s="355" t="s">
        <v>1075</v>
      </c>
      <c r="AM260" s="355" t="s">
        <v>33</v>
      </c>
      <c r="AN260" s="355" t="s">
        <v>229</v>
      </c>
      <c r="AO260" s="355" t="s">
        <v>683</v>
      </c>
      <c r="AP260" s="355">
        <v>40948</v>
      </c>
      <c r="AQ260" s="355">
        <v>135622</v>
      </c>
      <c r="AR260" s="355" t="s">
        <v>460</v>
      </c>
      <c r="AS260" s="355" t="s">
        <v>47</v>
      </c>
      <c r="AT260" s="355" t="s">
        <v>230</v>
      </c>
      <c r="AU260" s="355" t="s">
        <v>687</v>
      </c>
      <c r="AV260" s="355">
        <v>41079</v>
      </c>
      <c r="AW260" s="355"/>
      <c r="AX260" s="355"/>
      <c r="AY260" s="355"/>
      <c r="AZ260" s="355"/>
      <c r="BA260" s="355"/>
      <c r="BB260" s="355"/>
      <c r="BC260" s="355"/>
      <c r="BD260" s="355"/>
      <c r="BE260" s="355"/>
      <c r="BF260" s="355"/>
      <c r="BG260" s="355"/>
      <c r="BH260" s="355"/>
    </row>
    <row r="261" spans="1:60">
      <c r="A261" s="362">
        <v>116186</v>
      </c>
      <c r="B261" s="362" t="s">
        <v>583</v>
      </c>
      <c r="C261" s="362" t="s">
        <v>248</v>
      </c>
      <c r="D261" s="362" t="s">
        <v>229</v>
      </c>
      <c r="E261" s="362" t="s">
        <v>683</v>
      </c>
      <c r="F261" s="363">
        <v>40808</v>
      </c>
      <c r="G261" s="362">
        <v>121356</v>
      </c>
      <c r="H261" s="362" t="s">
        <v>763</v>
      </c>
      <c r="I261" s="362" t="s">
        <v>178</v>
      </c>
      <c r="J261" s="362" t="s">
        <v>229</v>
      </c>
      <c r="K261" s="362" t="s">
        <v>683</v>
      </c>
      <c r="L261" s="363">
        <v>40942</v>
      </c>
      <c r="M261" s="349">
        <v>102215</v>
      </c>
      <c r="N261" s="361" t="s">
        <v>441</v>
      </c>
      <c r="O261" s="349" t="s">
        <v>5</v>
      </c>
      <c r="P261" s="349" t="s">
        <v>229</v>
      </c>
      <c r="Q261" s="349" t="s">
        <v>683</v>
      </c>
      <c r="R261" s="364">
        <v>40731</v>
      </c>
      <c r="S261" s="361">
        <v>122345</v>
      </c>
      <c r="T261" s="355" t="s">
        <v>852</v>
      </c>
      <c r="U261" s="355" t="s">
        <v>63</v>
      </c>
      <c r="V261" s="355" t="s">
        <v>230</v>
      </c>
      <c r="W261" s="355" t="s">
        <v>685</v>
      </c>
      <c r="X261" s="355">
        <v>40933</v>
      </c>
      <c r="Y261" s="355">
        <v>123213</v>
      </c>
      <c r="Z261" s="355" t="s">
        <v>1066</v>
      </c>
      <c r="AA261" s="355" t="s">
        <v>196</v>
      </c>
      <c r="AB261" s="355" t="s">
        <v>229</v>
      </c>
      <c r="AC261" s="355" t="s">
        <v>684</v>
      </c>
      <c r="AD261" s="355">
        <v>40948</v>
      </c>
      <c r="AE261" s="355"/>
      <c r="AF261" s="355"/>
      <c r="AG261" s="355"/>
      <c r="AH261" s="355"/>
      <c r="AI261" s="355"/>
      <c r="AJ261" s="365"/>
      <c r="AK261" s="355">
        <v>109939</v>
      </c>
      <c r="AL261" s="355" t="s">
        <v>1103</v>
      </c>
      <c r="AM261" s="355" t="s">
        <v>182</v>
      </c>
      <c r="AN261" s="355" t="s">
        <v>229</v>
      </c>
      <c r="AO261" s="355" t="s">
        <v>683</v>
      </c>
      <c r="AP261" s="355">
        <v>40947</v>
      </c>
      <c r="AQ261" s="355">
        <v>116472</v>
      </c>
      <c r="AR261" s="355" t="s">
        <v>472</v>
      </c>
      <c r="AS261" s="355" t="s">
        <v>141</v>
      </c>
      <c r="AT261" s="355" t="s">
        <v>230</v>
      </c>
      <c r="AU261" s="355" t="s">
        <v>685</v>
      </c>
      <c r="AV261" s="355">
        <v>41053</v>
      </c>
      <c r="AW261" s="355"/>
      <c r="AX261" s="355"/>
      <c r="AY261" s="355"/>
      <c r="AZ261" s="355"/>
      <c r="BA261" s="355"/>
      <c r="BB261" s="355"/>
      <c r="BC261" s="355"/>
      <c r="BD261" s="355"/>
      <c r="BE261" s="355"/>
      <c r="BF261" s="355"/>
      <c r="BG261" s="355"/>
      <c r="BH261" s="355"/>
    </row>
    <row r="262" spans="1:60">
      <c r="A262" s="362">
        <v>116151</v>
      </c>
      <c r="B262" s="362" t="s">
        <v>363</v>
      </c>
      <c r="C262" s="362" t="s">
        <v>141</v>
      </c>
      <c r="D262" s="362" t="s">
        <v>229</v>
      </c>
      <c r="E262" s="362" t="s">
        <v>683</v>
      </c>
      <c r="F262" s="363">
        <v>40731</v>
      </c>
      <c r="G262" s="362">
        <v>121354</v>
      </c>
      <c r="H262" s="362" t="s">
        <v>764</v>
      </c>
      <c r="I262" s="362" t="s">
        <v>178</v>
      </c>
      <c r="J262" s="362" t="s">
        <v>229</v>
      </c>
      <c r="K262" s="362" t="s">
        <v>683</v>
      </c>
      <c r="L262" s="363">
        <v>40933</v>
      </c>
      <c r="M262" s="349">
        <v>111147</v>
      </c>
      <c r="N262" s="361" t="s">
        <v>497</v>
      </c>
      <c r="O262" s="349" t="s">
        <v>138</v>
      </c>
      <c r="P262" s="349" t="s">
        <v>229</v>
      </c>
      <c r="Q262" s="349" t="s">
        <v>683</v>
      </c>
      <c r="R262" s="364">
        <v>40732</v>
      </c>
      <c r="S262" s="361">
        <v>103538</v>
      </c>
      <c r="T262" s="355" t="s">
        <v>804</v>
      </c>
      <c r="U262" s="355" t="s">
        <v>155</v>
      </c>
      <c r="V262" s="355" t="s">
        <v>230</v>
      </c>
      <c r="W262" s="355" t="s">
        <v>684</v>
      </c>
      <c r="X262" s="355">
        <v>40933</v>
      </c>
      <c r="Y262" s="355">
        <v>120493</v>
      </c>
      <c r="Z262" s="355" t="s">
        <v>1075</v>
      </c>
      <c r="AA262" s="355" t="s">
        <v>33</v>
      </c>
      <c r="AB262" s="355" t="s">
        <v>229</v>
      </c>
      <c r="AC262" s="355" t="s">
        <v>683</v>
      </c>
      <c r="AD262" s="355">
        <v>40948</v>
      </c>
      <c r="AE262" s="355"/>
      <c r="AF262" s="355"/>
      <c r="AG262" s="355"/>
      <c r="AH262" s="355"/>
      <c r="AI262" s="355"/>
      <c r="AJ262" s="365"/>
      <c r="AK262" s="355">
        <v>108448</v>
      </c>
      <c r="AL262" s="355" t="s">
        <v>1112</v>
      </c>
      <c r="AM262" s="355" t="s">
        <v>65</v>
      </c>
      <c r="AN262" s="355" t="s">
        <v>229</v>
      </c>
      <c r="AO262" s="355" t="s">
        <v>683</v>
      </c>
      <c r="AP262" s="355">
        <v>40946</v>
      </c>
      <c r="AQ262" s="355">
        <v>121210</v>
      </c>
      <c r="AR262" s="355" t="s">
        <v>510</v>
      </c>
      <c r="AS262" s="355" t="s">
        <v>114</v>
      </c>
      <c r="AT262" s="355" t="s">
        <v>230</v>
      </c>
      <c r="AU262" s="355" t="s">
        <v>685</v>
      </c>
      <c r="AV262" s="355">
        <v>41046</v>
      </c>
      <c r="AW262" s="355"/>
      <c r="AX262" s="355"/>
      <c r="AY262" s="355"/>
      <c r="AZ262" s="355"/>
      <c r="BA262" s="355"/>
      <c r="BB262" s="355"/>
      <c r="BC262" s="355"/>
      <c r="BD262" s="355"/>
      <c r="BE262" s="355"/>
      <c r="BF262" s="355"/>
      <c r="BG262" s="355"/>
      <c r="BH262" s="355"/>
    </row>
    <row r="263" spans="1:60">
      <c r="A263" s="362">
        <v>116134</v>
      </c>
      <c r="B263" s="362" t="s">
        <v>586</v>
      </c>
      <c r="C263" s="362" t="s">
        <v>184</v>
      </c>
      <c r="D263" s="362" t="s">
        <v>229</v>
      </c>
      <c r="E263" s="362" t="s">
        <v>683</v>
      </c>
      <c r="F263" s="363">
        <v>40801</v>
      </c>
      <c r="G263" s="362">
        <v>121281</v>
      </c>
      <c r="H263" s="362" t="s">
        <v>947</v>
      </c>
      <c r="I263" s="362" t="s">
        <v>207</v>
      </c>
      <c r="J263" s="362" t="s">
        <v>229</v>
      </c>
      <c r="K263" s="362" t="s">
        <v>683</v>
      </c>
      <c r="L263" s="363">
        <v>41040</v>
      </c>
      <c r="M263" s="349">
        <v>112345</v>
      </c>
      <c r="N263" s="361" t="s">
        <v>500</v>
      </c>
      <c r="O263" s="349" t="s">
        <v>105</v>
      </c>
      <c r="P263" s="349" t="s">
        <v>229</v>
      </c>
      <c r="Q263" s="349" t="s">
        <v>684</v>
      </c>
      <c r="R263" s="364">
        <v>40739</v>
      </c>
      <c r="S263" s="361">
        <v>126250</v>
      </c>
      <c r="T263" s="355" t="s">
        <v>879</v>
      </c>
      <c r="U263" s="355" t="s">
        <v>259</v>
      </c>
      <c r="V263" s="355" t="s">
        <v>229</v>
      </c>
      <c r="W263" s="355" t="s">
        <v>683</v>
      </c>
      <c r="X263" s="355">
        <v>40934</v>
      </c>
      <c r="Y263" s="355">
        <v>109939</v>
      </c>
      <c r="Z263" s="355" t="s">
        <v>1103</v>
      </c>
      <c r="AA263" s="355" t="s">
        <v>182</v>
      </c>
      <c r="AB263" s="355" t="s">
        <v>229</v>
      </c>
      <c r="AC263" s="355" t="s">
        <v>683</v>
      </c>
      <c r="AD263" s="355">
        <v>40947</v>
      </c>
      <c r="AE263" s="355"/>
      <c r="AF263" s="355"/>
      <c r="AG263" s="355"/>
      <c r="AH263" s="355"/>
      <c r="AI263" s="355"/>
      <c r="AJ263" s="365"/>
      <c r="AK263" s="355">
        <v>114926</v>
      </c>
      <c r="AL263" s="355" t="s">
        <v>1093</v>
      </c>
      <c r="AM263" s="355" t="s">
        <v>263</v>
      </c>
      <c r="AN263" s="355" t="s">
        <v>229</v>
      </c>
      <c r="AO263" s="355" t="s">
        <v>683</v>
      </c>
      <c r="AP263" s="355">
        <v>40941</v>
      </c>
      <c r="AQ263" s="355">
        <v>122861</v>
      </c>
      <c r="AR263" s="355" t="s">
        <v>494</v>
      </c>
      <c r="AS263" s="355" t="s">
        <v>128</v>
      </c>
      <c r="AT263" s="355" t="s">
        <v>230</v>
      </c>
      <c r="AU263" s="355" t="s">
        <v>683</v>
      </c>
      <c r="AV263" s="355">
        <v>41045</v>
      </c>
      <c r="AW263" s="355"/>
      <c r="AX263" s="355"/>
      <c r="AY263" s="355"/>
      <c r="AZ263" s="355"/>
      <c r="BA263" s="355"/>
      <c r="BB263" s="355"/>
      <c r="BC263" s="355"/>
      <c r="BD263" s="355"/>
      <c r="BE263" s="355"/>
      <c r="BF263" s="355"/>
      <c r="BG263" s="355"/>
      <c r="BH263" s="355"/>
    </row>
    <row r="264" spans="1:60">
      <c r="A264" s="362">
        <v>120101</v>
      </c>
      <c r="B264" s="362" t="s">
        <v>1080</v>
      </c>
      <c r="C264" s="362" t="s">
        <v>31</v>
      </c>
      <c r="D264" s="362" t="s">
        <v>229</v>
      </c>
      <c r="E264" s="362" t="s">
        <v>683</v>
      </c>
      <c r="F264" s="363">
        <v>40155</v>
      </c>
      <c r="G264" s="362">
        <v>100232</v>
      </c>
      <c r="H264" s="362" t="s">
        <v>989</v>
      </c>
      <c r="I264" s="362" t="s">
        <v>38</v>
      </c>
      <c r="J264" s="362" t="s">
        <v>229</v>
      </c>
      <c r="K264" s="362" t="s">
        <v>683</v>
      </c>
      <c r="L264" s="363">
        <v>41030</v>
      </c>
      <c r="M264" s="349">
        <v>117205</v>
      </c>
      <c r="N264" s="361" t="s">
        <v>506</v>
      </c>
      <c r="O264" s="349" t="s">
        <v>224</v>
      </c>
      <c r="P264" s="349" t="s">
        <v>229</v>
      </c>
      <c r="Q264" s="349" t="s">
        <v>683</v>
      </c>
      <c r="R264" s="364">
        <v>40799</v>
      </c>
      <c r="S264" s="361">
        <v>122592</v>
      </c>
      <c r="T264" s="355" t="s">
        <v>855</v>
      </c>
      <c r="U264" s="355" t="s">
        <v>128</v>
      </c>
      <c r="V264" s="355" t="s">
        <v>229</v>
      </c>
      <c r="W264" s="355" t="s">
        <v>683</v>
      </c>
      <c r="X264" s="355">
        <v>40934</v>
      </c>
      <c r="Y264" s="355">
        <v>108448</v>
      </c>
      <c r="Z264" s="355" t="s">
        <v>1112</v>
      </c>
      <c r="AA264" s="355" t="s">
        <v>65</v>
      </c>
      <c r="AB264" s="355" t="s">
        <v>229</v>
      </c>
      <c r="AC264" s="355" t="s">
        <v>683</v>
      </c>
      <c r="AD264" s="355">
        <v>40946</v>
      </c>
      <c r="AE264" s="355"/>
      <c r="AF264" s="355"/>
      <c r="AG264" s="355"/>
      <c r="AH264" s="355"/>
      <c r="AI264" s="355"/>
      <c r="AJ264" s="365"/>
      <c r="AK264" s="355">
        <v>108268</v>
      </c>
      <c r="AL264" s="355" t="s">
        <v>1113</v>
      </c>
      <c r="AM264" s="355" t="s">
        <v>126</v>
      </c>
      <c r="AN264" s="355" t="s">
        <v>229</v>
      </c>
      <c r="AO264" s="355" t="s">
        <v>684</v>
      </c>
      <c r="AP264" s="355">
        <v>40941</v>
      </c>
      <c r="AQ264" s="355">
        <v>115231</v>
      </c>
      <c r="AR264" s="355" t="s">
        <v>484</v>
      </c>
      <c r="AS264" s="355" t="s">
        <v>263</v>
      </c>
      <c r="AT264" s="355" t="s">
        <v>230</v>
      </c>
      <c r="AU264" s="355" t="s">
        <v>683</v>
      </c>
      <c r="AV264" s="355">
        <v>41033</v>
      </c>
      <c r="AW264" s="355"/>
      <c r="AX264" s="355"/>
      <c r="AY264" s="355"/>
      <c r="AZ264" s="355"/>
      <c r="BA264" s="355"/>
      <c r="BB264" s="355"/>
      <c r="BC264" s="355"/>
      <c r="BD264" s="355"/>
      <c r="BE264" s="355"/>
      <c r="BF264" s="355"/>
      <c r="BG264" s="355"/>
      <c r="BH264" s="355"/>
    </row>
    <row r="265" spans="1:60">
      <c r="A265" s="362">
        <v>120069</v>
      </c>
      <c r="B265" s="362" t="s">
        <v>376</v>
      </c>
      <c r="C265" s="362" t="s">
        <v>31</v>
      </c>
      <c r="D265" s="362" t="s">
        <v>229</v>
      </c>
      <c r="E265" s="362" t="s">
        <v>683</v>
      </c>
      <c r="F265" s="363">
        <v>40589</v>
      </c>
      <c r="G265" s="362">
        <v>121093</v>
      </c>
      <c r="H265" s="362" t="s">
        <v>411</v>
      </c>
      <c r="I265" s="362" t="s">
        <v>114</v>
      </c>
      <c r="J265" s="362" t="s">
        <v>229</v>
      </c>
      <c r="K265" s="362" t="s">
        <v>684</v>
      </c>
      <c r="L265" s="363">
        <v>40739</v>
      </c>
      <c r="M265" s="349">
        <v>104835</v>
      </c>
      <c r="N265" s="361" t="s">
        <v>450</v>
      </c>
      <c r="O265" s="349" t="s">
        <v>7</v>
      </c>
      <c r="P265" s="349" t="s">
        <v>230</v>
      </c>
      <c r="Q265" s="349" t="s">
        <v>684</v>
      </c>
      <c r="R265" s="364">
        <v>40801</v>
      </c>
      <c r="S265" s="361">
        <v>114861</v>
      </c>
      <c r="T265" s="355" t="s">
        <v>826</v>
      </c>
      <c r="U265" s="355" t="s">
        <v>263</v>
      </c>
      <c r="V265" s="355" t="s">
        <v>229</v>
      </c>
      <c r="W265" s="355" t="s">
        <v>683</v>
      </c>
      <c r="X265" s="355">
        <v>40934</v>
      </c>
      <c r="Y265" s="355">
        <v>114926</v>
      </c>
      <c r="Z265" s="355" t="s">
        <v>1093</v>
      </c>
      <c r="AA265" s="355" t="s">
        <v>263</v>
      </c>
      <c r="AB265" s="355" t="s">
        <v>229</v>
      </c>
      <c r="AC265" s="355" t="s">
        <v>683</v>
      </c>
      <c r="AD265" s="355">
        <v>40941</v>
      </c>
      <c r="AE265" s="355"/>
      <c r="AF265" s="355"/>
      <c r="AG265" s="355"/>
      <c r="AH265" s="355"/>
      <c r="AI265" s="355"/>
      <c r="AJ265" s="365"/>
      <c r="AK265" s="355">
        <v>114436</v>
      </c>
      <c r="AL265" s="355" t="s">
        <v>1094</v>
      </c>
      <c r="AM265" s="355" t="s">
        <v>106</v>
      </c>
      <c r="AN265" s="355" t="s">
        <v>229</v>
      </c>
      <c r="AO265" s="355" t="s">
        <v>683</v>
      </c>
      <c r="AP265" s="355">
        <v>40940</v>
      </c>
      <c r="AQ265" s="355">
        <v>135629</v>
      </c>
      <c r="AR265" s="355" t="s">
        <v>1160</v>
      </c>
      <c r="AS265" s="355" t="s">
        <v>184</v>
      </c>
      <c r="AT265" s="355" t="s">
        <v>230</v>
      </c>
      <c r="AU265" s="355" t="s">
        <v>687</v>
      </c>
      <c r="AV265" s="355">
        <v>40983</v>
      </c>
      <c r="AW265" s="355"/>
      <c r="AX265" s="355"/>
      <c r="AY265" s="355"/>
      <c r="AZ265" s="355"/>
      <c r="BA265" s="355"/>
      <c r="BB265" s="355"/>
      <c r="BC265" s="355"/>
      <c r="BD265" s="355"/>
      <c r="BE265" s="355"/>
      <c r="BF265" s="355"/>
      <c r="BG265" s="355"/>
      <c r="BH265" s="355"/>
    </row>
    <row r="266" spans="1:60">
      <c r="A266" s="362">
        <v>120068</v>
      </c>
      <c r="B266" s="362" t="s">
        <v>68</v>
      </c>
      <c r="C266" s="362" t="s">
        <v>31</v>
      </c>
      <c r="D266" s="362" t="s">
        <v>229</v>
      </c>
      <c r="E266" s="362" t="s">
        <v>683</v>
      </c>
      <c r="F266" s="363">
        <v>40640</v>
      </c>
      <c r="G266" s="362">
        <v>121033</v>
      </c>
      <c r="H266" s="362" t="s">
        <v>757</v>
      </c>
      <c r="I266" s="362" t="s">
        <v>114</v>
      </c>
      <c r="J266" s="362" t="s">
        <v>229</v>
      </c>
      <c r="K266" s="362" t="s">
        <v>686</v>
      </c>
      <c r="L266" s="363">
        <v>40942</v>
      </c>
      <c r="M266" s="349">
        <v>124529</v>
      </c>
      <c r="N266" s="361" t="s">
        <v>513</v>
      </c>
      <c r="O266" s="349" t="s">
        <v>109</v>
      </c>
      <c r="P266" s="349" t="s">
        <v>14</v>
      </c>
      <c r="Q266" s="349" t="s">
        <v>209</v>
      </c>
      <c r="R266" s="364">
        <v>40801</v>
      </c>
      <c r="S266" s="361">
        <v>103801</v>
      </c>
      <c r="T266" s="355" t="s">
        <v>823</v>
      </c>
      <c r="U266" s="355" t="s">
        <v>61</v>
      </c>
      <c r="V266" s="355" t="s">
        <v>229</v>
      </c>
      <c r="W266" s="355" t="s">
        <v>683</v>
      </c>
      <c r="X266" s="355">
        <v>40934</v>
      </c>
      <c r="Y266" s="355">
        <v>108268</v>
      </c>
      <c r="Z266" s="355" t="s">
        <v>1113</v>
      </c>
      <c r="AA266" s="355" t="s">
        <v>126</v>
      </c>
      <c r="AB266" s="355" t="s">
        <v>229</v>
      </c>
      <c r="AC266" s="355" t="s">
        <v>684</v>
      </c>
      <c r="AD266" s="355">
        <v>40941</v>
      </c>
      <c r="AE266" s="355"/>
      <c r="AF266" s="355"/>
      <c r="AG266" s="355"/>
      <c r="AH266" s="355"/>
      <c r="AI266" s="355"/>
      <c r="AJ266" s="365"/>
      <c r="AK266" s="355">
        <v>110435</v>
      </c>
      <c r="AL266" s="355" t="s">
        <v>1109</v>
      </c>
      <c r="AM266" s="355" t="s">
        <v>133</v>
      </c>
      <c r="AN266" s="355" t="s">
        <v>229</v>
      </c>
      <c r="AO266" s="355" t="s">
        <v>684</v>
      </c>
      <c r="AP266" s="355">
        <v>40940</v>
      </c>
      <c r="AQ266" s="355">
        <v>109714</v>
      </c>
      <c r="AR266" s="355" t="s">
        <v>1181</v>
      </c>
      <c r="AS266" s="355" t="s">
        <v>130</v>
      </c>
      <c r="AT266" s="355" t="s">
        <v>230</v>
      </c>
      <c r="AU266" s="355" t="s">
        <v>684</v>
      </c>
      <c r="AV266" s="355">
        <v>40983</v>
      </c>
      <c r="AW266" s="355"/>
      <c r="AX266" s="355"/>
      <c r="AY266" s="355"/>
      <c r="AZ266" s="355"/>
      <c r="BA266" s="355"/>
      <c r="BB266" s="355"/>
      <c r="BC266" s="355"/>
      <c r="BD266" s="355"/>
      <c r="BE266" s="355"/>
      <c r="BF266" s="355"/>
      <c r="BG266" s="355"/>
      <c r="BH266" s="355"/>
    </row>
    <row r="267" spans="1:60">
      <c r="A267" s="362">
        <v>119251</v>
      </c>
      <c r="B267" s="362" t="s">
        <v>1082</v>
      </c>
      <c r="C267" s="362" t="s">
        <v>142</v>
      </c>
      <c r="D267" s="362" t="s">
        <v>229</v>
      </c>
      <c r="E267" s="362" t="s">
        <v>683</v>
      </c>
      <c r="F267" s="363">
        <v>40240</v>
      </c>
      <c r="G267" s="362">
        <v>121009</v>
      </c>
      <c r="H267" s="362" t="s">
        <v>1092</v>
      </c>
      <c r="I267" s="362" t="s">
        <v>114</v>
      </c>
      <c r="J267" s="362" t="s">
        <v>229</v>
      </c>
      <c r="K267" s="362" t="s">
        <v>683</v>
      </c>
      <c r="L267" s="363">
        <v>41087</v>
      </c>
      <c r="M267" s="349">
        <v>135067</v>
      </c>
      <c r="N267" s="361" t="s">
        <v>489</v>
      </c>
      <c r="O267" s="349" t="s">
        <v>122</v>
      </c>
      <c r="P267" s="349" t="s">
        <v>229</v>
      </c>
      <c r="Q267" s="349" t="s">
        <v>683</v>
      </c>
      <c r="R267" s="364">
        <v>40802</v>
      </c>
      <c r="S267" s="361">
        <v>136091</v>
      </c>
      <c r="T267" s="355" t="s">
        <v>866</v>
      </c>
      <c r="U267" s="355" t="s">
        <v>119</v>
      </c>
      <c r="V267" s="355" t="s">
        <v>230</v>
      </c>
      <c r="W267" s="355" t="s">
        <v>685</v>
      </c>
      <c r="X267" s="355">
        <v>40934</v>
      </c>
      <c r="Y267" s="355">
        <v>114436</v>
      </c>
      <c r="Z267" s="355" t="s">
        <v>1094</v>
      </c>
      <c r="AA267" s="355" t="s">
        <v>106</v>
      </c>
      <c r="AB267" s="355" t="s">
        <v>229</v>
      </c>
      <c r="AC267" s="355" t="s">
        <v>683</v>
      </c>
      <c r="AD267" s="355">
        <v>40940</v>
      </c>
      <c r="AE267" s="355"/>
      <c r="AF267" s="355"/>
      <c r="AG267" s="355"/>
      <c r="AH267" s="355"/>
      <c r="AI267" s="355"/>
      <c r="AJ267" s="365"/>
      <c r="AK267" s="355">
        <v>116885</v>
      </c>
      <c r="AL267" s="355" t="s">
        <v>1079</v>
      </c>
      <c r="AM267" s="355" t="s">
        <v>121</v>
      </c>
      <c r="AN267" s="355" t="s">
        <v>229</v>
      </c>
      <c r="AO267" s="355" t="s">
        <v>684</v>
      </c>
      <c r="AP267" s="355">
        <v>40940</v>
      </c>
      <c r="AQ267" s="355">
        <v>135551</v>
      </c>
      <c r="AR267" s="355" t="s">
        <v>1168</v>
      </c>
      <c r="AS267" s="355" t="s">
        <v>125</v>
      </c>
      <c r="AT267" s="355" t="s">
        <v>230</v>
      </c>
      <c r="AU267" s="355" t="s">
        <v>683</v>
      </c>
      <c r="AV267" s="355">
        <v>40982</v>
      </c>
      <c r="AW267" s="355"/>
      <c r="AX267" s="355"/>
      <c r="AY267" s="355"/>
      <c r="AZ267" s="355"/>
      <c r="BA267" s="355"/>
      <c r="BB267" s="355"/>
      <c r="BC267" s="355"/>
      <c r="BD267" s="355"/>
      <c r="BE267" s="355"/>
      <c r="BF267" s="355"/>
      <c r="BG267" s="355"/>
      <c r="BH267" s="355"/>
    </row>
    <row r="268" spans="1:60">
      <c r="A268" s="362">
        <v>119204</v>
      </c>
      <c r="B268" s="362" t="s">
        <v>576</v>
      </c>
      <c r="C268" s="362" t="s">
        <v>142</v>
      </c>
      <c r="D268" s="362" t="s">
        <v>229</v>
      </c>
      <c r="E268" s="362" t="s">
        <v>683</v>
      </c>
      <c r="F268" s="363">
        <v>40850</v>
      </c>
      <c r="G268" s="362">
        <v>120997</v>
      </c>
      <c r="H268" s="362" t="s">
        <v>570</v>
      </c>
      <c r="I268" s="362" t="s">
        <v>114</v>
      </c>
      <c r="J268" s="362" t="s">
        <v>229</v>
      </c>
      <c r="K268" s="362" t="s">
        <v>683</v>
      </c>
      <c r="L268" s="363">
        <v>40830</v>
      </c>
      <c r="M268" s="349">
        <v>103841</v>
      </c>
      <c r="N268" s="361" t="s">
        <v>445</v>
      </c>
      <c r="O268" s="349" t="s">
        <v>61</v>
      </c>
      <c r="P268" s="349" t="s">
        <v>229</v>
      </c>
      <c r="Q268" s="349" t="s">
        <v>686</v>
      </c>
      <c r="R268" s="364">
        <v>40807</v>
      </c>
      <c r="S268" s="361">
        <v>135940</v>
      </c>
      <c r="T268" s="355" t="s">
        <v>818</v>
      </c>
      <c r="U268" s="355" t="s">
        <v>105</v>
      </c>
      <c r="V268" s="355" t="s">
        <v>230</v>
      </c>
      <c r="W268" s="355" t="s">
        <v>687</v>
      </c>
      <c r="X268" s="355">
        <v>40934</v>
      </c>
      <c r="Y268" s="355">
        <v>110435</v>
      </c>
      <c r="Z268" s="355" t="s">
        <v>1109</v>
      </c>
      <c r="AA268" s="355" t="s">
        <v>133</v>
      </c>
      <c r="AB268" s="355" t="s">
        <v>229</v>
      </c>
      <c r="AC268" s="355" t="s">
        <v>684</v>
      </c>
      <c r="AD268" s="355">
        <v>40940</v>
      </c>
      <c r="AE268" s="355"/>
      <c r="AF268" s="355"/>
      <c r="AG268" s="355"/>
      <c r="AH268" s="355"/>
      <c r="AI268" s="355"/>
      <c r="AJ268" s="365"/>
      <c r="AK268" s="355">
        <v>112370</v>
      </c>
      <c r="AL268" s="355" t="s">
        <v>1100</v>
      </c>
      <c r="AM268" s="355" t="s">
        <v>105</v>
      </c>
      <c r="AN268" s="355" t="s">
        <v>229</v>
      </c>
      <c r="AO268" s="355" t="s">
        <v>684</v>
      </c>
      <c r="AP268" s="355">
        <v>40933</v>
      </c>
      <c r="AQ268" s="355">
        <v>107581</v>
      </c>
      <c r="AR268" s="355" t="s">
        <v>456</v>
      </c>
      <c r="AS268" s="355" t="s">
        <v>206</v>
      </c>
      <c r="AT268" s="355" t="s">
        <v>230</v>
      </c>
      <c r="AU268" s="355" t="s">
        <v>684</v>
      </c>
      <c r="AV268" s="355">
        <v>40975</v>
      </c>
      <c r="AW268" s="355"/>
      <c r="AX268" s="355"/>
      <c r="AY268" s="355"/>
      <c r="AZ268" s="355"/>
      <c r="BA268" s="355"/>
      <c r="BB268" s="355"/>
      <c r="BC268" s="355"/>
      <c r="BD268" s="355"/>
      <c r="BE268" s="355"/>
      <c r="BF268" s="355"/>
      <c r="BG268" s="355"/>
      <c r="BH268" s="355"/>
    </row>
    <row r="269" spans="1:60">
      <c r="A269" s="362">
        <v>119169</v>
      </c>
      <c r="B269" s="362" t="s">
        <v>577</v>
      </c>
      <c r="C269" s="362" t="s">
        <v>142</v>
      </c>
      <c r="D269" s="362" t="s">
        <v>229</v>
      </c>
      <c r="E269" s="362" t="s">
        <v>683</v>
      </c>
      <c r="F269" s="363">
        <v>40872</v>
      </c>
      <c r="G269" s="362">
        <v>120979</v>
      </c>
      <c r="H269" s="362" t="s">
        <v>952</v>
      </c>
      <c r="I269" s="362" t="s">
        <v>114</v>
      </c>
      <c r="J269" s="362" t="s">
        <v>229</v>
      </c>
      <c r="K269" s="362" t="s">
        <v>683</v>
      </c>
      <c r="L269" s="363">
        <v>41026</v>
      </c>
      <c r="M269" s="349">
        <v>116505</v>
      </c>
      <c r="N269" s="361" t="s">
        <v>660</v>
      </c>
      <c r="O269" s="349" t="s">
        <v>248</v>
      </c>
      <c r="P269" s="349" t="s">
        <v>230</v>
      </c>
      <c r="Q269" s="349" t="s">
        <v>684</v>
      </c>
      <c r="R269" s="364">
        <v>40807</v>
      </c>
      <c r="S269" s="361">
        <v>103881</v>
      </c>
      <c r="T269" s="355" t="s">
        <v>824</v>
      </c>
      <c r="U269" s="355" t="s">
        <v>61</v>
      </c>
      <c r="V269" s="355" t="s">
        <v>231</v>
      </c>
      <c r="W269" s="355" t="s">
        <v>689</v>
      </c>
      <c r="X269" s="355">
        <v>40934</v>
      </c>
      <c r="Y269" s="355">
        <v>116885</v>
      </c>
      <c r="Z269" s="355" t="s">
        <v>1079</v>
      </c>
      <c r="AA269" s="355" t="s">
        <v>121</v>
      </c>
      <c r="AB269" s="355" t="s">
        <v>229</v>
      </c>
      <c r="AC269" s="355" t="s">
        <v>684</v>
      </c>
      <c r="AD269" s="355">
        <v>40940</v>
      </c>
      <c r="AE269" s="355"/>
      <c r="AF269" s="355"/>
      <c r="AG269" s="355"/>
      <c r="AH269" s="355"/>
      <c r="AI269" s="355"/>
      <c r="AJ269" s="365"/>
      <c r="AK269" s="355">
        <v>114536</v>
      </c>
      <c r="AL269" s="355" t="s">
        <v>69</v>
      </c>
      <c r="AM269" s="355" t="s">
        <v>106</v>
      </c>
      <c r="AN269" s="355" t="s">
        <v>229</v>
      </c>
      <c r="AO269" s="355" t="s">
        <v>686</v>
      </c>
      <c r="AP269" s="355">
        <v>40920</v>
      </c>
      <c r="AQ269" s="355">
        <v>108405</v>
      </c>
      <c r="AR269" s="355" t="s">
        <v>1185</v>
      </c>
      <c r="AS269" s="355" t="s">
        <v>8</v>
      </c>
      <c r="AT269" s="355" t="s">
        <v>230</v>
      </c>
      <c r="AU269" s="355" t="s">
        <v>683</v>
      </c>
      <c r="AV269" s="355">
        <v>40975</v>
      </c>
      <c r="AW269" s="355"/>
      <c r="AX269" s="355"/>
      <c r="AY269" s="355"/>
      <c r="AZ269" s="355"/>
      <c r="BA269" s="355"/>
      <c r="BB269" s="355"/>
      <c r="BC269" s="355"/>
      <c r="BD269" s="355"/>
      <c r="BE269" s="355"/>
      <c r="BF269" s="355"/>
      <c r="BG269" s="355"/>
      <c r="BH269" s="355"/>
    </row>
    <row r="270" spans="1:60">
      <c r="A270" s="362">
        <v>119117</v>
      </c>
      <c r="B270" s="362" t="s">
        <v>394</v>
      </c>
      <c r="C270" s="362" t="s">
        <v>204</v>
      </c>
      <c r="D270" s="362" t="s">
        <v>229</v>
      </c>
      <c r="E270" s="362" t="s">
        <v>683</v>
      </c>
      <c r="F270" s="363">
        <v>40235</v>
      </c>
      <c r="G270" s="362">
        <v>120448</v>
      </c>
      <c r="H270" s="362" t="s">
        <v>572</v>
      </c>
      <c r="I270" s="362" t="s">
        <v>33</v>
      </c>
      <c r="J270" s="362" t="s">
        <v>229</v>
      </c>
      <c r="K270" s="362" t="s">
        <v>683</v>
      </c>
      <c r="L270" s="363">
        <v>40883</v>
      </c>
      <c r="M270" s="349">
        <v>112950</v>
      </c>
      <c r="N270" s="361" t="s">
        <v>471</v>
      </c>
      <c r="O270" s="349" t="s">
        <v>145</v>
      </c>
      <c r="P270" s="349" t="s">
        <v>230</v>
      </c>
      <c r="Q270" s="349" t="s">
        <v>683</v>
      </c>
      <c r="R270" s="364">
        <v>40808</v>
      </c>
      <c r="S270" s="361">
        <v>124334</v>
      </c>
      <c r="T270" s="355" t="s">
        <v>872</v>
      </c>
      <c r="U270" s="355" t="s">
        <v>236</v>
      </c>
      <c r="V270" s="355" t="s">
        <v>229</v>
      </c>
      <c r="W270" s="355" t="s">
        <v>684</v>
      </c>
      <c r="X270" s="355">
        <v>40935</v>
      </c>
      <c r="Y270" s="355">
        <v>112370</v>
      </c>
      <c r="Z270" s="355" t="s">
        <v>1100</v>
      </c>
      <c r="AA270" s="355" t="s">
        <v>105</v>
      </c>
      <c r="AB270" s="355" t="s">
        <v>229</v>
      </c>
      <c r="AC270" s="355" t="s">
        <v>684</v>
      </c>
      <c r="AD270" s="355">
        <v>40933</v>
      </c>
      <c r="AE270" s="355"/>
      <c r="AF270" s="355"/>
      <c r="AG270" s="355"/>
      <c r="AH270" s="355"/>
      <c r="AI270" s="355"/>
      <c r="AJ270" s="365"/>
      <c r="AK270" s="355">
        <v>100785</v>
      </c>
      <c r="AL270" s="355" t="s">
        <v>1116</v>
      </c>
      <c r="AM270" s="355" t="s">
        <v>156</v>
      </c>
      <c r="AN270" s="355" t="s">
        <v>229</v>
      </c>
      <c r="AO270" s="355" t="s">
        <v>683</v>
      </c>
      <c r="AP270" s="355">
        <v>40920</v>
      </c>
      <c r="AQ270" s="355">
        <v>103519</v>
      </c>
      <c r="AR270" s="355" t="s">
        <v>1177</v>
      </c>
      <c r="AS270" s="355" t="s">
        <v>155</v>
      </c>
      <c r="AT270" s="355" t="s">
        <v>230</v>
      </c>
      <c r="AU270" s="355" t="s">
        <v>685</v>
      </c>
      <c r="AV270" s="355">
        <v>40969</v>
      </c>
      <c r="AW270" s="355"/>
      <c r="AX270" s="355"/>
      <c r="AY270" s="355"/>
      <c r="AZ270" s="355"/>
      <c r="BA270" s="355"/>
      <c r="BB270" s="355"/>
      <c r="BC270" s="355"/>
      <c r="BD270" s="355"/>
      <c r="BE270" s="355"/>
      <c r="BF270" s="355"/>
      <c r="BG270" s="355"/>
      <c r="BH270" s="355"/>
    </row>
    <row r="271" spans="1:60">
      <c r="A271" s="362">
        <v>118581</v>
      </c>
      <c r="B271" s="362" t="s">
        <v>396</v>
      </c>
      <c r="C271" s="362" t="s">
        <v>108</v>
      </c>
      <c r="D271" s="362" t="s">
        <v>229</v>
      </c>
      <c r="E271" s="362" t="s">
        <v>683</v>
      </c>
      <c r="F271" s="363">
        <v>40736</v>
      </c>
      <c r="G271" s="362">
        <v>120147</v>
      </c>
      <c r="H271" s="362" t="s">
        <v>750</v>
      </c>
      <c r="I271" s="362" t="s">
        <v>30</v>
      </c>
      <c r="J271" s="362" t="s">
        <v>229</v>
      </c>
      <c r="K271" s="362" t="s">
        <v>686</v>
      </c>
      <c r="L271" s="363">
        <v>40969</v>
      </c>
      <c r="M271" s="349">
        <v>135939</v>
      </c>
      <c r="N271" s="361" t="s">
        <v>663</v>
      </c>
      <c r="O271" s="349" t="s">
        <v>141</v>
      </c>
      <c r="P271" s="349" t="s">
        <v>231</v>
      </c>
      <c r="Q271" s="349" t="s">
        <v>689</v>
      </c>
      <c r="R271" s="364">
        <v>40809</v>
      </c>
      <c r="S271" s="361">
        <v>125115</v>
      </c>
      <c r="T271" s="355" t="s">
        <v>875</v>
      </c>
      <c r="U271" s="355" t="s">
        <v>20</v>
      </c>
      <c r="V271" s="355" t="s">
        <v>229</v>
      </c>
      <c r="W271" s="355" t="s">
        <v>683</v>
      </c>
      <c r="X271" s="355">
        <v>40935</v>
      </c>
      <c r="Y271" s="355">
        <v>114536</v>
      </c>
      <c r="Z271" s="355" t="s">
        <v>69</v>
      </c>
      <c r="AA271" s="355" t="s">
        <v>106</v>
      </c>
      <c r="AB271" s="355" t="s">
        <v>229</v>
      </c>
      <c r="AC271" s="355" t="s">
        <v>686</v>
      </c>
      <c r="AD271" s="355">
        <v>40920</v>
      </c>
      <c r="AE271" s="355"/>
      <c r="AF271" s="355"/>
      <c r="AG271" s="355"/>
      <c r="AH271" s="355"/>
      <c r="AI271" s="355"/>
      <c r="AJ271" s="365"/>
      <c r="AK271" s="355">
        <v>125273</v>
      </c>
      <c r="AL271" s="355" t="s">
        <v>422</v>
      </c>
      <c r="AM271" s="355" t="s">
        <v>20</v>
      </c>
      <c r="AN271" s="355" t="s">
        <v>230</v>
      </c>
      <c r="AO271" s="355" t="s">
        <v>683</v>
      </c>
      <c r="AP271" s="355">
        <v>41081</v>
      </c>
      <c r="AQ271" s="355">
        <v>113867</v>
      </c>
      <c r="AR271" s="355" t="s">
        <v>468</v>
      </c>
      <c r="AS271" s="355" t="s">
        <v>201</v>
      </c>
      <c r="AT271" s="355" t="s">
        <v>230</v>
      </c>
      <c r="AU271" s="355" t="s">
        <v>683</v>
      </c>
      <c r="AV271" s="355">
        <v>40962</v>
      </c>
      <c r="AW271" s="355"/>
      <c r="AX271" s="355"/>
      <c r="AY271" s="355"/>
      <c r="AZ271" s="355"/>
      <c r="BA271" s="355"/>
      <c r="BB271" s="355"/>
      <c r="BC271" s="355"/>
      <c r="BD271" s="355"/>
      <c r="BE271" s="355"/>
      <c r="BF271" s="355"/>
      <c r="BG271" s="355"/>
      <c r="BH271" s="355"/>
    </row>
    <row r="272" spans="1:60">
      <c r="A272" s="362">
        <v>118552</v>
      </c>
      <c r="B272" s="362" t="s">
        <v>1083</v>
      </c>
      <c r="C272" s="362" t="s">
        <v>108</v>
      </c>
      <c r="D272" s="362" t="s">
        <v>229</v>
      </c>
      <c r="E272" s="362" t="s">
        <v>683</v>
      </c>
      <c r="F272" s="363">
        <v>40234</v>
      </c>
      <c r="G272" s="362">
        <v>120030</v>
      </c>
      <c r="H272" s="362" t="s">
        <v>749</v>
      </c>
      <c r="I272" s="362" t="s">
        <v>31</v>
      </c>
      <c r="J272" s="362" t="s">
        <v>229</v>
      </c>
      <c r="K272" s="362" t="s">
        <v>683</v>
      </c>
      <c r="L272" s="363">
        <v>40941</v>
      </c>
      <c r="M272" s="349">
        <v>133990</v>
      </c>
      <c r="N272" s="361" t="s">
        <v>666</v>
      </c>
      <c r="O272" s="349" t="s">
        <v>50</v>
      </c>
      <c r="P272" s="349" t="s">
        <v>14</v>
      </c>
      <c r="Q272" s="349" t="s">
        <v>209</v>
      </c>
      <c r="R272" s="364">
        <v>40809</v>
      </c>
      <c r="S272" s="361">
        <v>104804</v>
      </c>
      <c r="T272" s="355" t="s">
        <v>870</v>
      </c>
      <c r="U272" s="355" t="s">
        <v>7</v>
      </c>
      <c r="V272" s="355" t="s">
        <v>229</v>
      </c>
      <c r="W272" s="355" t="s">
        <v>684</v>
      </c>
      <c r="X272" s="355">
        <v>40935</v>
      </c>
      <c r="Y272" s="355">
        <v>100785</v>
      </c>
      <c r="Z272" s="355" t="s">
        <v>1116</v>
      </c>
      <c r="AA272" s="355" t="s">
        <v>156</v>
      </c>
      <c r="AB272" s="355" t="s">
        <v>229</v>
      </c>
      <c r="AC272" s="355" t="s">
        <v>683</v>
      </c>
      <c r="AD272" s="355">
        <v>40920</v>
      </c>
      <c r="AE272" s="355"/>
      <c r="AF272" s="355"/>
      <c r="AG272" s="355"/>
      <c r="AH272" s="355"/>
      <c r="AI272" s="355"/>
      <c r="AJ272" s="365"/>
      <c r="AK272" s="355">
        <v>124385</v>
      </c>
      <c r="AL272" s="355" t="s">
        <v>369</v>
      </c>
      <c r="AM272" s="355" t="s">
        <v>185</v>
      </c>
      <c r="AN272" s="355" t="s">
        <v>230</v>
      </c>
      <c r="AO272" s="355" t="s">
        <v>683</v>
      </c>
      <c r="AP272" s="355">
        <v>41081</v>
      </c>
      <c r="AQ272" s="355">
        <v>112944</v>
      </c>
      <c r="AR272" s="355" t="s">
        <v>467</v>
      </c>
      <c r="AS272" s="355" t="s">
        <v>140</v>
      </c>
      <c r="AT272" s="355" t="s">
        <v>230</v>
      </c>
      <c r="AU272" s="355" t="s">
        <v>685</v>
      </c>
      <c r="AV272" s="355">
        <v>40941</v>
      </c>
      <c r="AW272" s="355"/>
      <c r="AX272" s="355"/>
      <c r="AY272" s="355"/>
      <c r="AZ272" s="355"/>
      <c r="BA272" s="355"/>
      <c r="BB272" s="355"/>
      <c r="BC272" s="355"/>
      <c r="BD272" s="355"/>
      <c r="BE272" s="355"/>
      <c r="BF272" s="355"/>
      <c r="BG272" s="355"/>
      <c r="BH272" s="355"/>
    </row>
    <row r="273" spans="1:60">
      <c r="A273" s="362">
        <v>118550</v>
      </c>
      <c r="B273" s="362" t="s">
        <v>1085</v>
      </c>
      <c r="C273" s="362" t="s">
        <v>258</v>
      </c>
      <c r="D273" s="362" t="s">
        <v>229</v>
      </c>
      <c r="E273" s="362" t="s">
        <v>683</v>
      </c>
      <c r="F273" s="363">
        <v>40451</v>
      </c>
      <c r="G273" s="362">
        <v>119960</v>
      </c>
      <c r="H273" s="362" t="s">
        <v>589</v>
      </c>
      <c r="I273" s="362" t="s">
        <v>30</v>
      </c>
      <c r="J273" s="362" t="s">
        <v>229</v>
      </c>
      <c r="K273" s="362" t="s">
        <v>683</v>
      </c>
      <c r="L273" s="363">
        <v>40851</v>
      </c>
      <c r="M273" s="349">
        <v>120460</v>
      </c>
      <c r="N273" s="361" t="s">
        <v>619</v>
      </c>
      <c r="O273" s="349" t="s">
        <v>33</v>
      </c>
      <c r="P273" s="349" t="s">
        <v>229</v>
      </c>
      <c r="Q273" s="349" t="s">
        <v>683</v>
      </c>
      <c r="R273" s="364">
        <v>40813</v>
      </c>
      <c r="S273" s="361">
        <v>107562</v>
      </c>
      <c r="T273" s="355" t="s">
        <v>808</v>
      </c>
      <c r="U273" s="355" t="s">
        <v>206</v>
      </c>
      <c r="V273" s="355" t="s">
        <v>230</v>
      </c>
      <c r="W273" s="355" t="s">
        <v>683</v>
      </c>
      <c r="X273" s="355">
        <v>40935</v>
      </c>
      <c r="Y273" s="355">
        <v>106573</v>
      </c>
      <c r="Z273" s="355" t="s">
        <v>1191</v>
      </c>
      <c r="AA273" s="355" t="s">
        <v>245</v>
      </c>
      <c r="AB273" s="355" t="s">
        <v>229</v>
      </c>
      <c r="AC273" s="355" t="s">
        <v>683</v>
      </c>
      <c r="AD273" s="355">
        <v>40891</v>
      </c>
      <c r="AE273" s="355"/>
      <c r="AF273" s="355"/>
      <c r="AG273" s="355"/>
      <c r="AH273" s="355"/>
      <c r="AI273" s="355"/>
      <c r="AJ273" s="365"/>
      <c r="AK273" s="355">
        <v>118815</v>
      </c>
      <c r="AL273" s="355" t="s">
        <v>392</v>
      </c>
      <c r="AM273" s="355" t="s">
        <v>108</v>
      </c>
      <c r="AN273" s="355" t="s">
        <v>230</v>
      </c>
      <c r="AO273" s="355" t="s">
        <v>683</v>
      </c>
      <c r="AP273" s="355">
        <v>41081</v>
      </c>
      <c r="AQ273" s="355">
        <v>135892</v>
      </c>
      <c r="AR273" s="355" t="s">
        <v>455</v>
      </c>
      <c r="AS273" s="355" t="s">
        <v>245</v>
      </c>
      <c r="AT273" s="355" t="s">
        <v>230</v>
      </c>
      <c r="AU273" s="355" t="s">
        <v>683</v>
      </c>
      <c r="AV273" s="355">
        <v>40934</v>
      </c>
      <c r="AW273" s="355"/>
      <c r="AX273" s="355"/>
      <c r="AY273" s="355"/>
      <c r="AZ273" s="355"/>
      <c r="BA273" s="355"/>
      <c r="BB273" s="355"/>
      <c r="BC273" s="355"/>
      <c r="BD273" s="355"/>
      <c r="BE273" s="355"/>
      <c r="BF273" s="355"/>
      <c r="BG273" s="355"/>
      <c r="BH273" s="355"/>
    </row>
    <row r="274" spans="1:60">
      <c r="A274" s="362">
        <v>118539</v>
      </c>
      <c r="B274" s="362" t="s">
        <v>403</v>
      </c>
      <c r="C274" s="362" t="s">
        <v>108</v>
      </c>
      <c r="D274" s="362" t="s">
        <v>229</v>
      </c>
      <c r="E274" s="362" t="s">
        <v>683</v>
      </c>
      <c r="F274" s="363">
        <v>40563</v>
      </c>
      <c r="G274" s="362">
        <v>119557</v>
      </c>
      <c r="H274" s="362" t="s">
        <v>959</v>
      </c>
      <c r="I274" s="362" t="s">
        <v>142</v>
      </c>
      <c r="J274" s="362" t="s">
        <v>229</v>
      </c>
      <c r="K274" s="362" t="s">
        <v>684</v>
      </c>
      <c r="L274" s="363">
        <v>40983</v>
      </c>
      <c r="M274" s="349">
        <v>131626</v>
      </c>
      <c r="N274" s="361" t="s">
        <v>868</v>
      </c>
      <c r="O274" s="349" t="s">
        <v>25</v>
      </c>
      <c r="P274" s="349" t="s">
        <v>14</v>
      </c>
      <c r="Q274" s="349" t="s">
        <v>209</v>
      </c>
      <c r="R274" s="364">
        <v>40813</v>
      </c>
      <c r="S274" s="361">
        <v>107886</v>
      </c>
      <c r="T274" s="355" t="s">
        <v>842</v>
      </c>
      <c r="U274" s="355" t="s">
        <v>125</v>
      </c>
      <c r="V274" s="355" t="s">
        <v>229</v>
      </c>
      <c r="W274" s="355" t="s">
        <v>683</v>
      </c>
      <c r="X274" s="355">
        <v>40939</v>
      </c>
      <c r="Y274" s="355">
        <v>105002</v>
      </c>
      <c r="Z274" s="355" t="s">
        <v>1192</v>
      </c>
      <c r="AA274" s="355" t="s">
        <v>6</v>
      </c>
      <c r="AB274" s="355" t="s">
        <v>229</v>
      </c>
      <c r="AC274" s="355" t="s">
        <v>683</v>
      </c>
      <c r="AD274" s="355">
        <v>40886</v>
      </c>
      <c r="AE274" s="355"/>
      <c r="AF274" s="355"/>
      <c r="AG274" s="355"/>
      <c r="AH274" s="355"/>
      <c r="AI274" s="355"/>
      <c r="AJ274" s="365"/>
      <c r="AK274" s="355">
        <v>124838</v>
      </c>
      <c r="AL274" s="355" t="s">
        <v>426</v>
      </c>
      <c r="AM274" s="355" t="s">
        <v>109</v>
      </c>
      <c r="AN274" s="355" t="s">
        <v>230</v>
      </c>
      <c r="AO274" s="355" t="s">
        <v>683</v>
      </c>
      <c r="AP274" s="355">
        <v>41046</v>
      </c>
      <c r="AQ274" s="355">
        <v>107776</v>
      </c>
      <c r="AR274" s="355" t="s">
        <v>453</v>
      </c>
      <c r="AS274" s="355" t="s">
        <v>208</v>
      </c>
      <c r="AT274" s="355" t="s">
        <v>230</v>
      </c>
      <c r="AU274" s="355" t="s">
        <v>683</v>
      </c>
      <c r="AV274" s="355">
        <v>40933</v>
      </c>
      <c r="AW274" s="355"/>
      <c r="AX274" s="355"/>
      <c r="AY274" s="355"/>
      <c r="AZ274" s="355"/>
      <c r="BA274" s="355"/>
      <c r="BB274" s="355"/>
      <c r="BC274" s="355"/>
      <c r="BD274" s="355"/>
      <c r="BE274" s="355"/>
      <c r="BF274" s="355"/>
      <c r="BG274" s="355"/>
      <c r="BH274" s="355"/>
    </row>
    <row r="275" spans="1:60">
      <c r="A275" s="362">
        <v>118519</v>
      </c>
      <c r="B275" s="362" t="s">
        <v>235</v>
      </c>
      <c r="C275" s="362" t="s">
        <v>108</v>
      </c>
      <c r="D275" s="362" t="s">
        <v>229</v>
      </c>
      <c r="E275" s="362" t="s">
        <v>683</v>
      </c>
      <c r="F275" s="363">
        <v>40618</v>
      </c>
      <c r="G275" s="362">
        <v>119445</v>
      </c>
      <c r="H275" s="362" t="s">
        <v>1095</v>
      </c>
      <c r="I275" s="362" t="s">
        <v>142</v>
      </c>
      <c r="J275" s="362" t="s">
        <v>229</v>
      </c>
      <c r="K275" s="362" t="s">
        <v>684</v>
      </c>
      <c r="L275" s="363">
        <v>41074</v>
      </c>
      <c r="M275" s="349">
        <v>136144</v>
      </c>
      <c r="N275" s="361" t="s">
        <v>665</v>
      </c>
      <c r="O275" s="349" t="s">
        <v>122</v>
      </c>
      <c r="P275" s="349" t="s">
        <v>14</v>
      </c>
      <c r="Q275" s="349" t="s">
        <v>209</v>
      </c>
      <c r="R275" s="364">
        <v>40814</v>
      </c>
      <c r="S275" s="361">
        <v>104866</v>
      </c>
      <c r="T275" s="355" t="s">
        <v>869</v>
      </c>
      <c r="U275" s="355" t="s">
        <v>203</v>
      </c>
      <c r="V275" s="355" t="s">
        <v>229</v>
      </c>
      <c r="W275" s="355" t="s">
        <v>683</v>
      </c>
      <c r="X275" s="355">
        <v>40940</v>
      </c>
      <c r="Y275" s="355">
        <v>123660</v>
      </c>
      <c r="Z275" s="355" t="s">
        <v>1193</v>
      </c>
      <c r="AA275" s="355" t="s">
        <v>144</v>
      </c>
      <c r="AB275" s="355" t="s">
        <v>229</v>
      </c>
      <c r="AC275" s="355" t="s">
        <v>683</v>
      </c>
      <c r="AD275" s="355">
        <v>40885</v>
      </c>
      <c r="AE275" s="355"/>
      <c r="AF275" s="355"/>
      <c r="AG275" s="355"/>
      <c r="AH275" s="355"/>
      <c r="AI275" s="355"/>
      <c r="AJ275" s="365"/>
      <c r="AK275" s="355">
        <v>117596</v>
      </c>
      <c r="AL275" s="355" t="s">
        <v>414</v>
      </c>
      <c r="AM275" s="355" t="s">
        <v>224</v>
      </c>
      <c r="AN275" s="355" t="s">
        <v>230</v>
      </c>
      <c r="AO275" s="355" t="s">
        <v>685</v>
      </c>
      <c r="AP275" s="355">
        <v>41032</v>
      </c>
      <c r="AQ275" s="355">
        <v>122066</v>
      </c>
      <c r="AR275" s="355" t="s">
        <v>1157</v>
      </c>
      <c r="AS275" s="355" t="s">
        <v>143</v>
      </c>
      <c r="AT275" s="355" t="s">
        <v>230</v>
      </c>
      <c r="AU275" s="355" t="s">
        <v>685</v>
      </c>
      <c r="AV275" s="355">
        <v>40927</v>
      </c>
      <c r="AW275" s="355"/>
      <c r="AX275" s="355"/>
      <c r="AY275" s="355"/>
      <c r="AZ275" s="355"/>
      <c r="BA275" s="355"/>
      <c r="BB275" s="355"/>
      <c r="BC275" s="355"/>
      <c r="BD275" s="355"/>
      <c r="BE275" s="355"/>
      <c r="BF275" s="355"/>
      <c r="BG275" s="355"/>
      <c r="BH275" s="355"/>
    </row>
    <row r="276" spans="1:60">
      <c r="A276" s="362">
        <v>118347</v>
      </c>
      <c r="B276" s="362" t="s">
        <v>492</v>
      </c>
      <c r="C276" s="362" t="s">
        <v>108</v>
      </c>
      <c r="D276" s="362" t="s">
        <v>229</v>
      </c>
      <c r="E276" s="362" t="s">
        <v>683</v>
      </c>
      <c r="F276" s="363">
        <v>40822</v>
      </c>
      <c r="G276" s="362">
        <v>119439</v>
      </c>
      <c r="H276" s="362" t="s">
        <v>400</v>
      </c>
      <c r="I276" s="362" t="s">
        <v>204</v>
      </c>
      <c r="J276" s="362" t="s">
        <v>229</v>
      </c>
      <c r="K276" s="362" t="s">
        <v>684</v>
      </c>
      <c r="L276" s="363">
        <v>40512</v>
      </c>
      <c r="M276" s="349">
        <v>108957</v>
      </c>
      <c r="N276" s="361" t="s">
        <v>641</v>
      </c>
      <c r="O276" s="349" t="s">
        <v>127</v>
      </c>
      <c r="P276" s="349" t="s">
        <v>229</v>
      </c>
      <c r="Q276" s="349" t="s">
        <v>683</v>
      </c>
      <c r="R276" s="364">
        <v>40815</v>
      </c>
      <c r="S276" s="361">
        <v>136958</v>
      </c>
      <c r="T276" s="355" t="s">
        <v>849</v>
      </c>
      <c r="U276" s="355" t="s">
        <v>33</v>
      </c>
      <c r="V276" s="355" t="s">
        <v>230</v>
      </c>
      <c r="W276" s="355" t="s">
        <v>688</v>
      </c>
      <c r="X276" s="355">
        <v>40940</v>
      </c>
      <c r="Y276" s="355">
        <v>122816</v>
      </c>
      <c r="Z276" s="355" t="s">
        <v>1194</v>
      </c>
      <c r="AA276" s="355" t="s">
        <v>128</v>
      </c>
      <c r="AB276" s="355" t="s">
        <v>229</v>
      </c>
      <c r="AC276" s="355" t="s">
        <v>684</v>
      </c>
      <c r="AD276" s="355">
        <v>40885</v>
      </c>
      <c r="AE276" s="355"/>
      <c r="AF276" s="355"/>
      <c r="AG276" s="355"/>
      <c r="AH276" s="355"/>
      <c r="AI276" s="355"/>
      <c r="AJ276" s="365"/>
      <c r="AK276" s="355">
        <v>108865</v>
      </c>
      <c r="AL276" s="355" t="s">
        <v>341</v>
      </c>
      <c r="AM276" s="355" t="s">
        <v>47</v>
      </c>
      <c r="AN276" s="355" t="s">
        <v>230</v>
      </c>
      <c r="AO276" s="355" t="s">
        <v>683</v>
      </c>
      <c r="AP276" s="355">
        <v>41032</v>
      </c>
      <c r="AQ276" s="355">
        <v>107397</v>
      </c>
      <c r="AR276" s="355" t="s">
        <v>1151</v>
      </c>
      <c r="AS276" s="355" t="s">
        <v>147</v>
      </c>
      <c r="AT276" s="355" t="s">
        <v>230</v>
      </c>
      <c r="AU276" s="355" t="s">
        <v>685</v>
      </c>
      <c r="AV276" s="355">
        <v>40927</v>
      </c>
      <c r="AW276" s="355"/>
      <c r="AX276" s="355"/>
      <c r="AY276" s="355"/>
      <c r="AZ276" s="355"/>
      <c r="BA276" s="355"/>
      <c r="BB276" s="355"/>
      <c r="BC276" s="355"/>
      <c r="BD276" s="355"/>
      <c r="BE276" s="355"/>
      <c r="BF276" s="355"/>
      <c r="BG276" s="355"/>
      <c r="BH276" s="355"/>
    </row>
    <row r="277" spans="1:60">
      <c r="A277" s="362">
        <v>118320</v>
      </c>
      <c r="B277" s="362" t="s">
        <v>575</v>
      </c>
      <c r="C277" s="362" t="s">
        <v>258</v>
      </c>
      <c r="D277" s="362" t="s">
        <v>229</v>
      </c>
      <c r="E277" s="362" t="s">
        <v>683</v>
      </c>
      <c r="F277" s="363">
        <v>40801</v>
      </c>
      <c r="G277" s="362">
        <v>119400</v>
      </c>
      <c r="H277" s="362" t="s">
        <v>957</v>
      </c>
      <c r="I277" s="362" t="s">
        <v>142</v>
      </c>
      <c r="J277" s="362" t="s">
        <v>229</v>
      </c>
      <c r="K277" s="362" t="s">
        <v>686</v>
      </c>
      <c r="L277" s="363">
        <v>41018</v>
      </c>
      <c r="M277" s="349">
        <v>125056</v>
      </c>
      <c r="N277" s="361" t="s">
        <v>617</v>
      </c>
      <c r="O277" s="349" t="s">
        <v>20</v>
      </c>
      <c r="P277" s="349" t="s">
        <v>229</v>
      </c>
      <c r="Q277" s="349" t="s">
        <v>683</v>
      </c>
      <c r="R277" s="364">
        <v>40820</v>
      </c>
      <c r="S277" s="361">
        <v>118326</v>
      </c>
      <c r="T277" s="355" t="s">
        <v>851</v>
      </c>
      <c r="U277" s="355" t="s">
        <v>258</v>
      </c>
      <c r="V277" s="355" t="s">
        <v>229</v>
      </c>
      <c r="W277" s="355" t="s">
        <v>683</v>
      </c>
      <c r="X277" s="355">
        <v>40941</v>
      </c>
      <c r="Y277" s="355">
        <v>105535</v>
      </c>
      <c r="Z277" s="355" t="s">
        <v>1195</v>
      </c>
      <c r="AA277" s="355" t="s">
        <v>52</v>
      </c>
      <c r="AB277" s="355" t="s">
        <v>229</v>
      </c>
      <c r="AC277" s="355" t="s">
        <v>684</v>
      </c>
      <c r="AD277" s="355">
        <v>40885</v>
      </c>
      <c r="AE277" s="355"/>
      <c r="AF277" s="355"/>
      <c r="AG277" s="355"/>
      <c r="AH277" s="355"/>
      <c r="AI277" s="355"/>
      <c r="AJ277" s="365"/>
      <c r="AK277" s="355">
        <v>122845</v>
      </c>
      <c r="AL277" s="355" t="s">
        <v>406</v>
      </c>
      <c r="AM277" s="355" t="s">
        <v>128</v>
      </c>
      <c r="AN277" s="355" t="s">
        <v>230</v>
      </c>
      <c r="AO277" s="355" t="s">
        <v>683</v>
      </c>
      <c r="AP277" s="355">
        <v>41031</v>
      </c>
      <c r="AQ277" s="355">
        <v>112957</v>
      </c>
      <c r="AR277" s="355" t="s">
        <v>1158</v>
      </c>
      <c r="AS277" s="355" t="s">
        <v>145</v>
      </c>
      <c r="AT277" s="355" t="s">
        <v>230</v>
      </c>
      <c r="AU277" s="355" t="s">
        <v>683</v>
      </c>
      <c r="AV277" s="355">
        <v>40920</v>
      </c>
      <c r="AW277" s="355"/>
      <c r="AX277" s="355"/>
      <c r="AY277" s="355"/>
      <c r="AZ277" s="355"/>
      <c r="BA277" s="355"/>
      <c r="BB277" s="355"/>
      <c r="BC277" s="355"/>
      <c r="BD277" s="355"/>
      <c r="BE277" s="355"/>
      <c r="BF277" s="355"/>
      <c r="BG277" s="355"/>
      <c r="BH277" s="355"/>
    </row>
    <row r="278" spans="1:60">
      <c r="A278" s="362">
        <v>117979</v>
      </c>
      <c r="B278" s="362" t="s">
        <v>1086</v>
      </c>
      <c r="C278" s="362" t="s">
        <v>64</v>
      </c>
      <c r="D278" s="362" t="s">
        <v>229</v>
      </c>
      <c r="E278" s="362" t="s">
        <v>686</v>
      </c>
      <c r="F278" s="363">
        <v>40239</v>
      </c>
      <c r="G278" s="362">
        <v>119204</v>
      </c>
      <c r="H278" s="362" t="s">
        <v>576</v>
      </c>
      <c r="I278" s="362" t="s">
        <v>142</v>
      </c>
      <c r="J278" s="362" t="s">
        <v>229</v>
      </c>
      <c r="K278" s="362" t="s">
        <v>683</v>
      </c>
      <c r="L278" s="363">
        <v>40850</v>
      </c>
      <c r="M278" s="349">
        <v>116043</v>
      </c>
      <c r="N278" s="361" t="s">
        <v>638</v>
      </c>
      <c r="O278" s="349" t="s">
        <v>141</v>
      </c>
      <c r="P278" s="349" t="s">
        <v>229</v>
      </c>
      <c r="Q278" s="349" t="s">
        <v>683</v>
      </c>
      <c r="R278" s="364">
        <v>40821</v>
      </c>
      <c r="S278" s="361">
        <v>116295</v>
      </c>
      <c r="T278" s="355" t="s">
        <v>829</v>
      </c>
      <c r="U278" s="355" t="s">
        <v>141</v>
      </c>
      <c r="V278" s="355" t="s">
        <v>229</v>
      </c>
      <c r="W278" s="355" t="s">
        <v>686</v>
      </c>
      <c r="X278" s="355">
        <v>40941</v>
      </c>
      <c r="Y278" s="355">
        <v>115710</v>
      </c>
      <c r="Z278" s="355" t="s">
        <v>410</v>
      </c>
      <c r="AA278" s="355" t="s">
        <v>107</v>
      </c>
      <c r="AB278" s="355" t="s">
        <v>229</v>
      </c>
      <c r="AC278" s="355" t="s">
        <v>684</v>
      </c>
      <c r="AD278" s="355">
        <v>40884</v>
      </c>
      <c r="AE278" s="355"/>
      <c r="AF278" s="355"/>
      <c r="AG278" s="355"/>
      <c r="AH278" s="355"/>
      <c r="AI278" s="355"/>
      <c r="AJ278" s="365"/>
      <c r="AK278" s="355">
        <v>122075</v>
      </c>
      <c r="AL278" s="355" t="s">
        <v>1123</v>
      </c>
      <c r="AM278" s="355" t="s">
        <v>143</v>
      </c>
      <c r="AN278" s="355" t="s">
        <v>230</v>
      </c>
      <c r="AO278" s="355" t="s">
        <v>683</v>
      </c>
      <c r="AP278" s="355">
        <v>40990</v>
      </c>
      <c r="AQ278" s="355">
        <v>113907</v>
      </c>
      <c r="AR278" s="355" t="s">
        <v>1280</v>
      </c>
      <c r="AS278" s="355" t="s">
        <v>201</v>
      </c>
      <c r="AT278" s="355" t="s">
        <v>230</v>
      </c>
      <c r="AU278" s="355" t="s">
        <v>685</v>
      </c>
      <c r="AV278" s="355">
        <v>40886</v>
      </c>
      <c r="AW278" s="355"/>
      <c r="AX278" s="355"/>
      <c r="AY278" s="355"/>
      <c r="AZ278" s="355"/>
      <c r="BA278" s="355"/>
      <c r="BB278" s="355"/>
      <c r="BC278" s="355"/>
      <c r="BD278" s="355"/>
      <c r="BE278" s="355"/>
      <c r="BF278" s="355"/>
      <c r="BG278" s="355"/>
      <c r="BH278" s="355"/>
    </row>
    <row r="279" spans="1:60">
      <c r="A279" s="362">
        <v>117933</v>
      </c>
      <c r="B279" s="362" t="s">
        <v>1087</v>
      </c>
      <c r="C279" s="362" t="s">
        <v>225</v>
      </c>
      <c r="D279" s="362" t="s">
        <v>229</v>
      </c>
      <c r="E279" s="362" t="s">
        <v>683</v>
      </c>
      <c r="F279" s="363">
        <v>40486</v>
      </c>
      <c r="G279" s="362">
        <v>119169</v>
      </c>
      <c r="H279" s="362" t="s">
        <v>577</v>
      </c>
      <c r="I279" s="362" t="s">
        <v>142</v>
      </c>
      <c r="J279" s="362" t="s">
        <v>229</v>
      </c>
      <c r="K279" s="362" t="s">
        <v>683</v>
      </c>
      <c r="L279" s="363">
        <v>40872</v>
      </c>
      <c r="M279" s="349">
        <v>101201</v>
      </c>
      <c r="N279" s="361" t="s">
        <v>1189</v>
      </c>
      <c r="O279" s="349" t="s">
        <v>250</v>
      </c>
      <c r="P279" s="349" t="s">
        <v>229</v>
      </c>
      <c r="Q279" s="349" t="s">
        <v>683</v>
      </c>
      <c r="R279" s="364">
        <v>40821</v>
      </c>
      <c r="S279" s="361">
        <v>115732</v>
      </c>
      <c r="T279" s="355" t="s">
        <v>828</v>
      </c>
      <c r="U279" s="355" t="s">
        <v>107</v>
      </c>
      <c r="V279" s="355" t="s">
        <v>229</v>
      </c>
      <c r="W279" s="355" t="s">
        <v>685</v>
      </c>
      <c r="X279" s="355">
        <v>40941</v>
      </c>
      <c r="Y279" s="355">
        <v>117991</v>
      </c>
      <c r="Z279" s="355" t="s">
        <v>1196</v>
      </c>
      <c r="AA279" s="355" t="s">
        <v>64</v>
      </c>
      <c r="AB279" s="355" t="s">
        <v>229</v>
      </c>
      <c r="AC279" s="355" t="s">
        <v>686</v>
      </c>
      <c r="AD279" s="355">
        <v>40879</v>
      </c>
      <c r="AE279" s="355"/>
      <c r="AF279" s="355"/>
      <c r="AG279" s="355"/>
      <c r="AH279" s="355"/>
      <c r="AI279" s="355"/>
      <c r="AJ279" s="365"/>
      <c r="AK279" s="355">
        <v>112940</v>
      </c>
      <c r="AL279" s="355" t="s">
        <v>1131</v>
      </c>
      <c r="AM279" s="355" t="s">
        <v>145</v>
      </c>
      <c r="AN279" s="355" t="s">
        <v>230</v>
      </c>
      <c r="AO279" s="355" t="s">
        <v>683</v>
      </c>
      <c r="AP279" s="355">
        <v>40989</v>
      </c>
      <c r="AQ279" s="355">
        <v>119725</v>
      </c>
      <c r="AR279" s="355" t="s">
        <v>1281</v>
      </c>
      <c r="AS279" s="355" t="s">
        <v>142</v>
      </c>
      <c r="AT279" s="355" t="s">
        <v>230</v>
      </c>
      <c r="AU279" s="355" t="s">
        <v>683</v>
      </c>
      <c r="AV279" s="355">
        <v>40885</v>
      </c>
      <c r="AW279" s="355"/>
      <c r="AX279" s="355"/>
      <c r="AY279" s="355"/>
      <c r="AZ279" s="355"/>
      <c r="BA279" s="355"/>
      <c r="BB279" s="355"/>
      <c r="BC279" s="355"/>
      <c r="BD279" s="355"/>
      <c r="BE279" s="355"/>
      <c r="BF279" s="355"/>
      <c r="BG279" s="355"/>
      <c r="BH279" s="355"/>
    </row>
    <row r="280" spans="1:60">
      <c r="A280" s="362">
        <v>117827</v>
      </c>
      <c r="B280" s="362" t="s">
        <v>348</v>
      </c>
      <c r="C280" s="362" t="s">
        <v>64</v>
      </c>
      <c r="D280" s="362" t="s">
        <v>229</v>
      </c>
      <c r="E280" s="362" t="s">
        <v>683</v>
      </c>
      <c r="F280" s="363">
        <v>40358</v>
      </c>
      <c r="G280" s="362">
        <v>118770</v>
      </c>
      <c r="H280" s="362" t="s">
        <v>958</v>
      </c>
      <c r="I280" s="362" t="s">
        <v>108</v>
      </c>
      <c r="J280" s="362" t="s">
        <v>229</v>
      </c>
      <c r="K280" s="362" t="s">
        <v>684</v>
      </c>
      <c r="L280" s="363">
        <v>41040</v>
      </c>
      <c r="M280" s="349">
        <v>107094</v>
      </c>
      <c r="N280" s="361" t="s">
        <v>451</v>
      </c>
      <c r="O280" s="349" t="s">
        <v>29</v>
      </c>
      <c r="P280" s="349" t="s">
        <v>229</v>
      </c>
      <c r="Q280" s="349" t="s">
        <v>683</v>
      </c>
      <c r="R280" s="364">
        <v>40822</v>
      </c>
      <c r="S280" s="361">
        <v>135847</v>
      </c>
      <c r="T280" s="355" t="s">
        <v>856</v>
      </c>
      <c r="U280" s="355" t="s">
        <v>176</v>
      </c>
      <c r="V280" s="355" t="s">
        <v>230</v>
      </c>
      <c r="W280" s="355" t="s">
        <v>685</v>
      </c>
      <c r="X280" s="355">
        <v>40941</v>
      </c>
      <c r="Y280" s="355">
        <v>112712</v>
      </c>
      <c r="Z280" s="355" t="s">
        <v>1197</v>
      </c>
      <c r="AA280" s="355" t="s">
        <v>140</v>
      </c>
      <c r="AB280" s="355" t="s">
        <v>229</v>
      </c>
      <c r="AC280" s="355" t="s">
        <v>683</v>
      </c>
      <c r="AD280" s="355">
        <v>40876</v>
      </c>
      <c r="AE280" s="355"/>
      <c r="AF280" s="355"/>
      <c r="AG280" s="355"/>
      <c r="AH280" s="355"/>
      <c r="AI280" s="355"/>
      <c r="AJ280" s="365"/>
      <c r="AK280" s="355">
        <v>110490</v>
      </c>
      <c r="AL280" s="355" t="s">
        <v>1136</v>
      </c>
      <c r="AM280" s="355" t="s">
        <v>133</v>
      </c>
      <c r="AN280" s="355" t="s">
        <v>230</v>
      </c>
      <c r="AO280" s="355" t="s">
        <v>683</v>
      </c>
      <c r="AP280" s="355">
        <v>40989</v>
      </c>
      <c r="AQ280" s="355">
        <v>109295</v>
      </c>
      <c r="AR280" s="355" t="s">
        <v>461</v>
      </c>
      <c r="AS280" s="355" t="s">
        <v>25</v>
      </c>
      <c r="AT280" s="355" t="s">
        <v>230</v>
      </c>
      <c r="AU280" s="355" t="s">
        <v>683</v>
      </c>
      <c r="AV280" s="355">
        <v>40885</v>
      </c>
      <c r="AW280" s="355"/>
      <c r="AX280" s="355"/>
      <c r="AY280" s="355"/>
      <c r="AZ280" s="355"/>
      <c r="BA280" s="355"/>
      <c r="BB280" s="355"/>
      <c r="BC280" s="355"/>
      <c r="BD280" s="355"/>
      <c r="BE280" s="355"/>
      <c r="BF280" s="355"/>
      <c r="BG280" s="355"/>
      <c r="BH280" s="355"/>
    </row>
    <row r="281" spans="1:60">
      <c r="A281" s="362">
        <v>117821</v>
      </c>
      <c r="B281" s="362" t="s">
        <v>350</v>
      </c>
      <c r="C281" s="362" t="s">
        <v>225</v>
      </c>
      <c r="D281" s="362" t="s">
        <v>229</v>
      </c>
      <c r="E281" s="362" t="s">
        <v>683</v>
      </c>
      <c r="F281" s="363">
        <v>40351</v>
      </c>
      <c r="G281" s="362">
        <v>118692</v>
      </c>
      <c r="H281" s="362" t="s">
        <v>746</v>
      </c>
      <c r="I281" s="362" t="s">
        <v>108</v>
      </c>
      <c r="J281" s="362" t="s">
        <v>229</v>
      </c>
      <c r="K281" s="362" t="s">
        <v>686</v>
      </c>
      <c r="L281" s="363">
        <v>40933</v>
      </c>
      <c r="M281" s="349">
        <v>136927</v>
      </c>
      <c r="N281" s="361" t="s">
        <v>657</v>
      </c>
      <c r="O281" s="349" t="s">
        <v>122</v>
      </c>
      <c r="P281" s="349" t="s">
        <v>230</v>
      </c>
      <c r="Q281" s="349" t="s">
        <v>688</v>
      </c>
      <c r="R281" s="364">
        <v>40822</v>
      </c>
      <c r="S281" s="361">
        <v>118896</v>
      </c>
      <c r="T281" s="355" t="s">
        <v>840</v>
      </c>
      <c r="U281" s="355" t="s">
        <v>108</v>
      </c>
      <c r="V281" s="355" t="s">
        <v>230</v>
      </c>
      <c r="W281" s="355" t="s">
        <v>685</v>
      </c>
      <c r="X281" s="355">
        <v>40941</v>
      </c>
      <c r="Y281" s="355">
        <v>110088</v>
      </c>
      <c r="Z281" s="355" t="s">
        <v>1198</v>
      </c>
      <c r="AA281" s="355" t="s">
        <v>170</v>
      </c>
      <c r="AB281" s="355" t="s">
        <v>229</v>
      </c>
      <c r="AC281" s="355" t="s">
        <v>685</v>
      </c>
      <c r="AD281" s="355">
        <v>40876</v>
      </c>
      <c r="AE281" s="355"/>
      <c r="AF281" s="355"/>
      <c r="AG281" s="355"/>
      <c r="AH281" s="355"/>
      <c r="AI281" s="355"/>
      <c r="AJ281" s="365"/>
      <c r="AK281" s="355">
        <v>104403</v>
      </c>
      <c r="AL281" s="355" t="s">
        <v>1141</v>
      </c>
      <c r="AM281" s="355" t="s">
        <v>53</v>
      </c>
      <c r="AN281" s="355" t="s">
        <v>230</v>
      </c>
      <c r="AO281" s="355" t="s">
        <v>685</v>
      </c>
      <c r="AP281" s="355">
        <v>40989</v>
      </c>
      <c r="AQ281" s="355">
        <v>122354</v>
      </c>
      <c r="AR281" s="355" t="s">
        <v>1282</v>
      </c>
      <c r="AS281" s="355" t="s">
        <v>63</v>
      </c>
      <c r="AT281" s="355" t="s">
        <v>230</v>
      </c>
      <c r="AU281" s="355" t="s">
        <v>683</v>
      </c>
      <c r="AV281" s="355">
        <v>40884</v>
      </c>
      <c r="AW281" s="355"/>
      <c r="AX281" s="355"/>
      <c r="AY281" s="355"/>
      <c r="AZ281" s="355"/>
      <c r="BA281" s="355"/>
      <c r="BB281" s="355"/>
      <c r="BC281" s="355"/>
      <c r="BD281" s="355"/>
      <c r="BE281" s="355"/>
      <c r="BF281" s="355"/>
      <c r="BG281" s="355"/>
      <c r="BH281" s="355"/>
    </row>
    <row r="282" spans="1:60">
      <c r="A282" s="362">
        <v>117815</v>
      </c>
      <c r="B282" s="362" t="s">
        <v>1090</v>
      </c>
      <c r="C282" s="362" t="s">
        <v>225</v>
      </c>
      <c r="D282" s="362" t="s">
        <v>229</v>
      </c>
      <c r="E282" s="362" t="s">
        <v>683</v>
      </c>
      <c r="F282" s="363">
        <v>40471</v>
      </c>
      <c r="G282" s="362">
        <v>118593</v>
      </c>
      <c r="H282" s="362" t="s">
        <v>744</v>
      </c>
      <c r="I282" s="362" t="s">
        <v>108</v>
      </c>
      <c r="J282" s="362" t="s">
        <v>229</v>
      </c>
      <c r="K282" s="362" t="s">
        <v>686</v>
      </c>
      <c r="L282" s="363">
        <v>40967</v>
      </c>
      <c r="M282" s="349">
        <v>117574</v>
      </c>
      <c r="N282" s="361" t="s">
        <v>654</v>
      </c>
      <c r="O282" s="349" t="s">
        <v>224</v>
      </c>
      <c r="P282" s="349" t="s">
        <v>230</v>
      </c>
      <c r="Q282" s="349" t="s">
        <v>685</v>
      </c>
      <c r="R282" s="364">
        <v>40822</v>
      </c>
      <c r="S282" s="361">
        <v>107565</v>
      </c>
      <c r="T282" s="355" t="s">
        <v>807</v>
      </c>
      <c r="U282" s="355" t="s">
        <v>206</v>
      </c>
      <c r="V282" s="355" t="s">
        <v>230</v>
      </c>
      <c r="W282" s="355" t="s">
        <v>685</v>
      </c>
      <c r="X282" s="355">
        <v>40941</v>
      </c>
      <c r="Y282" s="355">
        <v>104313</v>
      </c>
      <c r="Z282" s="355" t="s">
        <v>1199</v>
      </c>
      <c r="AA282" s="355" t="s">
        <v>53</v>
      </c>
      <c r="AB282" s="355" t="s">
        <v>229</v>
      </c>
      <c r="AC282" s="355" t="s">
        <v>683</v>
      </c>
      <c r="AD282" s="355">
        <v>40876</v>
      </c>
      <c r="AE282" s="355"/>
      <c r="AF282" s="355"/>
      <c r="AG282" s="355"/>
      <c r="AH282" s="355"/>
      <c r="AI282" s="355"/>
      <c r="AJ282" s="365"/>
      <c r="AK282" s="355">
        <v>113872</v>
      </c>
      <c r="AL282" s="355" t="s">
        <v>1133</v>
      </c>
      <c r="AM282" s="355" t="s">
        <v>202</v>
      </c>
      <c r="AN282" s="355" t="s">
        <v>230</v>
      </c>
      <c r="AO282" s="355" t="s">
        <v>685</v>
      </c>
      <c r="AP282" s="355">
        <v>40982</v>
      </c>
      <c r="AQ282" s="355">
        <v>135650</v>
      </c>
      <c r="AR282" s="355" t="s">
        <v>1283</v>
      </c>
      <c r="AS282" s="355" t="s">
        <v>114</v>
      </c>
      <c r="AT282" s="355" t="s">
        <v>230</v>
      </c>
      <c r="AU282" s="355" t="s">
        <v>687</v>
      </c>
      <c r="AV282" s="355">
        <v>40884</v>
      </c>
      <c r="AW282" s="355"/>
      <c r="AX282" s="355"/>
      <c r="AY282" s="355"/>
      <c r="AZ282" s="355"/>
      <c r="BA282" s="355"/>
      <c r="BB282" s="355"/>
      <c r="BC282" s="355"/>
      <c r="BD282" s="355"/>
      <c r="BE282" s="355"/>
      <c r="BF282" s="355"/>
      <c r="BG282" s="355"/>
      <c r="BH282" s="355"/>
    </row>
    <row r="283" spans="1:60">
      <c r="A283" s="362">
        <v>116658</v>
      </c>
      <c r="B283" s="362" t="s">
        <v>581</v>
      </c>
      <c r="C283" s="362" t="s">
        <v>122</v>
      </c>
      <c r="D283" s="362" t="s">
        <v>229</v>
      </c>
      <c r="E283" s="362" t="s">
        <v>683</v>
      </c>
      <c r="F283" s="363">
        <v>40828</v>
      </c>
      <c r="G283" s="362">
        <v>118581</v>
      </c>
      <c r="H283" s="362" t="s">
        <v>396</v>
      </c>
      <c r="I283" s="362" t="s">
        <v>108</v>
      </c>
      <c r="J283" s="362" t="s">
        <v>229</v>
      </c>
      <c r="K283" s="362" t="s">
        <v>683</v>
      </c>
      <c r="L283" s="363">
        <v>40736</v>
      </c>
      <c r="M283" s="349">
        <v>110065</v>
      </c>
      <c r="N283" s="361" t="s">
        <v>659</v>
      </c>
      <c r="O283" s="349" t="s">
        <v>169</v>
      </c>
      <c r="P283" s="349" t="s">
        <v>230</v>
      </c>
      <c r="Q283" s="349" t="s">
        <v>683</v>
      </c>
      <c r="R283" s="364">
        <v>40822</v>
      </c>
      <c r="S283" s="361">
        <v>133968</v>
      </c>
      <c r="T283" s="355" t="s">
        <v>882</v>
      </c>
      <c r="U283" s="355" t="s">
        <v>261</v>
      </c>
      <c r="V283" s="355" t="s">
        <v>229</v>
      </c>
      <c r="W283" s="355" t="s">
        <v>683</v>
      </c>
      <c r="X283" s="355">
        <v>40942</v>
      </c>
      <c r="Y283" s="355">
        <v>103800</v>
      </c>
      <c r="Z283" s="355" t="s">
        <v>1200</v>
      </c>
      <c r="AA283" s="355" t="s">
        <v>61</v>
      </c>
      <c r="AB283" s="355" t="s">
        <v>229</v>
      </c>
      <c r="AC283" s="355" t="s">
        <v>683</v>
      </c>
      <c r="AD283" s="355">
        <v>40876</v>
      </c>
      <c r="AE283" s="355"/>
      <c r="AF283" s="355"/>
      <c r="AG283" s="355"/>
      <c r="AH283" s="355"/>
      <c r="AI283" s="355"/>
      <c r="AJ283" s="365"/>
      <c r="AK283" s="355">
        <v>132823</v>
      </c>
      <c r="AL283" s="355" t="s">
        <v>1121</v>
      </c>
      <c r="AM283" s="355" t="s">
        <v>122</v>
      </c>
      <c r="AN283" s="355" t="s">
        <v>230</v>
      </c>
      <c r="AO283" s="355" t="s">
        <v>685</v>
      </c>
      <c r="AP283" s="355">
        <v>40982</v>
      </c>
      <c r="AQ283" s="355">
        <v>128340</v>
      </c>
      <c r="AR283" s="355" t="s">
        <v>491</v>
      </c>
      <c r="AS283" s="355" t="s">
        <v>108</v>
      </c>
      <c r="AT283" s="355" t="s">
        <v>230</v>
      </c>
      <c r="AU283" s="355" t="s">
        <v>687</v>
      </c>
      <c r="AV283" s="355">
        <v>40865</v>
      </c>
      <c r="AW283" s="355"/>
      <c r="AX283" s="355"/>
      <c r="AY283" s="355"/>
      <c r="AZ283" s="355"/>
      <c r="BA283" s="355"/>
      <c r="BB283" s="355"/>
      <c r="BC283" s="355"/>
      <c r="BD283" s="355"/>
      <c r="BE283" s="355"/>
      <c r="BF283" s="355"/>
      <c r="BG283" s="355"/>
      <c r="BH283" s="355"/>
    </row>
    <row r="284" spans="1:60">
      <c r="A284" s="362">
        <v>115852</v>
      </c>
      <c r="B284" s="362" t="s">
        <v>361</v>
      </c>
      <c r="C284" s="362" t="s">
        <v>141</v>
      </c>
      <c r="D284" s="362" t="s">
        <v>229</v>
      </c>
      <c r="E284" s="362" t="s">
        <v>683</v>
      </c>
      <c r="F284" s="363">
        <v>40366</v>
      </c>
      <c r="G284" s="362">
        <v>118573</v>
      </c>
      <c r="H284" s="362" t="s">
        <v>745</v>
      </c>
      <c r="I284" s="362" t="s">
        <v>108</v>
      </c>
      <c r="J284" s="362" t="s">
        <v>229</v>
      </c>
      <c r="K284" s="362" t="s">
        <v>683</v>
      </c>
      <c r="L284" s="363">
        <v>40963</v>
      </c>
      <c r="M284" s="349">
        <v>115021</v>
      </c>
      <c r="N284" s="361" t="s">
        <v>629</v>
      </c>
      <c r="O284" s="349" t="s">
        <v>263</v>
      </c>
      <c r="P284" s="349" t="s">
        <v>229</v>
      </c>
      <c r="Q284" s="349" t="s">
        <v>683</v>
      </c>
      <c r="R284" s="364">
        <v>40823</v>
      </c>
      <c r="S284" s="361">
        <v>117168</v>
      </c>
      <c r="T284" s="355" t="s">
        <v>833</v>
      </c>
      <c r="U284" s="355" t="s">
        <v>224</v>
      </c>
      <c r="V284" s="355" t="s">
        <v>229</v>
      </c>
      <c r="W284" s="355" t="s">
        <v>683</v>
      </c>
      <c r="X284" s="355">
        <v>40942</v>
      </c>
      <c r="Y284" s="355">
        <v>125934</v>
      </c>
      <c r="Z284" s="355" t="s">
        <v>1201</v>
      </c>
      <c r="AA284" s="355" t="s">
        <v>261</v>
      </c>
      <c r="AB284" s="355" t="s">
        <v>229</v>
      </c>
      <c r="AC284" s="355" t="s">
        <v>683</v>
      </c>
      <c r="AD284" s="355">
        <v>40871</v>
      </c>
      <c r="AE284" s="355"/>
      <c r="AF284" s="355"/>
      <c r="AG284" s="355"/>
      <c r="AH284" s="355"/>
      <c r="AI284" s="355"/>
      <c r="AJ284" s="365"/>
      <c r="AK284" s="355">
        <v>116440</v>
      </c>
      <c r="AL284" s="355" t="s">
        <v>1129</v>
      </c>
      <c r="AM284" s="355" t="s">
        <v>141</v>
      </c>
      <c r="AN284" s="355" t="s">
        <v>230</v>
      </c>
      <c r="AO284" s="355" t="s">
        <v>683</v>
      </c>
      <c r="AP284" s="355">
        <v>40982</v>
      </c>
      <c r="AQ284" s="355">
        <v>100743</v>
      </c>
      <c r="AR284" s="355" t="s">
        <v>1284</v>
      </c>
      <c r="AS284" s="355" t="s">
        <v>233</v>
      </c>
      <c r="AT284" s="355" t="s">
        <v>230</v>
      </c>
      <c r="AU284" s="355" t="s">
        <v>683</v>
      </c>
      <c r="AV284" s="355">
        <v>40865</v>
      </c>
      <c r="AW284" s="355"/>
      <c r="AX284" s="355"/>
      <c r="AY284" s="355"/>
      <c r="AZ284" s="355"/>
      <c r="BA284" s="355"/>
      <c r="BB284" s="355"/>
      <c r="BC284" s="355"/>
      <c r="BD284" s="355"/>
      <c r="BE284" s="355"/>
      <c r="BF284" s="355"/>
      <c r="BG284" s="355"/>
      <c r="BH284" s="355"/>
    </row>
    <row r="285" spans="1:60">
      <c r="A285" s="362">
        <v>115542</v>
      </c>
      <c r="B285" s="362" t="s">
        <v>407</v>
      </c>
      <c r="C285" s="362" t="s">
        <v>107</v>
      </c>
      <c r="D285" s="362" t="s">
        <v>229</v>
      </c>
      <c r="E285" s="362" t="s">
        <v>683</v>
      </c>
      <c r="F285" s="363">
        <v>40610</v>
      </c>
      <c r="G285" s="362">
        <v>118564</v>
      </c>
      <c r="H285" s="362" t="s">
        <v>1084</v>
      </c>
      <c r="I285" s="362" t="s">
        <v>108</v>
      </c>
      <c r="J285" s="362" t="s">
        <v>229</v>
      </c>
      <c r="K285" s="362" t="s">
        <v>683</v>
      </c>
      <c r="L285" s="363">
        <v>41079</v>
      </c>
      <c r="M285" s="349">
        <v>102126</v>
      </c>
      <c r="N285" s="361" t="s">
        <v>646</v>
      </c>
      <c r="O285" s="349" t="s">
        <v>181</v>
      </c>
      <c r="P285" s="349" t="s">
        <v>229</v>
      </c>
      <c r="Q285" s="349" t="s">
        <v>683</v>
      </c>
      <c r="R285" s="364">
        <v>40823</v>
      </c>
      <c r="S285" s="361">
        <v>121398</v>
      </c>
      <c r="T285" s="355" t="s">
        <v>857</v>
      </c>
      <c r="U285" s="355" t="s">
        <v>178</v>
      </c>
      <c r="V285" s="355" t="s">
        <v>229</v>
      </c>
      <c r="W285" s="355" t="s">
        <v>683</v>
      </c>
      <c r="X285" s="355">
        <v>40946</v>
      </c>
      <c r="Y285" s="355">
        <v>113150</v>
      </c>
      <c r="Z285" s="355" t="s">
        <v>1202</v>
      </c>
      <c r="AA285" s="355" t="s">
        <v>9</v>
      </c>
      <c r="AB285" s="355" t="s">
        <v>229</v>
      </c>
      <c r="AC285" s="355" t="s">
        <v>683</v>
      </c>
      <c r="AD285" s="355">
        <v>40871</v>
      </c>
      <c r="AE285" s="355"/>
      <c r="AF285" s="355"/>
      <c r="AG285" s="355"/>
      <c r="AH285" s="355"/>
      <c r="AI285" s="355"/>
      <c r="AJ285" s="365"/>
      <c r="AK285" s="355">
        <v>117504</v>
      </c>
      <c r="AL285" s="355" t="s">
        <v>1128</v>
      </c>
      <c r="AM285" s="355" t="s">
        <v>224</v>
      </c>
      <c r="AN285" s="355" t="s">
        <v>230</v>
      </c>
      <c r="AO285" s="355" t="s">
        <v>683</v>
      </c>
      <c r="AP285" s="355">
        <v>40975</v>
      </c>
      <c r="AQ285" s="355">
        <v>122848</v>
      </c>
      <c r="AR285" s="355" t="s">
        <v>1285</v>
      </c>
      <c r="AS285" s="355" t="s">
        <v>128</v>
      </c>
      <c r="AT285" s="355" t="s">
        <v>230</v>
      </c>
      <c r="AU285" s="355" t="s">
        <v>683</v>
      </c>
      <c r="AV285" s="355">
        <v>40864</v>
      </c>
      <c r="AW285" s="355"/>
      <c r="AX285" s="355"/>
      <c r="AY285" s="355"/>
      <c r="AZ285" s="355"/>
      <c r="BA285" s="355"/>
      <c r="BB285" s="355"/>
      <c r="BC285" s="355"/>
      <c r="BD285" s="355"/>
      <c r="BE285" s="355"/>
      <c r="BF285" s="355"/>
      <c r="BG285" s="355"/>
      <c r="BH285" s="355"/>
    </row>
    <row r="286" spans="1:60">
      <c r="A286" s="362">
        <v>114956</v>
      </c>
      <c r="B286" s="362" t="s">
        <v>389</v>
      </c>
      <c r="C286" s="362" t="s">
        <v>263</v>
      </c>
      <c r="D286" s="362" t="s">
        <v>229</v>
      </c>
      <c r="E286" s="362" t="s">
        <v>683</v>
      </c>
      <c r="F286" s="363">
        <v>40562</v>
      </c>
      <c r="G286" s="362">
        <v>118535</v>
      </c>
      <c r="H286" s="362" t="s">
        <v>960</v>
      </c>
      <c r="I286" s="362" t="s">
        <v>108</v>
      </c>
      <c r="J286" s="362" t="s">
        <v>229</v>
      </c>
      <c r="K286" s="362" t="s">
        <v>683</v>
      </c>
      <c r="L286" s="363">
        <v>40981</v>
      </c>
      <c r="M286" s="349">
        <v>135153</v>
      </c>
      <c r="N286" s="361" t="s">
        <v>647</v>
      </c>
      <c r="O286" s="349" t="s">
        <v>240</v>
      </c>
      <c r="P286" s="349" t="s">
        <v>229</v>
      </c>
      <c r="Q286" s="349" t="s">
        <v>683</v>
      </c>
      <c r="R286" s="364">
        <v>40827</v>
      </c>
      <c r="S286" s="361">
        <v>114854</v>
      </c>
      <c r="T286" s="355" t="s">
        <v>881</v>
      </c>
      <c r="U286" s="355" t="s">
        <v>10</v>
      </c>
      <c r="V286" s="355" t="s">
        <v>229</v>
      </c>
      <c r="W286" s="355" t="s">
        <v>683</v>
      </c>
      <c r="X286" s="355">
        <v>40947</v>
      </c>
      <c r="Y286" s="355">
        <v>109976</v>
      </c>
      <c r="Z286" s="355" t="s">
        <v>1203</v>
      </c>
      <c r="AA286" s="355" t="s">
        <v>118</v>
      </c>
      <c r="AB286" s="355" t="s">
        <v>229</v>
      </c>
      <c r="AC286" s="355" t="s">
        <v>684</v>
      </c>
      <c r="AD286" s="355">
        <v>40871</v>
      </c>
      <c r="AE286" s="355"/>
      <c r="AF286" s="355"/>
      <c r="AG286" s="355"/>
      <c r="AH286" s="355"/>
      <c r="AI286" s="355"/>
      <c r="AJ286" s="365"/>
      <c r="AK286" s="355">
        <v>122863</v>
      </c>
      <c r="AL286" s="355" t="s">
        <v>1124</v>
      </c>
      <c r="AM286" s="355" t="s">
        <v>128</v>
      </c>
      <c r="AN286" s="355" t="s">
        <v>230</v>
      </c>
      <c r="AO286" s="355" t="s">
        <v>683</v>
      </c>
      <c r="AP286" s="355">
        <v>40975</v>
      </c>
      <c r="AQ286" s="355">
        <v>115774</v>
      </c>
      <c r="AR286" s="355" t="s">
        <v>1286</v>
      </c>
      <c r="AS286" s="355" t="s">
        <v>107</v>
      </c>
      <c r="AT286" s="355" t="s">
        <v>230</v>
      </c>
      <c r="AU286" s="355" t="s">
        <v>685</v>
      </c>
      <c r="AV286" s="355">
        <v>40857</v>
      </c>
      <c r="AW286" s="355"/>
      <c r="AX286" s="355"/>
      <c r="AY286" s="355"/>
      <c r="AZ286" s="355"/>
      <c r="BA286" s="355"/>
      <c r="BB286" s="355"/>
      <c r="BC286" s="355"/>
      <c r="BD286" s="355"/>
      <c r="BE286" s="355"/>
      <c r="BF286" s="355"/>
      <c r="BG286" s="355"/>
      <c r="BH286" s="355"/>
    </row>
    <row r="287" spans="1:60">
      <c r="A287" s="362">
        <v>114926</v>
      </c>
      <c r="B287" s="362" t="s">
        <v>1093</v>
      </c>
      <c r="C287" s="362" t="s">
        <v>263</v>
      </c>
      <c r="D287" s="362" t="s">
        <v>229</v>
      </c>
      <c r="E287" s="362" t="s">
        <v>683</v>
      </c>
      <c r="F287" s="363">
        <v>40514</v>
      </c>
      <c r="G287" s="362">
        <v>118519</v>
      </c>
      <c r="H287" s="362" t="s">
        <v>235</v>
      </c>
      <c r="I287" s="362" t="s">
        <v>108</v>
      </c>
      <c r="J287" s="362" t="s">
        <v>229</v>
      </c>
      <c r="K287" s="362" t="s">
        <v>683</v>
      </c>
      <c r="L287" s="363">
        <v>40618</v>
      </c>
      <c r="M287" s="349">
        <v>115252</v>
      </c>
      <c r="N287" s="361" t="s">
        <v>630</v>
      </c>
      <c r="O287" s="349" t="s">
        <v>263</v>
      </c>
      <c r="P287" s="349" t="s">
        <v>229</v>
      </c>
      <c r="Q287" s="349" t="s">
        <v>685</v>
      </c>
      <c r="R287" s="364">
        <v>40827</v>
      </c>
      <c r="S287" s="361">
        <v>106656</v>
      </c>
      <c r="T287" s="355" t="s">
        <v>801</v>
      </c>
      <c r="U287" s="355" t="s">
        <v>245</v>
      </c>
      <c r="V287" s="355" t="s">
        <v>230</v>
      </c>
      <c r="W287" s="355" t="s">
        <v>683</v>
      </c>
      <c r="X287" s="355">
        <v>40947</v>
      </c>
      <c r="Y287" s="355">
        <v>103089</v>
      </c>
      <c r="Z287" s="355" t="s">
        <v>1204</v>
      </c>
      <c r="AA287" s="355" t="s">
        <v>154</v>
      </c>
      <c r="AB287" s="355" t="s">
        <v>229</v>
      </c>
      <c r="AC287" s="355" t="s">
        <v>684</v>
      </c>
      <c r="AD287" s="355">
        <v>40871</v>
      </c>
      <c r="AE287" s="355"/>
      <c r="AF287" s="355"/>
      <c r="AG287" s="355"/>
      <c r="AH287" s="355"/>
      <c r="AI287" s="355"/>
      <c r="AJ287" s="365"/>
      <c r="AK287" s="355">
        <v>118076</v>
      </c>
      <c r="AL287" s="355" t="s">
        <v>1127</v>
      </c>
      <c r="AM287" s="355" t="s">
        <v>64</v>
      </c>
      <c r="AN287" s="355" t="s">
        <v>230</v>
      </c>
      <c r="AO287" s="355" t="s">
        <v>683</v>
      </c>
      <c r="AP287" s="355">
        <v>40975</v>
      </c>
      <c r="AQ287" s="355">
        <v>109660</v>
      </c>
      <c r="AR287" s="355" t="s">
        <v>1287</v>
      </c>
      <c r="AS287" s="355" t="s">
        <v>131</v>
      </c>
      <c r="AT287" s="355" t="s">
        <v>230</v>
      </c>
      <c r="AU287" s="355" t="s">
        <v>685</v>
      </c>
      <c r="AV287" s="355">
        <v>40851</v>
      </c>
      <c r="AW287" s="355"/>
      <c r="AX287" s="355"/>
      <c r="AY287" s="355"/>
      <c r="AZ287" s="355"/>
      <c r="BA287" s="355"/>
      <c r="BB287" s="355"/>
      <c r="BC287" s="355"/>
      <c r="BD287" s="355"/>
      <c r="BE287" s="355"/>
      <c r="BF287" s="355"/>
      <c r="BG287" s="355"/>
      <c r="BH287" s="355"/>
    </row>
    <row r="288" spans="1:60">
      <c r="A288" s="362">
        <v>114436</v>
      </c>
      <c r="B288" s="362" t="s">
        <v>1094</v>
      </c>
      <c r="C288" s="362" t="s">
        <v>106</v>
      </c>
      <c r="D288" s="362" t="s">
        <v>229</v>
      </c>
      <c r="E288" s="362" t="s">
        <v>683</v>
      </c>
      <c r="F288" s="363">
        <v>40513</v>
      </c>
      <c r="G288" s="362">
        <v>118494</v>
      </c>
      <c r="H288" s="362" t="s">
        <v>961</v>
      </c>
      <c r="I288" s="362" t="s">
        <v>108</v>
      </c>
      <c r="J288" s="362" t="s">
        <v>229</v>
      </c>
      <c r="K288" s="362" t="s">
        <v>683</v>
      </c>
      <c r="L288" s="363">
        <v>40990</v>
      </c>
      <c r="M288" s="349">
        <v>108821</v>
      </c>
      <c r="N288" s="361" t="s">
        <v>640</v>
      </c>
      <c r="O288" s="349" t="s">
        <v>47</v>
      </c>
      <c r="P288" s="349" t="s">
        <v>229</v>
      </c>
      <c r="Q288" s="349" t="s">
        <v>683</v>
      </c>
      <c r="R288" s="364">
        <v>40827</v>
      </c>
      <c r="S288" s="361">
        <v>121941</v>
      </c>
      <c r="T288" s="355" t="s">
        <v>861</v>
      </c>
      <c r="U288" s="355" t="s">
        <v>143</v>
      </c>
      <c r="V288" s="355" t="s">
        <v>229</v>
      </c>
      <c r="W288" s="355" t="s">
        <v>683</v>
      </c>
      <c r="X288" s="355">
        <v>40948</v>
      </c>
      <c r="Y288" s="355">
        <v>118299</v>
      </c>
      <c r="Z288" s="355" t="s">
        <v>1205</v>
      </c>
      <c r="AA288" s="355" t="s">
        <v>108</v>
      </c>
      <c r="AB288" s="355" t="s">
        <v>229</v>
      </c>
      <c r="AC288" s="355" t="s">
        <v>683</v>
      </c>
      <c r="AD288" s="355">
        <v>40870</v>
      </c>
      <c r="AE288" s="355"/>
      <c r="AF288" s="355"/>
      <c r="AG288" s="355"/>
      <c r="AH288" s="355"/>
      <c r="AI288" s="355"/>
      <c r="AJ288" s="365"/>
      <c r="AK288" s="355">
        <v>100188</v>
      </c>
      <c r="AL288" s="355" t="s">
        <v>1126</v>
      </c>
      <c r="AM288" s="355" t="s">
        <v>179</v>
      </c>
      <c r="AN288" s="355" t="s">
        <v>230</v>
      </c>
      <c r="AO288" s="355" t="s">
        <v>685</v>
      </c>
      <c r="AP288" s="355">
        <v>40969</v>
      </c>
      <c r="AQ288" s="355">
        <v>118105</v>
      </c>
      <c r="AR288" s="355" t="s">
        <v>465</v>
      </c>
      <c r="AS288" s="355" t="s">
        <v>225</v>
      </c>
      <c r="AT288" s="355" t="s">
        <v>230</v>
      </c>
      <c r="AU288" s="355" t="s">
        <v>683</v>
      </c>
      <c r="AV288" s="355">
        <v>40829</v>
      </c>
      <c r="AW288" s="355"/>
      <c r="AX288" s="355"/>
      <c r="AY288" s="355"/>
      <c r="AZ288" s="355"/>
      <c r="BA288" s="355"/>
      <c r="BB288" s="355"/>
      <c r="BC288" s="355"/>
      <c r="BD288" s="355"/>
      <c r="BE288" s="355"/>
      <c r="BF288" s="355"/>
      <c r="BG288" s="355"/>
      <c r="BH288" s="355"/>
    </row>
    <row r="289" spans="1:60">
      <c r="A289" s="362">
        <v>114391</v>
      </c>
      <c r="B289" s="362" t="s">
        <v>356</v>
      </c>
      <c r="C289" s="362" t="s">
        <v>106</v>
      </c>
      <c r="D289" s="362" t="s">
        <v>229</v>
      </c>
      <c r="E289" s="362" t="s">
        <v>683</v>
      </c>
      <c r="F289" s="363">
        <v>40457</v>
      </c>
      <c r="G289" s="362">
        <v>118413</v>
      </c>
      <c r="H289" s="362" t="s">
        <v>743</v>
      </c>
      <c r="I289" s="362" t="s">
        <v>108</v>
      </c>
      <c r="J289" s="362" t="s">
        <v>229</v>
      </c>
      <c r="K289" s="362" t="s">
        <v>683</v>
      </c>
      <c r="L289" s="363">
        <v>40928</v>
      </c>
      <c r="M289" s="349">
        <v>103986</v>
      </c>
      <c r="N289" s="361" t="s">
        <v>650</v>
      </c>
      <c r="O289" s="349" t="s">
        <v>119</v>
      </c>
      <c r="P289" s="349" t="s">
        <v>229</v>
      </c>
      <c r="Q289" s="349" t="s">
        <v>686</v>
      </c>
      <c r="R289" s="364">
        <v>40827</v>
      </c>
      <c r="S289" s="361">
        <v>118730</v>
      </c>
      <c r="T289" s="355" t="s">
        <v>839</v>
      </c>
      <c r="U289" s="355" t="s">
        <v>108</v>
      </c>
      <c r="V289" s="355" t="s">
        <v>229</v>
      </c>
      <c r="W289" s="355" t="s">
        <v>684</v>
      </c>
      <c r="X289" s="355">
        <v>40948</v>
      </c>
      <c r="Y289" s="355">
        <v>102760</v>
      </c>
      <c r="Z289" s="355" t="s">
        <v>1206</v>
      </c>
      <c r="AA289" s="355" t="s">
        <v>152</v>
      </c>
      <c r="AB289" s="355" t="s">
        <v>229</v>
      </c>
      <c r="AC289" s="355" t="s">
        <v>683</v>
      </c>
      <c r="AD289" s="355">
        <v>40870</v>
      </c>
      <c r="AE289" s="355"/>
      <c r="AF289" s="355"/>
      <c r="AG289" s="355"/>
      <c r="AH289" s="355"/>
      <c r="AI289" s="355"/>
      <c r="AJ289" s="365"/>
      <c r="AK289" s="355">
        <v>106270</v>
      </c>
      <c r="AL289" s="355" t="s">
        <v>1140</v>
      </c>
      <c r="AM289" s="355" t="s">
        <v>4</v>
      </c>
      <c r="AN289" s="355" t="s">
        <v>230</v>
      </c>
      <c r="AO289" s="355" t="s">
        <v>684</v>
      </c>
      <c r="AP289" s="355">
        <v>40968</v>
      </c>
      <c r="AQ289" s="355">
        <v>135192</v>
      </c>
      <c r="AR289" s="355" t="s">
        <v>1288</v>
      </c>
      <c r="AS289" s="355" t="s">
        <v>148</v>
      </c>
      <c r="AT289" s="355" t="s">
        <v>230</v>
      </c>
      <c r="AU289" s="355" t="s">
        <v>685</v>
      </c>
      <c r="AV289" s="355">
        <v>40823</v>
      </c>
      <c r="AW289" s="355"/>
      <c r="AX289" s="355"/>
      <c r="AY289" s="355"/>
      <c r="AZ289" s="355"/>
      <c r="BA289" s="355"/>
      <c r="BB289" s="355"/>
      <c r="BC289" s="355"/>
      <c r="BD289" s="355"/>
      <c r="BE289" s="355"/>
      <c r="BF289" s="355"/>
      <c r="BG289" s="355"/>
      <c r="BH289" s="355"/>
    </row>
    <row r="290" spans="1:60">
      <c r="A290" s="362">
        <v>113789</v>
      </c>
      <c r="B290" s="362" t="s">
        <v>355</v>
      </c>
      <c r="C290" s="362" t="s">
        <v>200</v>
      </c>
      <c r="D290" s="362" t="s">
        <v>229</v>
      </c>
      <c r="E290" s="362" t="s">
        <v>686</v>
      </c>
      <c r="F290" s="363">
        <v>40501</v>
      </c>
      <c r="G290" s="362">
        <v>118347</v>
      </c>
      <c r="H290" s="362" t="s">
        <v>492</v>
      </c>
      <c r="I290" s="362" t="s">
        <v>108</v>
      </c>
      <c r="J290" s="362" t="s">
        <v>229</v>
      </c>
      <c r="K290" s="362" t="s">
        <v>683</v>
      </c>
      <c r="L290" s="363">
        <v>40822</v>
      </c>
      <c r="M290" s="349">
        <v>133422</v>
      </c>
      <c r="N290" s="361" t="s">
        <v>104</v>
      </c>
      <c r="O290" s="349" t="s">
        <v>225</v>
      </c>
      <c r="P290" s="349" t="s">
        <v>230</v>
      </c>
      <c r="Q290" s="349" t="s">
        <v>683</v>
      </c>
      <c r="R290" s="364">
        <v>40829</v>
      </c>
      <c r="S290" s="361">
        <v>105470</v>
      </c>
      <c r="T290" s="355" t="s">
        <v>850</v>
      </c>
      <c r="U290" s="355" t="s">
        <v>52</v>
      </c>
      <c r="V290" s="355" t="s">
        <v>229</v>
      </c>
      <c r="W290" s="355" t="s">
        <v>683</v>
      </c>
      <c r="X290" s="355">
        <v>40948</v>
      </c>
      <c r="Y290" s="355">
        <v>131519</v>
      </c>
      <c r="Z290" s="355" t="s">
        <v>1207</v>
      </c>
      <c r="AA290" s="355" t="s">
        <v>220</v>
      </c>
      <c r="AB290" s="355" t="s">
        <v>229</v>
      </c>
      <c r="AC290" s="355" t="s">
        <v>683</v>
      </c>
      <c r="AD290" s="355">
        <v>40870</v>
      </c>
      <c r="AE290" s="355"/>
      <c r="AF290" s="355"/>
      <c r="AG290" s="355"/>
      <c r="AH290" s="355"/>
      <c r="AI290" s="355"/>
      <c r="AJ290" s="365"/>
      <c r="AK290" s="355">
        <v>115723</v>
      </c>
      <c r="AL290" s="355" t="s">
        <v>1130</v>
      </c>
      <c r="AM290" s="355" t="s">
        <v>107</v>
      </c>
      <c r="AN290" s="355" t="s">
        <v>230</v>
      </c>
      <c r="AO290" s="355" t="s">
        <v>683</v>
      </c>
      <c r="AP290" s="355">
        <v>40962</v>
      </c>
      <c r="AQ290" s="355">
        <v>119737</v>
      </c>
      <c r="AR290" s="355" t="s">
        <v>1289</v>
      </c>
      <c r="AS290" s="355" t="s">
        <v>242</v>
      </c>
      <c r="AT290" s="355" t="s">
        <v>230</v>
      </c>
      <c r="AU290" s="355" t="s">
        <v>685</v>
      </c>
      <c r="AV290" s="355">
        <v>40822</v>
      </c>
      <c r="AW290" s="355"/>
      <c r="AX290" s="355"/>
      <c r="AY290" s="355"/>
      <c r="AZ290" s="355"/>
      <c r="BA290" s="355"/>
      <c r="BB290" s="355"/>
      <c r="BC290" s="355"/>
      <c r="BD290" s="355"/>
      <c r="BE290" s="355"/>
      <c r="BF290" s="355"/>
      <c r="BG290" s="355"/>
      <c r="BH290" s="355"/>
    </row>
    <row r="291" spans="1:60">
      <c r="A291" s="362">
        <v>113732</v>
      </c>
      <c r="B291" s="362" t="s">
        <v>362</v>
      </c>
      <c r="C291" s="362" t="s">
        <v>202</v>
      </c>
      <c r="D291" s="362" t="s">
        <v>229</v>
      </c>
      <c r="E291" s="362" t="s">
        <v>683</v>
      </c>
      <c r="F291" s="363">
        <v>40618</v>
      </c>
      <c r="G291" s="362">
        <v>118320</v>
      </c>
      <c r="H291" s="362" t="s">
        <v>575</v>
      </c>
      <c r="I291" s="362" t="s">
        <v>258</v>
      </c>
      <c r="J291" s="362" t="s">
        <v>229</v>
      </c>
      <c r="K291" s="362" t="s">
        <v>683</v>
      </c>
      <c r="L291" s="363">
        <v>40801</v>
      </c>
      <c r="M291" s="349">
        <v>135058</v>
      </c>
      <c r="N291" s="361" t="s">
        <v>627</v>
      </c>
      <c r="O291" s="349" t="s">
        <v>122</v>
      </c>
      <c r="P291" s="349" t="s">
        <v>229</v>
      </c>
      <c r="Q291" s="349" t="s">
        <v>686</v>
      </c>
      <c r="R291" s="364">
        <v>40830</v>
      </c>
      <c r="S291" s="361">
        <v>137799</v>
      </c>
      <c r="T291" s="355" t="s">
        <v>844</v>
      </c>
      <c r="U291" s="355" t="s">
        <v>30</v>
      </c>
      <c r="V291" s="355" t="s">
        <v>230</v>
      </c>
      <c r="W291" s="355" t="s">
        <v>688</v>
      </c>
      <c r="X291" s="355">
        <v>40948</v>
      </c>
      <c r="Y291" s="355">
        <v>130923</v>
      </c>
      <c r="Z291" s="355" t="s">
        <v>1208</v>
      </c>
      <c r="AA291" s="355" t="s">
        <v>177</v>
      </c>
      <c r="AB291" s="355" t="s">
        <v>229</v>
      </c>
      <c r="AC291" s="355" t="s">
        <v>683</v>
      </c>
      <c r="AD291" s="355">
        <v>40870</v>
      </c>
      <c r="AE291" s="355"/>
      <c r="AF291" s="355"/>
      <c r="AG291" s="355"/>
      <c r="AH291" s="355"/>
      <c r="AI291" s="355"/>
      <c r="AJ291" s="365"/>
      <c r="AK291" s="355">
        <v>115368</v>
      </c>
      <c r="AL291" s="355" t="s">
        <v>1132</v>
      </c>
      <c r="AM291" s="355" t="s">
        <v>264</v>
      </c>
      <c r="AN291" s="355" t="s">
        <v>230</v>
      </c>
      <c r="AO291" s="355" t="s">
        <v>685</v>
      </c>
      <c r="AP291" s="355">
        <v>40934</v>
      </c>
      <c r="AQ291" s="355">
        <v>121220</v>
      </c>
      <c r="AR291" s="355" t="s">
        <v>1290</v>
      </c>
      <c r="AS291" s="355" t="s">
        <v>114</v>
      </c>
      <c r="AT291" s="355" t="s">
        <v>230</v>
      </c>
      <c r="AU291" s="355" t="s">
        <v>685</v>
      </c>
      <c r="AV291" s="355">
        <v>40821</v>
      </c>
      <c r="AW291" s="355"/>
      <c r="AX291" s="355"/>
      <c r="AY291" s="355"/>
      <c r="AZ291" s="355"/>
      <c r="BA291" s="355"/>
      <c r="BB291" s="355"/>
      <c r="BC291" s="355"/>
      <c r="BD291" s="355"/>
      <c r="BE291" s="355"/>
      <c r="BF291" s="355"/>
      <c r="BG291" s="355"/>
      <c r="BH291" s="355"/>
    </row>
    <row r="292" spans="1:60">
      <c r="A292" s="362">
        <v>113700</v>
      </c>
      <c r="B292" s="362" t="s">
        <v>1096</v>
      </c>
      <c r="C292" s="362" t="s">
        <v>201</v>
      </c>
      <c r="D292" s="362" t="s">
        <v>229</v>
      </c>
      <c r="E292" s="362" t="s">
        <v>683</v>
      </c>
      <c r="F292" s="363">
        <v>40192</v>
      </c>
      <c r="G292" s="362">
        <v>118189</v>
      </c>
      <c r="H292" s="362" t="s">
        <v>1099</v>
      </c>
      <c r="I292" s="362" t="s">
        <v>19</v>
      </c>
      <c r="J292" s="362" t="s">
        <v>229</v>
      </c>
      <c r="K292" s="362" t="s">
        <v>686</v>
      </c>
      <c r="L292" s="363">
        <v>41093</v>
      </c>
      <c r="M292" s="349">
        <v>114383</v>
      </c>
      <c r="N292" s="361" t="s">
        <v>637</v>
      </c>
      <c r="O292" s="349" t="s">
        <v>183</v>
      </c>
      <c r="P292" s="349" t="s">
        <v>229</v>
      </c>
      <c r="Q292" s="349" t="s">
        <v>683</v>
      </c>
      <c r="R292" s="364">
        <v>40830</v>
      </c>
      <c r="S292" s="361">
        <v>121183</v>
      </c>
      <c r="T292" s="355" t="s">
        <v>854</v>
      </c>
      <c r="U292" s="355" t="s">
        <v>114</v>
      </c>
      <c r="V292" s="355" t="s">
        <v>230</v>
      </c>
      <c r="W292" s="355" t="s">
        <v>683</v>
      </c>
      <c r="X292" s="355">
        <v>40948</v>
      </c>
      <c r="Y292" s="355">
        <v>108174</v>
      </c>
      <c r="Z292" s="355" t="s">
        <v>1209</v>
      </c>
      <c r="AA292" s="355" t="s">
        <v>126</v>
      </c>
      <c r="AB292" s="355" t="s">
        <v>229</v>
      </c>
      <c r="AC292" s="355" t="s">
        <v>685</v>
      </c>
      <c r="AD292" s="355">
        <v>40870</v>
      </c>
      <c r="AE292" s="355"/>
      <c r="AF292" s="355"/>
      <c r="AG292" s="355"/>
      <c r="AH292" s="355"/>
      <c r="AI292" s="355"/>
      <c r="AJ292" s="365"/>
      <c r="AK292" s="355">
        <v>106650</v>
      </c>
      <c r="AL292" s="355" t="s">
        <v>1139</v>
      </c>
      <c r="AM292" s="355" t="s">
        <v>245</v>
      </c>
      <c r="AN292" s="355" t="s">
        <v>230</v>
      </c>
      <c r="AO292" s="355" t="s">
        <v>683</v>
      </c>
      <c r="AP292" s="355">
        <v>40933</v>
      </c>
      <c r="AQ292" s="355">
        <v>118891</v>
      </c>
      <c r="AR292" s="355" t="s">
        <v>1291</v>
      </c>
      <c r="AS292" s="355" t="s">
        <v>108</v>
      </c>
      <c r="AT292" s="355" t="s">
        <v>230</v>
      </c>
      <c r="AU292" s="355" t="s">
        <v>685</v>
      </c>
      <c r="AV292" s="355">
        <v>40808</v>
      </c>
      <c r="AW292" s="355"/>
      <c r="AX292" s="355"/>
      <c r="AY292" s="355"/>
      <c r="AZ292" s="355"/>
      <c r="BA292" s="355"/>
      <c r="BB292" s="355"/>
      <c r="BC292" s="355"/>
      <c r="BD292" s="355"/>
      <c r="BE292" s="355"/>
      <c r="BF292" s="355"/>
      <c r="BG292" s="355"/>
      <c r="BH292" s="355"/>
    </row>
    <row r="293" spans="1:60">
      <c r="A293" s="362">
        <v>113230</v>
      </c>
      <c r="B293" s="362" t="s">
        <v>1097</v>
      </c>
      <c r="C293" s="362" t="s">
        <v>262</v>
      </c>
      <c r="D293" s="362" t="s">
        <v>229</v>
      </c>
      <c r="E293" s="362" t="s">
        <v>683</v>
      </c>
      <c r="F293" s="363">
        <v>40472</v>
      </c>
      <c r="G293" s="362">
        <v>118158</v>
      </c>
      <c r="H293" s="362" t="s">
        <v>742</v>
      </c>
      <c r="I293" s="362" t="s">
        <v>19</v>
      </c>
      <c r="J293" s="362" t="s">
        <v>229</v>
      </c>
      <c r="K293" s="362" t="s">
        <v>683</v>
      </c>
      <c r="L293" s="363">
        <v>40946</v>
      </c>
      <c r="M293" s="349">
        <v>118851</v>
      </c>
      <c r="N293" s="361" t="s">
        <v>628</v>
      </c>
      <c r="O293" s="349" t="s">
        <v>108</v>
      </c>
      <c r="P293" s="349" t="s">
        <v>229</v>
      </c>
      <c r="Q293" s="349" t="s">
        <v>684</v>
      </c>
      <c r="R293" s="364">
        <v>40835</v>
      </c>
      <c r="S293" s="361">
        <v>116420</v>
      </c>
      <c r="T293" s="355" t="s">
        <v>830</v>
      </c>
      <c r="U293" s="355" t="s">
        <v>141</v>
      </c>
      <c r="V293" s="355" t="s">
        <v>230</v>
      </c>
      <c r="W293" s="355" t="s">
        <v>683</v>
      </c>
      <c r="X293" s="355">
        <v>40948</v>
      </c>
      <c r="Y293" s="355">
        <v>121454</v>
      </c>
      <c r="Z293" s="355" t="s">
        <v>1210</v>
      </c>
      <c r="AA293" s="355" t="s">
        <v>178</v>
      </c>
      <c r="AB293" s="355" t="s">
        <v>229</v>
      </c>
      <c r="AC293" s="355" t="s">
        <v>683</v>
      </c>
      <c r="AD293" s="355">
        <v>40869</v>
      </c>
      <c r="AE293" s="355"/>
      <c r="AF293" s="355"/>
      <c r="AG293" s="355"/>
      <c r="AH293" s="355"/>
      <c r="AI293" s="355"/>
      <c r="AJ293" s="365"/>
      <c r="AK293" s="355">
        <v>119866</v>
      </c>
      <c r="AL293" s="355" t="s">
        <v>393</v>
      </c>
      <c r="AM293" s="355" t="s">
        <v>142</v>
      </c>
      <c r="AN293" s="355" t="s">
        <v>231</v>
      </c>
      <c r="AO293" s="355" t="s">
        <v>689</v>
      </c>
      <c r="AP293" s="355">
        <v>41087</v>
      </c>
      <c r="AQ293" s="355">
        <v>119751</v>
      </c>
      <c r="AR293" s="355" t="s">
        <v>1293</v>
      </c>
      <c r="AS293" s="355" t="s">
        <v>142</v>
      </c>
      <c r="AT293" s="355" t="s">
        <v>230</v>
      </c>
      <c r="AU293" s="355" t="s">
        <v>683</v>
      </c>
      <c r="AV293" s="355">
        <v>40801</v>
      </c>
      <c r="AW293" s="355"/>
      <c r="AX293" s="355"/>
      <c r="AY293" s="355"/>
      <c r="AZ293" s="355"/>
      <c r="BA293" s="355"/>
      <c r="BB293" s="355"/>
      <c r="BC293" s="355"/>
      <c r="BD293" s="355"/>
      <c r="BE293" s="355"/>
      <c r="BF293" s="355"/>
      <c r="BG293" s="355"/>
      <c r="BH293" s="355"/>
    </row>
    <row r="294" spans="1:60">
      <c r="A294" s="362">
        <v>113145</v>
      </c>
      <c r="B294" s="362" t="s">
        <v>384</v>
      </c>
      <c r="C294" s="362" t="s">
        <v>9</v>
      </c>
      <c r="D294" s="362" t="s">
        <v>229</v>
      </c>
      <c r="E294" s="362" t="s">
        <v>683</v>
      </c>
      <c r="F294" s="363">
        <v>40360</v>
      </c>
      <c r="G294" s="362">
        <v>117927</v>
      </c>
      <c r="H294" s="362" t="s">
        <v>1088</v>
      </c>
      <c r="I294" s="362" t="s">
        <v>176</v>
      </c>
      <c r="J294" s="362" t="s">
        <v>229</v>
      </c>
      <c r="K294" s="362" t="s">
        <v>683</v>
      </c>
      <c r="L294" s="363">
        <v>41101</v>
      </c>
      <c r="M294" s="349">
        <v>117341</v>
      </c>
      <c r="N294" s="361" t="s">
        <v>620</v>
      </c>
      <c r="O294" s="349" t="s">
        <v>224</v>
      </c>
      <c r="P294" s="349" t="s">
        <v>229</v>
      </c>
      <c r="Q294" s="349" t="s">
        <v>683</v>
      </c>
      <c r="R294" s="364">
        <v>40835</v>
      </c>
      <c r="S294" s="361">
        <v>117534</v>
      </c>
      <c r="T294" s="355" t="s">
        <v>835</v>
      </c>
      <c r="U294" s="355" t="s">
        <v>224</v>
      </c>
      <c r="V294" s="355" t="s">
        <v>230</v>
      </c>
      <c r="W294" s="355" t="s">
        <v>683</v>
      </c>
      <c r="X294" s="355">
        <v>40948</v>
      </c>
      <c r="Y294" s="355">
        <v>125823</v>
      </c>
      <c r="Z294" s="355" t="s">
        <v>1211</v>
      </c>
      <c r="AA294" s="355" t="s">
        <v>261</v>
      </c>
      <c r="AB294" s="355" t="s">
        <v>229</v>
      </c>
      <c r="AC294" s="355" t="s">
        <v>683</v>
      </c>
      <c r="AD294" s="355">
        <v>40864</v>
      </c>
      <c r="AE294" s="355"/>
      <c r="AF294" s="355"/>
      <c r="AG294" s="355"/>
      <c r="AH294" s="355"/>
      <c r="AI294" s="355"/>
      <c r="AJ294" s="365"/>
      <c r="AK294" s="355">
        <v>116641</v>
      </c>
      <c r="AL294" s="355" t="s">
        <v>364</v>
      </c>
      <c r="AM294" s="355" t="s">
        <v>141</v>
      </c>
      <c r="AN294" s="355" t="s">
        <v>231</v>
      </c>
      <c r="AO294" s="355" t="s">
        <v>689</v>
      </c>
      <c r="AP294" s="355">
        <v>41086</v>
      </c>
      <c r="AQ294" s="355">
        <v>122864</v>
      </c>
      <c r="AR294" s="355" t="s">
        <v>1292</v>
      </c>
      <c r="AS294" s="355" t="s">
        <v>128</v>
      </c>
      <c r="AT294" s="355" t="s">
        <v>230</v>
      </c>
      <c r="AU294" s="355" t="s">
        <v>683</v>
      </c>
      <c r="AV294" s="355">
        <v>40801</v>
      </c>
      <c r="AW294" s="355"/>
      <c r="AX294" s="355"/>
      <c r="AY294" s="355"/>
      <c r="AZ294" s="355"/>
      <c r="BA294" s="355"/>
      <c r="BB294" s="355"/>
      <c r="BC294" s="355"/>
      <c r="BD294" s="355"/>
      <c r="BE294" s="355"/>
      <c r="BF294" s="355"/>
      <c r="BG294" s="355"/>
      <c r="BH294" s="355"/>
    </row>
    <row r="295" spans="1:60">
      <c r="A295" s="362">
        <v>113091</v>
      </c>
      <c r="B295" s="362" t="s">
        <v>382</v>
      </c>
      <c r="C295" s="362" t="s">
        <v>9</v>
      </c>
      <c r="D295" s="362" t="s">
        <v>229</v>
      </c>
      <c r="E295" s="362" t="s">
        <v>683</v>
      </c>
      <c r="F295" s="363">
        <v>40625</v>
      </c>
      <c r="G295" s="362">
        <v>117712</v>
      </c>
      <c r="H295" s="362" t="s">
        <v>1089</v>
      </c>
      <c r="I295" s="362" t="s">
        <v>225</v>
      </c>
      <c r="J295" s="362" t="s">
        <v>229</v>
      </c>
      <c r="K295" s="362" t="s">
        <v>683</v>
      </c>
      <c r="L295" s="363">
        <v>41080</v>
      </c>
      <c r="M295" s="349">
        <v>117170</v>
      </c>
      <c r="N295" s="361" t="s">
        <v>623</v>
      </c>
      <c r="O295" s="349" t="s">
        <v>224</v>
      </c>
      <c r="P295" s="349" t="s">
        <v>229</v>
      </c>
      <c r="Q295" s="349" t="s">
        <v>683</v>
      </c>
      <c r="R295" s="364">
        <v>40835</v>
      </c>
      <c r="S295" s="361">
        <v>112378</v>
      </c>
      <c r="T295" s="355" t="s">
        <v>819</v>
      </c>
      <c r="U295" s="355" t="s">
        <v>105</v>
      </c>
      <c r="V295" s="355" t="s">
        <v>230</v>
      </c>
      <c r="W295" s="355" t="s">
        <v>685</v>
      </c>
      <c r="X295" s="355">
        <v>40948</v>
      </c>
      <c r="Y295" s="355">
        <v>118714</v>
      </c>
      <c r="Z295" s="355" t="s">
        <v>1212</v>
      </c>
      <c r="AA295" s="355" t="s">
        <v>108</v>
      </c>
      <c r="AB295" s="355" t="s">
        <v>229</v>
      </c>
      <c r="AC295" s="355" t="s">
        <v>684</v>
      </c>
      <c r="AD295" s="355">
        <v>40864</v>
      </c>
      <c r="AE295" s="355"/>
      <c r="AF295" s="355"/>
      <c r="AG295" s="355"/>
      <c r="AH295" s="355"/>
      <c r="AI295" s="355"/>
      <c r="AJ295" s="365"/>
      <c r="AK295" s="355">
        <v>131084</v>
      </c>
      <c r="AL295" s="355" t="s">
        <v>1143</v>
      </c>
      <c r="AM295" s="355" t="s">
        <v>122</v>
      </c>
      <c r="AN295" s="355" t="s">
        <v>231</v>
      </c>
      <c r="AO295" s="355" t="s">
        <v>689</v>
      </c>
      <c r="AP295" s="355">
        <v>40975</v>
      </c>
      <c r="AQ295" s="355">
        <v>131503</v>
      </c>
      <c r="AR295" s="355" t="s">
        <v>504</v>
      </c>
      <c r="AS295" s="355" t="s">
        <v>224</v>
      </c>
      <c r="AT295" s="355" t="s">
        <v>231</v>
      </c>
      <c r="AU295" s="355" t="s">
        <v>689</v>
      </c>
      <c r="AV295" s="355">
        <v>41103</v>
      </c>
      <c r="AW295" s="355"/>
      <c r="AX295" s="355"/>
      <c r="AY295" s="355"/>
      <c r="AZ295" s="355"/>
      <c r="BA295" s="355"/>
      <c r="BB295" s="355"/>
      <c r="BC295" s="355"/>
      <c r="BD295" s="355"/>
      <c r="BE295" s="355"/>
      <c r="BF295" s="355"/>
      <c r="BG295" s="355"/>
      <c r="BH295" s="355"/>
    </row>
    <row r="296" spans="1:60">
      <c r="A296" s="362">
        <v>112635</v>
      </c>
      <c r="B296" s="362" t="s">
        <v>1098</v>
      </c>
      <c r="C296" s="362" t="s">
        <v>145</v>
      </c>
      <c r="D296" s="362" t="s">
        <v>229</v>
      </c>
      <c r="E296" s="362" t="s">
        <v>683</v>
      </c>
      <c r="F296" s="363">
        <v>40491</v>
      </c>
      <c r="G296" s="362">
        <v>117270</v>
      </c>
      <c r="H296" s="362" t="s">
        <v>963</v>
      </c>
      <c r="I296" s="362" t="s">
        <v>224</v>
      </c>
      <c r="J296" s="362" t="s">
        <v>229</v>
      </c>
      <c r="K296" s="362" t="s">
        <v>683</v>
      </c>
      <c r="L296" s="363">
        <v>40984</v>
      </c>
      <c r="M296" s="349">
        <v>107279</v>
      </c>
      <c r="N296" s="361" t="s">
        <v>642</v>
      </c>
      <c r="O296" s="349" t="s">
        <v>147</v>
      </c>
      <c r="P296" s="349" t="s">
        <v>229</v>
      </c>
      <c r="Q296" s="349" t="s">
        <v>683</v>
      </c>
      <c r="R296" s="364">
        <v>40835</v>
      </c>
      <c r="S296" s="361">
        <v>131478</v>
      </c>
      <c r="T296" s="355" t="s">
        <v>831</v>
      </c>
      <c r="U296" s="355" t="s">
        <v>181</v>
      </c>
      <c r="V296" s="355" t="s">
        <v>229</v>
      </c>
      <c r="W296" s="355" t="s">
        <v>683</v>
      </c>
      <c r="X296" s="355">
        <v>40962</v>
      </c>
      <c r="Y296" s="355">
        <v>110771</v>
      </c>
      <c r="Z296" s="355" t="s">
        <v>1213</v>
      </c>
      <c r="AA296" s="355" t="s">
        <v>148</v>
      </c>
      <c r="AB296" s="355" t="s">
        <v>229</v>
      </c>
      <c r="AC296" s="355" t="s">
        <v>683</v>
      </c>
      <c r="AD296" s="355">
        <v>40864</v>
      </c>
      <c r="AE296" s="355"/>
      <c r="AF296" s="355"/>
      <c r="AG296" s="355"/>
      <c r="AH296" s="355"/>
      <c r="AI296" s="355"/>
      <c r="AJ296" s="365"/>
      <c r="AK296" s="355">
        <v>103118</v>
      </c>
      <c r="AL296" s="355" t="s">
        <v>1144</v>
      </c>
      <c r="AM296" s="355" t="s">
        <v>154</v>
      </c>
      <c r="AN296" s="355" t="s">
        <v>231</v>
      </c>
      <c r="AO296" s="355" t="s">
        <v>689</v>
      </c>
      <c r="AP296" s="355">
        <v>40975</v>
      </c>
      <c r="AQ296" s="355">
        <v>101485</v>
      </c>
      <c r="AR296" s="355" t="s">
        <v>435</v>
      </c>
      <c r="AS296" s="355" t="s">
        <v>49</v>
      </c>
      <c r="AT296" s="355" t="s">
        <v>231</v>
      </c>
      <c r="AU296" s="355" t="s">
        <v>689</v>
      </c>
      <c r="AV296" s="355">
        <v>40920</v>
      </c>
      <c r="AW296" s="355"/>
      <c r="AX296" s="355"/>
      <c r="AY296" s="355"/>
      <c r="AZ296" s="355"/>
      <c r="BA296" s="355"/>
      <c r="BB296" s="355"/>
      <c r="BC296" s="355"/>
      <c r="BD296" s="355"/>
      <c r="BE296" s="355"/>
      <c r="BF296" s="355"/>
      <c r="BG296" s="355"/>
      <c r="BH296" s="355"/>
    </row>
    <row r="297" spans="1:60">
      <c r="A297" s="362">
        <v>112626</v>
      </c>
      <c r="B297" s="362" t="s">
        <v>593</v>
      </c>
      <c r="C297" s="362" t="s">
        <v>145</v>
      </c>
      <c r="D297" s="362" t="s">
        <v>229</v>
      </c>
      <c r="E297" s="362" t="s">
        <v>683</v>
      </c>
      <c r="F297" s="363">
        <v>40837</v>
      </c>
      <c r="G297" s="362">
        <v>116658</v>
      </c>
      <c r="H297" s="362" t="s">
        <v>581</v>
      </c>
      <c r="I297" s="362" t="s">
        <v>122</v>
      </c>
      <c r="J297" s="362" t="s">
        <v>229</v>
      </c>
      <c r="K297" s="362" t="s">
        <v>683</v>
      </c>
      <c r="L297" s="363">
        <v>40828</v>
      </c>
      <c r="M297" s="349">
        <v>135237</v>
      </c>
      <c r="N297" s="361" t="s">
        <v>615</v>
      </c>
      <c r="O297" s="349" t="s">
        <v>20</v>
      </c>
      <c r="P297" s="349" t="s">
        <v>229</v>
      </c>
      <c r="Q297" s="349" t="s">
        <v>683</v>
      </c>
      <c r="R297" s="364">
        <v>40836</v>
      </c>
      <c r="S297" s="361">
        <v>120547</v>
      </c>
      <c r="T297" s="355" t="s">
        <v>848</v>
      </c>
      <c r="U297" s="355" t="s">
        <v>33</v>
      </c>
      <c r="V297" s="355" t="s">
        <v>229</v>
      </c>
      <c r="W297" s="355" t="s">
        <v>686</v>
      </c>
      <c r="X297" s="355">
        <v>40962</v>
      </c>
      <c r="Y297" s="355">
        <v>106912</v>
      </c>
      <c r="Z297" s="355" t="s">
        <v>1214</v>
      </c>
      <c r="AA297" s="355" t="s">
        <v>28</v>
      </c>
      <c r="AB297" s="355" t="s">
        <v>229</v>
      </c>
      <c r="AC297" s="355" t="s">
        <v>683</v>
      </c>
      <c r="AD297" s="355">
        <v>40864</v>
      </c>
      <c r="AE297" s="355"/>
      <c r="AF297" s="355"/>
      <c r="AG297" s="355"/>
      <c r="AH297" s="355"/>
      <c r="AI297" s="355"/>
      <c r="AJ297" s="365"/>
      <c r="AK297" s="355">
        <v>131885</v>
      </c>
      <c r="AL297" s="355" t="s">
        <v>1142</v>
      </c>
      <c r="AM297" s="355" t="s">
        <v>41</v>
      </c>
      <c r="AN297" s="355" t="s">
        <v>231</v>
      </c>
      <c r="AO297" s="355" t="s">
        <v>689</v>
      </c>
      <c r="AP297" s="355">
        <v>40969</v>
      </c>
      <c r="AQ297" s="355">
        <v>134126</v>
      </c>
      <c r="AR297" s="355" t="s">
        <v>1294</v>
      </c>
      <c r="AS297" s="355" t="s">
        <v>262</v>
      </c>
      <c r="AT297" s="355" t="s">
        <v>231</v>
      </c>
      <c r="AU297" s="355" t="s">
        <v>689</v>
      </c>
      <c r="AV297" s="355">
        <v>40879</v>
      </c>
      <c r="AW297" s="355"/>
      <c r="AX297" s="355"/>
      <c r="AY297" s="355"/>
      <c r="AZ297" s="355"/>
      <c r="BA297" s="355"/>
      <c r="BB297" s="355"/>
      <c r="BC297" s="355"/>
      <c r="BD297" s="355"/>
      <c r="BE297" s="355"/>
      <c r="BF297" s="355"/>
      <c r="BG297" s="355"/>
      <c r="BH297" s="355"/>
    </row>
    <row r="298" spans="1:60">
      <c r="A298" s="362">
        <v>112561</v>
      </c>
      <c r="B298" s="362" t="s">
        <v>352</v>
      </c>
      <c r="C298" s="362" t="s">
        <v>145</v>
      </c>
      <c r="D298" s="362" t="s">
        <v>229</v>
      </c>
      <c r="E298" s="362" t="s">
        <v>683</v>
      </c>
      <c r="F298" s="363">
        <v>40576</v>
      </c>
      <c r="G298" s="362">
        <v>116347</v>
      </c>
      <c r="H298" s="362" t="s">
        <v>1091</v>
      </c>
      <c r="I298" s="362" t="s">
        <v>141</v>
      </c>
      <c r="J298" s="362" t="s">
        <v>229</v>
      </c>
      <c r="K298" s="362" t="s">
        <v>686</v>
      </c>
      <c r="L298" s="363">
        <v>41088</v>
      </c>
      <c r="M298" s="349">
        <v>102362</v>
      </c>
      <c r="N298" s="361" t="s">
        <v>664</v>
      </c>
      <c r="O298" s="349" t="s">
        <v>50</v>
      </c>
      <c r="P298" s="349" t="s">
        <v>231</v>
      </c>
      <c r="Q298" s="349" t="s">
        <v>691</v>
      </c>
      <c r="R298" s="364">
        <v>40836</v>
      </c>
      <c r="S298" s="361">
        <v>117336</v>
      </c>
      <c r="T298" s="355" t="s">
        <v>834</v>
      </c>
      <c r="U298" s="355" t="s">
        <v>224</v>
      </c>
      <c r="V298" s="355" t="s">
        <v>229</v>
      </c>
      <c r="W298" s="355" t="s">
        <v>683</v>
      </c>
      <c r="X298" s="355">
        <v>40962</v>
      </c>
      <c r="Y298" s="355">
        <v>115499</v>
      </c>
      <c r="Z298" s="355" t="s">
        <v>1215</v>
      </c>
      <c r="AA298" s="355" t="s">
        <v>107</v>
      </c>
      <c r="AB298" s="355" t="s">
        <v>229</v>
      </c>
      <c r="AC298" s="355" t="s">
        <v>683</v>
      </c>
      <c r="AD298" s="355">
        <v>40863</v>
      </c>
      <c r="AE298" s="355"/>
      <c r="AF298" s="355"/>
      <c r="AG298" s="355"/>
      <c r="AH298" s="355"/>
      <c r="AI298" s="355"/>
      <c r="AJ298" s="365"/>
      <c r="AK298" s="355">
        <v>131629</v>
      </c>
      <c r="AL298" s="355" t="s">
        <v>1146</v>
      </c>
      <c r="AM298" s="355" t="s">
        <v>174</v>
      </c>
      <c r="AN298" s="355" t="s">
        <v>14</v>
      </c>
      <c r="AO298" s="355" t="s">
        <v>209</v>
      </c>
      <c r="AP298" s="355">
        <v>40941</v>
      </c>
      <c r="AQ298" s="355">
        <v>114693</v>
      </c>
      <c r="AR298" s="355" t="s">
        <v>1296</v>
      </c>
      <c r="AS298" s="355" t="s">
        <v>106</v>
      </c>
      <c r="AT298" s="355" t="s">
        <v>231</v>
      </c>
      <c r="AU298" s="355" t="s">
        <v>689</v>
      </c>
      <c r="AV298" s="355">
        <v>40801</v>
      </c>
      <c r="AW298" s="355"/>
      <c r="AX298" s="355"/>
      <c r="AY298" s="355"/>
      <c r="AZ298" s="355"/>
      <c r="BA298" s="355"/>
      <c r="BB298" s="355"/>
      <c r="BC298" s="355"/>
      <c r="BD298" s="355"/>
      <c r="BE298" s="355"/>
      <c r="BF298" s="355"/>
      <c r="BG298" s="355"/>
      <c r="BH298" s="355"/>
    </row>
    <row r="299" spans="1:60">
      <c r="A299" s="362">
        <v>112370</v>
      </c>
      <c r="B299" s="362" t="s">
        <v>1100</v>
      </c>
      <c r="C299" s="362" t="s">
        <v>105</v>
      </c>
      <c r="D299" s="362" t="s">
        <v>229</v>
      </c>
      <c r="E299" s="362" t="s">
        <v>684</v>
      </c>
      <c r="F299" s="363">
        <v>40240</v>
      </c>
      <c r="G299" s="362">
        <v>116269</v>
      </c>
      <c r="H299" s="362" t="s">
        <v>365</v>
      </c>
      <c r="I299" s="362" t="s">
        <v>141</v>
      </c>
      <c r="J299" s="362" t="s">
        <v>229</v>
      </c>
      <c r="K299" s="362" t="s">
        <v>686</v>
      </c>
      <c r="L299" s="363">
        <v>40624</v>
      </c>
      <c r="M299" s="349">
        <v>124064</v>
      </c>
      <c r="N299" s="361" t="s">
        <v>635</v>
      </c>
      <c r="O299" s="349" t="s">
        <v>236</v>
      </c>
      <c r="P299" s="349" t="s">
        <v>229</v>
      </c>
      <c r="Q299" s="349" t="s">
        <v>683</v>
      </c>
      <c r="R299" s="364">
        <v>40850</v>
      </c>
      <c r="S299" s="361">
        <v>111216</v>
      </c>
      <c r="T299" s="355" t="s">
        <v>812</v>
      </c>
      <c r="U299" s="355" t="s">
        <v>138</v>
      </c>
      <c r="V299" s="355" t="s">
        <v>229</v>
      </c>
      <c r="W299" s="355" t="s">
        <v>683</v>
      </c>
      <c r="X299" s="355">
        <v>40962</v>
      </c>
      <c r="Y299" s="355">
        <v>112743</v>
      </c>
      <c r="Z299" s="355" t="s">
        <v>1216</v>
      </c>
      <c r="AA299" s="355" t="s">
        <v>140</v>
      </c>
      <c r="AB299" s="355" t="s">
        <v>229</v>
      </c>
      <c r="AC299" s="355" t="s">
        <v>683</v>
      </c>
      <c r="AD299" s="355">
        <v>40863</v>
      </c>
      <c r="AE299" s="355"/>
      <c r="AF299" s="355"/>
      <c r="AG299" s="355"/>
      <c r="AH299" s="355"/>
      <c r="AI299" s="355"/>
      <c r="AJ299" s="365"/>
      <c r="AK299" s="355"/>
      <c r="AL299" s="355"/>
      <c r="AM299" s="355"/>
      <c r="AN299" s="355"/>
      <c r="AO299" s="355"/>
      <c r="AP299" s="355"/>
      <c r="AQ299" s="355">
        <v>101853</v>
      </c>
      <c r="AR299" s="355" t="s">
        <v>1295</v>
      </c>
      <c r="AS299" s="355" t="s">
        <v>247</v>
      </c>
      <c r="AT299" s="355" t="s">
        <v>231</v>
      </c>
      <c r="AU299" s="355" t="s">
        <v>689</v>
      </c>
      <c r="AV299" s="355">
        <v>40807</v>
      </c>
      <c r="AW299" s="355"/>
      <c r="AX299" s="355"/>
      <c r="AY299" s="355"/>
      <c r="AZ299" s="355"/>
      <c r="BA299" s="355"/>
      <c r="BB299" s="355"/>
      <c r="BC299" s="355"/>
      <c r="BD299" s="355"/>
      <c r="BE299" s="355"/>
      <c r="BF299" s="355"/>
      <c r="BG299" s="355"/>
      <c r="BH299" s="355"/>
    </row>
    <row r="300" spans="1:60">
      <c r="A300" s="362">
        <v>111898</v>
      </c>
      <c r="B300" s="362" t="s">
        <v>102</v>
      </c>
      <c r="C300" s="362" t="s">
        <v>197</v>
      </c>
      <c r="D300" s="362" t="s">
        <v>229</v>
      </c>
      <c r="E300" s="362" t="s">
        <v>685</v>
      </c>
      <c r="F300" s="363">
        <v>40494</v>
      </c>
      <c r="G300" s="362">
        <v>116217</v>
      </c>
      <c r="H300" s="362" t="s">
        <v>770</v>
      </c>
      <c r="I300" s="362" t="s">
        <v>248</v>
      </c>
      <c r="J300" s="362" t="s">
        <v>229</v>
      </c>
      <c r="K300" s="362" t="s">
        <v>683</v>
      </c>
      <c r="L300" s="363">
        <v>40935</v>
      </c>
      <c r="M300" s="349">
        <v>130963</v>
      </c>
      <c r="N300" s="361" t="s">
        <v>618</v>
      </c>
      <c r="O300" s="349" t="s">
        <v>143</v>
      </c>
      <c r="P300" s="349" t="s">
        <v>229</v>
      </c>
      <c r="Q300" s="349" t="s">
        <v>683</v>
      </c>
      <c r="R300" s="364">
        <v>40851</v>
      </c>
      <c r="S300" s="361">
        <v>103782</v>
      </c>
      <c r="T300" s="355" t="s">
        <v>822</v>
      </c>
      <c r="U300" s="355" t="s">
        <v>61</v>
      </c>
      <c r="V300" s="355" t="s">
        <v>229</v>
      </c>
      <c r="W300" s="355" t="s">
        <v>683</v>
      </c>
      <c r="X300" s="355">
        <v>40962</v>
      </c>
      <c r="Y300" s="355">
        <v>125012</v>
      </c>
      <c r="Z300" s="355" t="s">
        <v>1217</v>
      </c>
      <c r="AA300" s="355" t="s">
        <v>20</v>
      </c>
      <c r="AB300" s="355" t="s">
        <v>229</v>
      </c>
      <c r="AC300" s="355" t="s">
        <v>683</v>
      </c>
      <c r="AD300" s="355">
        <v>40857</v>
      </c>
      <c r="AE300" s="355"/>
      <c r="AF300" s="355"/>
      <c r="AG300" s="355"/>
      <c r="AH300" s="355"/>
      <c r="AI300" s="355"/>
      <c r="AJ300" s="365"/>
      <c r="AK300" s="355"/>
      <c r="AL300" s="355"/>
      <c r="AM300" s="355"/>
      <c r="AN300" s="355"/>
      <c r="AO300" s="355"/>
      <c r="AP300" s="355"/>
      <c r="AQ300" s="355">
        <v>108666</v>
      </c>
      <c r="AR300" s="355" t="s">
        <v>1150</v>
      </c>
      <c r="AS300" s="355" t="s">
        <v>254</v>
      </c>
      <c r="AT300" s="355" t="s">
        <v>14</v>
      </c>
      <c r="AU300" s="355" t="s">
        <v>209</v>
      </c>
      <c r="AV300" s="355">
        <v>40933</v>
      </c>
      <c r="AW300" s="355"/>
      <c r="AX300" s="355"/>
      <c r="AY300" s="355"/>
      <c r="AZ300" s="355"/>
      <c r="BA300" s="355"/>
      <c r="BB300" s="355"/>
      <c r="BC300" s="355"/>
      <c r="BD300" s="355"/>
      <c r="BE300" s="355"/>
      <c r="BF300" s="355"/>
      <c r="BG300" s="355"/>
      <c r="BH300" s="355"/>
    </row>
    <row r="301" spans="1:60">
      <c r="A301" s="362">
        <v>111878</v>
      </c>
      <c r="B301" s="362" t="s">
        <v>404</v>
      </c>
      <c r="C301" s="362" t="s">
        <v>197</v>
      </c>
      <c r="D301" s="362" t="s">
        <v>229</v>
      </c>
      <c r="E301" s="362" t="s">
        <v>683</v>
      </c>
      <c r="F301" s="363">
        <v>40716</v>
      </c>
      <c r="G301" s="362">
        <v>116196</v>
      </c>
      <c r="H301" s="362" t="s">
        <v>366</v>
      </c>
      <c r="I301" s="362" t="s">
        <v>248</v>
      </c>
      <c r="J301" s="362" t="s">
        <v>229</v>
      </c>
      <c r="K301" s="362" t="s">
        <v>683</v>
      </c>
      <c r="L301" s="363">
        <v>40464</v>
      </c>
      <c r="M301" s="349">
        <v>113373</v>
      </c>
      <c r="N301" s="361" t="s">
        <v>631</v>
      </c>
      <c r="O301" s="349" t="s">
        <v>9</v>
      </c>
      <c r="P301" s="349" t="s">
        <v>229</v>
      </c>
      <c r="Q301" s="349" t="s">
        <v>686</v>
      </c>
      <c r="R301" s="364">
        <v>40851</v>
      </c>
      <c r="S301" s="361">
        <v>112992</v>
      </c>
      <c r="T301" s="355" t="s">
        <v>820</v>
      </c>
      <c r="U301" s="355" t="s">
        <v>140</v>
      </c>
      <c r="V301" s="355" t="s">
        <v>230</v>
      </c>
      <c r="W301" s="355" t="s">
        <v>685</v>
      </c>
      <c r="X301" s="355">
        <v>40962</v>
      </c>
      <c r="Y301" s="355">
        <v>107046</v>
      </c>
      <c r="Z301" s="355" t="s">
        <v>1218</v>
      </c>
      <c r="AA301" s="355" t="s">
        <v>29</v>
      </c>
      <c r="AB301" s="355" t="s">
        <v>229</v>
      </c>
      <c r="AC301" s="355" t="s">
        <v>683</v>
      </c>
      <c r="AD301" s="355">
        <v>40857</v>
      </c>
      <c r="AE301" s="355"/>
      <c r="AF301" s="355"/>
      <c r="AG301" s="355"/>
      <c r="AH301" s="355"/>
      <c r="AI301" s="355"/>
      <c r="AJ301" s="365"/>
      <c r="AK301" s="355"/>
      <c r="AL301" s="355"/>
      <c r="AM301" s="355"/>
      <c r="AN301" s="355"/>
      <c r="AO301" s="355"/>
      <c r="AP301" s="355"/>
      <c r="AQ301" s="355">
        <v>111520</v>
      </c>
      <c r="AR301" s="355" t="s">
        <v>1297</v>
      </c>
      <c r="AS301" s="355" t="s">
        <v>221</v>
      </c>
      <c r="AT301" s="355" t="s">
        <v>14</v>
      </c>
      <c r="AU301" s="355" t="s">
        <v>209</v>
      </c>
      <c r="AV301" s="355">
        <v>40890</v>
      </c>
      <c r="AW301" s="355"/>
      <c r="AX301" s="355"/>
      <c r="AY301" s="355"/>
      <c r="AZ301" s="355"/>
      <c r="BA301" s="355"/>
      <c r="BB301" s="355"/>
      <c r="BC301" s="355"/>
      <c r="BD301" s="355"/>
      <c r="BE301" s="355"/>
      <c r="BF301" s="355"/>
      <c r="BG301" s="355"/>
      <c r="BH301" s="355"/>
    </row>
    <row r="302" spans="1:60">
      <c r="A302" s="362">
        <v>111804</v>
      </c>
      <c r="B302" s="362" t="s">
        <v>1101</v>
      </c>
      <c r="C302" s="362" t="s">
        <v>197</v>
      </c>
      <c r="D302" s="362" t="s">
        <v>229</v>
      </c>
      <c r="E302" s="362" t="s">
        <v>683</v>
      </c>
      <c r="F302" s="363">
        <v>40366</v>
      </c>
      <c r="G302" s="362">
        <v>116186</v>
      </c>
      <c r="H302" s="362" t="s">
        <v>583</v>
      </c>
      <c r="I302" s="362" t="s">
        <v>248</v>
      </c>
      <c r="J302" s="362" t="s">
        <v>229</v>
      </c>
      <c r="K302" s="362" t="s">
        <v>683</v>
      </c>
      <c r="L302" s="363">
        <v>40808</v>
      </c>
      <c r="M302" s="349">
        <v>110642</v>
      </c>
      <c r="N302" s="361" t="s">
        <v>633</v>
      </c>
      <c r="O302" s="349" t="s">
        <v>148</v>
      </c>
      <c r="P302" s="349" t="s">
        <v>229</v>
      </c>
      <c r="Q302" s="349" t="s">
        <v>683</v>
      </c>
      <c r="R302" s="364">
        <v>40851</v>
      </c>
      <c r="S302" s="361">
        <v>123487</v>
      </c>
      <c r="T302" s="355" t="s">
        <v>871</v>
      </c>
      <c r="U302" s="355" t="s">
        <v>175</v>
      </c>
      <c r="V302" s="355" t="s">
        <v>229</v>
      </c>
      <c r="W302" s="355" t="s">
        <v>686</v>
      </c>
      <c r="X302" s="355">
        <v>40963</v>
      </c>
      <c r="Y302" s="355">
        <v>103969</v>
      </c>
      <c r="Z302" s="355" t="s">
        <v>1219</v>
      </c>
      <c r="AA302" s="355" t="s">
        <v>119</v>
      </c>
      <c r="AB302" s="355" t="s">
        <v>229</v>
      </c>
      <c r="AC302" s="355" t="s">
        <v>683</v>
      </c>
      <c r="AD302" s="355">
        <v>40857</v>
      </c>
      <c r="AE302" s="355"/>
      <c r="AF302" s="355"/>
      <c r="AG302" s="355"/>
      <c r="AH302" s="355"/>
      <c r="AI302" s="355"/>
      <c r="AJ302" s="365"/>
      <c r="AK302" s="355"/>
      <c r="AL302" s="355"/>
      <c r="AM302" s="355"/>
      <c r="AN302" s="355"/>
      <c r="AO302" s="355"/>
      <c r="AP302" s="355"/>
      <c r="AQ302" s="355">
        <v>135950</v>
      </c>
      <c r="AR302" s="355" t="s">
        <v>1298</v>
      </c>
      <c r="AS302" s="355" t="s">
        <v>173</v>
      </c>
      <c r="AT302" s="355" t="s">
        <v>14</v>
      </c>
      <c r="AU302" s="355" t="s">
        <v>209</v>
      </c>
      <c r="AV302" s="355">
        <v>40884</v>
      </c>
      <c r="AW302" s="355"/>
      <c r="AX302" s="355"/>
      <c r="AY302" s="355"/>
      <c r="AZ302" s="355"/>
      <c r="BA302" s="355"/>
      <c r="BB302" s="355"/>
      <c r="BC302" s="355"/>
      <c r="BD302" s="355"/>
      <c r="BE302" s="355"/>
      <c r="BF302" s="355"/>
      <c r="BG302" s="355"/>
      <c r="BH302" s="355"/>
    </row>
    <row r="303" spans="1:60">
      <c r="A303" s="362">
        <v>111321</v>
      </c>
      <c r="B303" s="362" t="s">
        <v>582</v>
      </c>
      <c r="C303" s="362" t="s">
        <v>136</v>
      </c>
      <c r="D303" s="362" t="s">
        <v>229</v>
      </c>
      <c r="E303" s="362" t="s">
        <v>684</v>
      </c>
      <c r="F303" s="363">
        <v>40828</v>
      </c>
      <c r="G303" s="362">
        <v>116163</v>
      </c>
      <c r="H303" s="362" t="s">
        <v>962</v>
      </c>
      <c r="I303" s="362" t="s">
        <v>141</v>
      </c>
      <c r="J303" s="362" t="s">
        <v>229</v>
      </c>
      <c r="K303" s="362" t="s">
        <v>683</v>
      </c>
      <c r="L303" s="363">
        <v>41046</v>
      </c>
      <c r="M303" s="349">
        <v>108944</v>
      </c>
      <c r="N303" s="361" t="s">
        <v>643</v>
      </c>
      <c r="O303" s="349" t="s">
        <v>127</v>
      </c>
      <c r="P303" s="349" t="s">
        <v>229</v>
      </c>
      <c r="Q303" s="349" t="s">
        <v>685</v>
      </c>
      <c r="R303" s="364">
        <v>40851</v>
      </c>
      <c r="S303" s="361">
        <v>105155</v>
      </c>
      <c r="T303" s="355" t="s">
        <v>806</v>
      </c>
      <c r="U303" s="355" t="s">
        <v>255</v>
      </c>
      <c r="V303" s="355" t="s">
        <v>229</v>
      </c>
      <c r="W303" s="355" t="s">
        <v>683</v>
      </c>
      <c r="X303" s="355">
        <v>40969</v>
      </c>
      <c r="Y303" s="355">
        <v>105920</v>
      </c>
      <c r="Z303" s="355" t="s">
        <v>1220</v>
      </c>
      <c r="AA303" s="355" t="s">
        <v>62</v>
      </c>
      <c r="AB303" s="355" t="s">
        <v>229</v>
      </c>
      <c r="AC303" s="355" t="s">
        <v>683</v>
      </c>
      <c r="AD303" s="355">
        <v>40857</v>
      </c>
      <c r="AE303" s="355"/>
      <c r="AF303" s="355"/>
      <c r="AG303" s="355"/>
      <c r="AH303" s="355"/>
      <c r="AI303" s="355"/>
      <c r="AJ303" s="365"/>
      <c r="AK303" s="355"/>
      <c r="AL303" s="355"/>
      <c r="AM303" s="355"/>
      <c r="AN303" s="355"/>
      <c r="AO303" s="355"/>
      <c r="AP303" s="355"/>
      <c r="AQ303" s="355">
        <v>132205</v>
      </c>
      <c r="AR303" s="355" t="s">
        <v>1299</v>
      </c>
      <c r="AS303" s="355" t="s">
        <v>263</v>
      </c>
      <c r="AT303" s="355" t="s">
        <v>14</v>
      </c>
      <c r="AU303" s="355" t="s">
        <v>209</v>
      </c>
      <c r="AV303" s="355">
        <v>40836</v>
      </c>
      <c r="AW303" s="355"/>
      <c r="AX303" s="355"/>
      <c r="AY303" s="355"/>
      <c r="AZ303" s="355"/>
      <c r="BA303" s="355"/>
      <c r="BB303" s="355"/>
      <c r="BC303" s="355"/>
      <c r="BD303" s="355"/>
      <c r="BE303" s="355"/>
      <c r="BF303" s="355"/>
      <c r="BG303" s="355"/>
      <c r="BH303" s="355"/>
    </row>
    <row r="304" spans="1:60">
      <c r="A304" s="362">
        <v>115309</v>
      </c>
      <c r="B304" s="362" t="s">
        <v>578</v>
      </c>
      <c r="C304" s="362" t="s">
        <v>263</v>
      </c>
      <c r="D304" s="362" t="s">
        <v>229</v>
      </c>
      <c r="E304" s="362" t="s">
        <v>685</v>
      </c>
      <c r="F304" s="363">
        <v>40808</v>
      </c>
      <c r="G304" s="362">
        <v>116151</v>
      </c>
      <c r="H304" s="362" t="s">
        <v>363</v>
      </c>
      <c r="I304" s="362" t="s">
        <v>141</v>
      </c>
      <c r="J304" s="362" t="s">
        <v>229</v>
      </c>
      <c r="K304" s="362" t="s">
        <v>683</v>
      </c>
      <c r="L304" s="363">
        <v>40731</v>
      </c>
      <c r="M304" s="349">
        <v>106191</v>
      </c>
      <c r="N304" s="361" t="s">
        <v>644</v>
      </c>
      <c r="O304" s="349" t="s">
        <v>4</v>
      </c>
      <c r="P304" s="349" t="s">
        <v>229</v>
      </c>
      <c r="Q304" s="349" t="s">
        <v>683</v>
      </c>
      <c r="R304" s="364">
        <v>40855</v>
      </c>
      <c r="S304" s="361">
        <v>102509</v>
      </c>
      <c r="T304" s="355" t="s">
        <v>1019</v>
      </c>
      <c r="U304" s="355" t="s">
        <v>150</v>
      </c>
      <c r="V304" s="355" t="s">
        <v>229</v>
      </c>
      <c r="W304" s="355" t="s">
        <v>683</v>
      </c>
      <c r="X304" s="355">
        <v>40969</v>
      </c>
      <c r="Y304" s="355">
        <v>124650</v>
      </c>
      <c r="Z304" s="355" t="s">
        <v>1221</v>
      </c>
      <c r="AA304" s="355" t="s">
        <v>109</v>
      </c>
      <c r="AB304" s="355" t="s">
        <v>229</v>
      </c>
      <c r="AC304" s="355" t="s">
        <v>683</v>
      </c>
      <c r="AD304" s="355">
        <v>40856</v>
      </c>
      <c r="AE304" s="355"/>
      <c r="AF304" s="355"/>
      <c r="AG304" s="355"/>
      <c r="AH304" s="355"/>
      <c r="AI304" s="355"/>
      <c r="AJ304" s="365"/>
      <c r="AK304" s="355"/>
      <c r="AL304" s="355"/>
      <c r="AM304" s="355"/>
      <c r="AN304" s="355"/>
      <c r="AO304" s="355"/>
      <c r="AP304" s="355"/>
      <c r="AQ304" s="355"/>
      <c r="AR304" s="355"/>
      <c r="AS304" s="355"/>
      <c r="AT304" s="355"/>
      <c r="AU304" s="355"/>
      <c r="AV304" s="355"/>
      <c r="AW304" s="355"/>
      <c r="AX304" s="355"/>
      <c r="AY304" s="355"/>
      <c r="AZ304" s="355"/>
      <c r="BA304" s="355"/>
      <c r="BB304" s="355"/>
      <c r="BC304" s="355"/>
      <c r="BD304" s="355"/>
      <c r="BE304" s="355"/>
      <c r="BF304" s="355"/>
      <c r="BG304" s="355"/>
      <c r="BH304" s="355"/>
    </row>
    <row r="305" spans="1:60">
      <c r="A305" s="362">
        <v>115296</v>
      </c>
      <c r="B305" s="362" t="s">
        <v>385</v>
      </c>
      <c r="C305" s="362" t="s">
        <v>263</v>
      </c>
      <c r="D305" s="362" t="s">
        <v>229</v>
      </c>
      <c r="E305" s="362" t="s">
        <v>685</v>
      </c>
      <c r="F305" s="363">
        <v>40590</v>
      </c>
      <c r="G305" s="362">
        <v>100325</v>
      </c>
      <c r="H305" s="362" t="s">
        <v>1300</v>
      </c>
      <c r="I305" s="362" t="s">
        <v>39</v>
      </c>
      <c r="J305" s="362" t="s">
        <v>229</v>
      </c>
      <c r="K305" s="362" t="s">
        <v>685</v>
      </c>
      <c r="L305" s="363">
        <v>40339</v>
      </c>
      <c r="M305" s="349">
        <v>101437</v>
      </c>
      <c r="N305" s="361" t="s">
        <v>652</v>
      </c>
      <c r="O305" s="349" t="s">
        <v>49</v>
      </c>
      <c r="P305" s="349" t="s">
        <v>229</v>
      </c>
      <c r="Q305" s="349" t="s">
        <v>683</v>
      </c>
      <c r="R305" s="364">
        <v>40855</v>
      </c>
      <c r="S305" s="361">
        <v>126285</v>
      </c>
      <c r="T305" s="355" t="s">
        <v>883</v>
      </c>
      <c r="U305" s="355" t="s">
        <v>259</v>
      </c>
      <c r="V305" s="355" t="s">
        <v>229</v>
      </c>
      <c r="W305" s="355" t="s">
        <v>683</v>
      </c>
      <c r="X305" s="355">
        <v>40970</v>
      </c>
      <c r="Y305" s="355">
        <v>109893</v>
      </c>
      <c r="Z305" s="355" t="s">
        <v>1222</v>
      </c>
      <c r="AA305" s="355" t="s">
        <v>171</v>
      </c>
      <c r="AB305" s="355" t="s">
        <v>229</v>
      </c>
      <c r="AC305" s="355" t="s">
        <v>683</v>
      </c>
      <c r="AD305" s="355">
        <v>40856</v>
      </c>
      <c r="AE305" s="355"/>
      <c r="AF305" s="355"/>
      <c r="AG305" s="355"/>
      <c r="AH305" s="355"/>
      <c r="AI305" s="355"/>
      <c r="AJ305" s="365"/>
      <c r="AK305" s="355"/>
      <c r="AL305" s="355"/>
      <c r="AM305" s="355"/>
      <c r="AN305" s="355"/>
      <c r="AO305" s="355"/>
      <c r="AP305" s="355"/>
      <c r="AQ305" s="355"/>
      <c r="AR305" s="355"/>
      <c r="AS305" s="355"/>
      <c r="AT305" s="355"/>
      <c r="AU305" s="355"/>
      <c r="AV305" s="355"/>
      <c r="AW305" s="355"/>
      <c r="AX305" s="355"/>
      <c r="AY305" s="355"/>
      <c r="AZ305" s="355"/>
      <c r="BA305" s="355"/>
      <c r="BB305" s="355"/>
      <c r="BC305" s="355"/>
      <c r="BD305" s="355"/>
      <c r="BE305" s="355"/>
      <c r="BF305" s="355"/>
      <c r="BG305" s="355"/>
      <c r="BH305" s="355"/>
    </row>
    <row r="306" spans="1:60">
      <c r="A306" s="362">
        <v>114731</v>
      </c>
      <c r="B306" s="362" t="s">
        <v>391</v>
      </c>
      <c r="C306" s="362" t="s">
        <v>263</v>
      </c>
      <c r="D306" s="362" t="s">
        <v>229</v>
      </c>
      <c r="E306" s="362" t="s">
        <v>683</v>
      </c>
      <c r="F306" s="363">
        <v>40633</v>
      </c>
      <c r="G306" s="362">
        <v>116134</v>
      </c>
      <c r="H306" s="362" t="s">
        <v>586</v>
      </c>
      <c r="I306" s="362" t="s">
        <v>184</v>
      </c>
      <c r="J306" s="362" t="s">
        <v>229</v>
      </c>
      <c r="K306" s="362" t="s">
        <v>683</v>
      </c>
      <c r="L306" s="363">
        <v>40801</v>
      </c>
      <c r="M306" s="349">
        <v>121194</v>
      </c>
      <c r="N306" s="361" t="s">
        <v>616</v>
      </c>
      <c r="O306" s="349" t="s">
        <v>114</v>
      </c>
      <c r="P306" s="349" t="s">
        <v>229</v>
      </c>
      <c r="Q306" s="349" t="s">
        <v>683</v>
      </c>
      <c r="R306" s="364">
        <v>40856</v>
      </c>
      <c r="S306" s="361">
        <v>100484</v>
      </c>
      <c r="T306" s="355" t="s">
        <v>837</v>
      </c>
      <c r="U306" s="355" t="s">
        <v>227</v>
      </c>
      <c r="V306" s="355" t="s">
        <v>229</v>
      </c>
      <c r="W306" s="355" t="s">
        <v>683</v>
      </c>
      <c r="X306" s="355">
        <v>40974</v>
      </c>
      <c r="Y306" s="355">
        <v>111214</v>
      </c>
      <c r="Z306" s="355" t="s">
        <v>1223</v>
      </c>
      <c r="AA306" s="355" t="s">
        <v>146</v>
      </c>
      <c r="AB306" s="355" t="s">
        <v>229</v>
      </c>
      <c r="AC306" s="355" t="s">
        <v>683</v>
      </c>
      <c r="AD306" s="355">
        <v>40856</v>
      </c>
      <c r="AE306" s="355"/>
      <c r="AF306" s="355"/>
      <c r="AG306" s="355"/>
      <c r="AH306" s="355"/>
      <c r="AI306" s="355"/>
      <c r="AJ306" s="365"/>
      <c r="AK306" s="355"/>
      <c r="AL306" s="355"/>
      <c r="AM306" s="355"/>
      <c r="AN306" s="355"/>
      <c r="AO306" s="355"/>
      <c r="AP306" s="355"/>
      <c r="AQ306" s="355"/>
      <c r="AR306" s="355"/>
      <c r="AS306" s="355"/>
      <c r="AT306" s="355"/>
      <c r="AU306" s="355"/>
      <c r="AV306" s="355"/>
      <c r="AW306" s="355"/>
      <c r="AX306" s="355"/>
      <c r="AY306" s="355"/>
      <c r="AZ306" s="355"/>
      <c r="BA306" s="355"/>
      <c r="BB306" s="355"/>
      <c r="BC306" s="355"/>
      <c r="BD306" s="355"/>
      <c r="BE306" s="355"/>
      <c r="BF306" s="355"/>
      <c r="BG306" s="355"/>
      <c r="BH306" s="355"/>
    </row>
    <row r="307" spans="1:60">
      <c r="A307" s="362">
        <v>114536</v>
      </c>
      <c r="B307" s="362" t="s">
        <v>69</v>
      </c>
      <c r="C307" s="362" t="s">
        <v>106</v>
      </c>
      <c r="D307" s="362" t="s">
        <v>229</v>
      </c>
      <c r="E307" s="362" t="s">
        <v>686</v>
      </c>
      <c r="F307" s="363">
        <v>40073</v>
      </c>
      <c r="G307" s="362">
        <v>116011</v>
      </c>
      <c r="H307" s="362" t="s">
        <v>738</v>
      </c>
      <c r="I307" s="362" t="s">
        <v>141</v>
      </c>
      <c r="J307" s="362" t="s">
        <v>229</v>
      </c>
      <c r="K307" s="362" t="s">
        <v>683</v>
      </c>
      <c r="L307" s="363">
        <v>40969</v>
      </c>
      <c r="M307" s="349">
        <v>115620</v>
      </c>
      <c r="N307" s="361" t="s">
        <v>624</v>
      </c>
      <c r="O307" s="349" t="s">
        <v>107</v>
      </c>
      <c r="P307" s="349" t="s">
        <v>229</v>
      </c>
      <c r="Q307" s="349" t="s">
        <v>686</v>
      </c>
      <c r="R307" s="364">
        <v>40856</v>
      </c>
      <c r="S307" s="361">
        <v>121334</v>
      </c>
      <c r="T307" s="355" t="s">
        <v>859</v>
      </c>
      <c r="U307" s="355" t="s">
        <v>178</v>
      </c>
      <c r="V307" s="355" t="s">
        <v>229</v>
      </c>
      <c r="W307" s="355" t="s">
        <v>683</v>
      </c>
      <c r="X307" s="355">
        <v>40975</v>
      </c>
      <c r="Y307" s="355">
        <v>103966</v>
      </c>
      <c r="Z307" s="355" t="s">
        <v>1224</v>
      </c>
      <c r="AA307" s="355" t="s">
        <v>119</v>
      </c>
      <c r="AB307" s="355" t="s">
        <v>229</v>
      </c>
      <c r="AC307" s="355" t="s">
        <v>683</v>
      </c>
      <c r="AD307" s="355">
        <v>40856</v>
      </c>
      <c r="AE307" s="355"/>
      <c r="AF307" s="355"/>
      <c r="AG307" s="355"/>
      <c r="AH307" s="355"/>
      <c r="AI307" s="355"/>
      <c r="AJ307" s="365"/>
      <c r="AK307" s="355"/>
      <c r="AL307" s="355"/>
      <c r="AM307" s="355"/>
      <c r="AN307" s="355"/>
      <c r="AO307" s="355"/>
      <c r="AP307" s="355"/>
      <c r="AQ307" s="355"/>
      <c r="AR307" s="355"/>
      <c r="AS307" s="355"/>
      <c r="AT307" s="355"/>
      <c r="AU307" s="355"/>
      <c r="AV307" s="355"/>
      <c r="AW307" s="355"/>
      <c r="AX307" s="355"/>
      <c r="AY307" s="355"/>
      <c r="AZ307" s="355"/>
      <c r="BA307" s="355"/>
      <c r="BB307" s="355"/>
      <c r="BC307" s="355"/>
      <c r="BD307" s="355"/>
      <c r="BE307" s="355"/>
      <c r="BF307" s="355"/>
      <c r="BG307" s="355"/>
      <c r="BH307" s="355"/>
    </row>
    <row r="308" spans="1:60">
      <c r="A308" s="362">
        <v>113269</v>
      </c>
      <c r="B308" s="362" t="s">
        <v>386</v>
      </c>
      <c r="C308" s="362" t="s">
        <v>260</v>
      </c>
      <c r="D308" s="362" t="s">
        <v>229</v>
      </c>
      <c r="E308" s="362" t="s">
        <v>683</v>
      </c>
      <c r="F308" s="363">
        <v>40444</v>
      </c>
      <c r="G308" s="362">
        <v>115964</v>
      </c>
      <c r="H308" s="362" t="s">
        <v>737</v>
      </c>
      <c r="I308" s="362" t="s">
        <v>141</v>
      </c>
      <c r="J308" s="362" t="s">
        <v>229</v>
      </c>
      <c r="K308" s="362" t="s">
        <v>683</v>
      </c>
      <c r="L308" s="363">
        <v>40947</v>
      </c>
      <c r="M308" s="349">
        <v>102798</v>
      </c>
      <c r="N308" s="361" t="s">
        <v>651</v>
      </c>
      <c r="O308" s="349" t="s">
        <v>11</v>
      </c>
      <c r="P308" s="349" t="s">
        <v>229</v>
      </c>
      <c r="Q308" s="349" t="s">
        <v>683</v>
      </c>
      <c r="R308" s="364">
        <v>40856</v>
      </c>
      <c r="S308" s="361">
        <v>116796</v>
      </c>
      <c r="T308" s="355" t="s">
        <v>884</v>
      </c>
      <c r="U308" s="355" t="s">
        <v>122</v>
      </c>
      <c r="V308" s="355" t="s">
        <v>229</v>
      </c>
      <c r="W308" s="355" t="s">
        <v>686</v>
      </c>
      <c r="X308" s="355">
        <v>40975</v>
      </c>
      <c r="Y308" s="355">
        <v>121828</v>
      </c>
      <c r="Z308" s="355" t="s">
        <v>1225</v>
      </c>
      <c r="AA308" s="355" t="s">
        <v>143</v>
      </c>
      <c r="AB308" s="355" t="s">
        <v>229</v>
      </c>
      <c r="AC308" s="355" t="s">
        <v>683</v>
      </c>
      <c r="AD308" s="355">
        <v>40850</v>
      </c>
      <c r="AE308" s="355"/>
      <c r="AF308" s="355"/>
      <c r="AG308" s="355"/>
      <c r="AH308" s="355"/>
      <c r="AI308" s="355"/>
      <c r="AJ308" s="365"/>
      <c r="AK308" s="355"/>
      <c r="AL308" s="355"/>
      <c r="AM308" s="355"/>
      <c r="AN308" s="355"/>
      <c r="AO308" s="355"/>
      <c r="AP308" s="355"/>
      <c r="AQ308" s="355"/>
      <c r="AR308" s="355"/>
      <c r="AS308" s="355"/>
      <c r="AT308" s="355"/>
      <c r="AU308" s="355"/>
      <c r="AV308" s="355"/>
      <c r="AW308" s="355"/>
      <c r="AX308" s="355"/>
      <c r="AY308" s="355"/>
      <c r="AZ308" s="355"/>
      <c r="BA308" s="355"/>
      <c r="BB308" s="355"/>
      <c r="BC308" s="355"/>
      <c r="BD308" s="355"/>
      <c r="BE308" s="355"/>
      <c r="BF308" s="355"/>
      <c r="BG308" s="355"/>
      <c r="BH308" s="355"/>
    </row>
    <row r="309" spans="1:60">
      <c r="A309" s="362">
        <v>112753</v>
      </c>
      <c r="B309" s="362" t="s">
        <v>588</v>
      </c>
      <c r="C309" s="362" t="s">
        <v>140</v>
      </c>
      <c r="D309" s="362" t="s">
        <v>229</v>
      </c>
      <c r="E309" s="362" t="s">
        <v>683</v>
      </c>
      <c r="F309" s="363">
        <v>40858</v>
      </c>
      <c r="G309" s="362">
        <v>115907</v>
      </c>
      <c r="H309" s="362" t="s">
        <v>735</v>
      </c>
      <c r="I309" s="362" t="s">
        <v>141</v>
      </c>
      <c r="J309" s="362" t="s">
        <v>229</v>
      </c>
      <c r="K309" s="362" t="s">
        <v>683</v>
      </c>
      <c r="L309" s="363">
        <v>40926</v>
      </c>
      <c r="M309" s="349">
        <v>122058</v>
      </c>
      <c r="N309" s="361" t="s">
        <v>653</v>
      </c>
      <c r="O309" s="349" t="s">
        <v>143</v>
      </c>
      <c r="P309" s="349" t="s">
        <v>230</v>
      </c>
      <c r="Q309" s="349" t="s">
        <v>683</v>
      </c>
      <c r="R309" s="364">
        <v>40856</v>
      </c>
      <c r="S309" s="361">
        <v>111986</v>
      </c>
      <c r="T309" s="355" t="s">
        <v>815</v>
      </c>
      <c r="U309" s="355" t="s">
        <v>197</v>
      </c>
      <c r="V309" s="355" t="s">
        <v>229</v>
      </c>
      <c r="W309" s="355" t="s">
        <v>683</v>
      </c>
      <c r="X309" s="355">
        <v>40975</v>
      </c>
      <c r="Y309" s="355">
        <v>121023</v>
      </c>
      <c r="Z309" s="355" t="s">
        <v>1226</v>
      </c>
      <c r="AA309" s="355" t="s">
        <v>114</v>
      </c>
      <c r="AB309" s="355" t="s">
        <v>229</v>
      </c>
      <c r="AC309" s="355" t="s">
        <v>683</v>
      </c>
      <c r="AD309" s="355">
        <v>40850</v>
      </c>
      <c r="AE309" s="355"/>
      <c r="AF309" s="355"/>
      <c r="AG309" s="355"/>
      <c r="AH309" s="355"/>
      <c r="AI309" s="355"/>
      <c r="AJ309" s="365"/>
      <c r="AK309" s="355"/>
      <c r="AL309" s="355"/>
      <c r="AM309" s="355"/>
      <c r="AN309" s="355"/>
      <c r="AO309" s="355"/>
      <c r="AP309" s="355"/>
      <c r="AQ309" s="355"/>
      <c r="AR309" s="355"/>
      <c r="AS309" s="355"/>
      <c r="AT309" s="355"/>
      <c r="AU309" s="355"/>
      <c r="AV309" s="355"/>
      <c r="AW309" s="355"/>
      <c r="AX309" s="355"/>
      <c r="AY309" s="355"/>
      <c r="AZ309" s="355"/>
      <c r="BA309" s="355"/>
      <c r="BB309" s="355"/>
      <c r="BC309" s="355"/>
      <c r="BD309" s="355"/>
      <c r="BE309" s="355"/>
      <c r="BF309" s="355"/>
      <c r="BG309" s="355"/>
      <c r="BH309" s="355"/>
    </row>
    <row r="310" spans="1:60">
      <c r="A310" s="362">
        <v>112681</v>
      </c>
      <c r="B310" s="362" t="s">
        <v>1102</v>
      </c>
      <c r="C310" s="362" t="s">
        <v>145</v>
      </c>
      <c r="D310" s="362" t="s">
        <v>229</v>
      </c>
      <c r="E310" s="362" t="s">
        <v>683</v>
      </c>
      <c r="F310" s="363">
        <v>40513</v>
      </c>
      <c r="G310" s="362">
        <v>115873</v>
      </c>
      <c r="H310" s="362" t="s">
        <v>736</v>
      </c>
      <c r="I310" s="362" t="s">
        <v>141</v>
      </c>
      <c r="J310" s="362" t="s">
        <v>229</v>
      </c>
      <c r="K310" s="362" t="s">
        <v>683</v>
      </c>
      <c r="L310" s="363">
        <v>40921</v>
      </c>
      <c r="M310" s="349">
        <v>115213</v>
      </c>
      <c r="N310" s="361" t="s">
        <v>656</v>
      </c>
      <c r="O310" s="349" t="s">
        <v>263</v>
      </c>
      <c r="P310" s="349" t="s">
        <v>230</v>
      </c>
      <c r="Q310" s="349" t="s">
        <v>685</v>
      </c>
      <c r="R310" s="364">
        <v>40856</v>
      </c>
      <c r="S310" s="361">
        <v>110619</v>
      </c>
      <c r="T310" s="355" t="s">
        <v>810</v>
      </c>
      <c r="U310" s="355" t="s">
        <v>148</v>
      </c>
      <c r="V310" s="355" t="s">
        <v>229</v>
      </c>
      <c r="W310" s="355" t="s">
        <v>685</v>
      </c>
      <c r="X310" s="355">
        <v>40975</v>
      </c>
      <c r="Y310" s="355">
        <v>119299</v>
      </c>
      <c r="Z310" s="355" t="s">
        <v>1227</v>
      </c>
      <c r="AA310" s="355" t="s">
        <v>142</v>
      </c>
      <c r="AB310" s="355" t="s">
        <v>229</v>
      </c>
      <c r="AC310" s="355" t="s">
        <v>683</v>
      </c>
      <c r="AD310" s="355">
        <v>40850</v>
      </c>
      <c r="AE310" s="355"/>
      <c r="AF310" s="355"/>
      <c r="AG310" s="355"/>
      <c r="AH310" s="355"/>
      <c r="AI310" s="355"/>
      <c r="AJ310" s="365"/>
      <c r="AK310" s="355"/>
      <c r="AL310" s="355"/>
      <c r="AM310" s="355"/>
      <c r="AN310" s="355"/>
      <c r="AO310" s="355"/>
      <c r="AP310" s="355"/>
      <c r="AQ310" s="355"/>
      <c r="AR310" s="355"/>
      <c r="AS310" s="355"/>
      <c r="AT310" s="355"/>
      <c r="AU310" s="355"/>
      <c r="AV310" s="355"/>
      <c r="AW310" s="355"/>
      <c r="AX310" s="355"/>
      <c r="AY310" s="355"/>
      <c r="AZ310" s="355"/>
      <c r="BA310" s="355"/>
      <c r="BB310" s="355"/>
      <c r="BC310" s="355"/>
      <c r="BD310" s="355"/>
      <c r="BE310" s="355"/>
      <c r="BF310" s="355"/>
      <c r="BG310" s="355"/>
      <c r="BH310" s="355"/>
    </row>
    <row r="311" spans="1:60">
      <c r="A311" s="362">
        <v>111603</v>
      </c>
      <c r="B311" s="362" t="s">
        <v>349</v>
      </c>
      <c r="C311" s="362" t="s">
        <v>221</v>
      </c>
      <c r="D311" s="362" t="s">
        <v>229</v>
      </c>
      <c r="E311" s="362" t="s">
        <v>683</v>
      </c>
      <c r="F311" s="363">
        <v>40508</v>
      </c>
      <c r="G311" s="362">
        <v>115542</v>
      </c>
      <c r="H311" s="362" t="s">
        <v>407</v>
      </c>
      <c r="I311" s="362" t="s">
        <v>107</v>
      </c>
      <c r="J311" s="362" t="s">
        <v>229</v>
      </c>
      <c r="K311" s="362" t="s">
        <v>683</v>
      </c>
      <c r="L311" s="363">
        <v>40610</v>
      </c>
      <c r="M311" s="349">
        <v>135160</v>
      </c>
      <c r="N311" s="361" t="s">
        <v>639</v>
      </c>
      <c r="O311" s="349" t="s">
        <v>248</v>
      </c>
      <c r="P311" s="349" t="s">
        <v>229</v>
      </c>
      <c r="Q311" s="349" t="s">
        <v>683</v>
      </c>
      <c r="R311" s="364">
        <v>40858</v>
      </c>
      <c r="S311" s="361">
        <v>121441</v>
      </c>
      <c r="T311" s="355" t="s">
        <v>860</v>
      </c>
      <c r="U311" s="355" t="s">
        <v>178</v>
      </c>
      <c r="V311" s="355" t="s">
        <v>229</v>
      </c>
      <c r="W311" s="355" t="s">
        <v>683</v>
      </c>
      <c r="X311" s="355">
        <v>40976</v>
      </c>
      <c r="Y311" s="355">
        <v>110722</v>
      </c>
      <c r="Z311" s="355" t="s">
        <v>1228</v>
      </c>
      <c r="AA311" s="355" t="s">
        <v>149</v>
      </c>
      <c r="AB311" s="355" t="s">
        <v>229</v>
      </c>
      <c r="AC311" s="355" t="s">
        <v>683</v>
      </c>
      <c r="AD311" s="355">
        <v>40850</v>
      </c>
      <c r="AE311" s="355"/>
      <c r="AF311" s="355"/>
      <c r="AG311" s="355"/>
      <c r="AH311" s="355"/>
      <c r="AI311" s="355"/>
      <c r="AJ311" s="365"/>
      <c r="AK311" s="355"/>
      <c r="AL311" s="355"/>
      <c r="AM311" s="355"/>
      <c r="AN311" s="355"/>
      <c r="AO311" s="355"/>
      <c r="AP311" s="355"/>
      <c r="AQ311" s="355"/>
      <c r="AR311" s="355"/>
      <c r="AS311" s="355"/>
      <c r="AT311" s="355"/>
      <c r="AU311" s="355"/>
      <c r="AV311" s="355"/>
      <c r="AW311" s="355"/>
      <c r="AX311" s="355"/>
      <c r="AY311" s="355"/>
      <c r="AZ311" s="355"/>
      <c r="BA311" s="355"/>
      <c r="BB311" s="355"/>
      <c r="BC311" s="355"/>
      <c r="BD311" s="355"/>
      <c r="BE311" s="355"/>
      <c r="BF311" s="355"/>
      <c r="BG311" s="355"/>
      <c r="BH311" s="355"/>
    </row>
    <row r="312" spans="1:60">
      <c r="A312" s="362">
        <v>111058</v>
      </c>
      <c r="B312" s="362" t="s">
        <v>408</v>
      </c>
      <c r="C312" s="362" t="s">
        <v>137</v>
      </c>
      <c r="D312" s="362" t="s">
        <v>229</v>
      </c>
      <c r="E312" s="362" t="s">
        <v>683</v>
      </c>
      <c r="F312" s="363">
        <v>40527</v>
      </c>
      <c r="G312" s="362">
        <v>115534</v>
      </c>
      <c r="H312" s="362" t="s">
        <v>732</v>
      </c>
      <c r="I312" s="362" t="s">
        <v>107</v>
      </c>
      <c r="J312" s="362" t="s">
        <v>229</v>
      </c>
      <c r="K312" s="362" t="s">
        <v>683</v>
      </c>
      <c r="L312" s="363">
        <v>40939</v>
      </c>
      <c r="M312" s="349">
        <v>106657</v>
      </c>
      <c r="N312" s="361" t="s">
        <v>662</v>
      </c>
      <c r="O312" s="349" t="s">
        <v>245</v>
      </c>
      <c r="P312" s="349" t="s">
        <v>230</v>
      </c>
      <c r="Q312" s="349" t="s">
        <v>686</v>
      </c>
      <c r="R312" s="364">
        <v>40858</v>
      </c>
      <c r="S312" s="361">
        <v>125235</v>
      </c>
      <c r="T312" s="355" t="s">
        <v>876</v>
      </c>
      <c r="U312" s="355" t="s">
        <v>20</v>
      </c>
      <c r="V312" s="355" t="s">
        <v>229</v>
      </c>
      <c r="W312" s="355" t="s">
        <v>684</v>
      </c>
      <c r="X312" s="355">
        <v>40976</v>
      </c>
      <c r="Y312" s="355">
        <v>117924</v>
      </c>
      <c r="Z312" s="355" t="s">
        <v>1229</v>
      </c>
      <c r="AA312" s="355" t="s">
        <v>176</v>
      </c>
      <c r="AB312" s="355" t="s">
        <v>229</v>
      </c>
      <c r="AC312" s="355" t="s">
        <v>683</v>
      </c>
      <c r="AD312" s="355">
        <v>40850</v>
      </c>
      <c r="AE312" s="355"/>
      <c r="AF312" s="355"/>
      <c r="AG312" s="355"/>
      <c r="AH312" s="355"/>
      <c r="AI312" s="355"/>
      <c r="AJ312" s="365"/>
      <c r="AK312" s="355"/>
      <c r="AL312" s="355"/>
      <c r="AM312" s="355"/>
      <c r="AN312" s="355"/>
      <c r="AO312" s="355"/>
      <c r="AP312" s="355"/>
      <c r="AQ312" s="355"/>
      <c r="AR312" s="355"/>
      <c r="AS312" s="355"/>
      <c r="AT312" s="355"/>
      <c r="AU312" s="355"/>
      <c r="AV312" s="355"/>
      <c r="AW312" s="355"/>
      <c r="AX312" s="355"/>
      <c r="AY312" s="355"/>
      <c r="AZ312" s="355"/>
      <c r="BA312" s="355"/>
      <c r="BB312" s="355"/>
      <c r="BC312" s="355"/>
      <c r="BD312" s="355"/>
      <c r="BE312" s="355"/>
      <c r="BF312" s="355"/>
      <c r="BG312" s="355"/>
      <c r="BH312" s="355"/>
    </row>
    <row r="313" spans="1:60">
      <c r="A313" s="362">
        <v>110996</v>
      </c>
      <c r="B313" s="362" t="s">
        <v>383</v>
      </c>
      <c r="C313" s="362" t="s">
        <v>146</v>
      </c>
      <c r="D313" s="362" t="s">
        <v>229</v>
      </c>
      <c r="E313" s="362" t="s">
        <v>683</v>
      </c>
      <c r="F313" s="363">
        <v>40715</v>
      </c>
      <c r="G313" s="362">
        <v>115309</v>
      </c>
      <c r="H313" s="362" t="s">
        <v>578</v>
      </c>
      <c r="I313" s="362" t="s">
        <v>263</v>
      </c>
      <c r="J313" s="362" t="s">
        <v>229</v>
      </c>
      <c r="K313" s="362" t="s">
        <v>685</v>
      </c>
      <c r="L313" s="363">
        <v>40808</v>
      </c>
      <c r="M313" s="349">
        <v>122703</v>
      </c>
      <c r="N313" s="361" t="s">
        <v>622</v>
      </c>
      <c r="O313" s="349" t="s">
        <v>129</v>
      </c>
      <c r="P313" s="349" t="s">
        <v>229</v>
      </c>
      <c r="Q313" s="349" t="s">
        <v>683</v>
      </c>
      <c r="R313" s="364">
        <v>40863</v>
      </c>
      <c r="S313" s="361">
        <v>118369</v>
      </c>
      <c r="T313" s="355" t="s">
        <v>838</v>
      </c>
      <c r="U313" s="355" t="s">
        <v>108</v>
      </c>
      <c r="V313" s="355" t="s">
        <v>229</v>
      </c>
      <c r="W313" s="355" t="s">
        <v>683</v>
      </c>
      <c r="X313" s="355">
        <v>40976</v>
      </c>
      <c r="Y313" s="355">
        <v>131754</v>
      </c>
      <c r="Z313" s="355" t="s">
        <v>1230</v>
      </c>
      <c r="AA313" s="355" t="s">
        <v>155</v>
      </c>
      <c r="AB313" s="355" t="s">
        <v>229</v>
      </c>
      <c r="AC313" s="355" t="s">
        <v>684</v>
      </c>
      <c r="AD313" s="355">
        <v>40850</v>
      </c>
      <c r="AE313" s="355"/>
      <c r="AF313" s="355"/>
      <c r="AG313" s="355"/>
      <c r="AH313" s="355"/>
      <c r="AI313" s="355"/>
      <c r="AJ313" s="365"/>
      <c r="AK313" s="355"/>
      <c r="AL313" s="355"/>
      <c r="AM313" s="355"/>
      <c r="AN313" s="355"/>
      <c r="AO313" s="355"/>
      <c r="AP313" s="355"/>
      <c r="AQ313" s="355"/>
      <c r="AR313" s="355"/>
      <c r="AS313" s="355"/>
      <c r="AT313" s="355"/>
      <c r="AU313" s="355"/>
      <c r="AV313" s="355"/>
      <c r="AW313" s="355"/>
      <c r="AX313" s="355"/>
      <c r="AY313" s="355"/>
      <c r="AZ313" s="355"/>
      <c r="BA313" s="355"/>
      <c r="BB313" s="355"/>
      <c r="BC313" s="355"/>
      <c r="BD313" s="355"/>
      <c r="BE313" s="355"/>
      <c r="BF313" s="355"/>
      <c r="BG313" s="355"/>
      <c r="BH313" s="355"/>
    </row>
    <row r="314" spans="1:60">
      <c r="A314" s="362">
        <v>110776</v>
      </c>
      <c r="B314" s="362" t="s">
        <v>373</v>
      </c>
      <c r="C314" s="362" t="s">
        <v>148</v>
      </c>
      <c r="D314" s="362" t="s">
        <v>229</v>
      </c>
      <c r="E314" s="362" t="s">
        <v>683</v>
      </c>
      <c r="F314" s="363">
        <v>40585</v>
      </c>
      <c r="G314" s="362">
        <v>115153</v>
      </c>
      <c r="H314" s="362" t="s">
        <v>966</v>
      </c>
      <c r="I314" s="362" t="s">
        <v>263</v>
      </c>
      <c r="J314" s="362" t="s">
        <v>229</v>
      </c>
      <c r="K314" s="362" t="s">
        <v>684</v>
      </c>
      <c r="L314" s="363">
        <v>41026</v>
      </c>
      <c r="M314" s="349">
        <v>102406</v>
      </c>
      <c r="N314" s="361" t="s">
        <v>649</v>
      </c>
      <c r="O314" s="349" t="s">
        <v>51</v>
      </c>
      <c r="P314" s="349" t="s">
        <v>229</v>
      </c>
      <c r="Q314" s="349" t="s">
        <v>683</v>
      </c>
      <c r="R314" s="364">
        <v>40865</v>
      </c>
      <c r="S314" s="361">
        <v>107644</v>
      </c>
      <c r="T314" s="355" t="s">
        <v>841</v>
      </c>
      <c r="U314" s="355" t="s">
        <v>208</v>
      </c>
      <c r="V314" s="355" t="s">
        <v>229</v>
      </c>
      <c r="W314" s="355" t="s">
        <v>683</v>
      </c>
      <c r="X314" s="355">
        <v>40976</v>
      </c>
      <c r="Y314" s="355">
        <v>109118</v>
      </c>
      <c r="Z314" s="355" t="s">
        <v>1231</v>
      </c>
      <c r="AA314" s="355" t="s">
        <v>127</v>
      </c>
      <c r="AB314" s="355" t="s">
        <v>229</v>
      </c>
      <c r="AC314" s="355" t="s">
        <v>683</v>
      </c>
      <c r="AD314" s="355">
        <v>40835</v>
      </c>
      <c r="AE314" s="355"/>
      <c r="AF314" s="355"/>
      <c r="AG314" s="355"/>
      <c r="AH314" s="355"/>
      <c r="AI314" s="355"/>
      <c r="AJ314" s="365"/>
      <c r="AK314" s="355"/>
      <c r="AL314" s="355"/>
      <c r="AM314" s="355"/>
      <c r="AN314" s="355"/>
      <c r="AO314" s="355"/>
      <c r="AP314" s="355"/>
      <c r="AQ314" s="355"/>
      <c r="AR314" s="355"/>
      <c r="AS314" s="355"/>
      <c r="AT314" s="355"/>
      <c r="AU314" s="355"/>
      <c r="AV314" s="355"/>
      <c r="AW314" s="355"/>
      <c r="AX314" s="355"/>
      <c r="AY314" s="355"/>
      <c r="AZ314" s="355"/>
      <c r="BA314" s="355"/>
      <c r="BB314" s="355"/>
      <c r="BC314" s="355"/>
      <c r="BD314" s="355"/>
      <c r="BE314" s="355"/>
      <c r="BF314" s="355"/>
      <c r="BG314" s="355"/>
      <c r="BH314" s="355"/>
    </row>
    <row r="315" spans="1:60">
      <c r="A315" s="362">
        <v>110761</v>
      </c>
      <c r="B315" s="362" t="s">
        <v>370</v>
      </c>
      <c r="C315" s="362" t="s">
        <v>149</v>
      </c>
      <c r="D315" s="362" t="s">
        <v>229</v>
      </c>
      <c r="E315" s="362" t="s">
        <v>683</v>
      </c>
      <c r="F315" s="363">
        <v>40457</v>
      </c>
      <c r="G315" s="362">
        <v>115069</v>
      </c>
      <c r="H315" s="362" t="s">
        <v>731</v>
      </c>
      <c r="I315" s="362" t="s">
        <v>263</v>
      </c>
      <c r="J315" s="362" t="s">
        <v>229</v>
      </c>
      <c r="K315" s="362" t="s">
        <v>686</v>
      </c>
      <c r="L315" s="363">
        <v>40977</v>
      </c>
      <c r="M315" s="349">
        <v>104329</v>
      </c>
      <c r="N315" s="361" t="s">
        <v>648</v>
      </c>
      <c r="O315" s="349" t="s">
        <v>53</v>
      </c>
      <c r="P315" s="349" t="s">
        <v>229</v>
      </c>
      <c r="Q315" s="349" t="s">
        <v>683</v>
      </c>
      <c r="R315" s="364">
        <v>40869</v>
      </c>
      <c r="S315" s="361">
        <v>106221</v>
      </c>
      <c r="T315" s="355" t="s">
        <v>878</v>
      </c>
      <c r="U315" s="355" t="s">
        <v>4</v>
      </c>
      <c r="V315" s="355" t="s">
        <v>229</v>
      </c>
      <c r="W315" s="355" t="s">
        <v>683</v>
      </c>
      <c r="X315" s="355">
        <v>40976</v>
      </c>
      <c r="Y315" s="355">
        <v>115567</v>
      </c>
      <c r="Z315" s="355" t="s">
        <v>1232</v>
      </c>
      <c r="AA315" s="355" t="s">
        <v>107</v>
      </c>
      <c r="AB315" s="355" t="s">
        <v>229</v>
      </c>
      <c r="AC315" s="355" t="s">
        <v>683</v>
      </c>
      <c r="AD315" s="355">
        <v>40829</v>
      </c>
      <c r="AE315" s="355"/>
      <c r="AF315" s="355"/>
      <c r="AG315" s="355"/>
      <c r="AH315" s="355"/>
      <c r="AI315" s="355"/>
      <c r="AJ315" s="365"/>
      <c r="AK315" s="355"/>
      <c r="AL315" s="355"/>
      <c r="AM315" s="355"/>
      <c r="AN315" s="355"/>
      <c r="AO315" s="355"/>
      <c r="AP315" s="355"/>
      <c r="AQ315" s="355"/>
      <c r="AR315" s="355"/>
      <c r="AS315" s="355"/>
      <c r="AT315" s="355"/>
      <c r="AU315" s="355"/>
      <c r="AV315" s="355"/>
      <c r="AW315" s="355"/>
      <c r="AX315" s="355"/>
      <c r="AY315" s="355"/>
      <c r="AZ315" s="355"/>
      <c r="BA315" s="355"/>
      <c r="BB315" s="355"/>
      <c r="BC315" s="355"/>
      <c r="BD315" s="355"/>
      <c r="BE315" s="355"/>
      <c r="BF315" s="355"/>
      <c r="BG315" s="355"/>
      <c r="BH315" s="355"/>
    </row>
    <row r="316" spans="1:60">
      <c r="A316" s="362">
        <v>109939</v>
      </c>
      <c r="B316" s="362" t="s">
        <v>1103</v>
      </c>
      <c r="C316" s="362" t="s">
        <v>182</v>
      </c>
      <c r="D316" s="362" t="s">
        <v>229</v>
      </c>
      <c r="E316" s="362" t="s">
        <v>683</v>
      </c>
      <c r="F316" s="363">
        <v>40325</v>
      </c>
      <c r="G316" s="362">
        <v>114901</v>
      </c>
      <c r="H316" s="362" t="s">
        <v>1107</v>
      </c>
      <c r="I316" s="362" t="s">
        <v>263</v>
      </c>
      <c r="J316" s="362" t="s">
        <v>229</v>
      </c>
      <c r="K316" s="362" t="s">
        <v>683</v>
      </c>
      <c r="L316" s="363">
        <v>41074</v>
      </c>
      <c r="M316" s="349">
        <v>118418</v>
      </c>
      <c r="N316" s="361" t="s">
        <v>625</v>
      </c>
      <c r="O316" s="349" t="s">
        <v>258</v>
      </c>
      <c r="P316" s="349" t="s">
        <v>229</v>
      </c>
      <c r="Q316" s="349" t="s">
        <v>683</v>
      </c>
      <c r="R316" s="364">
        <v>40870</v>
      </c>
      <c r="S316" s="361">
        <v>135878</v>
      </c>
      <c r="T316" s="355" t="s">
        <v>1023</v>
      </c>
      <c r="U316" s="355" t="s">
        <v>47</v>
      </c>
      <c r="V316" s="355" t="s">
        <v>230</v>
      </c>
      <c r="W316" s="355" t="s">
        <v>687</v>
      </c>
      <c r="X316" s="355">
        <v>40976</v>
      </c>
      <c r="Y316" s="355">
        <v>110369</v>
      </c>
      <c r="Z316" s="355" t="s">
        <v>1233</v>
      </c>
      <c r="AA316" s="355" t="s">
        <v>134</v>
      </c>
      <c r="AB316" s="355" t="s">
        <v>229</v>
      </c>
      <c r="AC316" s="355" t="s">
        <v>683</v>
      </c>
      <c r="AD316" s="355">
        <v>40829</v>
      </c>
      <c r="AE316" s="355"/>
      <c r="AF316" s="355"/>
      <c r="AG316" s="355"/>
      <c r="AH316" s="355"/>
      <c r="AI316" s="355"/>
      <c r="AJ316" s="365"/>
      <c r="AK316" s="355"/>
      <c r="AL316" s="355"/>
      <c r="AM316" s="355"/>
      <c r="AN316" s="355"/>
      <c r="AO316" s="355"/>
      <c r="AP316" s="355"/>
      <c r="AQ316" s="355"/>
      <c r="AR316" s="355"/>
      <c r="AS316" s="355"/>
      <c r="AT316" s="355"/>
      <c r="AU316" s="355"/>
      <c r="AV316" s="355"/>
      <c r="AW316" s="355"/>
      <c r="AX316" s="355"/>
      <c r="AY316" s="355"/>
      <c r="AZ316" s="355"/>
      <c r="BA316" s="355"/>
      <c r="BB316" s="355"/>
      <c r="BC316" s="355"/>
      <c r="BD316" s="355"/>
      <c r="BE316" s="355"/>
      <c r="BF316" s="355"/>
      <c r="BG316" s="355"/>
      <c r="BH316" s="355"/>
    </row>
    <row r="317" spans="1:60">
      <c r="A317" s="362">
        <v>109502</v>
      </c>
      <c r="B317" s="362" t="s">
        <v>592</v>
      </c>
      <c r="C317" s="362" t="s">
        <v>131</v>
      </c>
      <c r="D317" s="362" t="s">
        <v>229</v>
      </c>
      <c r="E317" s="362" t="s">
        <v>683</v>
      </c>
      <c r="F317" s="363">
        <v>40856</v>
      </c>
      <c r="G317" s="362">
        <v>114768</v>
      </c>
      <c r="H317" s="362" t="s">
        <v>729</v>
      </c>
      <c r="I317" s="362" t="s">
        <v>263</v>
      </c>
      <c r="J317" s="362" t="s">
        <v>229</v>
      </c>
      <c r="K317" s="362" t="s">
        <v>683</v>
      </c>
      <c r="L317" s="363">
        <v>40928</v>
      </c>
      <c r="M317" s="349">
        <v>111213</v>
      </c>
      <c r="N317" s="361" t="s">
        <v>626</v>
      </c>
      <c r="O317" s="349" t="s">
        <v>137</v>
      </c>
      <c r="P317" s="349" t="s">
        <v>229</v>
      </c>
      <c r="Q317" s="349" t="s">
        <v>683</v>
      </c>
      <c r="R317" s="364">
        <v>40871</v>
      </c>
      <c r="S317" s="361">
        <v>137058</v>
      </c>
      <c r="T317" s="355" t="s">
        <v>1021</v>
      </c>
      <c r="U317" s="355" t="s">
        <v>263</v>
      </c>
      <c r="V317" s="355" t="s">
        <v>230</v>
      </c>
      <c r="W317" s="355" t="s">
        <v>688</v>
      </c>
      <c r="X317" s="355">
        <v>40976</v>
      </c>
      <c r="Y317" s="355">
        <v>106835</v>
      </c>
      <c r="Z317" s="355" t="s">
        <v>1234</v>
      </c>
      <c r="AA317" s="355" t="s">
        <v>28</v>
      </c>
      <c r="AB317" s="355" t="s">
        <v>229</v>
      </c>
      <c r="AC317" s="355" t="s">
        <v>683</v>
      </c>
      <c r="AD317" s="355">
        <v>40829</v>
      </c>
      <c r="AE317" s="355"/>
      <c r="AF317" s="355"/>
      <c r="AG317" s="355"/>
      <c r="AH317" s="355"/>
      <c r="AI317" s="355"/>
      <c r="AJ317" s="365"/>
      <c r="AK317" s="355"/>
      <c r="AL317" s="355"/>
      <c r="AM317" s="355"/>
      <c r="AN317" s="355"/>
      <c r="AO317" s="355"/>
      <c r="AP317" s="355"/>
      <c r="AQ317" s="355"/>
      <c r="AR317" s="355"/>
      <c r="AS317" s="355"/>
      <c r="AT317" s="355"/>
      <c r="AU317" s="355"/>
      <c r="AV317" s="355"/>
      <c r="AW317" s="355"/>
      <c r="AX317" s="355"/>
      <c r="AY317" s="355"/>
      <c r="AZ317" s="355"/>
      <c r="BA317" s="355"/>
      <c r="BB317" s="355"/>
      <c r="BC317" s="355"/>
      <c r="BD317" s="355"/>
      <c r="BE317" s="355"/>
      <c r="BF317" s="355"/>
      <c r="BG317" s="355"/>
      <c r="BH317" s="355"/>
    </row>
    <row r="318" spans="1:60">
      <c r="A318" s="362">
        <v>108822</v>
      </c>
      <c r="B318" s="362" t="s">
        <v>354</v>
      </c>
      <c r="C318" s="362" t="s">
        <v>47</v>
      </c>
      <c r="D318" s="362" t="s">
        <v>229</v>
      </c>
      <c r="E318" s="362" t="s">
        <v>683</v>
      </c>
      <c r="F318" s="363">
        <v>40450</v>
      </c>
      <c r="G318" s="362">
        <v>114766</v>
      </c>
      <c r="H318" s="362" t="s">
        <v>485</v>
      </c>
      <c r="I318" s="362" t="s">
        <v>263</v>
      </c>
      <c r="J318" s="362" t="s">
        <v>229</v>
      </c>
      <c r="K318" s="362" t="s">
        <v>683</v>
      </c>
      <c r="L318" s="363">
        <v>40990</v>
      </c>
      <c r="M318" s="349">
        <v>111438</v>
      </c>
      <c r="N318" s="361" t="s">
        <v>658</v>
      </c>
      <c r="O318" s="349" t="s">
        <v>146</v>
      </c>
      <c r="P318" s="349" t="s">
        <v>230</v>
      </c>
      <c r="Q318" s="349" t="s">
        <v>683</v>
      </c>
      <c r="R318" s="364">
        <v>40871</v>
      </c>
      <c r="S318" s="361">
        <v>116506</v>
      </c>
      <c r="T318" s="355" t="s">
        <v>1024</v>
      </c>
      <c r="U318" s="355" t="s">
        <v>141</v>
      </c>
      <c r="V318" s="355" t="s">
        <v>230</v>
      </c>
      <c r="W318" s="355" t="s">
        <v>685</v>
      </c>
      <c r="X318" s="355">
        <v>40976</v>
      </c>
      <c r="Y318" s="355">
        <v>100674</v>
      </c>
      <c r="Z318" s="355" t="s">
        <v>1235</v>
      </c>
      <c r="AA318" s="355" t="s">
        <v>233</v>
      </c>
      <c r="AB318" s="355" t="s">
        <v>229</v>
      </c>
      <c r="AC318" s="355" t="s">
        <v>683</v>
      </c>
      <c r="AD318" s="355">
        <v>40828</v>
      </c>
      <c r="AE318" s="355"/>
      <c r="AF318" s="355"/>
      <c r="AG318" s="355"/>
      <c r="AH318" s="355"/>
      <c r="AI318" s="355"/>
      <c r="AJ318" s="365"/>
      <c r="AK318" s="355"/>
      <c r="AL318" s="355"/>
      <c r="AM318" s="355"/>
      <c r="AN318" s="355"/>
      <c r="AO318" s="355"/>
      <c r="AP318" s="355"/>
      <c r="AQ318" s="355"/>
      <c r="AR318" s="355"/>
      <c r="AS318" s="355"/>
      <c r="AT318" s="355"/>
      <c r="AU318" s="355"/>
      <c r="AV318" s="355"/>
      <c r="AW318" s="355"/>
      <c r="AX318" s="355"/>
      <c r="AY318" s="355"/>
      <c r="AZ318" s="355"/>
      <c r="BA318" s="355"/>
      <c r="BB318" s="355"/>
      <c r="BC318" s="355"/>
      <c r="BD318" s="355"/>
      <c r="BE318" s="355"/>
      <c r="BF318" s="355"/>
      <c r="BG318" s="355"/>
      <c r="BH318" s="355"/>
    </row>
    <row r="319" spans="1:60">
      <c r="A319" s="362">
        <v>108767</v>
      </c>
      <c r="B319" s="362" t="s">
        <v>345</v>
      </c>
      <c r="C319" s="362" t="s">
        <v>47</v>
      </c>
      <c r="D319" s="362" t="s">
        <v>229</v>
      </c>
      <c r="E319" s="362" t="s">
        <v>683</v>
      </c>
      <c r="F319" s="363">
        <v>40612</v>
      </c>
      <c r="G319" s="362">
        <v>114754</v>
      </c>
      <c r="H319" s="362" t="s">
        <v>730</v>
      </c>
      <c r="I319" s="362" t="s">
        <v>263</v>
      </c>
      <c r="J319" s="362" t="s">
        <v>229</v>
      </c>
      <c r="K319" s="362" t="s">
        <v>683</v>
      </c>
      <c r="L319" s="363">
        <v>40927</v>
      </c>
      <c r="M319" s="349">
        <v>121120</v>
      </c>
      <c r="N319" s="361" t="s">
        <v>621</v>
      </c>
      <c r="O319" s="349" t="s">
        <v>114</v>
      </c>
      <c r="P319" s="349" t="s">
        <v>229</v>
      </c>
      <c r="Q319" s="349" t="s">
        <v>684</v>
      </c>
      <c r="R319" s="364">
        <v>40872</v>
      </c>
      <c r="S319" s="361">
        <v>109401</v>
      </c>
      <c r="T319" s="355" t="s">
        <v>1025</v>
      </c>
      <c r="U319" s="355" t="s">
        <v>127</v>
      </c>
      <c r="V319" s="355" t="s">
        <v>231</v>
      </c>
      <c r="W319" s="355" t="s">
        <v>689</v>
      </c>
      <c r="X319" s="355">
        <v>40976</v>
      </c>
      <c r="Y319" s="355">
        <v>131539</v>
      </c>
      <c r="Z319" s="355" t="s">
        <v>1236</v>
      </c>
      <c r="AA319" s="355" t="s">
        <v>176</v>
      </c>
      <c r="AB319" s="355" t="s">
        <v>229</v>
      </c>
      <c r="AC319" s="355" t="s">
        <v>683</v>
      </c>
      <c r="AD319" s="355">
        <v>40822</v>
      </c>
      <c r="AE319" s="355"/>
      <c r="AF319" s="355"/>
      <c r="AG319" s="355"/>
      <c r="AH319" s="355"/>
      <c r="AI319" s="355"/>
      <c r="AJ319" s="365"/>
      <c r="AK319" s="355"/>
      <c r="AL319" s="355"/>
      <c r="AM319" s="355"/>
      <c r="AN319" s="355"/>
      <c r="AO319" s="355"/>
      <c r="AP319" s="355"/>
      <c r="AQ319" s="355"/>
      <c r="AR319" s="355"/>
      <c r="AS319" s="355"/>
      <c r="AT319" s="355"/>
      <c r="AU319" s="355"/>
      <c r="AV319" s="355"/>
      <c r="AW319" s="355"/>
      <c r="AX319" s="355"/>
      <c r="AY319" s="355"/>
      <c r="AZ319" s="355"/>
      <c r="BA319" s="355"/>
      <c r="BB319" s="355"/>
      <c r="BC319" s="355"/>
      <c r="BD319" s="355"/>
      <c r="BE319" s="355"/>
      <c r="BF319" s="355"/>
      <c r="BG319" s="355"/>
      <c r="BH319" s="355"/>
    </row>
    <row r="320" spans="1:60">
      <c r="A320" s="362">
        <v>108193</v>
      </c>
      <c r="B320" s="362" t="s">
        <v>797</v>
      </c>
      <c r="C320" s="362" t="s">
        <v>126</v>
      </c>
      <c r="D320" s="362" t="s">
        <v>229</v>
      </c>
      <c r="E320" s="362" t="s">
        <v>683</v>
      </c>
      <c r="F320" s="363">
        <v>40890</v>
      </c>
      <c r="G320" s="362">
        <v>114731</v>
      </c>
      <c r="H320" s="362" t="s">
        <v>391</v>
      </c>
      <c r="I320" s="362" t="s">
        <v>263</v>
      </c>
      <c r="J320" s="362" t="s">
        <v>229</v>
      </c>
      <c r="K320" s="362" t="s">
        <v>683</v>
      </c>
      <c r="L320" s="363">
        <v>40633</v>
      </c>
      <c r="M320" s="349">
        <v>110757</v>
      </c>
      <c r="N320" s="361" t="s">
        <v>636</v>
      </c>
      <c r="O320" s="349" t="s">
        <v>149</v>
      </c>
      <c r="P320" s="349" t="s">
        <v>229</v>
      </c>
      <c r="Q320" s="349" t="s">
        <v>683</v>
      </c>
      <c r="R320" s="364">
        <v>40872</v>
      </c>
      <c r="S320" s="361">
        <v>101525</v>
      </c>
      <c r="T320" s="355" t="s">
        <v>1020</v>
      </c>
      <c r="U320" s="355" t="s">
        <v>256</v>
      </c>
      <c r="V320" s="355" t="s">
        <v>229</v>
      </c>
      <c r="W320" s="355" t="s">
        <v>683</v>
      </c>
      <c r="X320" s="355">
        <v>40977</v>
      </c>
      <c r="Y320" s="355">
        <v>117930</v>
      </c>
      <c r="Z320" s="355" t="s">
        <v>1237</v>
      </c>
      <c r="AA320" s="355" t="s">
        <v>225</v>
      </c>
      <c r="AB320" s="355" t="s">
        <v>229</v>
      </c>
      <c r="AC320" s="355" t="s">
        <v>683</v>
      </c>
      <c r="AD320" s="355">
        <v>40821</v>
      </c>
      <c r="AE320" s="355"/>
      <c r="AF320" s="355"/>
      <c r="AG320" s="355"/>
      <c r="AH320" s="355"/>
      <c r="AI320" s="355"/>
      <c r="AJ320" s="365"/>
      <c r="AK320" s="355"/>
      <c r="AL320" s="355"/>
      <c r="AM320" s="355"/>
      <c r="AN320" s="355"/>
      <c r="AO320" s="355"/>
      <c r="AP320" s="355"/>
      <c r="AQ320" s="355"/>
      <c r="AR320" s="355"/>
      <c r="AS320" s="355"/>
      <c r="AT320" s="355"/>
      <c r="AU320" s="355"/>
      <c r="AV320" s="355"/>
      <c r="AW320" s="355"/>
      <c r="AX320" s="355"/>
      <c r="AY320" s="355"/>
      <c r="AZ320" s="355"/>
      <c r="BA320" s="355"/>
      <c r="BB320" s="355"/>
      <c r="BC320" s="355"/>
      <c r="BD320" s="355"/>
      <c r="BE320" s="355"/>
      <c r="BF320" s="355"/>
      <c r="BG320" s="355"/>
      <c r="BH320" s="355"/>
    </row>
    <row r="321" spans="1:60">
      <c r="A321" s="362">
        <v>108173</v>
      </c>
      <c r="B321" s="362" t="s">
        <v>1104</v>
      </c>
      <c r="C321" s="362" t="s">
        <v>126</v>
      </c>
      <c r="D321" s="362" t="s">
        <v>229</v>
      </c>
      <c r="E321" s="362" t="s">
        <v>685</v>
      </c>
      <c r="F321" s="363">
        <v>40487</v>
      </c>
      <c r="G321" s="362">
        <v>114573</v>
      </c>
      <c r="H321" s="362" t="s">
        <v>437</v>
      </c>
      <c r="I321" s="362" t="s">
        <v>106</v>
      </c>
      <c r="J321" s="362" t="s">
        <v>229</v>
      </c>
      <c r="K321" s="362" t="s">
        <v>684</v>
      </c>
      <c r="L321" s="363">
        <v>40990</v>
      </c>
      <c r="M321" s="349">
        <v>114866</v>
      </c>
      <c r="N321" s="361" t="s">
        <v>634</v>
      </c>
      <c r="O321" s="349" t="s">
        <v>10</v>
      </c>
      <c r="P321" s="349" t="s">
        <v>229</v>
      </c>
      <c r="Q321" s="349" t="s">
        <v>683</v>
      </c>
      <c r="R321" s="364">
        <v>40879</v>
      </c>
      <c r="S321" s="361">
        <v>135905</v>
      </c>
      <c r="T321" s="355" t="s">
        <v>1022</v>
      </c>
      <c r="U321" s="355" t="s">
        <v>52</v>
      </c>
      <c r="V321" s="355" t="s">
        <v>230</v>
      </c>
      <c r="W321" s="355" t="s">
        <v>687</v>
      </c>
      <c r="X321" s="355">
        <v>40977</v>
      </c>
      <c r="Y321" s="355">
        <v>125529</v>
      </c>
      <c r="Z321" s="355" t="s">
        <v>1238</v>
      </c>
      <c r="AA321" s="355" t="s">
        <v>234</v>
      </c>
      <c r="AB321" s="355" t="s">
        <v>229</v>
      </c>
      <c r="AC321" s="355" t="s">
        <v>683</v>
      </c>
      <c r="AD321" s="355">
        <v>40814</v>
      </c>
      <c r="AE321" s="355"/>
      <c r="AF321" s="355"/>
      <c r="AG321" s="355"/>
      <c r="AH321" s="355"/>
      <c r="AI321" s="355"/>
      <c r="AJ321" s="365"/>
      <c r="AK321" s="355"/>
      <c r="AL321" s="355"/>
      <c r="AM321" s="355"/>
      <c r="AN321" s="355"/>
      <c r="AO321" s="355"/>
      <c r="AP321" s="355"/>
      <c r="AQ321" s="355"/>
      <c r="AR321" s="355"/>
      <c r="AS321" s="355"/>
      <c r="AT321" s="355"/>
      <c r="AU321" s="355"/>
      <c r="AV321" s="355"/>
      <c r="AW321" s="355"/>
      <c r="AX321" s="355"/>
      <c r="AY321" s="355"/>
      <c r="AZ321" s="355"/>
      <c r="BA321" s="355"/>
      <c r="BB321" s="355"/>
      <c r="BC321" s="355"/>
      <c r="BD321" s="355"/>
      <c r="BE321" s="355"/>
      <c r="BF321" s="355"/>
      <c r="BG321" s="355"/>
      <c r="BH321" s="355"/>
    </row>
    <row r="322" spans="1:60">
      <c r="A322" s="362">
        <v>107541</v>
      </c>
      <c r="B322" s="362" t="s">
        <v>337</v>
      </c>
      <c r="C322" s="362" t="s">
        <v>206</v>
      </c>
      <c r="D322" s="362" t="s">
        <v>229</v>
      </c>
      <c r="E322" s="362" t="s">
        <v>686</v>
      </c>
      <c r="F322" s="363">
        <v>40284</v>
      </c>
      <c r="G322" s="362">
        <v>114513</v>
      </c>
      <c r="H322" s="362" t="s">
        <v>967</v>
      </c>
      <c r="I322" s="362" t="s">
        <v>106</v>
      </c>
      <c r="J322" s="362" t="s">
        <v>229</v>
      </c>
      <c r="K322" s="362" t="s">
        <v>686</v>
      </c>
      <c r="L322" s="363">
        <v>41025</v>
      </c>
      <c r="M322" s="349">
        <v>135721</v>
      </c>
      <c r="N322" s="361" t="s">
        <v>655</v>
      </c>
      <c r="O322" s="349" t="s">
        <v>108</v>
      </c>
      <c r="P322" s="349" t="s">
        <v>230</v>
      </c>
      <c r="Q322" s="349" t="s">
        <v>687</v>
      </c>
      <c r="R322" s="364">
        <v>40879</v>
      </c>
      <c r="S322" s="361">
        <v>134019</v>
      </c>
      <c r="T322" s="355" t="s">
        <v>816</v>
      </c>
      <c r="U322" s="355" t="s">
        <v>43</v>
      </c>
      <c r="V322" s="355" t="s">
        <v>229</v>
      </c>
      <c r="W322" s="355" t="s">
        <v>683</v>
      </c>
      <c r="X322" s="355">
        <v>40982</v>
      </c>
      <c r="Y322" s="355">
        <v>135213</v>
      </c>
      <c r="Z322" s="355" t="s">
        <v>67</v>
      </c>
      <c r="AA322" s="355" t="s">
        <v>169</v>
      </c>
      <c r="AB322" s="355" t="s">
        <v>229</v>
      </c>
      <c r="AC322" s="355" t="s">
        <v>683</v>
      </c>
      <c r="AD322" s="355">
        <v>40814</v>
      </c>
      <c r="AE322" s="355"/>
      <c r="AF322" s="355"/>
      <c r="AG322" s="355"/>
      <c r="AH322" s="355"/>
      <c r="AI322" s="355"/>
      <c r="AJ322" s="365"/>
      <c r="AK322" s="355"/>
      <c r="AL322" s="355"/>
      <c r="AM322" s="355"/>
      <c r="AN322" s="355"/>
      <c r="AO322" s="355"/>
      <c r="AP322" s="355"/>
      <c r="AQ322" s="355"/>
      <c r="AR322" s="355"/>
      <c r="AS322" s="355"/>
      <c r="AT322" s="355"/>
      <c r="AU322" s="355"/>
      <c r="AV322" s="355"/>
      <c r="AW322" s="355"/>
      <c r="AX322" s="355"/>
      <c r="AY322" s="355"/>
      <c r="AZ322" s="355"/>
      <c r="BA322" s="355"/>
      <c r="BB322" s="355"/>
      <c r="BC322" s="355"/>
      <c r="BD322" s="355"/>
      <c r="BE322" s="355"/>
      <c r="BF322" s="355"/>
      <c r="BG322" s="355"/>
      <c r="BH322" s="355"/>
    </row>
    <row r="323" spans="1:60">
      <c r="A323" s="362">
        <v>107527</v>
      </c>
      <c r="B323" s="362" t="s">
        <v>1105</v>
      </c>
      <c r="C323" s="362" t="s">
        <v>206</v>
      </c>
      <c r="D323" s="362" t="s">
        <v>229</v>
      </c>
      <c r="E323" s="362" t="s">
        <v>683</v>
      </c>
      <c r="F323" s="363">
        <v>40562</v>
      </c>
      <c r="G323" s="362">
        <v>114440</v>
      </c>
      <c r="H323" s="362" t="s">
        <v>964</v>
      </c>
      <c r="I323" s="362" t="s">
        <v>106</v>
      </c>
      <c r="J323" s="362" t="s">
        <v>229</v>
      </c>
      <c r="K323" s="362" t="s">
        <v>683</v>
      </c>
      <c r="L323" s="363">
        <v>40984</v>
      </c>
      <c r="M323" s="349">
        <v>115062</v>
      </c>
      <c r="N323" s="361" t="s">
        <v>632</v>
      </c>
      <c r="O323" s="349" t="s">
        <v>263</v>
      </c>
      <c r="P323" s="349" t="s">
        <v>229</v>
      </c>
      <c r="Q323" s="349" t="s">
        <v>683</v>
      </c>
      <c r="R323" s="364">
        <v>40885</v>
      </c>
      <c r="S323" s="361">
        <v>134744</v>
      </c>
      <c r="T323" s="355" t="s">
        <v>1016</v>
      </c>
      <c r="U323" s="355" t="s">
        <v>31</v>
      </c>
      <c r="V323" s="355" t="s">
        <v>229</v>
      </c>
      <c r="W323" s="355" t="s">
        <v>683</v>
      </c>
      <c r="X323" s="355">
        <v>40982</v>
      </c>
      <c r="Y323" s="355">
        <v>121104</v>
      </c>
      <c r="Z323" s="355" t="s">
        <v>1239</v>
      </c>
      <c r="AA323" s="355" t="s">
        <v>114</v>
      </c>
      <c r="AB323" s="355" t="s">
        <v>229</v>
      </c>
      <c r="AC323" s="355" t="s">
        <v>686</v>
      </c>
      <c r="AD323" s="355">
        <v>40807</v>
      </c>
      <c r="AE323" s="355"/>
      <c r="AF323" s="355"/>
      <c r="AG323" s="355"/>
      <c r="AH323" s="355"/>
      <c r="AI323" s="355"/>
      <c r="AJ323" s="365"/>
      <c r="AK323" s="355"/>
      <c r="AL323" s="355"/>
      <c r="AM323" s="355"/>
      <c r="AN323" s="355"/>
      <c r="AO323" s="355"/>
      <c r="AP323" s="355"/>
      <c r="AQ323" s="355"/>
      <c r="AR323" s="355"/>
      <c r="AS323" s="355"/>
      <c r="AT323" s="355"/>
      <c r="AU323" s="355"/>
      <c r="AV323" s="355"/>
      <c r="AW323" s="355"/>
      <c r="AX323" s="355"/>
      <c r="AY323" s="355"/>
      <c r="AZ323" s="355"/>
      <c r="BA323" s="355"/>
      <c r="BB323" s="355"/>
      <c r="BC323" s="355"/>
      <c r="BD323" s="355"/>
      <c r="BE323" s="355"/>
      <c r="BF323" s="355"/>
      <c r="BG323" s="355"/>
      <c r="BH323" s="355"/>
    </row>
    <row r="324" spans="1:60">
      <c r="A324" s="362">
        <v>107312</v>
      </c>
      <c r="B324" s="362" t="s">
        <v>340</v>
      </c>
      <c r="C324" s="362" t="s">
        <v>147</v>
      </c>
      <c r="D324" s="362" t="s">
        <v>229</v>
      </c>
      <c r="E324" s="362" t="s">
        <v>686</v>
      </c>
      <c r="F324" s="363">
        <v>40591</v>
      </c>
      <c r="G324" s="362">
        <v>113444</v>
      </c>
      <c r="H324" s="362" t="s">
        <v>725</v>
      </c>
      <c r="I324" s="362" t="s">
        <v>9</v>
      </c>
      <c r="J324" s="362" t="s">
        <v>229</v>
      </c>
      <c r="K324" s="362" t="s">
        <v>684</v>
      </c>
      <c r="L324" s="363">
        <v>40919</v>
      </c>
      <c r="M324" s="349">
        <v>110526</v>
      </c>
      <c r="N324" s="361" t="s">
        <v>661</v>
      </c>
      <c r="O324" s="349" t="s">
        <v>134</v>
      </c>
      <c r="P324" s="349" t="s">
        <v>230</v>
      </c>
      <c r="Q324" s="349" t="s">
        <v>685</v>
      </c>
      <c r="R324" s="364">
        <v>40885</v>
      </c>
      <c r="S324" s="361">
        <v>120901</v>
      </c>
      <c r="T324" s="355" t="s">
        <v>1017</v>
      </c>
      <c r="U324" s="355" t="s">
        <v>114</v>
      </c>
      <c r="V324" s="355" t="s">
        <v>229</v>
      </c>
      <c r="W324" s="355" t="s">
        <v>683</v>
      </c>
      <c r="X324" s="355">
        <v>40982</v>
      </c>
      <c r="Y324" s="355">
        <v>125273</v>
      </c>
      <c r="Z324" s="355" t="s">
        <v>422</v>
      </c>
      <c r="AA324" s="355" t="s">
        <v>20</v>
      </c>
      <c r="AB324" s="355" t="s">
        <v>230</v>
      </c>
      <c r="AC324" s="355" t="s">
        <v>683</v>
      </c>
      <c r="AD324" s="355">
        <v>41081</v>
      </c>
      <c r="AE324" s="355"/>
      <c r="AF324" s="355"/>
      <c r="AG324" s="355"/>
      <c r="AH324" s="355"/>
      <c r="AI324" s="355"/>
      <c r="AJ324" s="365"/>
      <c r="AK324" s="355"/>
      <c r="AL324" s="355"/>
      <c r="AM324" s="355"/>
      <c r="AN324" s="355"/>
      <c r="AO324" s="355"/>
      <c r="AP324" s="355"/>
      <c r="AQ324" s="355"/>
      <c r="AR324" s="355"/>
      <c r="AS324" s="355"/>
      <c r="AT324" s="355"/>
      <c r="AU324" s="355"/>
      <c r="AV324" s="355"/>
      <c r="AW324" s="355"/>
      <c r="AX324" s="355"/>
      <c r="AY324" s="355"/>
      <c r="AZ324" s="355"/>
      <c r="BA324" s="355"/>
      <c r="BB324" s="355"/>
      <c r="BC324" s="355"/>
      <c r="BD324" s="355"/>
      <c r="BE324" s="355"/>
      <c r="BF324" s="355"/>
      <c r="BG324" s="355"/>
      <c r="BH324" s="355"/>
    </row>
    <row r="325" spans="1:60">
      <c r="A325" s="362">
        <v>107289</v>
      </c>
      <c r="B325" s="362" t="s">
        <v>342</v>
      </c>
      <c r="C325" s="362" t="s">
        <v>147</v>
      </c>
      <c r="D325" s="362" t="s">
        <v>229</v>
      </c>
      <c r="E325" s="362" t="s">
        <v>683</v>
      </c>
      <c r="F325" s="363">
        <v>40218</v>
      </c>
      <c r="G325" s="362">
        <v>113091</v>
      </c>
      <c r="H325" s="362" t="s">
        <v>382</v>
      </c>
      <c r="I325" s="362" t="s">
        <v>9</v>
      </c>
      <c r="J325" s="362" t="s">
        <v>229</v>
      </c>
      <c r="K325" s="362" t="s">
        <v>683</v>
      </c>
      <c r="L325" s="363">
        <v>40625</v>
      </c>
      <c r="M325" s="349">
        <v>107533</v>
      </c>
      <c r="N325" s="361" t="s">
        <v>645</v>
      </c>
      <c r="O325" s="349" t="s">
        <v>206</v>
      </c>
      <c r="P325" s="349" t="s">
        <v>229</v>
      </c>
      <c r="Q325" s="349" t="s">
        <v>683</v>
      </c>
      <c r="R325" s="364">
        <v>40886</v>
      </c>
      <c r="S325" s="361">
        <v>116388</v>
      </c>
      <c r="T325" s="355" t="s">
        <v>1018</v>
      </c>
      <c r="U325" s="355" t="s">
        <v>141</v>
      </c>
      <c r="V325" s="355" t="s">
        <v>229</v>
      </c>
      <c r="W325" s="355" t="s">
        <v>684</v>
      </c>
      <c r="X325" s="355">
        <v>40983</v>
      </c>
      <c r="Y325" s="355">
        <v>124385</v>
      </c>
      <c r="Z325" s="355" t="s">
        <v>369</v>
      </c>
      <c r="AA325" s="355" t="s">
        <v>185</v>
      </c>
      <c r="AB325" s="355" t="s">
        <v>230</v>
      </c>
      <c r="AC325" s="355" t="s">
        <v>683</v>
      </c>
      <c r="AD325" s="355">
        <v>41081</v>
      </c>
      <c r="AE325" s="355"/>
      <c r="AF325" s="355"/>
      <c r="AG325" s="355"/>
      <c r="AH325" s="355"/>
      <c r="AI325" s="355"/>
      <c r="AJ325" s="365"/>
      <c r="AK325" s="355"/>
      <c r="AL325" s="355"/>
      <c r="AM325" s="355"/>
      <c r="AN325" s="355"/>
      <c r="AO325" s="355"/>
      <c r="AP325" s="355"/>
      <c r="AQ325" s="355"/>
      <c r="AR325" s="355"/>
      <c r="AS325" s="355"/>
      <c r="AT325" s="355"/>
      <c r="AU325" s="355"/>
      <c r="AV325" s="355"/>
      <c r="AW325" s="355"/>
      <c r="AX325" s="355"/>
      <c r="AY325" s="355"/>
      <c r="AZ325" s="355"/>
      <c r="BA325" s="355"/>
      <c r="BB325" s="355"/>
      <c r="BC325" s="355"/>
      <c r="BD325" s="355"/>
      <c r="BE325" s="355"/>
      <c r="BF325" s="355"/>
      <c r="BG325" s="355"/>
      <c r="BH325" s="355"/>
    </row>
    <row r="326" spans="1:60">
      <c r="A326" s="362">
        <v>106897</v>
      </c>
      <c r="B326" s="362" t="s">
        <v>1106</v>
      </c>
      <c r="C326" s="362" t="s">
        <v>28</v>
      </c>
      <c r="D326" s="362" t="s">
        <v>229</v>
      </c>
      <c r="E326" s="362" t="s">
        <v>683</v>
      </c>
      <c r="F326" s="363">
        <v>40212</v>
      </c>
      <c r="G326" s="362">
        <v>112912</v>
      </c>
      <c r="H326" s="362" t="s">
        <v>723</v>
      </c>
      <c r="I326" s="362" t="s">
        <v>145</v>
      </c>
      <c r="J326" s="362" t="s">
        <v>229</v>
      </c>
      <c r="K326" s="362" t="s">
        <v>684</v>
      </c>
      <c r="L326" s="363">
        <v>40940</v>
      </c>
      <c r="M326" s="349"/>
      <c r="N326" s="361"/>
      <c r="O326" s="349"/>
      <c r="P326" s="349"/>
      <c r="Q326" s="349"/>
      <c r="R326" s="364"/>
      <c r="S326" s="361"/>
      <c r="T326" s="355"/>
      <c r="U326" s="355"/>
      <c r="V326" s="355"/>
      <c r="W326" s="355"/>
      <c r="X326" s="355"/>
      <c r="Y326" s="355">
        <v>118815</v>
      </c>
      <c r="Z326" s="355" t="s">
        <v>392</v>
      </c>
      <c r="AA326" s="355" t="s">
        <v>108</v>
      </c>
      <c r="AB326" s="355" t="s">
        <v>230</v>
      </c>
      <c r="AC326" s="355" t="s">
        <v>683</v>
      </c>
      <c r="AD326" s="355">
        <v>41081</v>
      </c>
      <c r="AE326" s="355"/>
      <c r="AF326" s="355"/>
      <c r="AG326" s="355"/>
      <c r="AH326" s="355"/>
      <c r="AI326" s="355"/>
      <c r="AJ326" s="365"/>
      <c r="AK326" s="355"/>
      <c r="AL326" s="355"/>
      <c r="AM326" s="355"/>
      <c r="AN326" s="355"/>
      <c r="AO326" s="355"/>
      <c r="AP326" s="355"/>
      <c r="AQ326" s="355"/>
      <c r="AR326" s="355"/>
      <c r="AS326" s="355"/>
      <c r="AT326" s="355"/>
      <c r="AU326" s="355"/>
      <c r="AV326" s="355"/>
      <c r="AW326" s="355"/>
      <c r="AX326" s="355"/>
      <c r="AY326" s="355"/>
      <c r="AZ326" s="355"/>
      <c r="BA326" s="355"/>
      <c r="BB326" s="355"/>
      <c r="BC326" s="355"/>
      <c r="BD326" s="355"/>
      <c r="BE326" s="355"/>
      <c r="BF326" s="355"/>
      <c r="BG326" s="355"/>
      <c r="BH326" s="355"/>
    </row>
    <row r="327" spans="1:60">
      <c r="A327" s="362">
        <v>106729</v>
      </c>
      <c r="B327" s="362" t="s">
        <v>328</v>
      </c>
      <c r="C327" s="362" t="s">
        <v>177</v>
      </c>
      <c r="D327" s="362" t="s">
        <v>229</v>
      </c>
      <c r="E327" s="362" t="s">
        <v>683</v>
      </c>
      <c r="F327" s="363">
        <v>40625</v>
      </c>
      <c r="G327" s="362">
        <v>112760</v>
      </c>
      <c r="H327" s="362" t="s">
        <v>969</v>
      </c>
      <c r="I327" s="362" t="s">
        <v>140</v>
      </c>
      <c r="J327" s="362" t="s">
        <v>229</v>
      </c>
      <c r="K327" s="362" t="s">
        <v>683</v>
      </c>
      <c r="L327" s="363">
        <v>41051</v>
      </c>
      <c r="M327" s="349"/>
      <c r="N327" s="361"/>
      <c r="O327" s="349"/>
      <c r="P327" s="349"/>
      <c r="Q327" s="349"/>
      <c r="R327" s="364"/>
      <c r="S327" s="361"/>
      <c r="T327" s="355"/>
      <c r="U327" s="355"/>
      <c r="V327" s="355"/>
      <c r="W327" s="355"/>
      <c r="X327" s="355"/>
      <c r="Y327" s="355">
        <v>124838</v>
      </c>
      <c r="Z327" s="355" t="s">
        <v>426</v>
      </c>
      <c r="AA327" s="355" t="s">
        <v>109</v>
      </c>
      <c r="AB327" s="355" t="s">
        <v>230</v>
      </c>
      <c r="AC327" s="355" t="s">
        <v>683</v>
      </c>
      <c r="AD327" s="355">
        <v>41046</v>
      </c>
      <c r="AE327" s="355"/>
      <c r="AF327" s="355"/>
      <c r="AG327" s="355"/>
      <c r="AH327" s="355"/>
      <c r="AI327" s="355"/>
      <c r="AJ327" s="365"/>
      <c r="AK327" s="355"/>
      <c r="AL327" s="355"/>
      <c r="AM327" s="355"/>
      <c r="AN327" s="355"/>
      <c r="AO327" s="355"/>
      <c r="AP327" s="355"/>
      <c r="AQ327" s="355"/>
      <c r="AR327" s="355"/>
      <c r="AS327" s="355"/>
      <c r="AT327" s="355"/>
      <c r="AU327" s="355"/>
      <c r="AV327" s="355"/>
      <c r="AW327" s="355"/>
      <c r="AX327" s="355"/>
      <c r="AY327" s="355"/>
      <c r="AZ327" s="355"/>
      <c r="BA327" s="355"/>
      <c r="BB327" s="355"/>
      <c r="BC327" s="355"/>
      <c r="BD327" s="355"/>
      <c r="BE327" s="355"/>
      <c r="BF327" s="355"/>
      <c r="BG327" s="355"/>
      <c r="BH327" s="355"/>
    </row>
    <row r="328" spans="1:60">
      <c r="A328" s="362">
        <v>106690</v>
      </c>
      <c r="B328" s="362" t="s">
        <v>329</v>
      </c>
      <c r="C328" s="362" t="s">
        <v>177</v>
      </c>
      <c r="D328" s="362" t="s">
        <v>229</v>
      </c>
      <c r="E328" s="362" t="s">
        <v>683</v>
      </c>
      <c r="F328" s="363">
        <v>40577</v>
      </c>
      <c r="G328" s="362">
        <v>112753</v>
      </c>
      <c r="H328" s="362" t="s">
        <v>588</v>
      </c>
      <c r="I328" s="362" t="s">
        <v>140</v>
      </c>
      <c r="J328" s="362" t="s">
        <v>229</v>
      </c>
      <c r="K328" s="362" t="s">
        <v>683</v>
      </c>
      <c r="L328" s="363">
        <v>40858</v>
      </c>
      <c r="M328" s="349"/>
      <c r="N328" s="361"/>
      <c r="O328" s="349"/>
      <c r="P328" s="349"/>
      <c r="Q328" s="349"/>
      <c r="R328" s="364"/>
      <c r="S328" s="361"/>
      <c r="T328" s="355"/>
      <c r="U328" s="355"/>
      <c r="V328" s="355"/>
      <c r="W328" s="355"/>
      <c r="X328" s="355"/>
      <c r="Y328" s="355">
        <v>117596</v>
      </c>
      <c r="Z328" s="355" t="s">
        <v>414</v>
      </c>
      <c r="AA328" s="355" t="s">
        <v>224</v>
      </c>
      <c r="AB328" s="355" t="s">
        <v>230</v>
      </c>
      <c r="AC328" s="355" t="s">
        <v>685</v>
      </c>
      <c r="AD328" s="355">
        <v>41032</v>
      </c>
      <c r="AE328" s="355"/>
      <c r="AF328" s="355"/>
      <c r="AG328" s="355"/>
      <c r="AH328" s="355"/>
      <c r="AI328" s="355"/>
      <c r="AJ328" s="365"/>
      <c r="AK328" s="355"/>
      <c r="AL328" s="355"/>
      <c r="AM328" s="355"/>
      <c r="AN328" s="355"/>
      <c r="AO328" s="355"/>
      <c r="AP328" s="355"/>
      <c r="AQ328" s="355"/>
      <c r="AR328" s="355"/>
      <c r="AS328" s="355"/>
      <c r="AT328" s="355"/>
      <c r="AU328" s="355"/>
      <c r="AV328" s="355"/>
      <c r="AW328" s="355"/>
      <c r="AX328" s="355"/>
      <c r="AY328" s="355"/>
      <c r="AZ328" s="355"/>
      <c r="BA328" s="355"/>
      <c r="BB328" s="355"/>
      <c r="BC328" s="355"/>
      <c r="BD328" s="355"/>
      <c r="BE328" s="355"/>
      <c r="BF328" s="355"/>
      <c r="BG328" s="355"/>
      <c r="BH328" s="355"/>
    </row>
    <row r="329" spans="1:60">
      <c r="A329" s="362">
        <v>106625</v>
      </c>
      <c r="B329" s="362" t="s">
        <v>331</v>
      </c>
      <c r="C329" s="362" t="s">
        <v>245</v>
      </c>
      <c r="D329" s="362" t="s">
        <v>229</v>
      </c>
      <c r="E329" s="362" t="s">
        <v>686</v>
      </c>
      <c r="F329" s="363">
        <v>40606</v>
      </c>
      <c r="G329" s="362">
        <v>112626</v>
      </c>
      <c r="H329" s="362" t="s">
        <v>593</v>
      </c>
      <c r="I329" s="362" t="s">
        <v>145</v>
      </c>
      <c r="J329" s="362" t="s">
        <v>229</v>
      </c>
      <c r="K329" s="362" t="s">
        <v>683</v>
      </c>
      <c r="L329" s="363">
        <v>40837</v>
      </c>
      <c r="M329" s="349"/>
      <c r="N329" s="361"/>
      <c r="O329" s="349"/>
      <c r="P329" s="349"/>
      <c r="Q329" s="349"/>
      <c r="R329" s="364"/>
      <c r="S329" s="349"/>
      <c r="T329" s="355"/>
      <c r="U329" s="355"/>
      <c r="V329" s="355"/>
      <c r="W329" s="355"/>
      <c r="X329" s="355"/>
      <c r="Y329" s="355">
        <v>108865</v>
      </c>
      <c r="Z329" s="355" t="s">
        <v>341</v>
      </c>
      <c r="AA329" s="355" t="s">
        <v>47</v>
      </c>
      <c r="AB329" s="355" t="s">
        <v>230</v>
      </c>
      <c r="AC329" s="355" t="s">
        <v>683</v>
      </c>
      <c r="AD329" s="355">
        <v>41032</v>
      </c>
      <c r="AE329" s="355"/>
      <c r="AF329" s="355"/>
      <c r="AG329" s="355"/>
      <c r="AH329" s="355"/>
      <c r="AI329" s="355"/>
      <c r="AJ329" s="365"/>
      <c r="AK329" s="355"/>
      <c r="AL329" s="355"/>
      <c r="AM329" s="355"/>
      <c r="AN329" s="355"/>
      <c r="AO329" s="355"/>
      <c r="AP329" s="355"/>
      <c r="AQ329" s="355"/>
      <c r="AR329" s="355"/>
      <c r="AS329" s="355"/>
      <c r="AT329" s="355"/>
      <c r="AU329" s="355"/>
      <c r="AV329" s="355"/>
      <c r="AW329" s="355"/>
      <c r="AX329" s="355"/>
      <c r="AY329" s="355"/>
      <c r="AZ329" s="355"/>
      <c r="BA329" s="355"/>
      <c r="BB329" s="355"/>
      <c r="BC329" s="355"/>
      <c r="BD329" s="355"/>
      <c r="BE329" s="355"/>
      <c r="BF329" s="355"/>
      <c r="BG329" s="355"/>
      <c r="BH329" s="355"/>
    </row>
    <row r="330" spans="1:60">
      <c r="A330" s="362">
        <v>106619</v>
      </c>
      <c r="B330" s="362" t="s">
        <v>454</v>
      </c>
      <c r="C330" s="362" t="s">
        <v>245</v>
      </c>
      <c r="D330" s="362" t="s">
        <v>229</v>
      </c>
      <c r="E330" s="362" t="s">
        <v>683</v>
      </c>
      <c r="F330" s="363">
        <v>40851</v>
      </c>
      <c r="G330" s="362">
        <v>112599</v>
      </c>
      <c r="H330" s="362" t="s">
        <v>722</v>
      </c>
      <c r="I330" s="362" t="s">
        <v>145</v>
      </c>
      <c r="J330" s="362" t="s">
        <v>229</v>
      </c>
      <c r="K330" s="362" t="s">
        <v>683</v>
      </c>
      <c r="L330" s="363">
        <v>40977</v>
      </c>
      <c r="M330" s="349"/>
      <c r="N330" s="361"/>
      <c r="O330" s="349"/>
      <c r="P330" s="349"/>
      <c r="Q330" s="349"/>
      <c r="R330" s="364"/>
      <c r="S330" s="349"/>
      <c r="T330" s="355"/>
      <c r="U330" s="355"/>
      <c r="V330" s="355"/>
      <c r="W330" s="355"/>
      <c r="X330" s="355"/>
      <c r="Y330" s="355">
        <v>122845</v>
      </c>
      <c r="Z330" s="355" t="s">
        <v>406</v>
      </c>
      <c r="AA330" s="355" t="s">
        <v>128</v>
      </c>
      <c r="AB330" s="355" t="s">
        <v>230</v>
      </c>
      <c r="AC330" s="355" t="s">
        <v>683</v>
      </c>
      <c r="AD330" s="355">
        <v>41031</v>
      </c>
      <c r="AE330" s="355"/>
      <c r="AF330" s="355"/>
      <c r="AG330" s="355"/>
      <c r="AH330" s="355"/>
      <c r="AI330" s="355"/>
      <c r="AJ330" s="365"/>
      <c r="AK330" s="355"/>
      <c r="AL330" s="355"/>
      <c r="AM330" s="355"/>
      <c r="AN330" s="355"/>
      <c r="AO330" s="355"/>
      <c r="AP330" s="355"/>
      <c r="AQ330" s="355"/>
      <c r="AR330" s="355"/>
      <c r="AS330" s="355"/>
      <c r="AT330" s="355"/>
      <c r="AU330" s="355"/>
      <c r="AV330" s="355"/>
      <c r="AW330" s="355"/>
      <c r="AX330" s="355"/>
      <c r="AY330" s="355"/>
      <c r="AZ330" s="355"/>
      <c r="BA330" s="355"/>
      <c r="BB330" s="355"/>
      <c r="BC330" s="355"/>
      <c r="BD330" s="355"/>
      <c r="BE330" s="355"/>
      <c r="BF330" s="355"/>
      <c r="BG330" s="355"/>
      <c r="BH330" s="355"/>
    </row>
    <row r="331" spans="1:60">
      <c r="A331" s="362">
        <v>106225</v>
      </c>
      <c r="B331" s="362" t="s">
        <v>40</v>
      </c>
      <c r="C331" s="362" t="s">
        <v>4</v>
      </c>
      <c r="D331" s="362" t="s">
        <v>229</v>
      </c>
      <c r="E331" s="362" t="s">
        <v>683</v>
      </c>
      <c r="F331" s="363">
        <v>40316</v>
      </c>
      <c r="G331" s="362">
        <v>111994</v>
      </c>
      <c r="H331" s="362" t="s">
        <v>968</v>
      </c>
      <c r="I331" s="362" t="s">
        <v>197</v>
      </c>
      <c r="J331" s="362" t="s">
        <v>229</v>
      </c>
      <c r="K331" s="362" t="s">
        <v>686</v>
      </c>
      <c r="L331" s="363">
        <v>40974</v>
      </c>
      <c r="M331" s="349"/>
      <c r="N331" s="361"/>
      <c r="O331" s="349"/>
      <c r="P331" s="349"/>
      <c r="Q331" s="349"/>
      <c r="R331" s="364"/>
      <c r="S331" s="349"/>
      <c r="T331" s="355"/>
      <c r="U331" s="355"/>
      <c r="V331" s="355"/>
      <c r="W331" s="355"/>
      <c r="X331" s="355"/>
      <c r="Y331" s="355">
        <v>122075</v>
      </c>
      <c r="Z331" s="355" t="s">
        <v>1123</v>
      </c>
      <c r="AA331" s="355" t="s">
        <v>143</v>
      </c>
      <c r="AB331" s="355" t="s">
        <v>230</v>
      </c>
      <c r="AC331" s="355" t="s">
        <v>683</v>
      </c>
      <c r="AD331" s="355">
        <v>40990</v>
      </c>
      <c r="AE331" s="355"/>
      <c r="AF331" s="355"/>
      <c r="AG331" s="355"/>
      <c r="AH331" s="355"/>
      <c r="AI331" s="355"/>
      <c r="AJ331" s="365"/>
      <c r="AK331" s="355"/>
      <c r="AL331" s="355"/>
      <c r="AM331" s="355"/>
      <c r="AN331" s="355"/>
      <c r="AO331" s="355"/>
      <c r="AP331" s="355"/>
      <c r="AQ331" s="355"/>
      <c r="AR331" s="355"/>
      <c r="AS331" s="355"/>
      <c r="AT331" s="355"/>
      <c r="AU331" s="355"/>
      <c r="AV331" s="355"/>
      <c r="AW331" s="355"/>
      <c r="AX331" s="355"/>
      <c r="AY331" s="355"/>
      <c r="AZ331" s="355"/>
      <c r="BA331" s="355"/>
      <c r="BB331" s="355"/>
      <c r="BC331" s="355"/>
      <c r="BD331" s="355"/>
      <c r="BE331" s="355"/>
      <c r="BF331" s="355"/>
      <c r="BG331" s="355"/>
      <c r="BH331" s="355"/>
    </row>
    <row r="332" spans="1:60">
      <c r="A332" s="362">
        <v>106187</v>
      </c>
      <c r="B332" s="362" t="s">
        <v>1108</v>
      </c>
      <c r="C332" s="362" t="s">
        <v>4</v>
      </c>
      <c r="D332" s="362" t="s">
        <v>229</v>
      </c>
      <c r="E332" s="362" t="s">
        <v>683</v>
      </c>
      <c r="F332" s="363">
        <v>40136</v>
      </c>
      <c r="G332" s="362">
        <v>111926</v>
      </c>
      <c r="H332" s="362" t="s">
        <v>965</v>
      </c>
      <c r="I332" s="362" t="s">
        <v>197</v>
      </c>
      <c r="J332" s="362" t="s">
        <v>229</v>
      </c>
      <c r="K332" s="362" t="s">
        <v>683</v>
      </c>
      <c r="L332" s="363">
        <v>41025</v>
      </c>
      <c r="M332" s="349"/>
      <c r="N332" s="361"/>
      <c r="O332" s="349"/>
      <c r="P332" s="349"/>
      <c r="Q332" s="349"/>
      <c r="R332" s="364"/>
      <c r="S332" s="349"/>
      <c r="T332" s="355"/>
      <c r="U332" s="355"/>
      <c r="V332" s="355"/>
      <c r="W332" s="355"/>
      <c r="X332" s="355"/>
      <c r="Y332" s="355">
        <v>112940</v>
      </c>
      <c r="Z332" s="355" t="s">
        <v>1131</v>
      </c>
      <c r="AA332" s="355" t="s">
        <v>145</v>
      </c>
      <c r="AB332" s="355" t="s">
        <v>230</v>
      </c>
      <c r="AC332" s="355" t="s">
        <v>683</v>
      </c>
      <c r="AD332" s="355">
        <v>40989</v>
      </c>
      <c r="AE332" s="355"/>
      <c r="AF332" s="355"/>
      <c r="AG332" s="355"/>
      <c r="AH332" s="355"/>
      <c r="AI332" s="355"/>
      <c r="AJ332" s="365"/>
      <c r="AK332" s="355"/>
      <c r="AL332" s="355"/>
      <c r="AM332" s="355"/>
      <c r="AN332" s="355"/>
      <c r="AO332" s="355"/>
      <c r="AP332" s="355"/>
      <c r="AQ332" s="355"/>
      <c r="AR332" s="355"/>
      <c r="AS332" s="355"/>
      <c r="AT332" s="355"/>
      <c r="AU332" s="355"/>
      <c r="AV332" s="355"/>
      <c r="AW332" s="355"/>
      <c r="AX332" s="355"/>
      <c r="AY332" s="355"/>
      <c r="AZ332" s="355"/>
      <c r="BA332" s="355"/>
      <c r="BB332" s="355"/>
      <c r="BC332" s="355"/>
      <c r="BD332" s="355"/>
      <c r="BE332" s="355"/>
      <c r="BF332" s="355"/>
      <c r="BG332" s="355"/>
      <c r="BH332" s="355"/>
    </row>
    <row r="333" spans="1:60">
      <c r="A333" s="362">
        <v>106122</v>
      </c>
      <c r="B333" s="362" t="s">
        <v>599</v>
      </c>
      <c r="C333" s="362" t="s">
        <v>116</v>
      </c>
      <c r="D333" s="362" t="s">
        <v>229</v>
      </c>
      <c r="E333" s="362" t="s">
        <v>684</v>
      </c>
      <c r="F333" s="363">
        <v>40885</v>
      </c>
      <c r="G333" s="362">
        <v>111898</v>
      </c>
      <c r="H333" s="362" t="s">
        <v>102</v>
      </c>
      <c r="I333" s="362" t="s">
        <v>197</v>
      </c>
      <c r="J333" s="362" t="s">
        <v>229</v>
      </c>
      <c r="K333" s="362" t="s">
        <v>685</v>
      </c>
      <c r="L333" s="363">
        <v>40494</v>
      </c>
      <c r="M333" s="349"/>
      <c r="N333" s="361"/>
      <c r="O333" s="362"/>
      <c r="P333" s="362"/>
      <c r="Q333" s="362"/>
      <c r="R333" s="366"/>
      <c r="S333" s="363"/>
      <c r="T333" s="355"/>
      <c r="U333" s="355"/>
      <c r="V333" s="355"/>
      <c r="W333" s="355"/>
      <c r="X333" s="355"/>
      <c r="Y333" s="355">
        <v>110490</v>
      </c>
      <c r="Z333" s="355" t="s">
        <v>1136</v>
      </c>
      <c r="AA333" s="355" t="s">
        <v>133</v>
      </c>
      <c r="AB333" s="355" t="s">
        <v>230</v>
      </c>
      <c r="AC333" s="355" t="s">
        <v>683</v>
      </c>
      <c r="AD333" s="355">
        <v>40989</v>
      </c>
      <c r="AE333" s="355"/>
      <c r="AF333" s="355"/>
      <c r="AG333" s="355"/>
      <c r="AH333" s="355"/>
      <c r="AI333" s="355"/>
      <c r="AJ333" s="365"/>
      <c r="AK333" s="355"/>
      <c r="AL333" s="355"/>
      <c r="AM333" s="355"/>
      <c r="AN333" s="355"/>
      <c r="AO333" s="355"/>
      <c r="AP333" s="355"/>
      <c r="AQ333" s="355"/>
      <c r="AR333" s="355"/>
      <c r="AS333" s="355"/>
      <c r="AT333" s="355"/>
      <c r="AU333" s="355"/>
      <c r="AV333" s="355"/>
      <c r="AW333" s="355"/>
      <c r="AX333" s="355"/>
      <c r="AY333" s="355"/>
      <c r="AZ333" s="355"/>
      <c r="BA333" s="355"/>
      <c r="BB333" s="355"/>
      <c r="BC333" s="355"/>
      <c r="BD333" s="355"/>
      <c r="BE333" s="355"/>
      <c r="BF333" s="355"/>
      <c r="BG333" s="355"/>
      <c r="BH333" s="355"/>
    </row>
    <row r="334" spans="1:60">
      <c r="A334" s="362">
        <v>110435</v>
      </c>
      <c r="B334" s="362" t="s">
        <v>1109</v>
      </c>
      <c r="C334" s="362" t="s">
        <v>133</v>
      </c>
      <c r="D334" s="362" t="s">
        <v>229</v>
      </c>
      <c r="E334" s="362" t="s">
        <v>684</v>
      </c>
      <c r="F334" s="363">
        <v>40253</v>
      </c>
      <c r="G334" s="362">
        <v>111603</v>
      </c>
      <c r="H334" s="362" t="s">
        <v>349</v>
      </c>
      <c r="I334" s="362" t="s">
        <v>221</v>
      </c>
      <c r="J334" s="362" t="s">
        <v>229</v>
      </c>
      <c r="K334" s="362" t="s">
        <v>683</v>
      </c>
      <c r="L334" s="363">
        <v>40508</v>
      </c>
      <c r="M334" s="349"/>
      <c r="N334" s="361"/>
      <c r="O334" s="362"/>
      <c r="P334" s="362"/>
      <c r="Q334" s="362"/>
      <c r="R334" s="366"/>
      <c r="S334" s="363"/>
      <c r="T334" s="355"/>
      <c r="U334" s="355"/>
      <c r="V334" s="355"/>
      <c r="W334" s="355"/>
      <c r="X334" s="355"/>
      <c r="Y334" s="355">
        <v>104403</v>
      </c>
      <c r="Z334" s="355" t="s">
        <v>1141</v>
      </c>
      <c r="AA334" s="355" t="s">
        <v>53</v>
      </c>
      <c r="AB334" s="355" t="s">
        <v>230</v>
      </c>
      <c r="AC334" s="355" t="s">
        <v>685</v>
      </c>
      <c r="AD334" s="355">
        <v>40989</v>
      </c>
      <c r="AE334" s="355"/>
      <c r="AF334" s="355"/>
      <c r="AG334" s="355"/>
      <c r="AH334" s="355"/>
      <c r="AI334" s="355"/>
      <c r="AJ334" s="365"/>
      <c r="AK334" s="355"/>
      <c r="AL334" s="355"/>
      <c r="AM334" s="355"/>
      <c r="AN334" s="355"/>
      <c r="AO334" s="355"/>
      <c r="AP334" s="355"/>
      <c r="AQ334" s="355"/>
      <c r="AR334" s="355"/>
      <c r="AS334" s="355"/>
      <c r="AT334" s="355"/>
      <c r="AU334" s="355"/>
      <c r="AV334" s="355"/>
      <c r="AW334" s="355"/>
      <c r="AX334" s="355"/>
      <c r="AY334" s="355"/>
      <c r="AZ334" s="355"/>
      <c r="BA334" s="355"/>
      <c r="BB334" s="355"/>
      <c r="BC334" s="355"/>
      <c r="BD334" s="355"/>
      <c r="BE334" s="355"/>
      <c r="BF334" s="355"/>
      <c r="BG334" s="355"/>
      <c r="BH334" s="355"/>
    </row>
    <row r="335" spans="1:60">
      <c r="A335" s="362">
        <v>110279</v>
      </c>
      <c r="B335" s="362" t="s">
        <v>595</v>
      </c>
      <c r="C335" s="362" t="s">
        <v>133</v>
      </c>
      <c r="D335" s="362" t="s">
        <v>229</v>
      </c>
      <c r="E335" s="362" t="s">
        <v>683</v>
      </c>
      <c r="F335" s="363">
        <v>40858</v>
      </c>
      <c r="G335" s="362">
        <v>111359</v>
      </c>
      <c r="H335" s="362" t="s">
        <v>734</v>
      </c>
      <c r="I335" s="362" t="s">
        <v>136</v>
      </c>
      <c r="J335" s="362" t="s">
        <v>229</v>
      </c>
      <c r="K335" s="362" t="s">
        <v>684</v>
      </c>
      <c r="L335" s="363">
        <v>40969</v>
      </c>
      <c r="M335" s="349"/>
      <c r="N335" s="361"/>
      <c r="O335" s="362"/>
      <c r="P335" s="362"/>
      <c r="Q335" s="362"/>
      <c r="R335" s="366"/>
      <c r="S335" s="363"/>
      <c r="T335" s="355"/>
      <c r="U335" s="355"/>
      <c r="V335" s="355"/>
      <c r="W335" s="355"/>
      <c r="X335" s="355"/>
      <c r="Y335" s="355">
        <v>113872</v>
      </c>
      <c r="Z335" s="355" t="s">
        <v>1133</v>
      </c>
      <c r="AA335" s="355" t="s">
        <v>202</v>
      </c>
      <c r="AB335" s="355" t="s">
        <v>230</v>
      </c>
      <c r="AC335" s="355" t="s">
        <v>685</v>
      </c>
      <c r="AD335" s="355">
        <v>40982</v>
      </c>
      <c r="AE335" s="355"/>
      <c r="AF335" s="355"/>
      <c r="AG335" s="355"/>
      <c r="AH335" s="355"/>
      <c r="AI335" s="355"/>
      <c r="AJ335" s="365"/>
      <c r="AK335" s="355"/>
      <c r="AL335" s="355"/>
      <c r="AM335" s="355"/>
      <c r="AN335" s="355"/>
      <c r="AO335" s="355"/>
      <c r="AP335" s="355"/>
      <c r="AQ335" s="355"/>
      <c r="AR335" s="355"/>
      <c r="AS335" s="355"/>
      <c r="AT335" s="355"/>
      <c r="AU335" s="355"/>
      <c r="AV335" s="355"/>
      <c r="AW335" s="355"/>
      <c r="AX335" s="355"/>
      <c r="AY335" s="355"/>
      <c r="AZ335" s="355"/>
      <c r="BA335" s="355"/>
      <c r="BB335" s="355"/>
      <c r="BC335" s="355"/>
      <c r="BD335" s="355"/>
      <c r="BE335" s="355"/>
      <c r="BF335" s="355"/>
      <c r="BG335" s="355"/>
      <c r="BH335" s="355"/>
    </row>
    <row r="336" spans="1:60">
      <c r="A336" s="362">
        <v>109812</v>
      </c>
      <c r="B336" s="362" t="s">
        <v>584</v>
      </c>
      <c r="C336" s="362" t="s">
        <v>171</v>
      </c>
      <c r="D336" s="362" t="s">
        <v>229</v>
      </c>
      <c r="E336" s="362" t="s">
        <v>683</v>
      </c>
      <c r="F336" s="363">
        <v>40885</v>
      </c>
      <c r="G336" s="362">
        <v>111321</v>
      </c>
      <c r="H336" s="362" t="s">
        <v>582</v>
      </c>
      <c r="I336" s="362" t="s">
        <v>136</v>
      </c>
      <c r="J336" s="362" t="s">
        <v>229</v>
      </c>
      <c r="K336" s="362" t="s">
        <v>684</v>
      </c>
      <c r="L336" s="363">
        <v>40828</v>
      </c>
      <c r="M336" s="349"/>
      <c r="N336" s="361"/>
      <c r="O336" s="362"/>
      <c r="P336" s="362"/>
      <c r="Q336" s="362"/>
      <c r="R336" s="366"/>
      <c r="S336" s="363"/>
      <c r="T336" s="355"/>
      <c r="U336" s="355"/>
      <c r="V336" s="355"/>
      <c r="W336" s="355"/>
      <c r="X336" s="355"/>
      <c r="Y336" s="355">
        <v>132823</v>
      </c>
      <c r="Z336" s="355" t="s">
        <v>1121</v>
      </c>
      <c r="AA336" s="355" t="s">
        <v>122</v>
      </c>
      <c r="AB336" s="355" t="s">
        <v>230</v>
      </c>
      <c r="AC336" s="355" t="s">
        <v>685</v>
      </c>
      <c r="AD336" s="355">
        <v>40982</v>
      </c>
      <c r="AE336" s="355"/>
      <c r="AF336" s="355"/>
      <c r="AG336" s="355"/>
      <c r="AH336" s="355"/>
      <c r="AI336" s="355"/>
      <c r="AJ336" s="365"/>
      <c r="AK336" s="355"/>
      <c r="AL336" s="355"/>
      <c r="AM336" s="355"/>
      <c r="AN336" s="355"/>
      <c r="AO336" s="355"/>
      <c r="AP336" s="355"/>
      <c r="AQ336" s="355"/>
      <c r="AR336" s="355"/>
      <c r="AS336" s="355"/>
      <c r="AT336" s="355"/>
      <c r="AU336" s="355"/>
      <c r="AV336" s="355"/>
      <c r="AW336" s="355"/>
      <c r="AX336" s="355"/>
      <c r="AY336" s="355"/>
      <c r="AZ336" s="355"/>
      <c r="BA336" s="355"/>
      <c r="BB336" s="355"/>
      <c r="BC336" s="355"/>
      <c r="BD336" s="355"/>
      <c r="BE336" s="355"/>
      <c r="BF336" s="355"/>
      <c r="BG336" s="355"/>
      <c r="BH336" s="355"/>
    </row>
    <row r="337" spans="1:60">
      <c r="A337" s="362">
        <v>109801</v>
      </c>
      <c r="B337" s="362" t="s">
        <v>379</v>
      </c>
      <c r="C337" s="362" t="s">
        <v>182</v>
      </c>
      <c r="D337" s="362" t="s">
        <v>229</v>
      </c>
      <c r="E337" s="362" t="s">
        <v>683</v>
      </c>
      <c r="F337" s="363">
        <v>40676</v>
      </c>
      <c r="G337" s="362">
        <v>111058</v>
      </c>
      <c r="H337" s="362" t="s">
        <v>408</v>
      </c>
      <c r="I337" s="362" t="s">
        <v>137</v>
      </c>
      <c r="J337" s="362" t="s">
        <v>229</v>
      </c>
      <c r="K337" s="362" t="s">
        <v>683</v>
      </c>
      <c r="L337" s="363">
        <v>40527</v>
      </c>
      <c r="M337" s="349"/>
      <c r="N337" s="361"/>
      <c r="O337" s="362"/>
      <c r="P337" s="362"/>
      <c r="Q337" s="362"/>
      <c r="R337" s="366"/>
      <c r="S337" s="363"/>
      <c r="T337" s="355"/>
      <c r="U337" s="355"/>
      <c r="V337" s="355"/>
      <c r="W337" s="355"/>
      <c r="X337" s="355"/>
      <c r="Y337" s="355">
        <v>116440</v>
      </c>
      <c r="Z337" s="355" t="s">
        <v>1129</v>
      </c>
      <c r="AA337" s="355" t="s">
        <v>141</v>
      </c>
      <c r="AB337" s="355" t="s">
        <v>230</v>
      </c>
      <c r="AC337" s="355" t="s">
        <v>683</v>
      </c>
      <c r="AD337" s="355">
        <v>40982</v>
      </c>
      <c r="AE337" s="355"/>
      <c r="AF337" s="355"/>
      <c r="AG337" s="355"/>
      <c r="AH337" s="355"/>
      <c r="AI337" s="355"/>
      <c r="AJ337" s="365"/>
      <c r="AK337" s="355"/>
      <c r="AL337" s="355"/>
      <c r="AM337" s="355"/>
      <c r="AN337" s="355"/>
      <c r="AO337" s="355"/>
      <c r="AP337" s="355"/>
      <c r="AQ337" s="355"/>
      <c r="AR337" s="355"/>
      <c r="AS337" s="355"/>
      <c r="AT337" s="355"/>
      <c r="AU337" s="355"/>
      <c r="AV337" s="355"/>
      <c r="AW337" s="355"/>
      <c r="AX337" s="355"/>
      <c r="AY337" s="355"/>
      <c r="AZ337" s="355"/>
      <c r="BA337" s="355"/>
      <c r="BB337" s="355"/>
      <c r="BC337" s="355"/>
      <c r="BD337" s="355"/>
      <c r="BE337" s="355"/>
      <c r="BF337" s="355"/>
      <c r="BG337" s="355"/>
      <c r="BH337" s="355"/>
    </row>
    <row r="338" spans="1:60">
      <c r="A338" s="362">
        <v>109553</v>
      </c>
      <c r="B338" s="362" t="s">
        <v>463</v>
      </c>
      <c r="C338" s="362" t="s">
        <v>132</v>
      </c>
      <c r="D338" s="362" t="s">
        <v>229</v>
      </c>
      <c r="E338" s="362" t="s">
        <v>683</v>
      </c>
      <c r="F338" s="363">
        <v>40884</v>
      </c>
      <c r="G338" s="362">
        <v>110996</v>
      </c>
      <c r="H338" s="362" t="s">
        <v>383</v>
      </c>
      <c r="I338" s="362" t="s">
        <v>146</v>
      </c>
      <c r="J338" s="362" t="s">
        <v>229</v>
      </c>
      <c r="K338" s="362" t="s">
        <v>683</v>
      </c>
      <c r="L338" s="363">
        <v>40715</v>
      </c>
      <c r="M338" s="355"/>
      <c r="N338" s="355"/>
      <c r="O338" s="355"/>
      <c r="P338" s="355"/>
      <c r="Q338" s="355"/>
      <c r="R338" s="355"/>
      <c r="S338" s="355"/>
      <c r="T338" s="355"/>
      <c r="U338" s="355"/>
      <c r="V338" s="355"/>
      <c r="W338" s="355"/>
      <c r="X338" s="355"/>
      <c r="Y338" s="355">
        <v>117504</v>
      </c>
      <c r="Z338" s="355" t="s">
        <v>1128</v>
      </c>
      <c r="AA338" s="355" t="s">
        <v>224</v>
      </c>
      <c r="AB338" s="355" t="s">
        <v>230</v>
      </c>
      <c r="AC338" s="355" t="s">
        <v>683</v>
      </c>
      <c r="AD338" s="355">
        <v>40975</v>
      </c>
      <c r="AE338" s="355"/>
      <c r="AF338" s="355"/>
      <c r="AG338" s="355"/>
      <c r="AH338" s="355"/>
      <c r="AI338" s="355"/>
      <c r="AJ338" s="365"/>
      <c r="AK338" s="355"/>
      <c r="AL338" s="355"/>
      <c r="AM338" s="355"/>
      <c r="AN338" s="355"/>
      <c r="AO338" s="355"/>
      <c r="AP338" s="355"/>
      <c r="AQ338" s="355"/>
      <c r="AR338" s="355"/>
      <c r="AS338" s="355"/>
      <c r="AT338" s="355"/>
      <c r="AU338" s="355"/>
      <c r="AV338" s="355"/>
      <c r="AW338" s="355"/>
      <c r="AX338" s="355"/>
      <c r="AY338" s="355"/>
      <c r="AZ338" s="355"/>
      <c r="BA338" s="355"/>
      <c r="BB338" s="355"/>
      <c r="BC338" s="355"/>
      <c r="BD338" s="355"/>
      <c r="BE338" s="355"/>
      <c r="BF338" s="355"/>
      <c r="BG338" s="355"/>
      <c r="BH338" s="355"/>
    </row>
    <row r="339" spans="1:60">
      <c r="A339" s="362">
        <v>109147</v>
      </c>
      <c r="B339" s="362" t="s">
        <v>1111</v>
      </c>
      <c r="C339" s="362" t="s">
        <v>127</v>
      </c>
      <c r="D339" s="362" t="s">
        <v>229</v>
      </c>
      <c r="E339" s="362" t="s">
        <v>686</v>
      </c>
      <c r="F339" s="363">
        <v>40325</v>
      </c>
      <c r="G339" s="362">
        <v>110853</v>
      </c>
      <c r="H339" s="362" t="s">
        <v>769</v>
      </c>
      <c r="I339" s="362" t="s">
        <v>149</v>
      </c>
      <c r="J339" s="362" t="s">
        <v>229</v>
      </c>
      <c r="K339" s="362" t="s">
        <v>684</v>
      </c>
      <c r="L339" s="363">
        <v>40941</v>
      </c>
      <c r="M339" s="355"/>
      <c r="N339" s="355"/>
      <c r="O339" s="355"/>
      <c r="P339" s="355"/>
      <c r="Q339" s="355"/>
      <c r="R339" s="355"/>
      <c r="S339" s="355"/>
      <c r="T339" s="355"/>
      <c r="U339" s="355"/>
      <c r="V339" s="355"/>
      <c r="W339" s="355"/>
      <c r="X339" s="355"/>
      <c r="Y339" s="355">
        <v>122863</v>
      </c>
      <c r="Z339" s="355" t="s">
        <v>1124</v>
      </c>
      <c r="AA339" s="355" t="s">
        <v>128</v>
      </c>
      <c r="AB339" s="355" t="s">
        <v>230</v>
      </c>
      <c r="AC339" s="355" t="s">
        <v>683</v>
      </c>
      <c r="AD339" s="355">
        <v>40975</v>
      </c>
      <c r="AE339" s="355"/>
      <c r="AF339" s="355"/>
      <c r="AG339" s="355"/>
      <c r="AH339" s="355"/>
      <c r="AI339" s="355"/>
      <c r="AJ339" s="365"/>
      <c r="AK339" s="355"/>
      <c r="AL339" s="355"/>
      <c r="AM339" s="355"/>
      <c r="AN339" s="355"/>
      <c r="AO339" s="355"/>
      <c r="AP339" s="355"/>
      <c r="AQ339" s="355"/>
      <c r="AR339" s="355"/>
      <c r="AS339" s="355"/>
      <c r="AT339" s="355"/>
      <c r="AU339" s="355"/>
      <c r="AV339" s="355"/>
      <c r="AW339" s="355"/>
      <c r="AX339" s="355"/>
      <c r="AY339" s="355"/>
      <c r="AZ339" s="355"/>
      <c r="BA339" s="355"/>
      <c r="BB339" s="355"/>
      <c r="BC339" s="355"/>
      <c r="BD339" s="355"/>
      <c r="BE339" s="355"/>
      <c r="BF339" s="355"/>
      <c r="BG339" s="355"/>
      <c r="BH339" s="355"/>
    </row>
    <row r="340" spans="1:60">
      <c r="A340" s="362">
        <v>109134</v>
      </c>
      <c r="B340" s="362" t="s">
        <v>344</v>
      </c>
      <c r="C340" s="362" t="s">
        <v>25</v>
      </c>
      <c r="D340" s="362" t="s">
        <v>229</v>
      </c>
      <c r="E340" s="362" t="s">
        <v>683</v>
      </c>
      <c r="F340" s="363">
        <v>40711</v>
      </c>
      <c r="G340" s="362">
        <v>110776</v>
      </c>
      <c r="H340" s="362" t="s">
        <v>373</v>
      </c>
      <c r="I340" s="362" t="s">
        <v>148</v>
      </c>
      <c r="J340" s="362" t="s">
        <v>229</v>
      </c>
      <c r="K340" s="362" t="s">
        <v>683</v>
      </c>
      <c r="L340" s="363">
        <v>40585</v>
      </c>
      <c r="M340" s="355"/>
      <c r="N340" s="355"/>
      <c r="O340" s="355"/>
      <c r="P340" s="355"/>
      <c r="Q340" s="355"/>
      <c r="R340" s="355"/>
      <c r="S340" s="355"/>
      <c r="T340" s="355"/>
      <c r="U340" s="355"/>
      <c r="V340" s="355"/>
      <c r="W340" s="355"/>
      <c r="X340" s="355"/>
      <c r="Y340" s="355">
        <v>118076</v>
      </c>
      <c r="Z340" s="355" t="s">
        <v>1127</v>
      </c>
      <c r="AA340" s="355" t="s">
        <v>64</v>
      </c>
      <c r="AB340" s="355" t="s">
        <v>230</v>
      </c>
      <c r="AC340" s="355" t="s">
        <v>683</v>
      </c>
      <c r="AD340" s="355">
        <v>40975</v>
      </c>
      <c r="AE340" s="355"/>
      <c r="AF340" s="355"/>
      <c r="AG340" s="355"/>
      <c r="AH340" s="355"/>
      <c r="AI340" s="355"/>
      <c r="AJ340" s="365"/>
      <c r="AK340" s="355"/>
      <c r="AL340" s="355"/>
      <c r="AM340" s="355"/>
      <c r="AN340" s="355"/>
      <c r="AO340" s="355"/>
      <c r="AP340" s="355"/>
      <c r="AQ340" s="355"/>
      <c r="AR340" s="355"/>
      <c r="AS340" s="355"/>
      <c r="AT340" s="355"/>
      <c r="AU340" s="355"/>
      <c r="AV340" s="355"/>
      <c r="AW340" s="355"/>
      <c r="AX340" s="355"/>
      <c r="AY340" s="355"/>
      <c r="AZ340" s="355"/>
      <c r="BA340" s="355"/>
      <c r="BB340" s="355"/>
      <c r="BC340" s="355"/>
      <c r="BD340" s="355"/>
      <c r="BE340" s="355"/>
      <c r="BF340" s="355"/>
      <c r="BG340" s="355"/>
      <c r="BH340" s="355"/>
    </row>
    <row r="341" spans="1:60">
      <c r="A341" s="362">
        <v>108915</v>
      </c>
      <c r="B341" s="362" t="s">
        <v>346</v>
      </c>
      <c r="C341" s="362" t="s">
        <v>127</v>
      </c>
      <c r="D341" s="362" t="s">
        <v>229</v>
      </c>
      <c r="E341" s="362" t="s">
        <v>683</v>
      </c>
      <c r="F341" s="363">
        <v>40346</v>
      </c>
      <c r="G341" s="362">
        <v>110685</v>
      </c>
      <c r="H341" s="362" t="s">
        <v>1110</v>
      </c>
      <c r="I341" s="362" t="s">
        <v>148</v>
      </c>
      <c r="J341" s="362" t="s">
        <v>229</v>
      </c>
      <c r="K341" s="362" t="s">
        <v>683</v>
      </c>
      <c r="L341" s="363">
        <v>41082</v>
      </c>
      <c r="M341" s="355"/>
      <c r="N341" s="355"/>
      <c r="O341" s="355"/>
      <c r="P341" s="355"/>
      <c r="Q341" s="355"/>
      <c r="R341" s="355"/>
      <c r="S341" s="355"/>
      <c r="T341" s="355"/>
      <c r="U341" s="355"/>
      <c r="V341" s="355"/>
      <c r="W341" s="355"/>
      <c r="X341" s="355"/>
      <c r="Y341" s="355">
        <v>100188</v>
      </c>
      <c r="Z341" s="355" t="s">
        <v>1126</v>
      </c>
      <c r="AA341" s="355" t="s">
        <v>179</v>
      </c>
      <c r="AB341" s="355" t="s">
        <v>230</v>
      </c>
      <c r="AC341" s="355" t="s">
        <v>685</v>
      </c>
      <c r="AD341" s="355">
        <v>40969</v>
      </c>
      <c r="AE341" s="355"/>
      <c r="AF341" s="355"/>
      <c r="AG341" s="355"/>
      <c r="AH341" s="355"/>
      <c r="AI341" s="355"/>
      <c r="AJ341" s="365"/>
      <c r="AK341" s="355"/>
      <c r="AL341" s="355"/>
      <c r="AM341" s="355"/>
      <c r="AN341" s="355"/>
      <c r="AO341" s="355"/>
      <c r="AP341" s="355"/>
      <c r="AQ341" s="355"/>
      <c r="AR341" s="355"/>
      <c r="AS341" s="355"/>
      <c r="AT341" s="355"/>
      <c r="AU341" s="355"/>
      <c r="AV341" s="355"/>
      <c r="AW341" s="355"/>
      <c r="AX341" s="355"/>
      <c r="AY341" s="355"/>
      <c r="AZ341" s="355"/>
      <c r="BA341" s="355"/>
      <c r="BB341" s="355"/>
      <c r="BC341" s="355"/>
      <c r="BD341" s="355"/>
      <c r="BE341" s="355"/>
      <c r="BF341" s="355"/>
      <c r="BG341" s="355"/>
      <c r="BH341" s="355"/>
    </row>
    <row r="342" spans="1:60">
      <c r="A342" s="362">
        <v>108502</v>
      </c>
      <c r="B342" s="362" t="s">
        <v>597</v>
      </c>
      <c r="C342" s="362" t="s">
        <v>65</v>
      </c>
      <c r="D342" s="362" t="s">
        <v>229</v>
      </c>
      <c r="E342" s="362" t="s">
        <v>684</v>
      </c>
      <c r="F342" s="363">
        <v>40836</v>
      </c>
      <c r="G342" s="362">
        <v>110351</v>
      </c>
      <c r="H342" s="362" t="s">
        <v>974</v>
      </c>
      <c r="I342" s="362" t="s">
        <v>133</v>
      </c>
      <c r="J342" s="362" t="s">
        <v>229</v>
      </c>
      <c r="K342" s="362" t="s">
        <v>683</v>
      </c>
      <c r="L342" s="363">
        <v>41033</v>
      </c>
      <c r="M342" s="355"/>
      <c r="N342" s="355"/>
      <c r="O342" s="355"/>
      <c r="P342" s="355"/>
      <c r="Q342" s="355"/>
      <c r="R342" s="355"/>
      <c r="S342" s="355"/>
      <c r="T342" s="355"/>
      <c r="U342" s="355"/>
      <c r="V342" s="355"/>
      <c r="W342" s="355"/>
      <c r="X342" s="355"/>
      <c r="Y342" s="355">
        <v>106270</v>
      </c>
      <c r="Z342" s="355" t="s">
        <v>1140</v>
      </c>
      <c r="AA342" s="355" t="s">
        <v>4</v>
      </c>
      <c r="AB342" s="355" t="s">
        <v>230</v>
      </c>
      <c r="AC342" s="355" t="s">
        <v>684</v>
      </c>
      <c r="AD342" s="355">
        <v>40968</v>
      </c>
      <c r="AE342" s="355"/>
      <c r="AF342" s="355"/>
      <c r="AG342" s="355"/>
      <c r="AH342" s="355"/>
      <c r="AI342" s="355"/>
      <c r="AJ342" s="365"/>
      <c r="AK342" s="355"/>
      <c r="AL342" s="355"/>
      <c r="AM342" s="355"/>
      <c r="AN342" s="355"/>
      <c r="AO342" s="355"/>
      <c r="AP342" s="355"/>
      <c r="AQ342" s="355"/>
      <c r="AR342" s="355"/>
      <c r="AS342" s="355"/>
      <c r="AT342" s="355"/>
      <c r="AU342" s="355"/>
      <c r="AV342" s="355"/>
      <c r="AW342" s="355"/>
      <c r="AX342" s="355"/>
      <c r="AY342" s="355"/>
      <c r="AZ342" s="355"/>
      <c r="BA342" s="355"/>
      <c r="BB342" s="355"/>
      <c r="BC342" s="355"/>
      <c r="BD342" s="355"/>
      <c r="BE342" s="355"/>
      <c r="BF342" s="355"/>
      <c r="BG342" s="355"/>
      <c r="BH342" s="355"/>
    </row>
    <row r="343" spans="1:60">
      <c r="A343" s="362">
        <v>108448</v>
      </c>
      <c r="B343" s="362" t="s">
        <v>1112</v>
      </c>
      <c r="C343" s="362" t="s">
        <v>65</v>
      </c>
      <c r="D343" s="362" t="s">
        <v>229</v>
      </c>
      <c r="E343" s="362" t="s">
        <v>683</v>
      </c>
      <c r="F343" s="363">
        <v>40241</v>
      </c>
      <c r="G343" s="362">
        <v>110290</v>
      </c>
      <c r="H343" s="362" t="s">
        <v>756</v>
      </c>
      <c r="I343" s="362" t="s">
        <v>134</v>
      </c>
      <c r="J343" s="362" t="s">
        <v>229</v>
      </c>
      <c r="K343" s="362" t="s">
        <v>683</v>
      </c>
      <c r="L343" s="363">
        <v>40970</v>
      </c>
      <c r="M343" s="355"/>
      <c r="N343" s="355"/>
      <c r="O343" s="355"/>
      <c r="P343" s="355"/>
      <c r="Q343" s="355"/>
      <c r="R343" s="355"/>
      <c r="S343" s="355"/>
      <c r="T343" s="355"/>
      <c r="U343" s="355"/>
      <c r="V343" s="355"/>
      <c r="W343" s="355"/>
      <c r="X343" s="355"/>
      <c r="Y343" s="355">
        <v>115723</v>
      </c>
      <c r="Z343" s="355" t="s">
        <v>1130</v>
      </c>
      <c r="AA343" s="355" t="s">
        <v>107</v>
      </c>
      <c r="AB343" s="355" t="s">
        <v>230</v>
      </c>
      <c r="AC343" s="355" t="s">
        <v>683</v>
      </c>
      <c r="AD343" s="355">
        <v>40962</v>
      </c>
      <c r="AE343" s="355"/>
      <c r="AF343" s="355"/>
      <c r="AG343" s="355"/>
      <c r="AH343" s="355"/>
      <c r="AI343" s="355"/>
      <c r="AJ343" s="365"/>
      <c r="AK343" s="355"/>
      <c r="AL343" s="355"/>
      <c r="AM343" s="355"/>
      <c r="AN343" s="355"/>
      <c r="AO343" s="355"/>
      <c r="AP343" s="355"/>
      <c r="AQ343" s="355"/>
      <c r="AR343" s="355"/>
      <c r="AS343" s="355"/>
      <c r="AT343" s="355"/>
      <c r="AU343" s="355"/>
      <c r="AV343" s="355"/>
      <c r="AW343" s="355"/>
      <c r="AX343" s="355"/>
      <c r="AY343" s="355"/>
      <c r="AZ343" s="355"/>
      <c r="BA343" s="355"/>
      <c r="BB343" s="355"/>
      <c r="BC343" s="355"/>
      <c r="BD343" s="355"/>
      <c r="BE343" s="355"/>
      <c r="BF343" s="355"/>
      <c r="BG343" s="355"/>
      <c r="BH343" s="355"/>
    </row>
    <row r="344" spans="1:60">
      <c r="A344" s="362">
        <v>108268</v>
      </c>
      <c r="B344" s="362" t="s">
        <v>1113</v>
      </c>
      <c r="C344" s="362" t="s">
        <v>126</v>
      </c>
      <c r="D344" s="362" t="s">
        <v>229</v>
      </c>
      <c r="E344" s="362" t="s">
        <v>684</v>
      </c>
      <c r="F344" s="363">
        <v>40379</v>
      </c>
      <c r="G344" s="362">
        <v>110285</v>
      </c>
      <c r="H344" s="362" t="s">
        <v>720</v>
      </c>
      <c r="I344" s="362" t="s">
        <v>133</v>
      </c>
      <c r="J344" s="362" t="s">
        <v>229</v>
      </c>
      <c r="K344" s="362" t="s">
        <v>683</v>
      </c>
      <c r="L344" s="363">
        <v>40925</v>
      </c>
      <c r="M344" s="355"/>
      <c r="N344" s="355"/>
      <c r="O344" s="355"/>
      <c r="P344" s="355"/>
      <c r="Q344" s="355"/>
      <c r="R344" s="355"/>
      <c r="S344" s="355"/>
      <c r="T344" s="355"/>
      <c r="U344" s="355"/>
      <c r="V344" s="355"/>
      <c r="W344" s="355"/>
      <c r="X344" s="355"/>
      <c r="Y344" s="355">
        <v>115368</v>
      </c>
      <c r="Z344" s="355" t="s">
        <v>1132</v>
      </c>
      <c r="AA344" s="355" t="s">
        <v>264</v>
      </c>
      <c r="AB344" s="355" t="s">
        <v>230</v>
      </c>
      <c r="AC344" s="355" t="s">
        <v>685</v>
      </c>
      <c r="AD344" s="355">
        <v>40934</v>
      </c>
      <c r="AE344" s="355"/>
      <c r="AF344" s="355"/>
      <c r="AG344" s="355"/>
      <c r="AH344" s="355"/>
      <c r="AI344" s="355"/>
      <c r="AJ344" s="365"/>
      <c r="AK344" s="355"/>
      <c r="AL344" s="355"/>
      <c r="AM344" s="355"/>
      <c r="AN344" s="355"/>
      <c r="AO344" s="355"/>
      <c r="AP344" s="355"/>
      <c r="AQ344" s="355"/>
      <c r="AR344" s="355"/>
      <c r="AS344" s="355"/>
      <c r="AT344" s="355"/>
      <c r="AU344" s="355"/>
      <c r="AV344" s="355"/>
      <c r="AW344" s="355"/>
      <c r="AX344" s="355"/>
      <c r="AY344" s="355"/>
      <c r="AZ344" s="355"/>
      <c r="BA344" s="355"/>
      <c r="BB344" s="355"/>
      <c r="BC344" s="355"/>
      <c r="BD344" s="355"/>
      <c r="BE344" s="355"/>
      <c r="BF344" s="355"/>
      <c r="BG344" s="355"/>
      <c r="BH344" s="355"/>
    </row>
    <row r="345" spans="1:60">
      <c r="A345" s="362">
        <v>108251</v>
      </c>
      <c r="B345" s="362" t="s">
        <v>458</v>
      </c>
      <c r="C345" s="362" t="s">
        <v>126</v>
      </c>
      <c r="D345" s="362" t="s">
        <v>229</v>
      </c>
      <c r="E345" s="362" t="s">
        <v>686</v>
      </c>
      <c r="F345" s="363">
        <v>40879</v>
      </c>
      <c r="G345" s="362">
        <v>110279</v>
      </c>
      <c r="H345" s="362" t="s">
        <v>595</v>
      </c>
      <c r="I345" s="362" t="s">
        <v>133</v>
      </c>
      <c r="J345" s="362" t="s">
        <v>229</v>
      </c>
      <c r="K345" s="362" t="s">
        <v>683</v>
      </c>
      <c r="L345" s="363">
        <v>40858</v>
      </c>
      <c r="M345" s="355"/>
      <c r="N345" s="355"/>
      <c r="O345" s="355"/>
      <c r="P345" s="355"/>
      <c r="Q345" s="355"/>
      <c r="R345" s="355"/>
      <c r="S345" s="355"/>
      <c r="T345" s="355"/>
      <c r="U345" s="355"/>
      <c r="V345" s="355"/>
      <c r="W345" s="355"/>
      <c r="X345" s="355"/>
      <c r="Y345" s="355">
        <v>106650</v>
      </c>
      <c r="Z345" s="355" t="s">
        <v>1139</v>
      </c>
      <c r="AA345" s="355" t="s">
        <v>245</v>
      </c>
      <c r="AB345" s="355" t="s">
        <v>230</v>
      </c>
      <c r="AC345" s="355" t="s">
        <v>683</v>
      </c>
      <c r="AD345" s="355">
        <v>40933</v>
      </c>
      <c r="AE345" s="355"/>
      <c r="AF345" s="355"/>
      <c r="AG345" s="355"/>
      <c r="AH345" s="355"/>
      <c r="AI345" s="355"/>
      <c r="AJ345" s="365"/>
      <c r="AK345" s="355"/>
      <c r="AL345" s="355"/>
      <c r="AM345" s="355"/>
      <c r="AN345" s="355"/>
      <c r="AO345" s="355"/>
      <c r="AP345" s="355"/>
      <c r="AQ345" s="355"/>
      <c r="AR345" s="355"/>
      <c r="AS345" s="355"/>
      <c r="AT345" s="355"/>
      <c r="AU345" s="355"/>
      <c r="AV345" s="355"/>
      <c r="AW345" s="355"/>
      <c r="AX345" s="355"/>
      <c r="AY345" s="355"/>
      <c r="AZ345" s="355"/>
      <c r="BA345" s="355"/>
      <c r="BB345" s="355"/>
      <c r="BC345" s="355"/>
      <c r="BD345" s="355"/>
      <c r="BE345" s="355"/>
      <c r="BF345" s="355"/>
      <c r="BG345" s="355"/>
      <c r="BH345" s="355"/>
    </row>
    <row r="346" spans="1:60">
      <c r="A346" s="362">
        <v>107627</v>
      </c>
      <c r="B346" s="362" t="s">
        <v>332</v>
      </c>
      <c r="C346" s="362" t="s">
        <v>208</v>
      </c>
      <c r="D346" s="362" t="s">
        <v>229</v>
      </c>
      <c r="E346" s="362" t="s">
        <v>683</v>
      </c>
      <c r="F346" s="363">
        <v>40576</v>
      </c>
      <c r="G346" s="362">
        <v>109970</v>
      </c>
      <c r="H346" s="362" t="s">
        <v>799</v>
      </c>
      <c r="I346" s="362" t="s">
        <v>172</v>
      </c>
      <c r="J346" s="362" t="s">
        <v>229</v>
      </c>
      <c r="K346" s="362" t="s">
        <v>686</v>
      </c>
      <c r="L346" s="363">
        <v>40935</v>
      </c>
      <c r="M346" s="355"/>
      <c r="N346" s="355"/>
      <c r="O346" s="355"/>
      <c r="P346" s="355"/>
      <c r="Q346" s="355"/>
      <c r="R346" s="355"/>
      <c r="S346" s="355"/>
      <c r="T346" s="355"/>
      <c r="U346" s="355"/>
      <c r="V346" s="355"/>
      <c r="W346" s="355"/>
      <c r="X346" s="355"/>
      <c r="Y346" s="355">
        <v>108736</v>
      </c>
      <c r="Z346" s="355" t="s">
        <v>1241</v>
      </c>
      <c r="AA346" s="355" t="s">
        <v>254</v>
      </c>
      <c r="AB346" s="355" t="s">
        <v>230</v>
      </c>
      <c r="AC346" s="355" t="s">
        <v>684</v>
      </c>
      <c r="AD346" s="355">
        <v>40886</v>
      </c>
      <c r="AE346" s="355"/>
      <c r="AF346" s="355"/>
      <c r="AG346" s="355"/>
      <c r="AH346" s="355"/>
      <c r="AI346" s="355"/>
      <c r="AJ346" s="365"/>
      <c r="AK346" s="355"/>
      <c r="AL346" s="355"/>
      <c r="AM346" s="355"/>
      <c r="AN346" s="355"/>
      <c r="AO346" s="355"/>
      <c r="AP346" s="355"/>
      <c r="AQ346" s="355"/>
      <c r="AR346" s="355"/>
      <c r="AS346" s="355"/>
      <c r="AT346" s="355"/>
      <c r="AU346" s="355"/>
      <c r="AV346" s="355"/>
      <c r="AW346" s="355"/>
      <c r="AX346" s="355"/>
      <c r="AY346" s="355"/>
      <c r="AZ346" s="355"/>
      <c r="BA346" s="355"/>
      <c r="BB346" s="355"/>
      <c r="BC346" s="355"/>
      <c r="BD346" s="355"/>
      <c r="BE346" s="355"/>
      <c r="BF346" s="355"/>
      <c r="BG346" s="355"/>
      <c r="BH346" s="355"/>
    </row>
    <row r="347" spans="1:60">
      <c r="A347" s="362">
        <v>107222</v>
      </c>
      <c r="B347" s="362" t="s">
        <v>333</v>
      </c>
      <c r="C347" s="362" t="s">
        <v>147</v>
      </c>
      <c r="D347" s="362" t="s">
        <v>229</v>
      </c>
      <c r="E347" s="362" t="s">
        <v>683</v>
      </c>
      <c r="F347" s="363">
        <v>40373</v>
      </c>
      <c r="G347" s="362">
        <v>109812</v>
      </c>
      <c r="H347" s="362" t="s">
        <v>584</v>
      </c>
      <c r="I347" s="362" t="s">
        <v>171</v>
      </c>
      <c r="J347" s="362" t="s">
        <v>229</v>
      </c>
      <c r="K347" s="362" t="s">
        <v>683</v>
      </c>
      <c r="L347" s="363">
        <v>40885</v>
      </c>
      <c r="M347" s="355"/>
      <c r="N347" s="355"/>
      <c r="O347" s="355"/>
      <c r="P347" s="355"/>
      <c r="Q347" s="355"/>
      <c r="R347" s="355"/>
      <c r="S347" s="355"/>
      <c r="T347" s="355"/>
      <c r="U347" s="355"/>
      <c r="V347" s="355"/>
      <c r="W347" s="355"/>
      <c r="X347" s="355"/>
      <c r="Y347" s="355">
        <v>106648</v>
      </c>
      <c r="Z347" s="355" t="s">
        <v>1242</v>
      </c>
      <c r="AA347" s="355" t="s">
        <v>245</v>
      </c>
      <c r="AB347" s="355" t="s">
        <v>230</v>
      </c>
      <c r="AC347" s="355" t="s">
        <v>683</v>
      </c>
      <c r="AD347" s="355">
        <v>40885</v>
      </c>
      <c r="AE347" s="355"/>
      <c r="AF347" s="355"/>
      <c r="AG347" s="355"/>
      <c r="AH347" s="355"/>
      <c r="AI347" s="355"/>
      <c r="AJ347" s="365"/>
      <c r="AK347" s="355"/>
      <c r="AL347" s="355"/>
      <c r="AM347" s="355"/>
      <c r="AN347" s="355"/>
      <c r="AO347" s="355"/>
      <c r="AP347" s="355"/>
      <c r="AQ347" s="355"/>
      <c r="AR347" s="355"/>
      <c r="AS347" s="355"/>
      <c r="AT347" s="355"/>
      <c r="AU347" s="355"/>
      <c r="AV347" s="355"/>
      <c r="AW347" s="355"/>
      <c r="AX347" s="355"/>
      <c r="AY347" s="355"/>
      <c r="AZ347" s="355"/>
      <c r="BA347" s="355"/>
      <c r="BB347" s="355"/>
      <c r="BC347" s="355"/>
      <c r="BD347" s="355"/>
      <c r="BE347" s="355"/>
      <c r="BF347" s="355"/>
      <c r="BG347" s="355"/>
      <c r="BH347" s="355"/>
    </row>
    <row r="348" spans="1:60">
      <c r="A348" s="362">
        <v>107119</v>
      </c>
      <c r="B348" s="362" t="s">
        <v>410</v>
      </c>
      <c r="C348" s="362" t="s">
        <v>29</v>
      </c>
      <c r="D348" s="362" t="s">
        <v>229</v>
      </c>
      <c r="E348" s="362" t="s">
        <v>684</v>
      </c>
      <c r="F348" s="363">
        <v>40879</v>
      </c>
      <c r="G348" s="362">
        <v>109777</v>
      </c>
      <c r="H348" s="362" t="s">
        <v>970</v>
      </c>
      <c r="I348" s="362" t="s">
        <v>182</v>
      </c>
      <c r="J348" s="362" t="s">
        <v>229</v>
      </c>
      <c r="K348" s="362" t="s">
        <v>683</v>
      </c>
      <c r="L348" s="363">
        <v>40990</v>
      </c>
      <c r="M348" s="355"/>
      <c r="N348" s="355"/>
      <c r="O348" s="355"/>
      <c r="P348" s="355"/>
      <c r="Q348" s="355"/>
      <c r="R348" s="355"/>
      <c r="S348" s="355"/>
      <c r="T348" s="355"/>
      <c r="U348" s="355"/>
      <c r="V348" s="355"/>
      <c r="W348" s="355"/>
      <c r="X348" s="355"/>
      <c r="Y348" s="355">
        <v>102449</v>
      </c>
      <c r="Z348" s="355" t="s">
        <v>1243</v>
      </c>
      <c r="AA348" s="355" t="s">
        <v>51</v>
      </c>
      <c r="AB348" s="355" t="s">
        <v>230</v>
      </c>
      <c r="AC348" s="355" t="s">
        <v>685</v>
      </c>
      <c r="AD348" s="355">
        <v>40884</v>
      </c>
      <c r="AE348" s="355"/>
      <c r="AF348" s="355"/>
      <c r="AG348" s="355"/>
      <c r="AH348" s="355"/>
      <c r="AI348" s="355"/>
      <c r="AJ348" s="365"/>
      <c r="AK348" s="355"/>
      <c r="AL348" s="355"/>
      <c r="AM348" s="355"/>
      <c r="AN348" s="355"/>
      <c r="AO348" s="355"/>
      <c r="AP348" s="355"/>
      <c r="AQ348" s="355"/>
      <c r="AR348" s="355"/>
      <c r="AS348" s="355"/>
      <c r="AT348" s="355"/>
      <c r="AU348" s="355"/>
      <c r="AV348" s="355"/>
      <c r="AW348" s="355"/>
      <c r="AX348" s="355"/>
      <c r="AY348" s="355"/>
      <c r="AZ348" s="355"/>
      <c r="BA348" s="355"/>
      <c r="BB348" s="355"/>
      <c r="BC348" s="355"/>
      <c r="BD348" s="355"/>
      <c r="BE348" s="355"/>
      <c r="BF348" s="355"/>
      <c r="BG348" s="355"/>
      <c r="BH348" s="355"/>
    </row>
    <row r="349" spans="1:60">
      <c r="A349" s="362">
        <v>106559</v>
      </c>
      <c r="B349" s="362" t="s">
        <v>326</v>
      </c>
      <c r="C349" s="362" t="s">
        <v>245</v>
      </c>
      <c r="D349" s="362" t="s">
        <v>229</v>
      </c>
      <c r="E349" s="362" t="s">
        <v>683</v>
      </c>
      <c r="F349" s="363">
        <v>40605</v>
      </c>
      <c r="G349" s="362">
        <v>109553</v>
      </c>
      <c r="H349" s="362" t="s">
        <v>463</v>
      </c>
      <c r="I349" s="362" t="s">
        <v>132</v>
      </c>
      <c r="J349" s="362" t="s">
        <v>229</v>
      </c>
      <c r="K349" s="362" t="s">
        <v>683</v>
      </c>
      <c r="L349" s="363">
        <v>40884</v>
      </c>
      <c r="M349" s="355"/>
      <c r="N349" s="355"/>
      <c r="O349" s="355"/>
      <c r="P349" s="355"/>
      <c r="Q349" s="355"/>
      <c r="R349" s="355"/>
      <c r="S349" s="355"/>
      <c r="T349" s="355"/>
      <c r="U349" s="355"/>
      <c r="V349" s="355"/>
      <c r="W349" s="355"/>
      <c r="X349" s="355"/>
      <c r="Y349" s="355">
        <v>113539</v>
      </c>
      <c r="Z349" s="355" t="s">
        <v>1244</v>
      </c>
      <c r="AA349" s="355" t="s">
        <v>9</v>
      </c>
      <c r="AB349" s="355" t="s">
        <v>230</v>
      </c>
      <c r="AC349" s="355" t="s">
        <v>683</v>
      </c>
      <c r="AD349" s="355">
        <v>40879</v>
      </c>
      <c r="AE349" s="355"/>
      <c r="AF349" s="355"/>
      <c r="AG349" s="355"/>
      <c r="AH349" s="355"/>
      <c r="AI349" s="355"/>
      <c r="AJ349" s="365"/>
      <c r="AK349" s="355"/>
      <c r="AL349" s="355"/>
      <c r="AM349" s="355"/>
      <c r="AN349" s="355"/>
      <c r="AO349" s="355"/>
      <c r="AP349" s="355"/>
      <c r="AQ349" s="355"/>
      <c r="AR349" s="355"/>
      <c r="AS349" s="355"/>
      <c r="AT349" s="355"/>
      <c r="AU349" s="355"/>
      <c r="AV349" s="355"/>
      <c r="AW349" s="355"/>
      <c r="AX349" s="355"/>
      <c r="AY349" s="355"/>
      <c r="AZ349" s="355"/>
      <c r="BA349" s="355"/>
      <c r="BB349" s="355"/>
      <c r="BC349" s="355"/>
      <c r="BD349" s="355"/>
      <c r="BE349" s="355"/>
      <c r="BF349" s="355"/>
      <c r="BG349" s="355"/>
      <c r="BH349" s="355"/>
    </row>
    <row r="350" spans="1:60">
      <c r="A350" s="362">
        <v>106473</v>
      </c>
      <c r="B350" s="362" t="s">
        <v>339</v>
      </c>
      <c r="C350" s="362" t="s">
        <v>241</v>
      </c>
      <c r="D350" s="362" t="s">
        <v>229</v>
      </c>
      <c r="E350" s="362" t="s">
        <v>684</v>
      </c>
      <c r="F350" s="363">
        <v>40723</v>
      </c>
      <c r="G350" s="362">
        <v>109536</v>
      </c>
      <c r="H350" s="362" t="s">
        <v>752</v>
      </c>
      <c r="I350" s="362" t="s">
        <v>132</v>
      </c>
      <c r="J350" s="362" t="s">
        <v>229</v>
      </c>
      <c r="K350" s="362" t="s">
        <v>683</v>
      </c>
      <c r="L350" s="363">
        <v>40967</v>
      </c>
      <c r="M350" s="355"/>
      <c r="N350" s="355"/>
      <c r="O350" s="355"/>
      <c r="P350" s="355"/>
      <c r="Q350" s="355"/>
      <c r="R350" s="355"/>
      <c r="S350" s="355"/>
      <c r="T350" s="355"/>
      <c r="U350" s="355"/>
      <c r="V350" s="355"/>
      <c r="W350" s="355"/>
      <c r="X350" s="355"/>
      <c r="Y350" s="355">
        <v>118099</v>
      </c>
      <c r="Z350" s="355" t="s">
        <v>1245</v>
      </c>
      <c r="AA350" s="355" t="s">
        <v>226</v>
      </c>
      <c r="AB350" s="355" t="s">
        <v>230</v>
      </c>
      <c r="AC350" s="355" t="s">
        <v>683</v>
      </c>
      <c r="AD350" s="355">
        <v>40871</v>
      </c>
      <c r="AE350" s="355"/>
      <c r="AF350" s="355"/>
      <c r="AG350" s="355"/>
      <c r="AH350" s="355"/>
      <c r="AI350" s="355"/>
      <c r="AJ350" s="365"/>
      <c r="AK350" s="355"/>
      <c r="AL350" s="355"/>
      <c r="AM350" s="355"/>
      <c r="AN350" s="355"/>
      <c r="AO350" s="355"/>
      <c r="AP350" s="355"/>
      <c r="AQ350" s="355"/>
      <c r="AR350" s="355"/>
      <c r="AS350" s="355"/>
      <c r="AT350" s="355"/>
      <c r="AU350" s="355"/>
      <c r="AV350" s="355"/>
      <c r="AW350" s="355"/>
      <c r="AX350" s="355"/>
      <c r="AY350" s="355"/>
      <c r="AZ350" s="355"/>
      <c r="BA350" s="355"/>
      <c r="BB350" s="355"/>
      <c r="BC350" s="355"/>
      <c r="BD350" s="355"/>
      <c r="BE350" s="355"/>
      <c r="BF350" s="355"/>
      <c r="BG350" s="355"/>
      <c r="BH350" s="355"/>
    </row>
    <row r="351" spans="1:60">
      <c r="A351" s="362">
        <v>105386</v>
      </c>
      <c r="B351" s="362" t="s">
        <v>324</v>
      </c>
      <c r="C351" s="362" t="s">
        <v>52</v>
      </c>
      <c r="D351" s="362" t="s">
        <v>229</v>
      </c>
      <c r="E351" s="362" t="s">
        <v>683</v>
      </c>
      <c r="F351" s="363">
        <v>40689</v>
      </c>
      <c r="G351" s="362">
        <v>109502</v>
      </c>
      <c r="H351" s="362" t="s">
        <v>592</v>
      </c>
      <c r="I351" s="362" t="s">
        <v>131</v>
      </c>
      <c r="J351" s="362" t="s">
        <v>229</v>
      </c>
      <c r="K351" s="362" t="s">
        <v>683</v>
      </c>
      <c r="L351" s="363">
        <v>40856</v>
      </c>
      <c r="M351" s="355"/>
      <c r="N351" s="355"/>
      <c r="O351" s="355"/>
      <c r="P351" s="355"/>
      <c r="Q351" s="355"/>
      <c r="R351" s="355"/>
      <c r="S351" s="355"/>
      <c r="T351" s="355"/>
      <c r="U351" s="355"/>
      <c r="V351" s="355"/>
      <c r="W351" s="355"/>
      <c r="X351" s="355"/>
      <c r="Y351" s="355">
        <v>104965</v>
      </c>
      <c r="Z351" s="355" t="s">
        <v>1246</v>
      </c>
      <c r="AA351" s="355" t="s">
        <v>203</v>
      </c>
      <c r="AB351" s="355" t="s">
        <v>230</v>
      </c>
      <c r="AC351" s="355" t="s">
        <v>684</v>
      </c>
      <c r="AD351" s="355">
        <v>40871</v>
      </c>
      <c r="AE351" s="355"/>
      <c r="AF351" s="355"/>
      <c r="AG351" s="355"/>
      <c r="AH351" s="355"/>
      <c r="AI351" s="355"/>
      <c r="AJ351" s="365"/>
      <c r="AK351" s="355"/>
      <c r="AL351" s="355"/>
      <c r="AM351" s="355"/>
      <c r="AN351" s="355"/>
      <c r="AO351" s="355"/>
      <c r="AP351" s="355"/>
      <c r="AQ351" s="355"/>
      <c r="AR351" s="355"/>
      <c r="AS351" s="355"/>
      <c r="AT351" s="355"/>
      <c r="AU351" s="355"/>
      <c r="AV351" s="355"/>
      <c r="AW351" s="355"/>
      <c r="AX351" s="355"/>
      <c r="AY351" s="355"/>
      <c r="AZ351" s="355"/>
      <c r="BA351" s="355"/>
      <c r="BB351" s="355"/>
      <c r="BC351" s="355"/>
      <c r="BD351" s="355"/>
      <c r="BE351" s="355"/>
      <c r="BF351" s="355"/>
      <c r="BG351" s="355"/>
      <c r="BH351" s="355"/>
    </row>
    <row r="352" spans="1:60">
      <c r="A352" s="362">
        <v>105321</v>
      </c>
      <c r="B352" s="362" t="s">
        <v>1114</v>
      </c>
      <c r="C352" s="362" t="s">
        <v>243</v>
      </c>
      <c r="D352" s="362" t="s">
        <v>229</v>
      </c>
      <c r="E352" s="362" t="s">
        <v>686</v>
      </c>
      <c r="F352" s="363">
        <v>40323</v>
      </c>
      <c r="G352" s="362">
        <v>109134</v>
      </c>
      <c r="H352" s="362" t="s">
        <v>344</v>
      </c>
      <c r="I352" s="362" t="s">
        <v>25</v>
      </c>
      <c r="J352" s="362" t="s">
        <v>229</v>
      </c>
      <c r="K352" s="362" t="s">
        <v>683</v>
      </c>
      <c r="L352" s="363">
        <v>40711</v>
      </c>
      <c r="M352" s="355"/>
      <c r="N352" s="355"/>
      <c r="O352" s="355"/>
      <c r="P352" s="355"/>
      <c r="Q352" s="355"/>
      <c r="R352" s="355"/>
      <c r="S352" s="355"/>
      <c r="T352" s="355"/>
      <c r="U352" s="355"/>
      <c r="V352" s="355"/>
      <c r="W352" s="355"/>
      <c r="X352" s="355"/>
      <c r="Y352" s="355">
        <v>118108</v>
      </c>
      <c r="Z352" s="355" t="s">
        <v>1247</v>
      </c>
      <c r="AA352" s="355" t="s">
        <v>225</v>
      </c>
      <c r="AB352" s="355" t="s">
        <v>230</v>
      </c>
      <c r="AC352" s="355" t="s">
        <v>685</v>
      </c>
      <c r="AD352" s="355">
        <v>40871</v>
      </c>
      <c r="AE352" s="355"/>
      <c r="AF352" s="355"/>
      <c r="AG352" s="355"/>
      <c r="AH352" s="355"/>
      <c r="AI352" s="355"/>
      <c r="AJ352" s="365"/>
      <c r="AK352" s="355"/>
      <c r="AL352" s="355"/>
      <c r="AM352" s="355"/>
      <c r="AN352" s="355"/>
      <c r="AO352" s="355"/>
      <c r="AP352" s="355"/>
      <c r="AQ352" s="355"/>
      <c r="AR352" s="355"/>
      <c r="AS352" s="355"/>
      <c r="AT352" s="355"/>
      <c r="AU352" s="355"/>
      <c r="AV352" s="355"/>
      <c r="AW352" s="355"/>
      <c r="AX352" s="355"/>
      <c r="AY352" s="355"/>
      <c r="AZ352" s="355"/>
      <c r="BA352" s="355"/>
      <c r="BB352" s="355"/>
      <c r="BC352" s="355"/>
      <c r="BD352" s="355"/>
      <c r="BE352" s="355"/>
      <c r="BF352" s="355"/>
      <c r="BG352" s="355"/>
      <c r="BH352" s="355"/>
    </row>
    <row r="353" spans="1:60">
      <c r="A353" s="362">
        <v>104080</v>
      </c>
      <c r="B353" s="362" t="s">
        <v>71</v>
      </c>
      <c r="C353" s="362" t="s">
        <v>42</v>
      </c>
      <c r="D353" s="362" t="s">
        <v>229</v>
      </c>
      <c r="E353" s="362" t="s">
        <v>683</v>
      </c>
      <c r="F353" s="363">
        <v>40675</v>
      </c>
      <c r="G353" s="362">
        <v>109058</v>
      </c>
      <c r="H353" s="362" t="s">
        <v>975</v>
      </c>
      <c r="I353" s="362" t="s">
        <v>25</v>
      </c>
      <c r="J353" s="362" t="s">
        <v>229</v>
      </c>
      <c r="K353" s="362" t="s">
        <v>683</v>
      </c>
      <c r="L353" s="363">
        <v>40975</v>
      </c>
      <c r="M353" s="355"/>
      <c r="N353" s="355"/>
      <c r="O353" s="355"/>
      <c r="P353" s="355"/>
      <c r="Q353" s="355"/>
      <c r="R353" s="355"/>
      <c r="S353" s="355"/>
      <c r="T353" s="355"/>
      <c r="U353" s="355"/>
      <c r="V353" s="355"/>
      <c r="W353" s="355"/>
      <c r="X353" s="355"/>
      <c r="Y353" s="355">
        <v>115725</v>
      </c>
      <c r="Z353" s="355" t="s">
        <v>1248</v>
      </c>
      <c r="AA353" s="355" t="s">
        <v>107</v>
      </c>
      <c r="AB353" s="355" t="s">
        <v>230</v>
      </c>
      <c r="AC353" s="355" t="s">
        <v>683</v>
      </c>
      <c r="AD353" s="355">
        <v>40835</v>
      </c>
      <c r="AE353" s="355"/>
      <c r="AF353" s="355"/>
      <c r="AG353" s="355"/>
      <c r="AH353" s="355"/>
      <c r="AI353" s="355"/>
      <c r="AJ353" s="365"/>
      <c r="AK353" s="355"/>
      <c r="AL353" s="355"/>
      <c r="AM353" s="355"/>
      <c r="AN353" s="355"/>
      <c r="AO353" s="355"/>
      <c r="AP353" s="355"/>
      <c r="AQ353" s="355"/>
      <c r="AR353" s="355"/>
      <c r="AS353" s="355"/>
      <c r="AT353" s="355"/>
      <c r="AU353" s="355"/>
      <c r="AV353" s="355"/>
      <c r="AW353" s="355"/>
      <c r="AX353" s="355"/>
      <c r="AY353" s="355"/>
      <c r="AZ353" s="355"/>
      <c r="BA353" s="355"/>
      <c r="BB353" s="355"/>
      <c r="BC353" s="355"/>
      <c r="BD353" s="355"/>
      <c r="BE353" s="355"/>
      <c r="BF353" s="355"/>
      <c r="BG353" s="355"/>
      <c r="BH353" s="355"/>
    </row>
    <row r="354" spans="1:60">
      <c r="A354" s="362">
        <v>103923</v>
      </c>
      <c r="B354" s="362" t="s">
        <v>322</v>
      </c>
      <c r="C354" s="362" t="s">
        <v>119</v>
      </c>
      <c r="D354" s="362" t="s">
        <v>229</v>
      </c>
      <c r="E354" s="362" t="s">
        <v>683</v>
      </c>
      <c r="F354" s="363">
        <v>40619</v>
      </c>
      <c r="G354" s="362">
        <v>108915</v>
      </c>
      <c r="H354" s="362" t="s">
        <v>346</v>
      </c>
      <c r="I354" s="362" t="s">
        <v>127</v>
      </c>
      <c r="J354" s="362" t="s">
        <v>229</v>
      </c>
      <c r="K354" s="362" t="s">
        <v>683</v>
      </c>
      <c r="L354" s="363">
        <v>40346</v>
      </c>
      <c r="M354" s="355"/>
      <c r="N354" s="355"/>
      <c r="O354" s="355"/>
      <c r="P354" s="355"/>
      <c r="Q354" s="355"/>
      <c r="R354" s="355"/>
      <c r="S354" s="355"/>
      <c r="T354" s="355"/>
      <c r="U354" s="355"/>
      <c r="V354" s="355"/>
      <c r="W354" s="355"/>
      <c r="X354" s="355"/>
      <c r="Y354" s="355">
        <v>133422</v>
      </c>
      <c r="Z354" s="355" t="s">
        <v>104</v>
      </c>
      <c r="AA354" s="355" t="s">
        <v>225</v>
      </c>
      <c r="AB354" s="355" t="s">
        <v>230</v>
      </c>
      <c r="AC354" s="355" t="s">
        <v>683</v>
      </c>
      <c r="AD354" s="355">
        <v>40829</v>
      </c>
      <c r="AE354" s="355"/>
      <c r="AF354" s="355"/>
      <c r="AG354" s="355"/>
      <c r="AH354" s="355"/>
      <c r="AI354" s="355"/>
      <c r="AJ354" s="365"/>
      <c r="AK354" s="355"/>
      <c r="AL354" s="355"/>
      <c r="AM354" s="355"/>
      <c r="AN354" s="355"/>
      <c r="AO354" s="355"/>
      <c r="AP354" s="355"/>
      <c r="AQ354" s="355"/>
      <c r="AR354" s="355"/>
      <c r="AS354" s="355"/>
      <c r="AT354" s="355"/>
      <c r="AU354" s="355"/>
      <c r="AV354" s="355"/>
      <c r="AW354" s="355"/>
      <c r="AX354" s="355"/>
      <c r="AY354" s="355"/>
      <c r="AZ354" s="355"/>
      <c r="BA354" s="355"/>
      <c r="BB354" s="355"/>
      <c r="BC354" s="355"/>
      <c r="BD354" s="355"/>
      <c r="BE354" s="355"/>
      <c r="BF354" s="355"/>
      <c r="BG354" s="355"/>
      <c r="BH354" s="355"/>
    </row>
    <row r="355" spans="1:60">
      <c r="A355" s="362">
        <v>103411</v>
      </c>
      <c r="B355" s="362" t="s">
        <v>318</v>
      </c>
      <c r="C355" s="362" t="s">
        <v>155</v>
      </c>
      <c r="D355" s="362" t="s">
        <v>229</v>
      </c>
      <c r="E355" s="362" t="s">
        <v>686</v>
      </c>
      <c r="F355" s="363">
        <v>40435</v>
      </c>
      <c r="G355" s="362">
        <v>108822</v>
      </c>
      <c r="H355" s="362" t="s">
        <v>354</v>
      </c>
      <c r="I355" s="362" t="s">
        <v>47</v>
      </c>
      <c r="J355" s="362" t="s">
        <v>229</v>
      </c>
      <c r="K355" s="362" t="s">
        <v>683</v>
      </c>
      <c r="L355" s="363">
        <v>40450</v>
      </c>
      <c r="M355" s="355"/>
      <c r="N355" s="355"/>
      <c r="O355" s="355"/>
      <c r="P355" s="355"/>
      <c r="Q355" s="355"/>
      <c r="R355" s="355"/>
      <c r="S355" s="355"/>
      <c r="T355" s="355"/>
      <c r="U355" s="355"/>
      <c r="V355" s="355"/>
      <c r="W355" s="355"/>
      <c r="X355" s="355"/>
      <c r="Y355" s="355">
        <v>118084</v>
      </c>
      <c r="Z355" s="355" t="s">
        <v>1249</v>
      </c>
      <c r="AA355" s="355" t="s">
        <v>64</v>
      </c>
      <c r="AB355" s="355" t="s">
        <v>230</v>
      </c>
      <c r="AC355" s="355" t="s">
        <v>683</v>
      </c>
      <c r="AD355" s="355">
        <v>40807</v>
      </c>
      <c r="AE355" s="355"/>
      <c r="AF355" s="355"/>
      <c r="AG355" s="355"/>
      <c r="AH355" s="355"/>
      <c r="AI355" s="355"/>
      <c r="AJ355" s="365"/>
      <c r="AK355" s="355"/>
      <c r="AL355" s="355"/>
      <c r="AM355" s="355"/>
      <c r="AN355" s="355"/>
      <c r="AO355" s="355"/>
      <c r="AP355" s="355"/>
      <c r="AQ355" s="355"/>
      <c r="AR355" s="355"/>
      <c r="AS355" s="355"/>
      <c r="AT355" s="355"/>
      <c r="AU355" s="355"/>
      <c r="AV355" s="355"/>
      <c r="AW355" s="355"/>
      <c r="AX355" s="355"/>
      <c r="AY355" s="355"/>
      <c r="AZ355" s="355"/>
      <c r="BA355" s="355"/>
      <c r="BB355" s="355"/>
      <c r="BC355" s="355"/>
      <c r="BD355" s="355"/>
      <c r="BE355" s="355"/>
      <c r="BF355" s="355"/>
      <c r="BG355" s="355"/>
      <c r="BH355" s="355"/>
    </row>
    <row r="356" spans="1:60">
      <c r="A356" s="362">
        <v>103405</v>
      </c>
      <c r="B356" s="362" t="s">
        <v>1115</v>
      </c>
      <c r="C356" s="362" t="s">
        <v>155</v>
      </c>
      <c r="D356" s="362" t="s">
        <v>229</v>
      </c>
      <c r="E356" s="362" t="s">
        <v>686</v>
      </c>
      <c r="F356" s="363">
        <v>40247</v>
      </c>
      <c r="G356" s="362">
        <v>108793</v>
      </c>
      <c r="H356" s="362" t="s">
        <v>976</v>
      </c>
      <c r="I356" s="362" t="s">
        <v>47</v>
      </c>
      <c r="J356" s="362" t="s">
        <v>229</v>
      </c>
      <c r="K356" s="362" t="s">
        <v>683</v>
      </c>
      <c r="L356" s="363">
        <v>41052</v>
      </c>
      <c r="M356" s="355"/>
      <c r="N356" s="355"/>
      <c r="O356" s="355"/>
      <c r="P356" s="355"/>
      <c r="Q356" s="355"/>
      <c r="R356" s="355"/>
      <c r="S356" s="355"/>
      <c r="T356" s="355"/>
      <c r="U356" s="355"/>
      <c r="V356" s="355"/>
      <c r="W356" s="355"/>
      <c r="X356" s="355"/>
      <c r="Y356" s="355">
        <v>119866</v>
      </c>
      <c r="Z356" s="355" t="s">
        <v>393</v>
      </c>
      <c r="AA356" s="355" t="s">
        <v>142</v>
      </c>
      <c r="AB356" s="355" t="s">
        <v>231</v>
      </c>
      <c r="AC356" s="355" t="s">
        <v>689</v>
      </c>
      <c r="AD356" s="355">
        <v>41087</v>
      </c>
      <c r="AE356" s="355"/>
      <c r="AF356" s="355"/>
      <c r="AG356" s="355"/>
      <c r="AH356" s="355"/>
      <c r="AI356" s="355"/>
      <c r="AJ356" s="365"/>
      <c r="AK356" s="355"/>
      <c r="AL356" s="355"/>
      <c r="AM356" s="355"/>
      <c r="AN356" s="355"/>
      <c r="AO356" s="355"/>
      <c r="AP356" s="355"/>
      <c r="AQ356" s="355"/>
      <c r="AR356" s="355"/>
      <c r="AS356" s="355"/>
      <c r="AT356" s="355"/>
      <c r="AU356" s="355"/>
      <c r="AV356" s="355"/>
      <c r="AW356" s="355"/>
      <c r="AX356" s="355"/>
      <c r="AY356" s="355"/>
      <c r="AZ356" s="355"/>
      <c r="BA356" s="355"/>
      <c r="BB356" s="355"/>
      <c r="BC356" s="355"/>
      <c r="BD356" s="355"/>
      <c r="BE356" s="355"/>
      <c r="BF356" s="355"/>
      <c r="BG356" s="355"/>
      <c r="BH356" s="355"/>
    </row>
    <row r="357" spans="1:60">
      <c r="A357" s="362">
        <v>100785</v>
      </c>
      <c r="B357" s="362" t="s">
        <v>1116</v>
      </c>
      <c r="C357" s="362" t="s">
        <v>156</v>
      </c>
      <c r="D357" s="362" t="s">
        <v>229</v>
      </c>
      <c r="E357" s="362" t="s">
        <v>683</v>
      </c>
      <c r="F357" s="363">
        <v>40094</v>
      </c>
      <c r="G357" s="362">
        <v>108767</v>
      </c>
      <c r="H357" s="362" t="s">
        <v>345</v>
      </c>
      <c r="I357" s="362" t="s">
        <v>47</v>
      </c>
      <c r="J357" s="362" t="s">
        <v>229</v>
      </c>
      <c r="K357" s="362" t="s">
        <v>683</v>
      </c>
      <c r="L357" s="363">
        <v>40612</v>
      </c>
      <c r="M357" s="355"/>
      <c r="N357" s="355"/>
      <c r="O357" s="355"/>
      <c r="P357" s="355"/>
      <c r="Q357" s="355"/>
      <c r="R357" s="355"/>
      <c r="S357" s="355"/>
      <c r="T357" s="355"/>
      <c r="U357" s="355"/>
      <c r="V357" s="355"/>
      <c r="W357" s="355"/>
      <c r="X357" s="355"/>
      <c r="Y357" s="355">
        <v>116641</v>
      </c>
      <c r="Z357" s="355" t="s">
        <v>364</v>
      </c>
      <c r="AA357" s="355" t="s">
        <v>141</v>
      </c>
      <c r="AB357" s="355" t="s">
        <v>231</v>
      </c>
      <c r="AC357" s="355" t="s">
        <v>689</v>
      </c>
      <c r="AD357" s="355">
        <v>41086</v>
      </c>
      <c r="AE357" s="355"/>
      <c r="AF357" s="355"/>
      <c r="AG357" s="355"/>
      <c r="AH357" s="355"/>
      <c r="AI357" s="355"/>
      <c r="AJ357" s="365"/>
      <c r="AK357" s="355"/>
      <c r="AL357" s="355"/>
      <c r="AM357" s="355"/>
      <c r="AN357" s="355"/>
      <c r="AO357" s="355"/>
      <c r="AP357" s="355"/>
      <c r="AQ357" s="355"/>
      <c r="AR357" s="355"/>
      <c r="AS357" s="355"/>
      <c r="AT357" s="355"/>
      <c r="AU357" s="355"/>
      <c r="AV357" s="355"/>
      <c r="AW357" s="355"/>
      <c r="AX357" s="355"/>
      <c r="AY357" s="355"/>
      <c r="AZ357" s="355"/>
      <c r="BA357" s="355"/>
      <c r="BB357" s="355"/>
      <c r="BC357" s="355"/>
      <c r="BD357" s="355"/>
      <c r="BE357" s="355"/>
      <c r="BF357" s="355"/>
      <c r="BG357" s="355"/>
      <c r="BH357" s="355"/>
    </row>
    <row r="358" spans="1:60">
      <c r="A358" s="362">
        <v>103371</v>
      </c>
      <c r="B358" s="362" t="s">
        <v>602</v>
      </c>
      <c r="C358" s="362" t="s">
        <v>155</v>
      </c>
      <c r="D358" s="362" t="s">
        <v>229</v>
      </c>
      <c r="E358" s="362" t="s">
        <v>683</v>
      </c>
      <c r="F358" s="363">
        <v>40857</v>
      </c>
      <c r="G358" s="362">
        <v>108502</v>
      </c>
      <c r="H358" s="362" t="s">
        <v>597</v>
      </c>
      <c r="I358" s="362" t="s">
        <v>65</v>
      </c>
      <c r="J358" s="362" t="s">
        <v>229</v>
      </c>
      <c r="K358" s="362" t="s">
        <v>684</v>
      </c>
      <c r="L358" s="363">
        <v>40836</v>
      </c>
      <c r="M358" s="355"/>
      <c r="N358" s="355"/>
      <c r="O358" s="355"/>
      <c r="P358" s="355"/>
      <c r="Q358" s="355"/>
      <c r="R358" s="355"/>
      <c r="S358" s="355"/>
      <c r="T358" s="355"/>
      <c r="U358" s="355"/>
      <c r="V358" s="355"/>
      <c r="W358" s="355"/>
      <c r="X358" s="355"/>
      <c r="Y358" s="355">
        <v>131084</v>
      </c>
      <c r="Z358" s="355" t="s">
        <v>1143</v>
      </c>
      <c r="AA358" s="355" t="s">
        <v>122</v>
      </c>
      <c r="AB358" s="355" t="s">
        <v>231</v>
      </c>
      <c r="AC358" s="355" t="s">
        <v>689</v>
      </c>
      <c r="AD358" s="355">
        <v>40975</v>
      </c>
      <c r="AE358" s="355"/>
      <c r="AF358" s="355"/>
      <c r="AG358" s="355"/>
      <c r="AH358" s="355"/>
      <c r="AI358" s="355"/>
      <c r="AJ358" s="365"/>
      <c r="AK358" s="355"/>
      <c r="AL358" s="355"/>
      <c r="AM358" s="355"/>
      <c r="AN358" s="355"/>
      <c r="AO358" s="355"/>
      <c r="AP358" s="355"/>
      <c r="AQ358" s="355"/>
      <c r="AR358" s="355"/>
      <c r="AS358" s="355"/>
      <c r="AT358" s="355"/>
      <c r="AU358" s="355"/>
      <c r="AV358" s="355"/>
      <c r="AW358" s="355"/>
      <c r="AX358" s="355"/>
      <c r="AY358" s="355"/>
      <c r="AZ358" s="355"/>
      <c r="BA358" s="355"/>
      <c r="BB358" s="355"/>
      <c r="BC358" s="355"/>
      <c r="BD358" s="355"/>
      <c r="BE358" s="355"/>
      <c r="BF358" s="355"/>
      <c r="BG358" s="355"/>
      <c r="BH358" s="355"/>
    </row>
    <row r="359" spans="1:60">
      <c r="A359" s="362">
        <v>100789</v>
      </c>
      <c r="B359" s="362" t="s">
        <v>312</v>
      </c>
      <c r="C359" s="362" t="s">
        <v>156</v>
      </c>
      <c r="D359" s="362" t="s">
        <v>229</v>
      </c>
      <c r="E359" s="362" t="s">
        <v>683</v>
      </c>
      <c r="F359" s="363">
        <v>40486</v>
      </c>
      <c r="G359" s="362">
        <v>108266</v>
      </c>
      <c r="H359" s="362" t="s">
        <v>794</v>
      </c>
      <c r="I359" s="362" t="s">
        <v>126</v>
      </c>
      <c r="J359" s="362" t="s">
        <v>229</v>
      </c>
      <c r="K359" s="362" t="s">
        <v>684</v>
      </c>
      <c r="L359" s="363">
        <v>40947</v>
      </c>
      <c r="M359" s="355"/>
      <c r="N359" s="355"/>
      <c r="O359" s="355"/>
      <c r="P359" s="355"/>
      <c r="Q359" s="355"/>
      <c r="R359" s="355"/>
      <c r="S359" s="355"/>
      <c r="T359" s="355"/>
      <c r="U359" s="355"/>
      <c r="V359" s="355"/>
      <c r="W359" s="355"/>
      <c r="X359" s="355"/>
      <c r="Y359" s="355">
        <v>103118</v>
      </c>
      <c r="Z359" s="355" t="s">
        <v>1144</v>
      </c>
      <c r="AA359" s="355" t="s">
        <v>154</v>
      </c>
      <c r="AB359" s="355" t="s">
        <v>231</v>
      </c>
      <c r="AC359" s="355" t="s">
        <v>689</v>
      </c>
      <c r="AD359" s="355">
        <v>40975</v>
      </c>
      <c r="AE359" s="355"/>
      <c r="AF359" s="355"/>
      <c r="AG359" s="355"/>
      <c r="AH359" s="355"/>
      <c r="AI359" s="355"/>
      <c r="AJ359" s="365"/>
      <c r="AK359" s="355"/>
      <c r="AL359" s="355"/>
      <c r="AM359" s="355"/>
      <c r="AN359" s="355"/>
      <c r="AO359" s="355"/>
      <c r="AP359" s="355"/>
      <c r="AQ359" s="355"/>
      <c r="AR359" s="355"/>
      <c r="AS359" s="355"/>
      <c r="AT359" s="355"/>
      <c r="AU359" s="355"/>
      <c r="AV359" s="355"/>
      <c r="AW359" s="355"/>
      <c r="AX359" s="355"/>
      <c r="AY359" s="355"/>
      <c r="AZ359" s="355"/>
      <c r="BA359" s="355"/>
      <c r="BB359" s="355"/>
      <c r="BC359" s="355"/>
      <c r="BD359" s="355"/>
      <c r="BE359" s="355"/>
      <c r="BF359" s="355"/>
      <c r="BG359" s="355"/>
      <c r="BH359" s="355"/>
    </row>
    <row r="360" spans="1:60">
      <c r="A360" s="362">
        <v>103242</v>
      </c>
      <c r="B360" s="362" t="s">
        <v>315</v>
      </c>
      <c r="C360" s="362" t="s">
        <v>155</v>
      </c>
      <c r="D360" s="362" t="s">
        <v>229</v>
      </c>
      <c r="E360" s="362" t="s">
        <v>683</v>
      </c>
      <c r="F360" s="363">
        <v>40501</v>
      </c>
      <c r="G360" s="362">
        <v>108251</v>
      </c>
      <c r="H360" s="362" t="s">
        <v>458</v>
      </c>
      <c r="I360" s="362" t="s">
        <v>126</v>
      </c>
      <c r="J360" s="362" t="s">
        <v>229</v>
      </c>
      <c r="K360" s="362" t="s">
        <v>686</v>
      </c>
      <c r="L360" s="363">
        <v>40879</v>
      </c>
      <c r="M360" s="355"/>
      <c r="N360" s="355"/>
      <c r="O360" s="355"/>
      <c r="P360" s="355"/>
      <c r="Q360" s="355"/>
      <c r="R360" s="355"/>
      <c r="S360" s="355"/>
      <c r="T360" s="355"/>
      <c r="U360" s="355"/>
      <c r="V360" s="355"/>
      <c r="W360" s="355"/>
      <c r="X360" s="355"/>
      <c r="Y360" s="355">
        <v>131885</v>
      </c>
      <c r="Z360" s="355" t="s">
        <v>1142</v>
      </c>
      <c r="AA360" s="355" t="s">
        <v>41</v>
      </c>
      <c r="AB360" s="355" t="s">
        <v>231</v>
      </c>
      <c r="AC360" s="355" t="s">
        <v>689</v>
      </c>
      <c r="AD360" s="355">
        <v>40969</v>
      </c>
      <c r="AE360" s="355"/>
      <c r="AF360" s="355"/>
      <c r="AG360" s="355"/>
      <c r="AH360" s="355"/>
      <c r="AI360" s="355"/>
      <c r="AJ360" s="365"/>
      <c r="AK360" s="355"/>
      <c r="AL360" s="355"/>
      <c r="AM360" s="355"/>
      <c r="AN360" s="355"/>
      <c r="AO360" s="355"/>
      <c r="AP360" s="355"/>
      <c r="AQ360" s="355"/>
      <c r="AR360" s="355"/>
      <c r="AS360" s="355"/>
      <c r="AT360" s="355"/>
      <c r="AU360" s="355"/>
      <c r="AV360" s="355"/>
      <c r="AW360" s="355"/>
      <c r="AX360" s="355"/>
      <c r="AY360" s="355"/>
      <c r="AZ360" s="355"/>
      <c r="BA360" s="355"/>
      <c r="BB360" s="355"/>
      <c r="BC360" s="355"/>
      <c r="BD360" s="355"/>
      <c r="BE360" s="355"/>
      <c r="BF360" s="355"/>
      <c r="BG360" s="355"/>
      <c r="BH360" s="355"/>
    </row>
    <row r="361" spans="1:60">
      <c r="A361" s="362">
        <v>102834</v>
      </c>
      <c r="B361" s="362" t="s">
        <v>321</v>
      </c>
      <c r="C361" s="362" t="s">
        <v>11</v>
      </c>
      <c r="D361" s="362" t="s">
        <v>229</v>
      </c>
      <c r="E361" s="362" t="s">
        <v>683</v>
      </c>
      <c r="F361" s="363">
        <v>40575</v>
      </c>
      <c r="G361" s="362">
        <v>108232</v>
      </c>
      <c r="H361" s="362" t="s">
        <v>977</v>
      </c>
      <c r="I361" s="362" t="s">
        <v>126</v>
      </c>
      <c r="J361" s="362" t="s">
        <v>229</v>
      </c>
      <c r="K361" s="362" t="s">
        <v>683</v>
      </c>
      <c r="L361" s="363">
        <v>40996</v>
      </c>
      <c r="M361" s="355"/>
      <c r="N361" s="355"/>
      <c r="O361" s="355"/>
      <c r="P361" s="355"/>
      <c r="Q361" s="355"/>
      <c r="R361" s="355"/>
      <c r="S361" s="355"/>
      <c r="T361" s="355"/>
      <c r="U361" s="355"/>
      <c r="V361" s="355"/>
      <c r="W361" s="355"/>
      <c r="X361" s="355"/>
      <c r="Y361" s="355">
        <v>130368</v>
      </c>
      <c r="Z361" s="355" t="s">
        <v>1250</v>
      </c>
      <c r="AA361" s="355" t="s">
        <v>196</v>
      </c>
      <c r="AB361" s="355" t="s">
        <v>231</v>
      </c>
      <c r="AC361" s="355" t="s">
        <v>689</v>
      </c>
      <c r="AD361" s="355">
        <v>40863</v>
      </c>
      <c r="AE361" s="355"/>
      <c r="AF361" s="355"/>
      <c r="AG361" s="355"/>
      <c r="AH361" s="355"/>
      <c r="AI361" s="355"/>
      <c r="AJ361" s="365"/>
      <c r="AK361" s="355"/>
      <c r="AL361" s="355"/>
      <c r="AM361" s="355"/>
      <c r="AN361" s="355"/>
      <c r="AO361" s="355"/>
      <c r="AP361" s="355"/>
      <c r="AQ361" s="355"/>
      <c r="AR361" s="355"/>
      <c r="AS361" s="355"/>
      <c r="AT361" s="355"/>
      <c r="AU361" s="355"/>
      <c r="AV361" s="355"/>
      <c r="AW361" s="355"/>
      <c r="AX361" s="355"/>
      <c r="AY361" s="355"/>
      <c r="AZ361" s="355"/>
      <c r="BA361" s="355"/>
      <c r="BB361" s="355"/>
      <c r="BC361" s="355"/>
      <c r="BD361" s="355"/>
      <c r="BE361" s="355"/>
      <c r="BF361" s="355"/>
      <c r="BG361" s="355"/>
      <c r="BH361" s="355"/>
    </row>
    <row r="362" spans="1:60">
      <c r="A362" s="362">
        <v>102661</v>
      </c>
      <c r="B362" s="362" t="s">
        <v>1117</v>
      </c>
      <c r="C362" s="362" t="s">
        <v>205</v>
      </c>
      <c r="D362" s="362" t="s">
        <v>229</v>
      </c>
      <c r="E362" s="362" t="s">
        <v>683</v>
      </c>
      <c r="F362" s="363">
        <v>40508</v>
      </c>
      <c r="G362" s="362">
        <v>108193</v>
      </c>
      <c r="H362" s="362" t="s">
        <v>797</v>
      </c>
      <c r="I362" s="362" t="s">
        <v>126</v>
      </c>
      <c r="J362" s="362" t="s">
        <v>229</v>
      </c>
      <c r="K362" s="362" t="s">
        <v>683</v>
      </c>
      <c r="L362" s="363">
        <v>40890</v>
      </c>
      <c r="M362" s="355"/>
      <c r="N362" s="355"/>
      <c r="O362" s="355"/>
      <c r="P362" s="355"/>
      <c r="Q362" s="355"/>
      <c r="R362" s="355"/>
      <c r="S362" s="355"/>
      <c r="T362" s="355"/>
      <c r="U362" s="355"/>
      <c r="V362" s="355"/>
      <c r="W362" s="355"/>
      <c r="X362" s="355"/>
      <c r="Y362" s="355">
        <v>131629</v>
      </c>
      <c r="Z362" s="355" t="s">
        <v>1146</v>
      </c>
      <c r="AA362" s="355" t="s">
        <v>174</v>
      </c>
      <c r="AB362" s="355" t="s">
        <v>14</v>
      </c>
      <c r="AC362" s="355" t="s">
        <v>209</v>
      </c>
      <c r="AD362" s="355">
        <v>40941</v>
      </c>
      <c r="AE362" s="355"/>
      <c r="AF362" s="355"/>
      <c r="AG362" s="355"/>
      <c r="AH362" s="355"/>
      <c r="AI362" s="355"/>
      <c r="AJ362" s="365"/>
      <c r="AK362" s="355"/>
      <c r="AL362" s="355"/>
      <c r="AM362" s="355"/>
      <c r="AN362" s="355"/>
      <c r="AO362" s="355"/>
      <c r="AP362" s="355"/>
      <c r="AQ362" s="355"/>
      <c r="AR362" s="355"/>
      <c r="AS362" s="355"/>
      <c r="AT362" s="355"/>
      <c r="AU362" s="355"/>
      <c r="AV362" s="355"/>
      <c r="AW362" s="355"/>
      <c r="AX362" s="355"/>
      <c r="AY362" s="355"/>
      <c r="AZ362" s="355"/>
      <c r="BA362" s="355"/>
      <c r="BB362" s="355"/>
      <c r="BC362" s="355"/>
      <c r="BD362" s="355"/>
      <c r="BE362" s="355"/>
      <c r="BF362" s="355"/>
      <c r="BG362" s="355"/>
      <c r="BH362" s="355"/>
    </row>
    <row r="363" spans="1:60">
      <c r="A363" s="362">
        <v>102138</v>
      </c>
      <c r="B363" s="362" t="s">
        <v>591</v>
      </c>
      <c r="C363" s="362" t="s">
        <v>181</v>
      </c>
      <c r="D363" s="362" t="s">
        <v>229</v>
      </c>
      <c r="E363" s="362" t="s">
        <v>684</v>
      </c>
      <c r="F363" s="363">
        <v>40858</v>
      </c>
      <c r="G363" s="362">
        <v>107532</v>
      </c>
      <c r="H363" s="362" t="s">
        <v>978</v>
      </c>
      <c r="I363" s="362" t="s">
        <v>206</v>
      </c>
      <c r="J363" s="362" t="s">
        <v>229</v>
      </c>
      <c r="K363" s="362" t="s">
        <v>683</v>
      </c>
      <c r="L363" s="363">
        <v>40989</v>
      </c>
      <c r="M363" s="355"/>
      <c r="N363" s="355"/>
      <c r="O363" s="355"/>
      <c r="P363" s="355"/>
      <c r="Q363" s="355"/>
      <c r="R363" s="355"/>
      <c r="S363" s="355"/>
      <c r="T363" s="355"/>
      <c r="U363" s="355"/>
      <c r="V363" s="355"/>
      <c r="W363" s="355"/>
      <c r="X363" s="355"/>
      <c r="Y363" s="355">
        <v>114702</v>
      </c>
      <c r="Z363" s="355" t="s">
        <v>1251</v>
      </c>
      <c r="AA363" s="355" t="s">
        <v>10</v>
      </c>
      <c r="AB363" s="355" t="s">
        <v>14</v>
      </c>
      <c r="AC363" s="355" t="s">
        <v>209</v>
      </c>
      <c r="AD363" s="355">
        <v>40884</v>
      </c>
      <c r="AE363" s="355"/>
      <c r="AF363" s="355"/>
      <c r="AG363" s="355"/>
      <c r="AH363" s="355"/>
      <c r="AI363" s="355"/>
      <c r="AJ363" s="365"/>
      <c r="AK363" s="355"/>
      <c r="AL363" s="355"/>
      <c r="AM363" s="355"/>
      <c r="AN363" s="355"/>
      <c r="AO363" s="355"/>
      <c r="AP363" s="355"/>
      <c r="AQ363" s="355"/>
      <c r="AR363" s="355"/>
      <c r="AS363" s="355"/>
      <c r="AT363" s="355"/>
      <c r="AU363" s="355"/>
      <c r="AV363" s="355"/>
      <c r="AW363" s="355"/>
      <c r="AX363" s="355"/>
      <c r="AY363" s="355"/>
      <c r="AZ363" s="355"/>
      <c r="BA363" s="355"/>
      <c r="BB363" s="355"/>
      <c r="BC363" s="355"/>
      <c r="BD363" s="355"/>
      <c r="BE363" s="355"/>
      <c r="BF363" s="355"/>
      <c r="BG363" s="355"/>
      <c r="BH363" s="355"/>
    </row>
    <row r="364" spans="1:60">
      <c r="A364" s="362">
        <v>102086</v>
      </c>
      <c r="B364" s="362" t="s">
        <v>433</v>
      </c>
      <c r="C364" s="362" t="s">
        <v>181</v>
      </c>
      <c r="D364" s="362" t="s">
        <v>229</v>
      </c>
      <c r="E364" s="362" t="s">
        <v>683</v>
      </c>
      <c r="F364" s="363">
        <v>40884</v>
      </c>
      <c r="G364" s="362">
        <v>107529</v>
      </c>
      <c r="H364" s="362" t="s">
        <v>721</v>
      </c>
      <c r="I364" s="362" t="s">
        <v>206</v>
      </c>
      <c r="J364" s="362" t="s">
        <v>229</v>
      </c>
      <c r="K364" s="362" t="s">
        <v>683</v>
      </c>
      <c r="L364" s="363">
        <v>40925</v>
      </c>
      <c r="M364" s="355"/>
      <c r="N364" s="355"/>
      <c r="O364" s="355"/>
      <c r="P364" s="355"/>
      <c r="Q364" s="355"/>
      <c r="R364" s="355"/>
      <c r="S364" s="355"/>
      <c r="T364" s="355"/>
      <c r="U364" s="355"/>
      <c r="V364" s="355"/>
      <c r="W364" s="355"/>
      <c r="X364" s="355"/>
      <c r="Y364" s="355"/>
      <c r="Z364" s="355"/>
      <c r="AA364" s="355"/>
      <c r="AB364" s="355"/>
      <c r="AC364" s="355"/>
      <c r="AD364" s="355"/>
      <c r="AE364" s="355"/>
      <c r="AF364" s="355"/>
      <c r="AG364" s="355"/>
      <c r="AH364" s="355"/>
      <c r="AI364" s="355"/>
      <c r="AJ364" s="365"/>
      <c r="AK364" s="355"/>
      <c r="AL364" s="355"/>
      <c r="AM364" s="355"/>
      <c r="AN364" s="355"/>
      <c r="AO364" s="355"/>
      <c r="AP364" s="355"/>
      <c r="AQ364" s="355"/>
      <c r="AR364" s="355"/>
      <c r="AS364" s="355"/>
      <c r="AT364" s="355"/>
      <c r="AU364" s="355"/>
      <c r="AV364" s="355"/>
      <c r="AW364" s="355"/>
      <c r="AX364" s="355"/>
      <c r="AY364" s="355"/>
      <c r="AZ364" s="355"/>
      <c r="BA364" s="355"/>
      <c r="BB364" s="355"/>
      <c r="BC364" s="355"/>
      <c r="BD364" s="355"/>
      <c r="BE364" s="355"/>
      <c r="BF364" s="355"/>
      <c r="BG364" s="355"/>
      <c r="BH364" s="355"/>
    </row>
    <row r="365" spans="1:60">
      <c r="A365" s="362">
        <v>101936</v>
      </c>
      <c r="B365" s="362" t="s">
        <v>604</v>
      </c>
      <c r="C365" s="362" t="s">
        <v>44</v>
      </c>
      <c r="D365" s="362" t="s">
        <v>229</v>
      </c>
      <c r="E365" s="362" t="s">
        <v>685</v>
      </c>
      <c r="F365" s="363">
        <v>40816</v>
      </c>
      <c r="G365" s="362">
        <v>107312</v>
      </c>
      <c r="H365" s="362" t="s">
        <v>340</v>
      </c>
      <c r="I365" s="362" t="s">
        <v>147</v>
      </c>
      <c r="J365" s="362" t="s">
        <v>229</v>
      </c>
      <c r="K365" s="362" t="s">
        <v>686</v>
      </c>
      <c r="L365" s="363">
        <v>40591</v>
      </c>
      <c r="M365" s="355"/>
      <c r="N365" s="355"/>
      <c r="O365" s="355"/>
      <c r="P365" s="355"/>
      <c r="Q365" s="355"/>
      <c r="R365" s="355"/>
      <c r="S365" s="355"/>
      <c r="T365" s="355"/>
      <c r="U365" s="355"/>
      <c r="V365" s="355"/>
      <c r="W365" s="355"/>
      <c r="X365" s="355"/>
      <c r="Y365" s="355"/>
      <c r="Z365" s="355"/>
      <c r="AA365" s="355"/>
      <c r="AB365" s="355"/>
      <c r="AC365" s="355"/>
      <c r="AD365" s="355"/>
      <c r="AE365" s="355"/>
      <c r="AF365" s="355"/>
      <c r="AG365" s="355"/>
      <c r="AH365" s="355"/>
      <c r="AI365" s="355"/>
      <c r="AJ365" s="365"/>
      <c r="AK365" s="355"/>
      <c r="AL365" s="355"/>
      <c r="AM365" s="355"/>
      <c r="AN365" s="355"/>
      <c r="AO365" s="355"/>
      <c r="AP365" s="355"/>
      <c r="AQ365" s="355"/>
      <c r="AR365" s="355"/>
      <c r="AS365" s="355"/>
      <c r="AT365" s="355"/>
      <c r="AU365" s="355"/>
      <c r="AV365" s="355"/>
      <c r="AW365" s="355"/>
      <c r="AX365" s="355"/>
      <c r="AY365" s="355"/>
      <c r="AZ365" s="355"/>
      <c r="BA365" s="355"/>
      <c r="BB365" s="355"/>
      <c r="BC365" s="355"/>
      <c r="BD365" s="355"/>
      <c r="BE365" s="355"/>
      <c r="BF365" s="355"/>
      <c r="BG365" s="355"/>
      <c r="BH365" s="355"/>
    </row>
    <row r="366" spans="1:60">
      <c r="A366" s="362">
        <v>105183</v>
      </c>
      <c r="B366" s="362" t="s">
        <v>600</v>
      </c>
      <c r="C366" s="362" t="s">
        <v>255</v>
      </c>
      <c r="D366" s="362" t="s">
        <v>229</v>
      </c>
      <c r="E366" s="362" t="s">
        <v>683</v>
      </c>
      <c r="F366" s="363">
        <v>40815</v>
      </c>
      <c r="G366" s="362">
        <v>107119</v>
      </c>
      <c r="H366" s="362" t="s">
        <v>410</v>
      </c>
      <c r="I366" s="362" t="s">
        <v>29</v>
      </c>
      <c r="J366" s="362" t="s">
        <v>229</v>
      </c>
      <c r="K366" s="362" t="s">
        <v>684</v>
      </c>
      <c r="L366" s="363">
        <v>40879</v>
      </c>
      <c r="M366" s="355"/>
      <c r="N366" s="355"/>
      <c r="O366" s="355"/>
      <c r="P366" s="355"/>
      <c r="Q366" s="355"/>
      <c r="R366" s="355"/>
      <c r="S366" s="355"/>
      <c r="T366" s="355"/>
      <c r="U366" s="355"/>
      <c r="V366" s="355"/>
      <c r="W366" s="355"/>
      <c r="X366" s="355"/>
      <c r="Y366" s="355"/>
      <c r="Z366" s="355"/>
      <c r="AA366" s="355"/>
      <c r="AB366" s="355"/>
      <c r="AC366" s="355"/>
      <c r="AD366" s="355"/>
      <c r="AE366" s="355"/>
      <c r="AF366" s="355"/>
      <c r="AG366" s="355"/>
      <c r="AH366" s="355"/>
      <c r="AI366" s="355"/>
      <c r="AJ366" s="365"/>
      <c r="AK366" s="355"/>
      <c r="AL366" s="355"/>
      <c r="AM366" s="355"/>
      <c r="AN366" s="355"/>
      <c r="AO366" s="355"/>
      <c r="AP366" s="355"/>
      <c r="AQ366" s="355"/>
      <c r="AR366" s="355"/>
      <c r="AS366" s="355"/>
      <c r="AT366" s="355"/>
      <c r="AU366" s="355"/>
      <c r="AV366" s="355"/>
      <c r="AW366" s="355"/>
      <c r="AX366" s="355"/>
      <c r="AY366" s="355"/>
      <c r="AZ366" s="355"/>
      <c r="BA366" s="355"/>
      <c r="BB366" s="355"/>
      <c r="BC366" s="355"/>
      <c r="BD366" s="355"/>
      <c r="BE366" s="355"/>
      <c r="BF366" s="355"/>
      <c r="BG366" s="355"/>
      <c r="BH366" s="355"/>
    </row>
    <row r="367" spans="1:60">
      <c r="A367" s="362">
        <v>103699</v>
      </c>
      <c r="B367" s="362" t="s">
        <v>601</v>
      </c>
      <c r="C367" s="362" t="s">
        <v>43</v>
      </c>
      <c r="D367" s="362" t="s">
        <v>229</v>
      </c>
      <c r="E367" s="362" t="s">
        <v>686</v>
      </c>
      <c r="F367" s="363">
        <v>40809</v>
      </c>
      <c r="G367" s="362">
        <v>106887</v>
      </c>
      <c r="H367" s="362" t="s">
        <v>772</v>
      </c>
      <c r="I367" s="362" t="s">
        <v>28</v>
      </c>
      <c r="J367" s="362" t="s">
        <v>229</v>
      </c>
      <c r="K367" s="362" t="s">
        <v>683</v>
      </c>
      <c r="L367" s="363">
        <v>40962</v>
      </c>
      <c r="M367" s="355"/>
      <c r="N367" s="355"/>
      <c r="O367" s="355"/>
      <c r="P367" s="355"/>
      <c r="Q367" s="355"/>
      <c r="R367" s="355"/>
      <c r="S367" s="355"/>
      <c r="T367" s="355"/>
      <c r="U367" s="355"/>
      <c r="V367" s="355"/>
      <c r="W367" s="355"/>
      <c r="X367" s="355"/>
      <c r="Y367" s="355"/>
      <c r="Z367" s="355"/>
      <c r="AA367" s="355"/>
      <c r="AB367" s="355"/>
      <c r="AC367" s="355"/>
      <c r="AD367" s="355"/>
      <c r="AE367" s="355"/>
      <c r="AF367" s="355"/>
      <c r="AG367" s="355"/>
      <c r="AH367" s="355"/>
      <c r="AI367" s="355"/>
      <c r="AJ367" s="365"/>
      <c r="AK367" s="355"/>
      <c r="AL367" s="355"/>
      <c r="AM367" s="355"/>
      <c r="AN367" s="355"/>
      <c r="AO367" s="355"/>
      <c r="AP367" s="355"/>
      <c r="AQ367" s="355"/>
      <c r="AR367" s="355"/>
      <c r="AS367" s="355"/>
      <c r="AT367" s="355"/>
      <c r="AU367" s="355"/>
      <c r="AV367" s="355"/>
      <c r="AW367" s="355"/>
      <c r="AX367" s="355"/>
      <c r="AY367" s="355"/>
      <c r="AZ367" s="355"/>
      <c r="BA367" s="355"/>
      <c r="BB367" s="355"/>
      <c r="BC367" s="355"/>
      <c r="BD367" s="355"/>
      <c r="BE367" s="355"/>
      <c r="BF367" s="355"/>
      <c r="BG367" s="355"/>
      <c r="BH367" s="355"/>
    </row>
    <row r="368" spans="1:60">
      <c r="A368" s="362">
        <v>103668</v>
      </c>
      <c r="B368" s="362" t="s">
        <v>317</v>
      </c>
      <c r="C368" s="362" t="s">
        <v>43</v>
      </c>
      <c r="D368" s="362" t="s">
        <v>229</v>
      </c>
      <c r="E368" s="362" t="s">
        <v>683</v>
      </c>
      <c r="F368" s="363">
        <v>40738</v>
      </c>
      <c r="G368" s="362">
        <v>106741</v>
      </c>
      <c r="H368" s="362" t="s">
        <v>726</v>
      </c>
      <c r="I368" s="362" t="s">
        <v>177</v>
      </c>
      <c r="J368" s="362" t="s">
        <v>229</v>
      </c>
      <c r="K368" s="362" t="s">
        <v>683</v>
      </c>
      <c r="L368" s="363">
        <v>40933</v>
      </c>
      <c r="M368" s="355"/>
      <c r="N368" s="355"/>
      <c r="O368" s="355"/>
      <c r="P368" s="355"/>
      <c r="Q368" s="355"/>
      <c r="R368" s="355"/>
      <c r="S368" s="355"/>
      <c r="T368" s="355"/>
      <c r="U368" s="355"/>
      <c r="V368" s="355"/>
      <c r="W368" s="355"/>
      <c r="X368" s="355"/>
      <c r="Y368" s="355"/>
      <c r="Z368" s="355"/>
      <c r="AA368" s="355"/>
      <c r="AB368" s="355"/>
      <c r="AC368" s="355"/>
      <c r="AD368" s="355"/>
      <c r="AE368" s="355"/>
      <c r="AF368" s="355"/>
      <c r="AG368" s="355"/>
      <c r="AH368" s="355"/>
      <c r="AI368" s="355"/>
      <c r="AJ368" s="365"/>
      <c r="AK368" s="355"/>
      <c r="AL368" s="355"/>
      <c r="AM368" s="355"/>
      <c r="AN368" s="355"/>
      <c r="AO368" s="355"/>
      <c r="AP368" s="355"/>
      <c r="AQ368" s="355"/>
      <c r="AR368" s="355"/>
      <c r="AS368" s="355"/>
      <c r="AT368" s="355"/>
      <c r="AU368" s="355"/>
      <c r="AV368" s="355"/>
      <c r="AW368" s="355"/>
      <c r="AX368" s="355"/>
      <c r="AY368" s="355"/>
      <c r="AZ368" s="355"/>
      <c r="BA368" s="355"/>
      <c r="BB368" s="355"/>
      <c r="BC368" s="355"/>
      <c r="BD368" s="355"/>
      <c r="BE368" s="355"/>
      <c r="BF368" s="355"/>
      <c r="BG368" s="355"/>
      <c r="BH368" s="355"/>
    </row>
    <row r="369" spans="1:60">
      <c r="A369" s="362">
        <v>103171</v>
      </c>
      <c r="B369" s="362" t="s">
        <v>319</v>
      </c>
      <c r="C369" s="362" t="s">
        <v>155</v>
      </c>
      <c r="D369" s="362" t="s">
        <v>229</v>
      </c>
      <c r="E369" s="362" t="s">
        <v>683</v>
      </c>
      <c r="F369" s="363">
        <v>40619</v>
      </c>
      <c r="G369" s="362">
        <v>106729</v>
      </c>
      <c r="H369" s="362" t="s">
        <v>328</v>
      </c>
      <c r="I369" s="362" t="s">
        <v>177</v>
      </c>
      <c r="J369" s="362" t="s">
        <v>229</v>
      </c>
      <c r="K369" s="362" t="s">
        <v>683</v>
      </c>
      <c r="L369" s="363">
        <v>40625</v>
      </c>
      <c r="M369" s="355"/>
      <c r="N369" s="355"/>
      <c r="O369" s="355"/>
      <c r="P369" s="355"/>
      <c r="Q369" s="355"/>
      <c r="R369" s="355"/>
      <c r="S369" s="355"/>
      <c r="T369" s="355"/>
      <c r="U369" s="355"/>
      <c r="V369" s="355"/>
      <c r="W369" s="355"/>
      <c r="X369" s="355"/>
      <c r="Y369" s="355"/>
      <c r="Z369" s="355"/>
      <c r="AA369" s="355"/>
      <c r="AB369" s="355"/>
      <c r="AC369" s="355"/>
      <c r="AD369" s="355"/>
      <c r="AE369" s="355"/>
      <c r="AF369" s="355"/>
      <c r="AG369" s="355"/>
      <c r="AH369" s="355"/>
      <c r="AI369" s="355"/>
      <c r="AJ369" s="365"/>
      <c r="AK369" s="355"/>
      <c r="AL369" s="355"/>
      <c r="AM369" s="355"/>
      <c r="AN369" s="355"/>
      <c r="AO369" s="355"/>
      <c r="AP369" s="355"/>
      <c r="AQ369" s="355"/>
      <c r="AR369" s="355"/>
      <c r="AS369" s="355"/>
      <c r="AT369" s="355"/>
      <c r="AU369" s="355"/>
      <c r="AV369" s="355"/>
      <c r="AW369" s="355"/>
      <c r="AX369" s="355"/>
      <c r="AY369" s="355"/>
      <c r="AZ369" s="355"/>
      <c r="BA369" s="355"/>
      <c r="BB369" s="355"/>
      <c r="BC369" s="355"/>
      <c r="BD369" s="355"/>
      <c r="BE369" s="355"/>
      <c r="BF369" s="355"/>
      <c r="BG369" s="355"/>
      <c r="BH369" s="355"/>
    </row>
    <row r="370" spans="1:60">
      <c r="A370" s="362">
        <v>102317</v>
      </c>
      <c r="B370" s="362" t="s">
        <v>1118</v>
      </c>
      <c r="C370" s="362" t="s">
        <v>50</v>
      </c>
      <c r="D370" s="362" t="s">
        <v>229</v>
      </c>
      <c r="E370" s="362" t="s">
        <v>683</v>
      </c>
      <c r="F370" s="363">
        <v>40463</v>
      </c>
      <c r="G370" s="362">
        <v>106690</v>
      </c>
      <c r="H370" s="362" t="s">
        <v>329</v>
      </c>
      <c r="I370" s="362" t="s">
        <v>177</v>
      </c>
      <c r="J370" s="362" t="s">
        <v>229</v>
      </c>
      <c r="K370" s="362" t="s">
        <v>683</v>
      </c>
      <c r="L370" s="363">
        <v>40577</v>
      </c>
      <c r="M370" s="355"/>
      <c r="N370" s="355"/>
      <c r="O370" s="355"/>
      <c r="P370" s="355"/>
      <c r="Q370" s="355"/>
      <c r="R370" s="355"/>
      <c r="S370" s="355"/>
      <c r="T370" s="355"/>
      <c r="U370" s="355"/>
      <c r="V370" s="355"/>
      <c r="W370" s="355"/>
      <c r="X370" s="355"/>
      <c r="Y370" s="355"/>
      <c r="Z370" s="355"/>
      <c r="AA370" s="355"/>
      <c r="AB370" s="355"/>
      <c r="AC370" s="355"/>
      <c r="AD370" s="355"/>
      <c r="AE370" s="355"/>
      <c r="AF370" s="355"/>
      <c r="AG370" s="355"/>
      <c r="AH370" s="355"/>
      <c r="AI370" s="355"/>
      <c r="AJ370" s="365"/>
      <c r="AK370" s="355"/>
      <c r="AL370" s="355"/>
      <c r="AM370" s="355"/>
      <c r="AN370" s="355"/>
      <c r="AO370" s="355"/>
      <c r="AP370" s="355"/>
      <c r="AQ370" s="355"/>
      <c r="AR370" s="355"/>
      <c r="AS370" s="355"/>
      <c r="AT370" s="355"/>
      <c r="AU370" s="355"/>
      <c r="AV370" s="355"/>
      <c r="AW370" s="355"/>
      <c r="AX370" s="355"/>
      <c r="AY370" s="355"/>
      <c r="AZ370" s="355"/>
      <c r="BA370" s="355"/>
      <c r="BB370" s="355"/>
      <c r="BC370" s="355"/>
      <c r="BD370" s="355"/>
      <c r="BE370" s="355"/>
      <c r="BF370" s="355"/>
      <c r="BG370" s="355"/>
      <c r="BH370" s="355"/>
    </row>
    <row r="371" spans="1:60">
      <c r="A371" s="362">
        <v>101766</v>
      </c>
      <c r="B371" s="362" t="s">
        <v>311</v>
      </c>
      <c r="C371" s="362" t="s">
        <v>247</v>
      </c>
      <c r="D371" s="362" t="s">
        <v>229</v>
      </c>
      <c r="E371" s="362" t="s">
        <v>683</v>
      </c>
      <c r="F371" s="363">
        <v>40451</v>
      </c>
      <c r="G371" s="362">
        <v>106669</v>
      </c>
      <c r="H371" s="362" t="s">
        <v>971</v>
      </c>
      <c r="I371" s="362" t="s">
        <v>177</v>
      </c>
      <c r="J371" s="362" t="s">
        <v>229</v>
      </c>
      <c r="K371" s="362" t="s">
        <v>683</v>
      </c>
      <c r="L371" s="363">
        <v>40995</v>
      </c>
      <c r="M371" s="355"/>
      <c r="N371" s="355"/>
      <c r="O371" s="355"/>
      <c r="P371" s="355"/>
      <c r="Q371" s="355"/>
      <c r="R371" s="355"/>
      <c r="S371" s="355"/>
      <c r="T371" s="355"/>
      <c r="U371" s="355"/>
      <c r="V371" s="355"/>
      <c r="W371" s="355"/>
      <c r="X371" s="355"/>
      <c r="Y371" s="355"/>
      <c r="Z371" s="355"/>
      <c r="AA371" s="355"/>
      <c r="AB371" s="355"/>
      <c r="AC371" s="355"/>
      <c r="AD371" s="355"/>
      <c r="AE371" s="355"/>
      <c r="AF371" s="355"/>
      <c r="AG371" s="355"/>
      <c r="AH371" s="355"/>
      <c r="AI371" s="355"/>
      <c r="AJ371" s="365"/>
      <c r="AK371" s="355"/>
      <c r="AL371" s="355"/>
      <c r="AM371" s="355"/>
      <c r="AN371" s="355"/>
      <c r="AO371" s="355"/>
      <c r="AP371" s="355"/>
      <c r="AQ371" s="355"/>
      <c r="AR371" s="355"/>
      <c r="AS371" s="355"/>
      <c r="AT371" s="355"/>
      <c r="AU371" s="355"/>
      <c r="AV371" s="355"/>
      <c r="AW371" s="355"/>
      <c r="AX371" s="355"/>
      <c r="AY371" s="355"/>
      <c r="AZ371" s="355"/>
      <c r="BA371" s="355"/>
      <c r="BB371" s="355"/>
      <c r="BC371" s="355"/>
      <c r="BD371" s="355"/>
      <c r="BE371" s="355"/>
      <c r="BF371" s="355"/>
      <c r="BG371" s="355"/>
      <c r="BH371" s="355"/>
    </row>
    <row r="372" spans="1:60">
      <c r="A372" s="362">
        <v>101556</v>
      </c>
      <c r="B372" s="362" t="s">
        <v>1119</v>
      </c>
      <c r="C372" s="362" t="s">
        <v>256</v>
      </c>
      <c r="D372" s="362" t="s">
        <v>229</v>
      </c>
      <c r="E372" s="362" t="s">
        <v>685</v>
      </c>
      <c r="F372" s="363">
        <v>40255</v>
      </c>
      <c r="G372" s="362">
        <v>106619</v>
      </c>
      <c r="H372" s="362" t="s">
        <v>454</v>
      </c>
      <c r="I372" s="362" t="s">
        <v>245</v>
      </c>
      <c r="J372" s="362" t="s">
        <v>229</v>
      </c>
      <c r="K372" s="362" t="s">
        <v>683</v>
      </c>
      <c r="L372" s="363">
        <v>40851</v>
      </c>
      <c r="M372" s="355"/>
      <c r="N372" s="355"/>
      <c r="O372" s="355"/>
      <c r="P372" s="355"/>
      <c r="Q372" s="355"/>
      <c r="R372" s="355"/>
      <c r="S372" s="355"/>
      <c r="T372" s="355"/>
      <c r="U372" s="355"/>
      <c r="V372" s="355"/>
      <c r="W372" s="355"/>
      <c r="X372" s="355"/>
      <c r="Y372" s="355"/>
      <c r="Z372" s="355"/>
      <c r="AA372" s="355"/>
      <c r="AB372" s="355"/>
      <c r="AC372" s="355"/>
      <c r="AD372" s="355"/>
      <c r="AE372" s="355"/>
      <c r="AF372" s="355"/>
      <c r="AG372" s="355"/>
      <c r="AH372" s="355"/>
      <c r="AI372" s="355"/>
      <c r="AJ372" s="365"/>
      <c r="AK372" s="355"/>
      <c r="AL372" s="355"/>
      <c r="AM372" s="355"/>
      <c r="AN372" s="355"/>
      <c r="AO372" s="355"/>
      <c r="AP372" s="355"/>
      <c r="AQ372" s="355"/>
      <c r="AR372" s="355"/>
      <c r="AS372" s="355"/>
      <c r="AT372" s="355"/>
      <c r="AU372" s="355"/>
      <c r="AV372" s="355"/>
      <c r="AW372" s="355"/>
      <c r="AX372" s="355"/>
      <c r="AY372" s="355"/>
      <c r="AZ372" s="355"/>
      <c r="BA372" s="355"/>
      <c r="BB372" s="355"/>
      <c r="BC372" s="355"/>
      <c r="BD372" s="355"/>
      <c r="BE372" s="355"/>
      <c r="BF372" s="355"/>
      <c r="BG372" s="355"/>
      <c r="BH372" s="355"/>
    </row>
    <row r="373" spans="1:60">
      <c r="A373" s="362">
        <v>101494</v>
      </c>
      <c r="B373" s="362" t="s">
        <v>330</v>
      </c>
      <c r="C373" s="362" t="s">
        <v>147</v>
      </c>
      <c r="D373" s="362" t="s">
        <v>229</v>
      </c>
      <c r="E373" s="362" t="s">
        <v>683</v>
      </c>
      <c r="F373" s="363">
        <v>40522</v>
      </c>
      <c r="G373" s="362">
        <v>106560</v>
      </c>
      <c r="H373" s="362" t="s">
        <v>972</v>
      </c>
      <c r="I373" s="362" t="s">
        <v>245</v>
      </c>
      <c r="J373" s="362" t="s">
        <v>229</v>
      </c>
      <c r="K373" s="362" t="s">
        <v>683</v>
      </c>
      <c r="L373" s="363">
        <v>40991</v>
      </c>
      <c r="M373" s="355"/>
      <c r="N373" s="355"/>
      <c r="O373" s="355"/>
      <c r="P373" s="355"/>
      <c r="Q373" s="355"/>
      <c r="R373" s="355"/>
      <c r="S373" s="355"/>
      <c r="T373" s="355"/>
      <c r="U373" s="355"/>
      <c r="V373" s="355"/>
      <c r="W373" s="355"/>
      <c r="X373" s="355"/>
      <c r="Y373" s="355"/>
      <c r="Z373" s="355"/>
      <c r="AA373" s="355"/>
      <c r="AB373" s="355"/>
      <c r="AC373" s="355"/>
      <c r="AD373" s="355"/>
      <c r="AE373" s="355"/>
      <c r="AF373" s="355"/>
      <c r="AG373" s="355"/>
      <c r="AH373" s="355"/>
      <c r="AI373" s="355"/>
      <c r="AJ373" s="365"/>
      <c r="AK373" s="355"/>
      <c r="AL373" s="355"/>
      <c r="AM373" s="355"/>
      <c r="AN373" s="355"/>
      <c r="AO373" s="355"/>
      <c r="AP373" s="355"/>
      <c r="AQ373" s="355"/>
      <c r="AR373" s="355"/>
      <c r="AS373" s="355"/>
      <c r="AT373" s="355"/>
      <c r="AU373" s="355"/>
      <c r="AV373" s="355"/>
      <c r="AW373" s="355"/>
      <c r="AX373" s="355"/>
      <c r="AY373" s="355"/>
      <c r="AZ373" s="355"/>
      <c r="BA373" s="355"/>
      <c r="BB373" s="355"/>
      <c r="BC373" s="355"/>
      <c r="BD373" s="355"/>
      <c r="BE373" s="355"/>
      <c r="BF373" s="355"/>
      <c r="BG373" s="355"/>
      <c r="BH373" s="355"/>
    </row>
    <row r="374" spans="1:60">
      <c r="A374" s="362">
        <v>100958</v>
      </c>
      <c r="B374" s="362" t="s">
        <v>310</v>
      </c>
      <c r="C374" s="362" t="s">
        <v>249</v>
      </c>
      <c r="D374" s="362" t="s">
        <v>229</v>
      </c>
      <c r="E374" s="362" t="s">
        <v>684</v>
      </c>
      <c r="F374" s="363">
        <v>40487</v>
      </c>
      <c r="G374" s="362">
        <v>106558</v>
      </c>
      <c r="H374" s="362" t="s">
        <v>973</v>
      </c>
      <c r="I374" s="362" t="s">
        <v>245</v>
      </c>
      <c r="J374" s="362" t="s">
        <v>229</v>
      </c>
      <c r="K374" s="362" t="s">
        <v>683</v>
      </c>
      <c r="L374" s="363">
        <v>40981</v>
      </c>
      <c r="M374" s="355"/>
      <c r="N374" s="355"/>
      <c r="O374" s="355"/>
      <c r="P374" s="355"/>
      <c r="Q374" s="355"/>
      <c r="R374" s="355"/>
      <c r="S374" s="355"/>
      <c r="T374" s="355"/>
      <c r="U374" s="355"/>
      <c r="V374" s="355"/>
      <c r="W374" s="355"/>
      <c r="X374" s="355"/>
      <c r="Y374" s="355"/>
      <c r="Z374" s="355"/>
      <c r="AA374" s="355"/>
      <c r="AB374" s="355"/>
      <c r="AC374" s="355"/>
      <c r="AD374" s="355"/>
      <c r="AE374" s="355"/>
      <c r="AF374" s="355"/>
      <c r="AG374" s="355"/>
      <c r="AH374" s="355"/>
      <c r="AI374" s="355"/>
      <c r="AJ374" s="365"/>
      <c r="AK374" s="355"/>
      <c r="AL374" s="355"/>
      <c r="AM374" s="355"/>
      <c r="AN374" s="355"/>
      <c r="AO374" s="355"/>
      <c r="AP374" s="355"/>
      <c r="AQ374" s="355"/>
      <c r="AR374" s="355"/>
      <c r="AS374" s="355"/>
      <c r="AT374" s="355"/>
      <c r="AU374" s="355"/>
      <c r="AV374" s="355"/>
      <c r="AW374" s="355"/>
      <c r="AX374" s="355"/>
      <c r="AY374" s="355"/>
      <c r="AZ374" s="355"/>
      <c r="BA374" s="355"/>
      <c r="BB374" s="355"/>
      <c r="BC374" s="355"/>
      <c r="BD374" s="355"/>
      <c r="BE374" s="355"/>
      <c r="BF374" s="355"/>
      <c r="BG374" s="355"/>
      <c r="BH374" s="355"/>
    </row>
    <row r="375" spans="1:60">
      <c r="A375" s="362">
        <v>137297</v>
      </c>
      <c r="B375" s="362" t="s">
        <v>774</v>
      </c>
      <c r="C375" s="362" t="s">
        <v>203</v>
      </c>
      <c r="D375" s="362" t="s">
        <v>230</v>
      </c>
      <c r="E375" s="362" t="s">
        <v>688</v>
      </c>
      <c r="F375" s="363">
        <v>40890</v>
      </c>
      <c r="G375" s="362">
        <v>106473</v>
      </c>
      <c r="H375" s="362" t="s">
        <v>339</v>
      </c>
      <c r="I375" s="362" t="s">
        <v>241</v>
      </c>
      <c r="J375" s="362" t="s">
        <v>229</v>
      </c>
      <c r="K375" s="362" t="s">
        <v>684</v>
      </c>
      <c r="L375" s="363">
        <v>40723</v>
      </c>
      <c r="M375" s="355"/>
      <c r="N375" s="355"/>
      <c r="O375" s="355"/>
      <c r="P375" s="355"/>
      <c r="Q375" s="355"/>
      <c r="R375" s="355"/>
      <c r="S375" s="355"/>
      <c r="T375" s="355"/>
      <c r="U375" s="355"/>
      <c r="V375" s="355"/>
      <c r="W375" s="355"/>
      <c r="X375" s="355"/>
      <c r="Y375" s="355"/>
      <c r="Z375" s="355"/>
      <c r="AA375" s="355"/>
      <c r="AB375" s="355"/>
      <c r="AC375" s="355"/>
      <c r="AD375" s="355"/>
      <c r="AE375" s="355"/>
      <c r="AF375" s="355"/>
      <c r="AG375" s="355"/>
      <c r="AH375" s="355"/>
      <c r="AI375" s="355"/>
      <c r="AJ375" s="365"/>
      <c r="AK375" s="355"/>
      <c r="AL375" s="355"/>
      <c r="AM375" s="355"/>
      <c r="AN375" s="355"/>
      <c r="AO375" s="355"/>
      <c r="AP375" s="355"/>
      <c r="AQ375" s="355"/>
      <c r="AR375" s="355"/>
      <c r="AS375" s="355"/>
      <c r="AT375" s="355"/>
      <c r="AU375" s="355"/>
      <c r="AV375" s="355"/>
      <c r="AW375" s="355"/>
      <c r="AX375" s="355"/>
      <c r="AY375" s="355"/>
      <c r="AZ375" s="355"/>
      <c r="BA375" s="355"/>
      <c r="BB375" s="355"/>
      <c r="BC375" s="355"/>
      <c r="BD375" s="355"/>
      <c r="BE375" s="355"/>
      <c r="BF375" s="355"/>
      <c r="BG375" s="355"/>
      <c r="BH375" s="355"/>
    </row>
    <row r="376" spans="1:60">
      <c r="A376" s="362">
        <v>137158</v>
      </c>
      <c r="B376" s="362" t="s">
        <v>608</v>
      </c>
      <c r="C376" s="362" t="s">
        <v>128</v>
      </c>
      <c r="D376" s="362" t="s">
        <v>230</v>
      </c>
      <c r="E376" s="362" t="s">
        <v>688</v>
      </c>
      <c r="F376" s="363">
        <v>40822</v>
      </c>
      <c r="G376" s="362">
        <v>106122</v>
      </c>
      <c r="H376" s="362" t="s">
        <v>599</v>
      </c>
      <c r="I376" s="362" t="s">
        <v>116</v>
      </c>
      <c r="J376" s="362" t="s">
        <v>229</v>
      </c>
      <c r="K376" s="362" t="s">
        <v>684</v>
      </c>
      <c r="L376" s="363">
        <v>40885</v>
      </c>
      <c r="M376" s="355"/>
      <c r="N376" s="355"/>
      <c r="O376" s="355"/>
      <c r="P376" s="355"/>
      <c r="Q376" s="355"/>
      <c r="R376" s="355"/>
      <c r="S376" s="355"/>
      <c r="T376" s="355"/>
      <c r="U376" s="355"/>
      <c r="V376" s="355"/>
      <c r="W376" s="355"/>
      <c r="X376" s="355"/>
      <c r="Y376" s="355"/>
      <c r="Z376" s="355"/>
      <c r="AA376" s="355"/>
      <c r="AB376" s="355"/>
      <c r="AC376" s="355"/>
      <c r="AD376" s="355"/>
      <c r="AE376" s="355"/>
      <c r="AF376" s="355"/>
      <c r="AG376" s="355"/>
      <c r="AH376" s="355"/>
      <c r="AI376" s="355"/>
      <c r="AJ376" s="365"/>
      <c r="AK376" s="355"/>
      <c r="AL376" s="355"/>
      <c r="AM376" s="355"/>
      <c r="AN376" s="355"/>
      <c r="AO376" s="355"/>
      <c r="AP376" s="355"/>
      <c r="AQ376" s="355"/>
      <c r="AR376" s="355"/>
      <c r="AS376" s="355"/>
      <c r="AT376" s="355"/>
      <c r="AU376" s="355"/>
      <c r="AV376" s="355"/>
      <c r="AW376" s="355"/>
      <c r="AX376" s="355"/>
      <c r="AY376" s="355"/>
      <c r="AZ376" s="355"/>
      <c r="BA376" s="355"/>
      <c r="BB376" s="355"/>
      <c r="BC376" s="355"/>
      <c r="BD376" s="355"/>
      <c r="BE376" s="355"/>
      <c r="BF376" s="355"/>
      <c r="BG376" s="355"/>
      <c r="BH376" s="355"/>
    </row>
    <row r="377" spans="1:60">
      <c r="A377" s="362">
        <v>135856</v>
      </c>
      <c r="B377" s="362" t="s">
        <v>755</v>
      </c>
      <c r="C377" s="362" t="s">
        <v>220</v>
      </c>
      <c r="D377" s="362" t="s">
        <v>230</v>
      </c>
      <c r="E377" s="362" t="s">
        <v>685</v>
      </c>
      <c r="F377" s="363">
        <v>40890</v>
      </c>
      <c r="G377" s="362">
        <v>106107</v>
      </c>
      <c r="H377" s="362" t="s">
        <v>788</v>
      </c>
      <c r="I377" s="362" t="s">
        <v>116</v>
      </c>
      <c r="J377" s="362" t="s">
        <v>229</v>
      </c>
      <c r="K377" s="362" t="s">
        <v>686</v>
      </c>
      <c r="L377" s="363">
        <v>40921</v>
      </c>
      <c r="M377" s="355"/>
      <c r="N377" s="355"/>
      <c r="O377" s="355"/>
      <c r="P377" s="355"/>
      <c r="Q377" s="355"/>
      <c r="R377" s="355"/>
      <c r="S377" s="355"/>
      <c r="T377" s="355"/>
      <c r="U377" s="355"/>
      <c r="V377" s="355"/>
      <c r="W377" s="355"/>
      <c r="X377" s="355"/>
      <c r="Y377" s="355"/>
      <c r="Z377" s="355"/>
      <c r="AA377" s="355"/>
      <c r="AB377" s="355"/>
      <c r="AC377" s="355"/>
      <c r="AD377" s="355"/>
      <c r="AE377" s="355"/>
      <c r="AF377" s="355"/>
      <c r="AG377" s="355"/>
      <c r="AH377" s="355"/>
      <c r="AI377" s="355"/>
      <c r="AJ377" s="365"/>
      <c r="AK377" s="355"/>
      <c r="AL377" s="355"/>
      <c r="AM377" s="355"/>
      <c r="AN377" s="355"/>
      <c r="AO377" s="355"/>
      <c r="AP377" s="355"/>
      <c r="AQ377" s="355"/>
      <c r="AR377" s="355"/>
      <c r="AS377" s="355"/>
      <c r="AT377" s="355"/>
      <c r="AU377" s="355"/>
      <c r="AV377" s="355"/>
      <c r="AW377" s="355"/>
      <c r="AX377" s="355"/>
      <c r="AY377" s="355"/>
      <c r="AZ377" s="355"/>
      <c r="BA377" s="355"/>
      <c r="BB377" s="355"/>
      <c r="BC377" s="355"/>
      <c r="BD377" s="355"/>
      <c r="BE377" s="355"/>
      <c r="BF377" s="355"/>
      <c r="BG377" s="355"/>
      <c r="BH377" s="355"/>
    </row>
    <row r="378" spans="1:60">
      <c r="A378" s="362">
        <v>135744</v>
      </c>
      <c r="B378" s="362" t="s">
        <v>605</v>
      </c>
      <c r="C378" s="362" t="s">
        <v>261</v>
      </c>
      <c r="D378" s="362" t="s">
        <v>230</v>
      </c>
      <c r="E378" s="362" t="s">
        <v>687</v>
      </c>
      <c r="F378" s="363">
        <v>40871</v>
      </c>
      <c r="G378" s="362">
        <v>105386</v>
      </c>
      <c r="H378" s="362" t="s">
        <v>324</v>
      </c>
      <c r="I378" s="362" t="s">
        <v>52</v>
      </c>
      <c r="J378" s="362" t="s">
        <v>229</v>
      </c>
      <c r="K378" s="362" t="s">
        <v>683</v>
      </c>
      <c r="L378" s="363">
        <v>40689</v>
      </c>
      <c r="M378" s="355"/>
      <c r="N378" s="355"/>
      <c r="O378" s="355"/>
      <c r="P378" s="355"/>
      <c r="Q378" s="355"/>
      <c r="R378" s="355"/>
      <c r="S378" s="355"/>
      <c r="T378" s="355"/>
      <c r="U378" s="355"/>
      <c r="V378" s="355"/>
      <c r="W378" s="355"/>
      <c r="X378" s="355"/>
      <c r="Y378" s="355"/>
      <c r="Z378" s="355"/>
      <c r="AA378" s="355"/>
      <c r="AB378" s="355"/>
      <c r="AC378" s="355"/>
      <c r="AD378" s="355"/>
      <c r="AE378" s="355"/>
      <c r="AF378" s="355"/>
      <c r="AG378" s="355"/>
      <c r="AH378" s="355"/>
      <c r="AI378" s="355"/>
      <c r="AJ378" s="365"/>
      <c r="AK378" s="355"/>
      <c r="AL378" s="355"/>
      <c r="AM378" s="355"/>
      <c r="AN378" s="355"/>
      <c r="AO378" s="355"/>
      <c r="AP378" s="355"/>
      <c r="AQ378" s="355"/>
      <c r="AR378" s="355"/>
      <c r="AS378" s="355"/>
      <c r="AT378" s="355"/>
      <c r="AU378" s="355"/>
      <c r="AV378" s="355"/>
      <c r="AW378" s="355"/>
      <c r="AX378" s="355"/>
      <c r="AY378" s="355"/>
      <c r="AZ378" s="355"/>
      <c r="BA378" s="355"/>
      <c r="BB378" s="355"/>
      <c r="BC378" s="355"/>
      <c r="BD378" s="355"/>
      <c r="BE378" s="355"/>
      <c r="BF378" s="355"/>
      <c r="BG378" s="355"/>
      <c r="BH378" s="355"/>
    </row>
    <row r="379" spans="1:60">
      <c r="A379" s="362">
        <v>134997</v>
      </c>
      <c r="B379" s="362" t="s">
        <v>402</v>
      </c>
      <c r="C379" s="362" t="s">
        <v>142</v>
      </c>
      <c r="D379" s="362" t="s">
        <v>230</v>
      </c>
      <c r="E379" s="362" t="s">
        <v>684</v>
      </c>
      <c r="F379" s="363">
        <v>40703</v>
      </c>
      <c r="G379" s="362">
        <v>104895</v>
      </c>
      <c r="H379" s="362" t="s">
        <v>986</v>
      </c>
      <c r="I379" s="362" t="s">
        <v>203</v>
      </c>
      <c r="J379" s="362" t="s">
        <v>229</v>
      </c>
      <c r="K379" s="362" t="s">
        <v>686</v>
      </c>
      <c r="L379" s="363">
        <v>41019</v>
      </c>
      <c r="M379" s="355"/>
      <c r="N379" s="355"/>
      <c r="O379" s="355"/>
      <c r="P379" s="355"/>
      <c r="Q379" s="355"/>
      <c r="R379" s="355"/>
      <c r="S379" s="355"/>
      <c r="T379" s="355"/>
      <c r="U379" s="355"/>
      <c r="V379" s="355"/>
      <c r="W379" s="355"/>
      <c r="X379" s="355"/>
      <c r="Y379" s="355"/>
      <c r="Z379" s="355"/>
      <c r="AA379" s="355"/>
      <c r="AB379" s="355"/>
      <c r="AC379" s="355"/>
      <c r="AD379" s="355"/>
      <c r="AE379" s="355"/>
      <c r="AF379" s="355"/>
      <c r="AG379" s="355"/>
      <c r="AH379" s="355"/>
      <c r="AI379" s="355"/>
      <c r="AJ379" s="365"/>
      <c r="AK379" s="355"/>
      <c r="AL379" s="355"/>
      <c r="AM379" s="355"/>
      <c r="AN379" s="355"/>
      <c r="AO379" s="355"/>
      <c r="AP379" s="355"/>
      <c r="AQ379" s="355"/>
      <c r="AR379" s="355"/>
      <c r="AS379" s="355"/>
      <c r="AT379" s="355"/>
      <c r="AU379" s="355"/>
      <c r="AV379" s="355"/>
      <c r="AW379" s="355"/>
      <c r="AX379" s="355"/>
      <c r="AY379" s="355"/>
      <c r="AZ379" s="355"/>
      <c r="BA379" s="355"/>
      <c r="BB379" s="355"/>
      <c r="BC379" s="355"/>
      <c r="BD379" s="355"/>
      <c r="BE379" s="355"/>
      <c r="BF379" s="355"/>
      <c r="BG379" s="355"/>
      <c r="BH379" s="355"/>
    </row>
    <row r="380" spans="1:60">
      <c r="A380" s="362">
        <v>128340</v>
      </c>
      <c r="B380" s="362" t="s">
        <v>491</v>
      </c>
      <c r="C380" s="362" t="s">
        <v>108</v>
      </c>
      <c r="D380" s="362" t="s">
        <v>230</v>
      </c>
      <c r="E380" s="362" t="s">
        <v>687</v>
      </c>
      <c r="F380" s="363">
        <v>40865</v>
      </c>
      <c r="G380" s="362">
        <v>104373</v>
      </c>
      <c r="H380" s="362" t="s">
        <v>979</v>
      </c>
      <c r="I380" s="362" t="s">
        <v>53</v>
      </c>
      <c r="J380" s="362" t="s">
        <v>229</v>
      </c>
      <c r="K380" s="362" t="s">
        <v>684</v>
      </c>
      <c r="L380" s="363">
        <v>40996</v>
      </c>
      <c r="M380" s="355"/>
      <c r="N380" s="355"/>
      <c r="O380" s="355"/>
      <c r="P380" s="355"/>
      <c r="Q380" s="355"/>
      <c r="R380" s="355"/>
      <c r="S380" s="355"/>
      <c r="T380" s="355"/>
      <c r="U380" s="355"/>
      <c r="V380" s="355"/>
      <c r="W380" s="355"/>
      <c r="X380" s="355"/>
      <c r="Y380" s="355"/>
      <c r="Z380" s="355"/>
      <c r="AA380" s="355"/>
      <c r="AB380" s="355"/>
      <c r="AC380" s="355"/>
      <c r="AD380" s="355"/>
      <c r="AE380" s="355"/>
      <c r="AF380" s="355"/>
      <c r="AG380" s="355"/>
      <c r="AH380" s="355"/>
      <c r="AI380" s="355"/>
      <c r="AJ380" s="365"/>
      <c r="AK380" s="355"/>
      <c r="AL380" s="355"/>
      <c r="AM380" s="355"/>
      <c r="AN380" s="355"/>
      <c r="AO380" s="355"/>
      <c r="AP380" s="355"/>
      <c r="AQ380" s="355"/>
      <c r="AR380" s="355"/>
      <c r="AS380" s="355"/>
      <c r="AT380" s="355"/>
      <c r="AU380" s="355"/>
      <c r="AV380" s="355"/>
      <c r="AW380" s="355"/>
      <c r="AX380" s="355"/>
      <c r="AY380" s="355"/>
      <c r="AZ380" s="355"/>
      <c r="BA380" s="355"/>
      <c r="BB380" s="355"/>
      <c r="BC380" s="355"/>
      <c r="BD380" s="355"/>
      <c r="BE380" s="355"/>
      <c r="BF380" s="355"/>
      <c r="BG380" s="355"/>
      <c r="BH380" s="355"/>
    </row>
    <row r="381" spans="1:60">
      <c r="A381" s="362">
        <v>126457</v>
      </c>
      <c r="B381" s="362" t="s">
        <v>372</v>
      </c>
      <c r="C381" s="362" t="s">
        <v>259</v>
      </c>
      <c r="D381" s="362" t="s">
        <v>230</v>
      </c>
      <c r="E381" s="362" t="s">
        <v>683</v>
      </c>
      <c r="F381" s="363">
        <v>40472</v>
      </c>
      <c r="G381" s="362">
        <v>104353</v>
      </c>
      <c r="H381" s="362" t="s">
        <v>980</v>
      </c>
      <c r="I381" s="362" t="s">
        <v>53</v>
      </c>
      <c r="J381" s="362" t="s">
        <v>229</v>
      </c>
      <c r="K381" s="362" t="s">
        <v>683</v>
      </c>
      <c r="L381" s="363">
        <v>40996</v>
      </c>
      <c r="M381" s="355"/>
      <c r="N381" s="355"/>
      <c r="O381" s="355"/>
      <c r="P381" s="355"/>
      <c r="Q381" s="355"/>
      <c r="R381" s="355"/>
      <c r="S381" s="355"/>
      <c r="T381" s="355"/>
      <c r="U381" s="355"/>
      <c r="V381" s="355"/>
      <c r="W381" s="355"/>
      <c r="X381" s="355"/>
      <c r="Y381" s="355"/>
      <c r="Z381" s="355"/>
      <c r="AA381" s="355"/>
      <c r="AB381" s="355"/>
      <c r="AC381" s="355"/>
      <c r="AD381" s="355"/>
      <c r="AE381" s="355"/>
      <c r="AF381" s="355"/>
      <c r="AG381" s="355"/>
      <c r="AH381" s="355"/>
      <c r="AI381" s="355"/>
      <c r="AJ381" s="365"/>
      <c r="AK381" s="355"/>
      <c r="AL381" s="355"/>
      <c r="AM381" s="355"/>
      <c r="AN381" s="355"/>
      <c r="AO381" s="355"/>
      <c r="AP381" s="355"/>
      <c r="AQ381" s="355"/>
      <c r="AR381" s="355"/>
      <c r="AS381" s="355"/>
      <c r="AT381" s="355"/>
      <c r="AU381" s="355"/>
      <c r="AV381" s="355"/>
      <c r="AW381" s="355"/>
      <c r="AX381" s="355"/>
      <c r="AY381" s="355"/>
      <c r="AZ381" s="355"/>
      <c r="BA381" s="355"/>
      <c r="BB381" s="355"/>
      <c r="BC381" s="355"/>
      <c r="BD381" s="355"/>
      <c r="BE381" s="355"/>
      <c r="BF381" s="355"/>
      <c r="BG381" s="355"/>
      <c r="BH381" s="355"/>
    </row>
    <row r="382" spans="1:60">
      <c r="A382" s="362">
        <v>132823</v>
      </c>
      <c r="B382" s="362" t="s">
        <v>1121</v>
      </c>
      <c r="C382" s="362" t="s">
        <v>122</v>
      </c>
      <c r="D382" s="362" t="s">
        <v>230</v>
      </c>
      <c r="E382" s="362" t="s">
        <v>685</v>
      </c>
      <c r="F382" s="363">
        <v>40456</v>
      </c>
      <c r="G382" s="362">
        <v>104229</v>
      </c>
      <c r="H382" s="362" t="s">
        <v>981</v>
      </c>
      <c r="I382" s="362" t="s">
        <v>120</v>
      </c>
      <c r="J382" s="362" t="s">
        <v>229</v>
      </c>
      <c r="K382" s="362" t="s">
        <v>686</v>
      </c>
      <c r="L382" s="363">
        <v>41040</v>
      </c>
      <c r="M382" s="355"/>
      <c r="N382" s="355"/>
      <c r="O382" s="355"/>
      <c r="P382" s="355"/>
      <c r="Q382" s="355"/>
      <c r="R382" s="355"/>
      <c r="S382" s="355"/>
      <c r="T382" s="355"/>
      <c r="U382" s="355"/>
      <c r="V382" s="355"/>
      <c r="W382" s="355"/>
      <c r="X382" s="355"/>
      <c r="Y382" s="355"/>
      <c r="Z382" s="355"/>
      <c r="AA382" s="355"/>
      <c r="AB382" s="355"/>
      <c r="AC382" s="355"/>
      <c r="AD382" s="355"/>
      <c r="AE382" s="355"/>
      <c r="AF382" s="355"/>
      <c r="AG382" s="355"/>
      <c r="AH382" s="355"/>
      <c r="AI382" s="355"/>
      <c r="AJ382" s="365"/>
      <c r="AK382" s="355"/>
      <c r="AL382" s="355"/>
      <c r="AM382" s="355"/>
      <c r="AN382" s="355"/>
      <c r="AO382" s="355"/>
      <c r="AP382" s="355"/>
      <c r="AQ382" s="355"/>
      <c r="AR382" s="355"/>
      <c r="AS382" s="355"/>
      <c r="AT382" s="355"/>
      <c r="AU382" s="355"/>
      <c r="AV382" s="355"/>
      <c r="AW382" s="355"/>
      <c r="AX382" s="355"/>
      <c r="AY382" s="355"/>
      <c r="AZ382" s="355"/>
      <c r="BA382" s="355"/>
      <c r="BB382" s="355"/>
      <c r="BC382" s="355"/>
      <c r="BD382" s="355"/>
      <c r="BE382" s="355"/>
      <c r="BF382" s="355"/>
      <c r="BG382" s="355"/>
      <c r="BH382" s="355"/>
    </row>
    <row r="383" spans="1:60">
      <c r="A383" s="362">
        <v>125273</v>
      </c>
      <c r="B383" s="362" t="s">
        <v>422</v>
      </c>
      <c r="C383" s="362" t="s">
        <v>20</v>
      </c>
      <c r="D383" s="362" t="s">
        <v>230</v>
      </c>
      <c r="E383" s="362" t="s">
        <v>683</v>
      </c>
      <c r="F383" s="363">
        <v>40703</v>
      </c>
      <c r="G383" s="362">
        <v>104121</v>
      </c>
      <c r="H383" s="362" t="s">
        <v>777</v>
      </c>
      <c r="I383" s="362" t="s">
        <v>42</v>
      </c>
      <c r="J383" s="362" t="s">
        <v>229</v>
      </c>
      <c r="K383" s="362" t="s">
        <v>683</v>
      </c>
      <c r="L383" s="363">
        <v>40927</v>
      </c>
      <c r="M383" s="355"/>
      <c r="N383" s="355"/>
      <c r="O383" s="355"/>
      <c r="P383" s="355"/>
      <c r="Q383" s="355"/>
      <c r="R383" s="355"/>
      <c r="S383" s="355"/>
      <c r="T383" s="355"/>
      <c r="U383" s="355"/>
      <c r="V383" s="355"/>
      <c r="W383" s="355"/>
      <c r="X383" s="355"/>
      <c r="Y383" s="355"/>
      <c r="Z383" s="355"/>
      <c r="AA383" s="355"/>
      <c r="AB383" s="355"/>
      <c r="AC383" s="355"/>
      <c r="AD383" s="355"/>
      <c r="AE383" s="355"/>
      <c r="AF383" s="355"/>
      <c r="AG383" s="355"/>
      <c r="AH383" s="355"/>
      <c r="AI383" s="355"/>
      <c r="AJ383" s="365"/>
      <c r="AK383" s="355"/>
      <c r="AL383" s="355"/>
      <c r="AM383" s="355"/>
      <c r="AN383" s="355"/>
      <c r="AO383" s="355"/>
      <c r="AP383" s="355"/>
      <c r="AQ383" s="355"/>
      <c r="AR383" s="355"/>
      <c r="AS383" s="355"/>
      <c r="AT383" s="355"/>
      <c r="AU383" s="355"/>
      <c r="AV383" s="355"/>
      <c r="AW383" s="355"/>
      <c r="AX383" s="355"/>
      <c r="AY383" s="355"/>
      <c r="AZ383" s="355"/>
      <c r="BA383" s="355"/>
      <c r="BB383" s="355"/>
      <c r="BC383" s="355"/>
      <c r="BD383" s="355"/>
      <c r="BE383" s="355"/>
      <c r="BF383" s="355"/>
      <c r="BG383" s="355"/>
      <c r="BH383" s="355"/>
    </row>
    <row r="384" spans="1:60">
      <c r="A384" s="362">
        <v>124838</v>
      </c>
      <c r="B384" s="362" t="s">
        <v>426</v>
      </c>
      <c r="C384" s="362" t="s">
        <v>109</v>
      </c>
      <c r="D384" s="362" t="s">
        <v>230</v>
      </c>
      <c r="E384" s="362" t="s">
        <v>683</v>
      </c>
      <c r="F384" s="363">
        <v>40514</v>
      </c>
      <c r="G384" s="362">
        <v>104080</v>
      </c>
      <c r="H384" s="362" t="s">
        <v>71</v>
      </c>
      <c r="I384" s="362" t="s">
        <v>42</v>
      </c>
      <c r="J384" s="362" t="s">
        <v>229</v>
      </c>
      <c r="K384" s="362" t="s">
        <v>683</v>
      </c>
      <c r="L384" s="363">
        <v>40675</v>
      </c>
      <c r="M384" s="355"/>
      <c r="N384" s="355"/>
      <c r="O384" s="355"/>
      <c r="P384" s="355"/>
      <c r="Q384" s="355"/>
      <c r="R384" s="355"/>
      <c r="S384" s="355"/>
      <c r="T384" s="355"/>
      <c r="U384" s="355"/>
      <c r="V384" s="355"/>
      <c r="W384" s="355"/>
      <c r="X384" s="355"/>
      <c r="Y384" s="355"/>
      <c r="Z384" s="355"/>
      <c r="AA384" s="355"/>
      <c r="AB384" s="355"/>
      <c r="AC384" s="355"/>
      <c r="AD384" s="355"/>
      <c r="AE384" s="355"/>
      <c r="AF384" s="355"/>
      <c r="AG384" s="355"/>
      <c r="AH384" s="355"/>
      <c r="AI384" s="355"/>
      <c r="AJ384" s="365"/>
      <c r="AK384" s="355"/>
      <c r="AL384" s="355"/>
      <c r="AM384" s="355"/>
      <c r="AN384" s="355"/>
      <c r="AO384" s="355"/>
      <c r="AP384" s="355"/>
      <c r="AQ384" s="355"/>
      <c r="AR384" s="355"/>
      <c r="AS384" s="355"/>
      <c r="AT384" s="355"/>
      <c r="AU384" s="355"/>
      <c r="AV384" s="355"/>
      <c r="AW384" s="355"/>
      <c r="AX384" s="355"/>
      <c r="AY384" s="355"/>
      <c r="AZ384" s="355"/>
      <c r="BA384" s="355"/>
      <c r="BB384" s="355"/>
      <c r="BC384" s="355"/>
      <c r="BD384" s="355"/>
      <c r="BE384" s="355"/>
      <c r="BF384" s="355"/>
      <c r="BG384" s="355"/>
      <c r="BH384" s="355"/>
    </row>
    <row r="385" spans="1:60">
      <c r="A385" s="362">
        <v>124385</v>
      </c>
      <c r="B385" s="362" t="s">
        <v>369</v>
      </c>
      <c r="C385" s="362" t="s">
        <v>185</v>
      </c>
      <c r="D385" s="362" t="s">
        <v>230</v>
      </c>
      <c r="E385" s="362" t="s">
        <v>683</v>
      </c>
      <c r="F385" s="363">
        <v>40687</v>
      </c>
      <c r="G385" s="362">
        <v>103923</v>
      </c>
      <c r="H385" s="362" t="s">
        <v>322</v>
      </c>
      <c r="I385" s="362" t="s">
        <v>119</v>
      </c>
      <c r="J385" s="362" t="s">
        <v>229</v>
      </c>
      <c r="K385" s="362" t="s">
        <v>683</v>
      </c>
      <c r="L385" s="363">
        <v>40619</v>
      </c>
      <c r="M385" s="355"/>
      <c r="N385" s="355"/>
      <c r="O385" s="355"/>
      <c r="P385" s="355"/>
      <c r="Q385" s="355"/>
      <c r="R385" s="355"/>
      <c r="S385" s="355"/>
      <c r="T385" s="355"/>
      <c r="U385" s="355"/>
      <c r="V385" s="355"/>
      <c r="W385" s="355"/>
      <c r="X385" s="355"/>
      <c r="Y385" s="355"/>
      <c r="Z385" s="355"/>
      <c r="AA385" s="355"/>
      <c r="AB385" s="355"/>
      <c r="AC385" s="355"/>
      <c r="AD385" s="355"/>
      <c r="AE385" s="355"/>
      <c r="AF385" s="355"/>
      <c r="AG385" s="355"/>
      <c r="AH385" s="355"/>
      <c r="AI385" s="355"/>
      <c r="AJ385" s="365"/>
      <c r="AK385" s="355"/>
      <c r="AL385" s="355"/>
      <c r="AM385" s="355"/>
      <c r="AN385" s="355"/>
      <c r="AO385" s="355"/>
      <c r="AP385" s="355"/>
      <c r="AQ385" s="355"/>
      <c r="AR385" s="355"/>
      <c r="AS385" s="355"/>
      <c r="AT385" s="355"/>
      <c r="AU385" s="355"/>
      <c r="AV385" s="355"/>
      <c r="AW385" s="355"/>
      <c r="AX385" s="355"/>
      <c r="AY385" s="355"/>
      <c r="AZ385" s="355"/>
      <c r="BA385" s="355"/>
      <c r="BB385" s="355"/>
      <c r="BC385" s="355"/>
      <c r="BD385" s="355"/>
      <c r="BE385" s="355"/>
      <c r="BF385" s="355"/>
      <c r="BG385" s="355"/>
      <c r="BH385" s="355"/>
    </row>
    <row r="386" spans="1:60">
      <c r="A386" s="362">
        <v>122118</v>
      </c>
      <c r="B386" s="362" t="s">
        <v>606</v>
      </c>
      <c r="C386" s="362" t="s">
        <v>143</v>
      </c>
      <c r="D386" s="362" t="s">
        <v>230</v>
      </c>
      <c r="E386" s="362" t="s">
        <v>685</v>
      </c>
      <c r="F386" s="363">
        <v>40808</v>
      </c>
      <c r="G386" s="362">
        <v>103831</v>
      </c>
      <c r="H386" s="362" t="s">
        <v>1120</v>
      </c>
      <c r="I386" s="362" t="s">
        <v>61</v>
      </c>
      <c r="J386" s="362" t="s">
        <v>229</v>
      </c>
      <c r="K386" s="362" t="s">
        <v>683</v>
      </c>
      <c r="L386" s="363">
        <v>41093</v>
      </c>
      <c r="M386" s="355"/>
      <c r="N386" s="355"/>
      <c r="O386" s="355"/>
      <c r="P386" s="355"/>
      <c r="Q386" s="355"/>
      <c r="R386" s="355"/>
      <c r="S386" s="355"/>
      <c r="T386" s="355"/>
      <c r="U386" s="355"/>
      <c r="V386" s="355"/>
      <c r="W386" s="355"/>
      <c r="X386" s="355"/>
      <c r="Y386" s="355"/>
      <c r="Z386" s="355"/>
      <c r="AA386" s="355"/>
      <c r="AB386" s="355"/>
      <c r="AC386" s="355"/>
      <c r="AD386" s="355"/>
      <c r="AE386" s="355"/>
      <c r="AF386" s="355"/>
      <c r="AG386" s="355"/>
      <c r="AH386" s="355"/>
      <c r="AI386" s="355"/>
      <c r="AJ386" s="365"/>
      <c r="AK386" s="355"/>
      <c r="AL386" s="355"/>
      <c r="AM386" s="355"/>
      <c r="AN386" s="355"/>
      <c r="AO386" s="355"/>
      <c r="AP386" s="355"/>
      <c r="AQ386" s="355"/>
      <c r="AR386" s="355"/>
      <c r="AS386" s="355"/>
      <c r="AT386" s="355"/>
      <c r="AU386" s="355"/>
      <c r="AV386" s="355"/>
      <c r="AW386" s="355"/>
      <c r="AX386" s="355"/>
      <c r="AY386" s="355"/>
      <c r="AZ386" s="355"/>
      <c r="BA386" s="355"/>
      <c r="BB386" s="355"/>
      <c r="BC386" s="355"/>
      <c r="BD386" s="355"/>
      <c r="BE386" s="355"/>
      <c r="BF386" s="355"/>
      <c r="BG386" s="355"/>
      <c r="BH386" s="355"/>
    </row>
    <row r="387" spans="1:60">
      <c r="A387" s="362">
        <v>122075</v>
      </c>
      <c r="B387" s="362" t="s">
        <v>1123</v>
      </c>
      <c r="C387" s="362" t="s">
        <v>143</v>
      </c>
      <c r="D387" s="362" t="s">
        <v>230</v>
      </c>
      <c r="E387" s="362" t="s">
        <v>683</v>
      </c>
      <c r="F387" s="363">
        <v>40155</v>
      </c>
      <c r="G387" s="362">
        <v>103792</v>
      </c>
      <c r="H387" s="362" t="s">
        <v>727</v>
      </c>
      <c r="I387" s="362" t="s">
        <v>61</v>
      </c>
      <c r="J387" s="362" t="s">
        <v>229</v>
      </c>
      <c r="K387" s="362" t="s">
        <v>683</v>
      </c>
      <c r="L387" s="363">
        <v>40941</v>
      </c>
      <c r="M387" s="355"/>
      <c r="N387" s="355"/>
      <c r="O387" s="355"/>
      <c r="P387" s="355"/>
      <c r="Q387" s="355"/>
      <c r="R387" s="355"/>
      <c r="S387" s="355"/>
      <c r="T387" s="355"/>
      <c r="U387" s="355"/>
      <c r="V387" s="355"/>
      <c r="W387" s="355"/>
      <c r="X387" s="355"/>
      <c r="Y387" s="355"/>
      <c r="Z387" s="355"/>
      <c r="AA387" s="355"/>
      <c r="AB387" s="355"/>
      <c r="AC387" s="355"/>
      <c r="AD387" s="355"/>
      <c r="AE387" s="355"/>
      <c r="AF387" s="355"/>
      <c r="AG387" s="355"/>
      <c r="AH387" s="355"/>
      <c r="AI387" s="355"/>
      <c r="AJ387" s="365"/>
      <c r="AK387" s="355"/>
      <c r="AL387" s="355"/>
      <c r="AM387" s="355"/>
      <c r="AN387" s="355"/>
      <c r="AO387" s="355"/>
      <c r="AP387" s="355"/>
      <c r="AQ387" s="355"/>
      <c r="AR387" s="355"/>
      <c r="AS387" s="355"/>
      <c r="AT387" s="355"/>
      <c r="AU387" s="355"/>
      <c r="AV387" s="355"/>
      <c r="AW387" s="355"/>
      <c r="AX387" s="355"/>
      <c r="AY387" s="355"/>
      <c r="AZ387" s="355"/>
      <c r="BA387" s="355"/>
      <c r="BB387" s="355"/>
      <c r="BC387" s="355"/>
      <c r="BD387" s="355"/>
      <c r="BE387" s="355"/>
      <c r="BF387" s="355"/>
      <c r="BG387" s="355"/>
      <c r="BH387" s="355"/>
    </row>
    <row r="388" spans="1:60">
      <c r="A388" s="362">
        <v>122863</v>
      </c>
      <c r="B388" s="362" t="s">
        <v>1124</v>
      </c>
      <c r="C388" s="362" t="s">
        <v>128</v>
      </c>
      <c r="D388" s="362" t="s">
        <v>230</v>
      </c>
      <c r="E388" s="362" t="s">
        <v>683</v>
      </c>
      <c r="F388" s="363">
        <v>40262</v>
      </c>
      <c r="G388" s="362">
        <v>103701</v>
      </c>
      <c r="H388" s="362" t="s">
        <v>982</v>
      </c>
      <c r="I388" s="362" t="s">
        <v>43</v>
      </c>
      <c r="J388" s="362" t="s">
        <v>229</v>
      </c>
      <c r="K388" s="362" t="s">
        <v>686</v>
      </c>
      <c r="L388" s="363">
        <v>40995</v>
      </c>
      <c r="M388" s="355"/>
      <c r="N388" s="355"/>
      <c r="O388" s="355"/>
      <c r="P388" s="355"/>
      <c r="Q388" s="355"/>
      <c r="R388" s="355"/>
      <c r="S388" s="355"/>
      <c r="T388" s="355"/>
      <c r="U388" s="355"/>
      <c r="V388" s="355"/>
      <c r="W388" s="355"/>
      <c r="X388" s="355"/>
      <c r="Y388" s="355"/>
      <c r="Z388" s="355"/>
      <c r="AA388" s="355"/>
      <c r="AB388" s="355"/>
      <c r="AC388" s="355"/>
      <c r="AD388" s="355"/>
      <c r="AE388" s="355"/>
      <c r="AF388" s="355"/>
      <c r="AG388" s="355"/>
      <c r="AH388" s="355"/>
      <c r="AI388" s="355"/>
      <c r="AJ388" s="365"/>
      <c r="AK388" s="355"/>
      <c r="AL388" s="355"/>
      <c r="AM388" s="355"/>
      <c r="AN388" s="355"/>
      <c r="AO388" s="355"/>
      <c r="AP388" s="355"/>
      <c r="AQ388" s="355"/>
      <c r="AR388" s="355"/>
      <c r="AS388" s="355"/>
      <c r="AT388" s="355"/>
      <c r="AU388" s="355"/>
      <c r="AV388" s="355"/>
      <c r="AW388" s="355"/>
      <c r="AX388" s="355"/>
      <c r="AY388" s="355"/>
      <c r="AZ388" s="355"/>
      <c r="BA388" s="355"/>
      <c r="BB388" s="355"/>
      <c r="BC388" s="355"/>
      <c r="BD388" s="355"/>
      <c r="BE388" s="355"/>
      <c r="BF388" s="355"/>
      <c r="BG388" s="355"/>
      <c r="BH388" s="355"/>
    </row>
    <row r="389" spans="1:60">
      <c r="A389" s="362">
        <v>122845</v>
      </c>
      <c r="B389" s="362" t="s">
        <v>406</v>
      </c>
      <c r="C389" s="362" t="s">
        <v>128</v>
      </c>
      <c r="D389" s="362" t="s">
        <v>230</v>
      </c>
      <c r="E389" s="362" t="s">
        <v>683</v>
      </c>
      <c r="F389" s="363">
        <v>40633</v>
      </c>
      <c r="G389" s="362">
        <v>103699</v>
      </c>
      <c r="H389" s="362" t="s">
        <v>601</v>
      </c>
      <c r="I389" s="362" t="s">
        <v>43</v>
      </c>
      <c r="J389" s="362" t="s">
        <v>229</v>
      </c>
      <c r="K389" s="362" t="s">
        <v>686</v>
      </c>
      <c r="L389" s="363">
        <v>40809</v>
      </c>
      <c r="M389" s="355"/>
      <c r="N389" s="355"/>
      <c r="O389" s="355"/>
      <c r="P389" s="355"/>
      <c r="Q389" s="355"/>
      <c r="R389" s="355"/>
      <c r="S389" s="355"/>
      <c r="T389" s="355"/>
      <c r="U389" s="355"/>
      <c r="V389" s="355"/>
      <c r="W389" s="355"/>
      <c r="X389" s="355"/>
      <c r="Y389" s="355"/>
      <c r="Z389" s="355"/>
      <c r="AA389" s="355"/>
      <c r="AB389" s="355"/>
      <c r="AC389" s="355"/>
      <c r="AD389" s="355"/>
      <c r="AE389" s="355"/>
      <c r="AF389" s="355"/>
      <c r="AG389" s="355"/>
      <c r="AH389" s="355"/>
      <c r="AI389" s="355"/>
      <c r="AJ389" s="365"/>
      <c r="AK389" s="355"/>
      <c r="AL389" s="355"/>
      <c r="AM389" s="355"/>
      <c r="AN389" s="355"/>
      <c r="AO389" s="355"/>
      <c r="AP389" s="355"/>
      <c r="AQ389" s="355"/>
      <c r="AR389" s="355"/>
      <c r="AS389" s="355"/>
      <c r="AT389" s="355"/>
      <c r="AU389" s="355"/>
      <c r="AV389" s="355"/>
      <c r="AW389" s="355"/>
      <c r="AX389" s="355"/>
      <c r="AY389" s="355"/>
      <c r="AZ389" s="355"/>
      <c r="BA389" s="355"/>
      <c r="BB389" s="355"/>
      <c r="BC389" s="355"/>
      <c r="BD389" s="355"/>
      <c r="BE389" s="355"/>
      <c r="BF389" s="355"/>
      <c r="BG389" s="355"/>
      <c r="BH389" s="355"/>
    </row>
    <row r="390" spans="1:60">
      <c r="A390" s="362">
        <v>121157</v>
      </c>
      <c r="B390" s="362" t="s">
        <v>416</v>
      </c>
      <c r="C390" s="362" t="s">
        <v>114</v>
      </c>
      <c r="D390" s="362" t="s">
        <v>230</v>
      </c>
      <c r="E390" s="362" t="s">
        <v>683</v>
      </c>
      <c r="F390" s="363">
        <v>40731</v>
      </c>
      <c r="G390" s="362">
        <v>103694</v>
      </c>
      <c r="H390" s="362" t="s">
        <v>1122</v>
      </c>
      <c r="I390" s="362" t="s">
        <v>43</v>
      </c>
      <c r="J390" s="362" t="s">
        <v>229</v>
      </c>
      <c r="K390" s="362" t="s">
        <v>683</v>
      </c>
      <c r="L390" s="363">
        <v>41093</v>
      </c>
      <c r="M390" s="355"/>
      <c r="N390" s="355"/>
      <c r="O390" s="355"/>
      <c r="P390" s="355"/>
      <c r="Q390" s="355"/>
      <c r="R390" s="355"/>
      <c r="S390" s="355"/>
      <c r="T390" s="355"/>
      <c r="U390" s="355"/>
      <c r="V390" s="355"/>
      <c r="W390" s="355"/>
      <c r="X390" s="355"/>
      <c r="Y390" s="355"/>
      <c r="Z390" s="355"/>
      <c r="AA390" s="355"/>
      <c r="AB390" s="355"/>
      <c r="AC390" s="355"/>
      <c r="AD390" s="355"/>
      <c r="AE390" s="355"/>
      <c r="AF390" s="355"/>
      <c r="AG390" s="355"/>
      <c r="AH390" s="355"/>
      <c r="AI390" s="355"/>
      <c r="AJ390" s="365"/>
      <c r="AK390" s="355"/>
      <c r="AL390" s="355"/>
      <c r="AM390" s="355"/>
      <c r="AN390" s="355"/>
      <c r="AO390" s="355"/>
      <c r="AP390" s="355"/>
      <c r="AQ390" s="355"/>
      <c r="AR390" s="355"/>
      <c r="AS390" s="355"/>
      <c r="AT390" s="355"/>
      <c r="AU390" s="355"/>
      <c r="AV390" s="355"/>
      <c r="AW390" s="355"/>
      <c r="AX390" s="355"/>
      <c r="AY390" s="355"/>
      <c r="AZ390" s="355"/>
      <c r="BA390" s="355"/>
      <c r="BB390" s="355"/>
      <c r="BC390" s="355"/>
      <c r="BD390" s="355"/>
      <c r="BE390" s="355"/>
      <c r="BF390" s="355"/>
      <c r="BG390" s="355"/>
      <c r="BH390" s="355"/>
    </row>
    <row r="391" spans="1:60">
      <c r="A391" s="362">
        <v>100188</v>
      </c>
      <c r="B391" s="362" t="s">
        <v>1126</v>
      </c>
      <c r="C391" s="362" t="s">
        <v>179</v>
      </c>
      <c r="D391" s="362" t="s">
        <v>230</v>
      </c>
      <c r="E391" s="362" t="s">
        <v>685</v>
      </c>
      <c r="F391" s="363">
        <v>40500</v>
      </c>
      <c r="G391" s="362">
        <v>103668</v>
      </c>
      <c r="H391" s="362" t="s">
        <v>317</v>
      </c>
      <c r="I391" s="362" t="s">
        <v>43</v>
      </c>
      <c r="J391" s="362" t="s">
        <v>229</v>
      </c>
      <c r="K391" s="362" t="s">
        <v>683</v>
      </c>
      <c r="L391" s="363">
        <v>40738</v>
      </c>
      <c r="M391" s="355"/>
      <c r="N391" s="355"/>
      <c r="O391" s="355"/>
      <c r="P391" s="355"/>
      <c r="Q391" s="355"/>
      <c r="R391" s="355"/>
      <c r="S391" s="355"/>
      <c r="T391" s="355"/>
      <c r="U391" s="355"/>
      <c r="V391" s="355"/>
      <c r="W391" s="355"/>
      <c r="X391" s="355"/>
      <c r="Y391" s="355"/>
      <c r="Z391" s="355"/>
      <c r="AA391" s="355"/>
      <c r="AB391" s="355"/>
      <c r="AC391" s="355"/>
      <c r="AD391" s="355"/>
      <c r="AE391" s="355"/>
      <c r="AF391" s="355"/>
      <c r="AG391" s="355"/>
      <c r="AH391" s="355"/>
      <c r="AI391" s="355"/>
      <c r="AJ391" s="365"/>
      <c r="AK391" s="355"/>
      <c r="AL391" s="355"/>
      <c r="AM391" s="355"/>
      <c r="AN391" s="355"/>
      <c r="AO391" s="355"/>
      <c r="AP391" s="355"/>
      <c r="AQ391" s="355"/>
      <c r="AR391" s="355"/>
      <c r="AS391" s="355"/>
      <c r="AT391" s="355"/>
      <c r="AU391" s="355"/>
      <c r="AV391" s="355"/>
      <c r="AW391" s="355"/>
      <c r="AX391" s="355"/>
      <c r="AY391" s="355"/>
      <c r="AZ391" s="355"/>
      <c r="BA391" s="355"/>
      <c r="BB391" s="355"/>
      <c r="BC391" s="355"/>
      <c r="BD391" s="355"/>
      <c r="BE391" s="355"/>
      <c r="BF391" s="355"/>
      <c r="BG391" s="355"/>
      <c r="BH391" s="355"/>
    </row>
    <row r="392" spans="1:60">
      <c r="A392" s="362">
        <v>118815</v>
      </c>
      <c r="B392" s="362" t="s">
        <v>392</v>
      </c>
      <c r="C392" s="362" t="s">
        <v>108</v>
      </c>
      <c r="D392" s="362" t="s">
        <v>230</v>
      </c>
      <c r="E392" s="362" t="s">
        <v>683</v>
      </c>
      <c r="F392" s="363">
        <v>40703</v>
      </c>
      <c r="G392" s="362">
        <v>103371</v>
      </c>
      <c r="H392" s="362" t="s">
        <v>602</v>
      </c>
      <c r="I392" s="362" t="s">
        <v>155</v>
      </c>
      <c r="J392" s="362" t="s">
        <v>229</v>
      </c>
      <c r="K392" s="362" t="s">
        <v>683</v>
      </c>
      <c r="L392" s="363">
        <v>40857</v>
      </c>
      <c r="M392" s="355"/>
      <c r="N392" s="355"/>
      <c r="O392" s="355"/>
      <c r="P392" s="355"/>
      <c r="Q392" s="355"/>
      <c r="R392" s="355"/>
      <c r="S392" s="355"/>
      <c r="T392" s="355"/>
      <c r="U392" s="355"/>
      <c r="V392" s="355"/>
      <c r="W392" s="355"/>
      <c r="X392" s="355"/>
      <c r="Y392" s="355"/>
      <c r="Z392" s="355"/>
      <c r="AA392" s="355"/>
      <c r="AB392" s="355"/>
      <c r="AC392" s="355"/>
      <c r="AD392" s="355"/>
      <c r="AE392" s="355"/>
      <c r="AF392" s="355"/>
      <c r="AG392" s="355"/>
      <c r="AH392" s="355"/>
      <c r="AI392" s="355"/>
      <c r="AJ392" s="365"/>
      <c r="AK392" s="355"/>
      <c r="AL392" s="355"/>
      <c r="AM392" s="355"/>
      <c r="AN392" s="355"/>
      <c r="AO392" s="355"/>
      <c r="AP392" s="355"/>
      <c r="AQ392" s="355"/>
      <c r="AR392" s="355"/>
      <c r="AS392" s="355"/>
      <c r="AT392" s="355"/>
      <c r="AU392" s="355"/>
      <c r="AV392" s="355"/>
      <c r="AW392" s="355"/>
      <c r="AX392" s="355"/>
      <c r="AY392" s="355"/>
      <c r="AZ392" s="355"/>
      <c r="BA392" s="355"/>
      <c r="BB392" s="355"/>
      <c r="BC392" s="355"/>
      <c r="BD392" s="355"/>
      <c r="BE392" s="355"/>
      <c r="BF392" s="355"/>
      <c r="BG392" s="355"/>
      <c r="BH392" s="355"/>
    </row>
    <row r="393" spans="1:60">
      <c r="A393" s="362">
        <v>118785</v>
      </c>
      <c r="B393" s="362" t="s">
        <v>401</v>
      </c>
      <c r="C393" s="362" t="s">
        <v>108</v>
      </c>
      <c r="D393" s="362" t="s">
        <v>230</v>
      </c>
      <c r="E393" s="362" t="s">
        <v>683</v>
      </c>
      <c r="F393" s="363">
        <v>40723</v>
      </c>
      <c r="G393" s="362">
        <v>103364</v>
      </c>
      <c r="H393" s="362" t="s">
        <v>1137</v>
      </c>
      <c r="I393" s="362" t="s">
        <v>155</v>
      </c>
      <c r="J393" s="362" t="s">
        <v>229</v>
      </c>
      <c r="K393" s="362" t="s">
        <v>683</v>
      </c>
      <c r="L393" s="363">
        <v>41100</v>
      </c>
      <c r="M393" s="355"/>
      <c r="N393" s="355"/>
      <c r="O393" s="355"/>
      <c r="P393" s="355"/>
      <c r="Q393" s="355"/>
      <c r="R393" s="355"/>
      <c r="S393" s="355"/>
      <c r="T393" s="355"/>
      <c r="U393" s="355"/>
      <c r="V393" s="355"/>
      <c r="W393" s="355"/>
      <c r="X393" s="355"/>
      <c r="Y393" s="355"/>
      <c r="Z393" s="355"/>
      <c r="AA393" s="355"/>
      <c r="AB393" s="355"/>
      <c r="AC393" s="355"/>
      <c r="AD393" s="355"/>
      <c r="AE393" s="355"/>
      <c r="AF393" s="355"/>
      <c r="AG393" s="355"/>
      <c r="AH393" s="355"/>
      <c r="AI393" s="355"/>
      <c r="AJ393" s="365"/>
      <c r="AK393" s="355"/>
      <c r="AL393" s="355"/>
      <c r="AM393" s="355"/>
      <c r="AN393" s="355"/>
      <c r="AO393" s="355"/>
      <c r="AP393" s="355"/>
      <c r="AQ393" s="355"/>
      <c r="AR393" s="355"/>
      <c r="AS393" s="355"/>
      <c r="AT393" s="355"/>
      <c r="AU393" s="355"/>
      <c r="AV393" s="355"/>
      <c r="AW393" s="355"/>
      <c r="AX393" s="355"/>
      <c r="AY393" s="355"/>
      <c r="AZ393" s="355"/>
      <c r="BA393" s="355"/>
      <c r="BB393" s="355"/>
      <c r="BC393" s="355"/>
      <c r="BD393" s="355"/>
      <c r="BE393" s="355"/>
      <c r="BF393" s="355"/>
      <c r="BG393" s="355"/>
      <c r="BH393" s="355"/>
    </row>
    <row r="394" spans="1:60">
      <c r="A394" s="362">
        <v>118105</v>
      </c>
      <c r="B394" s="362" t="s">
        <v>465</v>
      </c>
      <c r="C394" s="362" t="s">
        <v>225</v>
      </c>
      <c r="D394" s="362" t="s">
        <v>230</v>
      </c>
      <c r="E394" s="362" t="s">
        <v>683</v>
      </c>
      <c r="F394" s="363">
        <v>40829</v>
      </c>
      <c r="G394" s="362">
        <v>103278</v>
      </c>
      <c r="H394" s="362" t="s">
        <v>1138</v>
      </c>
      <c r="I394" s="362" t="s">
        <v>155</v>
      </c>
      <c r="J394" s="362" t="s">
        <v>229</v>
      </c>
      <c r="K394" s="362" t="s">
        <v>683</v>
      </c>
      <c r="L394" s="363">
        <v>41079</v>
      </c>
      <c r="M394" s="355"/>
      <c r="N394" s="355"/>
      <c r="O394" s="355"/>
      <c r="P394" s="355"/>
      <c r="Q394" s="355"/>
      <c r="R394" s="355"/>
      <c r="S394" s="355"/>
      <c r="T394" s="355"/>
      <c r="U394" s="355"/>
      <c r="V394" s="355"/>
      <c r="W394" s="355"/>
      <c r="X394" s="355"/>
      <c r="Y394" s="355"/>
      <c r="Z394" s="355"/>
      <c r="AA394" s="355"/>
      <c r="AB394" s="355"/>
      <c r="AC394" s="355"/>
      <c r="AD394" s="355"/>
      <c r="AE394" s="355"/>
      <c r="AF394" s="355"/>
      <c r="AG394" s="355"/>
      <c r="AH394" s="355"/>
      <c r="AI394" s="355"/>
      <c r="AJ394" s="365"/>
      <c r="AK394" s="355"/>
      <c r="AL394" s="355"/>
      <c r="AM394" s="355"/>
      <c r="AN394" s="355"/>
      <c r="AO394" s="355"/>
      <c r="AP394" s="355"/>
      <c r="AQ394" s="355"/>
      <c r="AR394" s="355"/>
      <c r="AS394" s="355"/>
      <c r="AT394" s="355"/>
      <c r="AU394" s="355"/>
      <c r="AV394" s="355"/>
      <c r="AW394" s="355"/>
      <c r="AX394" s="355"/>
      <c r="AY394" s="355"/>
      <c r="AZ394" s="355"/>
      <c r="BA394" s="355"/>
      <c r="BB394" s="355"/>
      <c r="BC394" s="355"/>
      <c r="BD394" s="355"/>
      <c r="BE394" s="355"/>
      <c r="BF394" s="355"/>
      <c r="BG394" s="355"/>
      <c r="BH394" s="355"/>
    </row>
    <row r="395" spans="1:60">
      <c r="A395" s="362">
        <v>118088</v>
      </c>
      <c r="B395" s="362" t="s">
        <v>611</v>
      </c>
      <c r="C395" s="362" t="s">
        <v>226</v>
      </c>
      <c r="D395" s="362" t="s">
        <v>230</v>
      </c>
      <c r="E395" s="362" t="s">
        <v>683</v>
      </c>
      <c r="F395" s="363">
        <v>40879</v>
      </c>
      <c r="G395" s="362">
        <v>103242</v>
      </c>
      <c r="H395" s="362" t="s">
        <v>315</v>
      </c>
      <c r="I395" s="362" t="s">
        <v>155</v>
      </c>
      <c r="J395" s="362" t="s">
        <v>229</v>
      </c>
      <c r="K395" s="362" t="s">
        <v>683</v>
      </c>
      <c r="L395" s="363">
        <v>40501</v>
      </c>
      <c r="M395" s="355"/>
      <c r="N395" s="355"/>
      <c r="O395" s="355"/>
      <c r="P395" s="355"/>
      <c r="Q395" s="355"/>
      <c r="R395" s="355"/>
      <c r="S395" s="355"/>
      <c r="T395" s="355"/>
      <c r="U395" s="355"/>
      <c r="V395" s="355"/>
      <c r="W395" s="355"/>
      <c r="X395" s="355"/>
      <c r="Y395" s="355"/>
      <c r="Z395" s="355"/>
      <c r="AA395" s="355"/>
      <c r="AB395" s="355"/>
      <c r="AC395" s="355"/>
      <c r="AD395" s="355"/>
      <c r="AE395" s="355"/>
      <c r="AF395" s="355"/>
      <c r="AG395" s="355"/>
      <c r="AH395" s="355"/>
      <c r="AI395" s="355"/>
      <c r="AJ395" s="365"/>
      <c r="AK395" s="355"/>
      <c r="AL395" s="355"/>
      <c r="AM395" s="355"/>
      <c r="AN395" s="355"/>
      <c r="AO395" s="355"/>
      <c r="AP395" s="355"/>
      <c r="AQ395" s="355"/>
      <c r="AR395" s="355"/>
      <c r="AS395" s="355"/>
      <c r="AT395" s="355"/>
      <c r="AU395" s="355"/>
      <c r="AV395" s="355"/>
      <c r="AW395" s="355"/>
      <c r="AX395" s="355"/>
      <c r="AY395" s="355"/>
      <c r="AZ395" s="355"/>
      <c r="BA395" s="355"/>
      <c r="BB395" s="355"/>
      <c r="BC395" s="355"/>
      <c r="BD395" s="355"/>
      <c r="BE395" s="355"/>
      <c r="BF395" s="355"/>
      <c r="BG395" s="355"/>
      <c r="BH395" s="355"/>
    </row>
    <row r="396" spans="1:60">
      <c r="A396" s="362">
        <v>118076</v>
      </c>
      <c r="B396" s="362" t="s">
        <v>1127</v>
      </c>
      <c r="C396" s="362" t="s">
        <v>64</v>
      </c>
      <c r="D396" s="362" t="s">
        <v>230</v>
      </c>
      <c r="E396" s="362" t="s">
        <v>683</v>
      </c>
      <c r="F396" s="363">
        <v>40458</v>
      </c>
      <c r="G396" s="362">
        <v>103234</v>
      </c>
      <c r="H396" s="362" t="s">
        <v>715</v>
      </c>
      <c r="I396" s="362" t="s">
        <v>155</v>
      </c>
      <c r="J396" s="362" t="s">
        <v>229</v>
      </c>
      <c r="K396" s="362" t="s">
        <v>683</v>
      </c>
      <c r="L396" s="363">
        <v>40976</v>
      </c>
      <c r="M396" s="355"/>
      <c r="N396" s="355"/>
      <c r="O396" s="355"/>
      <c r="P396" s="355"/>
      <c r="Q396" s="355"/>
      <c r="R396" s="355"/>
      <c r="S396" s="355"/>
      <c r="T396" s="355"/>
      <c r="U396" s="355"/>
      <c r="V396" s="355"/>
      <c r="W396" s="355"/>
      <c r="X396" s="355"/>
      <c r="Y396" s="355"/>
      <c r="Z396" s="355"/>
      <c r="AA396" s="355"/>
      <c r="AB396" s="355"/>
      <c r="AC396" s="355"/>
      <c r="AD396" s="355"/>
      <c r="AE396" s="355"/>
      <c r="AF396" s="355"/>
      <c r="AG396" s="355"/>
      <c r="AH396" s="355"/>
      <c r="AI396" s="355"/>
      <c r="AJ396" s="365"/>
      <c r="AK396" s="355"/>
      <c r="AL396" s="355"/>
      <c r="AM396" s="355"/>
      <c r="AN396" s="355"/>
      <c r="AO396" s="355"/>
      <c r="AP396" s="355"/>
      <c r="AQ396" s="355"/>
      <c r="AR396" s="355"/>
      <c r="AS396" s="355"/>
      <c r="AT396" s="355"/>
      <c r="AU396" s="355"/>
      <c r="AV396" s="355"/>
      <c r="AW396" s="355"/>
      <c r="AX396" s="355"/>
      <c r="AY396" s="355"/>
      <c r="AZ396" s="355"/>
      <c r="BA396" s="355"/>
      <c r="BB396" s="355"/>
      <c r="BC396" s="355"/>
      <c r="BD396" s="355"/>
      <c r="BE396" s="355"/>
      <c r="BF396" s="355"/>
      <c r="BG396" s="355"/>
      <c r="BH396" s="355"/>
    </row>
    <row r="397" spans="1:60">
      <c r="A397" s="362">
        <v>117596</v>
      </c>
      <c r="B397" s="362" t="s">
        <v>414</v>
      </c>
      <c r="C397" s="362" t="s">
        <v>224</v>
      </c>
      <c r="D397" s="362" t="s">
        <v>230</v>
      </c>
      <c r="E397" s="362" t="s">
        <v>685</v>
      </c>
      <c r="F397" s="363">
        <v>40507</v>
      </c>
      <c r="G397" s="362">
        <v>103216</v>
      </c>
      <c r="H397" s="362" t="s">
        <v>716</v>
      </c>
      <c r="I397" s="362" t="s">
        <v>155</v>
      </c>
      <c r="J397" s="362" t="s">
        <v>229</v>
      </c>
      <c r="K397" s="362" t="s">
        <v>683</v>
      </c>
      <c r="L397" s="363">
        <v>40975</v>
      </c>
      <c r="M397" s="355"/>
      <c r="N397" s="355"/>
      <c r="O397" s="355"/>
      <c r="P397" s="355"/>
      <c r="Q397" s="355"/>
      <c r="R397" s="355"/>
      <c r="S397" s="355"/>
      <c r="T397" s="355"/>
      <c r="U397" s="355"/>
      <c r="V397" s="355"/>
      <c r="W397" s="355"/>
      <c r="X397" s="355"/>
      <c r="Y397" s="355"/>
      <c r="Z397" s="355"/>
      <c r="AA397" s="355"/>
      <c r="AB397" s="355"/>
      <c r="AC397" s="355"/>
      <c r="AD397" s="355"/>
      <c r="AE397" s="355"/>
      <c r="AF397" s="355"/>
      <c r="AG397" s="355"/>
      <c r="AH397" s="355"/>
      <c r="AI397" s="355"/>
      <c r="AJ397" s="365"/>
      <c r="AK397" s="355"/>
      <c r="AL397" s="355"/>
      <c r="AM397" s="355"/>
      <c r="AN397" s="355"/>
      <c r="AO397" s="355"/>
      <c r="AP397" s="355"/>
      <c r="AQ397" s="355"/>
      <c r="AR397" s="355"/>
      <c r="AS397" s="355"/>
      <c r="AT397" s="355"/>
      <c r="AU397" s="355"/>
      <c r="AV397" s="355"/>
      <c r="AW397" s="355"/>
      <c r="AX397" s="355"/>
      <c r="AY397" s="355"/>
      <c r="AZ397" s="355"/>
      <c r="BA397" s="355"/>
      <c r="BB397" s="355"/>
      <c r="BC397" s="355"/>
      <c r="BD397" s="355"/>
      <c r="BE397" s="355"/>
      <c r="BF397" s="355"/>
      <c r="BG397" s="355"/>
      <c r="BH397" s="355"/>
    </row>
    <row r="398" spans="1:60">
      <c r="A398" s="362">
        <v>117504</v>
      </c>
      <c r="B398" s="362" t="s">
        <v>1128</v>
      </c>
      <c r="C398" s="362" t="s">
        <v>224</v>
      </c>
      <c r="D398" s="362" t="s">
        <v>230</v>
      </c>
      <c r="E398" s="362" t="s">
        <v>683</v>
      </c>
      <c r="F398" s="363">
        <v>40577</v>
      </c>
      <c r="G398" s="362">
        <v>103173</v>
      </c>
      <c r="H398" s="362" t="s">
        <v>717</v>
      </c>
      <c r="I398" s="362" t="s">
        <v>155</v>
      </c>
      <c r="J398" s="362" t="s">
        <v>229</v>
      </c>
      <c r="K398" s="362" t="s">
        <v>683</v>
      </c>
      <c r="L398" s="363">
        <v>40946</v>
      </c>
      <c r="M398" s="355"/>
      <c r="N398" s="355"/>
      <c r="O398" s="355"/>
      <c r="P398" s="355"/>
      <c r="Q398" s="355"/>
      <c r="R398" s="355"/>
      <c r="S398" s="355"/>
      <c r="T398" s="355"/>
      <c r="U398" s="355"/>
      <c r="V398" s="355"/>
      <c r="W398" s="355"/>
      <c r="X398" s="355"/>
      <c r="Y398" s="355"/>
      <c r="Z398" s="355"/>
      <c r="AA398" s="355"/>
      <c r="AB398" s="355"/>
      <c r="AC398" s="355"/>
      <c r="AD398" s="355"/>
      <c r="AE398" s="355"/>
      <c r="AF398" s="355"/>
      <c r="AG398" s="355"/>
      <c r="AH398" s="355"/>
      <c r="AI398" s="355"/>
      <c r="AJ398" s="365"/>
      <c r="AK398" s="355"/>
      <c r="AL398" s="355"/>
      <c r="AM398" s="355"/>
      <c r="AN398" s="355"/>
      <c r="AO398" s="355"/>
      <c r="AP398" s="355"/>
      <c r="AQ398" s="355"/>
      <c r="AR398" s="355"/>
      <c r="AS398" s="355"/>
      <c r="AT398" s="355"/>
      <c r="AU398" s="355"/>
      <c r="AV398" s="355"/>
      <c r="AW398" s="355"/>
      <c r="AX398" s="355"/>
      <c r="AY398" s="355"/>
      <c r="AZ398" s="355"/>
      <c r="BA398" s="355"/>
      <c r="BB398" s="355"/>
      <c r="BC398" s="355"/>
      <c r="BD398" s="355"/>
      <c r="BE398" s="355"/>
      <c r="BF398" s="355"/>
      <c r="BG398" s="355"/>
      <c r="BH398" s="355"/>
    </row>
    <row r="399" spans="1:60">
      <c r="A399" s="362">
        <v>115778</v>
      </c>
      <c r="B399" s="362" t="s">
        <v>607</v>
      </c>
      <c r="C399" s="362" t="s">
        <v>107</v>
      </c>
      <c r="D399" s="362" t="s">
        <v>230</v>
      </c>
      <c r="E399" s="362" t="s">
        <v>685</v>
      </c>
      <c r="F399" s="363">
        <v>40815</v>
      </c>
      <c r="G399" s="362">
        <v>103171</v>
      </c>
      <c r="H399" s="362" t="s">
        <v>319</v>
      </c>
      <c r="I399" s="362" t="s">
        <v>155</v>
      </c>
      <c r="J399" s="362" t="s">
        <v>229</v>
      </c>
      <c r="K399" s="362" t="s">
        <v>683</v>
      </c>
      <c r="L399" s="363">
        <v>40619</v>
      </c>
      <c r="M399" s="355"/>
      <c r="N399" s="355"/>
      <c r="O399" s="355"/>
      <c r="P399" s="355"/>
      <c r="Q399" s="355"/>
      <c r="R399" s="355"/>
      <c r="S399" s="355"/>
      <c r="T399" s="355"/>
      <c r="U399" s="355"/>
      <c r="V399" s="355"/>
      <c r="W399" s="355"/>
      <c r="X399" s="355"/>
      <c r="Y399" s="355"/>
      <c r="Z399" s="355"/>
      <c r="AA399" s="355"/>
      <c r="AB399" s="355"/>
      <c r="AC399" s="355"/>
      <c r="AD399" s="355"/>
      <c r="AE399" s="355"/>
      <c r="AF399" s="355"/>
      <c r="AG399" s="355"/>
      <c r="AH399" s="355"/>
      <c r="AI399" s="355"/>
      <c r="AJ399" s="365"/>
      <c r="AK399" s="355"/>
      <c r="AL399" s="355"/>
      <c r="AM399" s="355"/>
      <c r="AN399" s="355"/>
      <c r="AO399" s="355"/>
      <c r="AP399" s="355"/>
      <c r="AQ399" s="355"/>
      <c r="AR399" s="355"/>
      <c r="AS399" s="355"/>
      <c r="AT399" s="355"/>
      <c r="AU399" s="355"/>
      <c r="AV399" s="355"/>
      <c r="AW399" s="355"/>
      <c r="AX399" s="355"/>
      <c r="AY399" s="355"/>
      <c r="AZ399" s="355"/>
      <c r="BA399" s="355"/>
      <c r="BB399" s="355"/>
      <c r="BC399" s="355"/>
      <c r="BD399" s="355"/>
      <c r="BE399" s="355"/>
      <c r="BF399" s="355"/>
      <c r="BG399" s="355"/>
      <c r="BH399" s="355"/>
    </row>
    <row r="400" spans="1:60">
      <c r="A400" s="362">
        <v>116440</v>
      </c>
      <c r="B400" s="362" t="s">
        <v>1129</v>
      </c>
      <c r="C400" s="362" t="s">
        <v>141</v>
      </c>
      <c r="D400" s="362" t="s">
        <v>230</v>
      </c>
      <c r="E400" s="362" t="s">
        <v>683</v>
      </c>
      <c r="F400" s="363">
        <v>40437</v>
      </c>
      <c r="G400" s="362">
        <v>103067</v>
      </c>
      <c r="H400" s="362" t="s">
        <v>1125</v>
      </c>
      <c r="I400" s="362" t="s">
        <v>154</v>
      </c>
      <c r="J400" s="362" t="s">
        <v>229</v>
      </c>
      <c r="K400" s="362" t="s">
        <v>683</v>
      </c>
      <c r="L400" s="363">
        <v>41080</v>
      </c>
      <c r="M400" s="355"/>
      <c r="N400" s="355"/>
      <c r="O400" s="355"/>
      <c r="P400" s="355"/>
      <c r="Q400" s="355"/>
      <c r="R400" s="355"/>
      <c r="S400" s="355"/>
      <c r="T400" s="355"/>
      <c r="U400" s="355"/>
      <c r="V400" s="355"/>
      <c r="W400" s="355"/>
      <c r="X400" s="355"/>
      <c r="Y400" s="355"/>
      <c r="Z400" s="355"/>
      <c r="AA400" s="355"/>
      <c r="AB400" s="355"/>
      <c r="AC400" s="355"/>
      <c r="AD400" s="355"/>
      <c r="AE400" s="355"/>
      <c r="AF400" s="355"/>
      <c r="AG400" s="355"/>
      <c r="AH400" s="355"/>
      <c r="AI400" s="355"/>
      <c r="AJ400" s="365"/>
      <c r="AK400" s="355"/>
      <c r="AL400" s="355"/>
      <c r="AM400" s="355"/>
      <c r="AN400" s="355"/>
      <c r="AO400" s="355"/>
      <c r="AP400" s="355"/>
      <c r="AQ400" s="355"/>
      <c r="AR400" s="355"/>
      <c r="AS400" s="355"/>
      <c r="AT400" s="355"/>
      <c r="AU400" s="355"/>
      <c r="AV400" s="355"/>
      <c r="AW400" s="355"/>
      <c r="AX400" s="355"/>
      <c r="AY400" s="355"/>
      <c r="AZ400" s="355"/>
      <c r="BA400" s="355"/>
      <c r="BB400" s="355"/>
      <c r="BC400" s="355"/>
      <c r="BD400" s="355"/>
      <c r="BE400" s="355"/>
      <c r="BF400" s="355"/>
      <c r="BG400" s="355"/>
      <c r="BH400" s="355"/>
    </row>
    <row r="401" spans="1:60">
      <c r="A401" s="362">
        <v>116430</v>
      </c>
      <c r="B401" s="362" t="s">
        <v>739</v>
      </c>
      <c r="C401" s="362" t="s">
        <v>141</v>
      </c>
      <c r="D401" s="362" t="s">
        <v>230</v>
      </c>
      <c r="E401" s="362" t="s">
        <v>683</v>
      </c>
      <c r="F401" s="363">
        <v>40886</v>
      </c>
      <c r="G401" s="362">
        <v>103051</v>
      </c>
      <c r="H401" s="362" t="s">
        <v>798</v>
      </c>
      <c r="I401" s="362" t="s">
        <v>154</v>
      </c>
      <c r="J401" s="362" t="s">
        <v>229</v>
      </c>
      <c r="K401" s="362" t="s">
        <v>683</v>
      </c>
      <c r="L401" s="363">
        <v>40935</v>
      </c>
      <c r="M401" s="355"/>
      <c r="N401" s="355"/>
      <c r="O401" s="355"/>
      <c r="P401" s="355"/>
      <c r="Q401" s="355"/>
      <c r="R401" s="355"/>
      <c r="S401" s="355"/>
      <c r="T401" s="355"/>
      <c r="U401" s="355"/>
      <c r="V401" s="355"/>
      <c r="W401" s="355"/>
      <c r="X401" s="355"/>
      <c r="Y401" s="355"/>
      <c r="Z401" s="355"/>
      <c r="AA401" s="355"/>
      <c r="AB401" s="355"/>
      <c r="AC401" s="355"/>
      <c r="AD401" s="355"/>
      <c r="AE401" s="355"/>
      <c r="AF401" s="355"/>
      <c r="AG401" s="355"/>
      <c r="AH401" s="355"/>
      <c r="AI401" s="355"/>
      <c r="AJ401" s="365"/>
      <c r="AK401" s="355"/>
      <c r="AL401" s="355"/>
      <c r="AM401" s="355"/>
      <c r="AN401" s="355"/>
      <c r="AO401" s="355"/>
      <c r="AP401" s="355"/>
      <c r="AQ401" s="355"/>
      <c r="AR401" s="355"/>
      <c r="AS401" s="355"/>
      <c r="AT401" s="355"/>
      <c r="AU401" s="355"/>
      <c r="AV401" s="355"/>
      <c r="AW401" s="355"/>
      <c r="AX401" s="355"/>
      <c r="AY401" s="355"/>
      <c r="AZ401" s="355"/>
      <c r="BA401" s="355"/>
      <c r="BB401" s="355"/>
      <c r="BC401" s="355"/>
      <c r="BD401" s="355"/>
      <c r="BE401" s="355"/>
      <c r="BF401" s="355"/>
      <c r="BG401" s="355"/>
      <c r="BH401" s="355"/>
    </row>
    <row r="402" spans="1:60">
      <c r="A402" s="362">
        <v>115723</v>
      </c>
      <c r="B402" s="362" t="s">
        <v>1130</v>
      </c>
      <c r="C402" s="362" t="s">
        <v>107</v>
      </c>
      <c r="D402" s="362" t="s">
        <v>230</v>
      </c>
      <c r="E402" s="362" t="s">
        <v>683</v>
      </c>
      <c r="F402" s="363">
        <v>40521</v>
      </c>
      <c r="G402" s="362">
        <v>102961</v>
      </c>
      <c r="H402" s="362" t="s">
        <v>984</v>
      </c>
      <c r="I402" s="362" t="s">
        <v>153</v>
      </c>
      <c r="J402" s="362" t="s">
        <v>229</v>
      </c>
      <c r="K402" s="362" t="s">
        <v>683</v>
      </c>
      <c r="L402" s="363">
        <v>40983</v>
      </c>
      <c r="M402" s="355"/>
      <c r="N402" s="355"/>
      <c r="O402" s="355"/>
      <c r="P402" s="355"/>
      <c r="Q402" s="355"/>
      <c r="R402" s="355"/>
      <c r="S402" s="355"/>
      <c r="T402" s="355"/>
      <c r="U402" s="355"/>
      <c r="V402" s="355"/>
      <c r="W402" s="355"/>
      <c r="X402" s="355"/>
      <c r="Y402" s="355"/>
      <c r="Z402" s="355"/>
      <c r="AA402" s="355"/>
      <c r="AB402" s="355"/>
      <c r="AC402" s="355"/>
      <c r="AD402" s="355"/>
      <c r="AE402" s="355"/>
      <c r="AF402" s="355"/>
      <c r="AG402" s="355"/>
      <c r="AH402" s="355"/>
      <c r="AI402" s="355"/>
      <c r="AJ402" s="365"/>
      <c r="AK402" s="355"/>
      <c r="AL402" s="355"/>
      <c r="AM402" s="355"/>
      <c r="AN402" s="355"/>
      <c r="AO402" s="355"/>
      <c r="AP402" s="355"/>
      <c r="AQ402" s="355"/>
      <c r="AR402" s="355"/>
      <c r="AS402" s="355"/>
      <c r="AT402" s="355"/>
      <c r="AU402" s="355"/>
      <c r="AV402" s="355"/>
      <c r="AW402" s="355"/>
      <c r="AX402" s="355"/>
      <c r="AY402" s="355"/>
      <c r="AZ402" s="355"/>
      <c r="BA402" s="355"/>
      <c r="BB402" s="355"/>
      <c r="BC402" s="355"/>
      <c r="BD402" s="355"/>
      <c r="BE402" s="355"/>
      <c r="BF402" s="355"/>
      <c r="BG402" s="355"/>
      <c r="BH402" s="355"/>
    </row>
    <row r="403" spans="1:60">
      <c r="A403" s="362">
        <v>112940</v>
      </c>
      <c r="B403" s="362" t="s">
        <v>1131</v>
      </c>
      <c r="C403" s="362" t="s">
        <v>145</v>
      </c>
      <c r="D403" s="362" t="s">
        <v>230</v>
      </c>
      <c r="E403" s="362" t="s">
        <v>683</v>
      </c>
      <c r="F403" s="363">
        <v>40318</v>
      </c>
      <c r="G403" s="362">
        <v>102834</v>
      </c>
      <c r="H403" s="362" t="s">
        <v>321</v>
      </c>
      <c r="I403" s="362" t="s">
        <v>11</v>
      </c>
      <c r="J403" s="362" t="s">
        <v>229</v>
      </c>
      <c r="K403" s="362" t="s">
        <v>683</v>
      </c>
      <c r="L403" s="363">
        <v>40575</v>
      </c>
      <c r="M403" s="355"/>
      <c r="N403" s="355"/>
      <c r="O403" s="355"/>
      <c r="P403" s="355"/>
      <c r="Q403" s="355"/>
      <c r="R403" s="355"/>
      <c r="S403" s="355"/>
      <c r="T403" s="355"/>
      <c r="U403" s="355"/>
      <c r="V403" s="355"/>
      <c r="W403" s="355"/>
      <c r="X403" s="355"/>
      <c r="Y403" s="355"/>
      <c r="Z403" s="355"/>
      <c r="AA403" s="355"/>
      <c r="AB403" s="355"/>
      <c r="AC403" s="355"/>
      <c r="AD403" s="355"/>
      <c r="AE403" s="355"/>
      <c r="AF403" s="355"/>
      <c r="AG403" s="355"/>
      <c r="AH403" s="355"/>
      <c r="AI403" s="355"/>
      <c r="AJ403" s="365"/>
      <c r="AK403" s="355"/>
      <c r="AL403" s="355"/>
      <c r="AM403" s="355"/>
      <c r="AN403" s="355"/>
      <c r="AO403" s="355"/>
      <c r="AP403" s="355"/>
      <c r="AQ403" s="355"/>
      <c r="AR403" s="355"/>
      <c r="AS403" s="355"/>
      <c r="AT403" s="355"/>
      <c r="AU403" s="355"/>
      <c r="AV403" s="355"/>
      <c r="AW403" s="355"/>
      <c r="AX403" s="355"/>
      <c r="AY403" s="355"/>
      <c r="AZ403" s="355"/>
      <c r="BA403" s="355"/>
      <c r="BB403" s="355"/>
      <c r="BC403" s="355"/>
      <c r="BD403" s="355"/>
      <c r="BE403" s="355"/>
      <c r="BF403" s="355"/>
      <c r="BG403" s="355"/>
      <c r="BH403" s="355"/>
    </row>
    <row r="404" spans="1:60">
      <c r="A404" s="362">
        <v>115368</v>
      </c>
      <c r="B404" s="362" t="s">
        <v>1132</v>
      </c>
      <c r="C404" s="362" t="s">
        <v>264</v>
      </c>
      <c r="D404" s="362" t="s">
        <v>230</v>
      </c>
      <c r="E404" s="362" t="s">
        <v>685</v>
      </c>
      <c r="F404" s="363">
        <v>40087</v>
      </c>
      <c r="G404" s="362">
        <v>102279</v>
      </c>
      <c r="H404" s="362" t="s">
        <v>740</v>
      </c>
      <c r="I404" s="362" t="s">
        <v>50</v>
      </c>
      <c r="J404" s="362" t="s">
        <v>229</v>
      </c>
      <c r="K404" s="362" t="s">
        <v>683</v>
      </c>
      <c r="L404" s="363">
        <v>40963</v>
      </c>
      <c r="M404" s="355"/>
      <c r="N404" s="355"/>
      <c r="O404" s="355"/>
      <c r="P404" s="355"/>
      <c r="Q404" s="355"/>
      <c r="R404" s="355"/>
      <c r="S404" s="355"/>
      <c r="T404" s="355"/>
      <c r="U404" s="355"/>
      <c r="V404" s="355"/>
      <c r="W404" s="355"/>
      <c r="X404" s="355"/>
      <c r="Y404" s="355"/>
      <c r="Z404" s="355"/>
      <c r="AA404" s="355"/>
      <c r="AB404" s="355"/>
      <c r="AC404" s="355"/>
      <c r="AD404" s="355"/>
      <c r="AE404" s="355"/>
      <c r="AF404" s="355"/>
      <c r="AG404" s="355"/>
      <c r="AH404" s="355"/>
      <c r="AI404" s="355"/>
      <c r="AJ404" s="365"/>
      <c r="AK404" s="355"/>
      <c r="AL404" s="355"/>
      <c r="AM404" s="355"/>
      <c r="AN404" s="355"/>
      <c r="AO404" s="355"/>
      <c r="AP404" s="355"/>
      <c r="AQ404" s="355"/>
      <c r="AR404" s="355"/>
      <c r="AS404" s="355"/>
      <c r="AT404" s="355"/>
      <c r="AU404" s="355"/>
      <c r="AV404" s="355"/>
      <c r="AW404" s="355"/>
      <c r="AX404" s="355"/>
      <c r="AY404" s="355"/>
      <c r="AZ404" s="355"/>
      <c r="BA404" s="355"/>
      <c r="BB404" s="355"/>
      <c r="BC404" s="355"/>
      <c r="BD404" s="355"/>
      <c r="BE404" s="355"/>
      <c r="BF404" s="355"/>
      <c r="BG404" s="355"/>
      <c r="BH404" s="355"/>
    </row>
    <row r="405" spans="1:60">
      <c r="A405" s="362">
        <v>113872</v>
      </c>
      <c r="B405" s="362" t="s">
        <v>1133</v>
      </c>
      <c r="C405" s="362" t="s">
        <v>202</v>
      </c>
      <c r="D405" s="362" t="s">
        <v>230</v>
      </c>
      <c r="E405" s="362" t="s">
        <v>685</v>
      </c>
      <c r="F405" s="363">
        <v>40486</v>
      </c>
      <c r="G405" s="362">
        <v>102138</v>
      </c>
      <c r="H405" s="362" t="s">
        <v>591</v>
      </c>
      <c r="I405" s="362" t="s">
        <v>181</v>
      </c>
      <c r="J405" s="362" t="s">
        <v>229</v>
      </c>
      <c r="K405" s="362" t="s">
        <v>684</v>
      </c>
      <c r="L405" s="363">
        <v>40858</v>
      </c>
      <c r="M405" s="355"/>
      <c r="N405" s="355"/>
      <c r="O405" s="355"/>
      <c r="P405" s="355"/>
      <c r="Q405" s="355"/>
      <c r="R405" s="355"/>
      <c r="S405" s="355"/>
      <c r="T405" s="355"/>
      <c r="U405" s="355"/>
      <c r="V405" s="355"/>
      <c r="W405" s="355"/>
      <c r="X405" s="355"/>
      <c r="Y405" s="355"/>
      <c r="Z405" s="355"/>
      <c r="AA405" s="355"/>
      <c r="AB405" s="355"/>
      <c r="AC405" s="355"/>
      <c r="AD405" s="355"/>
      <c r="AE405" s="355"/>
      <c r="AF405" s="355"/>
      <c r="AG405" s="355"/>
      <c r="AH405" s="355"/>
      <c r="AI405" s="355"/>
      <c r="AJ405" s="365"/>
      <c r="AK405" s="355"/>
      <c r="AL405" s="355"/>
      <c r="AM405" s="355"/>
      <c r="AN405" s="355"/>
      <c r="AO405" s="355"/>
      <c r="AP405" s="355"/>
      <c r="AQ405" s="355"/>
      <c r="AR405" s="355"/>
      <c r="AS405" s="355"/>
      <c r="AT405" s="355"/>
      <c r="AU405" s="355"/>
      <c r="AV405" s="355"/>
      <c r="AW405" s="355"/>
      <c r="AX405" s="355"/>
      <c r="AY405" s="355"/>
      <c r="AZ405" s="355"/>
      <c r="BA405" s="355"/>
      <c r="BB405" s="355"/>
      <c r="BC405" s="355"/>
      <c r="BD405" s="355"/>
      <c r="BE405" s="355"/>
      <c r="BF405" s="355"/>
      <c r="BG405" s="355"/>
      <c r="BH405" s="355"/>
    </row>
    <row r="406" spans="1:60">
      <c r="A406" s="362">
        <v>110894</v>
      </c>
      <c r="B406" s="362" t="s">
        <v>1134</v>
      </c>
      <c r="C406" s="362" t="s">
        <v>148</v>
      </c>
      <c r="D406" s="362" t="s">
        <v>230</v>
      </c>
      <c r="E406" s="362" t="s">
        <v>685</v>
      </c>
      <c r="F406" s="363">
        <v>40584</v>
      </c>
      <c r="G406" s="362">
        <v>102129</v>
      </c>
      <c r="H406" s="362" t="s">
        <v>990</v>
      </c>
      <c r="I406" s="362" t="s">
        <v>181</v>
      </c>
      <c r="J406" s="362" t="s">
        <v>229</v>
      </c>
      <c r="K406" s="362" t="s">
        <v>683</v>
      </c>
      <c r="L406" s="363">
        <v>40990</v>
      </c>
      <c r="M406" s="355"/>
      <c r="N406" s="355"/>
      <c r="O406" s="355"/>
      <c r="P406" s="355"/>
      <c r="Q406" s="355"/>
      <c r="R406" s="355"/>
      <c r="S406" s="355"/>
      <c r="T406" s="355"/>
      <c r="U406" s="355"/>
      <c r="V406" s="355"/>
      <c r="W406" s="355"/>
      <c r="X406" s="355"/>
      <c r="Y406" s="355"/>
      <c r="Z406" s="355"/>
      <c r="AA406" s="355"/>
      <c r="AB406" s="355"/>
      <c r="AC406" s="355"/>
      <c r="AD406" s="355"/>
      <c r="AE406" s="355"/>
      <c r="AF406" s="355"/>
      <c r="AG406" s="355"/>
      <c r="AH406" s="355"/>
      <c r="AI406" s="355"/>
      <c r="AJ406" s="365"/>
      <c r="AK406" s="355"/>
      <c r="AL406" s="355"/>
      <c r="AM406" s="355"/>
      <c r="AN406" s="355"/>
      <c r="AO406" s="355"/>
      <c r="AP406" s="355"/>
      <c r="AQ406" s="355"/>
      <c r="AR406" s="355"/>
      <c r="AS406" s="355"/>
      <c r="AT406" s="355"/>
      <c r="AU406" s="355"/>
      <c r="AV406" s="355"/>
      <c r="AW406" s="355"/>
      <c r="AX406" s="355"/>
      <c r="AY406" s="355"/>
      <c r="AZ406" s="355"/>
      <c r="BA406" s="355"/>
      <c r="BB406" s="355"/>
      <c r="BC406" s="355"/>
      <c r="BD406" s="355"/>
      <c r="BE406" s="355"/>
      <c r="BF406" s="355"/>
      <c r="BG406" s="355"/>
      <c r="BH406" s="355"/>
    </row>
    <row r="407" spans="1:60">
      <c r="A407" s="362">
        <v>110501</v>
      </c>
      <c r="B407" s="362" t="s">
        <v>1135</v>
      </c>
      <c r="C407" s="362" t="s">
        <v>133</v>
      </c>
      <c r="D407" s="362" t="s">
        <v>230</v>
      </c>
      <c r="E407" s="362" t="s">
        <v>683</v>
      </c>
      <c r="F407" s="363">
        <v>40605</v>
      </c>
      <c r="G407" s="362">
        <v>101936</v>
      </c>
      <c r="H407" s="362" t="s">
        <v>604</v>
      </c>
      <c r="I407" s="362" t="s">
        <v>44</v>
      </c>
      <c r="J407" s="362" t="s">
        <v>229</v>
      </c>
      <c r="K407" s="362" t="s">
        <v>685</v>
      </c>
      <c r="L407" s="363">
        <v>40816</v>
      </c>
      <c r="M407" s="355"/>
      <c r="N407" s="355"/>
      <c r="O407" s="355"/>
      <c r="P407" s="355"/>
      <c r="Q407" s="355"/>
      <c r="R407" s="355"/>
      <c r="S407" s="355"/>
      <c r="T407" s="355"/>
      <c r="U407" s="355"/>
      <c r="V407" s="355"/>
      <c r="W407" s="355"/>
      <c r="X407" s="355"/>
      <c r="Y407" s="355"/>
      <c r="Z407" s="355"/>
      <c r="AA407" s="355"/>
      <c r="AB407" s="355"/>
      <c r="AC407" s="355"/>
      <c r="AD407" s="355"/>
      <c r="AE407" s="355"/>
      <c r="AF407" s="355"/>
      <c r="AG407" s="355"/>
      <c r="AH407" s="355"/>
      <c r="AI407" s="355"/>
      <c r="AJ407" s="365"/>
      <c r="AK407" s="355"/>
      <c r="AL407" s="355"/>
      <c r="AM407" s="355"/>
      <c r="AN407" s="355"/>
      <c r="AO407" s="355"/>
      <c r="AP407" s="355"/>
      <c r="AQ407" s="355"/>
      <c r="AR407" s="355"/>
      <c r="AS407" s="355"/>
      <c r="AT407" s="355"/>
      <c r="AU407" s="355"/>
      <c r="AV407" s="355"/>
      <c r="AW407" s="355"/>
      <c r="AX407" s="355"/>
      <c r="AY407" s="355"/>
      <c r="AZ407" s="355"/>
      <c r="BA407" s="355"/>
      <c r="BB407" s="355"/>
      <c r="BC407" s="355"/>
      <c r="BD407" s="355"/>
      <c r="BE407" s="355"/>
      <c r="BF407" s="355"/>
      <c r="BG407" s="355"/>
      <c r="BH407" s="355"/>
    </row>
    <row r="408" spans="1:60">
      <c r="A408" s="362">
        <v>110490</v>
      </c>
      <c r="B408" s="362" t="s">
        <v>1136</v>
      </c>
      <c r="C408" s="362" t="s">
        <v>133</v>
      </c>
      <c r="D408" s="362" t="s">
        <v>230</v>
      </c>
      <c r="E408" s="362" t="s">
        <v>683</v>
      </c>
      <c r="F408" s="363">
        <v>40444</v>
      </c>
      <c r="G408" s="362">
        <v>101907</v>
      </c>
      <c r="H408" s="362" t="s">
        <v>992</v>
      </c>
      <c r="I408" s="362" t="s">
        <v>44</v>
      </c>
      <c r="J408" s="362" t="s">
        <v>229</v>
      </c>
      <c r="K408" s="362" t="s">
        <v>683</v>
      </c>
      <c r="L408" s="363">
        <v>41058</v>
      </c>
      <c r="M408" s="355"/>
      <c r="N408" s="355"/>
      <c r="O408" s="355"/>
      <c r="P408" s="355"/>
      <c r="Q408" s="355"/>
      <c r="R408" s="355"/>
      <c r="S408" s="355"/>
      <c r="T408" s="355"/>
      <c r="U408" s="355"/>
      <c r="V408" s="355"/>
      <c r="W408" s="355"/>
      <c r="X408" s="355"/>
      <c r="Y408" s="355"/>
      <c r="Z408" s="355"/>
      <c r="AA408" s="355"/>
      <c r="AB408" s="355"/>
      <c r="AC408" s="355"/>
      <c r="AD408" s="355"/>
      <c r="AE408" s="355"/>
      <c r="AF408" s="355"/>
      <c r="AG408" s="355"/>
      <c r="AH408" s="355"/>
      <c r="AI408" s="355"/>
      <c r="AJ408" s="365"/>
      <c r="AK408" s="355"/>
      <c r="AL408" s="355"/>
      <c r="AM408" s="355"/>
      <c r="AN408" s="355"/>
      <c r="AO408" s="355"/>
      <c r="AP408" s="355"/>
      <c r="AQ408" s="355"/>
      <c r="AR408" s="355"/>
      <c r="AS408" s="355"/>
      <c r="AT408" s="355"/>
      <c r="AU408" s="355"/>
      <c r="AV408" s="355"/>
      <c r="AW408" s="355"/>
      <c r="AX408" s="355"/>
      <c r="AY408" s="355"/>
      <c r="AZ408" s="355"/>
      <c r="BA408" s="355"/>
      <c r="BB408" s="355"/>
      <c r="BC408" s="355"/>
      <c r="BD408" s="355"/>
      <c r="BE408" s="355"/>
      <c r="BF408" s="355"/>
      <c r="BG408" s="355"/>
      <c r="BH408" s="355"/>
    </row>
    <row r="409" spans="1:60">
      <c r="A409" s="362">
        <v>109295</v>
      </c>
      <c r="B409" s="362" t="s">
        <v>461</v>
      </c>
      <c r="C409" s="362" t="s">
        <v>25</v>
      </c>
      <c r="D409" s="362" t="s">
        <v>230</v>
      </c>
      <c r="E409" s="362" t="s">
        <v>683</v>
      </c>
      <c r="F409" s="363">
        <v>40885</v>
      </c>
      <c r="G409" s="362">
        <v>101632</v>
      </c>
      <c r="H409" s="362" t="s">
        <v>439</v>
      </c>
      <c r="I409" s="362" t="s">
        <v>180</v>
      </c>
      <c r="J409" s="362" t="s">
        <v>229</v>
      </c>
      <c r="K409" s="362" t="s">
        <v>683</v>
      </c>
      <c r="L409" s="363">
        <v>41088</v>
      </c>
      <c r="M409" s="355"/>
      <c r="N409" s="355"/>
      <c r="O409" s="355"/>
      <c r="P409" s="355"/>
      <c r="Q409" s="355"/>
      <c r="R409" s="355"/>
      <c r="S409" s="355"/>
      <c r="T409" s="355"/>
      <c r="U409" s="355"/>
      <c r="V409" s="355"/>
      <c r="W409" s="355"/>
      <c r="X409" s="355"/>
      <c r="Y409" s="355"/>
      <c r="Z409" s="355"/>
      <c r="AA409" s="355"/>
      <c r="AB409" s="355"/>
      <c r="AC409" s="355"/>
      <c r="AD409" s="355"/>
      <c r="AE409" s="355"/>
      <c r="AF409" s="355"/>
      <c r="AG409" s="355"/>
      <c r="AH409" s="355"/>
      <c r="AI409" s="355"/>
      <c r="AJ409" s="365"/>
      <c r="AK409" s="355"/>
      <c r="AL409" s="355"/>
      <c r="AM409" s="355"/>
      <c r="AN409" s="355"/>
      <c r="AO409" s="355"/>
      <c r="AP409" s="355"/>
      <c r="AQ409" s="355"/>
      <c r="AR409" s="355"/>
      <c r="AS409" s="355"/>
      <c r="AT409" s="355"/>
      <c r="AU409" s="355"/>
      <c r="AV409" s="355"/>
      <c r="AW409" s="355"/>
      <c r="AX409" s="355"/>
      <c r="AY409" s="355"/>
      <c r="AZ409" s="355"/>
      <c r="BA409" s="355"/>
      <c r="BB409" s="355"/>
      <c r="BC409" s="355"/>
      <c r="BD409" s="355"/>
      <c r="BE409" s="355"/>
      <c r="BF409" s="355"/>
      <c r="BG409" s="355"/>
      <c r="BH409" s="355"/>
    </row>
    <row r="410" spans="1:60">
      <c r="A410" s="362">
        <v>108865</v>
      </c>
      <c r="B410" s="362" t="s">
        <v>341</v>
      </c>
      <c r="C410" s="362" t="s">
        <v>47</v>
      </c>
      <c r="D410" s="362" t="s">
        <v>230</v>
      </c>
      <c r="E410" s="362" t="s">
        <v>683</v>
      </c>
      <c r="F410" s="363">
        <v>40346</v>
      </c>
      <c r="G410" s="362">
        <v>101630</v>
      </c>
      <c r="H410" s="362" t="s">
        <v>985</v>
      </c>
      <c r="I410" s="362" t="s">
        <v>180</v>
      </c>
      <c r="J410" s="362" t="s">
        <v>229</v>
      </c>
      <c r="K410" s="362" t="s">
        <v>683</v>
      </c>
      <c r="L410" s="363">
        <v>40983</v>
      </c>
      <c r="M410" s="355"/>
      <c r="N410" s="355"/>
      <c r="O410" s="355"/>
      <c r="P410" s="355"/>
      <c r="Q410" s="355"/>
      <c r="R410" s="355"/>
      <c r="S410" s="355"/>
      <c r="T410" s="355"/>
      <c r="U410" s="355"/>
      <c r="V410" s="355"/>
      <c r="W410" s="355"/>
      <c r="X410" s="355"/>
      <c r="Y410" s="355"/>
      <c r="Z410" s="355"/>
      <c r="AA410" s="355"/>
      <c r="AB410" s="355"/>
      <c r="AC410" s="355"/>
      <c r="AD410" s="355"/>
      <c r="AE410" s="355"/>
      <c r="AF410" s="355"/>
      <c r="AG410" s="355"/>
      <c r="AH410" s="355"/>
      <c r="AI410" s="355"/>
      <c r="AJ410" s="365"/>
      <c r="AK410" s="355"/>
      <c r="AL410" s="355"/>
      <c r="AM410" s="355"/>
      <c r="AN410" s="355"/>
      <c r="AO410" s="355"/>
      <c r="AP410" s="355"/>
      <c r="AQ410" s="355"/>
      <c r="AR410" s="355"/>
      <c r="AS410" s="355"/>
      <c r="AT410" s="355"/>
      <c r="AU410" s="355"/>
      <c r="AV410" s="355"/>
      <c r="AW410" s="355"/>
      <c r="AX410" s="355"/>
      <c r="AY410" s="355"/>
      <c r="AZ410" s="355"/>
      <c r="BA410" s="355"/>
      <c r="BB410" s="355"/>
      <c r="BC410" s="355"/>
      <c r="BD410" s="355"/>
      <c r="BE410" s="355"/>
      <c r="BF410" s="355"/>
      <c r="BG410" s="355"/>
      <c r="BH410" s="355"/>
    </row>
    <row r="411" spans="1:60">
      <c r="A411" s="362">
        <v>107440</v>
      </c>
      <c r="B411" s="362" t="s">
        <v>327</v>
      </c>
      <c r="C411" s="362" t="s">
        <v>147</v>
      </c>
      <c r="D411" s="362" t="s">
        <v>230</v>
      </c>
      <c r="E411" s="362" t="s">
        <v>685</v>
      </c>
      <c r="F411" s="363">
        <v>40493</v>
      </c>
      <c r="G411" s="362">
        <v>101527</v>
      </c>
      <c r="H411" s="362" t="s">
        <v>987</v>
      </c>
      <c r="I411" s="362" t="s">
        <v>256</v>
      </c>
      <c r="J411" s="362" t="s">
        <v>229</v>
      </c>
      <c r="K411" s="362" t="s">
        <v>683</v>
      </c>
      <c r="L411" s="363">
        <v>40967</v>
      </c>
      <c r="M411" s="355"/>
      <c r="N411" s="355"/>
      <c r="O411" s="355"/>
      <c r="P411" s="355"/>
      <c r="Q411" s="355"/>
      <c r="R411" s="355"/>
      <c r="S411" s="355"/>
      <c r="T411" s="355"/>
      <c r="U411" s="355"/>
      <c r="V411" s="355"/>
      <c r="W411" s="355"/>
      <c r="X411" s="355"/>
      <c r="Y411" s="355"/>
      <c r="Z411" s="355"/>
      <c r="AA411" s="355"/>
      <c r="AB411" s="355"/>
      <c r="AC411" s="355"/>
      <c r="AD411" s="355"/>
      <c r="AE411" s="355"/>
      <c r="AF411" s="355"/>
      <c r="AG411" s="355"/>
      <c r="AH411" s="355"/>
      <c r="AI411" s="355"/>
      <c r="AJ411" s="365"/>
      <c r="AK411" s="355"/>
      <c r="AL411" s="355"/>
      <c r="AM411" s="355"/>
      <c r="AN411" s="355"/>
      <c r="AO411" s="355"/>
      <c r="AP411" s="355"/>
      <c r="AQ411" s="355"/>
      <c r="AR411" s="355"/>
      <c r="AS411" s="355"/>
      <c r="AT411" s="355"/>
      <c r="AU411" s="355"/>
      <c r="AV411" s="355"/>
      <c r="AW411" s="355"/>
      <c r="AX411" s="355"/>
      <c r="AY411" s="355"/>
      <c r="AZ411" s="355"/>
      <c r="BA411" s="355"/>
      <c r="BB411" s="355"/>
      <c r="BC411" s="355"/>
      <c r="BD411" s="355"/>
      <c r="BE411" s="355"/>
      <c r="BF411" s="355"/>
      <c r="BG411" s="355"/>
      <c r="BH411" s="355"/>
    </row>
    <row r="412" spans="1:60">
      <c r="A412" s="362">
        <v>106788</v>
      </c>
      <c r="B412" s="362" t="s">
        <v>335</v>
      </c>
      <c r="C412" s="362" t="s">
        <v>177</v>
      </c>
      <c r="D412" s="362" t="s">
        <v>230</v>
      </c>
      <c r="E412" s="362" t="s">
        <v>683</v>
      </c>
      <c r="F412" s="363">
        <v>40563</v>
      </c>
      <c r="G412" s="362">
        <v>101494</v>
      </c>
      <c r="H412" s="362" t="s">
        <v>330</v>
      </c>
      <c r="I412" s="362" t="s">
        <v>147</v>
      </c>
      <c r="J412" s="362" t="s">
        <v>229</v>
      </c>
      <c r="K412" s="362" t="s">
        <v>683</v>
      </c>
      <c r="L412" s="363">
        <v>40522</v>
      </c>
      <c r="M412" s="355"/>
      <c r="N412" s="355"/>
      <c r="O412" s="355"/>
      <c r="P412" s="355"/>
      <c r="Q412" s="355"/>
      <c r="R412" s="355"/>
      <c r="S412" s="355"/>
      <c r="T412" s="355"/>
      <c r="U412" s="355"/>
      <c r="V412" s="355"/>
      <c r="W412" s="355"/>
      <c r="X412" s="355"/>
      <c r="Y412" s="355"/>
      <c r="Z412" s="355"/>
      <c r="AA412" s="355"/>
      <c r="AB412" s="355"/>
      <c r="AC412" s="355"/>
      <c r="AD412" s="355"/>
      <c r="AE412" s="355"/>
      <c r="AF412" s="355"/>
      <c r="AG412" s="355"/>
      <c r="AH412" s="355"/>
      <c r="AI412" s="355"/>
      <c r="AJ412" s="365"/>
      <c r="AK412" s="355"/>
      <c r="AL412" s="355"/>
      <c r="AM412" s="355"/>
      <c r="AN412" s="355"/>
      <c r="AO412" s="355"/>
      <c r="AP412" s="355"/>
      <c r="AQ412" s="355"/>
      <c r="AR412" s="355"/>
      <c r="AS412" s="355"/>
      <c r="AT412" s="355"/>
      <c r="AU412" s="355"/>
      <c r="AV412" s="355"/>
      <c r="AW412" s="355"/>
      <c r="AX412" s="355"/>
      <c r="AY412" s="355"/>
      <c r="AZ412" s="355"/>
      <c r="BA412" s="355"/>
      <c r="BB412" s="355"/>
      <c r="BC412" s="355"/>
      <c r="BD412" s="355"/>
      <c r="BE412" s="355"/>
      <c r="BF412" s="355"/>
      <c r="BG412" s="355"/>
      <c r="BH412" s="355"/>
    </row>
    <row r="413" spans="1:60">
      <c r="A413" s="362">
        <v>106650</v>
      </c>
      <c r="B413" s="362" t="s">
        <v>1139</v>
      </c>
      <c r="C413" s="362" t="s">
        <v>245</v>
      </c>
      <c r="D413" s="362" t="s">
        <v>230</v>
      </c>
      <c r="E413" s="362" t="s">
        <v>683</v>
      </c>
      <c r="F413" s="363">
        <v>40451</v>
      </c>
      <c r="G413" s="362">
        <v>101457</v>
      </c>
      <c r="H413" s="362" t="s">
        <v>988</v>
      </c>
      <c r="I413" s="362" t="s">
        <v>49</v>
      </c>
      <c r="J413" s="362" t="s">
        <v>229</v>
      </c>
      <c r="K413" s="362" t="s">
        <v>684</v>
      </c>
      <c r="L413" s="363">
        <v>41044</v>
      </c>
      <c r="M413" s="355"/>
      <c r="N413" s="355"/>
      <c r="O413" s="355"/>
      <c r="P413" s="355"/>
      <c r="Q413" s="355"/>
      <c r="R413" s="355"/>
      <c r="S413" s="355"/>
      <c r="T413" s="355"/>
      <c r="U413" s="355"/>
      <c r="V413" s="355"/>
      <c r="W413" s="355"/>
      <c r="X413" s="355"/>
      <c r="Y413" s="355"/>
      <c r="Z413" s="355"/>
      <c r="AA413" s="355"/>
      <c r="AB413" s="355"/>
      <c r="AC413" s="355"/>
      <c r="AD413" s="355"/>
      <c r="AE413" s="355"/>
      <c r="AF413" s="355"/>
      <c r="AG413" s="355"/>
      <c r="AH413" s="355"/>
      <c r="AI413" s="355"/>
      <c r="AJ413" s="365"/>
      <c r="AK413" s="355"/>
      <c r="AL413" s="355"/>
      <c r="AM413" s="355"/>
      <c r="AN413" s="355"/>
      <c r="AO413" s="355"/>
      <c r="AP413" s="355"/>
      <c r="AQ413" s="355"/>
      <c r="AR413" s="355"/>
      <c r="AS413" s="355"/>
      <c r="AT413" s="355"/>
      <c r="AU413" s="355"/>
      <c r="AV413" s="355"/>
      <c r="AW413" s="355"/>
      <c r="AX413" s="355"/>
      <c r="AY413" s="355"/>
      <c r="AZ413" s="355"/>
      <c r="BA413" s="355"/>
      <c r="BB413" s="355"/>
      <c r="BC413" s="355"/>
      <c r="BD413" s="355"/>
      <c r="BE413" s="355"/>
      <c r="BF413" s="355"/>
      <c r="BG413" s="355"/>
      <c r="BH413" s="355"/>
    </row>
    <row r="414" spans="1:60">
      <c r="A414" s="362">
        <v>109704</v>
      </c>
      <c r="B414" s="362" t="s">
        <v>610</v>
      </c>
      <c r="C414" s="362" t="s">
        <v>130</v>
      </c>
      <c r="D414" s="362" t="s">
        <v>230</v>
      </c>
      <c r="E414" s="362" t="s">
        <v>685</v>
      </c>
      <c r="F414" s="363">
        <v>40830</v>
      </c>
      <c r="G414" s="362">
        <v>101425</v>
      </c>
      <c r="H414" s="362" t="s">
        <v>478</v>
      </c>
      <c r="I414" s="362" t="s">
        <v>49</v>
      </c>
      <c r="J414" s="362" t="s">
        <v>229</v>
      </c>
      <c r="K414" s="362" t="s">
        <v>683</v>
      </c>
      <c r="L414" s="363">
        <v>40934</v>
      </c>
      <c r="M414" s="355"/>
      <c r="N414" s="355"/>
      <c r="O414" s="355"/>
      <c r="P414" s="355"/>
      <c r="Q414" s="355"/>
      <c r="R414" s="355"/>
      <c r="S414" s="355"/>
      <c r="T414" s="355"/>
      <c r="U414" s="355"/>
      <c r="V414" s="355"/>
      <c r="W414" s="355"/>
      <c r="X414" s="355"/>
      <c r="Y414" s="355"/>
      <c r="Z414" s="355"/>
      <c r="AA414" s="355"/>
      <c r="AB414" s="355"/>
      <c r="AC414" s="355"/>
      <c r="AD414" s="355"/>
      <c r="AE414" s="355"/>
      <c r="AF414" s="355"/>
      <c r="AG414" s="355"/>
      <c r="AH414" s="355"/>
      <c r="AI414" s="355"/>
      <c r="AJ414" s="365"/>
      <c r="AK414" s="355"/>
      <c r="AL414" s="355"/>
      <c r="AM414" s="355"/>
      <c r="AN414" s="355"/>
      <c r="AO414" s="355"/>
      <c r="AP414" s="355"/>
      <c r="AQ414" s="355"/>
      <c r="AR414" s="355"/>
      <c r="AS414" s="355"/>
      <c r="AT414" s="355"/>
      <c r="AU414" s="355"/>
      <c r="AV414" s="355"/>
      <c r="AW414" s="355"/>
      <c r="AX414" s="355"/>
      <c r="AY414" s="355"/>
      <c r="AZ414" s="355"/>
      <c r="BA414" s="355"/>
      <c r="BB414" s="355"/>
      <c r="BC414" s="355"/>
      <c r="BD414" s="355"/>
      <c r="BE414" s="355"/>
      <c r="BF414" s="355"/>
      <c r="BG414" s="355"/>
      <c r="BH414" s="355"/>
    </row>
    <row r="415" spans="1:60">
      <c r="A415" s="362">
        <v>109692</v>
      </c>
      <c r="B415" s="362" t="s">
        <v>609</v>
      </c>
      <c r="C415" s="362" t="s">
        <v>131</v>
      </c>
      <c r="D415" s="362" t="s">
        <v>230</v>
      </c>
      <c r="E415" s="362" t="s">
        <v>683</v>
      </c>
      <c r="F415" s="363">
        <v>40816</v>
      </c>
      <c r="G415" s="362">
        <v>101405</v>
      </c>
      <c r="H415" s="362" t="s">
        <v>991</v>
      </c>
      <c r="I415" s="362" t="s">
        <v>49</v>
      </c>
      <c r="J415" s="362" t="s">
        <v>229</v>
      </c>
      <c r="K415" s="362" t="s">
        <v>683</v>
      </c>
      <c r="L415" s="363">
        <v>40981</v>
      </c>
      <c r="M415" s="355"/>
      <c r="N415" s="355"/>
      <c r="O415" s="355"/>
      <c r="P415" s="355"/>
      <c r="Q415" s="355"/>
      <c r="R415" s="355"/>
      <c r="S415" s="355"/>
      <c r="T415" s="355"/>
      <c r="U415" s="355"/>
      <c r="V415" s="355"/>
      <c r="W415" s="355"/>
      <c r="X415" s="355"/>
      <c r="Y415" s="355"/>
      <c r="Z415" s="355"/>
      <c r="AA415" s="355"/>
      <c r="AB415" s="355"/>
      <c r="AC415" s="355"/>
      <c r="AD415" s="355"/>
      <c r="AE415" s="355"/>
      <c r="AF415" s="355"/>
      <c r="AG415" s="355"/>
      <c r="AH415" s="355"/>
      <c r="AI415" s="355"/>
      <c r="AJ415" s="365"/>
      <c r="AK415" s="355"/>
      <c r="AL415" s="355"/>
      <c r="AM415" s="355"/>
      <c r="AN415" s="355"/>
      <c r="AO415" s="355"/>
      <c r="AP415" s="355"/>
      <c r="AQ415" s="355"/>
      <c r="AR415" s="355"/>
      <c r="AS415" s="355"/>
      <c r="AT415" s="355"/>
      <c r="AU415" s="355"/>
      <c r="AV415" s="355"/>
      <c r="AW415" s="355"/>
      <c r="AX415" s="355"/>
      <c r="AY415" s="355"/>
      <c r="AZ415" s="355"/>
      <c r="BA415" s="355"/>
      <c r="BB415" s="355"/>
      <c r="BC415" s="355"/>
      <c r="BD415" s="355"/>
      <c r="BE415" s="355"/>
      <c r="BF415" s="355"/>
      <c r="BG415" s="355"/>
      <c r="BH415" s="355"/>
    </row>
    <row r="416" spans="1:60">
      <c r="A416" s="362">
        <v>106270</v>
      </c>
      <c r="B416" s="362" t="s">
        <v>1140</v>
      </c>
      <c r="C416" s="362" t="s">
        <v>4</v>
      </c>
      <c r="D416" s="362" t="s">
        <v>230</v>
      </c>
      <c r="E416" s="362" t="s">
        <v>684</v>
      </c>
      <c r="F416" s="363">
        <v>40521</v>
      </c>
      <c r="G416" s="362">
        <v>101216</v>
      </c>
      <c r="H416" s="362" t="s">
        <v>983</v>
      </c>
      <c r="I416" s="362" t="s">
        <v>250</v>
      </c>
      <c r="J416" s="362" t="s">
        <v>229</v>
      </c>
      <c r="K416" s="362" t="s">
        <v>683</v>
      </c>
      <c r="L416" s="363">
        <v>40977</v>
      </c>
      <c r="M416" s="355"/>
      <c r="N416" s="355"/>
      <c r="O416" s="355"/>
      <c r="P416" s="355"/>
      <c r="Q416" s="355"/>
      <c r="R416" s="355"/>
      <c r="S416" s="355"/>
      <c r="T416" s="355"/>
      <c r="U416" s="355"/>
      <c r="V416" s="355"/>
      <c r="W416" s="355"/>
      <c r="X416" s="355"/>
      <c r="Y416" s="355"/>
      <c r="Z416" s="355"/>
      <c r="AA416" s="355"/>
      <c r="AB416" s="355"/>
      <c r="AC416" s="355"/>
      <c r="AD416" s="355"/>
      <c r="AE416" s="355"/>
      <c r="AF416" s="355"/>
      <c r="AG416" s="355"/>
      <c r="AH416" s="355"/>
      <c r="AI416" s="355"/>
      <c r="AJ416" s="365"/>
      <c r="AK416" s="355"/>
      <c r="AL416" s="355"/>
      <c r="AM416" s="355"/>
      <c r="AN416" s="355"/>
      <c r="AO416" s="355"/>
      <c r="AP416" s="355"/>
      <c r="AQ416" s="355"/>
      <c r="AR416" s="355"/>
      <c r="AS416" s="355"/>
      <c r="AT416" s="355"/>
      <c r="AU416" s="355"/>
      <c r="AV416" s="355"/>
      <c r="AW416" s="355"/>
      <c r="AX416" s="355"/>
      <c r="AY416" s="355"/>
      <c r="AZ416" s="355"/>
      <c r="BA416" s="355"/>
      <c r="BB416" s="355"/>
      <c r="BC416" s="355"/>
      <c r="BD416" s="355"/>
      <c r="BE416" s="355"/>
      <c r="BF416" s="355"/>
      <c r="BG416" s="355"/>
      <c r="BH416" s="355"/>
    </row>
    <row r="417" spans="1:60">
      <c r="A417" s="362">
        <v>103853</v>
      </c>
      <c r="B417" s="362" t="s">
        <v>320</v>
      </c>
      <c r="C417" s="362" t="s">
        <v>61</v>
      </c>
      <c r="D417" s="362" t="s">
        <v>230</v>
      </c>
      <c r="E417" s="362" t="s">
        <v>685</v>
      </c>
      <c r="F417" s="363">
        <v>40631</v>
      </c>
      <c r="G417" s="362">
        <v>100920</v>
      </c>
      <c r="H417" s="362" t="s">
        <v>793</v>
      </c>
      <c r="I417" s="362" t="s">
        <v>249</v>
      </c>
      <c r="J417" s="362" t="s">
        <v>229</v>
      </c>
      <c r="K417" s="362" t="s">
        <v>683</v>
      </c>
      <c r="L417" s="363">
        <v>40941</v>
      </c>
      <c r="M417" s="355"/>
      <c r="N417" s="355"/>
      <c r="O417" s="355"/>
      <c r="P417" s="355"/>
      <c r="Q417" s="355"/>
      <c r="R417" s="355"/>
      <c r="S417" s="355"/>
      <c r="T417" s="355"/>
      <c r="U417" s="355"/>
      <c r="V417" s="355"/>
      <c r="W417" s="355"/>
      <c r="X417" s="355"/>
      <c r="Y417" s="355"/>
      <c r="Z417" s="355"/>
      <c r="AA417" s="355"/>
      <c r="AB417" s="355"/>
      <c r="AC417" s="355"/>
      <c r="AD417" s="355"/>
      <c r="AE417" s="355"/>
      <c r="AF417" s="355"/>
      <c r="AG417" s="355"/>
      <c r="AH417" s="355"/>
      <c r="AI417" s="355"/>
      <c r="AJ417" s="365"/>
      <c r="AK417" s="355"/>
      <c r="AL417" s="355"/>
      <c r="AM417" s="355"/>
      <c r="AN417" s="355"/>
      <c r="AO417" s="355"/>
      <c r="AP417" s="355"/>
      <c r="AQ417" s="355"/>
      <c r="AR417" s="355"/>
      <c r="AS417" s="355"/>
      <c r="AT417" s="355"/>
      <c r="AU417" s="355"/>
      <c r="AV417" s="355"/>
      <c r="AW417" s="355"/>
      <c r="AX417" s="355"/>
      <c r="AY417" s="355"/>
      <c r="AZ417" s="355"/>
      <c r="BA417" s="355"/>
      <c r="BB417" s="355"/>
      <c r="BC417" s="355"/>
      <c r="BD417" s="355"/>
      <c r="BE417" s="355"/>
      <c r="BF417" s="355"/>
      <c r="BG417" s="355"/>
      <c r="BH417" s="355"/>
    </row>
    <row r="418" spans="1:60">
      <c r="A418" s="362">
        <v>102056</v>
      </c>
      <c r="B418" s="362" t="s">
        <v>612</v>
      </c>
      <c r="C418" s="362" t="s">
        <v>223</v>
      </c>
      <c r="D418" s="362" t="s">
        <v>230</v>
      </c>
      <c r="E418" s="362" t="s">
        <v>685</v>
      </c>
      <c r="F418" s="363">
        <v>40822</v>
      </c>
      <c r="G418" s="362">
        <v>100595</v>
      </c>
      <c r="H418" s="362" t="s">
        <v>949</v>
      </c>
      <c r="I418" s="362" t="s">
        <v>232</v>
      </c>
      <c r="J418" s="362" t="s">
        <v>229</v>
      </c>
      <c r="K418" s="362" t="s">
        <v>683</v>
      </c>
      <c r="L418" s="363">
        <v>40991</v>
      </c>
      <c r="M418" s="355"/>
      <c r="N418" s="355"/>
      <c r="O418" s="355"/>
      <c r="P418" s="355"/>
      <c r="Q418" s="355"/>
      <c r="R418" s="355"/>
      <c r="S418" s="355"/>
      <c r="T418" s="355"/>
      <c r="U418" s="355"/>
      <c r="V418" s="355"/>
      <c r="W418" s="355"/>
      <c r="X418" s="355"/>
      <c r="Y418" s="355"/>
      <c r="Z418" s="355"/>
      <c r="AA418" s="355"/>
      <c r="AB418" s="355"/>
      <c r="AC418" s="355"/>
      <c r="AD418" s="355"/>
      <c r="AE418" s="355"/>
      <c r="AF418" s="355"/>
      <c r="AG418" s="355"/>
      <c r="AH418" s="355"/>
      <c r="AI418" s="355"/>
      <c r="AJ418" s="365"/>
      <c r="AK418" s="355"/>
      <c r="AL418" s="355"/>
      <c r="AM418" s="355"/>
      <c r="AN418" s="355"/>
      <c r="AO418" s="355"/>
      <c r="AP418" s="355"/>
      <c r="AQ418" s="355"/>
      <c r="AR418" s="355"/>
      <c r="AS418" s="355"/>
      <c r="AT418" s="355"/>
      <c r="AU418" s="355"/>
      <c r="AV418" s="355"/>
      <c r="AW418" s="355"/>
      <c r="AX418" s="355"/>
      <c r="AY418" s="355"/>
      <c r="AZ418" s="355"/>
      <c r="BA418" s="355"/>
      <c r="BB418" s="355"/>
      <c r="BC418" s="355"/>
      <c r="BD418" s="355"/>
      <c r="BE418" s="355"/>
      <c r="BF418" s="355"/>
      <c r="BG418" s="355"/>
      <c r="BH418" s="355"/>
    </row>
    <row r="419" spans="1:60">
      <c r="A419" s="362">
        <v>104403</v>
      </c>
      <c r="B419" s="362" t="s">
        <v>1141</v>
      </c>
      <c r="C419" s="362" t="s">
        <v>53</v>
      </c>
      <c r="D419" s="362" t="s">
        <v>230</v>
      </c>
      <c r="E419" s="362" t="s">
        <v>685</v>
      </c>
      <c r="F419" s="363">
        <v>40458</v>
      </c>
      <c r="G419" s="362">
        <v>137297</v>
      </c>
      <c r="H419" s="362" t="s">
        <v>774</v>
      </c>
      <c r="I419" s="362" t="s">
        <v>203</v>
      </c>
      <c r="J419" s="362" t="s">
        <v>230</v>
      </c>
      <c r="K419" s="362" t="s">
        <v>688</v>
      </c>
      <c r="L419" s="363">
        <v>40890</v>
      </c>
      <c r="M419" s="355"/>
      <c r="N419" s="355"/>
      <c r="O419" s="355"/>
      <c r="P419" s="355"/>
      <c r="Q419" s="355"/>
      <c r="R419" s="355"/>
      <c r="S419" s="355"/>
      <c r="T419" s="355"/>
      <c r="U419" s="355"/>
      <c r="V419" s="355"/>
      <c r="W419" s="355"/>
      <c r="X419" s="355"/>
      <c r="Y419" s="355"/>
      <c r="Z419" s="355"/>
      <c r="AA419" s="355"/>
      <c r="AB419" s="355"/>
      <c r="AC419" s="355"/>
      <c r="AD419" s="355"/>
      <c r="AE419" s="355"/>
      <c r="AF419" s="355"/>
      <c r="AG419" s="355"/>
      <c r="AH419" s="355"/>
      <c r="AI419" s="355"/>
      <c r="AJ419" s="365"/>
      <c r="AK419" s="355"/>
      <c r="AL419" s="355"/>
      <c r="AM419" s="355"/>
      <c r="AN419" s="355"/>
      <c r="AO419" s="355"/>
      <c r="AP419" s="355"/>
      <c r="AQ419" s="355"/>
      <c r="AR419" s="355"/>
      <c r="AS419" s="355"/>
      <c r="AT419" s="355"/>
      <c r="AU419" s="355"/>
      <c r="AV419" s="355"/>
      <c r="AW419" s="355"/>
      <c r="AX419" s="355"/>
      <c r="AY419" s="355"/>
      <c r="AZ419" s="355"/>
      <c r="BA419" s="355"/>
      <c r="BB419" s="355"/>
      <c r="BC419" s="355"/>
      <c r="BD419" s="355"/>
      <c r="BE419" s="355"/>
      <c r="BF419" s="355"/>
      <c r="BG419" s="355"/>
      <c r="BH419" s="355"/>
    </row>
    <row r="420" spans="1:60">
      <c r="A420" s="362">
        <v>102167</v>
      </c>
      <c r="B420" s="362" t="s">
        <v>21</v>
      </c>
      <c r="C420" s="362" t="s">
        <v>181</v>
      </c>
      <c r="D420" s="362" t="s">
        <v>230</v>
      </c>
      <c r="E420" s="362" t="s">
        <v>684</v>
      </c>
      <c r="F420" s="363">
        <v>40884</v>
      </c>
      <c r="G420" s="362">
        <v>137208</v>
      </c>
      <c r="H420" s="362" t="s">
        <v>790</v>
      </c>
      <c r="I420" s="362" t="s">
        <v>109</v>
      </c>
      <c r="J420" s="362" t="s">
        <v>230</v>
      </c>
      <c r="K420" s="362" t="s">
        <v>688</v>
      </c>
      <c r="L420" s="363">
        <v>40969</v>
      </c>
      <c r="M420" s="355"/>
      <c r="N420" s="355"/>
      <c r="O420" s="355"/>
      <c r="P420" s="355"/>
      <c r="Q420" s="355"/>
      <c r="R420" s="355"/>
      <c r="S420" s="355"/>
      <c r="T420" s="355"/>
      <c r="U420" s="355"/>
      <c r="V420" s="355"/>
      <c r="W420" s="355"/>
      <c r="X420" s="355"/>
      <c r="Y420" s="355"/>
      <c r="Z420" s="355"/>
      <c r="AA420" s="355"/>
      <c r="AB420" s="355"/>
      <c r="AC420" s="355"/>
      <c r="AD420" s="355"/>
      <c r="AE420" s="355"/>
      <c r="AF420" s="355"/>
      <c r="AG420" s="355"/>
      <c r="AH420" s="355"/>
      <c r="AI420" s="355"/>
      <c r="AJ420" s="365"/>
      <c r="AK420" s="355"/>
      <c r="AL420" s="355"/>
      <c r="AM420" s="355"/>
      <c r="AN420" s="355"/>
      <c r="AO420" s="355"/>
      <c r="AP420" s="355"/>
      <c r="AQ420" s="355"/>
      <c r="AR420" s="355"/>
      <c r="AS420" s="355"/>
      <c r="AT420" s="355"/>
      <c r="AU420" s="355"/>
      <c r="AV420" s="355"/>
      <c r="AW420" s="355"/>
      <c r="AX420" s="355"/>
      <c r="AY420" s="355"/>
      <c r="AZ420" s="355"/>
      <c r="BA420" s="355"/>
      <c r="BB420" s="355"/>
      <c r="BC420" s="355"/>
      <c r="BD420" s="355"/>
      <c r="BE420" s="355"/>
      <c r="BF420" s="355"/>
      <c r="BG420" s="355"/>
      <c r="BH420" s="355"/>
    </row>
    <row r="421" spans="1:60">
      <c r="A421" s="362">
        <v>133743</v>
      </c>
      <c r="B421" s="362" t="s">
        <v>613</v>
      </c>
      <c r="C421" s="362" t="s">
        <v>172</v>
      </c>
      <c r="D421" s="362" t="s">
        <v>231</v>
      </c>
      <c r="E421" s="362" t="s">
        <v>690</v>
      </c>
      <c r="F421" s="363">
        <v>40829</v>
      </c>
      <c r="G421" s="362">
        <v>137158</v>
      </c>
      <c r="H421" s="362" t="s">
        <v>608</v>
      </c>
      <c r="I421" s="362" t="s">
        <v>128</v>
      </c>
      <c r="J421" s="362" t="s">
        <v>230</v>
      </c>
      <c r="K421" s="362" t="s">
        <v>688</v>
      </c>
      <c r="L421" s="363">
        <v>40822</v>
      </c>
      <c r="M421" s="355"/>
      <c r="N421" s="355"/>
      <c r="O421" s="355"/>
      <c r="P421" s="355"/>
      <c r="Q421" s="355"/>
      <c r="R421" s="355"/>
      <c r="S421" s="355"/>
      <c r="T421" s="355"/>
      <c r="U421" s="355"/>
      <c r="V421" s="355"/>
      <c r="W421" s="355"/>
      <c r="X421" s="355"/>
      <c r="Y421" s="355"/>
      <c r="Z421" s="355"/>
      <c r="AA421" s="355"/>
      <c r="AB421" s="355"/>
      <c r="AC421" s="355"/>
      <c r="AD421" s="355"/>
      <c r="AE421" s="355"/>
      <c r="AF421" s="355"/>
      <c r="AG421" s="355"/>
      <c r="AH421" s="355"/>
      <c r="AI421" s="355"/>
      <c r="AJ421" s="365"/>
      <c r="AK421" s="355"/>
      <c r="AL421" s="355"/>
      <c r="AM421" s="355"/>
      <c r="AN421" s="355"/>
      <c r="AO421" s="355"/>
      <c r="AP421" s="355"/>
      <c r="AQ421" s="355"/>
      <c r="AR421" s="355"/>
      <c r="AS421" s="355"/>
      <c r="AT421" s="355"/>
      <c r="AU421" s="355"/>
      <c r="AV421" s="355"/>
      <c r="AW421" s="355"/>
      <c r="AX421" s="355"/>
      <c r="AY421" s="355"/>
      <c r="AZ421" s="355"/>
      <c r="BA421" s="355"/>
      <c r="BB421" s="355"/>
      <c r="BC421" s="355"/>
      <c r="BD421" s="355"/>
      <c r="BE421" s="355"/>
      <c r="BF421" s="355"/>
      <c r="BG421" s="355"/>
      <c r="BH421" s="355"/>
    </row>
    <row r="422" spans="1:60">
      <c r="A422" s="362">
        <v>132239</v>
      </c>
      <c r="B422" s="362" t="s">
        <v>351</v>
      </c>
      <c r="C422" s="362" t="s">
        <v>127</v>
      </c>
      <c r="D422" s="362" t="s">
        <v>231</v>
      </c>
      <c r="E422" s="362" t="s">
        <v>689</v>
      </c>
      <c r="F422" s="363">
        <v>40556</v>
      </c>
      <c r="G422" s="362">
        <v>136146</v>
      </c>
      <c r="H422" s="362" t="s">
        <v>789</v>
      </c>
      <c r="I422" s="362" t="s">
        <v>219</v>
      </c>
      <c r="J422" s="362" t="s">
        <v>230</v>
      </c>
      <c r="K422" s="362" t="s">
        <v>687</v>
      </c>
      <c r="L422" s="363">
        <v>40927</v>
      </c>
      <c r="M422" s="355"/>
      <c r="N422" s="355"/>
      <c r="O422" s="355"/>
      <c r="P422" s="355"/>
      <c r="Q422" s="355"/>
      <c r="R422" s="355"/>
      <c r="S422" s="355"/>
      <c r="T422" s="355"/>
      <c r="U422" s="355"/>
      <c r="V422" s="355"/>
      <c r="W422" s="355"/>
      <c r="X422" s="355"/>
      <c r="Y422" s="355"/>
      <c r="Z422" s="355"/>
      <c r="AA422" s="355"/>
      <c r="AB422" s="355"/>
      <c r="AC422" s="355"/>
      <c r="AD422" s="355"/>
      <c r="AE422" s="355"/>
      <c r="AF422" s="355"/>
      <c r="AG422" s="355"/>
      <c r="AH422" s="355"/>
      <c r="AI422" s="355"/>
      <c r="AJ422" s="365"/>
      <c r="AK422" s="355"/>
      <c r="AL422" s="355"/>
      <c r="AM422" s="355"/>
      <c r="AN422" s="355"/>
      <c r="AO422" s="355"/>
      <c r="AP422" s="355"/>
      <c r="AQ422" s="355"/>
      <c r="AR422" s="355"/>
      <c r="AS422" s="355"/>
      <c r="AT422" s="355"/>
      <c r="AU422" s="355"/>
      <c r="AV422" s="355"/>
      <c r="AW422" s="355"/>
      <c r="AX422" s="355"/>
      <c r="AY422" s="355"/>
      <c r="AZ422" s="355"/>
      <c r="BA422" s="355"/>
      <c r="BB422" s="355"/>
      <c r="BC422" s="355"/>
      <c r="BD422" s="355"/>
      <c r="BE422" s="355"/>
      <c r="BF422" s="355"/>
      <c r="BG422" s="355"/>
      <c r="BH422" s="355"/>
    </row>
    <row r="423" spans="1:60">
      <c r="A423" s="362">
        <v>131885</v>
      </c>
      <c r="B423" s="362" t="s">
        <v>1142</v>
      </c>
      <c r="C423" s="362" t="s">
        <v>41</v>
      </c>
      <c r="D423" s="362" t="s">
        <v>231</v>
      </c>
      <c r="E423" s="362" t="s">
        <v>689</v>
      </c>
      <c r="F423" s="363">
        <v>40346</v>
      </c>
      <c r="G423" s="362">
        <v>135897</v>
      </c>
      <c r="H423" s="362" t="s">
        <v>993</v>
      </c>
      <c r="I423" s="362" t="s">
        <v>263</v>
      </c>
      <c r="J423" s="362" t="s">
        <v>230</v>
      </c>
      <c r="K423" s="362" t="s">
        <v>687</v>
      </c>
      <c r="L423" s="363">
        <v>40983</v>
      </c>
      <c r="M423" s="355"/>
      <c r="N423" s="355"/>
      <c r="O423" s="355"/>
      <c r="P423" s="355"/>
      <c r="Q423" s="355"/>
      <c r="R423" s="355"/>
      <c r="S423" s="355"/>
      <c r="T423" s="355"/>
      <c r="U423" s="355"/>
      <c r="V423" s="355"/>
      <c r="W423" s="355"/>
      <c r="X423" s="355"/>
      <c r="Y423" s="355"/>
      <c r="Z423" s="355"/>
      <c r="AA423" s="355"/>
      <c r="AB423" s="355"/>
      <c r="AC423" s="355"/>
      <c r="AD423" s="355"/>
      <c r="AE423" s="355"/>
      <c r="AF423" s="355"/>
      <c r="AG423" s="355"/>
      <c r="AH423" s="355"/>
      <c r="AI423" s="355"/>
      <c r="AJ423" s="365"/>
      <c r="AK423" s="355"/>
      <c r="AL423" s="355"/>
      <c r="AM423" s="355"/>
      <c r="AN423" s="355"/>
      <c r="AO423" s="355"/>
      <c r="AP423" s="355"/>
      <c r="AQ423" s="355"/>
      <c r="AR423" s="355"/>
      <c r="AS423" s="355"/>
      <c r="AT423" s="355"/>
      <c r="AU423" s="355"/>
      <c r="AV423" s="355"/>
      <c r="AW423" s="355"/>
      <c r="AX423" s="355"/>
      <c r="AY423" s="355"/>
      <c r="AZ423" s="355"/>
      <c r="BA423" s="355"/>
      <c r="BB423" s="355"/>
      <c r="BC423" s="355"/>
      <c r="BD423" s="355"/>
      <c r="BE423" s="355"/>
      <c r="BF423" s="355"/>
      <c r="BG423" s="355"/>
      <c r="BH423" s="355"/>
    </row>
    <row r="424" spans="1:60">
      <c r="A424" s="362">
        <v>131084</v>
      </c>
      <c r="B424" s="362" t="s">
        <v>1143</v>
      </c>
      <c r="C424" s="362" t="s">
        <v>122</v>
      </c>
      <c r="D424" s="362" t="s">
        <v>231</v>
      </c>
      <c r="E424" s="362" t="s">
        <v>689</v>
      </c>
      <c r="F424" s="363">
        <v>40456</v>
      </c>
      <c r="G424" s="362">
        <v>135895</v>
      </c>
      <c r="H424" s="362" t="s">
        <v>994</v>
      </c>
      <c r="I424" s="362" t="s">
        <v>263</v>
      </c>
      <c r="J424" s="362" t="s">
        <v>230</v>
      </c>
      <c r="K424" s="362" t="s">
        <v>687</v>
      </c>
      <c r="L424" s="363">
        <v>40983</v>
      </c>
      <c r="M424" s="355"/>
      <c r="N424" s="355"/>
      <c r="O424" s="355"/>
      <c r="P424" s="355"/>
      <c r="Q424" s="355"/>
      <c r="R424" s="355"/>
      <c r="S424" s="355"/>
      <c r="T424" s="355"/>
      <c r="U424" s="355"/>
      <c r="V424" s="355"/>
      <c r="W424" s="355"/>
      <c r="X424" s="355"/>
      <c r="Y424" s="355"/>
      <c r="Z424" s="355"/>
      <c r="AA424" s="355"/>
      <c r="AB424" s="355"/>
      <c r="AC424" s="355"/>
      <c r="AD424" s="355"/>
      <c r="AE424" s="355"/>
      <c r="AF424" s="355"/>
      <c r="AG424" s="355"/>
      <c r="AH424" s="355"/>
      <c r="AI424" s="355"/>
      <c r="AJ424" s="365"/>
      <c r="AK424" s="355"/>
      <c r="AL424" s="355"/>
      <c r="AM424" s="355"/>
      <c r="AN424" s="355"/>
      <c r="AO424" s="355"/>
      <c r="AP424" s="355"/>
      <c r="AQ424" s="355"/>
      <c r="AR424" s="355"/>
      <c r="AS424" s="355"/>
      <c r="AT424" s="355"/>
      <c r="AU424" s="355"/>
      <c r="AV424" s="355"/>
      <c r="AW424" s="355"/>
      <c r="AX424" s="355"/>
      <c r="AY424" s="355"/>
      <c r="AZ424" s="355"/>
      <c r="BA424" s="355"/>
      <c r="BB424" s="355"/>
      <c r="BC424" s="355"/>
      <c r="BD424" s="355"/>
      <c r="BE424" s="355"/>
      <c r="BF424" s="355"/>
      <c r="BG424" s="355"/>
      <c r="BH424" s="355"/>
    </row>
    <row r="425" spans="1:60">
      <c r="A425" s="362">
        <v>130960</v>
      </c>
      <c r="B425" s="362" t="s">
        <v>1010</v>
      </c>
      <c r="C425" s="362" t="s">
        <v>42</v>
      </c>
      <c r="D425" s="362" t="s">
        <v>231</v>
      </c>
      <c r="E425" s="362" t="s">
        <v>689</v>
      </c>
      <c r="F425" s="363">
        <v>40871</v>
      </c>
      <c r="G425" s="362">
        <v>135892</v>
      </c>
      <c r="H425" s="362" t="s">
        <v>455</v>
      </c>
      <c r="I425" s="362" t="s">
        <v>245</v>
      </c>
      <c r="J425" s="362" t="s">
        <v>230</v>
      </c>
      <c r="K425" s="362" t="s">
        <v>683</v>
      </c>
      <c r="L425" s="363">
        <v>40934</v>
      </c>
      <c r="M425" s="355"/>
      <c r="N425" s="355"/>
      <c r="O425" s="355"/>
      <c r="P425" s="355"/>
      <c r="Q425" s="355"/>
      <c r="R425" s="355"/>
      <c r="S425" s="355"/>
      <c r="T425" s="355"/>
      <c r="U425" s="355"/>
      <c r="V425" s="355"/>
      <c r="W425" s="355"/>
      <c r="X425" s="355"/>
      <c r="Y425" s="355"/>
      <c r="Z425" s="355"/>
      <c r="AA425" s="355"/>
      <c r="AB425" s="355"/>
      <c r="AC425" s="355"/>
      <c r="AD425" s="355"/>
      <c r="AE425" s="355"/>
      <c r="AF425" s="355"/>
      <c r="AG425" s="355"/>
      <c r="AH425" s="355"/>
      <c r="AI425" s="355"/>
      <c r="AJ425" s="365"/>
      <c r="AK425" s="355"/>
      <c r="AL425" s="355"/>
      <c r="AM425" s="355"/>
      <c r="AN425" s="355"/>
      <c r="AO425" s="355"/>
      <c r="AP425" s="355"/>
      <c r="AQ425" s="355"/>
      <c r="AR425" s="355"/>
      <c r="AS425" s="355"/>
      <c r="AT425" s="355"/>
      <c r="AU425" s="355"/>
      <c r="AV425" s="355"/>
      <c r="AW425" s="355"/>
      <c r="AX425" s="355"/>
      <c r="AY425" s="355"/>
      <c r="AZ425" s="355"/>
      <c r="BA425" s="355"/>
      <c r="BB425" s="355"/>
      <c r="BC425" s="355"/>
      <c r="BD425" s="355"/>
      <c r="BE425" s="355"/>
      <c r="BF425" s="355"/>
      <c r="BG425" s="355"/>
      <c r="BH425" s="355"/>
    </row>
    <row r="426" spans="1:60">
      <c r="A426" s="362">
        <v>119866</v>
      </c>
      <c r="B426" s="362" t="s">
        <v>393</v>
      </c>
      <c r="C426" s="362" t="s">
        <v>142</v>
      </c>
      <c r="D426" s="362" t="s">
        <v>231</v>
      </c>
      <c r="E426" s="362" t="s">
        <v>689</v>
      </c>
      <c r="F426" s="363">
        <v>40562</v>
      </c>
      <c r="G426" s="362">
        <v>135856</v>
      </c>
      <c r="H426" s="362" t="s">
        <v>755</v>
      </c>
      <c r="I426" s="362" t="s">
        <v>220</v>
      </c>
      <c r="J426" s="362" t="s">
        <v>230</v>
      </c>
      <c r="K426" s="362" t="s">
        <v>685</v>
      </c>
      <c r="L426" s="363">
        <v>40890</v>
      </c>
      <c r="M426" s="355"/>
      <c r="N426" s="355"/>
      <c r="O426" s="355"/>
      <c r="P426" s="355"/>
      <c r="Q426" s="355"/>
      <c r="R426" s="355"/>
      <c r="S426" s="355"/>
      <c r="T426" s="355"/>
      <c r="U426" s="355"/>
      <c r="V426" s="355"/>
      <c r="W426" s="355"/>
      <c r="X426" s="355"/>
      <c r="Y426" s="355"/>
      <c r="Z426" s="355"/>
      <c r="AA426" s="355"/>
      <c r="AB426" s="355"/>
      <c r="AC426" s="355"/>
      <c r="AD426" s="355"/>
      <c r="AE426" s="355"/>
      <c r="AF426" s="355"/>
      <c r="AG426" s="355"/>
      <c r="AH426" s="355"/>
      <c r="AI426" s="355"/>
      <c r="AJ426" s="365"/>
      <c r="AK426" s="355"/>
      <c r="AL426" s="355"/>
      <c r="AM426" s="355"/>
      <c r="AN426" s="355"/>
      <c r="AO426" s="355"/>
      <c r="AP426" s="355"/>
      <c r="AQ426" s="355"/>
      <c r="AR426" s="355"/>
      <c r="AS426" s="355"/>
      <c r="AT426" s="355"/>
      <c r="AU426" s="355"/>
      <c r="AV426" s="355"/>
      <c r="AW426" s="355"/>
      <c r="AX426" s="355"/>
      <c r="AY426" s="355"/>
      <c r="AZ426" s="355"/>
      <c r="BA426" s="355"/>
      <c r="BB426" s="355"/>
      <c r="BC426" s="355"/>
      <c r="BD426" s="355"/>
      <c r="BE426" s="355"/>
      <c r="BF426" s="355"/>
      <c r="BG426" s="355"/>
      <c r="BH426" s="355"/>
    </row>
    <row r="427" spans="1:60">
      <c r="A427" s="362">
        <v>115814</v>
      </c>
      <c r="B427" s="362" t="s">
        <v>733</v>
      </c>
      <c r="C427" s="362" t="s">
        <v>107</v>
      </c>
      <c r="D427" s="362" t="s">
        <v>231</v>
      </c>
      <c r="E427" s="362" t="s">
        <v>689</v>
      </c>
      <c r="F427" s="363">
        <v>40675</v>
      </c>
      <c r="G427" s="362">
        <v>135744</v>
      </c>
      <c r="H427" s="362" t="s">
        <v>605</v>
      </c>
      <c r="I427" s="362" t="s">
        <v>261</v>
      </c>
      <c r="J427" s="362" t="s">
        <v>230</v>
      </c>
      <c r="K427" s="362" t="s">
        <v>687</v>
      </c>
      <c r="L427" s="363">
        <v>40871</v>
      </c>
      <c r="M427" s="355"/>
      <c r="N427" s="355"/>
      <c r="O427" s="355"/>
      <c r="P427" s="355"/>
      <c r="Q427" s="355"/>
      <c r="R427" s="355"/>
      <c r="S427" s="355"/>
      <c r="T427" s="355"/>
      <c r="U427" s="355"/>
      <c r="V427" s="355"/>
      <c r="W427" s="355"/>
      <c r="X427" s="355"/>
      <c r="Y427" s="355"/>
      <c r="Z427" s="355"/>
      <c r="AA427" s="355"/>
      <c r="AB427" s="355"/>
      <c r="AC427" s="355"/>
      <c r="AD427" s="355"/>
      <c r="AE427" s="355"/>
      <c r="AF427" s="355"/>
      <c r="AG427" s="355"/>
      <c r="AH427" s="355"/>
      <c r="AI427" s="355"/>
      <c r="AJ427" s="365"/>
      <c r="AK427" s="355"/>
      <c r="AL427" s="355"/>
      <c r="AM427" s="355"/>
      <c r="AN427" s="355"/>
      <c r="AO427" s="355"/>
      <c r="AP427" s="355"/>
      <c r="AQ427" s="355"/>
      <c r="AR427" s="355"/>
      <c r="AS427" s="355"/>
      <c r="AT427" s="355"/>
      <c r="AU427" s="355"/>
      <c r="AV427" s="355"/>
      <c r="AW427" s="355"/>
      <c r="AX427" s="355"/>
      <c r="AY427" s="355"/>
      <c r="AZ427" s="355"/>
      <c r="BA427" s="355"/>
      <c r="BB427" s="355"/>
      <c r="BC427" s="355"/>
      <c r="BD427" s="355"/>
      <c r="BE427" s="355"/>
      <c r="BF427" s="355"/>
      <c r="BG427" s="355"/>
      <c r="BH427" s="355"/>
    </row>
    <row r="428" spans="1:60">
      <c r="A428" s="362">
        <v>116641</v>
      </c>
      <c r="B428" s="362" t="s">
        <v>364</v>
      </c>
      <c r="C428" s="362" t="s">
        <v>141</v>
      </c>
      <c r="D428" s="362" t="s">
        <v>231</v>
      </c>
      <c r="E428" s="362" t="s">
        <v>689</v>
      </c>
      <c r="F428" s="363">
        <v>40365</v>
      </c>
      <c r="G428" s="362">
        <v>135134</v>
      </c>
      <c r="H428" s="362" t="s">
        <v>761</v>
      </c>
      <c r="I428" s="362" t="s">
        <v>226</v>
      </c>
      <c r="J428" s="362" t="s">
        <v>230</v>
      </c>
      <c r="K428" s="362" t="s">
        <v>683</v>
      </c>
      <c r="L428" s="363">
        <v>40946</v>
      </c>
      <c r="M428" s="355"/>
      <c r="N428" s="355"/>
      <c r="O428" s="355"/>
      <c r="P428" s="355"/>
      <c r="Q428" s="355"/>
      <c r="R428" s="355"/>
      <c r="S428" s="355"/>
      <c r="T428" s="355"/>
      <c r="U428" s="355"/>
      <c r="V428" s="355"/>
      <c r="W428" s="355"/>
      <c r="X428" s="355"/>
      <c r="Y428" s="355"/>
      <c r="Z428" s="355"/>
      <c r="AA428" s="355"/>
      <c r="AB428" s="355"/>
      <c r="AC428" s="355"/>
      <c r="AD428" s="355"/>
      <c r="AE428" s="355"/>
      <c r="AF428" s="355"/>
      <c r="AG428" s="355"/>
      <c r="AH428" s="355"/>
      <c r="AI428" s="355"/>
      <c r="AJ428" s="365"/>
      <c r="AK428" s="355"/>
      <c r="AL428" s="355"/>
      <c r="AM428" s="355"/>
      <c r="AN428" s="355"/>
      <c r="AO428" s="355"/>
      <c r="AP428" s="355"/>
      <c r="AQ428" s="355"/>
      <c r="AR428" s="355"/>
      <c r="AS428" s="355"/>
      <c r="AT428" s="355"/>
      <c r="AU428" s="355"/>
      <c r="AV428" s="355"/>
      <c r="AW428" s="355"/>
      <c r="AX428" s="355"/>
      <c r="AY428" s="355"/>
      <c r="AZ428" s="355"/>
      <c r="BA428" s="355"/>
      <c r="BB428" s="355"/>
      <c r="BC428" s="355"/>
      <c r="BD428" s="355"/>
      <c r="BE428" s="355"/>
      <c r="BF428" s="355"/>
      <c r="BG428" s="355"/>
      <c r="BH428" s="355"/>
    </row>
    <row r="429" spans="1:60">
      <c r="A429" s="362">
        <v>109394</v>
      </c>
      <c r="B429" s="362" t="s">
        <v>343</v>
      </c>
      <c r="C429" s="362" t="s">
        <v>127</v>
      </c>
      <c r="D429" s="362" t="s">
        <v>231</v>
      </c>
      <c r="E429" s="362" t="s">
        <v>689</v>
      </c>
      <c r="F429" s="363">
        <v>40563</v>
      </c>
      <c r="G429" s="362">
        <v>134997</v>
      </c>
      <c r="H429" s="362" t="s">
        <v>402</v>
      </c>
      <c r="I429" s="362" t="s">
        <v>142</v>
      </c>
      <c r="J429" s="362" t="s">
        <v>230</v>
      </c>
      <c r="K429" s="362" t="s">
        <v>684</v>
      </c>
      <c r="L429" s="363">
        <v>40703</v>
      </c>
      <c r="M429" s="355"/>
      <c r="N429" s="355"/>
      <c r="O429" s="355"/>
      <c r="P429" s="355"/>
      <c r="Q429" s="355"/>
      <c r="R429" s="355"/>
      <c r="S429" s="355"/>
      <c r="T429" s="355"/>
      <c r="U429" s="355"/>
      <c r="V429" s="355"/>
      <c r="W429" s="355"/>
      <c r="X429" s="355"/>
      <c r="Y429" s="355"/>
      <c r="Z429" s="355"/>
      <c r="AA429" s="355"/>
      <c r="AB429" s="355"/>
      <c r="AC429" s="355"/>
      <c r="AD429" s="355"/>
      <c r="AE429" s="355"/>
      <c r="AF429" s="355"/>
      <c r="AG429" s="355"/>
      <c r="AH429" s="355"/>
      <c r="AI429" s="355"/>
      <c r="AJ429" s="365"/>
      <c r="AK429" s="355"/>
      <c r="AL429" s="355"/>
      <c r="AM429" s="355"/>
      <c r="AN429" s="355"/>
      <c r="AO429" s="355"/>
      <c r="AP429" s="355"/>
      <c r="AQ429" s="355"/>
      <c r="AR429" s="355"/>
      <c r="AS429" s="355"/>
      <c r="AT429" s="355"/>
      <c r="AU429" s="355"/>
      <c r="AV429" s="355"/>
      <c r="AW429" s="355"/>
      <c r="AX429" s="355"/>
      <c r="AY429" s="355"/>
      <c r="AZ429" s="355"/>
      <c r="BA429" s="355"/>
      <c r="BB429" s="355"/>
      <c r="BC429" s="355"/>
      <c r="BD429" s="355"/>
      <c r="BE429" s="355"/>
      <c r="BF429" s="355"/>
      <c r="BG429" s="355"/>
      <c r="BH429" s="355"/>
    </row>
    <row r="430" spans="1:60">
      <c r="A430" s="362">
        <v>105623</v>
      </c>
      <c r="B430" s="362" t="s">
        <v>323</v>
      </c>
      <c r="C430" s="362" t="s">
        <v>52</v>
      </c>
      <c r="D430" s="362" t="s">
        <v>231</v>
      </c>
      <c r="E430" s="362" t="s">
        <v>689</v>
      </c>
      <c r="F430" s="363">
        <v>40710</v>
      </c>
      <c r="G430" s="362">
        <v>132189</v>
      </c>
      <c r="H430" s="362" t="s">
        <v>995</v>
      </c>
      <c r="I430" s="362" t="s">
        <v>63</v>
      </c>
      <c r="J430" s="362" t="s">
        <v>230</v>
      </c>
      <c r="K430" s="362" t="s">
        <v>683</v>
      </c>
      <c r="L430" s="363">
        <v>40990</v>
      </c>
      <c r="M430" s="355"/>
      <c r="N430" s="355"/>
      <c r="O430" s="355"/>
      <c r="P430" s="355"/>
      <c r="Q430" s="355"/>
      <c r="R430" s="355"/>
      <c r="S430" s="355"/>
      <c r="T430" s="355"/>
      <c r="U430" s="355"/>
      <c r="V430" s="355"/>
      <c r="W430" s="355"/>
      <c r="X430" s="355"/>
      <c r="Y430" s="355"/>
      <c r="Z430" s="355"/>
      <c r="AA430" s="355"/>
      <c r="AB430" s="355"/>
      <c r="AC430" s="355"/>
      <c r="AD430" s="355"/>
      <c r="AE430" s="355"/>
      <c r="AF430" s="355"/>
      <c r="AG430" s="355"/>
      <c r="AH430" s="355"/>
      <c r="AI430" s="355"/>
      <c r="AJ430" s="365"/>
      <c r="AK430" s="355"/>
      <c r="AL430" s="355"/>
      <c r="AM430" s="355"/>
      <c r="AN430" s="355"/>
      <c r="AO430" s="355"/>
      <c r="AP430" s="355"/>
      <c r="AQ430" s="355"/>
      <c r="AR430" s="355"/>
      <c r="AS430" s="355"/>
      <c r="AT430" s="355"/>
      <c r="AU430" s="355"/>
      <c r="AV430" s="355"/>
      <c r="AW430" s="355"/>
      <c r="AX430" s="355"/>
      <c r="AY430" s="355"/>
      <c r="AZ430" s="355"/>
      <c r="BA430" s="355"/>
      <c r="BB430" s="355"/>
      <c r="BC430" s="355"/>
      <c r="BD430" s="355"/>
      <c r="BE430" s="355"/>
      <c r="BF430" s="355"/>
      <c r="BG430" s="355"/>
      <c r="BH430" s="355"/>
    </row>
    <row r="431" spans="1:60">
      <c r="A431" s="362">
        <v>103118</v>
      </c>
      <c r="B431" s="362" t="s">
        <v>1144</v>
      </c>
      <c r="C431" s="362" t="s">
        <v>154</v>
      </c>
      <c r="D431" s="362" t="s">
        <v>231</v>
      </c>
      <c r="E431" s="362" t="s">
        <v>689</v>
      </c>
      <c r="F431" s="363">
        <v>40620</v>
      </c>
      <c r="G431" s="362">
        <v>131918</v>
      </c>
      <c r="H431" s="362" t="s">
        <v>1145</v>
      </c>
      <c r="I431" s="362" t="s">
        <v>225</v>
      </c>
      <c r="J431" s="362" t="s">
        <v>230</v>
      </c>
      <c r="K431" s="362" t="s">
        <v>685</v>
      </c>
      <c r="L431" s="363">
        <v>41080</v>
      </c>
      <c r="M431" s="355"/>
      <c r="N431" s="355"/>
      <c r="O431" s="355"/>
      <c r="P431" s="355"/>
      <c r="Q431" s="355"/>
      <c r="R431" s="355"/>
      <c r="S431" s="355"/>
      <c r="T431" s="355"/>
      <c r="U431" s="355"/>
      <c r="V431" s="355"/>
      <c r="W431" s="355"/>
      <c r="X431" s="355"/>
      <c r="Y431" s="355"/>
      <c r="Z431" s="355"/>
      <c r="AA431" s="355"/>
      <c r="AB431" s="355"/>
      <c r="AC431" s="355"/>
      <c r="AD431" s="355"/>
      <c r="AE431" s="355"/>
      <c r="AF431" s="355"/>
      <c r="AG431" s="355"/>
      <c r="AH431" s="355"/>
      <c r="AI431" s="355"/>
      <c r="AJ431" s="365"/>
      <c r="AK431" s="355"/>
      <c r="AL431" s="355"/>
      <c r="AM431" s="355"/>
      <c r="AN431" s="355"/>
      <c r="AO431" s="355"/>
      <c r="AP431" s="355"/>
      <c r="AQ431" s="355"/>
      <c r="AR431" s="355"/>
      <c r="AS431" s="355"/>
      <c r="AT431" s="355"/>
      <c r="AU431" s="355"/>
      <c r="AV431" s="355"/>
      <c r="AW431" s="355"/>
      <c r="AX431" s="355"/>
      <c r="AY431" s="355"/>
      <c r="AZ431" s="355"/>
      <c r="BA431" s="355"/>
      <c r="BB431" s="355"/>
      <c r="BC431" s="355"/>
      <c r="BD431" s="355"/>
      <c r="BE431" s="355"/>
      <c r="BF431" s="355"/>
      <c r="BG431" s="355"/>
      <c r="BH431" s="355"/>
    </row>
    <row r="432" spans="1:60">
      <c r="A432" s="362">
        <v>135516</v>
      </c>
      <c r="B432" s="362" t="s">
        <v>1006</v>
      </c>
      <c r="C432" s="362" t="s">
        <v>42</v>
      </c>
      <c r="D432" s="362" t="s">
        <v>14</v>
      </c>
      <c r="E432" s="362" t="s">
        <v>209</v>
      </c>
      <c r="F432" s="363">
        <v>40871</v>
      </c>
      <c r="G432" s="362">
        <v>130247</v>
      </c>
      <c r="H432" s="362" t="s">
        <v>771</v>
      </c>
      <c r="I432" s="362" t="s">
        <v>182</v>
      </c>
      <c r="J432" s="362" t="s">
        <v>230</v>
      </c>
      <c r="K432" s="362" t="s">
        <v>687</v>
      </c>
      <c r="L432" s="363">
        <v>40934</v>
      </c>
      <c r="M432" s="355"/>
      <c r="N432" s="355"/>
      <c r="O432" s="355"/>
      <c r="P432" s="355"/>
      <c r="Q432" s="355"/>
      <c r="R432" s="355"/>
      <c r="S432" s="355"/>
      <c r="T432" s="355"/>
      <c r="U432" s="355"/>
      <c r="V432" s="355"/>
      <c r="W432" s="355"/>
      <c r="X432" s="355"/>
      <c r="Y432" s="355"/>
      <c r="Z432" s="355"/>
      <c r="AA432" s="355"/>
      <c r="AB432" s="355"/>
      <c r="AC432" s="355"/>
      <c r="AD432" s="355"/>
      <c r="AE432" s="355"/>
      <c r="AF432" s="355"/>
      <c r="AG432" s="355"/>
      <c r="AH432" s="355"/>
      <c r="AI432" s="355"/>
      <c r="AJ432" s="365"/>
      <c r="AK432" s="355"/>
      <c r="AL432" s="355"/>
      <c r="AM432" s="355"/>
      <c r="AN432" s="355"/>
      <c r="AO432" s="355"/>
      <c r="AP432" s="355"/>
      <c r="AQ432" s="355"/>
      <c r="AR432" s="355"/>
      <c r="AS432" s="355"/>
      <c r="AT432" s="355"/>
      <c r="AU432" s="355"/>
      <c r="AV432" s="355"/>
      <c r="AW432" s="355"/>
      <c r="AX432" s="355"/>
      <c r="AY432" s="355"/>
      <c r="AZ432" s="355"/>
      <c r="BA432" s="355"/>
      <c r="BB432" s="355"/>
      <c r="BC432" s="355"/>
      <c r="BD432" s="355"/>
      <c r="BE432" s="355"/>
      <c r="BF432" s="355"/>
      <c r="BG432" s="355"/>
      <c r="BH432" s="355"/>
    </row>
    <row r="433" spans="1:60">
      <c r="A433" s="362">
        <v>135501</v>
      </c>
      <c r="B433" s="362" t="s">
        <v>614</v>
      </c>
      <c r="C433" s="362" t="s">
        <v>177</v>
      </c>
      <c r="D433" s="362" t="s">
        <v>14</v>
      </c>
      <c r="E433" s="362" t="s">
        <v>209</v>
      </c>
      <c r="F433" s="363">
        <v>40879</v>
      </c>
      <c r="G433" s="362">
        <v>128340</v>
      </c>
      <c r="H433" s="362" t="s">
        <v>491</v>
      </c>
      <c r="I433" s="362" t="s">
        <v>108</v>
      </c>
      <c r="J433" s="362" t="s">
        <v>230</v>
      </c>
      <c r="K433" s="362" t="s">
        <v>687</v>
      </c>
      <c r="L433" s="363">
        <v>40865</v>
      </c>
      <c r="M433" s="355"/>
      <c r="N433" s="355"/>
      <c r="O433" s="355"/>
      <c r="P433" s="355"/>
      <c r="Q433" s="355"/>
      <c r="R433" s="355"/>
      <c r="S433" s="355"/>
      <c r="T433" s="355"/>
      <c r="U433" s="355"/>
      <c r="V433" s="355"/>
      <c r="W433" s="355"/>
      <c r="X433" s="355"/>
      <c r="Y433" s="355"/>
      <c r="Z433" s="355"/>
      <c r="AA433" s="355"/>
      <c r="AB433" s="355"/>
      <c r="AC433" s="355"/>
      <c r="AD433" s="355"/>
      <c r="AE433" s="355"/>
      <c r="AF433" s="355"/>
      <c r="AG433" s="355"/>
      <c r="AH433" s="355"/>
      <c r="AI433" s="355"/>
      <c r="AJ433" s="365"/>
      <c r="AK433" s="355"/>
      <c r="AL433" s="355"/>
      <c r="AM433" s="355"/>
      <c r="AN433" s="355"/>
      <c r="AO433" s="355"/>
      <c r="AP433" s="355"/>
      <c r="AQ433" s="355"/>
      <c r="AR433" s="355"/>
      <c r="AS433" s="355"/>
      <c r="AT433" s="355"/>
      <c r="AU433" s="355"/>
      <c r="AV433" s="355"/>
      <c r="AW433" s="355"/>
      <c r="AX433" s="355"/>
      <c r="AY433" s="355"/>
      <c r="AZ433" s="355"/>
      <c r="BA433" s="355"/>
      <c r="BB433" s="355"/>
      <c r="BC433" s="355"/>
      <c r="BD433" s="355"/>
      <c r="BE433" s="355"/>
      <c r="BF433" s="355"/>
      <c r="BG433" s="355"/>
      <c r="BH433" s="355"/>
    </row>
    <row r="434" spans="1:60">
      <c r="A434" s="362">
        <v>131629</v>
      </c>
      <c r="B434" s="362" t="s">
        <v>1146</v>
      </c>
      <c r="C434" s="362" t="s">
        <v>174</v>
      </c>
      <c r="D434" s="362" t="s">
        <v>14</v>
      </c>
      <c r="E434" s="362" t="s">
        <v>209</v>
      </c>
      <c r="F434" s="363">
        <v>40198</v>
      </c>
      <c r="G434" s="362">
        <v>126457</v>
      </c>
      <c r="H434" s="362" t="s">
        <v>372</v>
      </c>
      <c r="I434" s="362" t="s">
        <v>259</v>
      </c>
      <c r="J434" s="362" t="s">
        <v>230</v>
      </c>
      <c r="K434" s="362" t="s">
        <v>683</v>
      </c>
      <c r="L434" s="363">
        <v>40472</v>
      </c>
      <c r="M434" s="355"/>
      <c r="N434" s="355"/>
      <c r="O434" s="355"/>
      <c r="P434" s="355"/>
      <c r="Q434" s="355"/>
      <c r="R434" s="355"/>
      <c r="S434" s="355"/>
      <c r="T434" s="355"/>
      <c r="U434" s="355"/>
      <c r="V434" s="355"/>
      <c r="W434" s="355"/>
      <c r="X434" s="355"/>
      <c r="Y434" s="355"/>
      <c r="Z434" s="355"/>
      <c r="AA434" s="355"/>
      <c r="AB434" s="355"/>
      <c r="AC434" s="355"/>
      <c r="AD434" s="355"/>
      <c r="AE434" s="355"/>
      <c r="AF434" s="355"/>
      <c r="AG434" s="355"/>
      <c r="AH434" s="355"/>
      <c r="AI434" s="355"/>
      <c r="AJ434" s="365"/>
      <c r="AK434" s="355"/>
      <c r="AL434" s="355"/>
      <c r="AM434" s="355"/>
      <c r="AN434" s="355"/>
      <c r="AO434" s="355"/>
      <c r="AP434" s="355"/>
      <c r="AQ434" s="355"/>
      <c r="AR434" s="355"/>
      <c r="AS434" s="355"/>
      <c r="AT434" s="355"/>
      <c r="AU434" s="355"/>
      <c r="AV434" s="355"/>
      <c r="AW434" s="355"/>
      <c r="AX434" s="355"/>
      <c r="AY434" s="355"/>
      <c r="AZ434" s="355"/>
      <c r="BA434" s="355"/>
      <c r="BB434" s="355"/>
      <c r="BC434" s="355"/>
      <c r="BD434" s="355"/>
      <c r="BE434" s="355"/>
      <c r="BF434" s="355"/>
      <c r="BG434" s="355"/>
      <c r="BH434" s="355"/>
    </row>
    <row r="435" spans="1:60">
      <c r="A435" s="362">
        <v>131014</v>
      </c>
      <c r="B435" s="362" t="s">
        <v>387</v>
      </c>
      <c r="C435" s="362" t="s">
        <v>122</v>
      </c>
      <c r="D435" s="362" t="s">
        <v>14</v>
      </c>
      <c r="E435" s="362" t="s">
        <v>209</v>
      </c>
      <c r="F435" s="363">
        <v>40674</v>
      </c>
      <c r="G435" s="362">
        <v>124441</v>
      </c>
      <c r="H435" s="362" t="s">
        <v>997</v>
      </c>
      <c r="I435" s="362" t="s">
        <v>185</v>
      </c>
      <c r="J435" s="362" t="s">
        <v>230</v>
      </c>
      <c r="K435" s="362" t="s">
        <v>683</v>
      </c>
      <c r="L435" s="363">
        <v>41018</v>
      </c>
      <c r="M435" s="355"/>
      <c r="N435" s="355"/>
      <c r="O435" s="355"/>
      <c r="P435" s="355"/>
      <c r="Q435" s="355"/>
      <c r="R435" s="355"/>
      <c r="S435" s="355"/>
      <c r="T435" s="355"/>
      <c r="U435" s="355"/>
      <c r="V435" s="355"/>
      <c r="W435" s="355"/>
      <c r="X435" s="355"/>
      <c r="Y435" s="355"/>
      <c r="Z435" s="355"/>
      <c r="AA435" s="355"/>
      <c r="AB435" s="355"/>
      <c r="AC435" s="355"/>
      <c r="AD435" s="355"/>
      <c r="AE435" s="355"/>
      <c r="AF435" s="355"/>
      <c r="AG435" s="355"/>
      <c r="AH435" s="355"/>
      <c r="AI435" s="355"/>
      <c r="AJ435" s="365"/>
      <c r="AK435" s="355"/>
      <c r="AL435" s="355"/>
      <c r="AM435" s="355"/>
      <c r="AN435" s="355"/>
      <c r="AO435" s="355"/>
      <c r="AP435" s="355"/>
      <c r="AQ435" s="355"/>
      <c r="AR435" s="355"/>
      <c r="AS435" s="355"/>
      <c r="AT435" s="355"/>
      <c r="AU435" s="355"/>
      <c r="AV435" s="355"/>
      <c r="AW435" s="355"/>
      <c r="AX435" s="355"/>
      <c r="AY435" s="355"/>
      <c r="AZ435" s="355"/>
      <c r="BA435" s="355"/>
      <c r="BB435" s="355"/>
      <c r="BC435" s="355"/>
      <c r="BD435" s="355"/>
      <c r="BE435" s="355"/>
      <c r="BF435" s="355"/>
      <c r="BG435" s="355"/>
      <c r="BH435" s="355"/>
    </row>
    <row r="436" spans="1:60">
      <c r="A436" s="362">
        <v>126172</v>
      </c>
      <c r="B436" s="362" t="s">
        <v>371</v>
      </c>
      <c r="C436" s="362" t="s">
        <v>259</v>
      </c>
      <c r="D436" s="362" t="s">
        <v>14</v>
      </c>
      <c r="E436" s="362" t="s">
        <v>209</v>
      </c>
      <c r="F436" s="363">
        <v>40674</v>
      </c>
      <c r="G436" s="362">
        <v>123579</v>
      </c>
      <c r="H436" s="362" t="s">
        <v>776</v>
      </c>
      <c r="I436" s="362" t="s">
        <v>175</v>
      </c>
      <c r="J436" s="362" t="s">
        <v>230</v>
      </c>
      <c r="K436" s="362" t="s">
        <v>683</v>
      </c>
      <c r="L436" s="363">
        <v>40948</v>
      </c>
      <c r="M436" s="355"/>
      <c r="N436" s="355"/>
      <c r="O436" s="355"/>
      <c r="P436" s="355"/>
      <c r="Q436" s="355"/>
      <c r="R436" s="355"/>
      <c r="S436" s="355"/>
      <c r="T436" s="355"/>
      <c r="U436" s="355"/>
      <c r="V436" s="355"/>
      <c r="W436" s="355"/>
      <c r="X436" s="355"/>
      <c r="Y436" s="355"/>
      <c r="Z436" s="355"/>
      <c r="AA436" s="355"/>
      <c r="AB436" s="355"/>
      <c r="AC436" s="355"/>
      <c r="AD436" s="355"/>
      <c r="AE436" s="355"/>
      <c r="AF436" s="355"/>
      <c r="AG436" s="355"/>
      <c r="AH436" s="355"/>
      <c r="AI436" s="355"/>
      <c r="AJ436" s="365"/>
      <c r="AK436" s="355"/>
      <c r="AL436" s="355"/>
      <c r="AM436" s="355"/>
      <c r="AN436" s="355"/>
      <c r="AO436" s="355"/>
      <c r="AP436" s="355"/>
      <c r="AQ436" s="355"/>
      <c r="AR436" s="355"/>
      <c r="AS436" s="355"/>
      <c r="AT436" s="355"/>
      <c r="AU436" s="355"/>
      <c r="AV436" s="355"/>
      <c r="AW436" s="355"/>
      <c r="AX436" s="355"/>
      <c r="AY436" s="355"/>
      <c r="AZ436" s="355"/>
      <c r="BA436" s="355"/>
      <c r="BB436" s="355"/>
      <c r="BC436" s="355"/>
      <c r="BD436" s="355"/>
      <c r="BE436" s="355"/>
      <c r="BF436" s="355"/>
      <c r="BG436" s="355"/>
      <c r="BH436" s="355"/>
    </row>
    <row r="437" spans="1:60">
      <c r="A437" s="362">
        <v>125497</v>
      </c>
      <c r="B437" s="362" t="s">
        <v>429</v>
      </c>
      <c r="C437" s="362" t="s">
        <v>234</v>
      </c>
      <c r="D437" s="362" t="s">
        <v>14</v>
      </c>
      <c r="E437" s="362" t="s">
        <v>209</v>
      </c>
      <c r="F437" s="363">
        <v>40353</v>
      </c>
      <c r="G437" s="362">
        <v>122317</v>
      </c>
      <c r="H437" s="362" t="s">
        <v>1147</v>
      </c>
      <c r="I437" s="362" t="s">
        <v>63</v>
      </c>
      <c r="J437" s="362" t="s">
        <v>230</v>
      </c>
      <c r="K437" s="362" t="s">
        <v>685</v>
      </c>
      <c r="L437" s="363">
        <v>41088</v>
      </c>
      <c r="M437" s="355"/>
      <c r="N437" s="355"/>
      <c r="O437" s="355"/>
      <c r="P437" s="355"/>
      <c r="Q437" s="355"/>
      <c r="R437" s="355"/>
      <c r="S437" s="355"/>
      <c r="T437" s="355"/>
      <c r="U437" s="355"/>
      <c r="V437" s="355"/>
      <c r="W437" s="355"/>
      <c r="X437" s="355"/>
      <c r="Y437" s="355"/>
      <c r="Z437" s="355"/>
      <c r="AA437" s="355"/>
      <c r="AB437" s="355"/>
      <c r="AC437" s="355"/>
      <c r="AD437" s="355"/>
      <c r="AE437" s="355"/>
      <c r="AF437" s="355"/>
      <c r="AG437" s="355"/>
      <c r="AH437" s="355"/>
      <c r="AI437" s="355"/>
      <c r="AJ437" s="365"/>
      <c r="AK437" s="355"/>
      <c r="AL437" s="355"/>
      <c r="AM437" s="355"/>
      <c r="AN437" s="355"/>
      <c r="AO437" s="355"/>
      <c r="AP437" s="355"/>
      <c r="AQ437" s="355"/>
      <c r="AR437" s="355"/>
      <c r="AS437" s="355"/>
      <c r="AT437" s="355"/>
      <c r="AU437" s="355"/>
      <c r="AV437" s="355"/>
      <c r="AW437" s="355"/>
      <c r="AX437" s="355"/>
      <c r="AY437" s="355"/>
      <c r="AZ437" s="355"/>
      <c r="BA437" s="355"/>
      <c r="BB437" s="355"/>
      <c r="BC437" s="355"/>
      <c r="BD437" s="355"/>
      <c r="BE437" s="355"/>
      <c r="BF437" s="355"/>
      <c r="BG437" s="355"/>
      <c r="BH437" s="355"/>
    </row>
    <row r="438" spans="1:60">
      <c r="A438" s="362">
        <v>100232</v>
      </c>
      <c r="B438" s="362" t="s">
        <v>989</v>
      </c>
      <c r="C438" s="362" t="s">
        <v>38</v>
      </c>
      <c r="D438" s="362" t="s">
        <v>229</v>
      </c>
      <c r="E438" s="362" t="s">
        <v>683</v>
      </c>
      <c r="F438" s="363">
        <v>41030</v>
      </c>
      <c r="G438" s="362">
        <v>122118</v>
      </c>
      <c r="H438" s="362" t="s">
        <v>606</v>
      </c>
      <c r="I438" s="362" t="s">
        <v>143</v>
      </c>
      <c r="J438" s="362" t="s">
        <v>230</v>
      </c>
      <c r="K438" s="362" t="s">
        <v>685</v>
      </c>
      <c r="L438" s="363">
        <v>40808</v>
      </c>
      <c r="M438" s="355"/>
      <c r="N438" s="355"/>
      <c r="O438" s="355"/>
      <c r="P438" s="355"/>
      <c r="Q438" s="355"/>
      <c r="R438" s="355"/>
      <c r="S438" s="355"/>
      <c r="T438" s="355"/>
      <c r="U438" s="355"/>
      <c r="V438" s="355"/>
      <c r="W438" s="355"/>
      <c r="X438" s="355"/>
      <c r="Y438" s="355"/>
      <c r="Z438" s="355"/>
      <c r="AA438" s="355"/>
      <c r="AB438" s="355"/>
      <c r="AC438" s="355"/>
      <c r="AD438" s="355"/>
      <c r="AE438" s="355"/>
      <c r="AF438" s="355"/>
      <c r="AG438" s="355"/>
      <c r="AH438" s="355"/>
      <c r="AI438" s="355"/>
      <c r="AJ438" s="365"/>
      <c r="AK438" s="355"/>
      <c r="AL438" s="355"/>
      <c r="AM438" s="355"/>
      <c r="AN438" s="355"/>
      <c r="AO438" s="355"/>
      <c r="AP438" s="355"/>
      <c r="AQ438" s="355"/>
      <c r="AR438" s="355"/>
      <c r="AS438" s="355"/>
      <c r="AT438" s="355"/>
      <c r="AU438" s="355"/>
      <c r="AV438" s="355"/>
      <c r="AW438" s="355"/>
      <c r="AX438" s="355"/>
      <c r="AY438" s="355"/>
      <c r="AZ438" s="355"/>
      <c r="BA438" s="355"/>
      <c r="BB438" s="355"/>
      <c r="BC438" s="355"/>
      <c r="BD438" s="355"/>
      <c r="BE438" s="355"/>
      <c r="BF438" s="355"/>
      <c r="BG438" s="355"/>
      <c r="BH438" s="355"/>
    </row>
    <row r="439" spans="1:60">
      <c r="A439" s="362">
        <v>105183</v>
      </c>
      <c r="B439" s="362" t="s">
        <v>600</v>
      </c>
      <c r="C439" s="362" t="s">
        <v>255</v>
      </c>
      <c r="D439" s="362" t="s">
        <v>229</v>
      </c>
      <c r="E439" s="362" t="s">
        <v>683</v>
      </c>
      <c r="F439" s="363">
        <v>40815</v>
      </c>
      <c r="G439" s="362">
        <v>121217</v>
      </c>
      <c r="H439" s="362" t="s">
        <v>996</v>
      </c>
      <c r="I439" s="362" t="s">
        <v>114</v>
      </c>
      <c r="J439" s="362" t="s">
        <v>230</v>
      </c>
      <c r="K439" s="362" t="s">
        <v>685</v>
      </c>
      <c r="L439" s="363">
        <v>40977</v>
      </c>
      <c r="M439" s="355"/>
      <c r="N439" s="355"/>
      <c r="O439" s="355"/>
      <c r="P439" s="355"/>
      <c r="Q439" s="355"/>
      <c r="R439" s="355"/>
      <c r="S439" s="355"/>
      <c r="T439" s="355"/>
      <c r="U439" s="355"/>
      <c r="V439" s="355"/>
      <c r="W439" s="355"/>
      <c r="X439" s="355"/>
      <c r="Y439" s="355"/>
      <c r="Z439" s="355"/>
      <c r="AA439" s="355"/>
      <c r="AB439" s="355"/>
      <c r="AC439" s="355"/>
      <c r="AD439" s="355"/>
      <c r="AE439" s="355"/>
      <c r="AF439" s="355"/>
      <c r="AG439" s="355"/>
      <c r="AH439" s="355"/>
      <c r="AI439" s="355"/>
      <c r="AJ439" s="365"/>
      <c r="AK439" s="355"/>
      <c r="AL439" s="355"/>
      <c r="AM439" s="355"/>
      <c r="AN439" s="355"/>
      <c r="AO439" s="355"/>
      <c r="AP439" s="355"/>
      <c r="AQ439" s="355"/>
      <c r="AR439" s="355"/>
      <c r="AS439" s="355"/>
      <c r="AT439" s="355"/>
      <c r="AU439" s="355"/>
      <c r="AV439" s="355"/>
      <c r="AW439" s="355"/>
      <c r="AX439" s="355"/>
      <c r="AY439" s="355"/>
      <c r="AZ439" s="355"/>
      <c r="BA439" s="355"/>
      <c r="BB439" s="355"/>
      <c r="BC439" s="355"/>
      <c r="BD439" s="355"/>
      <c r="BE439" s="355"/>
      <c r="BF439" s="355"/>
      <c r="BG439" s="355"/>
      <c r="BH439" s="355"/>
    </row>
    <row r="440" spans="1:60">
      <c r="A440" s="362">
        <v>104373</v>
      </c>
      <c r="B440" s="362" t="s">
        <v>979</v>
      </c>
      <c r="C440" s="362" t="s">
        <v>53</v>
      </c>
      <c r="D440" s="362" t="s">
        <v>229</v>
      </c>
      <c r="E440" s="362" t="s">
        <v>684</v>
      </c>
      <c r="F440" s="363">
        <v>40996</v>
      </c>
      <c r="G440" s="362">
        <v>121210</v>
      </c>
      <c r="H440" s="362" t="s">
        <v>510</v>
      </c>
      <c r="I440" s="362" t="s">
        <v>114</v>
      </c>
      <c r="J440" s="362" t="s">
        <v>230</v>
      </c>
      <c r="K440" s="362" t="s">
        <v>685</v>
      </c>
      <c r="L440" s="363">
        <v>41046</v>
      </c>
      <c r="M440" s="355"/>
      <c r="N440" s="355"/>
      <c r="O440" s="355"/>
      <c r="P440" s="355"/>
      <c r="Q440" s="355"/>
      <c r="R440" s="355"/>
      <c r="S440" s="355"/>
      <c r="T440" s="355"/>
      <c r="U440" s="355"/>
      <c r="V440" s="355"/>
      <c r="W440" s="355"/>
      <c r="X440" s="355"/>
      <c r="Y440" s="355"/>
      <c r="Z440" s="355"/>
      <c r="AA440" s="355"/>
      <c r="AB440" s="355"/>
      <c r="AC440" s="355"/>
      <c r="AD440" s="355"/>
      <c r="AE440" s="355"/>
      <c r="AF440" s="355"/>
      <c r="AG440" s="355"/>
      <c r="AH440" s="355"/>
      <c r="AI440" s="355"/>
      <c r="AJ440" s="365"/>
      <c r="AK440" s="355"/>
      <c r="AL440" s="355"/>
      <c r="AM440" s="355"/>
      <c r="AN440" s="355"/>
      <c r="AO440" s="355"/>
      <c r="AP440" s="355"/>
      <c r="AQ440" s="355"/>
      <c r="AR440" s="355"/>
      <c r="AS440" s="355"/>
      <c r="AT440" s="355"/>
      <c r="AU440" s="355"/>
      <c r="AV440" s="355"/>
      <c r="AW440" s="355"/>
      <c r="AX440" s="355"/>
      <c r="AY440" s="355"/>
      <c r="AZ440" s="355"/>
      <c r="BA440" s="355"/>
      <c r="BB440" s="355"/>
      <c r="BC440" s="355"/>
      <c r="BD440" s="355"/>
      <c r="BE440" s="355"/>
      <c r="BF440" s="355"/>
      <c r="BG440" s="355"/>
      <c r="BH440" s="355"/>
    </row>
    <row r="441" spans="1:60">
      <c r="A441" s="362">
        <v>104353</v>
      </c>
      <c r="B441" s="362" t="s">
        <v>980</v>
      </c>
      <c r="C441" s="362" t="s">
        <v>53</v>
      </c>
      <c r="D441" s="362" t="s">
        <v>229</v>
      </c>
      <c r="E441" s="362" t="s">
        <v>683</v>
      </c>
      <c r="F441" s="363">
        <v>40996</v>
      </c>
      <c r="G441" s="362">
        <v>121165</v>
      </c>
      <c r="H441" s="362" t="s">
        <v>758</v>
      </c>
      <c r="I441" s="362" t="s">
        <v>114</v>
      </c>
      <c r="J441" s="362" t="s">
        <v>230</v>
      </c>
      <c r="K441" s="362" t="s">
        <v>683</v>
      </c>
      <c r="L441" s="363">
        <v>40927</v>
      </c>
      <c r="M441" s="355"/>
      <c r="N441" s="355"/>
      <c r="O441" s="355"/>
      <c r="P441" s="355"/>
      <c r="Q441" s="355"/>
      <c r="R441" s="355"/>
      <c r="S441" s="355"/>
      <c r="T441" s="355"/>
      <c r="U441" s="355"/>
      <c r="V441" s="355"/>
      <c r="W441" s="355"/>
      <c r="X441" s="355"/>
      <c r="Y441" s="355"/>
      <c r="Z441" s="355"/>
      <c r="AA441" s="355"/>
      <c r="AB441" s="355"/>
      <c r="AC441" s="355"/>
      <c r="AD441" s="355"/>
      <c r="AE441" s="355"/>
      <c r="AF441" s="355"/>
      <c r="AG441" s="355"/>
      <c r="AH441" s="355"/>
      <c r="AI441" s="355"/>
      <c r="AJ441" s="365"/>
      <c r="AK441" s="355"/>
      <c r="AL441" s="355"/>
      <c r="AM441" s="355"/>
      <c r="AN441" s="355"/>
      <c r="AO441" s="355"/>
      <c r="AP441" s="355"/>
      <c r="AQ441" s="355"/>
      <c r="AR441" s="355"/>
      <c r="AS441" s="355"/>
      <c r="AT441" s="355"/>
      <c r="AU441" s="355"/>
      <c r="AV441" s="355"/>
      <c r="AW441" s="355"/>
      <c r="AX441" s="355"/>
      <c r="AY441" s="355"/>
      <c r="AZ441" s="355"/>
      <c r="BA441" s="355"/>
      <c r="BB441" s="355"/>
      <c r="BC441" s="355"/>
      <c r="BD441" s="355"/>
      <c r="BE441" s="355"/>
      <c r="BF441" s="355"/>
      <c r="BG441" s="355"/>
      <c r="BH441" s="355"/>
    </row>
    <row r="442" spans="1:60">
      <c r="A442" s="362">
        <v>101630</v>
      </c>
      <c r="B442" s="362" t="s">
        <v>985</v>
      </c>
      <c r="C442" s="362" t="s">
        <v>180</v>
      </c>
      <c r="D442" s="362" t="s">
        <v>229</v>
      </c>
      <c r="E442" s="362" t="s">
        <v>683</v>
      </c>
      <c r="F442" s="363">
        <v>40983</v>
      </c>
      <c r="G442" s="362">
        <v>121157</v>
      </c>
      <c r="H442" s="362" t="s">
        <v>416</v>
      </c>
      <c r="I442" s="362" t="s">
        <v>114</v>
      </c>
      <c r="J442" s="362" t="s">
        <v>230</v>
      </c>
      <c r="K442" s="362" t="s">
        <v>683</v>
      </c>
      <c r="L442" s="363">
        <v>40731</v>
      </c>
      <c r="M442" s="355"/>
      <c r="N442" s="355"/>
      <c r="O442" s="355"/>
      <c r="P442" s="355"/>
      <c r="Q442" s="355"/>
      <c r="R442" s="355"/>
      <c r="S442" s="355"/>
      <c r="T442" s="355"/>
      <c r="U442" s="355"/>
      <c r="V442" s="355"/>
      <c r="W442" s="355"/>
      <c r="X442" s="355"/>
      <c r="Y442" s="355"/>
      <c r="Z442" s="355"/>
      <c r="AA442" s="355"/>
      <c r="AB442" s="355"/>
      <c r="AC442" s="355"/>
      <c r="AD442" s="355"/>
      <c r="AE442" s="355"/>
      <c r="AF442" s="355"/>
      <c r="AG442" s="355"/>
      <c r="AH442" s="355"/>
      <c r="AI442" s="355"/>
      <c r="AJ442" s="365"/>
      <c r="AK442" s="355"/>
      <c r="AL442" s="355"/>
      <c r="AM442" s="355"/>
      <c r="AN442" s="355"/>
      <c r="AO442" s="355"/>
      <c r="AP442" s="355"/>
      <c r="AQ442" s="355"/>
      <c r="AR442" s="355"/>
      <c r="AS442" s="355"/>
      <c r="AT442" s="355"/>
      <c r="AU442" s="355"/>
      <c r="AV442" s="355"/>
      <c r="AW442" s="355"/>
      <c r="AX442" s="355"/>
      <c r="AY442" s="355"/>
      <c r="AZ442" s="355"/>
      <c r="BA442" s="355"/>
      <c r="BB442" s="355"/>
      <c r="BC442" s="355"/>
      <c r="BD442" s="355"/>
      <c r="BE442" s="355"/>
      <c r="BF442" s="355"/>
      <c r="BG442" s="355"/>
      <c r="BH442" s="355"/>
    </row>
    <row r="443" spans="1:60">
      <c r="A443" s="362">
        <v>104229</v>
      </c>
      <c r="B443" s="362" t="s">
        <v>981</v>
      </c>
      <c r="C443" s="362" t="s">
        <v>120</v>
      </c>
      <c r="D443" s="362" t="s">
        <v>229</v>
      </c>
      <c r="E443" s="362" t="s">
        <v>686</v>
      </c>
      <c r="F443" s="363">
        <v>41040</v>
      </c>
      <c r="G443" s="362">
        <v>120705</v>
      </c>
      <c r="H443" s="362" t="s">
        <v>751</v>
      </c>
      <c r="I443" s="362" t="s">
        <v>33</v>
      </c>
      <c r="J443" s="362" t="s">
        <v>230</v>
      </c>
      <c r="K443" s="362" t="s">
        <v>685</v>
      </c>
      <c r="L443" s="363">
        <v>40940</v>
      </c>
      <c r="M443" s="355"/>
      <c r="N443" s="355"/>
      <c r="O443" s="355"/>
      <c r="P443" s="355"/>
      <c r="Q443" s="355"/>
      <c r="R443" s="355"/>
      <c r="S443" s="355"/>
      <c r="T443" s="355"/>
      <c r="U443" s="355"/>
      <c r="V443" s="355"/>
      <c r="W443" s="355"/>
      <c r="X443" s="355"/>
      <c r="Y443" s="355"/>
      <c r="Z443" s="355"/>
      <c r="AA443" s="355"/>
      <c r="AB443" s="355"/>
      <c r="AC443" s="355"/>
      <c r="AD443" s="355"/>
      <c r="AE443" s="355"/>
      <c r="AF443" s="355"/>
      <c r="AG443" s="355"/>
      <c r="AH443" s="355"/>
      <c r="AI443" s="355"/>
      <c r="AJ443" s="365"/>
      <c r="AK443" s="355"/>
      <c r="AL443" s="355"/>
      <c r="AM443" s="355"/>
      <c r="AN443" s="355"/>
      <c r="AO443" s="355"/>
      <c r="AP443" s="355"/>
      <c r="AQ443" s="355"/>
      <c r="AR443" s="355"/>
      <c r="AS443" s="355"/>
      <c r="AT443" s="355"/>
      <c r="AU443" s="355"/>
      <c r="AV443" s="355"/>
      <c r="AW443" s="355"/>
      <c r="AX443" s="355"/>
      <c r="AY443" s="355"/>
      <c r="AZ443" s="355"/>
      <c r="BA443" s="355"/>
      <c r="BB443" s="355"/>
      <c r="BC443" s="355"/>
      <c r="BD443" s="355"/>
      <c r="BE443" s="355"/>
      <c r="BF443" s="355"/>
      <c r="BG443" s="355"/>
      <c r="BH443" s="355"/>
    </row>
    <row r="444" spans="1:60">
      <c r="A444" s="362">
        <v>103792</v>
      </c>
      <c r="B444" s="362" t="s">
        <v>727</v>
      </c>
      <c r="C444" s="362" t="s">
        <v>61</v>
      </c>
      <c r="D444" s="362" t="s">
        <v>229</v>
      </c>
      <c r="E444" s="362" t="s">
        <v>683</v>
      </c>
      <c r="F444" s="363">
        <v>40941</v>
      </c>
      <c r="G444" s="362">
        <v>119723</v>
      </c>
      <c r="H444" s="362" t="s">
        <v>1301</v>
      </c>
      <c r="I444" s="362" t="s">
        <v>142</v>
      </c>
      <c r="J444" s="362" t="s">
        <v>230</v>
      </c>
      <c r="K444" s="362" t="s">
        <v>683</v>
      </c>
      <c r="L444" s="363">
        <v>41074</v>
      </c>
      <c r="M444" s="355"/>
      <c r="N444" s="355"/>
      <c r="O444" s="355"/>
      <c r="P444" s="355"/>
      <c r="Q444" s="355"/>
      <c r="R444" s="355"/>
      <c r="S444" s="355"/>
      <c r="T444" s="355"/>
      <c r="U444" s="355"/>
      <c r="V444" s="355"/>
      <c r="W444" s="355"/>
      <c r="X444" s="355"/>
      <c r="Y444" s="355"/>
      <c r="Z444" s="355"/>
      <c r="AA444" s="355"/>
      <c r="AB444" s="355"/>
      <c r="AC444" s="355"/>
      <c r="AD444" s="355"/>
      <c r="AE444" s="355"/>
      <c r="AF444" s="355"/>
      <c r="AG444" s="355"/>
      <c r="AH444" s="355"/>
      <c r="AI444" s="355"/>
      <c r="AJ444" s="365"/>
      <c r="AK444" s="355"/>
      <c r="AL444" s="355"/>
      <c r="AM444" s="355"/>
      <c r="AN444" s="355"/>
      <c r="AO444" s="355"/>
      <c r="AP444" s="355"/>
      <c r="AQ444" s="355"/>
      <c r="AR444" s="355"/>
      <c r="AS444" s="355"/>
      <c r="AT444" s="355"/>
      <c r="AU444" s="355"/>
      <c r="AV444" s="355"/>
      <c r="AW444" s="355"/>
      <c r="AX444" s="355"/>
      <c r="AY444" s="355"/>
      <c r="AZ444" s="355"/>
      <c r="BA444" s="355"/>
      <c r="BB444" s="355"/>
      <c r="BC444" s="355"/>
      <c r="BD444" s="355"/>
      <c r="BE444" s="355"/>
      <c r="BF444" s="355"/>
      <c r="BG444" s="355"/>
      <c r="BH444" s="355"/>
    </row>
    <row r="445" spans="1:60">
      <c r="A445" s="362">
        <v>103701</v>
      </c>
      <c r="B445" s="362" t="s">
        <v>982</v>
      </c>
      <c r="C445" s="362" t="s">
        <v>43</v>
      </c>
      <c r="D445" s="362" t="s">
        <v>229</v>
      </c>
      <c r="E445" s="362" t="s">
        <v>686</v>
      </c>
      <c r="F445" s="363">
        <v>40995</v>
      </c>
      <c r="G445" s="362">
        <v>118785</v>
      </c>
      <c r="H445" s="362" t="s">
        <v>401</v>
      </c>
      <c r="I445" s="362" t="s">
        <v>108</v>
      </c>
      <c r="J445" s="362" t="s">
        <v>230</v>
      </c>
      <c r="K445" s="362" t="s">
        <v>683</v>
      </c>
      <c r="L445" s="363">
        <v>40723</v>
      </c>
      <c r="M445" s="355"/>
      <c r="N445" s="355"/>
      <c r="O445" s="355"/>
      <c r="P445" s="355"/>
      <c r="Q445" s="355"/>
      <c r="R445" s="355"/>
      <c r="S445" s="355"/>
      <c r="T445" s="355"/>
      <c r="U445" s="355"/>
      <c r="V445" s="355"/>
      <c r="W445" s="355"/>
      <c r="X445" s="355"/>
      <c r="Y445" s="355"/>
      <c r="Z445" s="355"/>
      <c r="AA445" s="355"/>
      <c r="AB445" s="355"/>
      <c r="AC445" s="355"/>
      <c r="AD445" s="355"/>
      <c r="AE445" s="355"/>
      <c r="AF445" s="355"/>
      <c r="AG445" s="355"/>
      <c r="AH445" s="355"/>
      <c r="AI445" s="355"/>
      <c r="AJ445" s="365"/>
      <c r="AK445" s="355"/>
      <c r="AL445" s="355"/>
      <c r="AM445" s="355"/>
      <c r="AN445" s="355"/>
      <c r="AO445" s="355"/>
      <c r="AP445" s="355"/>
      <c r="AQ445" s="355"/>
      <c r="AR445" s="355"/>
      <c r="AS445" s="355"/>
      <c r="AT445" s="355"/>
      <c r="AU445" s="355"/>
      <c r="AV445" s="355"/>
      <c r="AW445" s="355"/>
      <c r="AX445" s="355"/>
      <c r="AY445" s="355"/>
      <c r="AZ445" s="355"/>
      <c r="BA445" s="355"/>
      <c r="BB445" s="355"/>
      <c r="BC445" s="355"/>
      <c r="BD445" s="355"/>
      <c r="BE445" s="355"/>
      <c r="BF445" s="355"/>
      <c r="BG445" s="355"/>
      <c r="BH445" s="355"/>
    </row>
    <row r="446" spans="1:60">
      <c r="A446" s="362">
        <v>103699</v>
      </c>
      <c r="B446" s="362" t="s">
        <v>601</v>
      </c>
      <c r="C446" s="362" t="s">
        <v>43</v>
      </c>
      <c r="D446" s="362" t="s">
        <v>229</v>
      </c>
      <c r="E446" s="362" t="s">
        <v>686</v>
      </c>
      <c r="F446" s="363">
        <v>40809</v>
      </c>
      <c r="G446" s="362">
        <v>118106</v>
      </c>
      <c r="H446" s="362" t="s">
        <v>747</v>
      </c>
      <c r="I446" s="362" t="s">
        <v>225</v>
      </c>
      <c r="J446" s="362" t="s">
        <v>230</v>
      </c>
      <c r="K446" s="362" t="s">
        <v>685</v>
      </c>
      <c r="L446" s="363">
        <v>40969</v>
      </c>
      <c r="M446" s="355"/>
      <c r="N446" s="355"/>
      <c r="O446" s="355"/>
      <c r="P446" s="355"/>
      <c r="Q446" s="355"/>
      <c r="R446" s="355"/>
      <c r="S446" s="355"/>
      <c r="T446" s="355"/>
      <c r="U446" s="355"/>
      <c r="V446" s="355"/>
      <c r="W446" s="355"/>
      <c r="X446" s="355"/>
      <c r="Y446" s="355"/>
      <c r="Z446" s="355"/>
      <c r="AA446" s="355"/>
      <c r="AB446" s="355"/>
      <c r="AC446" s="355"/>
      <c r="AD446" s="355"/>
      <c r="AE446" s="355"/>
      <c r="AF446" s="355"/>
      <c r="AG446" s="355"/>
      <c r="AH446" s="355"/>
      <c r="AI446" s="355"/>
      <c r="AJ446" s="365"/>
      <c r="AK446" s="355"/>
      <c r="AL446" s="355"/>
      <c r="AM446" s="355"/>
      <c r="AN446" s="355"/>
      <c r="AO446" s="355"/>
      <c r="AP446" s="355"/>
      <c r="AQ446" s="355"/>
      <c r="AR446" s="355"/>
      <c r="AS446" s="355"/>
      <c r="AT446" s="355"/>
      <c r="AU446" s="355"/>
      <c r="AV446" s="355"/>
      <c r="AW446" s="355"/>
      <c r="AX446" s="355"/>
      <c r="AY446" s="355"/>
      <c r="AZ446" s="355"/>
      <c r="BA446" s="355"/>
      <c r="BB446" s="355"/>
      <c r="BC446" s="355"/>
      <c r="BD446" s="355"/>
      <c r="BE446" s="355"/>
      <c r="BF446" s="355"/>
      <c r="BG446" s="355"/>
      <c r="BH446" s="355"/>
    </row>
    <row r="447" spans="1:60">
      <c r="A447" s="362">
        <v>103668</v>
      </c>
      <c r="B447" s="362" t="s">
        <v>317</v>
      </c>
      <c r="C447" s="362" t="s">
        <v>43</v>
      </c>
      <c r="D447" s="362" t="s">
        <v>229</v>
      </c>
      <c r="E447" s="362" t="s">
        <v>683</v>
      </c>
      <c r="F447" s="363">
        <v>40738</v>
      </c>
      <c r="G447" s="362">
        <v>118088</v>
      </c>
      <c r="H447" s="362" t="s">
        <v>611</v>
      </c>
      <c r="I447" s="362" t="s">
        <v>226</v>
      </c>
      <c r="J447" s="362" t="s">
        <v>230</v>
      </c>
      <c r="K447" s="362" t="s">
        <v>683</v>
      </c>
      <c r="L447" s="363">
        <v>40879</v>
      </c>
      <c r="M447" s="355"/>
      <c r="N447" s="355"/>
      <c r="O447" s="355"/>
      <c r="P447" s="355"/>
      <c r="Q447" s="355"/>
      <c r="R447" s="355"/>
      <c r="S447" s="355"/>
      <c r="T447" s="355"/>
      <c r="U447" s="355"/>
      <c r="V447" s="355"/>
      <c r="W447" s="355"/>
      <c r="X447" s="355"/>
      <c r="Y447" s="355"/>
      <c r="Z447" s="355"/>
      <c r="AA447" s="355"/>
      <c r="AB447" s="355"/>
      <c r="AC447" s="355"/>
      <c r="AD447" s="355"/>
      <c r="AE447" s="355"/>
      <c r="AF447" s="355"/>
      <c r="AG447" s="355"/>
      <c r="AH447" s="355"/>
      <c r="AI447" s="355"/>
      <c r="AJ447" s="365"/>
      <c r="AK447" s="355"/>
      <c r="AL447" s="355"/>
      <c r="AM447" s="355"/>
      <c r="AN447" s="355"/>
      <c r="AO447" s="355"/>
      <c r="AP447" s="355"/>
      <c r="AQ447" s="355"/>
      <c r="AR447" s="355"/>
      <c r="AS447" s="355"/>
      <c r="AT447" s="355"/>
      <c r="AU447" s="355"/>
      <c r="AV447" s="355"/>
      <c r="AW447" s="355"/>
      <c r="AX447" s="355"/>
      <c r="AY447" s="355"/>
      <c r="AZ447" s="355"/>
      <c r="BA447" s="355"/>
      <c r="BB447" s="355"/>
      <c r="BC447" s="355"/>
      <c r="BD447" s="355"/>
      <c r="BE447" s="355"/>
      <c r="BF447" s="355"/>
      <c r="BG447" s="355"/>
      <c r="BH447" s="355"/>
    </row>
    <row r="448" spans="1:60">
      <c r="A448" s="362">
        <v>103234</v>
      </c>
      <c r="B448" s="362" t="s">
        <v>715</v>
      </c>
      <c r="C448" s="362" t="s">
        <v>155</v>
      </c>
      <c r="D448" s="362" t="s">
        <v>229</v>
      </c>
      <c r="E448" s="362" t="s">
        <v>683</v>
      </c>
      <c r="F448" s="363">
        <v>40976</v>
      </c>
      <c r="G448" s="362">
        <v>116443</v>
      </c>
      <c r="H448" s="362" t="s">
        <v>998</v>
      </c>
      <c r="I448" s="362" t="s">
        <v>141</v>
      </c>
      <c r="J448" s="362" t="s">
        <v>230</v>
      </c>
      <c r="K448" s="362" t="s">
        <v>683</v>
      </c>
      <c r="L448" s="363">
        <v>40976</v>
      </c>
      <c r="M448" s="355"/>
      <c r="N448" s="355"/>
      <c r="O448" s="355"/>
      <c r="P448" s="355"/>
      <c r="Q448" s="355"/>
      <c r="R448" s="355"/>
      <c r="S448" s="355"/>
      <c r="T448" s="355"/>
      <c r="U448" s="355"/>
      <c r="V448" s="355"/>
      <c r="W448" s="355"/>
      <c r="X448" s="355"/>
      <c r="Y448" s="355"/>
      <c r="Z448" s="355"/>
      <c r="AA448" s="355"/>
      <c r="AB448" s="355"/>
      <c r="AC448" s="355"/>
      <c r="AD448" s="355"/>
      <c r="AE448" s="355"/>
      <c r="AF448" s="355"/>
      <c r="AG448" s="355"/>
      <c r="AH448" s="355"/>
      <c r="AI448" s="355"/>
      <c r="AJ448" s="365"/>
      <c r="AK448" s="355"/>
      <c r="AL448" s="355"/>
      <c r="AM448" s="355"/>
      <c r="AN448" s="355"/>
      <c r="AO448" s="355"/>
      <c r="AP448" s="355"/>
      <c r="AQ448" s="355"/>
      <c r="AR448" s="355"/>
      <c r="AS448" s="355"/>
      <c r="AT448" s="355"/>
      <c r="AU448" s="355"/>
      <c r="AV448" s="355"/>
      <c r="AW448" s="355"/>
      <c r="AX448" s="355"/>
      <c r="AY448" s="355"/>
      <c r="AZ448" s="355"/>
      <c r="BA448" s="355"/>
      <c r="BB448" s="355"/>
      <c r="BC448" s="355"/>
      <c r="BD448" s="355"/>
      <c r="BE448" s="355"/>
      <c r="BF448" s="355"/>
      <c r="BG448" s="355"/>
      <c r="BH448" s="355"/>
    </row>
    <row r="449" spans="1:60">
      <c r="A449" s="362">
        <v>103216</v>
      </c>
      <c r="B449" s="362" t="s">
        <v>716</v>
      </c>
      <c r="C449" s="362" t="s">
        <v>155</v>
      </c>
      <c r="D449" s="362" t="s">
        <v>229</v>
      </c>
      <c r="E449" s="362" t="s">
        <v>683</v>
      </c>
      <c r="F449" s="363">
        <v>40975</v>
      </c>
      <c r="G449" s="362">
        <v>116430</v>
      </c>
      <c r="H449" s="362" t="s">
        <v>739</v>
      </c>
      <c r="I449" s="362" t="s">
        <v>141</v>
      </c>
      <c r="J449" s="362" t="s">
        <v>230</v>
      </c>
      <c r="K449" s="362" t="s">
        <v>683</v>
      </c>
      <c r="L449" s="363">
        <v>40886</v>
      </c>
      <c r="M449" s="355"/>
      <c r="N449" s="355"/>
      <c r="O449" s="355"/>
      <c r="P449" s="355"/>
      <c r="Q449" s="355"/>
      <c r="R449" s="355"/>
      <c r="S449" s="355"/>
      <c r="T449" s="355"/>
      <c r="U449" s="355"/>
      <c r="V449" s="355"/>
      <c r="W449" s="355"/>
      <c r="X449" s="355"/>
      <c r="Y449" s="355"/>
      <c r="Z449" s="355"/>
      <c r="AA449" s="355"/>
      <c r="AB449" s="355"/>
      <c r="AC449" s="355"/>
      <c r="AD449" s="355"/>
      <c r="AE449" s="355"/>
      <c r="AF449" s="355"/>
      <c r="AG449" s="355"/>
      <c r="AH449" s="355"/>
      <c r="AI449" s="355"/>
      <c r="AJ449" s="365"/>
      <c r="AK449" s="355"/>
      <c r="AL449" s="355"/>
      <c r="AM449" s="355"/>
      <c r="AN449" s="355"/>
      <c r="AO449" s="355"/>
      <c r="AP449" s="355"/>
      <c r="AQ449" s="355"/>
      <c r="AR449" s="355"/>
      <c r="AS449" s="355"/>
      <c r="AT449" s="355"/>
      <c r="AU449" s="355"/>
      <c r="AV449" s="355"/>
      <c r="AW449" s="355"/>
      <c r="AX449" s="355"/>
      <c r="AY449" s="355"/>
      <c r="AZ449" s="355"/>
      <c r="BA449" s="355"/>
      <c r="BB449" s="355"/>
      <c r="BC449" s="355"/>
      <c r="BD449" s="355"/>
      <c r="BE449" s="355"/>
      <c r="BF449" s="355"/>
      <c r="BG449" s="355"/>
      <c r="BH449" s="355"/>
    </row>
    <row r="450" spans="1:60">
      <c r="A450" s="362">
        <v>103173</v>
      </c>
      <c r="B450" s="362" t="s">
        <v>717</v>
      </c>
      <c r="C450" s="362" t="s">
        <v>155</v>
      </c>
      <c r="D450" s="362" t="s">
        <v>229</v>
      </c>
      <c r="E450" s="362" t="s">
        <v>683</v>
      </c>
      <c r="F450" s="363">
        <v>40946</v>
      </c>
      <c r="G450" s="362">
        <v>115208</v>
      </c>
      <c r="H450" s="362" t="s">
        <v>1000</v>
      </c>
      <c r="I450" s="362" t="s">
        <v>263</v>
      </c>
      <c r="J450" s="362" t="s">
        <v>230</v>
      </c>
      <c r="K450" s="362" t="s">
        <v>683</v>
      </c>
      <c r="L450" s="363">
        <v>41060</v>
      </c>
      <c r="M450" s="355"/>
      <c r="N450" s="355"/>
      <c r="O450" s="355"/>
      <c r="P450" s="355"/>
      <c r="Q450" s="355"/>
      <c r="R450" s="355"/>
      <c r="S450" s="355"/>
      <c r="T450" s="355"/>
      <c r="U450" s="355"/>
      <c r="V450" s="355"/>
      <c r="W450" s="355"/>
      <c r="X450" s="355"/>
      <c r="Y450" s="355"/>
      <c r="Z450" s="355"/>
      <c r="AA450" s="355"/>
      <c r="AB450" s="355"/>
      <c r="AC450" s="355"/>
      <c r="AD450" s="355"/>
      <c r="AE450" s="355"/>
      <c r="AF450" s="355"/>
      <c r="AG450" s="355"/>
      <c r="AH450" s="355"/>
      <c r="AI450" s="355"/>
      <c r="AJ450" s="365"/>
      <c r="AK450" s="355"/>
      <c r="AL450" s="355"/>
      <c r="AM450" s="355"/>
      <c r="AN450" s="355"/>
      <c r="AO450" s="355"/>
      <c r="AP450" s="355"/>
      <c r="AQ450" s="355"/>
      <c r="AR450" s="355"/>
      <c r="AS450" s="355"/>
      <c r="AT450" s="355"/>
      <c r="AU450" s="355"/>
      <c r="AV450" s="355"/>
      <c r="AW450" s="355"/>
      <c r="AX450" s="355"/>
      <c r="AY450" s="355"/>
      <c r="AZ450" s="355"/>
      <c r="BA450" s="355"/>
      <c r="BB450" s="355"/>
      <c r="BC450" s="355"/>
      <c r="BD450" s="355"/>
      <c r="BE450" s="355"/>
      <c r="BF450" s="355"/>
      <c r="BG450" s="355"/>
      <c r="BH450" s="355"/>
    </row>
    <row r="451" spans="1:60">
      <c r="A451" s="362">
        <v>103171</v>
      </c>
      <c r="B451" s="362" t="s">
        <v>319</v>
      </c>
      <c r="C451" s="362" t="s">
        <v>155</v>
      </c>
      <c r="D451" s="362" t="s">
        <v>229</v>
      </c>
      <c r="E451" s="362" t="s">
        <v>683</v>
      </c>
      <c r="F451" s="363">
        <v>40619</v>
      </c>
      <c r="G451" s="362">
        <v>113867</v>
      </c>
      <c r="H451" s="362" t="s">
        <v>468</v>
      </c>
      <c r="I451" s="362" t="s">
        <v>201</v>
      </c>
      <c r="J451" s="362" t="s">
        <v>230</v>
      </c>
      <c r="K451" s="362" t="s">
        <v>683</v>
      </c>
      <c r="L451" s="363">
        <v>40962</v>
      </c>
      <c r="M451" s="355"/>
      <c r="N451" s="355"/>
      <c r="O451" s="355"/>
      <c r="P451" s="355"/>
      <c r="Q451" s="355"/>
      <c r="R451" s="355"/>
      <c r="S451" s="355"/>
      <c r="T451" s="355"/>
      <c r="U451" s="355"/>
      <c r="V451" s="355"/>
      <c r="W451" s="355"/>
      <c r="X451" s="355"/>
      <c r="Y451" s="355"/>
      <c r="Z451" s="355"/>
      <c r="AA451" s="355"/>
      <c r="AB451" s="355"/>
      <c r="AC451" s="355"/>
      <c r="AD451" s="355"/>
      <c r="AE451" s="355"/>
      <c r="AF451" s="355"/>
      <c r="AG451" s="355"/>
      <c r="AH451" s="355"/>
      <c r="AI451" s="355"/>
      <c r="AJ451" s="365"/>
      <c r="AK451" s="355"/>
      <c r="AL451" s="355"/>
      <c r="AM451" s="355"/>
      <c r="AN451" s="355"/>
      <c r="AO451" s="355"/>
      <c r="AP451" s="355"/>
      <c r="AQ451" s="355"/>
      <c r="AR451" s="355"/>
      <c r="AS451" s="355"/>
      <c r="AT451" s="355"/>
      <c r="AU451" s="355"/>
      <c r="AV451" s="355"/>
      <c r="AW451" s="355"/>
      <c r="AX451" s="355"/>
      <c r="AY451" s="355"/>
      <c r="AZ451" s="355"/>
      <c r="BA451" s="355"/>
      <c r="BB451" s="355"/>
      <c r="BC451" s="355"/>
      <c r="BD451" s="355"/>
      <c r="BE451" s="355"/>
      <c r="BF451" s="355"/>
      <c r="BG451" s="355"/>
      <c r="BH451" s="355"/>
    </row>
    <row r="452" spans="1:60">
      <c r="A452" s="362">
        <v>103051</v>
      </c>
      <c r="B452" s="362" t="s">
        <v>798</v>
      </c>
      <c r="C452" s="362" t="s">
        <v>154</v>
      </c>
      <c r="D452" s="362" t="s">
        <v>229</v>
      </c>
      <c r="E452" s="362" t="s">
        <v>683</v>
      </c>
      <c r="F452" s="363">
        <v>40935</v>
      </c>
      <c r="G452" s="362">
        <v>112944</v>
      </c>
      <c r="H452" s="362" t="s">
        <v>467</v>
      </c>
      <c r="I452" s="362" t="s">
        <v>140</v>
      </c>
      <c r="J452" s="362" t="s">
        <v>230</v>
      </c>
      <c r="K452" s="362" t="s">
        <v>685</v>
      </c>
      <c r="L452" s="363">
        <v>40941</v>
      </c>
      <c r="M452" s="355"/>
      <c r="N452" s="355"/>
      <c r="O452" s="355"/>
      <c r="P452" s="355"/>
      <c r="Q452" s="355"/>
      <c r="R452" s="355"/>
      <c r="S452" s="355"/>
      <c r="T452" s="355"/>
      <c r="U452" s="355"/>
      <c r="V452" s="355"/>
      <c r="W452" s="355"/>
      <c r="X452" s="355"/>
      <c r="Y452" s="355"/>
      <c r="Z452" s="355"/>
      <c r="AA452" s="355"/>
      <c r="AB452" s="355"/>
      <c r="AC452" s="355"/>
      <c r="AD452" s="355"/>
      <c r="AE452" s="355"/>
      <c r="AF452" s="355"/>
      <c r="AG452" s="355"/>
      <c r="AH452" s="355"/>
      <c r="AI452" s="355"/>
      <c r="AJ452" s="365"/>
      <c r="AK452" s="355"/>
      <c r="AL452" s="355"/>
      <c r="AM452" s="355"/>
      <c r="AN452" s="355"/>
      <c r="AO452" s="355"/>
      <c r="AP452" s="355"/>
      <c r="AQ452" s="355"/>
      <c r="AR452" s="355"/>
      <c r="AS452" s="355"/>
      <c r="AT452" s="355"/>
      <c r="AU452" s="355"/>
      <c r="AV452" s="355"/>
      <c r="AW452" s="355"/>
      <c r="AX452" s="355"/>
      <c r="AY452" s="355"/>
      <c r="AZ452" s="355"/>
      <c r="BA452" s="355"/>
      <c r="BB452" s="355"/>
      <c r="BC452" s="355"/>
      <c r="BD452" s="355"/>
      <c r="BE452" s="355"/>
      <c r="BF452" s="355"/>
      <c r="BG452" s="355"/>
      <c r="BH452" s="355"/>
    </row>
    <row r="453" spans="1:60">
      <c r="A453" s="362">
        <v>102961</v>
      </c>
      <c r="B453" s="362" t="s">
        <v>984</v>
      </c>
      <c r="C453" s="362" t="s">
        <v>153</v>
      </c>
      <c r="D453" s="362" t="s">
        <v>229</v>
      </c>
      <c r="E453" s="362" t="s">
        <v>683</v>
      </c>
      <c r="F453" s="363">
        <v>40983</v>
      </c>
      <c r="G453" s="362">
        <v>112398</v>
      </c>
      <c r="H453" s="362" t="s">
        <v>999</v>
      </c>
      <c r="I453" s="362" t="s">
        <v>105</v>
      </c>
      <c r="J453" s="362" t="s">
        <v>230</v>
      </c>
      <c r="K453" s="362" t="s">
        <v>684</v>
      </c>
      <c r="L453" s="363">
        <v>40967</v>
      </c>
      <c r="M453" s="355"/>
      <c r="N453" s="355"/>
      <c r="O453" s="355"/>
      <c r="P453" s="355"/>
      <c r="Q453" s="355"/>
      <c r="R453" s="355"/>
      <c r="S453" s="355"/>
      <c r="T453" s="355"/>
      <c r="U453" s="355"/>
      <c r="V453" s="355"/>
      <c r="W453" s="355"/>
      <c r="X453" s="355"/>
      <c r="Y453" s="355"/>
      <c r="Z453" s="355"/>
      <c r="AA453" s="355"/>
      <c r="AB453" s="355"/>
      <c r="AC453" s="355"/>
      <c r="AD453" s="355"/>
      <c r="AE453" s="355"/>
      <c r="AF453" s="355"/>
      <c r="AG453" s="355"/>
      <c r="AH453" s="355"/>
      <c r="AI453" s="355"/>
      <c r="AJ453" s="365"/>
      <c r="AK453" s="355"/>
      <c r="AL453" s="355"/>
      <c r="AM453" s="355"/>
      <c r="AN453" s="355"/>
      <c r="AO453" s="355"/>
      <c r="AP453" s="355"/>
      <c r="AQ453" s="355"/>
      <c r="AR453" s="355"/>
      <c r="AS453" s="355"/>
      <c r="AT453" s="355"/>
      <c r="AU453" s="355"/>
      <c r="AV453" s="355"/>
      <c r="AW453" s="355"/>
      <c r="AX453" s="355"/>
      <c r="AY453" s="355"/>
      <c r="AZ453" s="355"/>
      <c r="BA453" s="355"/>
      <c r="BB453" s="355"/>
      <c r="BC453" s="355"/>
      <c r="BD453" s="355"/>
      <c r="BE453" s="355"/>
      <c r="BF453" s="355"/>
      <c r="BG453" s="355"/>
      <c r="BH453" s="355"/>
    </row>
    <row r="454" spans="1:60">
      <c r="A454" s="362">
        <v>102279</v>
      </c>
      <c r="B454" s="362" t="s">
        <v>740</v>
      </c>
      <c r="C454" s="362" t="s">
        <v>50</v>
      </c>
      <c r="D454" s="362" t="s">
        <v>229</v>
      </c>
      <c r="E454" s="362" t="s">
        <v>683</v>
      </c>
      <c r="F454" s="363">
        <v>40963</v>
      </c>
      <c r="G454" s="362">
        <v>111442</v>
      </c>
      <c r="H454" s="362" t="s">
        <v>1001</v>
      </c>
      <c r="I454" s="362" t="s">
        <v>138</v>
      </c>
      <c r="J454" s="362" t="s">
        <v>230</v>
      </c>
      <c r="K454" s="362" t="s">
        <v>685</v>
      </c>
      <c r="L454" s="363">
        <v>40983</v>
      </c>
      <c r="M454" s="355"/>
      <c r="N454" s="355"/>
      <c r="O454" s="355"/>
      <c r="P454" s="355"/>
      <c r="Q454" s="355"/>
      <c r="R454" s="355"/>
      <c r="S454" s="355"/>
      <c r="T454" s="355"/>
      <c r="U454" s="355"/>
      <c r="V454" s="355"/>
      <c r="W454" s="355"/>
      <c r="X454" s="355"/>
      <c r="Y454" s="355"/>
      <c r="Z454" s="355"/>
      <c r="AA454" s="355"/>
      <c r="AB454" s="355"/>
      <c r="AC454" s="355"/>
      <c r="AD454" s="355"/>
      <c r="AE454" s="355"/>
      <c r="AF454" s="355"/>
      <c r="AG454" s="355"/>
      <c r="AH454" s="355"/>
      <c r="AI454" s="355"/>
      <c r="AJ454" s="365"/>
      <c r="AK454" s="355"/>
      <c r="AL454" s="355"/>
      <c r="AM454" s="355"/>
      <c r="AN454" s="355"/>
      <c r="AO454" s="355"/>
      <c r="AP454" s="355"/>
      <c r="AQ454" s="355"/>
      <c r="AR454" s="355"/>
      <c r="AS454" s="355"/>
      <c r="AT454" s="355"/>
      <c r="AU454" s="355"/>
      <c r="AV454" s="355"/>
      <c r="AW454" s="355"/>
      <c r="AX454" s="355"/>
      <c r="AY454" s="355"/>
      <c r="AZ454" s="355"/>
      <c r="BA454" s="355"/>
      <c r="BB454" s="355"/>
      <c r="BC454" s="355"/>
      <c r="BD454" s="355"/>
      <c r="BE454" s="355"/>
      <c r="BF454" s="355"/>
      <c r="BG454" s="355"/>
      <c r="BH454" s="355"/>
    </row>
    <row r="455" spans="1:60">
      <c r="A455" s="362">
        <v>101766</v>
      </c>
      <c r="B455" s="362" t="s">
        <v>311</v>
      </c>
      <c r="C455" s="362" t="s">
        <v>247</v>
      </c>
      <c r="D455" s="362" t="s">
        <v>229</v>
      </c>
      <c r="E455" s="362" t="s">
        <v>683</v>
      </c>
      <c r="F455" s="363">
        <v>40451</v>
      </c>
      <c r="G455" s="362">
        <v>110884</v>
      </c>
      <c r="H455" s="362" t="s">
        <v>1005</v>
      </c>
      <c r="I455" s="362" t="s">
        <v>148</v>
      </c>
      <c r="J455" s="362" t="s">
        <v>230</v>
      </c>
      <c r="K455" s="362" t="s">
        <v>683</v>
      </c>
      <c r="L455" s="363">
        <v>40990</v>
      </c>
      <c r="M455" s="355"/>
      <c r="N455" s="355"/>
      <c r="O455" s="355"/>
      <c r="P455" s="355"/>
      <c r="Q455" s="355"/>
      <c r="R455" s="355"/>
      <c r="S455" s="355"/>
      <c r="T455" s="355"/>
      <c r="U455" s="355"/>
      <c r="V455" s="355"/>
      <c r="W455" s="355"/>
      <c r="X455" s="355"/>
      <c r="Y455" s="355"/>
      <c r="Z455" s="355"/>
      <c r="AA455" s="355"/>
      <c r="AB455" s="355"/>
      <c r="AC455" s="355"/>
      <c r="AD455" s="355"/>
      <c r="AE455" s="355"/>
      <c r="AF455" s="355"/>
      <c r="AG455" s="355"/>
      <c r="AH455" s="355"/>
      <c r="AI455" s="355"/>
      <c r="AJ455" s="365"/>
      <c r="AK455" s="355"/>
      <c r="AL455" s="355"/>
      <c r="AM455" s="355"/>
      <c r="AN455" s="355"/>
      <c r="AO455" s="355"/>
      <c r="AP455" s="355"/>
      <c r="AQ455" s="355"/>
      <c r="AR455" s="355"/>
      <c r="AS455" s="355"/>
      <c r="AT455" s="355"/>
      <c r="AU455" s="355"/>
      <c r="AV455" s="355"/>
      <c r="AW455" s="355"/>
      <c r="AX455" s="355"/>
      <c r="AY455" s="355"/>
      <c r="AZ455" s="355"/>
      <c r="BA455" s="355"/>
      <c r="BB455" s="355"/>
      <c r="BC455" s="355"/>
      <c r="BD455" s="355"/>
      <c r="BE455" s="355"/>
      <c r="BF455" s="355"/>
      <c r="BG455" s="355"/>
      <c r="BH455" s="355"/>
    </row>
    <row r="456" spans="1:60">
      <c r="A456" s="362">
        <v>135542</v>
      </c>
      <c r="B456" s="362" t="s">
        <v>1004</v>
      </c>
      <c r="C456" s="362" t="s">
        <v>43</v>
      </c>
      <c r="D456" s="362" t="s">
        <v>14</v>
      </c>
      <c r="E456" s="362" t="s">
        <v>209</v>
      </c>
      <c r="F456" s="363">
        <v>41040</v>
      </c>
      <c r="G456" s="362">
        <v>109692</v>
      </c>
      <c r="H456" s="362" t="s">
        <v>609</v>
      </c>
      <c r="I456" s="362" t="s">
        <v>131</v>
      </c>
      <c r="J456" s="362" t="s">
        <v>230</v>
      </c>
      <c r="K456" s="362" t="s">
        <v>683</v>
      </c>
      <c r="L456" s="363">
        <v>40816</v>
      </c>
      <c r="M456" s="355"/>
      <c r="N456" s="355"/>
      <c r="O456" s="355"/>
      <c r="P456" s="355"/>
      <c r="Q456" s="355"/>
      <c r="R456" s="355"/>
      <c r="S456" s="355"/>
      <c r="T456" s="355"/>
      <c r="U456" s="355"/>
      <c r="V456" s="355"/>
      <c r="W456" s="355"/>
      <c r="X456" s="355"/>
      <c r="Y456" s="355"/>
      <c r="Z456" s="355"/>
      <c r="AA456" s="355"/>
      <c r="AB456" s="355"/>
      <c r="AC456" s="355"/>
      <c r="AD456" s="355"/>
      <c r="AE456" s="355"/>
      <c r="AF456" s="355"/>
      <c r="AG456" s="355"/>
      <c r="AH456" s="355"/>
      <c r="AI456" s="355"/>
      <c r="AJ456" s="365"/>
      <c r="AK456" s="355"/>
      <c r="AL456" s="355"/>
      <c r="AM456" s="355"/>
      <c r="AN456" s="355"/>
      <c r="AO456" s="355"/>
      <c r="AP456" s="355"/>
      <c r="AQ456" s="355"/>
      <c r="AR456" s="355"/>
      <c r="AS456" s="355"/>
      <c r="AT456" s="355"/>
      <c r="AU456" s="355"/>
      <c r="AV456" s="355"/>
      <c r="AW456" s="355"/>
      <c r="AX456" s="355"/>
      <c r="AY456" s="355"/>
      <c r="AZ456" s="355"/>
      <c r="BA456" s="355"/>
      <c r="BB456" s="355"/>
      <c r="BC456" s="355"/>
      <c r="BD456" s="355"/>
      <c r="BE456" s="355"/>
      <c r="BF456" s="355"/>
      <c r="BG456" s="355"/>
      <c r="BH456" s="355"/>
    </row>
    <row r="457" spans="1:60">
      <c r="A457" s="362">
        <v>135516</v>
      </c>
      <c r="B457" s="362" t="s">
        <v>1006</v>
      </c>
      <c r="C457" s="362" t="s">
        <v>42</v>
      </c>
      <c r="D457" s="362" t="s">
        <v>14</v>
      </c>
      <c r="E457" s="362" t="s">
        <v>209</v>
      </c>
      <c r="F457" s="363">
        <v>40871</v>
      </c>
      <c r="G457" s="362">
        <v>109295</v>
      </c>
      <c r="H457" s="362" t="s">
        <v>461</v>
      </c>
      <c r="I457" s="362" t="s">
        <v>25</v>
      </c>
      <c r="J457" s="362" t="s">
        <v>230</v>
      </c>
      <c r="K457" s="362" t="s">
        <v>683</v>
      </c>
      <c r="L457" s="363">
        <v>40885</v>
      </c>
      <c r="M457" s="355"/>
      <c r="N457" s="355"/>
      <c r="O457" s="355"/>
      <c r="P457" s="355"/>
      <c r="Q457" s="355"/>
      <c r="R457" s="355"/>
      <c r="S457" s="355"/>
      <c r="T457" s="355"/>
      <c r="U457" s="355"/>
      <c r="V457" s="355"/>
      <c r="W457" s="355"/>
      <c r="X457" s="355"/>
      <c r="Y457" s="355"/>
      <c r="Z457" s="355"/>
      <c r="AA457" s="355"/>
      <c r="AB457" s="355"/>
      <c r="AC457" s="355"/>
      <c r="AD457" s="355"/>
      <c r="AE457" s="355"/>
      <c r="AF457" s="355"/>
      <c r="AG457" s="355"/>
      <c r="AH457" s="355"/>
      <c r="AI457" s="355"/>
      <c r="AJ457" s="365"/>
      <c r="AK457" s="355"/>
      <c r="AL457" s="355"/>
      <c r="AM457" s="355"/>
      <c r="AN457" s="355"/>
      <c r="AO457" s="355"/>
      <c r="AP457" s="355"/>
      <c r="AQ457" s="355"/>
      <c r="AR457" s="355"/>
      <c r="AS457" s="355"/>
      <c r="AT457" s="355"/>
      <c r="AU457" s="355"/>
      <c r="AV457" s="355"/>
      <c r="AW457" s="355"/>
      <c r="AX457" s="355"/>
      <c r="AY457" s="355"/>
      <c r="AZ457" s="355"/>
      <c r="BA457" s="355"/>
      <c r="BB457" s="355"/>
      <c r="BC457" s="355"/>
      <c r="BD457" s="355"/>
      <c r="BE457" s="355"/>
      <c r="BF457" s="355"/>
      <c r="BG457" s="355"/>
      <c r="BH457" s="355"/>
    </row>
    <row r="458" spans="1:60">
      <c r="A458" s="362">
        <v>135501</v>
      </c>
      <c r="B458" s="362" t="s">
        <v>614</v>
      </c>
      <c r="C458" s="362" t="s">
        <v>177</v>
      </c>
      <c r="D458" s="362" t="s">
        <v>14</v>
      </c>
      <c r="E458" s="362" t="s">
        <v>209</v>
      </c>
      <c r="F458" s="363">
        <v>40879</v>
      </c>
      <c r="G458" s="362">
        <v>108063</v>
      </c>
      <c r="H458" s="362" t="s">
        <v>1008</v>
      </c>
      <c r="I458" s="362" t="s">
        <v>125</v>
      </c>
      <c r="J458" s="362" t="s">
        <v>230</v>
      </c>
      <c r="K458" s="362" t="s">
        <v>683</v>
      </c>
      <c r="L458" s="363">
        <v>41040</v>
      </c>
      <c r="M458" s="355"/>
      <c r="N458" s="355"/>
      <c r="O458" s="355"/>
      <c r="P458" s="355"/>
      <c r="Q458" s="355"/>
      <c r="R458" s="355"/>
      <c r="S458" s="355"/>
      <c r="T458" s="355"/>
      <c r="U458" s="355"/>
      <c r="V458" s="355"/>
      <c r="W458" s="355"/>
      <c r="X458" s="355"/>
      <c r="Y458" s="355"/>
      <c r="Z458" s="355"/>
      <c r="AA458" s="355"/>
      <c r="AB458" s="355"/>
      <c r="AC458" s="355"/>
      <c r="AD458" s="355"/>
      <c r="AE458" s="355"/>
      <c r="AF458" s="355"/>
      <c r="AG458" s="355"/>
      <c r="AH458" s="355"/>
      <c r="AI458" s="355"/>
      <c r="AJ458" s="365"/>
      <c r="AK458" s="355"/>
      <c r="AL458" s="355"/>
      <c r="AM458" s="355"/>
      <c r="AN458" s="355"/>
      <c r="AO458" s="355"/>
      <c r="AP458" s="355"/>
      <c r="AQ458" s="355"/>
      <c r="AR458" s="355"/>
      <c r="AS458" s="355"/>
      <c r="AT458" s="355"/>
      <c r="AU458" s="355"/>
      <c r="AV458" s="355"/>
      <c r="AW458" s="355"/>
      <c r="AX458" s="355"/>
      <c r="AY458" s="355"/>
      <c r="AZ458" s="355"/>
      <c r="BA458" s="355"/>
      <c r="BB458" s="355"/>
      <c r="BC458" s="355"/>
      <c r="BD458" s="355"/>
      <c r="BE458" s="355"/>
      <c r="BF458" s="355"/>
      <c r="BG458" s="355"/>
      <c r="BH458" s="355"/>
    </row>
    <row r="459" spans="1:60">
      <c r="A459" s="362">
        <v>135463</v>
      </c>
      <c r="B459" s="362" t="s">
        <v>1007</v>
      </c>
      <c r="C459" s="362" t="s">
        <v>108</v>
      </c>
      <c r="D459" s="362" t="s">
        <v>14</v>
      </c>
      <c r="E459" s="362" t="s">
        <v>209</v>
      </c>
      <c r="F459" s="363">
        <v>40990</v>
      </c>
      <c r="G459" s="362">
        <v>107776</v>
      </c>
      <c r="H459" s="362" t="s">
        <v>453</v>
      </c>
      <c r="I459" s="362" t="s">
        <v>208</v>
      </c>
      <c r="J459" s="362" t="s">
        <v>230</v>
      </c>
      <c r="K459" s="362" t="s">
        <v>683</v>
      </c>
      <c r="L459" s="363">
        <v>40933</v>
      </c>
      <c r="M459" s="355"/>
      <c r="N459" s="355"/>
      <c r="O459" s="355"/>
      <c r="P459" s="355"/>
      <c r="Q459" s="355"/>
      <c r="R459" s="355"/>
      <c r="S459" s="355"/>
      <c r="T459" s="355"/>
      <c r="U459" s="355"/>
      <c r="V459" s="355"/>
      <c r="W459" s="355"/>
      <c r="X459" s="355"/>
      <c r="Y459" s="355"/>
      <c r="Z459" s="355"/>
      <c r="AA459" s="355"/>
      <c r="AB459" s="355"/>
      <c r="AC459" s="355"/>
      <c r="AD459" s="355"/>
      <c r="AE459" s="355"/>
      <c r="AF459" s="355"/>
      <c r="AG459" s="355"/>
      <c r="AH459" s="355"/>
      <c r="AI459" s="355"/>
      <c r="AJ459" s="365"/>
      <c r="AK459" s="355"/>
      <c r="AL459" s="355"/>
      <c r="AM459" s="355"/>
      <c r="AN459" s="355"/>
      <c r="AO459" s="355"/>
      <c r="AP459" s="355"/>
      <c r="AQ459" s="355"/>
      <c r="AR459" s="355"/>
      <c r="AS459" s="355"/>
      <c r="AT459" s="355"/>
      <c r="AU459" s="355"/>
      <c r="AV459" s="355"/>
      <c r="AW459" s="355"/>
      <c r="AX459" s="355"/>
      <c r="AY459" s="355"/>
      <c r="AZ459" s="355"/>
      <c r="BA459" s="355"/>
      <c r="BB459" s="355"/>
      <c r="BC459" s="355"/>
      <c r="BD459" s="355"/>
      <c r="BE459" s="355"/>
      <c r="BF459" s="355"/>
      <c r="BG459" s="355"/>
      <c r="BH459" s="355"/>
    </row>
    <row r="460" spans="1:60">
      <c r="A460" s="362">
        <v>131014</v>
      </c>
      <c r="B460" s="362" t="s">
        <v>387</v>
      </c>
      <c r="C460" s="362" t="s">
        <v>122</v>
      </c>
      <c r="D460" s="362" t="s">
        <v>14</v>
      </c>
      <c r="E460" s="362" t="s">
        <v>209</v>
      </c>
      <c r="F460" s="363">
        <v>40674</v>
      </c>
      <c r="G460" s="362">
        <v>107581</v>
      </c>
      <c r="H460" s="362" t="s">
        <v>456</v>
      </c>
      <c r="I460" s="362" t="s">
        <v>206</v>
      </c>
      <c r="J460" s="362" t="s">
        <v>230</v>
      </c>
      <c r="K460" s="362" t="s">
        <v>684</v>
      </c>
      <c r="L460" s="363">
        <v>40975</v>
      </c>
      <c r="M460" s="355"/>
      <c r="N460" s="355"/>
      <c r="O460" s="355"/>
      <c r="P460" s="355"/>
      <c r="Q460" s="355"/>
      <c r="R460" s="355"/>
      <c r="S460" s="355"/>
      <c r="T460" s="355"/>
      <c r="U460" s="355"/>
      <c r="V460" s="355"/>
      <c r="W460" s="355"/>
      <c r="X460" s="355"/>
      <c r="Y460" s="355"/>
      <c r="Z460" s="355"/>
      <c r="AA460" s="355"/>
      <c r="AB460" s="355"/>
      <c r="AC460" s="355"/>
      <c r="AD460" s="355"/>
      <c r="AE460" s="355"/>
      <c r="AF460" s="355"/>
      <c r="AG460" s="355"/>
      <c r="AH460" s="355"/>
      <c r="AI460" s="355"/>
      <c r="AJ460" s="365"/>
      <c r="AK460" s="355"/>
      <c r="AL460" s="355"/>
      <c r="AM460" s="355"/>
      <c r="AN460" s="355"/>
      <c r="AO460" s="355"/>
      <c r="AP460" s="355"/>
      <c r="AQ460" s="355"/>
      <c r="AR460" s="355"/>
      <c r="AS460" s="355"/>
      <c r="AT460" s="355"/>
      <c r="AU460" s="355"/>
      <c r="AV460" s="355"/>
      <c r="AW460" s="355"/>
      <c r="AX460" s="355"/>
      <c r="AY460" s="355"/>
      <c r="AZ460" s="355"/>
      <c r="BA460" s="355"/>
      <c r="BB460" s="355"/>
      <c r="BC460" s="355"/>
      <c r="BD460" s="355"/>
      <c r="BE460" s="355"/>
      <c r="BF460" s="355"/>
      <c r="BG460" s="355"/>
      <c r="BH460" s="355"/>
    </row>
    <row r="461" spans="1:60">
      <c r="A461" s="362">
        <v>126172</v>
      </c>
      <c r="B461" s="362" t="s">
        <v>371</v>
      </c>
      <c r="C461" s="362" t="s">
        <v>259</v>
      </c>
      <c r="D461" s="362" t="s">
        <v>14</v>
      </c>
      <c r="E461" s="362" t="s">
        <v>209</v>
      </c>
      <c r="F461" s="363">
        <v>40674</v>
      </c>
      <c r="G461" s="362">
        <v>107440</v>
      </c>
      <c r="H461" s="362" t="s">
        <v>327</v>
      </c>
      <c r="I461" s="362" t="s">
        <v>147</v>
      </c>
      <c r="J461" s="362" t="s">
        <v>230</v>
      </c>
      <c r="K461" s="362" t="s">
        <v>685</v>
      </c>
      <c r="L461" s="363">
        <v>40493</v>
      </c>
      <c r="M461" s="355"/>
      <c r="N461" s="355"/>
      <c r="O461" s="355"/>
      <c r="P461" s="355"/>
      <c r="Q461" s="355"/>
      <c r="R461" s="355"/>
      <c r="S461" s="355"/>
      <c r="T461" s="355"/>
      <c r="U461" s="355"/>
      <c r="V461" s="355"/>
      <c r="W461" s="355"/>
      <c r="X461" s="355"/>
      <c r="Y461" s="355"/>
      <c r="Z461" s="355"/>
      <c r="AA461" s="355"/>
      <c r="AB461" s="355"/>
      <c r="AC461" s="355"/>
      <c r="AD461" s="355"/>
      <c r="AE461" s="355"/>
      <c r="AF461" s="355"/>
      <c r="AG461" s="355"/>
      <c r="AH461" s="355"/>
      <c r="AI461" s="355"/>
      <c r="AJ461" s="365"/>
      <c r="AK461" s="355"/>
      <c r="AL461" s="355"/>
      <c r="AM461" s="355"/>
      <c r="AN461" s="355"/>
      <c r="AO461" s="355"/>
      <c r="AP461" s="355"/>
      <c r="AQ461" s="355"/>
      <c r="AR461" s="355"/>
      <c r="AS461" s="355"/>
      <c r="AT461" s="355"/>
      <c r="AU461" s="355"/>
      <c r="AV461" s="355"/>
      <c r="AW461" s="355"/>
      <c r="AX461" s="355"/>
      <c r="AY461" s="355"/>
      <c r="AZ461" s="355"/>
      <c r="BA461" s="355"/>
      <c r="BB461" s="355"/>
      <c r="BC461" s="355"/>
      <c r="BD461" s="355"/>
      <c r="BE461" s="355"/>
      <c r="BF461" s="355"/>
      <c r="BG461" s="355"/>
      <c r="BH461" s="355"/>
    </row>
    <row r="462" spans="1:60">
      <c r="A462" s="362">
        <v>125497</v>
      </c>
      <c r="B462" s="362" t="s">
        <v>429</v>
      </c>
      <c r="C462" s="362" t="s">
        <v>234</v>
      </c>
      <c r="D462" s="362" t="s">
        <v>14</v>
      </c>
      <c r="E462" s="362" t="s">
        <v>209</v>
      </c>
      <c r="F462" s="363">
        <v>40353</v>
      </c>
      <c r="G462" s="362">
        <v>106788</v>
      </c>
      <c r="H462" s="362" t="s">
        <v>335</v>
      </c>
      <c r="I462" s="362" t="s">
        <v>177</v>
      </c>
      <c r="J462" s="362" t="s">
        <v>230</v>
      </c>
      <c r="K462" s="362" t="s">
        <v>683</v>
      </c>
      <c r="L462" s="363">
        <v>40563</v>
      </c>
      <c r="M462" s="355"/>
      <c r="N462" s="355"/>
      <c r="O462" s="355"/>
      <c r="P462" s="355"/>
      <c r="Q462" s="355"/>
      <c r="R462" s="355"/>
      <c r="S462" s="355"/>
      <c r="T462" s="355"/>
      <c r="U462" s="355"/>
      <c r="V462" s="355"/>
      <c r="W462" s="355"/>
      <c r="X462" s="355"/>
      <c r="Y462" s="355"/>
      <c r="Z462" s="355"/>
      <c r="AA462" s="355"/>
      <c r="AB462" s="355"/>
      <c r="AC462" s="355"/>
      <c r="AD462" s="355"/>
      <c r="AE462" s="355"/>
      <c r="AF462" s="355"/>
      <c r="AG462" s="355"/>
      <c r="AH462" s="355"/>
      <c r="AI462" s="355"/>
      <c r="AJ462" s="365"/>
      <c r="AK462" s="355"/>
      <c r="AL462" s="355"/>
      <c r="AM462" s="355"/>
      <c r="AN462" s="355"/>
      <c r="AO462" s="355"/>
      <c r="AP462" s="355"/>
      <c r="AQ462" s="355"/>
      <c r="AR462" s="355"/>
      <c r="AS462" s="355"/>
      <c r="AT462" s="355"/>
      <c r="AU462" s="355"/>
      <c r="AV462" s="355"/>
      <c r="AW462" s="355"/>
      <c r="AX462" s="355"/>
      <c r="AY462" s="355"/>
      <c r="AZ462" s="355"/>
      <c r="BA462" s="355"/>
      <c r="BB462" s="355"/>
      <c r="BC462" s="355"/>
      <c r="BD462" s="355"/>
      <c r="BE462" s="355"/>
      <c r="BF462" s="355"/>
      <c r="BG462" s="355"/>
      <c r="BH462" s="355"/>
    </row>
    <row r="463" spans="1:60">
      <c r="A463" s="362">
        <v>136754</v>
      </c>
      <c r="B463" s="362" t="s">
        <v>1002</v>
      </c>
      <c r="C463" s="362" t="s">
        <v>30</v>
      </c>
      <c r="D463" s="362" t="s">
        <v>14</v>
      </c>
      <c r="E463" s="362" t="s">
        <v>209</v>
      </c>
      <c r="F463" s="363">
        <v>41039</v>
      </c>
      <c r="G463" s="362">
        <v>103853</v>
      </c>
      <c r="H463" s="362" t="s">
        <v>320</v>
      </c>
      <c r="I463" s="362" t="s">
        <v>61</v>
      </c>
      <c r="J463" s="362" t="s">
        <v>230</v>
      </c>
      <c r="K463" s="362" t="s">
        <v>685</v>
      </c>
      <c r="L463" s="363">
        <v>40631</v>
      </c>
      <c r="M463" s="355"/>
      <c r="N463" s="355"/>
      <c r="O463" s="355"/>
      <c r="P463" s="355"/>
      <c r="Q463" s="355"/>
      <c r="R463" s="355"/>
      <c r="S463" s="355"/>
      <c r="T463" s="355"/>
      <c r="U463" s="355"/>
      <c r="V463" s="355"/>
      <c r="W463" s="355"/>
      <c r="X463" s="355"/>
      <c r="Y463" s="355"/>
      <c r="Z463" s="355"/>
      <c r="AA463" s="355"/>
      <c r="AB463" s="355"/>
      <c r="AC463" s="355"/>
      <c r="AD463" s="355"/>
      <c r="AE463" s="355"/>
      <c r="AF463" s="355"/>
      <c r="AG463" s="355"/>
      <c r="AH463" s="355"/>
      <c r="AI463" s="355"/>
      <c r="AJ463" s="365"/>
      <c r="AK463" s="355"/>
      <c r="AL463" s="355"/>
      <c r="AM463" s="355"/>
      <c r="AN463" s="355"/>
      <c r="AO463" s="355"/>
      <c r="AP463" s="355"/>
      <c r="AQ463" s="355"/>
      <c r="AR463" s="355"/>
      <c r="AS463" s="355"/>
      <c r="AT463" s="355"/>
      <c r="AU463" s="355"/>
      <c r="AV463" s="355"/>
      <c r="AW463" s="355"/>
      <c r="AX463" s="355"/>
      <c r="AY463" s="355"/>
      <c r="AZ463" s="355"/>
      <c r="BA463" s="355"/>
      <c r="BB463" s="355"/>
      <c r="BC463" s="355"/>
      <c r="BD463" s="355"/>
      <c r="BE463" s="355"/>
      <c r="BF463" s="355"/>
      <c r="BG463" s="355"/>
      <c r="BH463" s="355"/>
    </row>
    <row r="464" spans="1:60">
      <c r="A464" s="362">
        <v>136160</v>
      </c>
      <c r="B464" s="362" t="s">
        <v>1003</v>
      </c>
      <c r="C464" s="362" t="s">
        <v>122</v>
      </c>
      <c r="D464" s="362" t="s">
        <v>14</v>
      </c>
      <c r="E464" s="362" t="s">
        <v>209</v>
      </c>
      <c r="F464" s="363">
        <v>41025</v>
      </c>
      <c r="G464" s="362">
        <v>103510</v>
      </c>
      <c r="H464" s="362" t="s">
        <v>718</v>
      </c>
      <c r="I464" s="362" t="s">
        <v>155</v>
      </c>
      <c r="J464" s="362" t="s">
        <v>230</v>
      </c>
      <c r="K464" s="362" t="s">
        <v>685</v>
      </c>
      <c r="L464" s="363">
        <v>40962</v>
      </c>
      <c r="M464" s="355"/>
      <c r="N464" s="355"/>
      <c r="O464" s="355"/>
      <c r="P464" s="355"/>
      <c r="Q464" s="355"/>
      <c r="R464" s="355"/>
      <c r="S464" s="355"/>
      <c r="T464" s="355"/>
      <c r="U464" s="355"/>
      <c r="V464" s="355"/>
      <c r="W464" s="355"/>
      <c r="X464" s="355"/>
      <c r="Y464" s="355"/>
      <c r="Z464" s="355"/>
      <c r="AA464" s="355"/>
      <c r="AB464" s="355"/>
      <c r="AC464" s="355"/>
      <c r="AD464" s="355"/>
      <c r="AE464" s="355"/>
      <c r="AF464" s="355"/>
      <c r="AG464" s="355"/>
      <c r="AH464" s="355"/>
      <c r="AI464" s="355"/>
      <c r="AJ464" s="365"/>
      <c r="AK464" s="355"/>
      <c r="AL464" s="355"/>
      <c r="AM464" s="355"/>
      <c r="AN464" s="355"/>
      <c r="AO464" s="355"/>
      <c r="AP464" s="355"/>
      <c r="AQ464" s="355"/>
      <c r="AR464" s="355"/>
      <c r="AS464" s="355"/>
      <c r="AT464" s="355"/>
      <c r="AU464" s="355"/>
      <c r="AV464" s="355"/>
      <c r="AW464" s="355"/>
      <c r="AX464" s="355"/>
      <c r="AY464" s="355"/>
      <c r="AZ464" s="355"/>
      <c r="BA464" s="355"/>
      <c r="BB464" s="355"/>
      <c r="BC464" s="355"/>
      <c r="BD464" s="355"/>
      <c r="BE464" s="355"/>
      <c r="BF464" s="355"/>
      <c r="BG464" s="355"/>
      <c r="BH464" s="355"/>
    </row>
    <row r="465" spans="1:60">
      <c r="A465" s="362">
        <v>114703</v>
      </c>
      <c r="B465" s="362" t="s">
        <v>1009</v>
      </c>
      <c r="C465" s="362" t="s">
        <v>263</v>
      </c>
      <c r="D465" s="362" t="s">
        <v>14</v>
      </c>
      <c r="E465" s="362" t="s">
        <v>209</v>
      </c>
      <c r="F465" s="363">
        <v>40991</v>
      </c>
      <c r="G465" s="362">
        <v>102167</v>
      </c>
      <c r="H465" s="362" t="s">
        <v>21</v>
      </c>
      <c r="I465" s="362" t="s">
        <v>181</v>
      </c>
      <c r="J465" s="362" t="s">
        <v>230</v>
      </c>
      <c r="K465" s="362" t="s">
        <v>684</v>
      </c>
      <c r="L465" s="363">
        <v>40884</v>
      </c>
      <c r="M465" s="355"/>
      <c r="N465" s="355"/>
      <c r="O465" s="355"/>
      <c r="P465" s="355"/>
      <c r="Q465" s="355"/>
      <c r="R465" s="355"/>
      <c r="S465" s="355"/>
      <c r="T465" s="355"/>
      <c r="U465" s="355"/>
      <c r="V465" s="355"/>
      <c r="W465" s="355"/>
      <c r="X465" s="355"/>
      <c r="Y465" s="355"/>
      <c r="Z465" s="355"/>
      <c r="AA465" s="355"/>
      <c r="AB465" s="355"/>
      <c r="AC465" s="355"/>
      <c r="AD465" s="355"/>
      <c r="AE465" s="355"/>
      <c r="AF465" s="355"/>
      <c r="AG465" s="355"/>
      <c r="AH465" s="355"/>
      <c r="AI465" s="355"/>
      <c r="AJ465" s="365"/>
      <c r="AK465" s="355"/>
      <c r="AL465" s="355"/>
      <c r="AM465" s="355"/>
      <c r="AN465" s="355"/>
      <c r="AO465" s="355"/>
      <c r="AP465" s="355"/>
      <c r="AQ465" s="355"/>
      <c r="AR465" s="355"/>
      <c r="AS465" s="355"/>
      <c r="AT465" s="355"/>
      <c r="AU465" s="355"/>
      <c r="AV465" s="355"/>
      <c r="AW465" s="355"/>
      <c r="AX465" s="355"/>
      <c r="AY465" s="355"/>
      <c r="AZ465" s="355"/>
      <c r="BA465" s="355"/>
      <c r="BB465" s="355"/>
      <c r="BC465" s="355"/>
      <c r="BD465" s="355"/>
      <c r="BE465" s="355"/>
      <c r="BF465" s="355"/>
      <c r="BG465" s="355"/>
      <c r="BH465" s="355"/>
    </row>
    <row r="466" spans="1:60">
      <c r="A466" s="362">
        <v>137297</v>
      </c>
      <c r="B466" s="362" t="s">
        <v>774</v>
      </c>
      <c r="C466" s="362" t="s">
        <v>203</v>
      </c>
      <c r="D466" s="362" t="s">
        <v>230</v>
      </c>
      <c r="E466" s="362" t="s">
        <v>688</v>
      </c>
      <c r="F466" s="363">
        <v>40890</v>
      </c>
      <c r="G466" s="362">
        <v>102056</v>
      </c>
      <c r="H466" s="362" t="s">
        <v>612</v>
      </c>
      <c r="I466" s="362" t="s">
        <v>223</v>
      </c>
      <c r="J466" s="362" t="s">
        <v>230</v>
      </c>
      <c r="K466" s="362" t="s">
        <v>685</v>
      </c>
      <c r="L466" s="363">
        <v>40822</v>
      </c>
      <c r="M466" s="355"/>
      <c r="N466" s="355"/>
      <c r="O466" s="355"/>
      <c r="P466" s="355"/>
      <c r="Q466" s="355"/>
      <c r="R466" s="355"/>
      <c r="S466" s="355"/>
      <c r="T466" s="355"/>
      <c r="U466" s="355"/>
      <c r="V466" s="355"/>
      <c r="W466" s="355"/>
      <c r="X466" s="355"/>
      <c r="Y466" s="355"/>
      <c r="Z466" s="355"/>
      <c r="AA466" s="355"/>
      <c r="AB466" s="355"/>
      <c r="AC466" s="355"/>
      <c r="AD466" s="355"/>
      <c r="AE466" s="355"/>
      <c r="AF466" s="355"/>
      <c r="AG466" s="355"/>
      <c r="AH466" s="355"/>
      <c r="AI466" s="355"/>
      <c r="AJ466" s="365"/>
      <c r="AK466" s="355"/>
      <c r="AL466" s="355"/>
      <c r="AM466" s="355"/>
      <c r="AN466" s="355"/>
      <c r="AO466" s="355"/>
      <c r="AP466" s="355"/>
      <c r="AQ466" s="355"/>
      <c r="AR466" s="355"/>
      <c r="AS466" s="355"/>
      <c r="AT466" s="355"/>
      <c r="AU466" s="355"/>
      <c r="AV466" s="355"/>
      <c r="AW466" s="355"/>
      <c r="AX466" s="355"/>
      <c r="AY466" s="355"/>
      <c r="AZ466" s="355"/>
      <c r="BA466" s="355"/>
      <c r="BB466" s="355"/>
      <c r="BC466" s="355"/>
      <c r="BD466" s="355"/>
      <c r="BE466" s="355"/>
      <c r="BF466" s="355"/>
      <c r="BG466" s="355"/>
      <c r="BH466" s="355"/>
    </row>
    <row r="467" spans="1:60">
      <c r="A467" s="362">
        <v>137208</v>
      </c>
      <c r="B467" s="362" t="s">
        <v>790</v>
      </c>
      <c r="C467" s="362" t="s">
        <v>109</v>
      </c>
      <c r="D467" s="362" t="s">
        <v>230</v>
      </c>
      <c r="E467" s="362" t="s">
        <v>688</v>
      </c>
      <c r="F467" s="363">
        <v>40969</v>
      </c>
      <c r="G467" s="362">
        <v>101943</v>
      </c>
      <c r="H467" s="362" t="s">
        <v>728</v>
      </c>
      <c r="I467" s="362" t="s">
        <v>44</v>
      </c>
      <c r="J467" s="362" t="s">
        <v>230</v>
      </c>
      <c r="K467" s="362" t="s">
        <v>685</v>
      </c>
      <c r="L467" s="363">
        <v>40941</v>
      </c>
      <c r="M467" s="355"/>
      <c r="N467" s="355"/>
      <c r="O467" s="355"/>
      <c r="P467" s="355"/>
      <c r="Q467" s="355"/>
      <c r="R467" s="355"/>
      <c r="S467" s="355"/>
      <c r="T467" s="355"/>
      <c r="U467" s="355"/>
      <c r="V467" s="355"/>
      <c r="W467" s="355"/>
      <c r="X467" s="355"/>
      <c r="Y467" s="355"/>
      <c r="Z467" s="355"/>
      <c r="AA467" s="355"/>
      <c r="AB467" s="355"/>
      <c r="AC467" s="355"/>
      <c r="AD467" s="355"/>
      <c r="AE467" s="355"/>
      <c r="AF467" s="355"/>
      <c r="AG467" s="355"/>
      <c r="AH467" s="355"/>
      <c r="AI467" s="355"/>
      <c r="AJ467" s="365"/>
      <c r="AK467" s="355"/>
      <c r="AL467" s="355"/>
      <c r="AM467" s="355"/>
      <c r="AN467" s="355"/>
      <c r="AO467" s="355"/>
      <c r="AP467" s="355"/>
      <c r="AQ467" s="355"/>
      <c r="AR467" s="355"/>
      <c r="AS467" s="355"/>
      <c r="AT467" s="355"/>
      <c r="AU467" s="355"/>
      <c r="AV467" s="355"/>
      <c r="AW467" s="355"/>
      <c r="AX467" s="355"/>
      <c r="AY467" s="355"/>
      <c r="AZ467" s="355"/>
      <c r="BA467" s="355"/>
      <c r="BB467" s="355"/>
      <c r="BC467" s="355"/>
      <c r="BD467" s="355"/>
      <c r="BE467" s="355"/>
      <c r="BF467" s="355"/>
      <c r="BG467" s="355"/>
      <c r="BH467" s="355"/>
    </row>
    <row r="468" spans="1:60">
      <c r="A468" s="362">
        <v>137158</v>
      </c>
      <c r="B468" s="362" t="s">
        <v>608</v>
      </c>
      <c r="C468" s="362" t="s">
        <v>128</v>
      </c>
      <c r="D468" s="362" t="s">
        <v>230</v>
      </c>
      <c r="E468" s="362" t="s">
        <v>688</v>
      </c>
      <c r="F468" s="363">
        <v>40822</v>
      </c>
      <c r="G468" s="362">
        <v>101810</v>
      </c>
      <c r="H468" s="362" t="s">
        <v>1302</v>
      </c>
      <c r="I468" s="362" t="s">
        <v>247</v>
      </c>
      <c r="J468" s="362" t="s">
        <v>230</v>
      </c>
      <c r="K468" s="362" t="s">
        <v>683</v>
      </c>
      <c r="L468" s="363">
        <v>41088</v>
      </c>
      <c r="M468" s="355"/>
      <c r="N468" s="355"/>
      <c r="O468" s="355"/>
      <c r="P468" s="355"/>
      <c r="Q468" s="355"/>
      <c r="R468" s="355"/>
      <c r="S468" s="355"/>
      <c r="T468" s="355"/>
      <c r="U468" s="355"/>
      <c r="V468" s="355"/>
      <c r="W468" s="355"/>
      <c r="X468" s="355"/>
      <c r="Y468" s="355"/>
      <c r="Z468" s="355"/>
      <c r="AA468" s="355"/>
      <c r="AB468" s="355"/>
      <c r="AC468" s="355"/>
      <c r="AD468" s="355"/>
      <c r="AE468" s="355"/>
      <c r="AF468" s="355"/>
      <c r="AG468" s="355"/>
      <c r="AH468" s="355"/>
      <c r="AI468" s="355"/>
      <c r="AJ468" s="365"/>
      <c r="AK468" s="355"/>
      <c r="AL468" s="355"/>
      <c r="AM468" s="355"/>
      <c r="AN468" s="355"/>
      <c r="AO468" s="355"/>
      <c r="AP468" s="355"/>
      <c r="AQ468" s="355"/>
      <c r="AR468" s="355"/>
      <c r="AS468" s="355"/>
      <c r="AT468" s="355"/>
      <c r="AU468" s="355"/>
      <c r="AV468" s="355"/>
      <c r="AW468" s="355"/>
      <c r="AX468" s="355"/>
      <c r="AY468" s="355"/>
      <c r="AZ468" s="355"/>
      <c r="BA468" s="355"/>
      <c r="BB468" s="355"/>
      <c r="BC468" s="355"/>
      <c r="BD468" s="355"/>
      <c r="BE468" s="355"/>
      <c r="BF468" s="355"/>
      <c r="BG468" s="355"/>
      <c r="BH468" s="355"/>
    </row>
    <row r="469" spans="1:60">
      <c r="A469" s="362">
        <v>135856</v>
      </c>
      <c r="B469" s="362" t="s">
        <v>755</v>
      </c>
      <c r="C469" s="362" t="s">
        <v>220</v>
      </c>
      <c r="D469" s="362" t="s">
        <v>230</v>
      </c>
      <c r="E469" s="362" t="s">
        <v>685</v>
      </c>
      <c r="F469" s="363">
        <v>40890</v>
      </c>
      <c r="G469" s="362">
        <v>134813</v>
      </c>
      <c r="H469" s="362" t="s">
        <v>780</v>
      </c>
      <c r="I469" s="362" t="s">
        <v>254</v>
      </c>
      <c r="J469" s="362" t="s">
        <v>231</v>
      </c>
      <c r="K469" s="362" t="s">
        <v>689</v>
      </c>
      <c r="L469" s="363">
        <v>40962</v>
      </c>
      <c r="M469" s="355"/>
      <c r="N469" s="355"/>
      <c r="O469" s="355"/>
      <c r="P469" s="355"/>
      <c r="Q469" s="355"/>
      <c r="R469" s="355"/>
      <c r="S469" s="355"/>
      <c r="T469" s="355"/>
      <c r="U469" s="355"/>
      <c r="V469" s="355"/>
      <c r="W469" s="355"/>
      <c r="X469" s="355"/>
      <c r="Y469" s="355"/>
      <c r="Z469" s="355"/>
      <c r="AA469" s="355"/>
      <c r="AB469" s="355"/>
      <c r="AC469" s="355"/>
      <c r="AD469" s="355"/>
      <c r="AE469" s="355"/>
      <c r="AF469" s="355"/>
      <c r="AG469" s="355"/>
      <c r="AH469" s="355"/>
      <c r="AI469" s="355"/>
      <c r="AJ469" s="365"/>
      <c r="AK469" s="355"/>
      <c r="AL469" s="355"/>
      <c r="AM469" s="355"/>
      <c r="AN469" s="355"/>
      <c r="AO469" s="355"/>
      <c r="AP469" s="355"/>
      <c r="AQ469" s="355"/>
      <c r="AR469" s="355"/>
      <c r="AS469" s="355"/>
      <c r="AT469" s="355"/>
      <c r="AU469" s="355"/>
      <c r="AV469" s="355"/>
      <c r="AW469" s="355"/>
      <c r="AX469" s="355"/>
      <c r="AY469" s="355"/>
      <c r="AZ469" s="355"/>
      <c r="BA469" s="355"/>
      <c r="BB469" s="355"/>
      <c r="BC469" s="355"/>
      <c r="BD469" s="355"/>
      <c r="BE469" s="355"/>
      <c r="BF469" s="355"/>
      <c r="BG469" s="355"/>
      <c r="BH469" s="355"/>
    </row>
    <row r="470" spans="1:60">
      <c r="A470" s="362">
        <v>135744</v>
      </c>
      <c r="B470" s="362" t="s">
        <v>605</v>
      </c>
      <c r="C470" s="362" t="s">
        <v>261</v>
      </c>
      <c r="D470" s="362" t="s">
        <v>230</v>
      </c>
      <c r="E470" s="362" t="s">
        <v>687</v>
      </c>
      <c r="F470" s="363">
        <v>40871</v>
      </c>
      <c r="G470" s="362">
        <v>133743</v>
      </c>
      <c r="H470" s="362" t="s">
        <v>613</v>
      </c>
      <c r="I470" s="362" t="s">
        <v>172</v>
      </c>
      <c r="J470" s="362" t="s">
        <v>231</v>
      </c>
      <c r="K470" s="362" t="s">
        <v>690</v>
      </c>
      <c r="L470" s="363">
        <v>40829</v>
      </c>
      <c r="M470" s="355"/>
      <c r="N470" s="355"/>
      <c r="O470" s="355"/>
      <c r="P470" s="355"/>
      <c r="Q470" s="355"/>
      <c r="R470" s="355"/>
      <c r="S470" s="355"/>
      <c r="T470" s="355"/>
      <c r="U470" s="355"/>
      <c r="V470" s="355"/>
      <c r="W470" s="355"/>
      <c r="X470" s="355"/>
      <c r="Y470" s="355"/>
      <c r="Z470" s="355"/>
      <c r="AA470" s="355"/>
      <c r="AB470" s="355"/>
      <c r="AC470" s="355"/>
      <c r="AD470" s="355"/>
      <c r="AE470" s="355"/>
      <c r="AF470" s="355"/>
      <c r="AG470" s="355"/>
      <c r="AH470" s="355"/>
      <c r="AI470" s="355"/>
      <c r="AJ470" s="365"/>
      <c r="AK470" s="355"/>
      <c r="AL470" s="355"/>
      <c r="AM470" s="355"/>
      <c r="AN470" s="355"/>
      <c r="AO470" s="355"/>
      <c r="AP470" s="355"/>
      <c r="AQ470" s="355"/>
      <c r="AR470" s="355"/>
      <c r="AS470" s="355"/>
      <c r="AT470" s="355"/>
      <c r="AU470" s="355"/>
      <c r="AV470" s="355"/>
      <c r="AW470" s="355"/>
      <c r="AX470" s="355"/>
      <c r="AY470" s="355"/>
      <c r="AZ470" s="355"/>
      <c r="BA470" s="355"/>
      <c r="BB470" s="355"/>
      <c r="BC470" s="355"/>
      <c r="BD470" s="355"/>
      <c r="BE470" s="355"/>
      <c r="BF470" s="355"/>
      <c r="BG470" s="355"/>
      <c r="BH470" s="355"/>
    </row>
    <row r="471" spans="1:60">
      <c r="A471" s="362">
        <v>134997</v>
      </c>
      <c r="B471" s="362" t="s">
        <v>402</v>
      </c>
      <c r="C471" s="362" t="s">
        <v>142</v>
      </c>
      <c r="D471" s="362" t="s">
        <v>230</v>
      </c>
      <c r="E471" s="362" t="s">
        <v>684</v>
      </c>
      <c r="F471" s="363">
        <v>40703</v>
      </c>
      <c r="G471" s="362">
        <v>132239</v>
      </c>
      <c r="H471" s="362" t="s">
        <v>351</v>
      </c>
      <c r="I471" s="362" t="s">
        <v>127</v>
      </c>
      <c r="J471" s="362" t="s">
        <v>231</v>
      </c>
      <c r="K471" s="362" t="s">
        <v>689</v>
      </c>
      <c r="L471" s="363">
        <v>40556</v>
      </c>
      <c r="M471" s="355"/>
      <c r="N471" s="355"/>
      <c r="O471" s="355"/>
      <c r="P471" s="355"/>
      <c r="Q471" s="355"/>
      <c r="R471" s="355"/>
      <c r="S471" s="355"/>
      <c r="T471" s="355"/>
      <c r="U471" s="355"/>
      <c r="V471" s="355"/>
      <c r="W471" s="355"/>
      <c r="X471" s="355"/>
      <c r="Y471" s="355"/>
      <c r="Z471" s="355"/>
      <c r="AA471" s="355"/>
      <c r="AB471" s="355"/>
      <c r="AC471" s="355"/>
      <c r="AD471" s="355"/>
      <c r="AE471" s="355"/>
      <c r="AF471" s="355"/>
      <c r="AG471" s="355"/>
      <c r="AH471" s="355"/>
      <c r="AI471" s="355"/>
      <c r="AJ471" s="365"/>
      <c r="AK471" s="355"/>
      <c r="AL471" s="355"/>
      <c r="AM471" s="355"/>
      <c r="AN471" s="355"/>
      <c r="AO471" s="355"/>
      <c r="AP471" s="355"/>
      <c r="AQ471" s="355"/>
      <c r="AR471" s="355"/>
      <c r="AS471" s="355"/>
      <c r="AT471" s="355"/>
      <c r="AU471" s="355"/>
      <c r="AV471" s="355"/>
      <c r="AW471" s="355"/>
      <c r="AX471" s="355"/>
      <c r="AY471" s="355"/>
      <c r="AZ471" s="355"/>
      <c r="BA471" s="355"/>
      <c r="BB471" s="355"/>
      <c r="BC471" s="355"/>
      <c r="BD471" s="355"/>
      <c r="BE471" s="355"/>
      <c r="BF471" s="355"/>
      <c r="BG471" s="355"/>
      <c r="BH471" s="355"/>
    </row>
    <row r="472" spans="1:60">
      <c r="A472" s="362">
        <v>132189</v>
      </c>
      <c r="B472" s="362" t="s">
        <v>995</v>
      </c>
      <c r="C472" s="362" t="s">
        <v>63</v>
      </c>
      <c r="D472" s="362" t="s">
        <v>230</v>
      </c>
      <c r="E472" s="362" t="s">
        <v>683</v>
      </c>
      <c r="F472" s="363">
        <v>40990</v>
      </c>
      <c r="G472" s="362">
        <v>130960</v>
      </c>
      <c r="H472" s="362" t="s">
        <v>1010</v>
      </c>
      <c r="I472" s="362" t="s">
        <v>42</v>
      </c>
      <c r="J472" s="362" t="s">
        <v>231</v>
      </c>
      <c r="K472" s="362" t="s">
        <v>689</v>
      </c>
      <c r="L472" s="363">
        <v>40871</v>
      </c>
      <c r="M472" s="355"/>
      <c r="N472" s="355"/>
      <c r="O472" s="355"/>
      <c r="P472" s="355"/>
      <c r="Q472" s="355"/>
      <c r="R472" s="355"/>
      <c r="S472" s="355"/>
      <c r="T472" s="355"/>
      <c r="U472" s="355"/>
      <c r="V472" s="355"/>
      <c r="W472" s="355"/>
      <c r="X472" s="355"/>
      <c r="Y472" s="355"/>
      <c r="Z472" s="355"/>
      <c r="AA472" s="355"/>
      <c r="AB472" s="355"/>
      <c r="AC472" s="355"/>
      <c r="AD472" s="355"/>
      <c r="AE472" s="355"/>
      <c r="AF472" s="355"/>
      <c r="AG472" s="355"/>
      <c r="AH472" s="355"/>
      <c r="AI472" s="355"/>
      <c r="AJ472" s="365"/>
      <c r="AK472" s="355"/>
      <c r="AL472" s="355"/>
      <c r="AM472" s="355"/>
      <c r="AN472" s="355"/>
      <c r="AO472" s="355"/>
      <c r="AP472" s="355"/>
      <c r="AQ472" s="355"/>
      <c r="AR472" s="355"/>
      <c r="AS472" s="355"/>
      <c r="AT472" s="355"/>
      <c r="AU472" s="355"/>
      <c r="AV472" s="355"/>
      <c r="AW472" s="355"/>
      <c r="AX472" s="355"/>
      <c r="AY472" s="355"/>
      <c r="AZ472" s="355"/>
      <c r="BA472" s="355"/>
      <c r="BB472" s="355"/>
      <c r="BC472" s="355"/>
      <c r="BD472" s="355"/>
      <c r="BE472" s="355"/>
      <c r="BF472" s="355"/>
      <c r="BG472" s="355"/>
      <c r="BH472" s="355"/>
    </row>
    <row r="473" spans="1:60">
      <c r="A473" s="362">
        <v>131786</v>
      </c>
      <c r="B473" s="362" t="s">
        <v>754</v>
      </c>
      <c r="C473" s="362" t="s">
        <v>205</v>
      </c>
      <c r="D473" s="362" t="s">
        <v>230</v>
      </c>
      <c r="E473" s="362" t="s">
        <v>685</v>
      </c>
      <c r="F473" s="363">
        <v>40941</v>
      </c>
      <c r="G473" s="362">
        <v>119038</v>
      </c>
      <c r="H473" s="362" t="s">
        <v>1011</v>
      </c>
      <c r="I473" s="362" t="s">
        <v>108</v>
      </c>
      <c r="J473" s="362" t="s">
        <v>231</v>
      </c>
      <c r="K473" s="362" t="s">
        <v>689</v>
      </c>
      <c r="L473" s="363">
        <v>41045</v>
      </c>
      <c r="M473" s="355"/>
      <c r="N473" s="355"/>
      <c r="O473" s="355"/>
      <c r="P473" s="355"/>
      <c r="Q473" s="355"/>
      <c r="R473" s="355"/>
      <c r="S473" s="355"/>
      <c r="T473" s="355"/>
      <c r="U473" s="355"/>
      <c r="V473" s="355"/>
      <c r="W473" s="355"/>
      <c r="X473" s="355"/>
      <c r="Y473" s="355"/>
      <c r="Z473" s="355"/>
      <c r="AA473" s="355"/>
      <c r="AB473" s="355"/>
      <c r="AC473" s="355"/>
      <c r="AD473" s="355"/>
      <c r="AE473" s="355"/>
      <c r="AF473" s="355"/>
      <c r="AG473" s="355"/>
      <c r="AH473" s="355"/>
      <c r="AI473" s="355"/>
      <c r="AJ473" s="365"/>
      <c r="AK473" s="355"/>
      <c r="AL473" s="355"/>
      <c r="AM473" s="355"/>
      <c r="AN473" s="355"/>
      <c r="AO473" s="355"/>
      <c r="AP473" s="355"/>
      <c r="AQ473" s="355"/>
      <c r="AR473" s="355"/>
      <c r="AS473" s="355"/>
      <c r="AT473" s="355"/>
      <c r="AU473" s="355"/>
      <c r="AV473" s="355"/>
      <c r="AW473" s="355"/>
      <c r="AX473" s="355"/>
      <c r="AY473" s="355"/>
      <c r="AZ473" s="355"/>
      <c r="BA473" s="355"/>
      <c r="BB473" s="355"/>
      <c r="BC473" s="355"/>
      <c r="BD473" s="355"/>
      <c r="BE473" s="355"/>
      <c r="BF473" s="355"/>
      <c r="BG473" s="355"/>
      <c r="BH473" s="355"/>
    </row>
    <row r="474" spans="1:60">
      <c r="A474" s="362">
        <v>136146</v>
      </c>
      <c r="B474" s="362" t="s">
        <v>789</v>
      </c>
      <c r="C474" s="362" t="s">
        <v>219</v>
      </c>
      <c r="D474" s="362" t="s">
        <v>230</v>
      </c>
      <c r="E474" s="362" t="s">
        <v>687</v>
      </c>
      <c r="F474" s="363">
        <v>40927</v>
      </c>
      <c r="G474" s="362">
        <v>116629</v>
      </c>
      <c r="H474" s="362" t="s">
        <v>1012</v>
      </c>
      <c r="I474" s="362" t="s">
        <v>248</v>
      </c>
      <c r="J474" s="362" t="s">
        <v>231</v>
      </c>
      <c r="K474" s="362" t="s">
        <v>689</v>
      </c>
      <c r="L474" s="363">
        <v>41060</v>
      </c>
      <c r="M474" s="355"/>
      <c r="N474" s="355"/>
      <c r="O474" s="355"/>
      <c r="P474" s="355"/>
      <c r="Q474" s="355"/>
      <c r="R474" s="355"/>
      <c r="S474" s="355"/>
      <c r="T474" s="355"/>
      <c r="U474" s="355"/>
      <c r="V474" s="355"/>
      <c r="W474" s="355"/>
      <c r="X474" s="355"/>
      <c r="Y474" s="355"/>
      <c r="Z474" s="355"/>
      <c r="AA474" s="355"/>
      <c r="AB474" s="355"/>
      <c r="AC474" s="355"/>
      <c r="AD474" s="355"/>
      <c r="AE474" s="355"/>
      <c r="AF474" s="355"/>
      <c r="AG474" s="355"/>
      <c r="AH474" s="355"/>
      <c r="AI474" s="355"/>
      <c r="AJ474" s="365"/>
      <c r="AK474" s="355"/>
      <c r="AL474" s="355"/>
      <c r="AM474" s="355"/>
      <c r="AN474" s="355"/>
      <c r="AO474" s="355"/>
      <c r="AP474" s="355"/>
      <c r="AQ474" s="355"/>
      <c r="AR474" s="355"/>
      <c r="AS474" s="355"/>
      <c r="AT474" s="355"/>
      <c r="AU474" s="355"/>
      <c r="AV474" s="355"/>
      <c r="AW474" s="355"/>
      <c r="AX474" s="355"/>
      <c r="AY474" s="355"/>
      <c r="AZ474" s="355"/>
      <c r="BA474" s="355"/>
      <c r="BB474" s="355"/>
      <c r="BC474" s="355"/>
      <c r="BD474" s="355"/>
      <c r="BE474" s="355"/>
      <c r="BF474" s="355"/>
      <c r="BG474" s="355"/>
      <c r="BH474" s="355"/>
    </row>
    <row r="475" spans="1:60">
      <c r="A475" s="362">
        <v>135897</v>
      </c>
      <c r="B475" s="362" t="s">
        <v>993</v>
      </c>
      <c r="C475" s="362" t="s">
        <v>263</v>
      </c>
      <c r="D475" s="362" t="s">
        <v>230</v>
      </c>
      <c r="E475" s="362" t="s">
        <v>687</v>
      </c>
      <c r="F475" s="363">
        <v>40983</v>
      </c>
      <c r="G475" s="362">
        <v>115443</v>
      </c>
      <c r="H475" s="362" t="s">
        <v>1303</v>
      </c>
      <c r="I475" s="362" t="s">
        <v>264</v>
      </c>
      <c r="J475" s="362" t="s">
        <v>231</v>
      </c>
      <c r="K475" s="362" t="s">
        <v>689</v>
      </c>
      <c r="L475" s="363">
        <v>41089</v>
      </c>
      <c r="M475" s="355"/>
      <c r="N475" s="355"/>
      <c r="O475" s="355"/>
      <c r="P475" s="355"/>
      <c r="Q475" s="355"/>
      <c r="R475" s="355"/>
      <c r="S475" s="355"/>
      <c r="T475" s="355"/>
      <c r="U475" s="355"/>
      <c r="V475" s="355"/>
      <c r="W475" s="355"/>
      <c r="X475" s="355"/>
      <c r="Y475" s="355"/>
      <c r="Z475" s="355"/>
      <c r="AA475" s="355"/>
      <c r="AB475" s="355"/>
      <c r="AC475" s="355"/>
      <c r="AD475" s="355"/>
      <c r="AE475" s="355"/>
      <c r="AF475" s="355"/>
      <c r="AG475" s="355"/>
      <c r="AH475" s="355"/>
      <c r="AI475" s="355"/>
      <c r="AJ475" s="365"/>
      <c r="AK475" s="355"/>
      <c r="AL475" s="355"/>
      <c r="AM475" s="355"/>
      <c r="AN475" s="355"/>
      <c r="AO475" s="355"/>
      <c r="AP475" s="355"/>
      <c r="AQ475" s="355"/>
      <c r="AR475" s="355"/>
      <c r="AS475" s="355"/>
      <c r="AT475" s="355"/>
      <c r="AU475" s="355"/>
      <c r="AV475" s="355"/>
      <c r="AW475" s="355"/>
      <c r="AX475" s="355"/>
      <c r="AY475" s="355"/>
      <c r="AZ475" s="355"/>
      <c r="BA475" s="355"/>
      <c r="BB475" s="355"/>
      <c r="BC475" s="355"/>
      <c r="BD475" s="355"/>
      <c r="BE475" s="355"/>
      <c r="BF475" s="355"/>
      <c r="BG475" s="355"/>
      <c r="BH475" s="355"/>
    </row>
    <row r="476" spans="1:60">
      <c r="A476" s="362">
        <v>135895</v>
      </c>
      <c r="B476" s="362" t="s">
        <v>994</v>
      </c>
      <c r="C476" s="362" t="s">
        <v>263</v>
      </c>
      <c r="D476" s="362" t="s">
        <v>230</v>
      </c>
      <c r="E476" s="362" t="s">
        <v>687</v>
      </c>
      <c r="F476" s="363">
        <v>40983</v>
      </c>
      <c r="G476" s="362">
        <v>113037</v>
      </c>
      <c r="H476" s="362" t="s">
        <v>724</v>
      </c>
      <c r="I476" s="362" t="s">
        <v>145</v>
      </c>
      <c r="J476" s="362" t="s">
        <v>231</v>
      </c>
      <c r="K476" s="362" t="s">
        <v>689</v>
      </c>
      <c r="L476" s="363">
        <v>40940</v>
      </c>
      <c r="M476" s="355"/>
      <c r="N476" s="355"/>
      <c r="O476" s="355"/>
      <c r="P476" s="355"/>
      <c r="Q476" s="355"/>
      <c r="R476" s="355"/>
      <c r="S476" s="355"/>
      <c r="T476" s="355"/>
      <c r="U476" s="355"/>
      <c r="V476" s="355"/>
      <c r="W476" s="355"/>
      <c r="X476" s="355"/>
      <c r="Y476" s="355"/>
      <c r="Z476" s="355"/>
      <c r="AA476" s="355"/>
      <c r="AB476" s="355"/>
      <c r="AC476" s="355"/>
      <c r="AD476" s="355"/>
      <c r="AE476" s="355"/>
      <c r="AF476" s="355"/>
      <c r="AG476" s="355"/>
      <c r="AH476" s="355"/>
      <c r="AI476" s="355"/>
      <c r="AJ476" s="365"/>
      <c r="AK476" s="355"/>
      <c r="AL476" s="355"/>
      <c r="AM476" s="355"/>
      <c r="AN476" s="355"/>
      <c r="AO476" s="355"/>
      <c r="AP476" s="355"/>
      <c r="AQ476" s="355"/>
      <c r="AR476" s="355"/>
      <c r="AS476" s="355"/>
      <c r="AT476" s="355"/>
      <c r="AU476" s="355"/>
      <c r="AV476" s="355"/>
      <c r="AW476" s="355"/>
      <c r="AX476" s="355"/>
      <c r="AY476" s="355"/>
      <c r="AZ476" s="355"/>
      <c r="BA476" s="355"/>
      <c r="BB476" s="355"/>
      <c r="BC476" s="355"/>
      <c r="BD476" s="355"/>
      <c r="BE476" s="355"/>
      <c r="BF476" s="355"/>
      <c r="BG476" s="355"/>
      <c r="BH476" s="355"/>
    </row>
    <row r="477" spans="1:60">
      <c r="A477" s="362">
        <v>135892</v>
      </c>
      <c r="B477" s="362" t="s">
        <v>455</v>
      </c>
      <c r="C477" s="362" t="s">
        <v>245</v>
      </c>
      <c r="D477" s="362" t="s">
        <v>230</v>
      </c>
      <c r="E477" s="362" t="s">
        <v>683</v>
      </c>
      <c r="F477" s="363">
        <v>40934</v>
      </c>
      <c r="G477" s="362">
        <v>110576</v>
      </c>
      <c r="H477" s="362" t="s">
        <v>1015</v>
      </c>
      <c r="I477" s="362" t="s">
        <v>133</v>
      </c>
      <c r="J477" s="362" t="s">
        <v>231</v>
      </c>
      <c r="K477" s="362" t="s">
        <v>689</v>
      </c>
      <c r="L477" s="363">
        <v>41033</v>
      </c>
      <c r="M477" s="355"/>
      <c r="N477" s="355"/>
      <c r="O477" s="355"/>
      <c r="P477" s="355"/>
      <c r="Q477" s="355"/>
      <c r="R477" s="355"/>
      <c r="S477" s="355"/>
      <c r="T477" s="355"/>
      <c r="U477" s="355"/>
      <c r="V477" s="355"/>
      <c r="W477" s="355"/>
      <c r="X477" s="355"/>
      <c r="Y477" s="355"/>
      <c r="Z477" s="355"/>
      <c r="AA477" s="355"/>
      <c r="AB477" s="355"/>
      <c r="AC477" s="355"/>
      <c r="AD477" s="355"/>
      <c r="AE477" s="355"/>
      <c r="AF477" s="355"/>
      <c r="AG477" s="355"/>
      <c r="AH477" s="355"/>
      <c r="AI477" s="355"/>
      <c r="AJ477" s="365"/>
      <c r="AK477" s="355"/>
      <c r="AL477" s="355"/>
      <c r="AM477" s="355"/>
      <c r="AN477" s="355"/>
      <c r="AO477" s="355"/>
      <c r="AP477" s="355"/>
      <c r="AQ477" s="355"/>
      <c r="AR477" s="355"/>
      <c r="AS477" s="355"/>
      <c r="AT477" s="355"/>
      <c r="AU477" s="355"/>
      <c r="AV477" s="355"/>
      <c r="AW477" s="355"/>
      <c r="AX477" s="355"/>
      <c r="AY477" s="355"/>
      <c r="AZ477" s="355"/>
      <c r="BA477" s="355"/>
      <c r="BB477" s="355"/>
      <c r="BC477" s="355"/>
      <c r="BD477" s="355"/>
      <c r="BE477" s="355"/>
      <c r="BF477" s="355"/>
      <c r="BG477" s="355"/>
      <c r="BH477" s="355"/>
    </row>
    <row r="478" spans="1:60">
      <c r="A478" s="362">
        <v>135134</v>
      </c>
      <c r="B478" s="362" t="s">
        <v>761</v>
      </c>
      <c r="C478" s="362" t="s">
        <v>226</v>
      </c>
      <c r="D478" s="362" t="s">
        <v>230</v>
      </c>
      <c r="E478" s="362" t="s">
        <v>683</v>
      </c>
      <c r="F478" s="363">
        <v>40946</v>
      </c>
      <c r="G478" s="362">
        <v>109394</v>
      </c>
      <c r="H478" s="362" t="s">
        <v>343</v>
      </c>
      <c r="I478" s="362" t="s">
        <v>127</v>
      </c>
      <c r="J478" s="362" t="s">
        <v>231</v>
      </c>
      <c r="K478" s="362" t="s">
        <v>689</v>
      </c>
      <c r="L478" s="363">
        <v>40563</v>
      </c>
      <c r="M478" s="355"/>
      <c r="N478" s="355"/>
      <c r="O478" s="355"/>
      <c r="P478" s="355"/>
      <c r="Q478" s="355"/>
      <c r="R478" s="355"/>
      <c r="S478" s="355"/>
      <c r="T478" s="355"/>
      <c r="U478" s="355"/>
      <c r="V478" s="355"/>
      <c r="W478" s="355"/>
      <c r="X478" s="355"/>
      <c r="Y478" s="355"/>
      <c r="Z478" s="355"/>
      <c r="AA478" s="355"/>
      <c r="AB478" s="355"/>
      <c r="AC478" s="355"/>
      <c r="AD478" s="355"/>
      <c r="AE478" s="355"/>
      <c r="AF478" s="355"/>
      <c r="AG478" s="355"/>
      <c r="AH478" s="355"/>
      <c r="AI478" s="355"/>
      <c r="AJ478" s="365"/>
      <c r="AK478" s="355"/>
      <c r="AL478" s="355"/>
      <c r="AM478" s="355"/>
      <c r="AN478" s="355"/>
      <c r="AO478" s="355"/>
      <c r="AP478" s="355"/>
      <c r="AQ478" s="355"/>
      <c r="AR478" s="355"/>
      <c r="AS478" s="355"/>
      <c r="AT478" s="355"/>
      <c r="AU478" s="355"/>
      <c r="AV478" s="355"/>
      <c r="AW478" s="355"/>
      <c r="AX478" s="355"/>
      <c r="AY478" s="355"/>
      <c r="AZ478" s="355"/>
      <c r="BA478" s="355"/>
      <c r="BB478" s="355"/>
      <c r="BC478" s="355"/>
      <c r="BD478" s="355"/>
      <c r="BE478" s="355"/>
      <c r="BF478" s="355"/>
      <c r="BG478" s="355"/>
      <c r="BH478" s="355"/>
    </row>
    <row r="479" spans="1:60">
      <c r="A479" s="362">
        <v>130247</v>
      </c>
      <c r="B479" s="362" t="s">
        <v>771</v>
      </c>
      <c r="C479" s="362" t="s">
        <v>182</v>
      </c>
      <c r="D479" s="362" t="s">
        <v>230</v>
      </c>
      <c r="E479" s="362" t="s">
        <v>687</v>
      </c>
      <c r="F479" s="363">
        <v>40934</v>
      </c>
      <c r="G479" s="362">
        <v>105623</v>
      </c>
      <c r="H479" s="362" t="s">
        <v>323</v>
      </c>
      <c r="I479" s="362" t="s">
        <v>52</v>
      </c>
      <c r="J479" s="362" t="s">
        <v>231</v>
      </c>
      <c r="K479" s="362" t="s">
        <v>689</v>
      </c>
      <c r="L479" s="363">
        <v>40710</v>
      </c>
      <c r="M479" s="355"/>
      <c r="N479" s="355"/>
      <c r="O479" s="355"/>
      <c r="P479" s="355"/>
      <c r="Q479" s="355"/>
      <c r="R479" s="355"/>
      <c r="S479" s="355"/>
      <c r="T479" s="355"/>
      <c r="U479" s="355"/>
      <c r="V479" s="355"/>
      <c r="W479" s="355"/>
      <c r="X479" s="355"/>
      <c r="Y479" s="355"/>
      <c r="Z479" s="355"/>
      <c r="AA479" s="355"/>
      <c r="AB479" s="355"/>
      <c r="AC479" s="355"/>
      <c r="AD479" s="355"/>
      <c r="AE479" s="355"/>
      <c r="AF479" s="355"/>
      <c r="AG479" s="355"/>
      <c r="AH479" s="355"/>
      <c r="AI479" s="355"/>
      <c r="AJ479" s="365"/>
      <c r="AK479" s="355"/>
      <c r="AL479" s="355"/>
      <c r="AM479" s="355"/>
      <c r="AN479" s="355"/>
      <c r="AO479" s="355"/>
      <c r="AP479" s="355"/>
      <c r="AQ479" s="355"/>
      <c r="AR479" s="355"/>
      <c r="AS479" s="355"/>
      <c r="AT479" s="355"/>
      <c r="AU479" s="355"/>
      <c r="AV479" s="355"/>
      <c r="AW479" s="355"/>
      <c r="AX479" s="355"/>
      <c r="AY479" s="355"/>
      <c r="AZ479" s="355"/>
      <c r="BA479" s="355"/>
      <c r="BB479" s="355"/>
      <c r="BC479" s="355"/>
      <c r="BD479" s="355"/>
      <c r="BE479" s="355"/>
      <c r="BF479" s="355"/>
      <c r="BG479" s="355"/>
      <c r="BH479" s="355"/>
    </row>
    <row r="480" spans="1:60">
      <c r="A480" s="362">
        <v>128340</v>
      </c>
      <c r="B480" s="362" t="s">
        <v>491</v>
      </c>
      <c r="C480" s="362" t="s">
        <v>108</v>
      </c>
      <c r="D480" s="362" t="s">
        <v>230</v>
      </c>
      <c r="E480" s="362" t="s">
        <v>687</v>
      </c>
      <c r="F480" s="363">
        <v>40865</v>
      </c>
      <c r="G480" s="362">
        <v>100654</v>
      </c>
      <c r="H480" s="362" t="s">
        <v>748</v>
      </c>
      <c r="I480" s="362" t="s">
        <v>232</v>
      </c>
      <c r="J480" s="362" t="s">
        <v>231</v>
      </c>
      <c r="K480" s="362" t="s">
        <v>689</v>
      </c>
      <c r="L480" s="363">
        <v>40941</v>
      </c>
      <c r="M480" s="355"/>
      <c r="N480" s="355"/>
      <c r="O480" s="355"/>
      <c r="P480" s="355"/>
      <c r="Q480" s="355"/>
      <c r="R480" s="355"/>
      <c r="S480" s="355"/>
      <c r="T480" s="355"/>
      <c r="U480" s="355"/>
      <c r="V480" s="355"/>
      <c r="W480" s="355"/>
      <c r="X480" s="355"/>
      <c r="Y480" s="355"/>
      <c r="Z480" s="355"/>
      <c r="AA480" s="355"/>
      <c r="AB480" s="355"/>
      <c r="AC480" s="355"/>
      <c r="AD480" s="355"/>
      <c r="AE480" s="355"/>
      <c r="AF480" s="355"/>
      <c r="AG480" s="355"/>
      <c r="AH480" s="355"/>
      <c r="AI480" s="355"/>
      <c r="AJ480" s="365"/>
      <c r="AK480" s="355"/>
      <c r="AL480" s="355"/>
      <c r="AM480" s="355"/>
      <c r="AN480" s="355"/>
      <c r="AO480" s="355"/>
      <c r="AP480" s="355"/>
      <c r="AQ480" s="355"/>
      <c r="AR480" s="355"/>
      <c r="AS480" s="355"/>
      <c r="AT480" s="355"/>
      <c r="AU480" s="355"/>
      <c r="AV480" s="355"/>
      <c r="AW480" s="355"/>
      <c r="AX480" s="355"/>
      <c r="AY480" s="355"/>
      <c r="AZ480" s="355"/>
      <c r="BA480" s="355"/>
      <c r="BB480" s="355"/>
      <c r="BC480" s="355"/>
      <c r="BD480" s="355"/>
      <c r="BE480" s="355"/>
      <c r="BF480" s="355"/>
      <c r="BG480" s="355"/>
      <c r="BH480" s="355"/>
    </row>
    <row r="481" spans="1:60">
      <c r="A481" s="362">
        <v>126457</v>
      </c>
      <c r="B481" s="362" t="s">
        <v>372</v>
      </c>
      <c r="C481" s="362" t="s">
        <v>259</v>
      </c>
      <c r="D481" s="362" t="s">
        <v>230</v>
      </c>
      <c r="E481" s="362" t="s">
        <v>683</v>
      </c>
      <c r="F481" s="363">
        <v>40472</v>
      </c>
      <c r="G481" s="362">
        <v>136754</v>
      </c>
      <c r="H481" s="362" t="s">
        <v>1002</v>
      </c>
      <c r="I481" s="362" t="s">
        <v>30</v>
      </c>
      <c r="J481" s="362" t="s">
        <v>14</v>
      </c>
      <c r="K481" s="362" t="s">
        <v>209</v>
      </c>
      <c r="L481" s="363">
        <v>41039</v>
      </c>
      <c r="M481" s="355"/>
      <c r="N481" s="355"/>
      <c r="O481" s="355"/>
      <c r="P481" s="355"/>
      <c r="Q481" s="355"/>
      <c r="R481" s="355"/>
      <c r="S481" s="355"/>
      <c r="T481" s="355"/>
      <c r="U481" s="355"/>
      <c r="V481" s="355"/>
      <c r="W481" s="355"/>
      <c r="X481" s="355"/>
      <c r="Y481" s="355"/>
      <c r="Z481" s="355"/>
      <c r="AA481" s="355"/>
      <c r="AB481" s="355"/>
      <c r="AC481" s="355"/>
      <c r="AD481" s="355"/>
      <c r="AE481" s="355"/>
      <c r="AF481" s="355"/>
      <c r="AG481" s="355"/>
      <c r="AH481" s="355"/>
      <c r="AI481" s="355"/>
      <c r="AJ481" s="365"/>
      <c r="AK481" s="355"/>
      <c r="AL481" s="355"/>
      <c r="AM481" s="355"/>
      <c r="AN481" s="355"/>
      <c r="AO481" s="355"/>
      <c r="AP481" s="355"/>
      <c r="AQ481" s="355"/>
      <c r="AR481" s="355"/>
      <c r="AS481" s="355"/>
      <c r="AT481" s="355"/>
      <c r="AU481" s="355"/>
      <c r="AV481" s="355"/>
      <c r="AW481" s="355"/>
      <c r="AX481" s="355"/>
      <c r="AY481" s="355"/>
      <c r="AZ481" s="355"/>
      <c r="BA481" s="355"/>
      <c r="BB481" s="355"/>
      <c r="BC481" s="355"/>
      <c r="BD481" s="355"/>
      <c r="BE481" s="355"/>
      <c r="BF481" s="355"/>
      <c r="BG481" s="355"/>
      <c r="BH481" s="355"/>
    </row>
    <row r="482" spans="1:60">
      <c r="A482" s="362">
        <v>124385</v>
      </c>
      <c r="B482" s="362" t="s">
        <v>369</v>
      </c>
      <c r="C482" s="362" t="s">
        <v>185</v>
      </c>
      <c r="D482" s="362" t="s">
        <v>230</v>
      </c>
      <c r="E482" s="362" t="s">
        <v>683</v>
      </c>
      <c r="F482" s="363">
        <v>40687</v>
      </c>
      <c r="G482" s="362">
        <v>136160</v>
      </c>
      <c r="H482" s="362" t="s">
        <v>1003</v>
      </c>
      <c r="I482" s="362" t="s">
        <v>122</v>
      </c>
      <c r="J482" s="362" t="s">
        <v>14</v>
      </c>
      <c r="K482" s="362" t="s">
        <v>209</v>
      </c>
      <c r="L482" s="363">
        <v>41025</v>
      </c>
      <c r="M482" s="355"/>
      <c r="N482" s="355"/>
      <c r="O482" s="355"/>
      <c r="P482" s="355"/>
      <c r="Q482" s="355"/>
      <c r="R482" s="355"/>
      <c r="S482" s="355"/>
      <c r="T482" s="355"/>
      <c r="U482" s="355"/>
      <c r="V482" s="355"/>
      <c r="W482" s="355"/>
      <c r="X482" s="355"/>
      <c r="Y482" s="355"/>
      <c r="Z482" s="355"/>
      <c r="AA482" s="355"/>
      <c r="AB482" s="355"/>
      <c r="AC482" s="355"/>
      <c r="AD482" s="355"/>
      <c r="AE482" s="355"/>
      <c r="AF482" s="355"/>
      <c r="AG482" s="355"/>
      <c r="AH482" s="355"/>
      <c r="AI482" s="355"/>
      <c r="AJ482" s="365"/>
      <c r="AK482" s="355"/>
      <c r="AL482" s="355"/>
      <c r="AM482" s="355"/>
      <c r="AN482" s="355"/>
      <c r="AO482" s="355"/>
      <c r="AP482" s="355"/>
      <c r="AQ482" s="355"/>
      <c r="AR482" s="355"/>
      <c r="AS482" s="355"/>
      <c r="AT482" s="355"/>
      <c r="AU482" s="355"/>
      <c r="AV482" s="355"/>
      <c r="AW482" s="355"/>
      <c r="AX482" s="355"/>
      <c r="AY482" s="355"/>
      <c r="AZ482" s="355"/>
      <c r="BA482" s="355"/>
      <c r="BB482" s="355"/>
      <c r="BC482" s="355"/>
      <c r="BD482" s="355"/>
      <c r="BE482" s="355"/>
      <c r="BF482" s="355"/>
      <c r="BG482" s="355"/>
      <c r="BH482" s="355"/>
    </row>
    <row r="483" spans="1:60">
      <c r="A483" s="362">
        <v>123579</v>
      </c>
      <c r="B483" s="362" t="s">
        <v>776</v>
      </c>
      <c r="C483" s="362" t="s">
        <v>175</v>
      </c>
      <c r="D483" s="362" t="s">
        <v>230</v>
      </c>
      <c r="E483" s="362" t="s">
        <v>683</v>
      </c>
      <c r="F483" s="363">
        <v>40948</v>
      </c>
      <c r="G483" s="362">
        <v>135542</v>
      </c>
      <c r="H483" s="362" t="s">
        <v>1004</v>
      </c>
      <c r="I483" s="362" t="s">
        <v>43</v>
      </c>
      <c r="J483" s="362" t="s">
        <v>14</v>
      </c>
      <c r="K483" s="362" t="s">
        <v>209</v>
      </c>
      <c r="L483" s="363">
        <v>41040</v>
      </c>
      <c r="M483" s="355"/>
      <c r="N483" s="355"/>
      <c r="O483" s="355"/>
      <c r="P483" s="355"/>
      <c r="Q483" s="355"/>
      <c r="R483" s="355"/>
      <c r="S483" s="355"/>
      <c r="T483" s="355"/>
      <c r="U483" s="355"/>
      <c r="V483" s="355"/>
      <c r="W483" s="355"/>
      <c r="X483" s="355"/>
      <c r="Y483" s="355"/>
      <c r="Z483" s="355"/>
      <c r="AA483" s="355"/>
      <c r="AB483" s="355"/>
      <c r="AC483" s="355"/>
      <c r="AD483" s="355"/>
      <c r="AE483" s="355"/>
      <c r="AF483" s="355"/>
      <c r="AG483" s="355"/>
      <c r="AH483" s="355"/>
      <c r="AI483" s="355"/>
      <c r="AJ483" s="365"/>
      <c r="AK483" s="355"/>
      <c r="AL483" s="355"/>
      <c r="AM483" s="355"/>
      <c r="AN483" s="355"/>
      <c r="AO483" s="355"/>
      <c r="AP483" s="355"/>
      <c r="AQ483" s="355"/>
      <c r="AR483" s="355"/>
      <c r="AS483" s="355"/>
      <c r="AT483" s="355"/>
      <c r="AU483" s="355"/>
      <c r="AV483" s="355"/>
      <c r="AW483" s="355"/>
      <c r="AX483" s="355"/>
      <c r="AY483" s="355"/>
      <c r="AZ483" s="355"/>
      <c r="BA483" s="355"/>
      <c r="BB483" s="355"/>
      <c r="BC483" s="355"/>
      <c r="BD483" s="355"/>
      <c r="BE483" s="355"/>
      <c r="BF483" s="355"/>
      <c r="BG483" s="355"/>
      <c r="BH483" s="355"/>
    </row>
    <row r="484" spans="1:60">
      <c r="A484" s="362">
        <v>121217</v>
      </c>
      <c r="B484" s="362" t="s">
        <v>996</v>
      </c>
      <c r="C484" s="362" t="s">
        <v>114</v>
      </c>
      <c r="D484" s="362" t="s">
        <v>230</v>
      </c>
      <c r="E484" s="362" t="s">
        <v>685</v>
      </c>
      <c r="F484" s="363">
        <v>40977</v>
      </c>
      <c r="G484" s="362">
        <v>135516</v>
      </c>
      <c r="H484" s="362" t="s">
        <v>1006</v>
      </c>
      <c r="I484" s="362" t="s">
        <v>42</v>
      </c>
      <c r="J484" s="362" t="s">
        <v>14</v>
      </c>
      <c r="K484" s="362" t="s">
        <v>209</v>
      </c>
      <c r="L484" s="363">
        <v>40871</v>
      </c>
      <c r="M484" s="355"/>
      <c r="N484" s="355"/>
      <c r="O484" s="355"/>
      <c r="P484" s="355"/>
      <c r="Q484" s="355"/>
      <c r="R484" s="355"/>
      <c r="S484" s="355"/>
      <c r="T484" s="355"/>
      <c r="U484" s="355"/>
      <c r="V484" s="355"/>
      <c r="W484" s="355"/>
      <c r="X484" s="355"/>
      <c r="Y484" s="355"/>
      <c r="Z484" s="355"/>
      <c r="AA484" s="355"/>
      <c r="AB484" s="355"/>
      <c r="AC484" s="355"/>
      <c r="AD484" s="355"/>
      <c r="AE484" s="355"/>
      <c r="AF484" s="355"/>
      <c r="AG484" s="355"/>
      <c r="AH484" s="355"/>
      <c r="AI484" s="355"/>
      <c r="AJ484" s="365"/>
      <c r="AK484" s="355"/>
      <c r="AL484" s="355"/>
      <c r="AM484" s="355"/>
      <c r="AN484" s="355"/>
      <c r="AO484" s="355"/>
      <c r="AP484" s="355"/>
      <c r="AQ484" s="355"/>
      <c r="AR484" s="355"/>
      <c r="AS484" s="355"/>
      <c r="AT484" s="355"/>
      <c r="AU484" s="355"/>
      <c r="AV484" s="355"/>
      <c r="AW484" s="355"/>
      <c r="AX484" s="355"/>
      <c r="AY484" s="355"/>
      <c r="AZ484" s="355"/>
      <c r="BA484" s="355"/>
      <c r="BB484" s="355"/>
      <c r="BC484" s="355"/>
      <c r="BD484" s="355"/>
      <c r="BE484" s="355"/>
      <c r="BF484" s="355"/>
      <c r="BG484" s="355"/>
      <c r="BH484" s="355"/>
    </row>
    <row r="485" spans="1:60">
      <c r="A485" s="362">
        <v>121210</v>
      </c>
      <c r="B485" s="362" t="s">
        <v>510</v>
      </c>
      <c r="C485" s="362" t="s">
        <v>114</v>
      </c>
      <c r="D485" s="362" t="s">
        <v>230</v>
      </c>
      <c r="E485" s="362" t="s">
        <v>685</v>
      </c>
      <c r="F485" s="363">
        <v>41046</v>
      </c>
      <c r="G485" s="362">
        <v>135501</v>
      </c>
      <c r="H485" s="362" t="s">
        <v>614</v>
      </c>
      <c r="I485" s="362" t="s">
        <v>177</v>
      </c>
      <c r="J485" s="362" t="s">
        <v>14</v>
      </c>
      <c r="K485" s="362" t="s">
        <v>209</v>
      </c>
      <c r="L485" s="363">
        <v>40879</v>
      </c>
      <c r="M485" s="355"/>
      <c r="N485" s="355"/>
      <c r="O485" s="355"/>
      <c r="P485" s="355"/>
      <c r="Q485" s="355"/>
      <c r="R485" s="355"/>
      <c r="S485" s="355"/>
      <c r="T485" s="355"/>
      <c r="U485" s="355"/>
      <c r="V485" s="355"/>
      <c r="W485" s="355"/>
      <c r="X485" s="355"/>
      <c r="Y485" s="355"/>
      <c r="Z485" s="355"/>
      <c r="AA485" s="355"/>
      <c r="AB485" s="355"/>
      <c r="AC485" s="355"/>
      <c r="AD485" s="355"/>
      <c r="AE485" s="355"/>
      <c r="AF485" s="355"/>
      <c r="AG485" s="355"/>
      <c r="AH485" s="355"/>
      <c r="AI485" s="355"/>
      <c r="AJ485" s="365"/>
      <c r="AK485" s="355"/>
      <c r="AL485" s="355"/>
      <c r="AM485" s="355"/>
      <c r="AN485" s="355"/>
      <c r="AO485" s="355"/>
      <c r="AP485" s="355"/>
      <c r="AQ485" s="355"/>
      <c r="AR485" s="355"/>
      <c r="AS485" s="355"/>
      <c r="AT485" s="355"/>
      <c r="AU485" s="355"/>
      <c r="AV485" s="355"/>
      <c r="AW485" s="355"/>
      <c r="AX485" s="355"/>
      <c r="AY485" s="355"/>
      <c r="AZ485" s="355"/>
      <c r="BA485" s="355"/>
      <c r="BB485" s="355"/>
      <c r="BC485" s="355"/>
      <c r="BD485" s="355"/>
      <c r="BE485" s="355"/>
      <c r="BF485" s="355"/>
      <c r="BG485" s="355"/>
      <c r="BH485" s="355"/>
    </row>
    <row r="486" spans="1:60">
      <c r="A486" s="362">
        <v>121165</v>
      </c>
      <c r="B486" s="362" t="s">
        <v>758</v>
      </c>
      <c r="C486" s="362" t="s">
        <v>114</v>
      </c>
      <c r="D486" s="362" t="s">
        <v>230</v>
      </c>
      <c r="E486" s="362" t="s">
        <v>683</v>
      </c>
      <c r="F486" s="363">
        <v>40927</v>
      </c>
      <c r="G486" s="362">
        <v>135463</v>
      </c>
      <c r="H486" s="362" t="s">
        <v>1007</v>
      </c>
      <c r="I486" s="362" t="s">
        <v>108</v>
      </c>
      <c r="J486" s="362" t="s">
        <v>14</v>
      </c>
      <c r="K486" s="362" t="s">
        <v>209</v>
      </c>
      <c r="L486" s="363">
        <v>40990</v>
      </c>
      <c r="M486" s="355"/>
      <c r="N486" s="355"/>
      <c r="O486" s="355"/>
      <c r="P486" s="355"/>
      <c r="Q486" s="355"/>
      <c r="R486" s="355"/>
      <c r="S486" s="355"/>
      <c r="T486" s="355"/>
      <c r="U486" s="355"/>
      <c r="V486" s="355"/>
      <c r="W486" s="355"/>
      <c r="X486" s="355"/>
      <c r="Y486" s="355"/>
      <c r="Z486" s="355"/>
      <c r="AA486" s="355"/>
      <c r="AB486" s="355"/>
      <c r="AC486" s="355"/>
      <c r="AD486" s="355"/>
      <c r="AE486" s="355"/>
      <c r="AF486" s="355"/>
      <c r="AG486" s="355"/>
      <c r="AH486" s="355"/>
      <c r="AI486" s="355"/>
      <c r="AJ486" s="365"/>
      <c r="AK486" s="355"/>
      <c r="AL486" s="355"/>
      <c r="AM486" s="355"/>
      <c r="AN486" s="355"/>
      <c r="AO486" s="355"/>
      <c r="AP486" s="355"/>
      <c r="AQ486" s="355"/>
      <c r="AR486" s="355"/>
      <c r="AS486" s="355"/>
      <c r="AT486" s="355"/>
      <c r="AU486" s="355"/>
      <c r="AV486" s="355"/>
      <c r="AW486" s="355"/>
      <c r="AX486" s="355"/>
      <c r="AY486" s="355"/>
      <c r="AZ486" s="355"/>
      <c r="BA486" s="355"/>
      <c r="BB486" s="355"/>
      <c r="BC486" s="355"/>
      <c r="BD486" s="355"/>
      <c r="BE486" s="355"/>
      <c r="BF486" s="355"/>
      <c r="BG486" s="355"/>
      <c r="BH486" s="355"/>
    </row>
    <row r="487" spans="1:60">
      <c r="A487" s="349">
        <v>120705</v>
      </c>
      <c r="B487" s="349" t="s">
        <v>751</v>
      </c>
      <c r="C487" s="349" t="s">
        <v>33</v>
      </c>
      <c r="D487" s="349" t="s">
        <v>230</v>
      </c>
      <c r="E487" s="349" t="s">
        <v>685</v>
      </c>
      <c r="F487" s="349">
        <v>40940</v>
      </c>
      <c r="G487" s="349">
        <v>131014</v>
      </c>
      <c r="H487" s="349" t="s">
        <v>387</v>
      </c>
      <c r="I487" s="349" t="s">
        <v>122</v>
      </c>
      <c r="J487" s="355" t="s">
        <v>14</v>
      </c>
      <c r="K487" s="355" t="s">
        <v>209</v>
      </c>
      <c r="L487" s="355">
        <v>40674</v>
      </c>
      <c r="M487" s="355"/>
      <c r="N487" s="355"/>
      <c r="O487" s="355"/>
      <c r="P487" s="355"/>
      <c r="Q487" s="355"/>
      <c r="R487" s="355"/>
      <c r="S487" s="355"/>
      <c r="T487" s="355"/>
      <c r="U487" s="355"/>
      <c r="V487" s="355"/>
      <c r="W487" s="355"/>
      <c r="X487" s="355"/>
      <c r="Y487" s="355"/>
      <c r="Z487" s="355"/>
      <c r="AA487" s="355"/>
      <c r="AB487" s="355"/>
      <c r="AC487" s="355"/>
      <c r="AD487" s="355"/>
      <c r="AE487" s="355"/>
      <c r="AF487" s="355"/>
      <c r="AG487" s="355"/>
      <c r="AH487" s="355"/>
      <c r="AI487" s="355"/>
      <c r="AJ487" s="365"/>
      <c r="AK487" s="355"/>
      <c r="AL487" s="355"/>
      <c r="AM487" s="355"/>
      <c r="AN487" s="355"/>
      <c r="AO487" s="355"/>
      <c r="AP487" s="355"/>
      <c r="AQ487" s="355"/>
      <c r="AR487" s="355"/>
      <c r="AS487" s="355"/>
      <c r="AT487" s="355"/>
      <c r="AU487" s="355"/>
      <c r="AV487" s="355"/>
      <c r="AW487" s="355"/>
      <c r="AX487" s="355"/>
      <c r="AY487" s="355"/>
      <c r="AZ487" s="355"/>
      <c r="BA487" s="355"/>
      <c r="BB487" s="355"/>
      <c r="BC487" s="355"/>
      <c r="BD487" s="355"/>
      <c r="BE487" s="355"/>
      <c r="BF487" s="355"/>
      <c r="BG487" s="355"/>
      <c r="BH487" s="355"/>
    </row>
    <row r="488" spans="1:60">
      <c r="A488" s="349">
        <v>125273</v>
      </c>
      <c r="B488" s="349" t="s">
        <v>422</v>
      </c>
      <c r="C488" s="349" t="s">
        <v>20</v>
      </c>
      <c r="D488" s="349" t="s">
        <v>230</v>
      </c>
      <c r="E488" s="349" t="s">
        <v>683</v>
      </c>
      <c r="F488" s="349">
        <v>40703</v>
      </c>
      <c r="G488" s="349">
        <v>126172</v>
      </c>
      <c r="H488" s="349" t="s">
        <v>371</v>
      </c>
      <c r="I488" s="349" t="s">
        <v>259</v>
      </c>
      <c r="J488" s="355" t="s">
        <v>14</v>
      </c>
      <c r="K488" s="355" t="s">
        <v>209</v>
      </c>
      <c r="L488" s="355">
        <v>40674</v>
      </c>
      <c r="M488" s="355"/>
      <c r="N488" s="355"/>
      <c r="O488" s="355"/>
      <c r="P488" s="355"/>
      <c r="Q488" s="355"/>
      <c r="R488" s="355"/>
      <c r="S488" s="355"/>
      <c r="T488" s="355"/>
      <c r="U488" s="355"/>
      <c r="V488" s="355"/>
      <c r="W488" s="355"/>
      <c r="X488" s="355"/>
      <c r="Y488" s="355"/>
      <c r="Z488" s="355"/>
      <c r="AA488" s="355"/>
      <c r="AB488" s="355"/>
      <c r="AC488" s="355"/>
      <c r="AD488" s="355"/>
      <c r="AE488" s="355"/>
      <c r="AF488" s="355"/>
      <c r="AG488" s="355"/>
      <c r="AH488" s="355"/>
      <c r="AI488" s="355"/>
      <c r="AJ488" s="365"/>
      <c r="AK488" s="355"/>
      <c r="AL488" s="355"/>
      <c r="AM488" s="355"/>
      <c r="AN488" s="355"/>
      <c r="AO488" s="355"/>
      <c r="AP488" s="355"/>
      <c r="AQ488" s="355"/>
      <c r="AR488" s="355"/>
      <c r="AS488" s="355"/>
      <c r="AT488" s="355"/>
      <c r="AU488" s="355"/>
      <c r="AV488" s="355"/>
      <c r="AW488" s="355"/>
      <c r="AX488" s="355"/>
      <c r="AY488" s="355"/>
      <c r="AZ488" s="355"/>
      <c r="BA488" s="355"/>
      <c r="BB488" s="355"/>
      <c r="BC488" s="355"/>
      <c r="BD488" s="355"/>
      <c r="BE488" s="355"/>
      <c r="BF488" s="355"/>
      <c r="BG488" s="355"/>
      <c r="BH488" s="355"/>
    </row>
    <row r="489" spans="1:60">
      <c r="A489" s="349">
        <v>124441</v>
      </c>
      <c r="B489" s="349" t="s">
        <v>997</v>
      </c>
      <c r="C489" s="349" t="s">
        <v>185</v>
      </c>
      <c r="D489" s="349" t="s">
        <v>230</v>
      </c>
      <c r="E489" s="349" t="s">
        <v>683</v>
      </c>
      <c r="F489" s="349">
        <v>41018</v>
      </c>
      <c r="G489" s="349">
        <v>125497</v>
      </c>
      <c r="H489" s="349" t="s">
        <v>429</v>
      </c>
      <c r="I489" s="349" t="s">
        <v>234</v>
      </c>
      <c r="J489" s="355" t="s">
        <v>14</v>
      </c>
      <c r="K489" s="355" t="s">
        <v>209</v>
      </c>
      <c r="L489" s="355">
        <v>40353</v>
      </c>
      <c r="M489" s="355"/>
      <c r="N489" s="355"/>
      <c r="O489" s="355"/>
      <c r="P489" s="355"/>
      <c r="Q489" s="355"/>
      <c r="R489" s="355"/>
      <c r="S489" s="355"/>
      <c r="T489" s="355"/>
      <c r="U489" s="355"/>
      <c r="V489" s="355"/>
      <c r="W489" s="355"/>
      <c r="X489" s="355"/>
      <c r="Y489" s="355"/>
      <c r="Z489" s="355"/>
      <c r="AA489" s="355"/>
      <c r="AB489" s="355"/>
      <c r="AC489" s="355"/>
      <c r="AD489" s="355"/>
      <c r="AE489" s="355"/>
      <c r="AF489" s="355"/>
      <c r="AG489" s="355"/>
      <c r="AH489" s="355"/>
      <c r="AI489" s="355"/>
      <c r="AJ489" s="365"/>
      <c r="AK489" s="355"/>
      <c r="AL489" s="355"/>
      <c r="AM489" s="355"/>
      <c r="AN489" s="355"/>
      <c r="AO489" s="355"/>
      <c r="AP489" s="355"/>
      <c r="AQ489" s="355"/>
      <c r="AR489" s="355"/>
      <c r="AS489" s="355"/>
      <c r="AT489" s="355"/>
      <c r="AU489" s="355"/>
      <c r="AV489" s="355"/>
      <c r="AW489" s="355"/>
      <c r="AX489" s="355"/>
      <c r="AY489" s="355"/>
      <c r="AZ489" s="355"/>
      <c r="BA489" s="355"/>
      <c r="BB489" s="355"/>
      <c r="BC489" s="355"/>
      <c r="BD489" s="355"/>
      <c r="BE489" s="355"/>
      <c r="BF489" s="355"/>
      <c r="BG489" s="355"/>
      <c r="BH489" s="355"/>
    </row>
    <row r="490" spans="1:60">
      <c r="A490" s="349">
        <v>122118</v>
      </c>
      <c r="B490" s="349" t="s">
        <v>606</v>
      </c>
      <c r="C490" s="349" t="s">
        <v>143</v>
      </c>
      <c r="D490" s="349" t="s">
        <v>230</v>
      </c>
      <c r="E490" s="349" t="s">
        <v>685</v>
      </c>
      <c r="F490" s="349">
        <v>40808</v>
      </c>
      <c r="G490" s="349">
        <v>114703</v>
      </c>
      <c r="H490" s="349" t="s">
        <v>1009</v>
      </c>
      <c r="I490" s="349" t="s">
        <v>263</v>
      </c>
      <c r="J490" s="355" t="s">
        <v>14</v>
      </c>
      <c r="K490" s="355" t="s">
        <v>209</v>
      </c>
      <c r="L490" s="355">
        <v>40991</v>
      </c>
      <c r="M490" s="355"/>
      <c r="N490" s="355"/>
      <c r="O490" s="355"/>
      <c r="P490" s="355"/>
      <c r="Q490" s="355"/>
      <c r="R490" s="355"/>
      <c r="S490" s="355"/>
      <c r="T490" s="355"/>
      <c r="U490" s="355"/>
      <c r="V490" s="355"/>
      <c r="W490" s="355"/>
      <c r="X490" s="355"/>
      <c r="Y490" s="355"/>
      <c r="Z490" s="355"/>
      <c r="AA490" s="355"/>
      <c r="AB490" s="355"/>
      <c r="AC490" s="355"/>
      <c r="AD490" s="355"/>
      <c r="AE490" s="355"/>
      <c r="AF490" s="355"/>
      <c r="AG490" s="355"/>
      <c r="AH490" s="355"/>
      <c r="AI490" s="355"/>
      <c r="AJ490" s="365"/>
      <c r="AK490" s="355"/>
      <c r="AL490" s="355"/>
      <c r="AM490" s="355"/>
      <c r="AN490" s="355"/>
      <c r="AO490" s="355"/>
      <c r="AP490" s="355"/>
      <c r="AQ490" s="355"/>
      <c r="AR490" s="355"/>
      <c r="AS490" s="355"/>
      <c r="AT490" s="355"/>
      <c r="AU490" s="355"/>
      <c r="AV490" s="355"/>
      <c r="AW490" s="355"/>
      <c r="AX490" s="355"/>
      <c r="AY490" s="355"/>
      <c r="AZ490" s="355"/>
      <c r="BA490" s="355"/>
      <c r="BB490" s="355"/>
      <c r="BC490" s="355"/>
      <c r="BD490" s="355"/>
      <c r="BE490" s="355"/>
      <c r="BF490" s="355"/>
      <c r="BG490" s="355"/>
      <c r="BH490" s="355"/>
    </row>
    <row r="491" spans="1:60">
      <c r="A491" s="349">
        <v>116443</v>
      </c>
      <c r="B491" s="349" t="s">
        <v>998</v>
      </c>
      <c r="C491" s="349" t="s">
        <v>141</v>
      </c>
      <c r="D491" s="349" t="s">
        <v>230</v>
      </c>
      <c r="E491" s="349" t="s">
        <v>683</v>
      </c>
      <c r="F491" s="349">
        <v>40976</v>
      </c>
      <c r="G491" s="349">
        <v>109394</v>
      </c>
      <c r="H491" s="349" t="s">
        <v>343</v>
      </c>
      <c r="I491" s="349" t="s">
        <v>127</v>
      </c>
      <c r="J491" s="355" t="s">
        <v>231</v>
      </c>
      <c r="K491" s="355" t="s">
        <v>689</v>
      </c>
      <c r="L491" s="355">
        <v>40563</v>
      </c>
      <c r="M491" s="355"/>
      <c r="N491" s="355"/>
      <c r="O491" s="355"/>
      <c r="P491" s="355"/>
      <c r="Q491" s="355"/>
      <c r="R491" s="355"/>
      <c r="S491" s="355"/>
      <c r="T491" s="355"/>
      <c r="U491" s="355"/>
      <c r="V491" s="355"/>
      <c r="W491" s="355"/>
      <c r="X491" s="355"/>
      <c r="Y491" s="355"/>
      <c r="Z491" s="355"/>
      <c r="AA491" s="355"/>
      <c r="AB491" s="355"/>
      <c r="AC491" s="355"/>
      <c r="AD491" s="355"/>
      <c r="AE491" s="355"/>
      <c r="AF491" s="355"/>
      <c r="AG491" s="355"/>
      <c r="AH491" s="355"/>
      <c r="AI491" s="355"/>
      <c r="AJ491" s="365"/>
      <c r="AK491" s="355"/>
      <c r="AL491" s="355"/>
      <c r="AM491" s="355"/>
      <c r="AN491" s="355"/>
      <c r="AO491" s="355"/>
      <c r="AP491" s="355"/>
      <c r="AQ491" s="355"/>
      <c r="AR491" s="355"/>
      <c r="AS491" s="355"/>
      <c r="AT491" s="355"/>
      <c r="AU491" s="355"/>
      <c r="AV491" s="355"/>
      <c r="AW491" s="355"/>
      <c r="AX491" s="355"/>
      <c r="AY491" s="355"/>
      <c r="AZ491" s="355"/>
      <c r="BA491" s="355"/>
      <c r="BB491" s="355"/>
      <c r="BC491" s="355"/>
      <c r="BD491" s="355"/>
      <c r="BE491" s="355"/>
      <c r="BF491" s="355"/>
      <c r="BG491" s="355"/>
      <c r="BH491" s="355"/>
    </row>
    <row r="492" spans="1:60">
      <c r="A492" s="349">
        <v>116430</v>
      </c>
      <c r="B492" s="349" t="s">
        <v>739</v>
      </c>
      <c r="C492" s="349" t="s">
        <v>141</v>
      </c>
      <c r="D492" s="349" t="s">
        <v>230</v>
      </c>
      <c r="E492" s="349" t="s">
        <v>683</v>
      </c>
      <c r="F492" s="349">
        <v>40886</v>
      </c>
      <c r="G492" s="349">
        <v>105623</v>
      </c>
      <c r="H492" s="349" t="s">
        <v>323</v>
      </c>
      <c r="I492" s="349" t="s">
        <v>52</v>
      </c>
      <c r="J492" s="355" t="s">
        <v>231</v>
      </c>
      <c r="K492" s="355" t="s">
        <v>689</v>
      </c>
      <c r="L492" s="355">
        <v>40710</v>
      </c>
      <c r="M492" s="355"/>
      <c r="N492" s="355"/>
      <c r="O492" s="355"/>
      <c r="P492" s="355"/>
      <c r="Q492" s="355"/>
      <c r="R492" s="355"/>
      <c r="S492" s="355"/>
      <c r="T492" s="355"/>
      <c r="U492" s="355"/>
      <c r="V492" s="355"/>
      <c r="W492" s="355"/>
      <c r="X492" s="355"/>
      <c r="Y492" s="355"/>
      <c r="Z492" s="355"/>
      <c r="AA492" s="355"/>
      <c r="AB492" s="355"/>
      <c r="AC492" s="355"/>
      <c r="AD492" s="355"/>
      <c r="AE492" s="355"/>
      <c r="AF492" s="355"/>
      <c r="AG492" s="355"/>
      <c r="AH492" s="355"/>
      <c r="AI492" s="355"/>
      <c r="AJ492" s="365"/>
      <c r="AK492" s="355"/>
      <c r="AL492" s="355"/>
      <c r="AM492" s="355"/>
      <c r="AN492" s="355"/>
      <c r="AO492" s="355"/>
      <c r="AP492" s="355"/>
      <c r="AQ492" s="355"/>
      <c r="AR492" s="355"/>
      <c r="AS492" s="355"/>
      <c r="AT492" s="355"/>
      <c r="AU492" s="355"/>
      <c r="AV492" s="355"/>
      <c r="AW492" s="355"/>
      <c r="AX492" s="355"/>
      <c r="AY492" s="355"/>
      <c r="AZ492" s="355"/>
      <c r="BA492" s="355"/>
      <c r="BB492" s="355"/>
      <c r="BC492" s="355"/>
      <c r="BD492" s="355"/>
      <c r="BE492" s="355"/>
      <c r="BF492" s="355"/>
      <c r="BG492" s="355"/>
      <c r="BH492" s="355"/>
    </row>
    <row r="493" spans="1:60">
      <c r="A493" s="349">
        <v>115778</v>
      </c>
      <c r="B493" s="349" t="s">
        <v>607</v>
      </c>
      <c r="C493" s="349" t="s">
        <v>107</v>
      </c>
      <c r="D493" s="349" t="s">
        <v>230</v>
      </c>
      <c r="E493" s="349" t="s">
        <v>685</v>
      </c>
      <c r="F493" s="349">
        <v>40815</v>
      </c>
      <c r="G493" s="349">
        <v>136160</v>
      </c>
      <c r="H493" s="349" t="s">
        <v>1003</v>
      </c>
      <c r="I493" s="349" t="s">
        <v>122</v>
      </c>
      <c r="J493" s="355" t="s">
        <v>14</v>
      </c>
      <c r="K493" s="355" t="s">
        <v>209</v>
      </c>
      <c r="L493" s="355">
        <v>41025</v>
      </c>
      <c r="M493" s="355"/>
      <c r="N493" s="355"/>
      <c r="O493" s="355"/>
      <c r="P493" s="355"/>
      <c r="Q493" s="355"/>
      <c r="R493" s="355"/>
      <c r="S493" s="355"/>
      <c r="T493" s="355"/>
      <c r="U493" s="355"/>
      <c r="V493" s="355"/>
      <c r="W493" s="355"/>
      <c r="X493" s="355"/>
      <c r="Y493" s="355"/>
      <c r="Z493" s="355"/>
      <c r="AA493" s="355"/>
      <c r="AB493" s="355"/>
      <c r="AC493" s="355"/>
      <c r="AD493" s="355"/>
      <c r="AE493" s="355"/>
      <c r="AF493" s="355"/>
      <c r="AG493" s="355"/>
      <c r="AH493" s="355"/>
      <c r="AI493" s="355"/>
      <c r="AJ493" s="365"/>
      <c r="AK493" s="355"/>
      <c r="AL493" s="355"/>
      <c r="AM493" s="355"/>
      <c r="AN493" s="355"/>
      <c r="AO493" s="355"/>
      <c r="AP493" s="355"/>
      <c r="AQ493" s="355"/>
      <c r="AR493" s="355"/>
      <c r="AS493" s="355"/>
      <c r="AT493" s="355"/>
      <c r="AU493" s="355"/>
      <c r="AV493" s="355"/>
      <c r="AW493" s="355"/>
      <c r="AX493" s="355"/>
      <c r="AY493" s="355"/>
      <c r="AZ493" s="355"/>
      <c r="BA493" s="355"/>
      <c r="BB493" s="355"/>
      <c r="BC493" s="355"/>
      <c r="BD493" s="355"/>
      <c r="BE493" s="355"/>
      <c r="BF493" s="355"/>
      <c r="BG493" s="355"/>
      <c r="BH493" s="355"/>
    </row>
    <row r="494" spans="1:60">
      <c r="A494" s="349">
        <v>121157</v>
      </c>
      <c r="B494" s="349" t="s">
        <v>416</v>
      </c>
      <c r="C494" s="349" t="s">
        <v>114</v>
      </c>
      <c r="D494" s="349" t="s">
        <v>230</v>
      </c>
      <c r="E494" s="349" t="s">
        <v>683</v>
      </c>
      <c r="F494" s="349">
        <v>40731</v>
      </c>
      <c r="G494" s="349">
        <v>135542</v>
      </c>
      <c r="H494" s="349" t="s">
        <v>1004</v>
      </c>
      <c r="I494" s="349" t="s">
        <v>43</v>
      </c>
      <c r="J494" s="355" t="s">
        <v>14</v>
      </c>
      <c r="K494" s="355" t="s">
        <v>209</v>
      </c>
      <c r="L494" s="355">
        <v>41040</v>
      </c>
      <c r="M494" s="355"/>
      <c r="N494" s="355"/>
      <c r="O494" s="355"/>
      <c r="P494" s="355"/>
      <c r="Q494" s="355"/>
      <c r="R494" s="355"/>
      <c r="S494" s="355"/>
      <c r="T494" s="355"/>
      <c r="U494" s="355"/>
      <c r="V494" s="355"/>
      <c r="W494" s="355"/>
      <c r="X494" s="355"/>
      <c r="Y494" s="355"/>
      <c r="Z494" s="355"/>
      <c r="AA494" s="355"/>
      <c r="AB494" s="355"/>
      <c r="AC494" s="355"/>
      <c r="AD494" s="355"/>
      <c r="AE494" s="355"/>
      <c r="AF494" s="355"/>
      <c r="AG494" s="355"/>
      <c r="AH494" s="355"/>
      <c r="AI494" s="355"/>
      <c r="AJ494" s="365"/>
      <c r="AK494" s="355"/>
      <c r="AL494" s="355"/>
      <c r="AM494" s="355"/>
      <c r="AN494" s="355"/>
      <c r="AO494" s="355"/>
      <c r="AP494" s="355"/>
      <c r="AQ494" s="355"/>
      <c r="AR494" s="355"/>
      <c r="AS494" s="355"/>
      <c r="AT494" s="355"/>
      <c r="AU494" s="355"/>
      <c r="AV494" s="355"/>
      <c r="AW494" s="355"/>
      <c r="AX494" s="355"/>
      <c r="AY494" s="355"/>
      <c r="AZ494" s="355"/>
      <c r="BA494" s="355"/>
      <c r="BB494" s="355"/>
      <c r="BC494" s="355"/>
      <c r="BD494" s="355"/>
      <c r="BE494" s="355"/>
      <c r="BF494" s="355"/>
      <c r="BG494" s="355"/>
      <c r="BH494" s="355"/>
    </row>
    <row r="495" spans="1:60">
      <c r="A495" s="349">
        <v>118815</v>
      </c>
      <c r="B495" s="349" t="s">
        <v>392</v>
      </c>
      <c r="C495" s="349" t="s">
        <v>108</v>
      </c>
      <c r="D495" s="349" t="s">
        <v>230</v>
      </c>
      <c r="E495" s="349" t="s">
        <v>683</v>
      </c>
      <c r="F495" s="349">
        <v>40703</v>
      </c>
      <c r="G495" s="349">
        <v>135516</v>
      </c>
      <c r="H495" s="349" t="s">
        <v>1006</v>
      </c>
      <c r="I495" s="349" t="s">
        <v>42</v>
      </c>
      <c r="J495" s="355" t="s">
        <v>14</v>
      </c>
      <c r="K495" s="355" t="s">
        <v>209</v>
      </c>
      <c r="L495" s="355">
        <v>40871</v>
      </c>
      <c r="M495" s="355"/>
      <c r="N495" s="355"/>
      <c r="O495" s="355"/>
      <c r="P495" s="355"/>
      <c r="Q495" s="355"/>
      <c r="R495" s="355"/>
      <c r="S495" s="355"/>
      <c r="T495" s="355"/>
      <c r="U495" s="355"/>
      <c r="V495" s="355"/>
      <c r="W495" s="355"/>
      <c r="X495" s="355"/>
      <c r="Y495" s="355"/>
      <c r="Z495" s="355"/>
      <c r="AA495" s="355"/>
      <c r="AB495" s="355"/>
      <c r="AC495" s="355"/>
      <c r="AD495" s="355"/>
      <c r="AE495" s="355"/>
      <c r="AF495" s="355"/>
      <c r="AG495" s="355"/>
      <c r="AH495" s="355"/>
      <c r="AI495" s="355"/>
      <c r="AJ495" s="365"/>
      <c r="AK495" s="355"/>
      <c r="AL495" s="355"/>
      <c r="AM495" s="355"/>
      <c r="AN495" s="355"/>
      <c r="AO495" s="355"/>
      <c r="AP495" s="355"/>
      <c r="AQ495" s="355"/>
      <c r="AR495" s="355"/>
      <c r="AS495" s="355"/>
      <c r="AT495" s="355"/>
      <c r="AU495" s="355"/>
      <c r="AV495" s="355"/>
      <c r="AW495" s="355"/>
      <c r="AX495" s="355"/>
      <c r="AY495" s="355"/>
      <c r="AZ495" s="355"/>
      <c r="BA495" s="355"/>
      <c r="BB495" s="355"/>
      <c r="BC495" s="355"/>
      <c r="BD495" s="355"/>
      <c r="BE495" s="355"/>
      <c r="BF495" s="355"/>
      <c r="BG495" s="355"/>
      <c r="BH495" s="355"/>
    </row>
    <row r="496" spans="1:60">
      <c r="A496" s="349">
        <v>118785</v>
      </c>
      <c r="B496" s="349" t="s">
        <v>401</v>
      </c>
      <c r="C496" s="349" t="s">
        <v>108</v>
      </c>
      <c r="D496" s="349" t="s">
        <v>230</v>
      </c>
      <c r="E496" s="349" t="s">
        <v>683</v>
      </c>
      <c r="F496" s="349">
        <v>40723</v>
      </c>
      <c r="G496" s="349">
        <v>135501</v>
      </c>
      <c r="H496" s="349" t="s">
        <v>614</v>
      </c>
      <c r="I496" s="349" t="s">
        <v>177</v>
      </c>
      <c r="J496" s="355" t="s">
        <v>14</v>
      </c>
      <c r="K496" s="355" t="s">
        <v>209</v>
      </c>
      <c r="L496" s="355">
        <v>40879</v>
      </c>
      <c r="M496" s="355"/>
      <c r="N496" s="355"/>
      <c r="O496" s="355"/>
      <c r="P496" s="355"/>
      <c r="Q496" s="355"/>
      <c r="R496" s="355"/>
      <c r="S496" s="355"/>
      <c r="T496" s="355"/>
      <c r="U496" s="355"/>
      <c r="V496" s="355"/>
      <c r="W496" s="355"/>
      <c r="X496" s="355"/>
      <c r="Y496" s="355"/>
      <c r="Z496" s="355"/>
      <c r="AA496" s="355"/>
      <c r="AB496" s="355"/>
      <c r="AC496" s="355"/>
      <c r="AD496" s="355"/>
      <c r="AE496" s="355"/>
      <c r="AF496" s="355"/>
      <c r="AG496" s="355"/>
      <c r="AH496" s="355"/>
      <c r="AI496" s="355"/>
      <c r="AJ496" s="365"/>
      <c r="AK496" s="355"/>
      <c r="AL496" s="355"/>
      <c r="AM496" s="355"/>
      <c r="AN496" s="355"/>
      <c r="AO496" s="355"/>
      <c r="AP496" s="355"/>
      <c r="AQ496" s="355"/>
      <c r="AR496" s="355"/>
      <c r="AS496" s="355"/>
      <c r="AT496" s="355"/>
      <c r="AU496" s="355"/>
      <c r="AV496" s="355"/>
      <c r="AW496" s="355"/>
      <c r="AX496" s="355"/>
      <c r="AY496" s="355"/>
      <c r="AZ496" s="355"/>
      <c r="BA496" s="355"/>
      <c r="BB496" s="355"/>
      <c r="BC496" s="355"/>
      <c r="BD496" s="355"/>
      <c r="BE496" s="355"/>
      <c r="BF496" s="355"/>
      <c r="BG496" s="355"/>
      <c r="BH496" s="355"/>
    </row>
    <row r="497" spans="1:60">
      <c r="A497" s="349">
        <v>118106</v>
      </c>
      <c r="B497" s="349" t="s">
        <v>747</v>
      </c>
      <c r="C497" s="349" t="s">
        <v>225</v>
      </c>
      <c r="D497" s="349" t="s">
        <v>230</v>
      </c>
      <c r="E497" s="349" t="s">
        <v>685</v>
      </c>
      <c r="F497" s="349">
        <v>40969</v>
      </c>
      <c r="G497" s="349">
        <v>135463</v>
      </c>
      <c r="H497" s="349" t="s">
        <v>1007</v>
      </c>
      <c r="I497" s="349" t="s">
        <v>108</v>
      </c>
      <c r="J497" s="355" t="s">
        <v>14</v>
      </c>
      <c r="K497" s="355" t="s">
        <v>209</v>
      </c>
      <c r="L497" s="355">
        <v>40990</v>
      </c>
      <c r="M497" s="355"/>
      <c r="N497" s="355"/>
      <c r="O497" s="355"/>
      <c r="P497" s="355"/>
      <c r="Q497" s="355"/>
      <c r="R497" s="355"/>
      <c r="S497" s="355"/>
      <c r="T497" s="355"/>
      <c r="U497" s="355"/>
      <c r="V497" s="355"/>
      <c r="W497" s="355"/>
      <c r="X497" s="355"/>
      <c r="Y497" s="355"/>
      <c r="Z497" s="355"/>
      <c r="AA497" s="355"/>
      <c r="AB497" s="355"/>
      <c r="AC497" s="355"/>
      <c r="AD497" s="355"/>
      <c r="AE497" s="355"/>
      <c r="AF497" s="355"/>
      <c r="AG497" s="355"/>
      <c r="AH497" s="355"/>
      <c r="AI497" s="355"/>
      <c r="AJ497" s="365"/>
      <c r="AK497" s="355"/>
      <c r="AL497" s="355"/>
      <c r="AM497" s="355"/>
      <c r="AN497" s="355"/>
      <c r="AO497" s="355"/>
      <c r="AP497" s="355"/>
      <c r="AQ497" s="355"/>
      <c r="AR497" s="355"/>
      <c r="AS497" s="355"/>
      <c r="AT497" s="355"/>
      <c r="AU497" s="355"/>
      <c r="AV497" s="355"/>
      <c r="AW497" s="355"/>
      <c r="AX497" s="355"/>
      <c r="AY497" s="355"/>
      <c r="AZ497" s="355"/>
      <c r="BA497" s="355"/>
      <c r="BB497" s="355"/>
      <c r="BC497" s="355"/>
      <c r="BD497" s="355"/>
      <c r="BE497" s="355"/>
      <c r="BF497" s="355"/>
      <c r="BG497" s="355"/>
      <c r="BH497" s="355"/>
    </row>
    <row r="498" spans="1:60">
      <c r="A498" s="349">
        <v>118105</v>
      </c>
      <c r="B498" s="349" t="s">
        <v>465</v>
      </c>
      <c r="C498" s="349" t="s">
        <v>225</v>
      </c>
      <c r="D498" s="349" t="s">
        <v>230</v>
      </c>
      <c r="E498" s="349" t="s">
        <v>683</v>
      </c>
      <c r="F498" s="349">
        <v>40829</v>
      </c>
      <c r="G498" s="349">
        <v>131014</v>
      </c>
      <c r="H498" s="349" t="s">
        <v>387</v>
      </c>
      <c r="I498" s="349" t="s">
        <v>122</v>
      </c>
      <c r="J498" s="355" t="s">
        <v>14</v>
      </c>
      <c r="K498" s="355" t="s">
        <v>209</v>
      </c>
      <c r="L498" s="355">
        <v>40674</v>
      </c>
      <c r="M498" s="355"/>
      <c r="N498" s="355"/>
      <c r="O498" s="355"/>
      <c r="P498" s="355"/>
      <c r="Q498" s="355"/>
      <c r="R498" s="355"/>
      <c r="S498" s="355"/>
      <c r="T498" s="355"/>
      <c r="U498" s="355"/>
      <c r="V498" s="355"/>
      <c r="W498" s="355"/>
      <c r="X498" s="355"/>
      <c r="Y498" s="355"/>
      <c r="Z498" s="355"/>
      <c r="AA498" s="355"/>
      <c r="AB498" s="355"/>
      <c r="AC498" s="355"/>
      <c r="AD498" s="355"/>
      <c r="AE498" s="355"/>
      <c r="AF498" s="355"/>
      <c r="AG498" s="355"/>
      <c r="AH498" s="355"/>
      <c r="AI498" s="355"/>
      <c r="AJ498" s="365"/>
      <c r="AK498" s="355"/>
      <c r="AL498" s="355"/>
      <c r="AM498" s="355"/>
      <c r="AN498" s="355"/>
      <c r="AO498" s="355"/>
      <c r="AP498" s="355"/>
      <c r="AQ498" s="355"/>
      <c r="AR498" s="355"/>
      <c r="AS498" s="355"/>
      <c r="AT498" s="355"/>
      <c r="AU498" s="355"/>
      <c r="AV498" s="355"/>
      <c r="AW498" s="355"/>
      <c r="AX498" s="355"/>
      <c r="AY498" s="355"/>
      <c r="AZ498" s="355"/>
      <c r="BA498" s="355"/>
      <c r="BB498" s="355"/>
      <c r="BC498" s="355"/>
      <c r="BD498" s="355"/>
      <c r="BE498" s="355"/>
      <c r="BF498" s="355"/>
      <c r="BG498" s="355"/>
      <c r="BH498" s="355"/>
    </row>
    <row r="499" spans="1:60">
      <c r="A499" s="349">
        <v>118088</v>
      </c>
      <c r="B499" s="349" t="s">
        <v>611</v>
      </c>
      <c r="C499" s="349" t="s">
        <v>226</v>
      </c>
      <c r="D499" s="349" t="s">
        <v>230</v>
      </c>
      <c r="E499" s="349" t="s">
        <v>683</v>
      </c>
      <c r="F499" s="349">
        <v>40879</v>
      </c>
      <c r="G499" s="349">
        <v>126172</v>
      </c>
      <c r="H499" s="349" t="s">
        <v>371</v>
      </c>
      <c r="I499" s="349" t="s">
        <v>259</v>
      </c>
      <c r="J499" s="355" t="s">
        <v>14</v>
      </c>
      <c r="K499" s="355" t="s">
        <v>209</v>
      </c>
      <c r="L499" s="355">
        <v>40674</v>
      </c>
      <c r="M499" s="355"/>
      <c r="N499" s="355"/>
      <c r="O499" s="355"/>
      <c r="P499" s="355"/>
      <c r="Q499" s="355"/>
      <c r="R499" s="355"/>
      <c r="S499" s="355"/>
      <c r="T499" s="355"/>
      <c r="U499" s="355"/>
      <c r="V499" s="355"/>
      <c r="W499" s="355"/>
      <c r="X499" s="355"/>
      <c r="Y499" s="355"/>
      <c r="Z499" s="355"/>
      <c r="AA499" s="355"/>
      <c r="AB499" s="355"/>
      <c r="AC499" s="355"/>
      <c r="AD499" s="355"/>
      <c r="AE499" s="355"/>
      <c r="AF499" s="355"/>
      <c r="AG499" s="355"/>
      <c r="AH499" s="355"/>
      <c r="AI499" s="355"/>
      <c r="AJ499" s="365"/>
      <c r="AK499" s="355"/>
      <c r="AL499" s="355"/>
      <c r="AM499" s="355"/>
      <c r="AN499" s="355"/>
      <c r="AO499" s="355"/>
      <c r="AP499" s="355"/>
      <c r="AQ499" s="355"/>
      <c r="AR499" s="355"/>
      <c r="AS499" s="355"/>
      <c r="AT499" s="355"/>
      <c r="AU499" s="355"/>
      <c r="AV499" s="355"/>
      <c r="AW499" s="355"/>
      <c r="AX499" s="355"/>
      <c r="AY499" s="355"/>
      <c r="AZ499" s="355"/>
      <c r="BA499" s="355"/>
      <c r="BB499" s="355"/>
      <c r="BC499" s="355"/>
      <c r="BD499" s="355"/>
      <c r="BE499" s="355"/>
      <c r="BF499" s="355"/>
      <c r="BG499" s="355"/>
      <c r="BH499" s="355"/>
    </row>
    <row r="500" spans="1:60">
      <c r="A500" s="349">
        <v>115208</v>
      </c>
      <c r="B500" s="349" t="s">
        <v>1000</v>
      </c>
      <c r="C500" s="349" t="s">
        <v>263</v>
      </c>
      <c r="D500" s="349" t="s">
        <v>230</v>
      </c>
      <c r="E500" s="349" t="s">
        <v>683</v>
      </c>
      <c r="F500" s="349">
        <v>41060</v>
      </c>
      <c r="G500" s="349">
        <v>125497</v>
      </c>
      <c r="H500" s="349" t="s">
        <v>429</v>
      </c>
      <c r="I500" s="349" t="s">
        <v>234</v>
      </c>
      <c r="J500" s="355" t="s">
        <v>14</v>
      </c>
      <c r="K500" s="355" t="s">
        <v>209</v>
      </c>
      <c r="L500" s="355">
        <v>40353</v>
      </c>
      <c r="M500" s="355"/>
      <c r="N500" s="355"/>
      <c r="O500" s="355"/>
      <c r="P500" s="355"/>
      <c r="Q500" s="355"/>
      <c r="R500" s="355"/>
      <c r="S500" s="355"/>
      <c r="T500" s="355"/>
      <c r="U500" s="355"/>
      <c r="V500" s="355"/>
      <c r="W500" s="355"/>
      <c r="X500" s="355"/>
      <c r="Y500" s="355"/>
      <c r="Z500" s="355"/>
      <c r="AA500" s="355"/>
      <c r="AB500" s="355"/>
      <c r="AC500" s="355"/>
      <c r="AD500" s="355"/>
      <c r="AE500" s="355"/>
      <c r="AF500" s="355"/>
      <c r="AG500" s="355"/>
      <c r="AH500" s="355"/>
      <c r="AI500" s="355"/>
      <c r="AJ500" s="365"/>
      <c r="AK500" s="355"/>
      <c r="AL500" s="355"/>
      <c r="AM500" s="355"/>
      <c r="AN500" s="355"/>
      <c r="AO500" s="355"/>
      <c r="AP500" s="355"/>
      <c r="AQ500" s="355"/>
      <c r="AR500" s="355"/>
      <c r="AS500" s="355"/>
      <c r="AT500" s="355"/>
      <c r="AU500" s="355"/>
      <c r="AV500" s="355"/>
      <c r="AW500" s="355"/>
      <c r="AX500" s="355"/>
      <c r="AY500" s="355"/>
      <c r="AZ500" s="355"/>
      <c r="BA500" s="355"/>
      <c r="BB500" s="355"/>
      <c r="BC500" s="355"/>
      <c r="BD500" s="355"/>
      <c r="BE500" s="355"/>
      <c r="BF500" s="355"/>
      <c r="BG500" s="355"/>
      <c r="BH500" s="355"/>
    </row>
    <row r="501" spans="1:60">
      <c r="A501" s="349">
        <v>113867</v>
      </c>
      <c r="B501" s="349" t="s">
        <v>468</v>
      </c>
      <c r="C501" s="349" t="s">
        <v>201</v>
      </c>
      <c r="D501" s="349" t="s">
        <v>230</v>
      </c>
      <c r="E501" s="349" t="s">
        <v>683</v>
      </c>
      <c r="F501" s="349">
        <v>40962</v>
      </c>
      <c r="G501" s="349">
        <v>136754</v>
      </c>
      <c r="H501" s="349" t="s">
        <v>1002</v>
      </c>
      <c r="I501" s="349" t="s">
        <v>30</v>
      </c>
      <c r="J501" s="355" t="s">
        <v>14</v>
      </c>
      <c r="K501" s="355" t="s">
        <v>209</v>
      </c>
      <c r="L501" s="355">
        <v>41039</v>
      </c>
      <c r="M501" s="355"/>
      <c r="N501" s="355"/>
      <c r="O501" s="355"/>
      <c r="P501" s="355"/>
      <c r="Q501" s="355"/>
      <c r="R501" s="355"/>
      <c r="S501" s="355"/>
      <c r="T501" s="355"/>
      <c r="U501" s="355"/>
      <c r="V501" s="355"/>
      <c r="W501" s="355"/>
      <c r="X501" s="355"/>
      <c r="Y501" s="355"/>
      <c r="Z501" s="355"/>
      <c r="AA501" s="355"/>
      <c r="AB501" s="355"/>
      <c r="AC501" s="355"/>
      <c r="AD501" s="355"/>
      <c r="AE501" s="355"/>
      <c r="AF501" s="355"/>
      <c r="AG501" s="355"/>
      <c r="AH501" s="355"/>
      <c r="AI501" s="355"/>
      <c r="AJ501" s="365"/>
      <c r="AK501" s="355"/>
      <c r="AL501" s="355"/>
      <c r="AM501" s="355"/>
      <c r="AN501" s="355"/>
      <c r="AO501" s="355"/>
      <c r="AP501" s="355"/>
      <c r="AQ501" s="355"/>
      <c r="AR501" s="355"/>
      <c r="AS501" s="355"/>
      <c r="AT501" s="355"/>
      <c r="AU501" s="355"/>
      <c r="AV501" s="355"/>
      <c r="AW501" s="355"/>
      <c r="AX501" s="355"/>
      <c r="AY501" s="355"/>
      <c r="AZ501" s="355"/>
      <c r="BA501" s="355"/>
      <c r="BB501" s="355"/>
      <c r="BC501" s="355"/>
      <c r="BD501" s="355"/>
      <c r="BE501" s="355"/>
      <c r="BF501" s="355"/>
      <c r="BG501" s="355"/>
      <c r="BH501" s="355"/>
    </row>
    <row r="502" spans="1:60">
      <c r="A502" s="349">
        <v>111442</v>
      </c>
      <c r="B502" s="349" t="s">
        <v>1001</v>
      </c>
      <c r="C502" s="349" t="s">
        <v>138</v>
      </c>
      <c r="D502" s="349" t="s">
        <v>230</v>
      </c>
      <c r="E502" s="349" t="s">
        <v>685</v>
      </c>
      <c r="F502" s="349">
        <v>40983</v>
      </c>
      <c r="G502" s="349">
        <v>114703</v>
      </c>
      <c r="H502" s="349" t="s">
        <v>1009</v>
      </c>
      <c r="I502" s="349" t="s">
        <v>263</v>
      </c>
      <c r="J502" s="355" t="s">
        <v>14</v>
      </c>
      <c r="K502" s="355" t="s">
        <v>209</v>
      </c>
      <c r="L502" s="355">
        <v>40991</v>
      </c>
      <c r="M502" s="355"/>
      <c r="N502" s="355"/>
      <c r="O502" s="355"/>
      <c r="P502" s="355"/>
      <c r="Q502" s="355"/>
      <c r="R502" s="355"/>
      <c r="S502" s="355"/>
      <c r="T502" s="355"/>
      <c r="U502" s="355"/>
      <c r="V502" s="355"/>
      <c r="W502" s="355"/>
      <c r="X502" s="355"/>
      <c r="Y502" s="355"/>
      <c r="Z502" s="355"/>
      <c r="AA502" s="355"/>
      <c r="AB502" s="355"/>
      <c r="AC502" s="355"/>
      <c r="AD502" s="355"/>
      <c r="AE502" s="355"/>
      <c r="AF502" s="355"/>
      <c r="AG502" s="355"/>
      <c r="AH502" s="355"/>
      <c r="AI502" s="355"/>
      <c r="AJ502" s="365"/>
      <c r="AK502" s="355"/>
      <c r="AL502" s="355"/>
      <c r="AM502" s="355"/>
      <c r="AN502" s="355"/>
      <c r="AO502" s="355"/>
      <c r="AP502" s="355"/>
      <c r="AQ502" s="355"/>
      <c r="AR502" s="355"/>
      <c r="AS502" s="355"/>
      <c r="AT502" s="355"/>
      <c r="AU502" s="355"/>
      <c r="AV502" s="355"/>
      <c r="AW502" s="355"/>
      <c r="AX502" s="355"/>
      <c r="AY502" s="355"/>
      <c r="AZ502" s="355"/>
      <c r="BA502" s="355"/>
      <c r="BB502" s="355"/>
      <c r="BC502" s="355"/>
      <c r="BD502" s="355"/>
      <c r="BE502" s="355"/>
      <c r="BF502" s="355"/>
      <c r="BG502" s="355"/>
      <c r="BH502" s="355"/>
    </row>
    <row r="503" spans="1:60">
      <c r="A503" s="349">
        <v>110884</v>
      </c>
      <c r="B503" s="349" t="s">
        <v>1005</v>
      </c>
      <c r="C503" s="349" t="s">
        <v>148</v>
      </c>
      <c r="D503" s="349" t="s">
        <v>230</v>
      </c>
      <c r="E503" s="349" t="s">
        <v>683</v>
      </c>
      <c r="F503" s="349">
        <v>40990</v>
      </c>
      <c r="G503" s="349"/>
      <c r="H503" s="349"/>
      <c r="I503" s="349"/>
      <c r="J503" s="355"/>
      <c r="K503" s="355"/>
      <c r="L503" s="355"/>
      <c r="M503" s="355"/>
      <c r="N503" s="355"/>
      <c r="O503" s="355"/>
      <c r="P503" s="355"/>
      <c r="Q503" s="355"/>
      <c r="R503" s="355"/>
      <c r="S503" s="355"/>
      <c r="T503" s="355"/>
      <c r="U503" s="355"/>
      <c r="V503" s="355"/>
      <c r="W503" s="355"/>
      <c r="X503" s="355"/>
      <c r="Y503" s="355"/>
      <c r="Z503" s="355"/>
      <c r="AA503" s="355"/>
      <c r="AB503" s="355"/>
      <c r="AC503" s="355"/>
      <c r="AD503" s="355"/>
      <c r="AE503" s="355"/>
      <c r="AF503" s="355"/>
      <c r="AG503" s="355"/>
      <c r="AH503" s="355"/>
      <c r="AI503" s="355"/>
      <c r="AJ503" s="365"/>
      <c r="AK503" s="355"/>
      <c r="AL503" s="355"/>
      <c r="AM503" s="355"/>
      <c r="AN503" s="355"/>
      <c r="AO503" s="355"/>
      <c r="AP503" s="355"/>
      <c r="AQ503" s="355"/>
      <c r="AR503" s="355"/>
      <c r="AS503" s="355"/>
      <c r="AT503" s="355"/>
      <c r="AU503" s="355"/>
      <c r="AV503" s="355"/>
      <c r="AW503" s="355"/>
      <c r="AX503" s="355"/>
      <c r="AY503" s="355"/>
      <c r="AZ503" s="355"/>
      <c r="BA503" s="355"/>
      <c r="BB503" s="355"/>
      <c r="BC503" s="355"/>
      <c r="BD503" s="355"/>
      <c r="BE503" s="355"/>
      <c r="BF503" s="355"/>
      <c r="BG503" s="355"/>
      <c r="BH503" s="355"/>
    </row>
    <row r="504" spans="1:60">
      <c r="A504" s="349">
        <v>112944</v>
      </c>
      <c r="B504" s="349" t="s">
        <v>467</v>
      </c>
      <c r="C504" s="349" t="s">
        <v>140</v>
      </c>
      <c r="D504" s="349" t="s">
        <v>230</v>
      </c>
      <c r="E504" s="349" t="s">
        <v>685</v>
      </c>
      <c r="F504" s="349">
        <v>40941</v>
      </c>
      <c r="G504" s="349"/>
      <c r="H504" s="349"/>
      <c r="I504" s="349"/>
      <c r="J504" s="355"/>
      <c r="K504" s="355"/>
      <c r="L504" s="355"/>
      <c r="M504" s="355"/>
      <c r="N504" s="355"/>
      <c r="O504" s="355"/>
      <c r="P504" s="355"/>
      <c r="Q504" s="355"/>
      <c r="R504" s="355"/>
      <c r="S504" s="355"/>
      <c r="T504" s="355"/>
      <c r="U504" s="355"/>
      <c r="V504" s="355"/>
      <c r="W504" s="355"/>
      <c r="X504" s="355"/>
      <c r="Y504" s="355"/>
      <c r="Z504" s="355"/>
      <c r="AA504" s="355"/>
      <c r="AB504" s="355"/>
      <c r="AC504" s="355"/>
      <c r="AD504" s="355"/>
      <c r="AE504" s="355"/>
      <c r="AF504" s="355"/>
      <c r="AG504" s="355"/>
      <c r="AH504" s="355"/>
      <c r="AI504" s="355"/>
      <c r="AJ504" s="365"/>
      <c r="AK504" s="355"/>
      <c r="AL504" s="355"/>
      <c r="AM504" s="355"/>
      <c r="AN504" s="355"/>
      <c r="AO504" s="355"/>
      <c r="AP504" s="355"/>
      <c r="AQ504" s="355"/>
      <c r="AR504" s="355"/>
      <c r="AS504" s="355"/>
      <c r="AT504" s="355"/>
      <c r="AU504" s="355"/>
      <c r="AV504" s="355"/>
      <c r="AW504" s="355"/>
      <c r="AX504" s="355"/>
      <c r="AY504" s="355"/>
      <c r="AZ504" s="355"/>
      <c r="BA504" s="355"/>
      <c r="BB504" s="355"/>
      <c r="BC504" s="355"/>
      <c r="BD504" s="355"/>
      <c r="BE504" s="355"/>
      <c r="BF504" s="355"/>
      <c r="BG504" s="355"/>
      <c r="BH504" s="355"/>
    </row>
    <row r="505" spans="1:60">
      <c r="A505" s="349">
        <v>112398</v>
      </c>
      <c r="B505" s="349" t="s">
        <v>999</v>
      </c>
      <c r="C505" s="349" t="s">
        <v>105</v>
      </c>
      <c r="D505" s="349" t="s">
        <v>230</v>
      </c>
      <c r="E505" s="349" t="s">
        <v>684</v>
      </c>
      <c r="F505" s="349">
        <v>40967</v>
      </c>
      <c r="G505" s="349"/>
      <c r="H505" s="349"/>
      <c r="I505" s="349"/>
      <c r="J505" s="355"/>
      <c r="K505" s="355"/>
      <c r="L505" s="355"/>
      <c r="M505" s="355"/>
      <c r="N505" s="355"/>
      <c r="O505" s="355"/>
      <c r="P505" s="355"/>
      <c r="Q505" s="355"/>
      <c r="R505" s="355"/>
      <c r="S505" s="355"/>
      <c r="T505" s="355"/>
      <c r="U505" s="355"/>
      <c r="V505" s="355"/>
      <c r="W505" s="355"/>
      <c r="X505" s="355"/>
      <c r="Y505" s="355"/>
      <c r="Z505" s="355"/>
      <c r="AA505" s="355"/>
      <c r="AB505" s="355"/>
      <c r="AC505" s="355"/>
      <c r="AD505" s="355"/>
      <c r="AE505" s="355"/>
      <c r="AF505" s="355"/>
      <c r="AG505" s="355"/>
      <c r="AH505" s="355"/>
      <c r="AI505" s="355"/>
      <c r="AJ505" s="365"/>
      <c r="AK505" s="355"/>
      <c r="AL505" s="355"/>
      <c r="AM505" s="355"/>
      <c r="AN505" s="355"/>
      <c r="AO505" s="355"/>
      <c r="AP505" s="355"/>
      <c r="AQ505" s="355"/>
      <c r="AR505" s="355"/>
      <c r="AS505" s="355"/>
      <c r="AT505" s="355"/>
      <c r="AU505" s="355"/>
      <c r="AV505" s="355"/>
      <c r="AW505" s="355"/>
      <c r="AX505" s="355"/>
      <c r="AY505" s="355"/>
      <c r="AZ505" s="355"/>
      <c r="BA505" s="355"/>
      <c r="BB505" s="355"/>
      <c r="BC505" s="355"/>
      <c r="BD505" s="355"/>
      <c r="BE505" s="355"/>
      <c r="BF505" s="355"/>
      <c r="BG505" s="355"/>
      <c r="BH505" s="355"/>
    </row>
    <row r="506" spans="1:60">
      <c r="A506" s="349">
        <v>108063</v>
      </c>
      <c r="B506" s="349" t="s">
        <v>1008</v>
      </c>
      <c r="C506" s="349" t="s">
        <v>125</v>
      </c>
      <c r="D506" s="349" t="s">
        <v>230</v>
      </c>
      <c r="E506" s="349" t="s">
        <v>683</v>
      </c>
      <c r="F506" s="349">
        <v>41040</v>
      </c>
      <c r="G506" s="349"/>
      <c r="H506" s="349"/>
      <c r="I506" s="349"/>
      <c r="J506" s="355"/>
      <c r="K506" s="355"/>
      <c r="L506" s="355"/>
      <c r="M506" s="355"/>
      <c r="N506" s="355"/>
      <c r="O506" s="355"/>
      <c r="P506" s="355"/>
      <c r="Q506" s="355"/>
      <c r="R506" s="355"/>
      <c r="S506" s="355"/>
      <c r="T506" s="355"/>
      <c r="U506" s="355"/>
      <c r="V506" s="355"/>
      <c r="W506" s="355"/>
      <c r="X506" s="355"/>
      <c r="Y506" s="355"/>
      <c r="Z506" s="355"/>
      <c r="AA506" s="355"/>
      <c r="AB506" s="355"/>
      <c r="AC506" s="355"/>
      <c r="AD506" s="355"/>
      <c r="AE506" s="355"/>
      <c r="AF506" s="355"/>
      <c r="AG506" s="355"/>
      <c r="AH506" s="355"/>
      <c r="AI506" s="355"/>
      <c r="AJ506" s="365"/>
      <c r="AK506" s="355"/>
      <c r="AL506" s="355"/>
      <c r="AM506" s="355"/>
      <c r="AN506" s="355"/>
      <c r="AO506" s="355"/>
      <c r="AP506" s="355"/>
      <c r="AQ506" s="355"/>
      <c r="AR506" s="355"/>
      <c r="AS506" s="355"/>
      <c r="AT506" s="355"/>
      <c r="AU506" s="355"/>
      <c r="AV506" s="355"/>
      <c r="AW506" s="355"/>
      <c r="AX506" s="355"/>
      <c r="AY506" s="355"/>
      <c r="AZ506" s="355"/>
      <c r="BA506" s="355"/>
      <c r="BB506" s="355"/>
      <c r="BC506" s="355"/>
      <c r="BD506" s="355"/>
      <c r="BE506" s="355"/>
      <c r="BF506" s="355"/>
      <c r="BG506" s="355"/>
      <c r="BH506" s="355"/>
    </row>
    <row r="507" spans="1:60">
      <c r="A507" s="349">
        <v>107581</v>
      </c>
      <c r="B507" s="349" t="s">
        <v>456</v>
      </c>
      <c r="C507" s="349" t="s">
        <v>206</v>
      </c>
      <c r="D507" s="349" t="s">
        <v>230</v>
      </c>
      <c r="E507" s="349" t="s">
        <v>684</v>
      </c>
      <c r="F507" s="349">
        <v>40975</v>
      </c>
      <c r="G507" s="349"/>
      <c r="H507" s="349"/>
      <c r="I507" s="349"/>
      <c r="J507" s="355"/>
      <c r="K507" s="355"/>
      <c r="L507" s="355"/>
      <c r="M507" s="355"/>
      <c r="N507" s="355"/>
      <c r="O507" s="355"/>
      <c r="P507" s="355"/>
      <c r="Q507" s="355"/>
      <c r="R507" s="355"/>
      <c r="S507" s="355"/>
      <c r="T507" s="355"/>
      <c r="U507" s="355"/>
      <c r="V507" s="355"/>
      <c r="W507" s="355"/>
      <c r="X507" s="355"/>
      <c r="Y507" s="355"/>
      <c r="Z507" s="355"/>
      <c r="AA507" s="355"/>
      <c r="AB507" s="355"/>
      <c r="AC507" s="355"/>
      <c r="AD507" s="355"/>
      <c r="AE507" s="355"/>
      <c r="AF507" s="355"/>
      <c r="AG507" s="355"/>
      <c r="AH507" s="355"/>
      <c r="AI507" s="355"/>
      <c r="AJ507" s="365"/>
      <c r="AK507" s="355"/>
      <c r="AL507" s="355"/>
      <c r="AM507" s="355"/>
      <c r="AN507" s="355"/>
      <c r="AO507" s="355"/>
      <c r="AP507" s="355"/>
      <c r="AQ507" s="355"/>
      <c r="AR507" s="355"/>
      <c r="AS507" s="355"/>
      <c r="AT507" s="355"/>
      <c r="AU507" s="355"/>
      <c r="AV507" s="355"/>
      <c r="AW507" s="355"/>
      <c r="AX507" s="355"/>
      <c r="AY507" s="355"/>
      <c r="AZ507" s="355"/>
      <c r="BA507" s="355"/>
      <c r="BB507" s="355"/>
      <c r="BC507" s="355"/>
      <c r="BD507" s="355"/>
      <c r="BE507" s="355"/>
      <c r="BF507" s="355"/>
      <c r="BG507" s="355"/>
      <c r="BH507" s="355"/>
    </row>
    <row r="508" spans="1:60">
      <c r="A508" s="349">
        <v>107440</v>
      </c>
      <c r="B508" s="349" t="s">
        <v>327</v>
      </c>
      <c r="C508" s="349" t="s">
        <v>147</v>
      </c>
      <c r="D508" s="349" t="s">
        <v>230</v>
      </c>
      <c r="E508" s="349" t="s">
        <v>685</v>
      </c>
      <c r="F508" s="349">
        <v>40493</v>
      </c>
      <c r="G508" s="349"/>
      <c r="H508" s="349"/>
      <c r="I508" s="349"/>
      <c r="J508" s="355"/>
      <c r="K508" s="355"/>
      <c r="L508" s="355"/>
      <c r="M508" s="355"/>
      <c r="N508" s="355"/>
      <c r="O508" s="355"/>
      <c r="P508" s="355"/>
      <c r="Q508" s="355"/>
      <c r="R508" s="355"/>
      <c r="S508" s="355"/>
      <c r="T508" s="355"/>
      <c r="U508" s="355"/>
      <c r="V508" s="355"/>
      <c r="W508" s="355"/>
      <c r="X508" s="355"/>
      <c r="Y508" s="355"/>
      <c r="Z508" s="355"/>
      <c r="AA508" s="355"/>
      <c r="AB508" s="355"/>
      <c r="AC508" s="355"/>
      <c r="AD508" s="355"/>
      <c r="AE508" s="355"/>
      <c r="AF508" s="355"/>
      <c r="AG508" s="355"/>
      <c r="AH508" s="355"/>
      <c r="AI508" s="355"/>
      <c r="AJ508" s="365"/>
      <c r="AK508" s="355"/>
      <c r="AL508" s="355"/>
      <c r="AM508" s="355"/>
      <c r="AN508" s="355"/>
      <c r="AO508" s="355"/>
      <c r="AP508" s="355"/>
      <c r="AQ508" s="355"/>
      <c r="AR508" s="355"/>
      <c r="AS508" s="355"/>
      <c r="AT508" s="355"/>
      <c r="AU508" s="355"/>
      <c r="AV508" s="355"/>
      <c r="AW508" s="355"/>
      <c r="AX508" s="355"/>
      <c r="AY508" s="355"/>
      <c r="AZ508" s="355"/>
      <c r="BA508" s="355"/>
      <c r="BB508" s="355"/>
      <c r="BC508" s="355"/>
      <c r="BD508" s="355"/>
      <c r="BE508" s="355"/>
      <c r="BF508" s="355"/>
      <c r="BG508" s="355"/>
      <c r="BH508" s="355"/>
    </row>
    <row r="509" spans="1:60">
      <c r="A509" s="349">
        <v>106788</v>
      </c>
      <c r="B509" s="349" t="s">
        <v>335</v>
      </c>
      <c r="C509" s="349" t="s">
        <v>177</v>
      </c>
      <c r="D509" s="349" t="s">
        <v>230</v>
      </c>
      <c r="E509" s="349" t="s">
        <v>683</v>
      </c>
      <c r="F509" s="349">
        <v>40563</v>
      </c>
      <c r="G509" s="349"/>
      <c r="H509" s="349"/>
      <c r="I509" s="349"/>
      <c r="J509" s="355"/>
      <c r="K509" s="355"/>
      <c r="L509" s="355"/>
      <c r="M509" s="355"/>
      <c r="N509" s="355"/>
      <c r="O509" s="355"/>
      <c r="P509" s="355"/>
      <c r="Q509" s="355"/>
      <c r="R509" s="355"/>
      <c r="S509" s="355"/>
      <c r="T509" s="355"/>
      <c r="U509" s="355"/>
      <c r="V509" s="355"/>
      <c r="W509" s="355"/>
      <c r="X509" s="355"/>
      <c r="Y509" s="355"/>
      <c r="Z509" s="355"/>
      <c r="AA509" s="355"/>
      <c r="AB509" s="355"/>
      <c r="AC509" s="355"/>
      <c r="AD509" s="355"/>
      <c r="AE509" s="355"/>
      <c r="AF509" s="355"/>
      <c r="AG509" s="355"/>
      <c r="AH509" s="355"/>
      <c r="AI509" s="355"/>
      <c r="AJ509" s="365"/>
      <c r="AK509" s="355"/>
      <c r="AL509" s="355"/>
      <c r="AM509" s="355"/>
      <c r="AN509" s="355"/>
      <c r="AO509" s="355"/>
      <c r="AP509" s="355"/>
      <c r="AQ509" s="355"/>
      <c r="AR509" s="355"/>
      <c r="AS509" s="355"/>
      <c r="AT509" s="355"/>
      <c r="AU509" s="355"/>
      <c r="AV509" s="355"/>
      <c r="AW509" s="355"/>
      <c r="AX509" s="355"/>
      <c r="AY509" s="355"/>
      <c r="AZ509" s="355"/>
      <c r="BA509" s="355"/>
      <c r="BB509" s="355"/>
      <c r="BC509" s="355"/>
      <c r="BD509" s="355"/>
      <c r="BE509" s="355"/>
      <c r="BF509" s="355"/>
      <c r="BG509" s="355"/>
      <c r="BH509" s="355"/>
    </row>
    <row r="510" spans="1:60">
      <c r="A510" s="349">
        <v>109704</v>
      </c>
      <c r="B510" s="349" t="s">
        <v>610</v>
      </c>
      <c r="C510" s="349" t="s">
        <v>130</v>
      </c>
      <c r="D510" s="349" t="s">
        <v>230</v>
      </c>
      <c r="E510" s="349" t="s">
        <v>685</v>
      </c>
      <c r="F510" s="349">
        <v>40830</v>
      </c>
      <c r="G510" s="349"/>
      <c r="H510" s="349"/>
      <c r="I510" s="349"/>
      <c r="J510" s="355"/>
      <c r="K510" s="355"/>
      <c r="L510" s="355"/>
      <c r="M510" s="355"/>
      <c r="N510" s="355"/>
      <c r="O510" s="355"/>
      <c r="P510" s="355"/>
      <c r="Q510" s="355"/>
      <c r="R510" s="355"/>
      <c r="S510" s="355"/>
      <c r="T510" s="355"/>
      <c r="U510" s="355"/>
      <c r="V510" s="355"/>
      <c r="W510" s="355"/>
      <c r="X510" s="355"/>
      <c r="Y510" s="355"/>
      <c r="Z510" s="355"/>
      <c r="AA510" s="355"/>
      <c r="AB510" s="355"/>
      <c r="AC510" s="355"/>
      <c r="AD510" s="355"/>
      <c r="AE510" s="355"/>
      <c r="AF510" s="355"/>
      <c r="AG510" s="355"/>
      <c r="AH510" s="355"/>
      <c r="AI510" s="355"/>
      <c r="AJ510" s="365"/>
      <c r="AK510" s="355"/>
      <c r="AL510" s="355"/>
      <c r="AM510" s="355"/>
      <c r="AN510" s="355"/>
      <c r="AO510" s="355"/>
      <c r="AP510" s="355"/>
      <c r="AQ510" s="355"/>
      <c r="AR510" s="355"/>
      <c r="AS510" s="355"/>
      <c r="AT510" s="355"/>
      <c r="AU510" s="355"/>
      <c r="AV510" s="355"/>
      <c r="AW510" s="355"/>
      <c r="AX510" s="355"/>
      <c r="AY510" s="355"/>
      <c r="AZ510" s="355"/>
      <c r="BA510" s="355"/>
      <c r="BB510" s="355"/>
      <c r="BC510" s="355"/>
      <c r="BD510" s="355"/>
      <c r="BE510" s="355"/>
      <c r="BF510" s="355"/>
      <c r="BG510" s="355"/>
      <c r="BH510" s="355"/>
    </row>
    <row r="511" spans="1:60">
      <c r="A511" s="349">
        <v>109692</v>
      </c>
      <c r="B511" s="349" t="s">
        <v>609</v>
      </c>
      <c r="C511" s="349" t="s">
        <v>131</v>
      </c>
      <c r="D511" s="349" t="s">
        <v>230</v>
      </c>
      <c r="E511" s="349" t="s">
        <v>683</v>
      </c>
      <c r="F511" s="349">
        <v>40816</v>
      </c>
      <c r="G511" s="349"/>
      <c r="H511" s="349"/>
      <c r="I511" s="349"/>
      <c r="J511" s="355"/>
      <c r="K511" s="355"/>
      <c r="L511" s="355"/>
      <c r="M511" s="355"/>
      <c r="N511" s="355"/>
      <c r="O511" s="355"/>
      <c r="P511" s="355"/>
      <c r="Q511" s="355"/>
      <c r="R511" s="355"/>
      <c r="S511" s="355"/>
      <c r="T511" s="355"/>
      <c r="U511" s="355"/>
      <c r="V511" s="355"/>
      <c r="W511" s="355"/>
      <c r="X511" s="355"/>
      <c r="Y511" s="355"/>
      <c r="Z511" s="355"/>
      <c r="AA511" s="355"/>
      <c r="AB511" s="355"/>
      <c r="AC511" s="355"/>
      <c r="AD511" s="355"/>
      <c r="AE511" s="355"/>
      <c r="AF511" s="355"/>
      <c r="AG511" s="355"/>
      <c r="AH511" s="355"/>
      <c r="AI511" s="355"/>
      <c r="AJ511" s="365"/>
      <c r="AK511" s="355"/>
      <c r="AL511" s="355"/>
      <c r="AM511" s="355"/>
      <c r="AN511" s="355"/>
      <c r="AO511" s="355"/>
      <c r="AP511" s="355"/>
      <c r="AQ511" s="355"/>
      <c r="AR511" s="355"/>
      <c r="AS511" s="355"/>
      <c r="AT511" s="355"/>
      <c r="AU511" s="355"/>
      <c r="AV511" s="355"/>
      <c r="AW511" s="355"/>
      <c r="AX511" s="355"/>
      <c r="AY511" s="355"/>
      <c r="AZ511" s="355"/>
      <c r="BA511" s="355"/>
      <c r="BB511" s="355"/>
      <c r="BC511" s="355"/>
      <c r="BD511" s="355"/>
      <c r="BE511" s="355"/>
      <c r="BF511" s="355"/>
      <c r="BG511" s="355"/>
      <c r="BH511" s="355"/>
    </row>
    <row r="512" spans="1:60">
      <c r="A512" s="349">
        <v>109295</v>
      </c>
      <c r="B512" s="349" t="s">
        <v>461</v>
      </c>
      <c r="C512" s="349" t="s">
        <v>25</v>
      </c>
      <c r="D512" s="349" t="s">
        <v>230</v>
      </c>
      <c r="E512" s="349" t="s">
        <v>683</v>
      </c>
      <c r="F512" s="349">
        <v>40885</v>
      </c>
      <c r="G512" s="349"/>
      <c r="H512" s="349"/>
      <c r="I512" s="349"/>
      <c r="J512" s="355"/>
      <c r="K512" s="355"/>
      <c r="L512" s="355"/>
      <c r="M512" s="355"/>
      <c r="N512" s="355"/>
      <c r="O512" s="355"/>
      <c r="P512" s="355"/>
      <c r="Q512" s="355"/>
      <c r="R512" s="355"/>
      <c r="S512" s="355"/>
      <c r="T512" s="355"/>
      <c r="U512" s="355"/>
      <c r="V512" s="355"/>
      <c r="W512" s="355"/>
      <c r="X512" s="355"/>
      <c r="Y512" s="355"/>
      <c r="Z512" s="355"/>
      <c r="AA512" s="355"/>
      <c r="AB512" s="355"/>
      <c r="AC512" s="355"/>
      <c r="AD512" s="355"/>
      <c r="AE512" s="355"/>
      <c r="AF512" s="355"/>
      <c r="AG512" s="355"/>
      <c r="AH512" s="355"/>
      <c r="AI512" s="355"/>
      <c r="AJ512" s="365"/>
      <c r="AK512" s="355"/>
      <c r="AL512" s="355"/>
      <c r="AM512" s="355"/>
      <c r="AN512" s="355"/>
      <c r="AO512" s="355"/>
      <c r="AP512" s="355"/>
      <c r="AQ512" s="355"/>
      <c r="AR512" s="355"/>
      <c r="AS512" s="355"/>
      <c r="AT512" s="355"/>
      <c r="AU512" s="355"/>
      <c r="AV512" s="355"/>
      <c r="AW512" s="355"/>
      <c r="AX512" s="355"/>
      <c r="AY512" s="355"/>
      <c r="AZ512" s="355"/>
      <c r="BA512" s="355"/>
      <c r="BB512" s="355"/>
      <c r="BC512" s="355"/>
      <c r="BD512" s="355"/>
      <c r="BE512" s="355"/>
      <c r="BF512" s="355"/>
      <c r="BG512" s="355"/>
      <c r="BH512" s="355"/>
    </row>
    <row r="513" spans="1:60">
      <c r="A513" s="349">
        <v>109293</v>
      </c>
      <c r="B513" s="349" t="s">
        <v>713</v>
      </c>
      <c r="C513" s="349" t="s">
        <v>24</v>
      </c>
      <c r="D513" s="349" t="s">
        <v>230</v>
      </c>
      <c r="E513" s="349" t="s">
        <v>683</v>
      </c>
      <c r="F513" s="349">
        <v>40920</v>
      </c>
      <c r="G513" s="349"/>
      <c r="H513" s="349"/>
      <c r="I513" s="349"/>
      <c r="J513" s="355"/>
      <c r="K513" s="355"/>
      <c r="L513" s="355"/>
      <c r="M513" s="355"/>
      <c r="N513" s="355"/>
      <c r="O513" s="355"/>
      <c r="P513" s="355"/>
      <c r="Q513" s="355"/>
      <c r="R513" s="355"/>
      <c r="S513" s="355"/>
      <c r="T513" s="355"/>
      <c r="U513" s="355"/>
      <c r="V513" s="355"/>
      <c r="W513" s="355"/>
      <c r="X513" s="355"/>
      <c r="Y513" s="355"/>
      <c r="Z513" s="355"/>
      <c r="AA513" s="355"/>
      <c r="AB513" s="355"/>
      <c r="AC513" s="355"/>
      <c r="AD513" s="355"/>
      <c r="AE513" s="355"/>
      <c r="AF513" s="355"/>
      <c r="AG513" s="355"/>
      <c r="AH513" s="355"/>
      <c r="AI513" s="355"/>
      <c r="AJ513" s="365"/>
      <c r="AK513" s="355"/>
      <c r="AL513" s="355"/>
      <c r="AM513" s="355"/>
      <c r="AN513" s="355"/>
      <c r="AO513" s="355"/>
      <c r="AP513" s="355"/>
      <c r="AQ513" s="355"/>
      <c r="AR513" s="355"/>
      <c r="AS513" s="355"/>
      <c r="AT513" s="355"/>
      <c r="AU513" s="355"/>
      <c r="AV513" s="355"/>
      <c r="AW513" s="355"/>
      <c r="AX513" s="355"/>
      <c r="AY513" s="355"/>
      <c r="AZ513" s="355"/>
      <c r="BA513" s="355"/>
      <c r="BB513" s="355"/>
      <c r="BC513" s="355"/>
      <c r="BD513" s="355"/>
      <c r="BE513" s="355"/>
      <c r="BF513" s="355"/>
      <c r="BG513" s="355"/>
      <c r="BH513" s="355"/>
    </row>
    <row r="514" spans="1:60">
      <c r="A514" s="349">
        <v>107776</v>
      </c>
      <c r="B514" s="349" t="s">
        <v>453</v>
      </c>
      <c r="C514" s="349" t="s">
        <v>208</v>
      </c>
      <c r="D514" s="349" t="s">
        <v>230</v>
      </c>
      <c r="E514" s="349" t="s">
        <v>683</v>
      </c>
      <c r="F514" s="349">
        <v>40933</v>
      </c>
      <c r="G514" s="349"/>
      <c r="H514" s="349"/>
      <c r="I514" s="349"/>
      <c r="J514" s="355"/>
      <c r="K514" s="355"/>
      <c r="L514" s="355"/>
      <c r="M514" s="355"/>
      <c r="N514" s="355"/>
      <c r="O514" s="355"/>
      <c r="P514" s="355"/>
      <c r="Q514" s="355"/>
      <c r="R514" s="355"/>
      <c r="S514" s="355"/>
      <c r="T514" s="355"/>
      <c r="U514" s="355"/>
      <c r="V514" s="355"/>
      <c r="W514" s="355"/>
      <c r="X514" s="355"/>
      <c r="Y514" s="355"/>
      <c r="Z514" s="355"/>
      <c r="AA514" s="355"/>
      <c r="AB514" s="355"/>
      <c r="AC514" s="355"/>
      <c r="AD514" s="355"/>
      <c r="AE514" s="355"/>
      <c r="AF514" s="355"/>
      <c r="AG514" s="355"/>
      <c r="AH514" s="355"/>
      <c r="AI514" s="355"/>
      <c r="AJ514" s="365"/>
      <c r="AK514" s="355"/>
      <c r="AL514" s="355"/>
      <c r="AM514" s="355"/>
      <c r="AN514" s="355"/>
      <c r="AO514" s="355"/>
      <c r="AP514" s="355"/>
      <c r="AQ514" s="355"/>
      <c r="AR514" s="355"/>
      <c r="AS514" s="355"/>
      <c r="AT514" s="355"/>
      <c r="AU514" s="355"/>
      <c r="AV514" s="355"/>
      <c r="AW514" s="355"/>
      <c r="AX514" s="355"/>
      <c r="AY514" s="355"/>
      <c r="AZ514" s="355"/>
      <c r="BA514" s="355"/>
      <c r="BB514" s="355"/>
      <c r="BC514" s="355"/>
      <c r="BD514" s="355"/>
      <c r="BE514" s="355"/>
      <c r="BF514" s="355"/>
      <c r="BG514" s="355"/>
      <c r="BH514" s="355"/>
    </row>
    <row r="515" spans="1:60">
      <c r="A515" s="349">
        <v>103853</v>
      </c>
      <c r="B515" s="349" t="s">
        <v>320</v>
      </c>
      <c r="C515" s="349" t="s">
        <v>61</v>
      </c>
      <c r="D515" s="349" t="s">
        <v>230</v>
      </c>
      <c r="E515" s="349" t="s">
        <v>685</v>
      </c>
      <c r="F515" s="349">
        <v>40631</v>
      </c>
      <c r="G515" s="349"/>
      <c r="H515" s="349"/>
      <c r="I515" s="349"/>
      <c r="J515" s="355"/>
      <c r="K515" s="355"/>
      <c r="L515" s="355"/>
      <c r="M515" s="355"/>
      <c r="N515" s="355"/>
      <c r="O515" s="355"/>
      <c r="P515" s="355"/>
      <c r="Q515" s="355"/>
      <c r="R515" s="355"/>
      <c r="S515" s="355"/>
      <c r="T515" s="355"/>
      <c r="U515" s="355"/>
      <c r="V515" s="355"/>
      <c r="W515" s="355"/>
      <c r="X515" s="355"/>
      <c r="Y515" s="355"/>
      <c r="Z515" s="355"/>
      <c r="AA515" s="355"/>
      <c r="AB515" s="355"/>
      <c r="AC515" s="355"/>
      <c r="AD515" s="355"/>
      <c r="AE515" s="355"/>
      <c r="AF515" s="355"/>
      <c r="AG515" s="355"/>
      <c r="AH515" s="355"/>
      <c r="AI515" s="355"/>
      <c r="AJ515" s="365"/>
      <c r="AK515" s="355"/>
      <c r="AL515" s="355"/>
      <c r="AM515" s="355"/>
      <c r="AN515" s="355"/>
      <c r="AO515" s="355"/>
      <c r="AP515" s="355"/>
      <c r="AQ515" s="355"/>
      <c r="AR515" s="355"/>
      <c r="AS515" s="355"/>
      <c r="AT515" s="355"/>
      <c r="AU515" s="355"/>
      <c r="AV515" s="355"/>
      <c r="AW515" s="355"/>
      <c r="AX515" s="355"/>
      <c r="AY515" s="355"/>
      <c r="AZ515" s="355"/>
      <c r="BA515" s="355"/>
      <c r="BB515" s="355"/>
      <c r="BC515" s="355"/>
      <c r="BD515" s="355"/>
      <c r="BE515" s="355"/>
      <c r="BF515" s="355"/>
      <c r="BG515" s="355"/>
      <c r="BH515" s="355"/>
    </row>
    <row r="516" spans="1:60">
      <c r="A516" s="349">
        <v>103510</v>
      </c>
      <c r="B516" s="349" t="s">
        <v>718</v>
      </c>
      <c r="C516" s="349" t="s">
        <v>155</v>
      </c>
      <c r="D516" s="349" t="s">
        <v>230</v>
      </c>
      <c r="E516" s="349" t="s">
        <v>685</v>
      </c>
      <c r="F516" s="349">
        <v>40962</v>
      </c>
      <c r="G516" s="349"/>
      <c r="H516" s="349"/>
      <c r="I516" s="349"/>
      <c r="J516" s="355"/>
      <c r="K516" s="355"/>
      <c r="L516" s="355"/>
      <c r="M516" s="355"/>
      <c r="N516" s="355"/>
      <c r="O516" s="355"/>
      <c r="P516" s="355"/>
      <c r="Q516" s="355"/>
      <c r="R516" s="355"/>
      <c r="S516" s="355"/>
      <c r="T516" s="355"/>
      <c r="U516" s="355"/>
      <c r="V516" s="355"/>
      <c r="W516" s="355"/>
      <c r="X516" s="355"/>
      <c r="Y516" s="355"/>
      <c r="Z516" s="355"/>
      <c r="AA516" s="355"/>
      <c r="AB516" s="355"/>
      <c r="AC516" s="355"/>
      <c r="AD516" s="355"/>
      <c r="AE516" s="355"/>
      <c r="AF516" s="355"/>
      <c r="AG516" s="355"/>
      <c r="AH516" s="355"/>
      <c r="AI516" s="355"/>
      <c r="AJ516" s="365"/>
      <c r="AK516" s="355"/>
      <c r="AL516" s="355"/>
      <c r="AM516" s="355"/>
      <c r="AN516" s="355"/>
      <c r="AO516" s="355"/>
      <c r="AP516" s="355"/>
      <c r="AQ516" s="355"/>
      <c r="AR516" s="355"/>
      <c r="AS516" s="355"/>
      <c r="AT516" s="355"/>
      <c r="AU516" s="355"/>
      <c r="AV516" s="355"/>
      <c r="AW516" s="355"/>
      <c r="AX516" s="355"/>
      <c r="AY516" s="355"/>
      <c r="AZ516" s="355"/>
      <c r="BA516" s="355"/>
      <c r="BB516" s="355"/>
      <c r="BC516" s="355"/>
      <c r="BD516" s="355"/>
      <c r="BE516" s="355"/>
      <c r="BF516" s="355"/>
      <c r="BG516" s="355"/>
      <c r="BH516" s="355"/>
    </row>
    <row r="517" spans="1:60">
      <c r="A517" s="349">
        <v>102056</v>
      </c>
      <c r="B517" s="349" t="s">
        <v>612</v>
      </c>
      <c r="C517" s="349" t="s">
        <v>223</v>
      </c>
      <c r="D517" s="349" t="s">
        <v>230</v>
      </c>
      <c r="E517" s="349" t="s">
        <v>685</v>
      </c>
      <c r="F517" s="349">
        <v>40822</v>
      </c>
      <c r="G517" s="349"/>
      <c r="H517" s="349"/>
      <c r="I517" s="349"/>
      <c r="J517" s="355"/>
      <c r="K517" s="355"/>
      <c r="L517" s="355"/>
      <c r="M517" s="355"/>
      <c r="N517" s="355"/>
      <c r="O517" s="355"/>
      <c r="P517" s="355"/>
      <c r="Q517" s="355"/>
      <c r="R517" s="355"/>
      <c r="S517" s="355"/>
      <c r="T517" s="355"/>
      <c r="U517" s="355"/>
      <c r="V517" s="355"/>
      <c r="W517" s="355"/>
      <c r="X517" s="355"/>
      <c r="Y517" s="355"/>
      <c r="Z517" s="355"/>
      <c r="AA517" s="355"/>
      <c r="AB517" s="355"/>
      <c r="AC517" s="355"/>
      <c r="AD517" s="355"/>
      <c r="AE517" s="355"/>
      <c r="AF517" s="355"/>
      <c r="AG517" s="355"/>
      <c r="AH517" s="355"/>
      <c r="AI517" s="355"/>
      <c r="AJ517" s="365"/>
      <c r="AK517" s="355"/>
      <c r="AL517" s="355"/>
      <c r="AM517" s="355"/>
      <c r="AN517" s="355"/>
      <c r="AO517" s="355"/>
      <c r="AP517" s="355"/>
      <c r="AQ517" s="355"/>
      <c r="AR517" s="355"/>
      <c r="AS517" s="355"/>
      <c r="AT517" s="355"/>
      <c r="AU517" s="355"/>
      <c r="AV517" s="355"/>
      <c r="AW517" s="355"/>
      <c r="AX517" s="355"/>
      <c r="AY517" s="355"/>
      <c r="AZ517" s="355"/>
      <c r="BA517" s="355"/>
      <c r="BB517" s="355"/>
      <c r="BC517" s="355"/>
      <c r="BD517" s="355"/>
      <c r="BE517" s="355"/>
      <c r="BF517" s="355"/>
      <c r="BG517" s="355"/>
      <c r="BH517" s="355"/>
    </row>
    <row r="518" spans="1:60">
      <c r="A518" s="349">
        <v>101943</v>
      </c>
      <c r="B518" s="349" t="s">
        <v>728</v>
      </c>
      <c r="C518" s="349" t="s">
        <v>44</v>
      </c>
      <c r="D518" s="349" t="s">
        <v>230</v>
      </c>
      <c r="E518" s="349" t="s">
        <v>685</v>
      </c>
      <c r="F518" s="349">
        <v>40941</v>
      </c>
      <c r="G518" s="349"/>
      <c r="H518" s="349"/>
      <c r="I518" s="349"/>
      <c r="J518" s="355"/>
      <c r="K518" s="355"/>
      <c r="L518" s="355"/>
      <c r="M518" s="355"/>
      <c r="N518" s="355"/>
      <c r="O518" s="355"/>
      <c r="P518" s="355"/>
      <c r="Q518" s="355"/>
      <c r="R518" s="355"/>
      <c r="S518" s="355"/>
      <c r="T518" s="355"/>
      <c r="U518" s="355"/>
      <c r="V518" s="355"/>
      <c r="W518" s="355"/>
      <c r="X518" s="355"/>
      <c r="Y518" s="355"/>
      <c r="Z518" s="355"/>
      <c r="AA518" s="355"/>
      <c r="AB518" s="355"/>
      <c r="AC518" s="355"/>
      <c r="AD518" s="355"/>
      <c r="AE518" s="355"/>
      <c r="AF518" s="355"/>
      <c r="AG518" s="355"/>
      <c r="AH518" s="355"/>
      <c r="AI518" s="355"/>
      <c r="AJ518" s="365"/>
      <c r="AK518" s="355"/>
      <c r="AL518" s="355"/>
      <c r="AM518" s="355"/>
      <c r="AN518" s="355"/>
      <c r="AO518" s="355"/>
      <c r="AP518" s="355"/>
      <c r="AQ518" s="355"/>
      <c r="AR518" s="355"/>
      <c r="AS518" s="355"/>
      <c r="AT518" s="355"/>
      <c r="AU518" s="355"/>
      <c r="AV518" s="355"/>
      <c r="AW518" s="355"/>
      <c r="AX518" s="355"/>
      <c r="AY518" s="355"/>
      <c r="AZ518" s="355"/>
      <c r="BA518" s="355"/>
      <c r="BB518" s="355"/>
      <c r="BC518" s="355"/>
      <c r="BD518" s="355"/>
      <c r="BE518" s="355"/>
      <c r="BF518" s="355"/>
      <c r="BG518" s="355"/>
      <c r="BH518" s="355"/>
    </row>
    <row r="519" spans="1:60">
      <c r="A519" s="349">
        <v>102167</v>
      </c>
      <c r="B519" s="349" t="s">
        <v>21</v>
      </c>
      <c r="C519" s="349" t="s">
        <v>181</v>
      </c>
      <c r="D519" s="349" t="s">
        <v>230</v>
      </c>
      <c r="E519" s="349" t="s">
        <v>684</v>
      </c>
      <c r="F519" s="349">
        <v>40884</v>
      </c>
      <c r="G519" s="349"/>
      <c r="H519" s="349"/>
      <c r="I519" s="349"/>
      <c r="J519" s="355"/>
      <c r="K519" s="355"/>
      <c r="L519" s="355"/>
      <c r="M519" s="355"/>
      <c r="N519" s="355"/>
      <c r="O519" s="355"/>
      <c r="P519" s="355"/>
      <c r="Q519" s="355"/>
      <c r="R519" s="355"/>
      <c r="S519" s="355"/>
      <c r="T519" s="355"/>
      <c r="U519" s="355"/>
      <c r="V519" s="355"/>
      <c r="W519" s="355"/>
      <c r="X519" s="355"/>
      <c r="Y519" s="355"/>
      <c r="Z519" s="355"/>
      <c r="AA519" s="355"/>
      <c r="AB519" s="355"/>
      <c r="AC519" s="355"/>
      <c r="AD519" s="355"/>
      <c r="AE519" s="355"/>
      <c r="AF519" s="355"/>
      <c r="AG519" s="355"/>
      <c r="AH519" s="355"/>
      <c r="AI519" s="355"/>
      <c r="AJ519" s="365"/>
      <c r="AK519" s="355"/>
      <c r="AL519" s="355"/>
      <c r="AM519" s="355"/>
      <c r="AN519" s="355"/>
      <c r="AO519" s="355"/>
      <c r="AP519" s="355"/>
      <c r="AQ519" s="355"/>
      <c r="AR519" s="355"/>
      <c r="AS519" s="355"/>
      <c r="AT519" s="355"/>
      <c r="AU519" s="355"/>
      <c r="AV519" s="355"/>
      <c r="AW519" s="355"/>
      <c r="AX519" s="355"/>
      <c r="AY519" s="355"/>
      <c r="AZ519" s="355"/>
      <c r="BA519" s="355"/>
      <c r="BB519" s="355"/>
      <c r="BC519" s="355"/>
      <c r="BD519" s="355"/>
      <c r="BE519" s="355"/>
      <c r="BF519" s="355"/>
      <c r="BG519" s="355"/>
      <c r="BH519" s="355"/>
    </row>
    <row r="520" spans="1:60">
      <c r="A520" s="349">
        <v>134813</v>
      </c>
      <c r="B520" s="349" t="s">
        <v>780</v>
      </c>
      <c r="C520" s="349" t="s">
        <v>254</v>
      </c>
      <c r="D520" s="349" t="s">
        <v>231</v>
      </c>
      <c r="E520" s="349" t="s">
        <v>689</v>
      </c>
      <c r="F520" s="349">
        <v>40962</v>
      </c>
      <c r="G520" s="349"/>
      <c r="H520" s="349"/>
      <c r="I520" s="349"/>
      <c r="J520" s="355"/>
      <c r="K520" s="355"/>
      <c r="L520" s="355"/>
      <c r="M520" s="355"/>
      <c r="N520" s="355"/>
      <c r="O520" s="355"/>
      <c r="P520" s="355"/>
      <c r="Q520" s="355"/>
      <c r="R520" s="355"/>
      <c r="S520" s="355"/>
      <c r="T520" s="355"/>
      <c r="U520" s="355"/>
      <c r="V520" s="355"/>
      <c r="W520" s="355"/>
      <c r="X520" s="355"/>
      <c r="Y520" s="355"/>
      <c r="Z520" s="355"/>
      <c r="AA520" s="355"/>
      <c r="AB520" s="355"/>
      <c r="AC520" s="355"/>
      <c r="AD520" s="355"/>
      <c r="AE520" s="355"/>
      <c r="AF520" s="355"/>
      <c r="AG520" s="355"/>
      <c r="AH520" s="355"/>
      <c r="AI520" s="355"/>
      <c r="AJ520" s="355"/>
      <c r="AK520" s="355"/>
      <c r="AL520" s="355"/>
      <c r="AM520" s="355"/>
      <c r="AN520" s="355"/>
      <c r="AO520" s="355"/>
      <c r="AP520" s="365"/>
      <c r="AQ520" s="355"/>
      <c r="AR520" s="355"/>
      <c r="AS520" s="355"/>
      <c r="AT520" s="355"/>
      <c r="AU520" s="355"/>
      <c r="AV520" s="355"/>
      <c r="AW520" s="355"/>
      <c r="AX520" s="355"/>
      <c r="AY520" s="355"/>
      <c r="AZ520" s="355"/>
      <c r="BA520" s="355"/>
      <c r="BB520" s="355"/>
      <c r="BC520" s="355"/>
      <c r="BD520" s="355"/>
      <c r="BE520" s="355"/>
      <c r="BF520" s="355"/>
      <c r="BG520" s="355"/>
      <c r="BH520" s="355"/>
    </row>
    <row r="521" spans="1:60">
      <c r="A521" s="349">
        <v>133743</v>
      </c>
      <c r="B521" s="349" t="s">
        <v>613</v>
      </c>
      <c r="C521" s="349" t="s">
        <v>172</v>
      </c>
      <c r="D521" s="349" t="s">
        <v>231</v>
      </c>
      <c r="E521" s="349" t="s">
        <v>690</v>
      </c>
      <c r="F521" s="349">
        <v>40829</v>
      </c>
      <c r="G521" s="349"/>
      <c r="H521" s="349"/>
      <c r="I521" s="349"/>
      <c r="J521" s="355"/>
      <c r="K521" s="355"/>
      <c r="L521" s="355"/>
      <c r="M521" s="355"/>
      <c r="N521" s="355"/>
      <c r="O521" s="355"/>
      <c r="P521" s="355"/>
      <c r="Q521" s="355"/>
      <c r="R521" s="355"/>
      <c r="S521" s="355"/>
      <c r="T521" s="355"/>
      <c r="U521" s="355"/>
      <c r="V521" s="355"/>
      <c r="W521" s="355"/>
      <c r="X521" s="355"/>
      <c r="Y521" s="355"/>
      <c r="Z521" s="355"/>
      <c r="AA521" s="355"/>
      <c r="AB521" s="355"/>
      <c r="AC521" s="355"/>
      <c r="AD521" s="355"/>
      <c r="AE521" s="355"/>
      <c r="AF521" s="355"/>
      <c r="AG521" s="355"/>
      <c r="AH521" s="355"/>
      <c r="AI521" s="355"/>
      <c r="AJ521" s="355"/>
      <c r="AK521" s="355"/>
      <c r="AL521" s="355"/>
      <c r="AM521" s="355"/>
      <c r="AN521" s="355"/>
      <c r="AO521" s="355"/>
      <c r="AP521" s="365"/>
      <c r="AQ521" s="355"/>
      <c r="AR521" s="355"/>
      <c r="AS521" s="355"/>
      <c r="AT521" s="355"/>
      <c r="AU521" s="355"/>
      <c r="AV521" s="355"/>
      <c r="AW521" s="355"/>
      <c r="AX521" s="355"/>
      <c r="AY521" s="355"/>
      <c r="AZ521" s="355"/>
      <c r="BA521" s="355"/>
      <c r="BB521" s="355"/>
      <c r="BC521" s="355"/>
      <c r="BD521" s="355"/>
      <c r="BE521" s="355"/>
      <c r="BF521" s="355"/>
      <c r="BG521" s="355"/>
      <c r="BH521" s="355"/>
    </row>
    <row r="522" spans="1:60">
      <c r="A522" s="349">
        <v>130960</v>
      </c>
      <c r="B522" s="349" t="s">
        <v>1010</v>
      </c>
      <c r="C522" s="349" t="s">
        <v>42</v>
      </c>
      <c r="D522" s="349" t="s">
        <v>231</v>
      </c>
      <c r="E522" s="349" t="s">
        <v>689</v>
      </c>
      <c r="F522" s="349">
        <v>40871</v>
      </c>
      <c r="G522" s="349"/>
      <c r="H522" s="349"/>
      <c r="I522" s="349"/>
      <c r="J522" s="355"/>
      <c r="K522" s="355"/>
      <c r="L522" s="355"/>
      <c r="M522" s="355"/>
      <c r="N522" s="355"/>
      <c r="O522" s="355"/>
      <c r="P522" s="355"/>
      <c r="Q522" s="355"/>
      <c r="R522" s="355"/>
      <c r="S522" s="355"/>
      <c r="T522" s="355"/>
      <c r="U522" s="355"/>
      <c r="V522" s="355"/>
      <c r="W522" s="355"/>
      <c r="X522" s="355"/>
      <c r="Y522" s="355"/>
      <c r="Z522" s="355"/>
      <c r="AA522" s="355"/>
      <c r="AB522" s="355"/>
      <c r="AC522" s="355"/>
      <c r="AD522" s="355"/>
      <c r="AE522" s="355"/>
      <c r="AF522" s="355"/>
      <c r="AG522" s="355"/>
      <c r="AH522" s="355"/>
      <c r="AI522" s="355"/>
      <c r="AJ522" s="355"/>
      <c r="AK522" s="355"/>
      <c r="AL522" s="355"/>
      <c r="AM522" s="355"/>
      <c r="AN522" s="355"/>
      <c r="AO522" s="355"/>
      <c r="AP522" s="365"/>
      <c r="AQ522" s="355"/>
      <c r="AR522" s="355"/>
      <c r="AS522" s="355"/>
      <c r="AT522" s="355"/>
      <c r="AU522" s="355"/>
      <c r="AV522" s="355"/>
      <c r="AW522" s="355"/>
      <c r="AX522" s="355"/>
      <c r="AY522" s="355"/>
      <c r="AZ522" s="355"/>
      <c r="BA522" s="355"/>
      <c r="BB522" s="355"/>
      <c r="BC522" s="355"/>
      <c r="BD522" s="355"/>
      <c r="BE522" s="355"/>
      <c r="BF522" s="355"/>
      <c r="BG522" s="355"/>
      <c r="BH522" s="355"/>
    </row>
    <row r="523" spans="1:60">
      <c r="A523" s="349">
        <v>132239</v>
      </c>
      <c r="B523" s="349" t="s">
        <v>351</v>
      </c>
      <c r="C523" s="349" t="s">
        <v>127</v>
      </c>
      <c r="D523" s="349" t="s">
        <v>231</v>
      </c>
      <c r="E523" s="349" t="s">
        <v>689</v>
      </c>
      <c r="F523" s="349">
        <v>40556</v>
      </c>
      <c r="G523" s="349"/>
      <c r="H523" s="349"/>
      <c r="I523" s="349"/>
      <c r="J523" s="355"/>
      <c r="K523" s="355"/>
      <c r="L523" s="355"/>
      <c r="M523" s="355"/>
      <c r="N523" s="355"/>
      <c r="O523" s="355"/>
      <c r="P523" s="355"/>
      <c r="Q523" s="355"/>
      <c r="R523" s="355"/>
      <c r="S523" s="355"/>
      <c r="T523" s="355"/>
      <c r="U523" s="355"/>
      <c r="V523" s="355"/>
      <c r="W523" s="355"/>
      <c r="X523" s="355"/>
      <c r="Y523" s="355"/>
      <c r="Z523" s="355"/>
      <c r="AA523" s="355"/>
      <c r="AB523" s="355"/>
      <c r="AC523" s="355"/>
      <c r="AD523" s="355"/>
      <c r="AE523" s="355"/>
      <c r="AF523" s="355"/>
      <c r="AG523" s="355"/>
      <c r="AH523" s="355"/>
      <c r="AI523" s="355"/>
      <c r="AJ523" s="355"/>
      <c r="AK523" s="355"/>
      <c r="AL523" s="355"/>
      <c r="AM523" s="355"/>
      <c r="AN523" s="355"/>
      <c r="AO523" s="355"/>
      <c r="AP523" s="365"/>
      <c r="AQ523" s="355"/>
      <c r="AR523" s="355"/>
      <c r="AS523" s="355"/>
      <c r="AT523" s="355"/>
      <c r="AU523" s="355"/>
      <c r="AV523" s="355"/>
      <c r="AW523" s="355"/>
      <c r="AX523" s="355"/>
      <c r="AY523" s="355"/>
      <c r="AZ523" s="355"/>
      <c r="BA523" s="355"/>
      <c r="BB523" s="355"/>
      <c r="BC523" s="355"/>
      <c r="BD523" s="355"/>
      <c r="BE523" s="355"/>
      <c r="BF523" s="355"/>
      <c r="BG523" s="355"/>
      <c r="BH523" s="355"/>
    </row>
    <row r="524" spans="1:60">
      <c r="A524" s="349">
        <v>119038</v>
      </c>
      <c r="B524" s="349" t="s">
        <v>1011</v>
      </c>
      <c r="C524" s="349" t="s">
        <v>108</v>
      </c>
      <c r="D524" s="349" t="s">
        <v>231</v>
      </c>
      <c r="E524" s="349" t="s">
        <v>689</v>
      </c>
      <c r="F524" s="349">
        <v>41045</v>
      </c>
      <c r="G524" s="349"/>
      <c r="H524" s="349"/>
      <c r="I524" s="349"/>
      <c r="J524" s="355"/>
      <c r="K524" s="355"/>
      <c r="L524" s="355"/>
      <c r="M524" s="355"/>
      <c r="N524" s="355"/>
      <c r="O524" s="355"/>
      <c r="P524" s="355"/>
      <c r="Q524" s="355"/>
      <c r="R524" s="355"/>
      <c r="S524" s="355"/>
      <c r="T524" s="355"/>
      <c r="U524" s="355"/>
      <c r="V524" s="355"/>
      <c r="W524" s="355"/>
      <c r="X524" s="355"/>
      <c r="Y524" s="355"/>
      <c r="Z524" s="355"/>
      <c r="AA524" s="355"/>
      <c r="AB524" s="355"/>
      <c r="AC524" s="355"/>
      <c r="AD524" s="355"/>
      <c r="AE524" s="355"/>
      <c r="AF524" s="355"/>
      <c r="AG524" s="355"/>
      <c r="AH524" s="355"/>
      <c r="AI524" s="355"/>
      <c r="AJ524" s="355"/>
      <c r="AK524" s="355"/>
      <c r="AL524" s="355"/>
      <c r="AM524" s="355"/>
      <c r="AN524" s="355"/>
      <c r="AO524" s="355"/>
      <c r="AP524" s="365"/>
      <c r="AQ524" s="355"/>
      <c r="AR524" s="355"/>
      <c r="AS524" s="355"/>
      <c r="AT524" s="355"/>
      <c r="AU524" s="355"/>
      <c r="AV524" s="355"/>
      <c r="AW524" s="355"/>
      <c r="AX524" s="355"/>
      <c r="AY524" s="355"/>
      <c r="AZ524" s="355"/>
      <c r="BA524" s="355"/>
      <c r="BB524" s="355"/>
      <c r="BC524" s="355"/>
      <c r="BD524" s="355"/>
      <c r="BE524" s="355"/>
      <c r="BF524" s="355"/>
      <c r="BG524" s="355"/>
      <c r="BH524" s="355"/>
    </row>
    <row r="525" spans="1:60">
      <c r="A525" s="349">
        <v>116641</v>
      </c>
      <c r="B525" s="349" t="s">
        <v>364</v>
      </c>
      <c r="C525" s="349" t="s">
        <v>141</v>
      </c>
      <c r="D525" s="349" t="s">
        <v>231</v>
      </c>
      <c r="E525" s="349" t="s">
        <v>689</v>
      </c>
      <c r="F525" s="349">
        <v>40365</v>
      </c>
      <c r="G525" s="349"/>
      <c r="H525" s="349"/>
      <c r="I525" s="349"/>
      <c r="J525" s="355"/>
      <c r="K525" s="355"/>
      <c r="L525" s="355"/>
      <c r="M525" s="355"/>
      <c r="N525" s="355"/>
      <c r="O525" s="355"/>
      <c r="P525" s="355"/>
      <c r="Q525" s="355"/>
      <c r="R525" s="355"/>
      <c r="S525" s="355"/>
      <c r="T525" s="355"/>
      <c r="U525" s="355"/>
      <c r="V525" s="355"/>
      <c r="W525" s="355"/>
      <c r="X525" s="355"/>
      <c r="Y525" s="355"/>
      <c r="Z525" s="355"/>
      <c r="AA525" s="355"/>
      <c r="AB525" s="355"/>
      <c r="AC525" s="355"/>
      <c r="AD525" s="355"/>
      <c r="AE525" s="355"/>
      <c r="AF525" s="355"/>
      <c r="AG525" s="355"/>
      <c r="AH525" s="355"/>
      <c r="AI525" s="355"/>
      <c r="AJ525" s="355"/>
      <c r="AK525" s="355"/>
      <c r="AL525" s="355"/>
      <c r="AM525" s="355"/>
      <c r="AN525" s="355"/>
      <c r="AO525" s="355"/>
      <c r="AP525" s="365"/>
      <c r="AQ525" s="355"/>
      <c r="AR525" s="355"/>
      <c r="AS525" s="355"/>
      <c r="AT525" s="355"/>
      <c r="AU525" s="355"/>
      <c r="AV525" s="355"/>
      <c r="AW525" s="355"/>
      <c r="AX525" s="355"/>
      <c r="AY525" s="355"/>
      <c r="AZ525" s="355"/>
      <c r="BA525" s="355"/>
      <c r="BB525" s="355"/>
      <c r="BC525" s="355"/>
      <c r="BD525" s="355"/>
      <c r="BE525" s="355"/>
      <c r="BF525" s="355"/>
      <c r="BG525" s="355"/>
      <c r="BH525" s="355"/>
    </row>
    <row r="526" spans="1:60">
      <c r="A526" s="349">
        <v>116629</v>
      </c>
      <c r="B526" s="349" t="s">
        <v>1012</v>
      </c>
      <c r="C526" s="349" t="s">
        <v>248</v>
      </c>
      <c r="D526" s="349" t="s">
        <v>231</v>
      </c>
      <c r="E526" s="349" t="s">
        <v>689</v>
      </c>
      <c r="F526" s="349">
        <v>41060</v>
      </c>
      <c r="G526" s="349"/>
      <c r="H526" s="349"/>
      <c r="I526" s="349"/>
      <c r="J526" s="355"/>
      <c r="K526" s="355"/>
      <c r="L526" s="355"/>
      <c r="M526" s="355"/>
      <c r="N526" s="355"/>
      <c r="O526" s="355"/>
      <c r="P526" s="355"/>
      <c r="Q526" s="355"/>
      <c r="R526" s="355"/>
      <c r="S526" s="355"/>
      <c r="T526" s="355"/>
      <c r="U526" s="355"/>
      <c r="V526" s="355"/>
      <c r="W526" s="355"/>
      <c r="X526" s="355"/>
      <c r="Y526" s="355"/>
      <c r="Z526" s="355"/>
      <c r="AA526" s="355"/>
      <c r="AB526" s="355"/>
      <c r="AC526" s="355"/>
      <c r="AD526" s="355"/>
      <c r="AE526" s="355"/>
      <c r="AF526" s="355"/>
      <c r="AG526" s="355"/>
      <c r="AH526" s="355"/>
      <c r="AI526" s="355"/>
      <c r="AJ526" s="355"/>
      <c r="AK526" s="355"/>
      <c r="AL526" s="355"/>
      <c r="AM526" s="355"/>
      <c r="AN526" s="355"/>
      <c r="AO526" s="355"/>
      <c r="AP526" s="365"/>
      <c r="AQ526" s="355"/>
      <c r="AR526" s="355"/>
      <c r="AS526" s="355"/>
      <c r="AT526" s="355"/>
      <c r="AU526" s="355"/>
      <c r="AV526" s="355"/>
      <c r="AW526" s="355"/>
      <c r="AX526" s="355"/>
      <c r="AY526" s="355"/>
      <c r="AZ526" s="355"/>
      <c r="BA526" s="355"/>
      <c r="BB526" s="355"/>
      <c r="BC526" s="355"/>
      <c r="BD526" s="355"/>
      <c r="BE526" s="355"/>
      <c r="BF526" s="355"/>
      <c r="BG526" s="355"/>
      <c r="BH526" s="355"/>
    </row>
    <row r="527" spans="1:60">
      <c r="A527" s="349">
        <v>115819</v>
      </c>
      <c r="B527" s="349" t="s">
        <v>1013</v>
      </c>
      <c r="C527" s="349" t="s">
        <v>107</v>
      </c>
      <c r="D527" s="349" t="s">
        <v>231</v>
      </c>
      <c r="E527" s="349" t="s">
        <v>689</v>
      </c>
      <c r="F527" s="349">
        <v>40976</v>
      </c>
      <c r="G527" s="349"/>
      <c r="H527" s="349"/>
      <c r="I527" s="349"/>
      <c r="J527" s="355"/>
      <c r="K527" s="355"/>
      <c r="L527" s="355"/>
      <c r="M527" s="355"/>
      <c r="N527" s="355"/>
      <c r="O527" s="355"/>
      <c r="P527" s="355"/>
      <c r="Q527" s="355"/>
      <c r="R527" s="355"/>
      <c r="S527" s="355"/>
      <c r="T527" s="355"/>
      <c r="U527" s="355"/>
      <c r="V527" s="355"/>
      <c r="W527" s="355"/>
      <c r="X527" s="355"/>
      <c r="Y527" s="355"/>
      <c r="Z527" s="355"/>
      <c r="AA527" s="355"/>
      <c r="AB527" s="355"/>
      <c r="AC527" s="355"/>
      <c r="AD527" s="355"/>
      <c r="AE527" s="355"/>
      <c r="AF527" s="355"/>
      <c r="AG527" s="355"/>
      <c r="AH527" s="355"/>
      <c r="AI527" s="355"/>
      <c r="AJ527" s="355"/>
      <c r="AK527" s="355"/>
      <c r="AL527" s="355"/>
      <c r="AM527" s="355"/>
      <c r="AN527" s="355"/>
      <c r="AO527" s="355"/>
      <c r="AP527" s="365"/>
      <c r="AQ527" s="355"/>
      <c r="AR527" s="355"/>
      <c r="AS527" s="355"/>
      <c r="AT527" s="355"/>
      <c r="AU527" s="355"/>
      <c r="AV527" s="355"/>
      <c r="AW527" s="355"/>
      <c r="AX527" s="355"/>
      <c r="AY527" s="355"/>
      <c r="AZ527" s="355"/>
      <c r="BA527" s="355"/>
      <c r="BB527" s="355"/>
      <c r="BC527" s="355"/>
      <c r="BD527" s="355"/>
      <c r="BE527" s="355"/>
      <c r="BF527" s="355"/>
      <c r="BG527" s="355"/>
      <c r="BH527" s="355"/>
    </row>
    <row r="528" spans="1:60">
      <c r="A528" s="349">
        <v>115817</v>
      </c>
      <c r="B528" s="349" t="s">
        <v>1014</v>
      </c>
      <c r="C528" s="349" t="s">
        <v>107</v>
      </c>
      <c r="D528" s="349" t="s">
        <v>231</v>
      </c>
      <c r="E528" s="349" t="s">
        <v>689</v>
      </c>
      <c r="F528" s="349">
        <v>40976</v>
      </c>
      <c r="G528" s="349"/>
      <c r="H528" s="349"/>
      <c r="I528" s="349"/>
      <c r="J528" s="355"/>
      <c r="K528" s="355"/>
      <c r="L528" s="355"/>
      <c r="M528" s="355"/>
      <c r="N528" s="355"/>
      <c r="O528" s="355"/>
      <c r="P528" s="355"/>
      <c r="Q528" s="355"/>
      <c r="R528" s="355"/>
      <c r="S528" s="355"/>
      <c r="T528" s="355"/>
      <c r="U528" s="355"/>
      <c r="V528" s="355"/>
      <c r="W528" s="355"/>
      <c r="X528" s="355"/>
      <c r="Y528" s="355"/>
      <c r="Z528" s="355"/>
      <c r="AA528" s="355"/>
      <c r="AB528" s="355"/>
      <c r="AC528" s="355"/>
      <c r="AD528" s="355"/>
      <c r="AE528" s="355"/>
      <c r="AF528" s="355"/>
      <c r="AG528" s="355"/>
      <c r="AH528" s="355"/>
      <c r="AI528" s="355"/>
      <c r="AJ528" s="355"/>
      <c r="AK528" s="355"/>
      <c r="AL528" s="355"/>
      <c r="AM528" s="355"/>
      <c r="AN528" s="355"/>
      <c r="AO528" s="355"/>
      <c r="AP528" s="365"/>
      <c r="AQ528" s="355"/>
      <c r="AR528" s="355"/>
      <c r="AS528" s="355"/>
      <c r="AT528" s="355"/>
      <c r="AU528" s="355"/>
      <c r="AV528" s="355"/>
      <c r="AW528" s="355"/>
      <c r="AX528" s="355"/>
      <c r="AY528" s="355"/>
      <c r="AZ528" s="355"/>
      <c r="BA528" s="355"/>
      <c r="BB528" s="355"/>
      <c r="BC528" s="355"/>
      <c r="BD528" s="355"/>
      <c r="BE528" s="355"/>
      <c r="BF528" s="355"/>
      <c r="BG528" s="355"/>
      <c r="BH528" s="355"/>
    </row>
    <row r="529" spans="1:60">
      <c r="A529" s="349">
        <v>115814</v>
      </c>
      <c r="B529" s="349" t="s">
        <v>733</v>
      </c>
      <c r="C529" s="349" t="s">
        <v>107</v>
      </c>
      <c r="D529" s="349" t="s">
        <v>231</v>
      </c>
      <c r="E529" s="349" t="s">
        <v>689</v>
      </c>
      <c r="F529" s="349">
        <v>40675</v>
      </c>
      <c r="G529" s="349"/>
      <c r="H529" s="349"/>
      <c r="I529" s="349"/>
      <c r="J529" s="355"/>
      <c r="K529" s="355"/>
      <c r="L529" s="355"/>
      <c r="M529" s="355"/>
      <c r="N529" s="355"/>
      <c r="O529" s="355"/>
      <c r="P529" s="355"/>
      <c r="Q529" s="355"/>
      <c r="R529" s="355"/>
      <c r="S529" s="355"/>
      <c r="T529" s="355"/>
      <c r="U529" s="355"/>
      <c r="V529" s="355"/>
      <c r="W529" s="355"/>
      <c r="X529" s="355"/>
      <c r="Y529" s="355"/>
      <c r="Z529" s="355"/>
      <c r="AA529" s="355"/>
      <c r="AB529" s="355"/>
      <c r="AC529" s="355"/>
      <c r="AD529" s="355"/>
      <c r="AE529" s="355"/>
      <c r="AF529" s="355"/>
      <c r="AG529" s="355"/>
      <c r="AH529" s="355"/>
      <c r="AI529" s="355"/>
      <c r="AJ529" s="355"/>
      <c r="AK529" s="355"/>
      <c r="AL529" s="355"/>
      <c r="AM529" s="355"/>
      <c r="AN529" s="355"/>
      <c r="AO529" s="355"/>
      <c r="AP529" s="365"/>
      <c r="AQ529" s="355"/>
      <c r="AR529" s="355"/>
      <c r="AS529" s="355"/>
      <c r="AT529" s="355"/>
      <c r="AU529" s="355"/>
      <c r="AV529" s="355"/>
      <c r="AW529" s="355"/>
      <c r="AX529" s="355"/>
      <c r="AY529" s="355"/>
      <c r="AZ529" s="355"/>
      <c r="BA529" s="355"/>
      <c r="BB529" s="355"/>
      <c r="BC529" s="355"/>
      <c r="BD529" s="355"/>
      <c r="BE529" s="355"/>
      <c r="BF529" s="355"/>
      <c r="BG529" s="355"/>
      <c r="BH529" s="355"/>
    </row>
    <row r="530" spans="1:60">
      <c r="A530" s="349">
        <v>119866</v>
      </c>
      <c r="B530" s="349" t="s">
        <v>393</v>
      </c>
      <c r="C530" s="349" t="s">
        <v>142</v>
      </c>
      <c r="D530" s="349" t="s">
        <v>231</v>
      </c>
      <c r="E530" s="349" t="s">
        <v>689</v>
      </c>
      <c r="F530" s="349">
        <v>40562</v>
      </c>
      <c r="G530" s="349"/>
      <c r="H530" s="349"/>
      <c r="I530" s="349"/>
      <c r="J530" s="355"/>
      <c r="K530" s="355"/>
      <c r="L530" s="355"/>
      <c r="M530" s="355"/>
      <c r="N530" s="355"/>
      <c r="O530" s="355"/>
      <c r="P530" s="355"/>
      <c r="Q530" s="355"/>
      <c r="R530" s="355"/>
      <c r="S530" s="355"/>
      <c r="T530" s="355"/>
      <c r="U530" s="355"/>
      <c r="V530" s="355"/>
      <c r="W530" s="355"/>
      <c r="X530" s="355"/>
      <c r="Y530" s="355"/>
      <c r="Z530" s="355"/>
      <c r="AA530" s="355"/>
      <c r="AB530" s="355"/>
      <c r="AC530" s="355"/>
      <c r="AD530" s="355"/>
      <c r="AE530" s="355"/>
      <c r="AF530" s="355"/>
      <c r="AG530" s="355"/>
      <c r="AH530" s="355"/>
      <c r="AI530" s="355"/>
      <c r="AJ530" s="355"/>
      <c r="AK530" s="355"/>
      <c r="AL530" s="355"/>
      <c r="AM530" s="355"/>
      <c r="AN530" s="355"/>
      <c r="AO530" s="355"/>
      <c r="AP530" s="365"/>
      <c r="AQ530" s="355"/>
      <c r="AR530" s="355"/>
      <c r="AS530" s="355"/>
      <c r="AT530" s="355"/>
      <c r="AU530" s="355"/>
      <c r="AV530" s="355"/>
      <c r="AW530" s="355"/>
      <c r="AX530" s="355"/>
      <c r="AY530" s="355"/>
      <c r="AZ530" s="355"/>
      <c r="BA530" s="355"/>
      <c r="BB530" s="355"/>
      <c r="BC530" s="355"/>
      <c r="BD530" s="355"/>
      <c r="BE530" s="355"/>
      <c r="BF530" s="355"/>
      <c r="BG530" s="355"/>
      <c r="BH530" s="355"/>
    </row>
    <row r="531" spans="1:60">
      <c r="A531" s="349">
        <v>113037</v>
      </c>
      <c r="B531" s="349" t="s">
        <v>724</v>
      </c>
      <c r="C531" s="349" t="s">
        <v>145</v>
      </c>
      <c r="D531" s="349" t="s">
        <v>231</v>
      </c>
      <c r="E531" s="349" t="s">
        <v>689</v>
      </c>
      <c r="F531" s="349">
        <v>40940</v>
      </c>
      <c r="G531" s="349"/>
      <c r="H531" s="349"/>
      <c r="I531" s="349"/>
      <c r="J531" s="355"/>
      <c r="K531" s="355"/>
      <c r="L531" s="355"/>
      <c r="M531" s="355"/>
      <c r="N531" s="355"/>
      <c r="O531" s="355"/>
      <c r="P531" s="355"/>
      <c r="Q531" s="355"/>
      <c r="R531" s="355"/>
      <c r="S531" s="355"/>
      <c r="T531" s="355"/>
      <c r="U531" s="355"/>
      <c r="V531" s="355"/>
      <c r="W531" s="355"/>
      <c r="X531" s="355"/>
      <c r="Y531" s="355"/>
      <c r="Z531" s="355"/>
      <c r="AA531" s="355"/>
      <c r="AB531" s="355"/>
      <c r="AC531" s="355"/>
      <c r="AD531" s="355"/>
      <c r="AE531" s="355"/>
      <c r="AF531" s="355"/>
      <c r="AG531" s="355"/>
      <c r="AH531" s="355"/>
      <c r="AI531" s="355"/>
      <c r="AJ531" s="355"/>
      <c r="AK531" s="355"/>
      <c r="AL531" s="355"/>
      <c r="AM531" s="355"/>
      <c r="AN531" s="355"/>
      <c r="AO531" s="355"/>
      <c r="AP531" s="365"/>
      <c r="AQ531" s="355"/>
      <c r="AR531" s="355"/>
      <c r="AS531" s="355"/>
      <c r="AT531" s="355"/>
      <c r="AU531" s="355"/>
      <c r="AV531" s="355"/>
      <c r="AW531" s="355"/>
      <c r="AX531" s="355"/>
      <c r="AY531" s="355"/>
      <c r="AZ531" s="355"/>
      <c r="BA531" s="355"/>
      <c r="BB531" s="355"/>
      <c r="BC531" s="355"/>
      <c r="BD531" s="355"/>
      <c r="BE531" s="355"/>
      <c r="BF531" s="355"/>
      <c r="BG531" s="355"/>
      <c r="BH531" s="355"/>
    </row>
    <row r="532" spans="1:60">
      <c r="A532" s="349">
        <v>109394</v>
      </c>
      <c r="B532" s="349" t="s">
        <v>343</v>
      </c>
      <c r="C532" s="349" t="s">
        <v>127</v>
      </c>
      <c r="D532" s="349" t="s">
        <v>231</v>
      </c>
      <c r="E532" s="349" t="s">
        <v>689</v>
      </c>
      <c r="F532" s="349">
        <v>40563</v>
      </c>
      <c r="G532" s="349"/>
      <c r="H532" s="349"/>
      <c r="I532" s="349"/>
      <c r="J532" s="355"/>
      <c r="K532" s="355"/>
      <c r="L532" s="355"/>
      <c r="M532" s="355"/>
      <c r="N532" s="355"/>
      <c r="O532" s="355"/>
      <c r="P532" s="355"/>
      <c r="Q532" s="355"/>
      <c r="R532" s="355"/>
      <c r="S532" s="355"/>
      <c r="T532" s="355"/>
      <c r="U532" s="355"/>
      <c r="V532" s="355"/>
      <c r="W532" s="355"/>
      <c r="X532" s="355"/>
      <c r="Y532" s="355"/>
      <c r="Z532" s="355"/>
      <c r="AA532" s="355"/>
      <c r="AB532" s="355"/>
      <c r="AC532" s="355"/>
      <c r="AD532" s="355"/>
      <c r="AE532" s="355"/>
      <c r="AF532" s="355"/>
      <c r="AG532" s="355"/>
      <c r="AH532" s="355"/>
      <c r="AI532" s="355"/>
      <c r="AJ532" s="355"/>
      <c r="AK532" s="355"/>
      <c r="AL532" s="355"/>
      <c r="AM532" s="355"/>
      <c r="AN532" s="355"/>
      <c r="AO532" s="355"/>
      <c r="AP532" s="365"/>
      <c r="AQ532" s="355"/>
      <c r="AR532" s="355"/>
      <c r="AS532" s="355"/>
      <c r="AT532" s="355"/>
      <c r="AU532" s="355"/>
      <c r="AV532" s="355"/>
      <c r="AW532" s="355"/>
      <c r="AX532" s="355"/>
      <c r="AY532" s="355"/>
      <c r="AZ532" s="355"/>
      <c r="BA532" s="355"/>
      <c r="BB532" s="355"/>
      <c r="BC532" s="355"/>
      <c r="BD532" s="355"/>
      <c r="BE532" s="355"/>
      <c r="BF532" s="355"/>
      <c r="BG532" s="355"/>
      <c r="BH532" s="355"/>
    </row>
    <row r="533" spans="1:60">
      <c r="A533" s="349">
        <v>105623</v>
      </c>
      <c r="B533" s="349" t="s">
        <v>323</v>
      </c>
      <c r="C533" s="349" t="s">
        <v>52</v>
      </c>
      <c r="D533" s="349" t="s">
        <v>231</v>
      </c>
      <c r="E533" s="349" t="s">
        <v>689</v>
      </c>
      <c r="F533" s="349">
        <v>40710</v>
      </c>
      <c r="G533" s="349"/>
      <c r="H533" s="349"/>
      <c r="I533" s="349"/>
      <c r="J533" s="355"/>
      <c r="K533" s="355"/>
      <c r="L533" s="355"/>
      <c r="M533" s="355"/>
      <c r="N533" s="355"/>
      <c r="O533" s="355"/>
      <c r="P533" s="355"/>
      <c r="Q533" s="355"/>
      <c r="R533" s="355"/>
      <c r="S533" s="355"/>
      <c r="T533" s="355"/>
      <c r="U533" s="355"/>
      <c r="V533" s="355"/>
      <c r="W533" s="355"/>
      <c r="X533" s="355"/>
      <c r="Y533" s="355"/>
      <c r="Z533" s="355"/>
      <c r="AA533" s="355"/>
      <c r="AB533" s="355"/>
      <c r="AC533" s="355"/>
      <c r="AD533" s="355"/>
      <c r="AE533" s="355"/>
      <c r="AF533" s="355"/>
      <c r="AG533" s="355"/>
      <c r="AH533" s="355"/>
      <c r="AI533" s="355"/>
      <c r="AJ533" s="355"/>
      <c r="AK533" s="355"/>
      <c r="AL533" s="355"/>
      <c r="AM533" s="355"/>
      <c r="AN533" s="355"/>
      <c r="AO533" s="355"/>
      <c r="AP533" s="365"/>
      <c r="AQ533" s="355"/>
      <c r="AR533" s="355"/>
      <c r="AS533" s="355"/>
      <c r="AT533" s="355"/>
      <c r="AU533" s="355"/>
      <c r="AV533" s="355"/>
      <c r="AW533" s="355"/>
      <c r="AX533" s="355"/>
      <c r="AY533" s="355"/>
      <c r="AZ533" s="355"/>
      <c r="BA533" s="355"/>
      <c r="BB533" s="355"/>
      <c r="BC533" s="355"/>
      <c r="BD533" s="355"/>
      <c r="BE533" s="355"/>
      <c r="BF533" s="355"/>
      <c r="BG533" s="355"/>
      <c r="BH533" s="355"/>
    </row>
    <row r="534" spans="1:60">
      <c r="A534" s="349">
        <v>110576</v>
      </c>
      <c r="B534" s="349" t="s">
        <v>1015</v>
      </c>
      <c r="C534" s="349" t="s">
        <v>133</v>
      </c>
      <c r="D534" s="349" t="s">
        <v>231</v>
      </c>
      <c r="E534" s="349" t="s">
        <v>689</v>
      </c>
      <c r="F534" s="349">
        <v>41033</v>
      </c>
      <c r="G534" s="349"/>
      <c r="H534" s="349"/>
      <c r="I534" s="349"/>
      <c r="J534" s="355"/>
      <c r="K534" s="355"/>
      <c r="L534" s="355"/>
      <c r="M534" s="355"/>
      <c r="N534" s="355"/>
      <c r="O534" s="355"/>
      <c r="P534" s="355"/>
      <c r="Q534" s="355"/>
      <c r="R534" s="355"/>
      <c r="S534" s="355"/>
      <c r="T534" s="355"/>
      <c r="U534" s="355"/>
      <c r="V534" s="355"/>
      <c r="W534" s="355"/>
      <c r="X534" s="355"/>
      <c r="Y534" s="355"/>
      <c r="Z534" s="355"/>
      <c r="AA534" s="355"/>
      <c r="AB534" s="355"/>
      <c r="AC534" s="355"/>
      <c r="AD534" s="355"/>
      <c r="AE534" s="355"/>
      <c r="AF534" s="355"/>
      <c r="AG534" s="355"/>
      <c r="AH534" s="355"/>
      <c r="AI534" s="355"/>
      <c r="AJ534" s="355"/>
      <c r="AK534" s="355"/>
      <c r="AL534" s="355"/>
      <c r="AM534" s="355"/>
      <c r="AN534" s="355"/>
      <c r="AO534" s="355"/>
      <c r="AP534" s="365"/>
      <c r="AQ534" s="355"/>
      <c r="AR534" s="355"/>
      <c r="AS534" s="355"/>
      <c r="AT534" s="355"/>
      <c r="AU534" s="355"/>
      <c r="AV534" s="355"/>
      <c r="AW534" s="355"/>
      <c r="AX534" s="355"/>
      <c r="AY534" s="355"/>
      <c r="AZ534" s="355"/>
      <c r="BA534" s="355"/>
      <c r="BB534" s="355"/>
      <c r="BC534" s="355"/>
      <c r="BD534" s="355"/>
      <c r="BE534" s="355"/>
      <c r="BF534" s="355"/>
      <c r="BG534" s="355"/>
      <c r="BH534" s="355"/>
    </row>
    <row r="535" spans="1:60">
      <c r="A535" s="349">
        <v>100654</v>
      </c>
      <c r="B535" s="349" t="s">
        <v>748</v>
      </c>
      <c r="C535" s="349" t="s">
        <v>232</v>
      </c>
      <c r="D535" s="349" t="s">
        <v>231</v>
      </c>
      <c r="E535" s="349" t="s">
        <v>689</v>
      </c>
      <c r="F535" s="349">
        <v>40941</v>
      </c>
      <c r="G535" s="349"/>
      <c r="H535" s="349"/>
      <c r="I535" s="349"/>
      <c r="J535" s="355"/>
      <c r="K535" s="355"/>
      <c r="L535" s="355"/>
      <c r="M535" s="355"/>
      <c r="N535" s="355"/>
      <c r="O535" s="355"/>
      <c r="P535" s="355"/>
      <c r="Q535" s="355"/>
      <c r="R535" s="355"/>
      <c r="S535" s="355"/>
      <c r="T535" s="355"/>
      <c r="U535" s="355"/>
      <c r="V535" s="355"/>
      <c r="W535" s="355"/>
      <c r="X535" s="355"/>
      <c r="Y535" s="355"/>
      <c r="Z535" s="355"/>
      <c r="AA535" s="355"/>
      <c r="AB535" s="355"/>
      <c r="AC535" s="355"/>
      <c r="AD535" s="355"/>
      <c r="AE535" s="355"/>
      <c r="AF535" s="355"/>
      <c r="AG535" s="355"/>
      <c r="AH535" s="355"/>
      <c r="AI535" s="355"/>
      <c r="AJ535" s="355"/>
      <c r="AK535" s="355"/>
      <c r="AL535" s="355"/>
      <c r="AM535" s="355"/>
      <c r="AN535" s="355"/>
      <c r="AO535" s="355"/>
      <c r="AP535" s="365"/>
      <c r="AQ535" s="355"/>
      <c r="AR535" s="355"/>
      <c r="AS535" s="355"/>
      <c r="AT535" s="355"/>
      <c r="AU535" s="355"/>
      <c r="AV535" s="355"/>
      <c r="AW535" s="355"/>
      <c r="AX535" s="355"/>
      <c r="AY535" s="355"/>
      <c r="AZ535" s="355"/>
      <c r="BA535" s="355"/>
      <c r="BB535" s="355"/>
      <c r="BC535" s="355"/>
      <c r="BD535" s="355"/>
      <c r="BE535" s="355"/>
      <c r="BF535" s="355"/>
      <c r="BG535" s="355"/>
      <c r="BH535" s="355"/>
    </row>
    <row r="536" spans="1:60">
      <c r="A536" s="349"/>
      <c r="B536" s="349"/>
      <c r="C536" s="349"/>
      <c r="D536" s="349"/>
      <c r="E536" s="349"/>
      <c r="F536" s="349"/>
      <c r="G536" s="349"/>
      <c r="H536" s="349"/>
      <c r="I536" s="349"/>
      <c r="J536" s="355"/>
      <c r="K536" s="355"/>
      <c r="L536" s="355"/>
      <c r="M536" s="355"/>
      <c r="N536" s="355"/>
      <c r="O536" s="355"/>
      <c r="P536" s="355"/>
      <c r="Q536" s="355"/>
      <c r="R536" s="355"/>
      <c r="S536" s="355"/>
      <c r="T536" s="355"/>
      <c r="U536" s="355"/>
      <c r="V536" s="355"/>
      <c r="W536" s="355"/>
      <c r="X536" s="355"/>
      <c r="Y536" s="355"/>
      <c r="Z536" s="355"/>
      <c r="AA536" s="355"/>
      <c r="AB536" s="355"/>
      <c r="AC536" s="355"/>
      <c r="AD536" s="355"/>
      <c r="AE536" s="355"/>
      <c r="AF536" s="355"/>
      <c r="AG536" s="355"/>
      <c r="AH536" s="355"/>
      <c r="AI536" s="355"/>
      <c r="AJ536" s="355"/>
      <c r="AK536" s="355"/>
      <c r="AL536" s="355"/>
      <c r="AM536" s="355"/>
      <c r="AN536" s="355"/>
      <c r="AO536" s="355"/>
      <c r="AP536" s="365"/>
      <c r="AQ536" s="355"/>
      <c r="AR536" s="355"/>
      <c r="AS536" s="355"/>
      <c r="AT536" s="355"/>
      <c r="AU536" s="355"/>
      <c r="AV536" s="355"/>
      <c r="AW536" s="355"/>
      <c r="AX536" s="355"/>
      <c r="AY536" s="355"/>
      <c r="AZ536" s="355"/>
      <c r="BA536" s="355"/>
      <c r="BB536" s="355"/>
      <c r="BC536" s="355"/>
      <c r="BD536" s="355"/>
      <c r="BE536" s="355"/>
      <c r="BF536" s="355"/>
      <c r="BG536" s="355"/>
      <c r="BH536" s="355"/>
    </row>
    <row r="537" spans="1:60">
      <c r="A537" s="349"/>
      <c r="B537" s="349"/>
      <c r="C537" s="349"/>
      <c r="D537" s="349"/>
      <c r="E537" s="349"/>
      <c r="F537" s="349"/>
      <c r="G537" s="349"/>
      <c r="H537" s="349"/>
      <c r="I537" s="349"/>
      <c r="J537" s="355"/>
      <c r="K537" s="355"/>
      <c r="L537" s="355"/>
      <c r="M537" s="355"/>
      <c r="N537" s="355"/>
      <c r="O537" s="355"/>
      <c r="P537" s="355"/>
      <c r="Q537" s="355"/>
      <c r="R537" s="355"/>
      <c r="S537" s="355"/>
      <c r="T537" s="355"/>
      <c r="U537" s="355"/>
      <c r="V537" s="355"/>
      <c r="W537" s="355"/>
      <c r="X537" s="355"/>
      <c r="Y537" s="355"/>
      <c r="Z537" s="355"/>
      <c r="AA537" s="355"/>
      <c r="AB537" s="355"/>
      <c r="AC537" s="355"/>
      <c r="AD537" s="355"/>
      <c r="AE537" s="355"/>
      <c r="AF537" s="355"/>
      <c r="AG537" s="355"/>
      <c r="AH537" s="355"/>
      <c r="AI537" s="355"/>
      <c r="AJ537" s="355"/>
      <c r="AK537" s="355"/>
      <c r="AL537" s="355"/>
      <c r="AM537" s="355"/>
      <c r="AN537" s="355"/>
      <c r="AO537" s="355"/>
      <c r="AP537" s="365"/>
      <c r="AQ537" s="355"/>
      <c r="AR537" s="355"/>
      <c r="AS537" s="355"/>
      <c r="AT537" s="355"/>
      <c r="AU537" s="355"/>
      <c r="AV537" s="355"/>
      <c r="AW537" s="355"/>
      <c r="AX537" s="355"/>
      <c r="AY537" s="355"/>
      <c r="AZ537" s="355"/>
      <c r="BA537" s="355"/>
      <c r="BB537" s="355"/>
      <c r="BC537" s="355"/>
      <c r="BD537" s="355"/>
      <c r="BE537" s="355"/>
      <c r="BF537" s="355"/>
      <c r="BG537" s="355"/>
      <c r="BH537" s="355"/>
    </row>
    <row r="538" spans="1:60">
      <c r="A538" s="349"/>
      <c r="B538" s="349"/>
      <c r="C538" s="349"/>
      <c r="D538" s="349"/>
      <c r="E538" s="349"/>
      <c r="F538" s="349"/>
      <c r="G538" s="349"/>
      <c r="H538" s="349"/>
      <c r="I538" s="349"/>
      <c r="J538" s="355"/>
      <c r="K538" s="355"/>
      <c r="L538" s="355"/>
      <c r="M538" s="355"/>
      <c r="N538" s="355"/>
      <c r="O538" s="355"/>
      <c r="P538" s="355"/>
      <c r="Q538" s="355"/>
      <c r="R538" s="355"/>
      <c r="S538" s="355"/>
      <c r="T538" s="355"/>
      <c r="U538" s="355"/>
      <c r="V538" s="355"/>
      <c r="W538" s="355"/>
      <c r="X538" s="355"/>
      <c r="Y538" s="355"/>
      <c r="Z538" s="355"/>
      <c r="AA538" s="355"/>
      <c r="AB538" s="355"/>
      <c r="AC538" s="355"/>
      <c r="AD538" s="355"/>
      <c r="AE538" s="355"/>
      <c r="AF538" s="355"/>
      <c r="AG538" s="355"/>
      <c r="AH538" s="355"/>
      <c r="AI538" s="355"/>
      <c r="AJ538" s="355"/>
      <c r="AK538" s="355"/>
      <c r="AL538" s="355"/>
      <c r="AM538" s="355"/>
      <c r="AN538" s="355"/>
      <c r="AO538" s="355"/>
      <c r="AP538" s="365"/>
      <c r="AQ538" s="355"/>
      <c r="AR538" s="355"/>
      <c r="AS538" s="355"/>
      <c r="AT538" s="355"/>
      <c r="AU538" s="355"/>
      <c r="AV538" s="355"/>
      <c r="AW538" s="355"/>
      <c r="AX538" s="355"/>
      <c r="AY538" s="355"/>
      <c r="AZ538" s="355"/>
      <c r="BA538" s="355"/>
      <c r="BB538" s="355"/>
      <c r="BC538" s="355"/>
      <c r="BD538" s="355"/>
      <c r="BE538" s="355"/>
      <c r="BF538" s="355"/>
      <c r="BG538" s="355"/>
      <c r="BH538" s="355"/>
    </row>
    <row r="539" spans="1:60">
      <c r="A539" s="349"/>
      <c r="B539" s="349"/>
      <c r="C539" s="349"/>
      <c r="D539" s="349"/>
      <c r="E539" s="349"/>
      <c r="F539" s="349"/>
      <c r="G539" s="349"/>
      <c r="H539" s="349"/>
      <c r="I539" s="349"/>
      <c r="J539" s="355"/>
      <c r="K539" s="355"/>
      <c r="L539" s="355"/>
      <c r="M539" s="355"/>
      <c r="N539" s="355"/>
      <c r="O539" s="355"/>
      <c r="P539" s="355"/>
      <c r="Q539" s="355"/>
      <c r="R539" s="355"/>
      <c r="S539" s="355"/>
      <c r="T539" s="355"/>
      <c r="U539" s="355"/>
      <c r="V539" s="355"/>
      <c r="W539" s="355"/>
      <c r="X539" s="355"/>
      <c r="Y539" s="355"/>
      <c r="Z539" s="355"/>
      <c r="AA539" s="355"/>
      <c r="AB539" s="355"/>
      <c r="AC539" s="355"/>
      <c r="AD539" s="355"/>
      <c r="AE539" s="355"/>
      <c r="AF539" s="355"/>
      <c r="AG539" s="355"/>
      <c r="AH539" s="355"/>
      <c r="AI539" s="355"/>
      <c r="AJ539" s="355"/>
      <c r="AK539" s="355"/>
      <c r="AL539" s="355"/>
      <c r="AM539" s="355"/>
      <c r="AN539" s="355"/>
      <c r="AO539" s="355"/>
      <c r="AP539" s="365"/>
      <c r="AQ539" s="355"/>
      <c r="AR539" s="355"/>
      <c r="AS539" s="355"/>
      <c r="AT539" s="355"/>
      <c r="AU539" s="355"/>
      <c r="AV539" s="355"/>
      <c r="AW539" s="355"/>
      <c r="AX539" s="355"/>
      <c r="AY539" s="355"/>
      <c r="AZ539" s="355"/>
      <c r="BA539" s="355"/>
      <c r="BB539" s="355"/>
      <c r="BC539" s="355"/>
      <c r="BD539" s="355"/>
      <c r="BE539" s="355"/>
      <c r="BF539" s="355"/>
      <c r="BG539" s="355"/>
      <c r="BH539" s="355"/>
    </row>
    <row r="540" spans="1:60">
      <c r="A540" s="349"/>
      <c r="B540" s="349"/>
      <c r="C540" s="349"/>
      <c r="D540" s="349"/>
      <c r="E540" s="349"/>
      <c r="F540" s="349"/>
      <c r="G540" s="349"/>
      <c r="H540" s="349"/>
      <c r="I540" s="349"/>
      <c r="J540" s="355"/>
      <c r="K540" s="355"/>
      <c r="L540" s="355"/>
      <c r="M540" s="355"/>
      <c r="N540" s="355"/>
      <c r="O540" s="355"/>
      <c r="P540" s="355"/>
      <c r="Q540" s="355"/>
      <c r="R540" s="355"/>
      <c r="S540" s="355"/>
      <c r="T540" s="355"/>
      <c r="U540" s="355"/>
      <c r="V540" s="355"/>
      <c r="W540" s="355"/>
      <c r="X540" s="355"/>
      <c r="Y540" s="355"/>
      <c r="Z540" s="355"/>
      <c r="AA540" s="355"/>
      <c r="AB540" s="355"/>
      <c r="AC540" s="355"/>
      <c r="AD540" s="355"/>
      <c r="AE540" s="355"/>
      <c r="AF540" s="355"/>
      <c r="AG540" s="355"/>
      <c r="AH540" s="355"/>
      <c r="AI540" s="355"/>
      <c r="AJ540" s="355"/>
      <c r="AK540" s="355"/>
      <c r="AL540" s="355"/>
      <c r="AM540" s="355"/>
      <c r="AN540" s="355"/>
      <c r="AO540" s="355"/>
      <c r="AP540" s="365"/>
      <c r="AQ540" s="355"/>
      <c r="AR540" s="355"/>
      <c r="AS540" s="355"/>
      <c r="AT540" s="355"/>
      <c r="AU540" s="355"/>
      <c r="AV540" s="355"/>
      <c r="AW540" s="355"/>
      <c r="AX540" s="355"/>
      <c r="AY540" s="355"/>
      <c r="AZ540" s="355"/>
      <c r="BA540" s="355"/>
      <c r="BB540" s="355"/>
      <c r="BC540" s="355"/>
      <c r="BD540" s="355"/>
      <c r="BE540" s="355"/>
      <c r="BF540" s="355"/>
      <c r="BG540" s="355"/>
      <c r="BH540" s="355"/>
    </row>
    <row r="541" spans="1:60">
      <c r="A541" s="349"/>
      <c r="B541" s="349"/>
      <c r="C541" s="349"/>
      <c r="D541" s="349"/>
      <c r="E541" s="349"/>
      <c r="F541" s="349"/>
      <c r="G541" s="349"/>
      <c r="H541" s="349"/>
      <c r="I541" s="349"/>
      <c r="J541" s="355"/>
      <c r="K541" s="355"/>
      <c r="L541" s="355"/>
      <c r="M541" s="355"/>
      <c r="N541" s="355"/>
      <c r="O541" s="355"/>
      <c r="P541" s="355"/>
      <c r="Q541" s="355"/>
      <c r="R541" s="355"/>
      <c r="S541" s="355"/>
      <c r="T541" s="355"/>
      <c r="U541" s="355"/>
      <c r="V541" s="355"/>
      <c r="W541" s="355"/>
      <c r="X541" s="355"/>
      <c r="Y541" s="355"/>
      <c r="Z541" s="355"/>
      <c r="AA541" s="355"/>
      <c r="AB541" s="355"/>
      <c r="AC541" s="355"/>
      <c r="AD541" s="355"/>
      <c r="AE541" s="355"/>
      <c r="AF541" s="355"/>
      <c r="AG541" s="355"/>
      <c r="AH541" s="355"/>
      <c r="AI541" s="355"/>
      <c r="AJ541" s="355"/>
      <c r="AK541" s="355"/>
      <c r="AL541" s="355"/>
      <c r="AM541" s="355"/>
      <c r="AN541" s="355"/>
      <c r="AO541" s="355"/>
      <c r="AP541" s="365"/>
      <c r="AQ541" s="355"/>
      <c r="AR541" s="355"/>
      <c r="AS541" s="355"/>
      <c r="AT541" s="355"/>
      <c r="AU541" s="355"/>
      <c r="AV541" s="355"/>
      <c r="AW541" s="355"/>
      <c r="AX541" s="355"/>
      <c r="AY541" s="355"/>
      <c r="AZ541" s="355"/>
      <c r="BA541" s="355"/>
      <c r="BB541" s="355"/>
      <c r="BC541" s="355"/>
      <c r="BD541" s="355"/>
      <c r="BE541" s="355"/>
      <c r="BF541" s="355"/>
      <c r="BG541" s="355"/>
      <c r="BH541" s="355"/>
    </row>
    <row r="542" spans="1:60">
      <c r="A542" s="326"/>
      <c r="B542" s="326"/>
      <c r="C542" s="326"/>
      <c r="D542" s="326"/>
      <c r="E542" s="326"/>
      <c r="F542" s="326"/>
      <c r="G542" s="326"/>
      <c r="H542" s="326"/>
      <c r="I542" s="326"/>
      <c r="AP542" s="315"/>
      <c r="BB542" s="314"/>
    </row>
    <row r="543" spans="1:60">
      <c r="A543" s="326"/>
      <c r="B543" s="326"/>
      <c r="C543" s="326"/>
      <c r="D543" s="326"/>
      <c r="E543" s="326"/>
      <c r="F543" s="326"/>
      <c r="G543" s="326"/>
      <c r="H543" s="326"/>
      <c r="I543" s="326"/>
      <c r="AP543" s="315"/>
      <c r="BB543" s="314"/>
    </row>
    <row r="544" spans="1:60">
      <c r="A544" s="326"/>
      <c r="B544" s="326"/>
      <c r="C544" s="326"/>
      <c r="D544" s="326"/>
      <c r="E544" s="326"/>
      <c r="F544" s="326"/>
      <c r="G544" s="326"/>
      <c r="H544" s="326"/>
      <c r="I544" s="326"/>
      <c r="AP544" s="315"/>
      <c r="BB544" s="314"/>
    </row>
    <row r="545" spans="1:54">
      <c r="A545" s="326"/>
      <c r="B545" s="326"/>
      <c r="C545" s="326"/>
      <c r="D545" s="326"/>
      <c r="E545" s="326"/>
      <c r="F545" s="326"/>
      <c r="G545" s="326"/>
      <c r="H545" s="326"/>
      <c r="I545" s="326"/>
      <c r="AP545" s="315"/>
      <c r="BB545" s="314"/>
    </row>
    <row r="546" spans="1:54">
      <c r="A546" s="326"/>
      <c r="B546" s="326"/>
      <c r="C546" s="326"/>
      <c r="D546" s="326"/>
      <c r="E546" s="326"/>
      <c r="F546" s="326"/>
      <c r="G546" s="326"/>
      <c r="H546" s="326"/>
      <c r="I546" s="326"/>
      <c r="AP546" s="315"/>
      <c r="BB546" s="314"/>
    </row>
    <row r="547" spans="1:54">
      <c r="A547" s="326"/>
      <c r="B547" s="326"/>
      <c r="C547" s="326"/>
      <c r="D547" s="326"/>
      <c r="E547" s="326"/>
      <c r="F547" s="326"/>
      <c r="G547" s="326"/>
      <c r="H547" s="326"/>
      <c r="I547" s="326"/>
      <c r="AP547" s="315"/>
      <c r="BB547" s="314"/>
    </row>
    <row r="548" spans="1:54">
      <c r="A548" s="326"/>
      <c r="B548" s="326"/>
      <c r="C548" s="326"/>
      <c r="D548" s="326"/>
      <c r="E548" s="326"/>
      <c r="F548" s="326"/>
      <c r="G548" s="326"/>
      <c r="H548" s="326"/>
      <c r="I548" s="326"/>
      <c r="AP548" s="315"/>
      <c r="BB548" s="314"/>
    </row>
    <row r="549" spans="1:54">
      <c r="A549" s="323"/>
      <c r="B549" s="323"/>
      <c r="C549" s="323"/>
      <c r="D549" s="323"/>
      <c r="E549" s="323"/>
      <c r="F549" s="323"/>
      <c r="G549" s="323"/>
      <c r="H549" s="323"/>
      <c r="I549" s="323"/>
      <c r="AP549" s="315"/>
      <c r="BB549" s="314"/>
    </row>
    <row r="550" spans="1:54">
      <c r="A550" s="323"/>
      <c r="B550" s="323"/>
      <c r="C550" s="323"/>
      <c r="D550" s="323"/>
      <c r="E550" s="318"/>
      <c r="F550" s="323"/>
      <c r="G550" s="323"/>
      <c r="H550" s="323"/>
      <c r="I550" s="323"/>
      <c r="J550" s="323"/>
      <c r="K550" s="323"/>
      <c r="L550" s="323"/>
      <c r="M550" s="323"/>
      <c r="N550" s="323"/>
      <c r="O550" s="323"/>
    </row>
    <row r="551" spans="1:54">
      <c r="A551" s="355" t="s">
        <v>16</v>
      </c>
      <c r="B551" s="355"/>
      <c r="C551" s="355"/>
      <c r="D551" s="355"/>
      <c r="E551" s="355"/>
      <c r="F551" s="355"/>
      <c r="G551" s="355"/>
      <c r="H551" s="355"/>
      <c r="I551" s="355"/>
      <c r="J551" s="355"/>
    </row>
    <row r="552" spans="1:54">
      <c r="A552" s="355"/>
      <c r="B552" s="355" t="s">
        <v>59</v>
      </c>
      <c r="C552" s="355" t="s">
        <v>517</v>
      </c>
      <c r="D552" s="355" t="s">
        <v>518</v>
      </c>
      <c r="E552" s="355" t="s">
        <v>519</v>
      </c>
      <c r="F552" s="355" t="s">
        <v>520</v>
      </c>
      <c r="G552" s="355" t="s">
        <v>521</v>
      </c>
      <c r="H552" s="355" t="s">
        <v>522</v>
      </c>
      <c r="I552" s="355" t="s">
        <v>523</v>
      </c>
      <c r="J552" s="355" t="s">
        <v>524</v>
      </c>
    </row>
    <row r="553" spans="1:54">
      <c r="A553" s="355" t="s">
        <v>112</v>
      </c>
      <c r="B553" s="355">
        <v>21548</v>
      </c>
      <c r="C553" s="355">
        <v>4442</v>
      </c>
      <c r="D553" s="355">
        <v>21</v>
      </c>
      <c r="E553" s="355">
        <v>10534</v>
      </c>
      <c r="F553" s="355">
        <v>49</v>
      </c>
      <c r="G553" s="355">
        <v>6024</v>
      </c>
      <c r="H553" s="355">
        <v>28</v>
      </c>
      <c r="I553" s="355">
        <v>548</v>
      </c>
      <c r="J553" s="355">
        <v>3</v>
      </c>
    </row>
    <row r="554" spans="1:54">
      <c r="A554" s="355" t="s">
        <v>113</v>
      </c>
      <c r="B554" s="355">
        <v>1171</v>
      </c>
      <c r="C554" s="355">
        <v>244</v>
      </c>
      <c r="D554" s="355">
        <v>21</v>
      </c>
      <c r="E554" s="355">
        <v>592</v>
      </c>
      <c r="F554" s="355">
        <v>51</v>
      </c>
      <c r="G554" s="355">
        <v>319</v>
      </c>
      <c r="H554" s="355">
        <v>27</v>
      </c>
      <c r="I554" s="355">
        <v>16</v>
      </c>
      <c r="J554" s="355">
        <v>1</v>
      </c>
    </row>
    <row r="555" spans="1:54">
      <c r="A555" s="355" t="s">
        <v>174</v>
      </c>
      <c r="B555" s="355">
        <v>39</v>
      </c>
      <c r="C555" s="355">
        <v>10</v>
      </c>
      <c r="D555" s="355">
        <v>26</v>
      </c>
      <c r="E555" s="355">
        <v>21</v>
      </c>
      <c r="F555" s="355">
        <v>54</v>
      </c>
      <c r="G555" s="355">
        <v>8</v>
      </c>
      <c r="H555" s="355">
        <v>21</v>
      </c>
      <c r="I555" s="355">
        <v>0</v>
      </c>
      <c r="J555" s="355">
        <v>0</v>
      </c>
    </row>
    <row r="556" spans="1:54">
      <c r="A556" s="355" t="s">
        <v>237</v>
      </c>
      <c r="B556" s="355">
        <v>282</v>
      </c>
      <c r="C556" s="355">
        <v>58</v>
      </c>
      <c r="D556" s="355">
        <v>21</v>
      </c>
      <c r="E556" s="355">
        <v>151</v>
      </c>
      <c r="F556" s="355">
        <v>54</v>
      </c>
      <c r="G556" s="355">
        <v>73</v>
      </c>
      <c r="H556" s="355">
        <v>26</v>
      </c>
      <c r="I556" s="355">
        <v>0</v>
      </c>
      <c r="J556" s="355">
        <v>0</v>
      </c>
    </row>
    <row r="557" spans="1:54">
      <c r="A557" s="355" t="s">
        <v>8</v>
      </c>
      <c r="B557" s="355">
        <v>85</v>
      </c>
      <c r="C557" s="355">
        <v>23</v>
      </c>
      <c r="D557" s="355">
        <v>27</v>
      </c>
      <c r="E557" s="355">
        <v>43</v>
      </c>
      <c r="F557" s="355">
        <v>51</v>
      </c>
      <c r="G557" s="355">
        <v>19</v>
      </c>
      <c r="H557" s="355">
        <v>22</v>
      </c>
      <c r="I557" s="355">
        <v>0</v>
      </c>
      <c r="J557" s="355">
        <v>0</v>
      </c>
    </row>
    <row r="558" spans="1:54">
      <c r="A558" s="355" t="s">
        <v>218</v>
      </c>
      <c r="B558" s="355">
        <v>38</v>
      </c>
      <c r="C558" s="355">
        <v>10</v>
      </c>
      <c r="D558" s="355">
        <v>26</v>
      </c>
      <c r="E558" s="355">
        <v>18</v>
      </c>
      <c r="F558" s="355">
        <v>47</v>
      </c>
      <c r="G558" s="355">
        <v>10</v>
      </c>
      <c r="H558" s="355">
        <v>26</v>
      </c>
      <c r="I558" s="355">
        <v>0</v>
      </c>
      <c r="J558" s="355">
        <v>0</v>
      </c>
    </row>
    <row r="559" spans="1:54">
      <c r="A559" s="355" t="s">
        <v>220</v>
      </c>
      <c r="B559" s="355">
        <v>53</v>
      </c>
      <c r="C559" s="355">
        <v>10</v>
      </c>
      <c r="D559" s="355">
        <v>19</v>
      </c>
      <c r="E559" s="355">
        <v>27</v>
      </c>
      <c r="F559" s="355">
        <v>51</v>
      </c>
      <c r="G559" s="355">
        <v>14</v>
      </c>
      <c r="H559" s="355">
        <v>26</v>
      </c>
      <c r="I559" s="355">
        <v>2</v>
      </c>
      <c r="J559" s="355">
        <v>4</v>
      </c>
    </row>
    <row r="560" spans="1:54">
      <c r="A560" s="355" t="s">
        <v>65</v>
      </c>
      <c r="B560" s="355">
        <v>99</v>
      </c>
      <c r="C560" s="355">
        <v>20</v>
      </c>
      <c r="D560" s="355">
        <v>20</v>
      </c>
      <c r="E560" s="355">
        <v>52</v>
      </c>
      <c r="F560" s="355">
        <v>53</v>
      </c>
      <c r="G560" s="355">
        <v>26</v>
      </c>
      <c r="H560" s="355">
        <v>26</v>
      </c>
      <c r="I560" s="355">
        <v>1</v>
      </c>
      <c r="J560" s="355">
        <v>1</v>
      </c>
    </row>
    <row r="561" spans="1:10">
      <c r="A561" s="355" t="s">
        <v>115</v>
      </c>
      <c r="B561" s="355">
        <v>79</v>
      </c>
      <c r="C561" s="355">
        <v>23</v>
      </c>
      <c r="D561" s="355">
        <v>29</v>
      </c>
      <c r="E561" s="355">
        <v>34</v>
      </c>
      <c r="F561" s="355">
        <v>43</v>
      </c>
      <c r="G561" s="355">
        <v>22</v>
      </c>
      <c r="H561" s="355">
        <v>28</v>
      </c>
      <c r="I561" s="355">
        <v>0</v>
      </c>
      <c r="J561" s="355">
        <v>0</v>
      </c>
    </row>
    <row r="562" spans="1:10">
      <c r="A562" s="355" t="s">
        <v>63</v>
      </c>
      <c r="B562" s="355">
        <v>181</v>
      </c>
      <c r="C562" s="355">
        <v>37</v>
      </c>
      <c r="D562" s="355">
        <v>20</v>
      </c>
      <c r="E562" s="355">
        <v>102</v>
      </c>
      <c r="F562" s="355">
        <v>56</v>
      </c>
      <c r="G562" s="355">
        <v>39</v>
      </c>
      <c r="H562" s="355">
        <v>22</v>
      </c>
      <c r="I562" s="355">
        <v>3</v>
      </c>
      <c r="J562" s="355">
        <v>2</v>
      </c>
    </row>
    <row r="563" spans="1:10">
      <c r="A563" s="355" t="s">
        <v>221</v>
      </c>
      <c r="B563" s="355">
        <v>58</v>
      </c>
      <c r="C563" s="355">
        <v>11</v>
      </c>
      <c r="D563" s="355">
        <v>19</v>
      </c>
      <c r="E563" s="355">
        <v>27</v>
      </c>
      <c r="F563" s="355">
        <v>47</v>
      </c>
      <c r="G563" s="355">
        <v>19</v>
      </c>
      <c r="H563" s="355">
        <v>33</v>
      </c>
      <c r="I563" s="355">
        <v>1</v>
      </c>
      <c r="J563" s="355">
        <v>2</v>
      </c>
    </row>
    <row r="564" spans="1:10">
      <c r="A564" s="355" t="s">
        <v>254</v>
      </c>
      <c r="B564" s="355">
        <v>65</v>
      </c>
      <c r="C564" s="355">
        <v>12</v>
      </c>
      <c r="D564" s="355">
        <v>18</v>
      </c>
      <c r="E564" s="355">
        <v>28</v>
      </c>
      <c r="F564" s="355">
        <v>43</v>
      </c>
      <c r="G564" s="355">
        <v>24</v>
      </c>
      <c r="H564" s="355">
        <v>37</v>
      </c>
      <c r="I564" s="355">
        <v>1</v>
      </c>
      <c r="J564" s="355">
        <v>2</v>
      </c>
    </row>
    <row r="565" spans="1:10">
      <c r="A565" s="355" t="s">
        <v>219</v>
      </c>
      <c r="B565" s="355">
        <v>73</v>
      </c>
      <c r="C565" s="355">
        <v>14</v>
      </c>
      <c r="D565" s="355">
        <v>19</v>
      </c>
      <c r="E565" s="355">
        <v>36</v>
      </c>
      <c r="F565" s="355">
        <v>49</v>
      </c>
      <c r="G565" s="355">
        <v>21</v>
      </c>
      <c r="H565" s="355">
        <v>29</v>
      </c>
      <c r="I565" s="355">
        <v>2</v>
      </c>
      <c r="J565" s="355">
        <v>3</v>
      </c>
    </row>
    <row r="566" spans="1:10">
      <c r="A566" s="355" t="s">
        <v>47</v>
      </c>
      <c r="B566" s="355">
        <v>119</v>
      </c>
      <c r="C566" s="355">
        <v>16</v>
      </c>
      <c r="D566" s="355">
        <v>13</v>
      </c>
      <c r="E566" s="355">
        <v>53</v>
      </c>
      <c r="F566" s="355">
        <v>45</v>
      </c>
      <c r="G566" s="355">
        <v>44</v>
      </c>
      <c r="H566" s="355">
        <v>37</v>
      </c>
      <c r="I566" s="355">
        <v>6</v>
      </c>
      <c r="J566" s="355">
        <v>5</v>
      </c>
    </row>
    <row r="567" spans="1:10">
      <c r="A567" s="355" t="s">
        <v>123</v>
      </c>
      <c r="B567" s="355">
        <v>3153</v>
      </c>
      <c r="C567" s="355">
        <v>721</v>
      </c>
      <c r="D567" s="355">
        <v>23</v>
      </c>
      <c r="E567" s="355">
        <v>1613</v>
      </c>
      <c r="F567" s="355">
        <v>51</v>
      </c>
      <c r="G567" s="355">
        <v>762</v>
      </c>
      <c r="H567" s="355">
        <v>24</v>
      </c>
      <c r="I567" s="355">
        <v>57</v>
      </c>
      <c r="J567" s="355">
        <v>2</v>
      </c>
    </row>
    <row r="568" spans="1:10">
      <c r="A568" s="355" t="s">
        <v>204</v>
      </c>
      <c r="B568" s="355">
        <v>74</v>
      </c>
      <c r="C568" s="355">
        <v>8</v>
      </c>
      <c r="D568" s="355">
        <v>11</v>
      </c>
      <c r="E568" s="355">
        <v>45</v>
      </c>
      <c r="F568" s="355">
        <v>61</v>
      </c>
      <c r="G568" s="355">
        <v>18</v>
      </c>
      <c r="H568" s="355">
        <v>24</v>
      </c>
      <c r="I568" s="355">
        <v>3</v>
      </c>
      <c r="J568" s="355">
        <v>4</v>
      </c>
    </row>
    <row r="569" spans="1:10">
      <c r="A569" s="355" t="s">
        <v>242</v>
      </c>
      <c r="B569" s="355">
        <v>41</v>
      </c>
      <c r="C569" s="355">
        <v>3</v>
      </c>
      <c r="D569" s="355">
        <v>7</v>
      </c>
      <c r="E569" s="355">
        <v>25</v>
      </c>
      <c r="F569" s="355">
        <v>61</v>
      </c>
      <c r="G569" s="355">
        <v>13</v>
      </c>
      <c r="H569" s="355">
        <v>32</v>
      </c>
      <c r="I569" s="355">
        <v>0</v>
      </c>
      <c r="J569" s="355">
        <v>0</v>
      </c>
    </row>
    <row r="570" spans="1:10">
      <c r="A570" s="355" t="s">
        <v>255</v>
      </c>
      <c r="B570" s="355">
        <v>124</v>
      </c>
      <c r="C570" s="355">
        <v>25</v>
      </c>
      <c r="D570" s="355">
        <v>20</v>
      </c>
      <c r="E570" s="355">
        <v>60</v>
      </c>
      <c r="F570" s="355">
        <v>48</v>
      </c>
      <c r="G570" s="355">
        <v>38</v>
      </c>
      <c r="H570" s="355">
        <v>31</v>
      </c>
      <c r="I570" s="355">
        <v>1</v>
      </c>
      <c r="J570" s="355">
        <v>1</v>
      </c>
    </row>
    <row r="571" spans="1:10">
      <c r="A571" s="355" t="s">
        <v>243</v>
      </c>
      <c r="B571" s="355">
        <v>85</v>
      </c>
      <c r="C571" s="355">
        <v>17</v>
      </c>
      <c r="D571" s="355">
        <v>20</v>
      </c>
      <c r="E571" s="355">
        <v>44</v>
      </c>
      <c r="F571" s="355">
        <v>52</v>
      </c>
      <c r="G571" s="355">
        <v>21</v>
      </c>
      <c r="H571" s="355">
        <v>25</v>
      </c>
      <c r="I571" s="355">
        <v>3</v>
      </c>
      <c r="J571" s="355">
        <v>4</v>
      </c>
    </row>
    <row r="572" spans="1:10">
      <c r="A572" s="355" t="s">
        <v>138</v>
      </c>
      <c r="B572" s="355">
        <v>150</v>
      </c>
      <c r="C572" s="355">
        <v>42</v>
      </c>
      <c r="D572" s="355">
        <v>28</v>
      </c>
      <c r="E572" s="355">
        <v>80</v>
      </c>
      <c r="F572" s="355">
        <v>53</v>
      </c>
      <c r="G572" s="355">
        <v>22</v>
      </c>
      <c r="H572" s="355">
        <v>15</v>
      </c>
      <c r="I572" s="355">
        <v>6</v>
      </c>
      <c r="J572" s="355">
        <v>4</v>
      </c>
    </row>
    <row r="573" spans="1:10">
      <c r="A573" s="355" t="s">
        <v>137</v>
      </c>
      <c r="B573" s="355">
        <v>156</v>
      </c>
      <c r="C573" s="355">
        <v>33</v>
      </c>
      <c r="D573" s="355">
        <v>21</v>
      </c>
      <c r="E573" s="355">
        <v>90</v>
      </c>
      <c r="F573" s="355">
        <v>58</v>
      </c>
      <c r="G573" s="355">
        <v>30</v>
      </c>
      <c r="H573" s="355">
        <v>19</v>
      </c>
      <c r="I573" s="355">
        <v>3</v>
      </c>
      <c r="J573" s="355">
        <v>2</v>
      </c>
    </row>
    <row r="574" spans="1:10">
      <c r="A574" s="355" t="s">
        <v>105</v>
      </c>
      <c r="B574" s="355">
        <v>325</v>
      </c>
      <c r="C574" s="355">
        <v>52</v>
      </c>
      <c r="D574" s="355">
        <v>16</v>
      </c>
      <c r="E574" s="355">
        <v>187</v>
      </c>
      <c r="F574" s="355">
        <v>58</v>
      </c>
      <c r="G574" s="355">
        <v>79</v>
      </c>
      <c r="H574" s="355">
        <v>24</v>
      </c>
      <c r="I574" s="355">
        <v>7</v>
      </c>
      <c r="J574" s="355">
        <v>2</v>
      </c>
    </row>
    <row r="575" spans="1:10">
      <c r="A575" s="355" t="s">
        <v>136</v>
      </c>
      <c r="B575" s="355">
        <v>65</v>
      </c>
      <c r="C575" s="355">
        <v>22</v>
      </c>
      <c r="D575" s="355">
        <v>34</v>
      </c>
      <c r="E575" s="355">
        <v>28</v>
      </c>
      <c r="F575" s="355">
        <v>43</v>
      </c>
      <c r="G575" s="355">
        <v>13</v>
      </c>
      <c r="H575" s="355">
        <v>20</v>
      </c>
      <c r="I575" s="355">
        <v>2</v>
      </c>
      <c r="J575" s="355">
        <v>3</v>
      </c>
    </row>
    <row r="576" spans="1:10">
      <c r="A576" s="355" t="s">
        <v>238</v>
      </c>
      <c r="B576" s="355">
        <v>62</v>
      </c>
      <c r="C576" s="355">
        <v>11</v>
      </c>
      <c r="D576" s="355">
        <v>18</v>
      </c>
      <c r="E576" s="355">
        <v>41</v>
      </c>
      <c r="F576" s="355">
        <v>66</v>
      </c>
      <c r="G576" s="355">
        <v>9</v>
      </c>
      <c r="H576" s="355">
        <v>15</v>
      </c>
      <c r="I576" s="355">
        <v>1</v>
      </c>
      <c r="J576" s="355">
        <v>2</v>
      </c>
    </row>
    <row r="577" spans="1:10">
      <c r="A577" s="355" t="s">
        <v>142</v>
      </c>
      <c r="B577" s="355">
        <v>632</v>
      </c>
      <c r="C577" s="355">
        <v>131</v>
      </c>
      <c r="D577" s="355">
        <v>21</v>
      </c>
      <c r="E577" s="355">
        <v>310</v>
      </c>
      <c r="F577" s="355">
        <v>49</v>
      </c>
      <c r="G577" s="355">
        <v>184</v>
      </c>
      <c r="H577" s="355">
        <v>29</v>
      </c>
      <c r="I577" s="355">
        <v>7</v>
      </c>
      <c r="J577" s="355">
        <v>1</v>
      </c>
    </row>
    <row r="578" spans="1:10">
      <c r="A578" s="355" t="s">
        <v>239</v>
      </c>
      <c r="B578" s="355">
        <v>167</v>
      </c>
      <c r="C578" s="355">
        <v>37</v>
      </c>
      <c r="D578" s="355">
        <v>22</v>
      </c>
      <c r="E578" s="355">
        <v>91</v>
      </c>
      <c r="F578" s="355">
        <v>54</v>
      </c>
      <c r="G578" s="355">
        <v>39</v>
      </c>
      <c r="H578" s="355">
        <v>23</v>
      </c>
      <c r="I578" s="355">
        <v>0</v>
      </c>
      <c r="J578" s="355">
        <v>0</v>
      </c>
    </row>
    <row r="579" spans="1:10">
      <c r="A579" s="355" t="s">
        <v>52</v>
      </c>
      <c r="B579" s="355">
        <v>166</v>
      </c>
      <c r="C579" s="355">
        <v>41</v>
      </c>
      <c r="D579" s="355">
        <v>25</v>
      </c>
      <c r="E579" s="355">
        <v>68</v>
      </c>
      <c r="F579" s="355">
        <v>41</v>
      </c>
      <c r="G579" s="355">
        <v>50</v>
      </c>
      <c r="H579" s="355">
        <v>30</v>
      </c>
      <c r="I579" s="355">
        <v>7</v>
      </c>
      <c r="J579" s="355">
        <v>4</v>
      </c>
    </row>
    <row r="580" spans="1:10">
      <c r="A580" s="355" t="s">
        <v>240</v>
      </c>
      <c r="B580" s="355">
        <v>98</v>
      </c>
      <c r="C580" s="355">
        <v>26</v>
      </c>
      <c r="D580" s="355">
        <v>27</v>
      </c>
      <c r="E580" s="355">
        <v>48</v>
      </c>
      <c r="F580" s="355">
        <v>49</v>
      </c>
      <c r="G580" s="355">
        <v>22</v>
      </c>
      <c r="H580" s="355">
        <v>22</v>
      </c>
      <c r="I580" s="355">
        <v>2</v>
      </c>
      <c r="J580" s="355">
        <v>2</v>
      </c>
    </row>
    <row r="581" spans="1:10">
      <c r="A581" s="355" t="s">
        <v>60</v>
      </c>
      <c r="B581" s="355">
        <v>90</v>
      </c>
      <c r="C581" s="355">
        <v>26</v>
      </c>
      <c r="D581" s="355">
        <v>29</v>
      </c>
      <c r="E581" s="355">
        <v>41</v>
      </c>
      <c r="F581" s="355">
        <v>46</v>
      </c>
      <c r="G581" s="355">
        <v>22</v>
      </c>
      <c r="H581" s="355">
        <v>24</v>
      </c>
      <c r="I581" s="355">
        <v>1</v>
      </c>
      <c r="J581" s="355">
        <v>1</v>
      </c>
    </row>
    <row r="582" spans="1:10">
      <c r="A582" s="355" t="s">
        <v>62</v>
      </c>
      <c r="B582" s="355">
        <v>95</v>
      </c>
      <c r="C582" s="355">
        <v>13</v>
      </c>
      <c r="D582" s="355">
        <v>14</v>
      </c>
      <c r="E582" s="355">
        <v>54</v>
      </c>
      <c r="F582" s="355">
        <v>57</v>
      </c>
      <c r="G582" s="355">
        <v>28</v>
      </c>
      <c r="H582" s="355">
        <v>29</v>
      </c>
      <c r="I582" s="355">
        <v>0</v>
      </c>
      <c r="J582" s="355">
        <v>0</v>
      </c>
    </row>
    <row r="583" spans="1:10">
      <c r="A583" s="355" t="s">
        <v>203</v>
      </c>
      <c r="B583" s="355">
        <v>108</v>
      </c>
      <c r="C583" s="355">
        <v>36</v>
      </c>
      <c r="D583" s="355">
        <v>33</v>
      </c>
      <c r="E583" s="355">
        <v>56</v>
      </c>
      <c r="F583" s="355">
        <v>52</v>
      </c>
      <c r="G583" s="355">
        <v>12</v>
      </c>
      <c r="H583" s="355">
        <v>11</v>
      </c>
      <c r="I583" s="355">
        <v>4</v>
      </c>
      <c r="J583" s="355">
        <v>4</v>
      </c>
    </row>
    <row r="584" spans="1:10">
      <c r="A584" s="355" t="s">
        <v>7</v>
      </c>
      <c r="B584" s="355">
        <v>68</v>
      </c>
      <c r="C584" s="355">
        <v>17</v>
      </c>
      <c r="D584" s="355">
        <v>25</v>
      </c>
      <c r="E584" s="355">
        <v>33</v>
      </c>
      <c r="F584" s="355">
        <v>49</v>
      </c>
      <c r="G584" s="355">
        <v>16</v>
      </c>
      <c r="H584" s="355">
        <v>24</v>
      </c>
      <c r="I584" s="355">
        <v>2</v>
      </c>
      <c r="J584" s="355">
        <v>3</v>
      </c>
    </row>
    <row r="585" spans="1:10">
      <c r="A585" s="355" t="s">
        <v>116</v>
      </c>
      <c r="B585" s="355">
        <v>114</v>
      </c>
      <c r="C585" s="355">
        <v>34</v>
      </c>
      <c r="D585" s="355">
        <v>30</v>
      </c>
      <c r="E585" s="355">
        <v>55</v>
      </c>
      <c r="F585" s="355">
        <v>48</v>
      </c>
      <c r="G585" s="355">
        <v>23</v>
      </c>
      <c r="H585" s="355">
        <v>20</v>
      </c>
      <c r="I585" s="355">
        <v>2</v>
      </c>
      <c r="J585" s="355">
        <v>2</v>
      </c>
    </row>
    <row r="586" spans="1:10">
      <c r="A586" s="355" t="s">
        <v>4</v>
      </c>
      <c r="B586" s="355">
        <v>93</v>
      </c>
      <c r="C586" s="355">
        <v>13</v>
      </c>
      <c r="D586" s="355">
        <v>14</v>
      </c>
      <c r="E586" s="355">
        <v>39</v>
      </c>
      <c r="F586" s="355">
        <v>42</v>
      </c>
      <c r="G586" s="355">
        <v>39</v>
      </c>
      <c r="H586" s="355">
        <v>42</v>
      </c>
      <c r="I586" s="355">
        <v>2</v>
      </c>
      <c r="J586" s="355">
        <v>2</v>
      </c>
    </row>
    <row r="587" spans="1:10">
      <c r="A587" s="355" t="s">
        <v>41</v>
      </c>
      <c r="B587" s="355">
        <v>95</v>
      </c>
      <c r="C587" s="355">
        <v>50</v>
      </c>
      <c r="D587" s="355">
        <v>53</v>
      </c>
      <c r="E587" s="355">
        <v>36</v>
      </c>
      <c r="F587" s="355">
        <v>38</v>
      </c>
      <c r="G587" s="355">
        <v>9</v>
      </c>
      <c r="H587" s="355">
        <v>9</v>
      </c>
      <c r="I587" s="355">
        <v>0</v>
      </c>
      <c r="J587" s="355">
        <v>0</v>
      </c>
    </row>
    <row r="588" spans="1:10">
      <c r="A588" s="355" t="s">
        <v>146</v>
      </c>
      <c r="B588" s="355">
        <v>87</v>
      </c>
      <c r="C588" s="355">
        <v>22</v>
      </c>
      <c r="D588" s="355">
        <v>25</v>
      </c>
      <c r="E588" s="355">
        <v>40</v>
      </c>
      <c r="F588" s="355">
        <v>46</v>
      </c>
      <c r="G588" s="355">
        <v>22</v>
      </c>
      <c r="H588" s="355">
        <v>25</v>
      </c>
      <c r="I588" s="355">
        <v>3</v>
      </c>
      <c r="J588" s="355">
        <v>3</v>
      </c>
    </row>
    <row r="589" spans="1:10">
      <c r="A589" s="355" t="s">
        <v>241</v>
      </c>
      <c r="B589" s="355">
        <v>130</v>
      </c>
      <c r="C589" s="355">
        <v>29</v>
      </c>
      <c r="D589" s="355">
        <v>22</v>
      </c>
      <c r="E589" s="355">
        <v>74</v>
      </c>
      <c r="F589" s="355">
        <v>57</v>
      </c>
      <c r="G589" s="355">
        <v>26</v>
      </c>
      <c r="H589" s="355">
        <v>20</v>
      </c>
      <c r="I589" s="355">
        <v>1</v>
      </c>
      <c r="J589" s="355">
        <v>1</v>
      </c>
    </row>
    <row r="590" spans="1:10">
      <c r="A590" s="355" t="s">
        <v>6</v>
      </c>
      <c r="B590" s="355">
        <v>128</v>
      </c>
      <c r="C590" s="355">
        <v>33</v>
      </c>
      <c r="D590" s="355">
        <v>26</v>
      </c>
      <c r="E590" s="355">
        <v>68</v>
      </c>
      <c r="F590" s="355">
        <v>53</v>
      </c>
      <c r="G590" s="355">
        <v>27</v>
      </c>
      <c r="H590" s="355">
        <v>21</v>
      </c>
      <c r="I590" s="355">
        <v>0</v>
      </c>
      <c r="J590" s="355">
        <v>0</v>
      </c>
    </row>
    <row r="591" spans="1:10">
      <c r="A591" s="355" t="s">
        <v>124</v>
      </c>
      <c r="B591" s="355">
        <v>2242</v>
      </c>
      <c r="C591" s="355">
        <v>376</v>
      </c>
      <c r="D591" s="355">
        <v>17</v>
      </c>
      <c r="E591" s="355">
        <v>1098</v>
      </c>
      <c r="F591" s="355">
        <v>49</v>
      </c>
      <c r="G591" s="355">
        <v>694</v>
      </c>
      <c r="H591" s="355">
        <v>31</v>
      </c>
      <c r="I591" s="355">
        <v>74</v>
      </c>
      <c r="J591" s="355">
        <v>3</v>
      </c>
    </row>
    <row r="592" spans="1:10">
      <c r="A592" s="355" t="s">
        <v>245</v>
      </c>
      <c r="B592" s="355">
        <v>91</v>
      </c>
      <c r="C592" s="355">
        <v>14</v>
      </c>
      <c r="D592" s="355">
        <v>15</v>
      </c>
      <c r="E592" s="355">
        <v>40</v>
      </c>
      <c r="F592" s="355">
        <v>44</v>
      </c>
      <c r="G592" s="355">
        <v>30</v>
      </c>
      <c r="H592" s="355">
        <v>33</v>
      </c>
      <c r="I592" s="355">
        <v>7</v>
      </c>
      <c r="J592" s="355">
        <v>8</v>
      </c>
    </row>
    <row r="593" spans="1:10">
      <c r="A593" s="355" t="s">
        <v>147</v>
      </c>
      <c r="B593" s="355">
        <v>200</v>
      </c>
      <c r="C593" s="355">
        <v>27</v>
      </c>
      <c r="D593" s="355">
        <v>14</v>
      </c>
      <c r="E593" s="355">
        <v>98</v>
      </c>
      <c r="F593" s="355">
        <v>49</v>
      </c>
      <c r="G593" s="355">
        <v>71</v>
      </c>
      <c r="H593" s="355">
        <v>36</v>
      </c>
      <c r="I593" s="355">
        <v>4</v>
      </c>
      <c r="J593" s="355">
        <v>2</v>
      </c>
    </row>
    <row r="594" spans="1:10">
      <c r="A594" s="355" t="s">
        <v>206</v>
      </c>
      <c r="B594" s="355">
        <v>101</v>
      </c>
      <c r="C594" s="355">
        <v>21</v>
      </c>
      <c r="D594" s="355">
        <v>21</v>
      </c>
      <c r="E594" s="355">
        <v>48</v>
      </c>
      <c r="F594" s="355">
        <v>48</v>
      </c>
      <c r="G594" s="355">
        <v>25</v>
      </c>
      <c r="H594" s="355">
        <v>25</v>
      </c>
      <c r="I594" s="355">
        <v>7</v>
      </c>
      <c r="J594" s="355">
        <v>7</v>
      </c>
    </row>
    <row r="595" spans="1:10">
      <c r="A595" s="355" t="s">
        <v>177</v>
      </c>
      <c r="B595" s="355">
        <v>126</v>
      </c>
      <c r="C595" s="355">
        <v>24</v>
      </c>
      <c r="D595" s="355">
        <v>19</v>
      </c>
      <c r="E595" s="355">
        <v>48</v>
      </c>
      <c r="F595" s="355">
        <v>38</v>
      </c>
      <c r="G595" s="355">
        <v>47</v>
      </c>
      <c r="H595" s="355">
        <v>37</v>
      </c>
      <c r="I595" s="355">
        <v>7</v>
      </c>
      <c r="J595" s="355">
        <v>6</v>
      </c>
    </row>
    <row r="596" spans="1:10">
      <c r="A596" s="355" t="s">
        <v>64</v>
      </c>
      <c r="B596" s="355">
        <v>152</v>
      </c>
      <c r="C596" s="355">
        <v>17</v>
      </c>
      <c r="D596" s="355">
        <v>11</v>
      </c>
      <c r="E596" s="355">
        <v>71</v>
      </c>
      <c r="F596" s="355">
        <v>47</v>
      </c>
      <c r="G596" s="355">
        <v>61</v>
      </c>
      <c r="H596" s="355">
        <v>40</v>
      </c>
      <c r="I596" s="355">
        <v>3</v>
      </c>
      <c r="J596" s="355">
        <v>2</v>
      </c>
    </row>
    <row r="597" spans="1:10">
      <c r="A597" s="355" t="s">
        <v>225</v>
      </c>
      <c r="B597" s="355">
        <v>94</v>
      </c>
      <c r="C597" s="355">
        <v>12</v>
      </c>
      <c r="D597" s="355">
        <v>13</v>
      </c>
      <c r="E597" s="355">
        <v>50</v>
      </c>
      <c r="F597" s="355">
        <v>53</v>
      </c>
      <c r="G597" s="355">
        <v>28</v>
      </c>
      <c r="H597" s="355">
        <v>30</v>
      </c>
      <c r="I597" s="355">
        <v>4</v>
      </c>
      <c r="J597" s="355">
        <v>4</v>
      </c>
    </row>
    <row r="598" spans="1:10">
      <c r="A598" s="355" t="s">
        <v>208</v>
      </c>
      <c r="B598" s="355">
        <v>188</v>
      </c>
      <c r="C598" s="355">
        <v>37</v>
      </c>
      <c r="D598" s="355">
        <v>20</v>
      </c>
      <c r="E598" s="355">
        <v>101</v>
      </c>
      <c r="F598" s="355">
        <v>54</v>
      </c>
      <c r="G598" s="355">
        <v>48</v>
      </c>
      <c r="H598" s="355">
        <v>26</v>
      </c>
      <c r="I598" s="355">
        <v>2</v>
      </c>
      <c r="J598" s="355">
        <v>1</v>
      </c>
    </row>
    <row r="599" spans="1:10">
      <c r="A599" s="355" t="s">
        <v>125</v>
      </c>
      <c r="B599" s="355">
        <v>263</v>
      </c>
      <c r="C599" s="355">
        <v>44</v>
      </c>
      <c r="D599" s="355">
        <v>17</v>
      </c>
      <c r="E599" s="355">
        <v>136</v>
      </c>
      <c r="F599" s="355">
        <v>52</v>
      </c>
      <c r="G599" s="355">
        <v>77</v>
      </c>
      <c r="H599" s="355">
        <v>29</v>
      </c>
      <c r="I599" s="355">
        <v>6</v>
      </c>
      <c r="J599" s="355">
        <v>2</v>
      </c>
    </row>
    <row r="600" spans="1:10">
      <c r="A600" s="355" t="s">
        <v>176</v>
      </c>
      <c r="B600" s="355">
        <v>60</v>
      </c>
      <c r="C600" s="355">
        <v>7</v>
      </c>
      <c r="D600" s="355">
        <v>12</v>
      </c>
      <c r="E600" s="355">
        <v>27</v>
      </c>
      <c r="F600" s="355">
        <v>45</v>
      </c>
      <c r="G600" s="355">
        <v>22</v>
      </c>
      <c r="H600" s="355">
        <v>37</v>
      </c>
      <c r="I600" s="355">
        <v>4</v>
      </c>
      <c r="J600" s="355">
        <v>7</v>
      </c>
    </row>
    <row r="601" spans="1:10">
      <c r="A601" s="355" t="s">
        <v>226</v>
      </c>
      <c r="B601" s="355">
        <v>82</v>
      </c>
      <c r="C601" s="355">
        <v>7</v>
      </c>
      <c r="D601" s="355">
        <v>9</v>
      </c>
      <c r="E601" s="355">
        <v>46</v>
      </c>
      <c r="F601" s="355">
        <v>56</v>
      </c>
      <c r="G601" s="355">
        <v>27</v>
      </c>
      <c r="H601" s="355">
        <v>33</v>
      </c>
      <c r="I601" s="355">
        <v>2</v>
      </c>
      <c r="J601" s="355">
        <v>2</v>
      </c>
    </row>
    <row r="602" spans="1:10">
      <c r="A602" s="355" t="s">
        <v>178</v>
      </c>
      <c r="B602" s="355">
        <v>386</v>
      </c>
      <c r="C602" s="355">
        <v>68</v>
      </c>
      <c r="D602" s="355">
        <v>18</v>
      </c>
      <c r="E602" s="355">
        <v>212</v>
      </c>
      <c r="F602" s="355">
        <v>55</v>
      </c>
      <c r="G602" s="355">
        <v>95</v>
      </c>
      <c r="H602" s="355">
        <v>25</v>
      </c>
      <c r="I602" s="355">
        <v>11</v>
      </c>
      <c r="J602" s="355">
        <v>3</v>
      </c>
    </row>
    <row r="603" spans="1:10">
      <c r="A603" s="355" t="s">
        <v>28</v>
      </c>
      <c r="B603" s="355">
        <v>125</v>
      </c>
      <c r="C603" s="355">
        <v>23</v>
      </c>
      <c r="D603" s="355">
        <v>18</v>
      </c>
      <c r="E603" s="355">
        <v>60</v>
      </c>
      <c r="F603" s="355">
        <v>48</v>
      </c>
      <c r="G603" s="355">
        <v>39</v>
      </c>
      <c r="H603" s="355">
        <v>31</v>
      </c>
      <c r="I603" s="355">
        <v>3</v>
      </c>
      <c r="J603" s="355">
        <v>2</v>
      </c>
    </row>
    <row r="604" spans="1:10">
      <c r="A604" s="355" t="s">
        <v>29</v>
      </c>
      <c r="B604" s="355">
        <v>168</v>
      </c>
      <c r="C604" s="355">
        <v>30</v>
      </c>
      <c r="D604" s="355">
        <v>18</v>
      </c>
      <c r="E604" s="355">
        <v>82</v>
      </c>
      <c r="F604" s="355">
        <v>49</v>
      </c>
      <c r="G604" s="355">
        <v>53</v>
      </c>
      <c r="H604" s="355">
        <v>32</v>
      </c>
      <c r="I604" s="355">
        <v>3</v>
      </c>
      <c r="J604" s="355">
        <v>2</v>
      </c>
    </row>
    <row r="605" spans="1:10">
      <c r="A605" s="355" t="s">
        <v>126</v>
      </c>
      <c r="B605" s="355">
        <v>142</v>
      </c>
      <c r="C605" s="355">
        <v>29</v>
      </c>
      <c r="D605" s="355">
        <v>20</v>
      </c>
      <c r="E605" s="355">
        <v>53</v>
      </c>
      <c r="F605" s="355">
        <v>37</v>
      </c>
      <c r="G605" s="355">
        <v>51</v>
      </c>
      <c r="H605" s="355">
        <v>36</v>
      </c>
      <c r="I605" s="355">
        <v>9</v>
      </c>
      <c r="J605" s="355">
        <v>6</v>
      </c>
    </row>
    <row r="606" spans="1:10">
      <c r="A606" s="355" t="s">
        <v>207</v>
      </c>
      <c r="B606" s="355">
        <v>64</v>
      </c>
      <c r="C606" s="355">
        <v>16</v>
      </c>
      <c r="D606" s="355">
        <v>25</v>
      </c>
      <c r="E606" s="355">
        <v>26</v>
      </c>
      <c r="F606" s="355">
        <v>41</v>
      </c>
      <c r="G606" s="355">
        <v>20</v>
      </c>
      <c r="H606" s="355">
        <v>31</v>
      </c>
      <c r="I606" s="355">
        <v>2</v>
      </c>
      <c r="J606" s="355">
        <v>3</v>
      </c>
    </row>
    <row r="607" spans="1:10">
      <c r="A607" s="355" t="s">
        <v>211</v>
      </c>
      <c r="B607" s="355">
        <v>2029</v>
      </c>
      <c r="C607" s="355">
        <v>348</v>
      </c>
      <c r="D607" s="355">
        <v>17</v>
      </c>
      <c r="E607" s="355">
        <v>1000</v>
      </c>
      <c r="F607" s="355">
        <v>49</v>
      </c>
      <c r="G607" s="355">
        <v>633</v>
      </c>
      <c r="H607" s="355">
        <v>31</v>
      </c>
      <c r="I607" s="355">
        <v>48</v>
      </c>
      <c r="J607" s="355">
        <v>2</v>
      </c>
    </row>
    <row r="608" spans="1:10">
      <c r="A608" s="355" t="s">
        <v>140</v>
      </c>
      <c r="B608" s="355">
        <v>102</v>
      </c>
      <c r="C608" s="355">
        <v>14</v>
      </c>
      <c r="D608" s="355">
        <v>14</v>
      </c>
      <c r="E608" s="355">
        <v>37</v>
      </c>
      <c r="F608" s="355">
        <v>36</v>
      </c>
      <c r="G608" s="355">
        <v>45</v>
      </c>
      <c r="H608" s="355">
        <v>44</v>
      </c>
      <c r="I608" s="355">
        <v>6</v>
      </c>
      <c r="J608" s="355">
        <v>6</v>
      </c>
    </row>
    <row r="609" spans="1:10">
      <c r="A609" s="355" t="s">
        <v>145</v>
      </c>
      <c r="B609" s="355">
        <v>417</v>
      </c>
      <c r="C609" s="355">
        <v>69</v>
      </c>
      <c r="D609" s="355">
        <v>17</v>
      </c>
      <c r="E609" s="355">
        <v>199</v>
      </c>
      <c r="F609" s="355">
        <v>48</v>
      </c>
      <c r="G609" s="355">
        <v>143</v>
      </c>
      <c r="H609" s="355">
        <v>34</v>
      </c>
      <c r="I609" s="355">
        <v>6</v>
      </c>
      <c r="J609" s="355">
        <v>1</v>
      </c>
    </row>
    <row r="610" spans="1:10">
      <c r="A610" s="355" t="s">
        <v>31</v>
      </c>
      <c r="B610" s="355">
        <v>108</v>
      </c>
      <c r="C610" s="355">
        <v>14</v>
      </c>
      <c r="D610" s="355">
        <v>13</v>
      </c>
      <c r="E610" s="355">
        <v>53</v>
      </c>
      <c r="F610" s="355">
        <v>49</v>
      </c>
      <c r="G610" s="355">
        <v>37</v>
      </c>
      <c r="H610" s="355">
        <v>34</v>
      </c>
      <c r="I610" s="355">
        <v>4</v>
      </c>
      <c r="J610" s="355">
        <v>4</v>
      </c>
    </row>
    <row r="611" spans="1:10">
      <c r="A611" s="355" t="s">
        <v>30</v>
      </c>
      <c r="B611" s="355">
        <v>284</v>
      </c>
      <c r="C611" s="355">
        <v>53</v>
      </c>
      <c r="D611" s="355">
        <v>19</v>
      </c>
      <c r="E611" s="355">
        <v>156</v>
      </c>
      <c r="F611" s="355">
        <v>55</v>
      </c>
      <c r="G611" s="355">
        <v>71</v>
      </c>
      <c r="H611" s="355">
        <v>25</v>
      </c>
      <c r="I611" s="355">
        <v>4</v>
      </c>
      <c r="J611" s="355">
        <v>1</v>
      </c>
    </row>
    <row r="612" spans="1:10">
      <c r="A612" s="355" t="s">
        <v>33</v>
      </c>
      <c r="B612" s="355">
        <v>350</v>
      </c>
      <c r="C612" s="355">
        <v>53</v>
      </c>
      <c r="D612" s="355">
        <v>15</v>
      </c>
      <c r="E612" s="355">
        <v>182</v>
      </c>
      <c r="F612" s="355">
        <v>52</v>
      </c>
      <c r="G612" s="355">
        <v>110</v>
      </c>
      <c r="H612" s="355">
        <v>31</v>
      </c>
      <c r="I612" s="355">
        <v>5</v>
      </c>
      <c r="J612" s="355">
        <v>1</v>
      </c>
    </row>
    <row r="613" spans="1:10">
      <c r="A613" s="355" t="s">
        <v>143</v>
      </c>
      <c r="B613" s="355">
        <v>314</v>
      </c>
      <c r="C613" s="355">
        <v>54</v>
      </c>
      <c r="D613" s="355">
        <v>17</v>
      </c>
      <c r="E613" s="355">
        <v>143</v>
      </c>
      <c r="F613" s="355">
        <v>46</v>
      </c>
      <c r="G613" s="355">
        <v>106</v>
      </c>
      <c r="H613" s="355">
        <v>34</v>
      </c>
      <c r="I613" s="355">
        <v>11</v>
      </c>
      <c r="J613" s="355">
        <v>4</v>
      </c>
    </row>
    <row r="614" spans="1:10">
      <c r="A614" s="355" t="s">
        <v>129</v>
      </c>
      <c r="B614" s="355">
        <v>99</v>
      </c>
      <c r="C614" s="355">
        <v>19</v>
      </c>
      <c r="D614" s="355">
        <v>19</v>
      </c>
      <c r="E614" s="355">
        <v>48</v>
      </c>
      <c r="F614" s="355">
        <v>48</v>
      </c>
      <c r="G614" s="355">
        <v>29</v>
      </c>
      <c r="H614" s="355">
        <v>29</v>
      </c>
      <c r="I614" s="355">
        <v>3</v>
      </c>
      <c r="J614" s="355">
        <v>3</v>
      </c>
    </row>
    <row r="615" spans="1:10">
      <c r="A615" s="355" t="s">
        <v>128</v>
      </c>
      <c r="B615" s="355">
        <v>334</v>
      </c>
      <c r="C615" s="355">
        <v>65</v>
      </c>
      <c r="D615" s="355">
        <v>19</v>
      </c>
      <c r="E615" s="355">
        <v>173</v>
      </c>
      <c r="F615" s="355">
        <v>52</v>
      </c>
      <c r="G615" s="355">
        <v>87</v>
      </c>
      <c r="H615" s="355">
        <v>26</v>
      </c>
      <c r="I615" s="355">
        <v>9</v>
      </c>
      <c r="J615" s="355">
        <v>3</v>
      </c>
    </row>
    <row r="616" spans="1:10">
      <c r="A616" s="355" t="s">
        <v>32</v>
      </c>
      <c r="B616" s="355">
        <v>21</v>
      </c>
      <c r="C616" s="355">
        <v>7</v>
      </c>
      <c r="D616" s="355">
        <v>33</v>
      </c>
      <c r="E616" s="355">
        <v>9</v>
      </c>
      <c r="F616" s="355">
        <v>43</v>
      </c>
      <c r="G616" s="355">
        <v>5</v>
      </c>
      <c r="H616" s="355">
        <v>24</v>
      </c>
      <c r="I616" s="355">
        <v>0</v>
      </c>
      <c r="J616" s="355">
        <v>0</v>
      </c>
    </row>
    <row r="617" spans="1:10">
      <c r="A617" s="355" t="s">
        <v>212</v>
      </c>
      <c r="B617" s="355">
        <v>2364</v>
      </c>
      <c r="C617" s="355">
        <v>412</v>
      </c>
      <c r="D617" s="355">
        <v>17</v>
      </c>
      <c r="E617" s="355">
        <v>1100</v>
      </c>
      <c r="F617" s="355">
        <v>47</v>
      </c>
      <c r="G617" s="355">
        <v>769</v>
      </c>
      <c r="H617" s="355">
        <v>33</v>
      </c>
      <c r="I617" s="355">
        <v>83</v>
      </c>
      <c r="J617" s="355">
        <v>4</v>
      </c>
    </row>
    <row r="618" spans="1:10">
      <c r="A618" s="355" t="s">
        <v>155</v>
      </c>
      <c r="B618" s="355">
        <v>416</v>
      </c>
      <c r="C618" s="355">
        <v>98</v>
      </c>
      <c r="D618" s="355">
        <v>24</v>
      </c>
      <c r="E618" s="355">
        <v>187</v>
      </c>
      <c r="F618" s="355">
        <v>45</v>
      </c>
      <c r="G618" s="355">
        <v>118</v>
      </c>
      <c r="H618" s="355">
        <v>28</v>
      </c>
      <c r="I618" s="355">
        <v>13</v>
      </c>
      <c r="J618" s="355">
        <v>3</v>
      </c>
    </row>
    <row r="619" spans="1:10">
      <c r="A619" s="355" t="s">
        <v>43</v>
      </c>
      <c r="B619" s="355">
        <v>115</v>
      </c>
      <c r="C619" s="355">
        <v>10</v>
      </c>
      <c r="D619" s="355">
        <v>9</v>
      </c>
      <c r="E619" s="355">
        <v>49</v>
      </c>
      <c r="F619" s="355">
        <v>43</v>
      </c>
      <c r="G619" s="355">
        <v>49</v>
      </c>
      <c r="H619" s="355">
        <v>43</v>
      </c>
      <c r="I619" s="355">
        <v>7</v>
      </c>
      <c r="J619" s="355">
        <v>6</v>
      </c>
    </row>
    <row r="620" spans="1:10">
      <c r="A620" s="355" t="s">
        <v>61</v>
      </c>
      <c r="B620" s="355">
        <v>109</v>
      </c>
      <c r="C620" s="355">
        <v>17</v>
      </c>
      <c r="D620" s="355">
        <v>16</v>
      </c>
      <c r="E620" s="355">
        <v>49</v>
      </c>
      <c r="F620" s="355">
        <v>45</v>
      </c>
      <c r="G620" s="355">
        <v>36</v>
      </c>
      <c r="H620" s="355">
        <v>33</v>
      </c>
      <c r="I620" s="355">
        <v>7</v>
      </c>
      <c r="J620" s="355">
        <v>6</v>
      </c>
    </row>
    <row r="621" spans="1:10">
      <c r="A621" s="355" t="s">
        <v>121</v>
      </c>
      <c r="B621" s="355">
        <v>102</v>
      </c>
      <c r="C621" s="355">
        <v>18</v>
      </c>
      <c r="D621" s="355">
        <v>18</v>
      </c>
      <c r="E621" s="355">
        <v>55</v>
      </c>
      <c r="F621" s="355">
        <v>54</v>
      </c>
      <c r="G621" s="355">
        <v>29</v>
      </c>
      <c r="H621" s="355">
        <v>28</v>
      </c>
      <c r="I621" s="355">
        <v>0</v>
      </c>
      <c r="J621" s="355">
        <v>0</v>
      </c>
    </row>
    <row r="622" spans="1:10">
      <c r="A622" s="355" t="s">
        <v>119</v>
      </c>
      <c r="B622" s="355">
        <v>121</v>
      </c>
      <c r="C622" s="355">
        <v>22</v>
      </c>
      <c r="D622" s="355">
        <v>18</v>
      </c>
      <c r="E622" s="355">
        <v>51</v>
      </c>
      <c r="F622" s="355">
        <v>42</v>
      </c>
      <c r="G622" s="355">
        <v>41</v>
      </c>
      <c r="H622" s="355">
        <v>34</v>
      </c>
      <c r="I622" s="355">
        <v>7</v>
      </c>
      <c r="J622" s="355">
        <v>6</v>
      </c>
    </row>
    <row r="623" spans="1:10">
      <c r="A623" s="355" t="s">
        <v>175</v>
      </c>
      <c r="B623" s="355">
        <v>158</v>
      </c>
      <c r="C623" s="355">
        <v>18</v>
      </c>
      <c r="D623" s="355">
        <v>11</v>
      </c>
      <c r="E623" s="355">
        <v>70</v>
      </c>
      <c r="F623" s="355">
        <v>44</v>
      </c>
      <c r="G623" s="355">
        <v>64</v>
      </c>
      <c r="H623" s="355">
        <v>41</v>
      </c>
      <c r="I623" s="355">
        <v>6</v>
      </c>
      <c r="J623" s="355">
        <v>4</v>
      </c>
    </row>
    <row r="624" spans="1:10">
      <c r="A624" s="355" t="s">
        <v>42</v>
      </c>
      <c r="B624" s="355">
        <v>84</v>
      </c>
      <c r="C624" s="355">
        <v>26</v>
      </c>
      <c r="D624" s="355">
        <v>31</v>
      </c>
      <c r="E624" s="355">
        <v>35</v>
      </c>
      <c r="F624" s="355">
        <v>42</v>
      </c>
      <c r="G624" s="355">
        <v>19</v>
      </c>
      <c r="H624" s="355">
        <v>23</v>
      </c>
      <c r="I624" s="355">
        <v>4</v>
      </c>
      <c r="J624" s="355">
        <v>5</v>
      </c>
    </row>
    <row r="625" spans="1:10">
      <c r="A625" s="355" t="s">
        <v>236</v>
      </c>
      <c r="B625" s="355">
        <v>391</v>
      </c>
      <c r="C625" s="355">
        <v>57</v>
      </c>
      <c r="D625" s="355">
        <v>15</v>
      </c>
      <c r="E625" s="355">
        <v>197</v>
      </c>
      <c r="F625" s="355">
        <v>50</v>
      </c>
      <c r="G625" s="355">
        <v>119</v>
      </c>
      <c r="H625" s="355">
        <v>30</v>
      </c>
      <c r="I625" s="355">
        <v>18</v>
      </c>
      <c r="J625" s="355">
        <v>5</v>
      </c>
    </row>
    <row r="626" spans="1:10">
      <c r="A626" s="355" t="s">
        <v>185</v>
      </c>
      <c r="B626" s="355">
        <v>91</v>
      </c>
      <c r="C626" s="355">
        <v>19</v>
      </c>
      <c r="D626" s="355">
        <v>21</v>
      </c>
      <c r="E626" s="355">
        <v>39</v>
      </c>
      <c r="F626" s="355">
        <v>43</v>
      </c>
      <c r="G626" s="355">
        <v>30</v>
      </c>
      <c r="H626" s="355">
        <v>33</v>
      </c>
      <c r="I626" s="355">
        <v>3</v>
      </c>
      <c r="J626" s="355">
        <v>3</v>
      </c>
    </row>
    <row r="627" spans="1:10">
      <c r="A627" s="355" t="s">
        <v>173</v>
      </c>
      <c r="B627" s="355">
        <v>76</v>
      </c>
      <c r="C627" s="355">
        <v>14</v>
      </c>
      <c r="D627" s="355">
        <v>18</v>
      </c>
      <c r="E627" s="355">
        <v>27</v>
      </c>
      <c r="F627" s="355">
        <v>36</v>
      </c>
      <c r="G627" s="355">
        <v>34</v>
      </c>
      <c r="H627" s="355">
        <v>45</v>
      </c>
      <c r="I627" s="355">
        <v>1</v>
      </c>
      <c r="J627" s="355">
        <v>1</v>
      </c>
    </row>
    <row r="628" spans="1:10">
      <c r="A628" s="355" t="s">
        <v>120</v>
      </c>
      <c r="B628" s="355">
        <v>113</v>
      </c>
      <c r="C628" s="355">
        <v>24</v>
      </c>
      <c r="D628" s="355">
        <v>21</v>
      </c>
      <c r="E628" s="355">
        <v>47</v>
      </c>
      <c r="F628" s="355">
        <v>42</v>
      </c>
      <c r="G628" s="355">
        <v>40</v>
      </c>
      <c r="H628" s="355">
        <v>35</v>
      </c>
      <c r="I628" s="355">
        <v>2</v>
      </c>
      <c r="J628" s="355">
        <v>2</v>
      </c>
    </row>
    <row r="629" spans="1:10">
      <c r="A629" s="355" t="s">
        <v>234</v>
      </c>
      <c r="B629" s="355">
        <v>240</v>
      </c>
      <c r="C629" s="355">
        <v>42</v>
      </c>
      <c r="D629" s="355">
        <v>18</v>
      </c>
      <c r="E629" s="355">
        <v>118</v>
      </c>
      <c r="F629" s="355">
        <v>49</v>
      </c>
      <c r="G629" s="355">
        <v>78</v>
      </c>
      <c r="H629" s="355">
        <v>33</v>
      </c>
      <c r="I629" s="355">
        <v>2</v>
      </c>
      <c r="J629" s="355">
        <v>1</v>
      </c>
    </row>
    <row r="630" spans="1:10">
      <c r="A630" s="355" t="s">
        <v>53</v>
      </c>
      <c r="B630" s="355">
        <v>107</v>
      </c>
      <c r="C630" s="355">
        <v>17</v>
      </c>
      <c r="D630" s="355">
        <v>16</v>
      </c>
      <c r="E630" s="355">
        <v>47</v>
      </c>
      <c r="F630" s="355">
        <v>44</v>
      </c>
      <c r="G630" s="355">
        <v>40</v>
      </c>
      <c r="H630" s="355">
        <v>37</v>
      </c>
      <c r="I630" s="355">
        <v>3</v>
      </c>
      <c r="J630" s="355">
        <v>3</v>
      </c>
    </row>
    <row r="631" spans="1:10">
      <c r="A631" s="355" t="s">
        <v>122</v>
      </c>
      <c r="B631" s="355">
        <v>241</v>
      </c>
      <c r="C631" s="355">
        <v>30</v>
      </c>
      <c r="D631" s="355">
        <v>12</v>
      </c>
      <c r="E631" s="355">
        <v>129</v>
      </c>
      <c r="F631" s="355">
        <v>54</v>
      </c>
      <c r="G631" s="355">
        <v>72</v>
      </c>
      <c r="H631" s="355">
        <v>30</v>
      </c>
      <c r="I631" s="355">
        <v>10</v>
      </c>
      <c r="J631" s="355">
        <v>4</v>
      </c>
    </row>
    <row r="632" spans="1:10">
      <c r="A632" s="355" t="s">
        <v>213</v>
      </c>
      <c r="B632" s="355">
        <v>2532</v>
      </c>
      <c r="C632" s="355">
        <v>497</v>
      </c>
      <c r="D632" s="355">
        <v>20</v>
      </c>
      <c r="E632" s="355">
        <v>1181</v>
      </c>
      <c r="F632" s="355">
        <v>47</v>
      </c>
      <c r="G632" s="355">
        <v>783</v>
      </c>
      <c r="H632" s="355">
        <v>31</v>
      </c>
      <c r="I632" s="355">
        <v>71</v>
      </c>
      <c r="J632" s="355">
        <v>3</v>
      </c>
    </row>
    <row r="633" spans="1:10">
      <c r="A633" s="355" t="s">
        <v>131</v>
      </c>
      <c r="B633" s="355">
        <v>78</v>
      </c>
      <c r="C633" s="355">
        <v>21</v>
      </c>
      <c r="D633" s="355">
        <v>27</v>
      </c>
      <c r="E633" s="355">
        <v>42</v>
      </c>
      <c r="F633" s="355">
        <v>54</v>
      </c>
      <c r="G633" s="355">
        <v>13</v>
      </c>
      <c r="H633" s="355">
        <v>17</v>
      </c>
      <c r="I633" s="355">
        <v>2</v>
      </c>
      <c r="J633" s="355">
        <v>3</v>
      </c>
    </row>
    <row r="634" spans="1:10">
      <c r="A634" s="355" t="s">
        <v>148</v>
      </c>
      <c r="B634" s="355">
        <v>241</v>
      </c>
      <c r="C634" s="355">
        <v>41</v>
      </c>
      <c r="D634" s="355">
        <v>17</v>
      </c>
      <c r="E634" s="355">
        <v>119</v>
      </c>
      <c r="F634" s="355">
        <v>49</v>
      </c>
      <c r="G634" s="355">
        <v>75</v>
      </c>
      <c r="H634" s="355">
        <v>31</v>
      </c>
      <c r="I634" s="355">
        <v>6</v>
      </c>
      <c r="J634" s="355">
        <v>2</v>
      </c>
    </row>
    <row r="635" spans="1:10">
      <c r="A635" s="355" t="s">
        <v>130</v>
      </c>
      <c r="B635" s="355">
        <v>136</v>
      </c>
      <c r="C635" s="355">
        <v>38</v>
      </c>
      <c r="D635" s="355">
        <v>28</v>
      </c>
      <c r="E635" s="355">
        <v>67</v>
      </c>
      <c r="F635" s="355">
        <v>49</v>
      </c>
      <c r="G635" s="355">
        <v>31</v>
      </c>
      <c r="H635" s="355">
        <v>23</v>
      </c>
      <c r="I635" s="355">
        <v>0</v>
      </c>
      <c r="J635" s="355">
        <v>0</v>
      </c>
    </row>
    <row r="636" spans="1:10">
      <c r="A636" s="355" t="s">
        <v>263</v>
      </c>
      <c r="B636" s="355">
        <v>554</v>
      </c>
      <c r="C636" s="355">
        <v>97</v>
      </c>
      <c r="D636" s="355">
        <v>18</v>
      </c>
      <c r="E636" s="355">
        <v>246</v>
      </c>
      <c r="F636" s="355">
        <v>44</v>
      </c>
      <c r="G636" s="355">
        <v>185</v>
      </c>
      <c r="H636" s="355">
        <v>33</v>
      </c>
      <c r="I636" s="355">
        <v>26</v>
      </c>
      <c r="J636" s="355">
        <v>5</v>
      </c>
    </row>
    <row r="637" spans="1:10">
      <c r="A637" s="355" t="s">
        <v>224</v>
      </c>
      <c r="B637" s="355">
        <v>523</v>
      </c>
      <c r="C637" s="355">
        <v>142</v>
      </c>
      <c r="D637" s="355">
        <v>27</v>
      </c>
      <c r="E637" s="355">
        <v>237</v>
      </c>
      <c r="F637" s="355">
        <v>45</v>
      </c>
      <c r="G637" s="355">
        <v>134</v>
      </c>
      <c r="H637" s="355">
        <v>26</v>
      </c>
      <c r="I637" s="355">
        <v>10</v>
      </c>
      <c r="J637" s="355">
        <v>2</v>
      </c>
    </row>
    <row r="638" spans="1:10">
      <c r="A638" s="355" t="s">
        <v>132</v>
      </c>
      <c r="B638" s="355">
        <v>70</v>
      </c>
      <c r="C638" s="355">
        <v>17</v>
      </c>
      <c r="D638" s="355">
        <v>24</v>
      </c>
      <c r="E638" s="355">
        <v>34</v>
      </c>
      <c r="F638" s="355">
        <v>49</v>
      </c>
      <c r="G638" s="355">
        <v>16</v>
      </c>
      <c r="H638" s="355">
        <v>23</v>
      </c>
      <c r="I638" s="355">
        <v>3</v>
      </c>
      <c r="J638" s="355">
        <v>4</v>
      </c>
    </row>
    <row r="639" spans="1:10">
      <c r="A639" s="355" t="s">
        <v>114</v>
      </c>
      <c r="B639" s="355">
        <v>419</v>
      </c>
      <c r="C639" s="355">
        <v>50</v>
      </c>
      <c r="D639" s="355">
        <v>12</v>
      </c>
      <c r="E639" s="355">
        <v>198</v>
      </c>
      <c r="F639" s="355">
        <v>47</v>
      </c>
      <c r="G639" s="355">
        <v>157</v>
      </c>
      <c r="H639" s="355">
        <v>37</v>
      </c>
      <c r="I639" s="355">
        <v>14</v>
      </c>
      <c r="J639" s="355">
        <v>3</v>
      </c>
    </row>
    <row r="640" spans="1:10">
      <c r="A640" s="355" t="s">
        <v>149</v>
      </c>
      <c r="B640" s="355">
        <v>70</v>
      </c>
      <c r="C640" s="355">
        <v>12</v>
      </c>
      <c r="D640" s="355">
        <v>17</v>
      </c>
      <c r="E640" s="355">
        <v>29</v>
      </c>
      <c r="F640" s="355">
        <v>41</v>
      </c>
      <c r="G640" s="355">
        <v>27</v>
      </c>
      <c r="H640" s="355">
        <v>39</v>
      </c>
      <c r="I640" s="355">
        <v>2</v>
      </c>
      <c r="J640" s="355">
        <v>3</v>
      </c>
    </row>
    <row r="641" spans="1:10">
      <c r="A641" s="355" t="s">
        <v>264</v>
      </c>
      <c r="B641" s="355">
        <v>54</v>
      </c>
      <c r="C641" s="355">
        <v>10</v>
      </c>
      <c r="D641" s="355">
        <v>19</v>
      </c>
      <c r="E641" s="355">
        <v>27</v>
      </c>
      <c r="F641" s="355">
        <v>50</v>
      </c>
      <c r="G641" s="355">
        <v>16</v>
      </c>
      <c r="H641" s="355">
        <v>30</v>
      </c>
      <c r="I641" s="355">
        <v>1</v>
      </c>
      <c r="J641" s="355">
        <v>2</v>
      </c>
    </row>
    <row r="642" spans="1:10">
      <c r="A642" s="355" t="s">
        <v>109</v>
      </c>
      <c r="B642" s="355">
        <v>336</v>
      </c>
      <c r="C642" s="355">
        <v>61</v>
      </c>
      <c r="D642" s="355">
        <v>18</v>
      </c>
      <c r="E642" s="355">
        <v>162</v>
      </c>
      <c r="F642" s="355">
        <v>48</v>
      </c>
      <c r="G642" s="355">
        <v>108</v>
      </c>
      <c r="H642" s="355">
        <v>32</v>
      </c>
      <c r="I642" s="355">
        <v>5</v>
      </c>
      <c r="J642" s="355">
        <v>1</v>
      </c>
    </row>
    <row r="643" spans="1:10">
      <c r="A643" s="355" t="s">
        <v>10</v>
      </c>
      <c r="B643" s="355">
        <v>51</v>
      </c>
      <c r="C643" s="355">
        <v>8</v>
      </c>
      <c r="D643" s="355">
        <v>16</v>
      </c>
      <c r="E643" s="355">
        <v>20</v>
      </c>
      <c r="F643" s="355">
        <v>39</v>
      </c>
      <c r="G643" s="355">
        <v>21</v>
      </c>
      <c r="H643" s="355">
        <v>41</v>
      </c>
      <c r="I643" s="355">
        <v>2</v>
      </c>
      <c r="J643" s="355">
        <v>4</v>
      </c>
    </row>
    <row r="644" spans="1:10">
      <c r="A644" s="355" t="s">
        <v>214</v>
      </c>
      <c r="B644" s="355">
        <v>2455</v>
      </c>
      <c r="C644" s="355">
        <v>674</v>
      </c>
      <c r="D644" s="355">
        <v>27</v>
      </c>
      <c r="E644" s="355">
        <v>1194</v>
      </c>
      <c r="F644" s="355">
        <v>49</v>
      </c>
      <c r="G644" s="355">
        <v>539</v>
      </c>
      <c r="H644" s="355">
        <v>22</v>
      </c>
      <c r="I644" s="355">
        <v>48</v>
      </c>
      <c r="J644" s="355">
        <v>2</v>
      </c>
    </row>
    <row r="645" spans="1:10">
      <c r="A645" s="355" t="s">
        <v>250</v>
      </c>
      <c r="B645" s="355">
        <v>55</v>
      </c>
      <c r="C645" s="355">
        <v>8</v>
      </c>
      <c r="D645" s="355">
        <v>15</v>
      </c>
      <c r="E645" s="355">
        <v>27</v>
      </c>
      <c r="F645" s="355">
        <v>49</v>
      </c>
      <c r="G645" s="355">
        <v>19</v>
      </c>
      <c r="H645" s="355">
        <v>35</v>
      </c>
      <c r="I645" s="355">
        <v>1</v>
      </c>
      <c r="J645" s="355">
        <v>2</v>
      </c>
    </row>
    <row r="646" spans="1:10">
      <c r="A646" s="355" t="s">
        <v>251</v>
      </c>
      <c r="B646" s="355">
        <v>120</v>
      </c>
      <c r="C646" s="355">
        <v>46</v>
      </c>
      <c r="D646" s="355">
        <v>38</v>
      </c>
      <c r="E646" s="355">
        <v>65</v>
      </c>
      <c r="F646" s="355">
        <v>54</v>
      </c>
      <c r="G646" s="355">
        <v>9</v>
      </c>
      <c r="H646" s="355">
        <v>8</v>
      </c>
      <c r="I646" s="355">
        <v>0</v>
      </c>
      <c r="J646" s="355">
        <v>0</v>
      </c>
    </row>
    <row r="647" spans="1:10">
      <c r="A647" s="355" t="s">
        <v>49</v>
      </c>
      <c r="B647" s="355">
        <v>78</v>
      </c>
      <c r="C647" s="355">
        <v>9</v>
      </c>
      <c r="D647" s="355">
        <v>12</v>
      </c>
      <c r="E647" s="355">
        <v>38</v>
      </c>
      <c r="F647" s="355">
        <v>49</v>
      </c>
      <c r="G647" s="355">
        <v>26</v>
      </c>
      <c r="H647" s="355">
        <v>33</v>
      </c>
      <c r="I647" s="355">
        <v>5</v>
      </c>
      <c r="J647" s="355">
        <v>6</v>
      </c>
    </row>
    <row r="648" spans="1:10">
      <c r="A648" s="355" t="s">
        <v>256</v>
      </c>
      <c r="B648" s="355">
        <v>85</v>
      </c>
      <c r="C648" s="355">
        <v>18</v>
      </c>
      <c r="D648" s="355">
        <v>21</v>
      </c>
      <c r="E648" s="355">
        <v>42</v>
      </c>
      <c r="F648" s="355">
        <v>49</v>
      </c>
      <c r="G648" s="355">
        <v>23</v>
      </c>
      <c r="H648" s="355">
        <v>27</v>
      </c>
      <c r="I648" s="355">
        <v>2</v>
      </c>
      <c r="J648" s="355">
        <v>2</v>
      </c>
    </row>
    <row r="649" spans="1:10">
      <c r="A649" s="355" t="s">
        <v>180</v>
      </c>
      <c r="B649" s="355">
        <v>94</v>
      </c>
      <c r="C649" s="355">
        <v>25</v>
      </c>
      <c r="D649" s="355">
        <v>27</v>
      </c>
      <c r="E649" s="355">
        <v>44</v>
      </c>
      <c r="F649" s="355">
        <v>47</v>
      </c>
      <c r="G649" s="355">
        <v>22</v>
      </c>
      <c r="H649" s="355">
        <v>23</v>
      </c>
      <c r="I649" s="355">
        <v>3</v>
      </c>
      <c r="J649" s="355">
        <v>3</v>
      </c>
    </row>
    <row r="650" spans="1:10">
      <c r="A650" s="355" t="s">
        <v>66</v>
      </c>
      <c r="B650" s="355">
        <v>60</v>
      </c>
      <c r="C650" s="355">
        <v>19</v>
      </c>
      <c r="D650" s="355">
        <v>32</v>
      </c>
      <c r="E650" s="355">
        <v>33</v>
      </c>
      <c r="F650" s="355">
        <v>55</v>
      </c>
      <c r="G650" s="355">
        <v>8</v>
      </c>
      <c r="H650" s="355">
        <v>13</v>
      </c>
      <c r="I650" s="355">
        <v>0</v>
      </c>
      <c r="J650" s="355">
        <v>0</v>
      </c>
    </row>
    <row r="651" spans="1:10">
      <c r="A651" s="355" t="s">
        <v>199</v>
      </c>
      <c r="B651" s="355">
        <v>1</v>
      </c>
      <c r="C651" s="355">
        <v>1</v>
      </c>
      <c r="D651" s="355">
        <v>100</v>
      </c>
      <c r="E651" s="355">
        <v>0</v>
      </c>
      <c r="F651" s="355">
        <v>0</v>
      </c>
      <c r="G651" s="355">
        <v>0</v>
      </c>
      <c r="H651" s="355">
        <v>0</v>
      </c>
      <c r="I651" s="355">
        <v>0</v>
      </c>
      <c r="J651" s="355">
        <v>0</v>
      </c>
    </row>
    <row r="652" spans="1:10">
      <c r="A652" s="355" t="s">
        <v>247</v>
      </c>
      <c r="B652" s="355">
        <v>120</v>
      </c>
      <c r="C652" s="355">
        <v>25</v>
      </c>
      <c r="D652" s="355">
        <v>21</v>
      </c>
      <c r="E652" s="355">
        <v>55</v>
      </c>
      <c r="F652" s="355">
        <v>46</v>
      </c>
      <c r="G652" s="355">
        <v>37</v>
      </c>
      <c r="H652" s="355">
        <v>31</v>
      </c>
      <c r="I652" s="355">
        <v>3</v>
      </c>
      <c r="J652" s="355">
        <v>3</v>
      </c>
    </row>
    <row r="653" spans="1:10">
      <c r="A653" s="355" t="s">
        <v>44</v>
      </c>
      <c r="B653" s="355">
        <v>88</v>
      </c>
      <c r="C653" s="355">
        <v>16</v>
      </c>
      <c r="D653" s="355">
        <v>18</v>
      </c>
      <c r="E653" s="355">
        <v>46</v>
      </c>
      <c r="F653" s="355">
        <v>52</v>
      </c>
      <c r="G653" s="355">
        <v>23</v>
      </c>
      <c r="H653" s="355">
        <v>26</v>
      </c>
      <c r="I653" s="355">
        <v>3</v>
      </c>
      <c r="J653" s="355">
        <v>3</v>
      </c>
    </row>
    <row r="654" spans="1:10">
      <c r="A654" s="355" t="s">
        <v>223</v>
      </c>
      <c r="B654" s="355">
        <v>90</v>
      </c>
      <c r="C654" s="355">
        <v>23</v>
      </c>
      <c r="D654" s="355">
        <v>26</v>
      </c>
      <c r="E654" s="355">
        <v>41</v>
      </c>
      <c r="F654" s="355">
        <v>46</v>
      </c>
      <c r="G654" s="355">
        <v>25</v>
      </c>
      <c r="H654" s="355">
        <v>28</v>
      </c>
      <c r="I654" s="355">
        <v>1</v>
      </c>
      <c r="J654" s="355">
        <v>1</v>
      </c>
    </row>
    <row r="655" spans="1:10">
      <c r="A655" s="355" t="s">
        <v>179</v>
      </c>
      <c r="B655" s="355">
        <v>85</v>
      </c>
      <c r="C655" s="355">
        <v>16</v>
      </c>
      <c r="D655" s="355">
        <v>19</v>
      </c>
      <c r="E655" s="355">
        <v>43</v>
      </c>
      <c r="F655" s="355">
        <v>51</v>
      </c>
      <c r="G655" s="355">
        <v>25</v>
      </c>
      <c r="H655" s="355">
        <v>29</v>
      </c>
      <c r="I655" s="355">
        <v>1</v>
      </c>
      <c r="J655" s="355">
        <v>1</v>
      </c>
    </row>
    <row r="656" spans="1:10">
      <c r="A656" s="355" t="s">
        <v>38</v>
      </c>
      <c r="B656" s="355">
        <v>72</v>
      </c>
      <c r="C656" s="355">
        <v>19</v>
      </c>
      <c r="D656" s="355">
        <v>26</v>
      </c>
      <c r="E656" s="355">
        <v>26</v>
      </c>
      <c r="F656" s="355">
        <v>36</v>
      </c>
      <c r="G656" s="355">
        <v>26</v>
      </c>
      <c r="H656" s="355">
        <v>36</v>
      </c>
      <c r="I656" s="355">
        <v>1</v>
      </c>
      <c r="J656" s="355">
        <v>1</v>
      </c>
    </row>
    <row r="657" spans="1:10">
      <c r="A657" s="355" t="s">
        <v>39</v>
      </c>
      <c r="B657" s="355">
        <v>54</v>
      </c>
      <c r="C657" s="355">
        <v>21</v>
      </c>
      <c r="D657" s="355">
        <v>39</v>
      </c>
      <c r="E657" s="355">
        <v>24</v>
      </c>
      <c r="F657" s="355">
        <v>44</v>
      </c>
      <c r="G657" s="355">
        <v>8</v>
      </c>
      <c r="H657" s="355">
        <v>15</v>
      </c>
      <c r="I657" s="355">
        <v>1</v>
      </c>
      <c r="J657" s="355">
        <v>2</v>
      </c>
    </row>
    <row r="658" spans="1:10">
      <c r="A658" s="355" t="s">
        <v>181</v>
      </c>
      <c r="B658" s="355">
        <v>82</v>
      </c>
      <c r="C658" s="355">
        <v>20</v>
      </c>
      <c r="D658" s="355">
        <v>24</v>
      </c>
      <c r="E658" s="355">
        <v>31</v>
      </c>
      <c r="F658" s="355">
        <v>38</v>
      </c>
      <c r="G658" s="355">
        <v>27</v>
      </c>
      <c r="H658" s="355">
        <v>33</v>
      </c>
      <c r="I658" s="355">
        <v>4</v>
      </c>
      <c r="J658" s="355">
        <v>5</v>
      </c>
    </row>
    <row r="659" spans="1:10">
      <c r="A659" s="355" t="s">
        <v>5</v>
      </c>
      <c r="B659" s="355">
        <v>63</v>
      </c>
      <c r="C659" s="355">
        <v>32</v>
      </c>
      <c r="D659" s="355">
        <v>51</v>
      </c>
      <c r="E659" s="355">
        <v>25</v>
      </c>
      <c r="F659" s="355">
        <v>40</v>
      </c>
      <c r="G659" s="355">
        <v>5</v>
      </c>
      <c r="H659" s="355">
        <v>8</v>
      </c>
      <c r="I659" s="355">
        <v>1</v>
      </c>
      <c r="J659" s="355">
        <v>2</v>
      </c>
    </row>
    <row r="660" spans="1:10">
      <c r="A660" s="355" t="s">
        <v>50</v>
      </c>
      <c r="B660" s="355">
        <v>83</v>
      </c>
      <c r="C660" s="355">
        <v>13</v>
      </c>
      <c r="D660" s="355">
        <v>16</v>
      </c>
      <c r="E660" s="355">
        <v>48</v>
      </c>
      <c r="F660" s="355">
        <v>58</v>
      </c>
      <c r="G660" s="355">
        <v>18</v>
      </c>
      <c r="H660" s="355">
        <v>22</v>
      </c>
      <c r="I660" s="355">
        <v>4</v>
      </c>
      <c r="J660" s="355">
        <v>5</v>
      </c>
    </row>
    <row r="661" spans="1:10">
      <c r="A661" s="355" t="s">
        <v>51</v>
      </c>
      <c r="B661" s="355">
        <v>92</v>
      </c>
      <c r="C661" s="355">
        <v>24</v>
      </c>
      <c r="D661" s="355">
        <v>26</v>
      </c>
      <c r="E661" s="355">
        <v>46</v>
      </c>
      <c r="F661" s="355">
        <v>50</v>
      </c>
      <c r="G661" s="355">
        <v>21</v>
      </c>
      <c r="H661" s="355">
        <v>23</v>
      </c>
      <c r="I661" s="355">
        <v>1</v>
      </c>
      <c r="J661" s="355">
        <v>1</v>
      </c>
    </row>
    <row r="662" spans="1:10">
      <c r="A662" s="355" t="s">
        <v>150</v>
      </c>
      <c r="B662" s="355">
        <v>71</v>
      </c>
      <c r="C662" s="355">
        <v>16</v>
      </c>
      <c r="D662" s="355">
        <v>23</v>
      </c>
      <c r="E662" s="355">
        <v>38</v>
      </c>
      <c r="F662" s="355">
        <v>54</v>
      </c>
      <c r="G662" s="355">
        <v>16</v>
      </c>
      <c r="H662" s="355">
        <v>23</v>
      </c>
      <c r="I662" s="355">
        <v>1</v>
      </c>
      <c r="J662" s="355">
        <v>1</v>
      </c>
    </row>
    <row r="663" spans="1:10">
      <c r="A663" s="355" t="s">
        <v>117</v>
      </c>
      <c r="B663" s="355">
        <v>64</v>
      </c>
      <c r="C663" s="355">
        <v>17</v>
      </c>
      <c r="D663" s="355">
        <v>27</v>
      </c>
      <c r="E663" s="355">
        <v>39</v>
      </c>
      <c r="F663" s="355">
        <v>61</v>
      </c>
      <c r="G663" s="355">
        <v>8</v>
      </c>
      <c r="H663" s="355">
        <v>13</v>
      </c>
      <c r="I663" s="355">
        <v>0</v>
      </c>
      <c r="J663" s="355">
        <v>0</v>
      </c>
    </row>
    <row r="664" spans="1:10">
      <c r="A664" s="355" t="s">
        <v>227</v>
      </c>
      <c r="B664" s="355">
        <v>38</v>
      </c>
      <c r="C664" s="355">
        <v>20</v>
      </c>
      <c r="D664" s="355">
        <v>53</v>
      </c>
      <c r="E664" s="355">
        <v>10</v>
      </c>
      <c r="F664" s="355">
        <v>26</v>
      </c>
      <c r="G664" s="355">
        <v>7</v>
      </c>
      <c r="H664" s="355">
        <v>18</v>
      </c>
      <c r="I664" s="355">
        <v>1</v>
      </c>
      <c r="J664" s="355">
        <v>3</v>
      </c>
    </row>
    <row r="665" spans="1:10">
      <c r="A665" s="355" t="s">
        <v>151</v>
      </c>
      <c r="B665" s="355">
        <v>50</v>
      </c>
      <c r="C665" s="355">
        <v>23</v>
      </c>
      <c r="D665" s="355">
        <v>46</v>
      </c>
      <c r="E665" s="355">
        <v>18</v>
      </c>
      <c r="F665" s="355">
        <v>36</v>
      </c>
      <c r="G665" s="355">
        <v>9</v>
      </c>
      <c r="H665" s="355">
        <v>18</v>
      </c>
      <c r="I665" s="355">
        <v>0</v>
      </c>
      <c r="J665" s="355">
        <v>0</v>
      </c>
    </row>
    <row r="666" spans="1:10">
      <c r="A666" s="355" t="s">
        <v>232</v>
      </c>
      <c r="B666" s="355">
        <v>86</v>
      </c>
      <c r="C666" s="355">
        <v>23</v>
      </c>
      <c r="D666" s="355">
        <v>27</v>
      </c>
      <c r="E666" s="355">
        <v>47</v>
      </c>
      <c r="F666" s="355">
        <v>55</v>
      </c>
      <c r="G666" s="355">
        <v>14</v>
      </c>
      <c r="H666" s="355">
        <v>16</v>
      </c>
      <c r="I666" s="355">
        <v>2</v>
      </c>
      <c r="J666" s="355">
        <v>2</v>
      </c>
    </row>
    <row r="667" spans="1:10">
      <c r="A667" s="355" t="s">
        <v>233</v>
      </c>
      <c r="B667" s="355">
        <v>88</v>
      </c>
      <c r="C667" s="355">
        <v>19</v>
      </c>
      <c r="D667" s="355">
        <v>22</v>
      </c>
      <c r="E667" s="355">
        <v>50</v>
      </c>
      <c r="F667" s="355">
        <v>57</v>
      </c>
      <c r="G667" s="355">
        <v>19</v>
      </c>
      <c r="H667" s="355">
        <v>22</v>
      </c>
      <c r="I667" s="355">
        <v>0</v>
      </c>
      <c r="J667" s="355">
        <v>0</v>
      </c>
    </row>
    <row r="668" spans="1:10">
      <c r="A668" s="355" t="s">
        <v>205</v>
      </c>
      <c r="B668" s="355">
        <v>54</v>
      </c>
      <c r="C668" s="355">
        <v>11</v>
      </c>
      <c r="D668" s="355">
        <v>20</v>
      </c>
      <c r="E668" s="355">
        <v>31</v>
      </c>
      <c r="F668" s="355">
        <v>57</v>
      </c>
      <c r="G668" s="355">
        <v>12</v>
      </c>
      <c r="H668" s="355">
        <v>22</v>
      </c>
      <c r="I668" s="355">
        <v>0</v>
      </c>
      <c r="J668" s="355">
        <v>0</v>
      </c>
    </row>
    <row r="669" spans="1:10">
      <c r="A669" s="355" t="s">
        <v>152</v>
      </c>
      <c r="B669" s="355">
        <v>92</v>
      </c>
      <c r="C669" s="355">
        <v>26</v>
      </c>
      <c r="D669" s="355">
        <v>28</v>
      </c>
      <c r="E669" s="355">
        <v>43</v>
      </c>
      <c r="F669" s="355">
        <v>47</v>
      </c>
      <c r="G669" s="355">
        <v>23</v>
      </c>
      <c r="H669" s="355">
        <v>25</v>
      </c>
      <c r="I669" s="355">
        <v>0</v>
      </c>
      <c r="J669" s="355">
        <v>0</v>
      </c>
    </row>
    <row r="670" spans="1:10">
      <c r="A670" s="355" t="s">
        <v>11</v>
      </c>
      <c r="B670" s="355">
        <v>75</v>
      </c>
      <c r="C670" s="355">
        <v>23</v>
      </c>
      <c r="D670" s="355">
        <v>31</v>
      </c>
      <c r="E670" s="355">
        <v>37</v>
      </c>
      <c r="F670" s="355">
        <v>49</v>
      </c>
      <c r="G670" s="355">
        <v>13</v>
      </c>
      <c r="H670" s="355">
        <v>17</v>
      </c>
      <c r="I670" s="355">
        <v>2</v>
      </c>
      <c r="J670" s="355">
        <v>3</v>
      </c>
    </row>
    <row r="671" spans="1:10">
      <c r="A671" s="355" t="s">
        <v>12</v>
      </c>
      <c r="B671" s="355">
        <v>48</v>
      </c>
      <c r="C671" s="355">
        <v>20</v>
      </c>
      <c r="D671" s="355">
        <v>42</v>
      </c>
      <c r="E671" s="355">
        <v>23</v>
      </c>
      <c r="F671" s="355">
        <v>48</v>
      </c>
      <c r="G671" s="355">
        <v>5</v>
      </c>
      <c r="H671" s="355">
        <v>10</v>
      </c>
      <c r="I671" s="355">
        <v>0</v>
      </c>
      <c r="J671" s="355">
        <v>0</v>
      </c>
    </row>
    <row r="672" spans="1:10">
      <c r="A672" s="355" t="s">
        <v>156</v>
      </c>
      <c r="B672" s="355">
        <v>100</v>
      </c>
      <c r="C672" s="355">
        <v>33</v>
      </c>
      <c r="D672" s="355">
        <v>33</v>
      </c>
      <c r="E672" s="355">
        <v>44</v>
      </c>
      <c r="F672" s="355">
        <v>44</v>
      </c>
      <c r="G672" s="355">
        <v>22</v>
      </c>
      <c r="H672" s="355">
        <v>22</v>
      </c>
      <c r="I672" s="355">
        <v>1</v>
      </c>
      <c r="J672" s="355">
        <v>1</v>
      </c>
    </row>
    <row r="673" spans="1:10">
      <c r="A673" s="355" t="s">
        <v>153</v>
      </c>
      <c r="B673" s="355">
        <v>64</v>
      </c>
      <c r="C673" s="355">
        <v>19</v>
      </c>
      <c r="D673" s="355">
        <v>30</v>
      </c>
      <c r="E673" s="355">
        <v>38</v>
      </c>
      <c r="F673" s="355">
        <v>59</v>
      </c>
      <c r="G673" s="355">
        <v>5</v>
      </c>
      <c r="H673" s="355">
        <v>8</v>
      </c>
      <c r="I673" s="355">
        <v>2</v>
      </c>
      <c r="J673" s="355">
        <v>3</v>
      </c>
    </row>
    <row r="674" spans="1:10">
      <c r="A674" s="355" t="s">
        <v>249</v>
      </c>
      <c r="B674" s="355">
        <v>96</v>
      </c>
      <c r="C674" s="355">
        <v>26</v>
      </c>
      <c r="D674" s="355">
        <v>27</v>
      </c>
      <c r="E674" s="355">
        <v>47</v>
      </c>
      <c r="F674" s="355">
        <v>49</v>
      </c>
      <c r="G674" s="355">
        <v>21</v>
      </c>
      <c r="H674" s="355">
        <v>22</v>
      </c>
      <c r="I674" s="355">
        <v>2</v>
      </c>
      <c r="J674" s="355">
        <v>2</v>
      </c>
    </row>
    <row r="675" spans="1:10">
      <c r="A675" s="355" t="s">
        <v>154</v>
      </c>
      <c r="B675" s="355">
        <v>74</v>
      </c>
      <c r="C675" s="355">
        <v>13</v>
      </c>
      <c r="D675" s="355">
        <v>18</v>
      </c>
      <c r="E675" s="355">
        <v>36</v>
      </c>
      <c r="F675" s="355">
        <v>49</v>
      </c>
      <c r="G675" s="355">
        <v>20</v>
      </c>
      <c r="H675" s="355">
        <v>27</v>
      </c>
      <c r="I675" s="355">
        <v>5</v>
      </c>
      <c r="J675" s="355">
        <v>7</v>
      </c>
    </row>
    <row r="676" spans="1:10">
      <c r="A676" s="355" t="s">
        <v>13</v>
      </c>
      <c r="B676" s="355">
        <v>78</v>
      </c>
      <c r="C676" s="355">
        <v>30</v>
      </c>
      <c r="D676" s="355">
        <v>38</v>
      </c>
      <c r="E676" s="355">
        <v>39</v>
      </c>
      <c r="F676" s="355">
        <v>50</v>
      </c>
      <c r="G676" s="355">
        <v>9</v>
      </c>
      <c r="H676" s="355">
        <v>12</v>
      </c>
      <c r="I676" s="355">
        <v>0</v>
      </c>
      <c r="J676" s="355">
        <v>0</v>
      </c>
    </row>
    <row r="677" spans="1:10">
      <c r="A677" s="355" t="s">
        <v>15</v>
      </c>
      <c r="B677" s="355">
        <v>55</v>
      </c>
      <c r="C677" s="355">
        <v>20</v>
      </c>
      <c r="D677" s="355">
        <v>36</v>
      </c>
      <c r="E677" s="355">
        <v>20</v>
      </c>
      <c r="F677" s="355">
        <v>36</v>
      </c>
      <c r="G677" s="355">
        <v>14</v>
      </c>
      <c r="H677" s="355">
        <v>25</v>
      </c>
      <c r="I677" s="355">
        <v>1</v>
      </c>
      <c r="J677" s="355">
        <v>2</v>
      </c>
    </row>
    <row r="678" spans="1:10">
      <c r="A678" s="355" t="s">
        <v>215</v>
      </c>
      <c r="B678" s="355">
        <v>3306</v>
      </c>
      <c r="C678" s="355">
        <v>691</v>
      </c>
      <c r="D678" s="355">
        <v>21</v>
      </c>
      <c r="E678" s="355">
        <v>1574</v>
      </c>
      <c r="F678" s="355">
        <v>48</v>
      </c>
      <c r="G678" s="355">
        <v>931</v>
      </c>
      <c r="H678" s="355">
        <v>28</v>
      </c>
      <c r="I678" s="355">
        <v>110</v>
      </c>
      <c r="J678" s="355">
        <v>3</v>
      </c>
    </row>
    <row r="679" spans="1:10">
      <c r="A679" s="355" t="s">
        <v>171</v>
      </c>
      <c r="B679" s="355">
        <v>38</v>
      </c>
      <c r="C679" s="355">
        <v>6</v>
      </c>
      <c r="D679" s="355">
        <v>16</v>
      </c>
      <c r="E679" s="355">
        <v>21</v>
      </c>
      <c r="F679" s="355">
        <v>55</v>
      </c>
      <c r="G679" s="355">
        <v>9</v>
      </c>
      <c r="H679" s="355">
        <v>24</v>
      </c>
      <c r="I679" s="355">
        <v>2</v>
      </c>
      <c r="J679" s="355">
        <v>5</v>
      </c>
    </row>
    <row r="680" spans="1:10">
      <c r="A680" s="355" t="s">
        <v>183</v>
      </c>
      <c r="B680" s="355">
        <v>70</v>
      </c>
      <c r="C680" s="355">
        <v>21</v>
      </c>
      <c r="D680" s="355">
        <v>30</v>
      </c>
      <c r="E680" s="355">
        <v>30</v>
      </c>
      <c r="F680" s="355">
        <v>43</v>
      </c>
      <c r="G680" s="355">
        <v>17</v>
      </c>
      <c r="H680" s="355">
        <v>24</v>
      </c>
      <c r="I680" s="355">
        <v>2</v>
      </c>
      <c r="J680" s="355">
        <v>3</v>
      </c>
    </row>
    <row r="681" spans="1:10">
      <c r="A681" s="355" t="s">
        <v>133</v>
      </c>
      <c r="B681" s="355">
        <v>228</v>
      </c>
      <c r="C681" s="355">
        <v>70</v>
      </c>
      <c r="D681" s="355">
        <v>31</v>
      </c>
      <c r="E681" s="355">
        <v>104</v>
      </c>
      <c r="F681" s="355">
        <v>46</v>
      </c>
      <c r="G681" s="355">
        <v>48</v>
      </c>
      <c r="H681" s="355">
        <v>21</v>
      </c>
      <c r="I681" s="355">
        <v>6</v>
      </c>
      <c r="J681" s="355">
        <v>3</v>
      </c>
    </row>
    <row r="682" spans="1:10">
      <c r="A682" s="355" t="s">
        <v>106</v>
      </c>
      <c r="B682" s="355">
        <v>186</v>
      </c>
      <c r="C682" s="355">
        <v>28</v>
      </c>
      <c r="D682" s="355">
        <v>15</v>
      </c>
      <c r="E682" s="355">
        <v>105</v>
      </c>
      <c r="F682" s="355">
        <v>56</v>
      </c>
      <c r="G682" s="355">
        <v>48</v>
      </c>
      <c r="H682" s="355">
        <v>26</v>
      </c>
      <c r="I682" s="355">
        <v>5</v>
      </c>
      <c r="J682" s="355">
        <v>3</v>
      </c>
    </row>
    <row r="683" spans="1:10">
      <c r="A683" s="355" t="s">
        <v>141</v>
      </c>
      <c r="B683" s="355">
        <v>528</v>
      </c>
      <c r="C683" s="355">
        <v>126</v>
      </c>
      <c r="D683" s="355">
        <v>24</v>
      </c>
      <c r="E683" s="355">
        <v>265</v>
      </c>
      <c r="F683" s="355">
        <v>50</v>
      </c>
      <c r="G683" s="355">
        <v>118</v>
      </c>
      <c r="H683" s="355">
        <v>22</v>
      </c>
      <c r="I683" s="355">
        <v>19</v>
      </c>
      <c r="J683" s="355">
        <v>4</v>
      </c>
    </row>
    <row r="684" spans="1:10">
      <c r="A684" s="355" t="s">
        <v>19</v>
      </c>
      <c r="B684" s="355">
        <v>47</v>
      </c>
      <c r="C684" s="355">
        <v>5</v>
      </c>
      <c r="D684" s="355">
        <v>11</v>
      </c>
      <c r="E684" s="355">
        <v>25</v>
      </c>
      <c r="F684" s="355">
        <v>53</v>
      </c>
      <c r="G684" s="355">
        <v>14</v>
      </c>
      <c r="H684" s="355">
        <v>30</v>
      </c>
      <c r="I684" s="355">
        <v>3</v>
      </c>
      <c r="J684" s="355">
        <v>6</v>
      </c>
    </row>
    <row r="685" spans="1:10">
      <c r="A685" s="355" t="s">
        <v>108</v>
      </c>
      <c r="B685" s="355">
        <v>573</v>
      </c>
      <c r="C685" s="355">
        <v>98</v>
      </c>
      <c r="D685" s="355">
        <v>17</v>
      </c>
      <c r="E685" s="355">
        <v>243</v>
      </c>
      <c r="F685" s="355">
        <v>42</v>
      </c>
      <c r="G685" s="355">
        <v>209</v>
      </c>
      <c r="H685" s="355">
        <v>36</v>
      </c>
      <c r="I685" s="355">
        <v>23</v>
      </c>
      <c r="J685" s="355">
        <v>4</v>
      </c>
    </row>
    <row r="686" spans="1:10">
      <c r="A686" s="355" t="s">
        <v>258</v>
      </c>
      <c r="B686" s="355">
        <v>97</v>
      </c>
      <c r="C686" s="355">
        <v>5</v>
      </c>
      <c r="D686" s="355">
        <v>5</v>
      </c>
      <c r="E686" s="355">
        <v>49</v>
      </c>
      <c r="F686" s="355">
        <v>51</v>
      </c>
      <c r="G686" s="355">
        <v>39</v>
      </c>
      <c r="H686" s="355">
        <v>40</v>
      </c>
      <c r="I686" s="355">
        <v>4</v>
      </c>
      <c r="J686" s="355">
        <v>4</v>
      </c>
    </row>
    <row r="687" spans="1:10">
      <c r="A687" s="355" t="s">
        <v>134</v>
      </c>
      <c r="B687" s="355">
        <v>111</v>
      </c>
      <c r="C687" s="355">
        <v>25</v>
      </c>
      <c r="D687" s="355">
        <v>23</v>
      </c>
      <c r="E687" s="355">
        <v>52</v>
      </c>
      <c r="F687" s="355">
        <v>47</v>
      </c>
      <c r="G687" s="355">
        <v>31</v>
      </c>
      <c r="H687" s="355">
        <v>28</v>
      </c>
      <c r="I687" s="355">
        <v>3</v>
      </c>
      <c r="J687" s="355">
        <v>3</v>
      </c>
    </row>
    <row r="688" spans="1:10">
      <c r="A688" s="355" t="s">
        <v>196</v>
      </c>
      <c r="B688" s="355">
        <v>292</v>
      </c>
      <c r="C688" s="355">
        <v>43</v>
      </c>
      <c r="D688" s="355">
        <v>15</v>
      </c>
      <c r="E688" s="355">
        <v>143</v>
      </c>
      <c r="F688" s="355">
        <v>49</v>
      </c>
      <c r="G688" s="355">
        <v>95</v>
      </c>
      <c r="H688" s="355">
        <v>33</v>
      </c>
      <c r="I688" s="355">
        <v>11</v>
      </c>
      <c r="J688" s="355">
        <v>4</v>
      </c>
    </row>
    <row r="689" spans="1:10">
      <c r="A689" s="355" t="s">
        <v>248</v>
      </c>
      <c r="B689" s="355">
        <v>68</v>
      </c>
      <c r="C689" s="355">
        <v>11</v>
      </c>
      <c r="D689" s="355">
        <v>16</v>
      </c>
      <c r="E689" s="355">
        <v>26</v>
      </c>
      <c r="F689" s="355">
        <v>38</v>
      </c>
      <c r="G689" s="355">
        <v>24</v>
      </c>
      <c r="H689" s="355">
        <v>35</v>
      </c>
      <c r="I689" s="355">
        <v>7</v>
      </c>
      <c r="J689" s="355">
        <v>10</v>
      </c>
    </row>
    <row r="690" spans="1:10">
      <c r="A690" s="355" t="s">
        <v>182</v>
      </c>
      <c r="B690" s="355">
        <v>51</v>
      </c>
      <c r="C690" s="355">
        <v>12</v>
      </c>
      <c r="D690" s="355">
        <v>24</v>
      </c>
      <c r="E690" s="355">
        <v>19</v>
      </c>
      <c r="F690" s="355">
        <v>37</v>
      </c>
      <c r="G690" s="355">
        <v>18</v>
      </c>
      <c r="H690" s="355">
        <v>35</v>
      </c>
      <c r="I690" s="355">
        <v>2</v>
      </c>
      <c r="J690" s="355">
        <v>4</v>
      </c>
    </row>
    <row r="691" spans="1:10">
      <c r="A691" s="355" t="s">
        <v>170</v>
      </c>
      <c r="B691" s="355">
        <v>48</v>
      </c>
      <c r="C691" s="355">
        <v>15</v>
      </c>
      <c r="D691" s="355">
        <v>31</v>
      </c>
      <c r="E691" s="355">
        <v>19</v>
      </c>
      <c r="F691" s="355">
        <v>40</v>
      </c>
      <c r="G691" s="355">
        <v>13</v>
      </c>
      <c r="H691" s="355">
        <v>27</v>
      </c>
      <c r="I691" s="355">
        <v>1</v>
      </c>
      <c r="J691" s="355">
        <v>2</v>
      </c>
    </row>
    <row r="692" spans="1:10">
      <c r="A692" s="355" t="s">
        <v>184</v>
      </c>
      <c r="B692" s="355">
        <v>81</v>
      </c>
      <c r="C692" s="355">
        <v>13</v>
      </c>
      <c r="D692" s="355">
        <v>16</v>
      </c>
      <c r="E692" s="355">
        <v>39</v>
      </c>
      <c r="F692" s="355">
        <v>48</v>
      </c>
      <c r="G692" s="355">
        <v>28</v>
      </c>
      <c r="H692" s="355">
        <v>35</v>
      </c>
      <c r="I692" s="355">
        <v>1</v>
      </c>
      <c r="J692" s="355">
        <v>1</v>
      </c>
    </row>
    <row r="693" spans="1:10">
      <c r="A693" s="355" t="s">
        <v>20</v>
      </c>
      <c r="B693" s="355">
        <v>399</v>
      </c>
      <c r="C693" s="355">
        <v>108</v>
      </c>
      <c r="D693" s="355">
        <v>27</v>
      </c>
      <c r="E693" s="355">
        <v>175</v>
      </c>
      <c r="F693" s="355">
        <v>44</v>
      </c>
      <c r="G693" s="355">
        <v>103</v>
      </c>
      <c r="H693" s="355">
        <v>26</v>
      </c>
      <c r="I693" s="355">
        <v>13</v>
      </c>
      <c r="J693" s="355">
        <v>3</v>
      </c>
    </row>
    <row r="694" spans="1:10">
      <c r="A694" s="355" t="s">
        <v>169</v>
      </c>
      <c r="B694" s="355">
        <v>83</v>
      </c>
      <c r="C694" s="355">
        <v>10</v>
      </c>
      <c r="D694" s="355">
        <v>12</v>
      </c>
      <c r="E694" s="355">
        <v>53</v>
      </c>
      <c r="F694" s="355">
        <v>64</v>
      </c>
      <c r="G694" s="355">
        <v>18</v>
      </c>
      <c r="H694" s="355">
        <v>22</v>
      </c>
      <c r="I694" s="355">
        <v>2</v>
      </c>
      <c r="J694" s="355">
        <v>2</v>
      </c>
    </row>
    <row r="695" spans="1:10">
      <c r="A695" s="355" t="s">
        <v>261</v>
      </c>
      <c r="B695" s="355">
        <v>278</v>
      </c>
      <c r="C695" s="355">
        <v>62</v>
      </c>
      <c r="D695" s="355">
        <v>22</v>
      </c>
      <c r="E695" s="355">
        <v>142</v>
      </c>
      <c r="F695" s="355">
        <v>51</v>
      </c>
      <c r="G695" s="355">
        <v>70</v>
      </c>
      <c r="H695" s="355">
        <v>25</v>
      </c>
      <c r="I695" s="355">
        <v>4</v>
      </c>
      <c r="J695" s="355">
        <v>1</v>
      </c>
    </row>
    <row r="696" spans="1:10">
      <c r="A696" s="355" t="s">
        <v>172</v>
      </c>
      <c r="B696" s="355">
        <v>65</v>
      </c>
      <c r="C696" s="355">
        <v>16</v>
      </c>
      <c r="D696" s="355">
        <v>25</v>
      </c>
      <c r="E696" s="355">
        <v>36</v>
      </c>
      <c r="F696" s="355">
        <v>55</v>
      </c>
      <c r="G696" s="355">
        <v>11</v>
      </c>
      <c r="H696" s="355">
        <v>17</v>
      </c>
      <c r="I696" s="355">
        <v>2</v>
      </c>
      <c r="J696" s="355">
        <v>3</v>
      </c>
    </row>
    <row r="697" spans="1:10">
      <c r="A697" s="355" t="s">
        <v>118</v>
      </c>
      <c r="B697" s="355">
        <v>63</v>
      </c>
      <c r="C697" s="355">
        <v>17</v>
      </c>
      <c r="D697" s="355">
        <v>27</v>
      </c>
      <c r="E697" s="355">
        <v>28</v>
      </c>
      <c r="F697" s="355">
        <v>44</v>
      </c>
      <c r="G697" s="355">
        <v>18</v>
      </c>
      <c r="H697" s="355">
        <v>29</v>
      </c>
      <c r="I697" s="355">
        <v>0</v>
      </c>
      <c r="J697" s="355">
        <v>0</v>
      </c>
    </row>
    <row r="698" spans="1:10">
      <c r="A698" s="355" t="s">
        <v>216</v>
      </c>
      <c r="B698" s="355">
        <v>2296</v>
      </c>
      <c r="C698" s="355">
        <v>479</v>
      </c>
      <c r="D698" s="355">
        <v>21</v>
      </c>
      <c r="E698" s="355">
        <v>1182</v>
      </c>
      <c r="F698" s="355">
        <v>51</v>
      </c>
      <c r="G698" s="355">
        <v>594</v>
      </c>
      <c r="H698" s="355">
        <v>26</v>
      </c>
      <c r="I698" s="355">
        <v>41</v>
      </c>
      <c r="J698" s="355">
        <v>2</v>
      </c>
    </row>
    <row r="699" spans="1:10">
      <c r="A699" s="355" t="s">
        <v>24</v>
      </c>
      <c r="B699" s="355">
        <v>77</v>
      </c>
      <c r="C699" s="355">
        <v>27</v>
      </c>
      <c r="D699" s="355">
        <v>35</v>
      </c>
      <c r="E699" s="355">
        <v>33</v>
      </c>
      <c r="F699" s="355">
        <v>43</v>
      </c>
      <c r="G699" s="355">
        <v>17</v>
      </c>
      <c r="H699" s="355">
        <v>22</v>
      </c>
      <c r="I699" s="355">
        <v>0</v>
      </c>
      <c r="J699" s="355">
        <v>0</v>
      </c>
    </row>
    <row r="700" spans="1:10">
      <c r="A700" s="355" t="s">
        <v>202</v>
      </c>
      <c r="B700" s="355">
        <v>36</v>
      </c>
      <c r="C700" s="355">
        <v>7</v>
      </c>
      <c r="D700" s="355">
        <v>19</v>
      </c>
      <c r="E700" s="355">
        <v>16</v>
      </c>
      <c r="F700" s="355">
        <v>44</v>
      </c>
      <c r="G700" s="355">
        <v>13</v>
      </c>
      <c r="H700" s="355">
        <v>36</v>
      </c>
      <c r="I700" s="355">
        <v>0</v>
      </c>
      <c r="J700" s="355">
        <v>0</v>
      </c>
    </row>
    <row r="701" spans="1:10">
      <c r="A701" s="355" t="s">
        <v>127</v>
      </c>
      <c r="B701" s="355">
        <v>143</v>
      </c>
      <c r="C701" s="355">
        <v>30</v>
      </c>
      <c r="D701" s="355">
        <v>21</v>
      </c>
      <c r="E701" s="355">
        <v>57</v>
      </c>
      <c r="F701" s="355">
        <v>40</v>
      </c>
      <c r="G701" s="355">
        <v>48</v>
      </c>
      <c r="H701" s="355">
        <v>34</v>
      </c>
      <c r="I701" s="355">
        <v>8</v>
      </c>
      <c r="J701" s="355">
        <v>6</v>
      </c>
    </row>
    <row r="702" spans="1:10">
      <c r="A702" s="355" t="s">
        <v>197</v>
      </c>
      <c r="B702" s="355">
        <v>278</v>
      </c>
      <c r="C702" s="355">
        <v>54</v>
      </c>
      <c r="D702" s="355">
        <v>19</v>
      </c>
      <c r="E702" s="355">
        <v>154</v>
      </c>
      <c r="F702" s="355">
        <v>55</v>
      </c>
      <c r="G702" s="355">
        <v>64</v>
      </c>
      <c r="H702" s="355">
        <v>23</v>
      </c>
      <c r="I702" s="355">
        <v>6</v>
      </c>
      <c r="J702" s="355">
        <v>2</v>
      </c>
    </row>
    <row r="703" spans="1:10">
      <c r="A703" s="355" t="s">
        <v>9</v>
      </c>
      <c r="B703" s="355">
        <v>364</v>
      </c>
      <c r="C703" s="355">
        <v>62</v>
      </c>
      <c r="D703" s="355">
        <v>17</v>
      </c>
      <c r="E703" s="355">
        <v>212</v>
      </c>
      <c r="F703" s="355">
        <v>58</v>
      </c>
      <c r="G703" s="355">
        <v>86</v>
      </c>
      <c r="H703" s="355">
        <v>24</v>
      </c>
      <c r="I703" s="355">
        <v>4</v>
      </c>
      <c r="J703" s="355">
        <v>1</v>
      </c>
    </row>
    <row r="704" spans="1:10">
      <c r="A704" s="355" t="s">
        <v>200</v>
      </c>
      <c r="B704" s="355">
        <v>174</v>
      </c>
      <c r="C704" s="355">
        <v>64</v>
      </c>
      <c r="D704" s="355">
        <v>37</v>
      </c>
      <c r="E704" s="355">
        <v>82</v>
      </c>
      <c r="F704" s="355">
        <v>47</v>
      </c>
      <c r="G704" s="355">
        <v>27</v>
      </c>
      <c r="H704" s="355">
        <v>16</v>
      </c>
      <c r="I704" s="355">
        <v>1</v>
      </c>
      <c r="J704" s="355">
        <v>1</v>
      </c>
    </row>
    <row r="705" spans="1:10">
      <c r="A705" s="355" t="s">
        <v>107</v>
      </c>
      <c r="B705" s="355">
        <v>291</v>
      </c>
      <c r="C705" s="355">
        <v>73</v>
      </c>
      <c r="D705" s="355">
        <v>25</v>
      </c>
      <c r="E705" s="355">
        <v>140</v>
      </c>
      <c r="F705" s="355">
        <v>48</v>
      </c>
      <c r="G705" s="355">
        <v>74</v>
      </c>
      <c r="H705" s="355">
        <v>25</v>
      </c>
      <c r="I705" s="355">
        <v>4</v>
      </c>
      <c r="J705" s="355">
        <v>1</v>
      </c>
    </row>
    <row r="706" spans="1:10">
      <c r="A706" s="355" t="s">
        <v>246</v>
      </c>
      <c r="B706" s="355">
        <v>1</v>
      </c>
      <c r="C706" s="355">
        <v>0</v>
      </c>
      <c r="D706" s="355">
        <v>0</v>
      </c>
      <c r="E706" s="355">
        <v>1</v>
      </c>
      <c r="F706" s="355">
        <v>100</v>
      </c>
      <c r="G706" s="355">
        <v>0</v>
      </c>
      <c r="H706" s="355">
        <v>0</v>
      </c>
      <c r="I706" s="355">
        <v>0</v>
      </c>
      <c r="J706" s="355">
        <v>0</v>
      </c>
    </row>
    <row r="707" spans="1:10">
      <c r="A707" s="355" t="s">
        <v>195</v>
      </c>
      <c r="B707" s="355">
        <v>73</v>
      </c>
      <c r="C707" s="355">
        <v>11</v>
      </c>
      <c r="D707" s="355">
        <v>15</v>
      </c>
      <c r="E707" s="355">
        <v>39</v>
      </c>
      <c r="F707" s="355">
        <v>53</v>
      </c>
      <c r="G707" s="355">
        <v>22</v>
      </c>
      <c r="H707" s="355">
        <v>30</v>
      </c>
      <c r="I707" s="355">
        <v>1</v>
      </c>
      <c r="J707" s="355">
        <v>1</v>
      </c>
    </row>
    <row r="708" spans="1:10">
      <c r="A708" s="355" t="s">
        <v>260</v>
      </c>
      <c r="B708" s="355">
        <v>91</v>
      </c>
      <c r="C708" s="355">
        <v>13</v>
      </c>
      <c r="D708" s="355">
        <v>14</v>
      </c>
      <c r="E708" s="355">
        <v>49</v>
      </c>
      <c r="F708" s="355">
        <v>54</v>
      </c>
      <c r="G708" s="355">
        <v>29</v>
      </c>
      <c r="H708" s="355">
        <v>32</v>
      </c>
      <c r="I708" s="355">
        <v>0</v>
      </c>
      <c r="J708" s="355">
        <v>0</v>
      </c>
    </row>
    <row r="709" spans="1:10">
      <c r="A709" s="355" t="s">
        <v>201</v>
      </c>
      <c r="B709" s="355">
        <v>41</v>
      </c>
      <c r="C709" s="355">
        <v>14</v>
      </c>
      <c r="D709" s="355">
        <v>34</v>
      </c>
      <c r="E709" s="355">
        <v>15</v>
      </c>
      <c r="F709" s="355">
        <v>37</v>
      </c>
      <c r="G709" s="355">
        <v>11</v>
      </c>
      <c r="H709" s="355">
        <v>27</v>
      </c>
      <c r="I709" s="355">
        <v>1</v>
      </c>
      <c r="J709" s="355">
        <v>2</v>
      </c>
    </row>
    <row r="710" spans="1:10">
      <c r="A710" s="355" t="s">
        <v>144</v>
      </c>
      <c r="B710" s="355">
        <v>269</v>
      </c>
      <c r="C710" s="355">
        <v>40</v>
      </c>
      <c r="D710" s="355">
        <v>15</v>
      </c>
      <c r="E710" s="355">
        <v>134</v>
      </c>
      <c r="F710" s="355">
        <v>50</v>
      </c>
      <c r="G710" s="355">
        <v>90</v>
      </c>
      <c r="H710" s="355">
        <v>33</v>
      </c>
      <c r="I710" s="355">
        <v>5</v>
      </c>
      <c r="J710" s="355">
        <v>2</v>
      </c>
    </row>
    <row r="711" spans="1:10">
      <c r="A711" s="355" t="s">
        <v>25</v>
      </c>
      <c r="B711" s="355">
        <v>109</v>
      </c>
      <c r="C711" s="355">
        <v>17</v>
      </c>
      <c r="D711" s="355">
        <v>16</v>
      </c>
      <c r="E711" s="355">
        <v>62</v>
      </c>
      <c r="F711" s="355">
        <v>57</v>
      </c>
      <c r="G711" s="355">
        <v>26</v>
      </c>
      <c r="H711" s="355">
        <v>24</v>
      </c>
      <c r="I711" s="355">
        <v>4</v>
      </c>
      <c r="J711" s="355">
        <v>4</v>
      </c>
    </row>
    <row r="712" spans="1:10">
      <c r="A712" s="355" t="s">
        <v>257</v>
      </c>
      <c r="B712" s="355">
        <v>77</v>
      </c>
      <c r="C712" s="355">
        <v>18</v>
      </c>
      <c r="D712" s="355">
        <v>23</v>
      </c>
      <c r="E712" s="355">
        <v>37</v>
      </c>
      <c r="F712" s="355">
        <v>48</v>
      </c>
      <c r="G712" s="355">
        <v>22</v>
      </c>
      <c r="H712" s="355">
        <v>29</v>
      </c>
      <c r="I712" s="355">
        <v>0</v>
      </c>
      <c r="J712" s="355">
        <v>0</v>
      </c>
    </row>
    <row r="713" spans="1:10">
      <c r="A713" s="355" t="s">
        <v>262</v>
      </c>
      <c r="B713" s="355">
        <v>39</v>
      </c>
      <c r="C713" s="355">
        <v>13</v>
      </c>
      <c r="D713" s="355">
        <v>33</v>
      </c>
      <c r="E713" s="355">
        <v>16</v>
      </c>
      <c r="F713" s="355">
        <v>41</v>
      </c>
      <c r="G713" s="355">
        <v>10</v>
      </c>
      <c r="H713" s="355">
        <v>26</v>
      </c>
      <c r="I713" s="355">
        <v>0</v>
      </c>
      <c r="J713" s="355">
        <v>0</v>
      </c>
    </row>
    <row r="714" spans="1:10">
      <c r="A714" s="355" t="s">
        <v>259</v>
      </c>
      <c r="B714" s="355">
        <v>233</v>
      </c>
      <c r="C714" s="355">
        <v>36</v>
      </c>
      <c r="D714" s="355">
        <v>15</v>
      </c>
      <c r="E714" s="355">
        <v>135</v>
      </c>
      <c r="F714" s="355">
        <v>58</v>
      </c>
      <c r="G714" s="355">
        <v>55</v>
      </c>
      <c r="H714" s="355">
        <v>24</v>
      </c>
      <c r="I714" s="355">
        <v>7</v>
      </c>
      <c r="J714" s="355">
        <v>3</v>
      </c>
    </row>
    <row r="716" spans="1:10">
      <c r="A716" s="276" t="s">
        <v>99</v>
      </c>
      <c r="B716" s="276"/>
      <c r="C716" s="276"/>
      <c r="D716" s="276"/>
      <c r="E716" s="276"/>
      <c r="F716" s="276"/>
    </row>
    <row r="717" spans="1:10">
      <c r="A717" s="349"/>
      <c r="B717" s="349" t="s">
        <v>54</v>
      </c>
      <c r="C717" s="349" t="s">
        <v>55</v>
      </c>
      <c r="D717" s="349" t="s">
        <v>56</v>
      </c>
      <c r="E717" s="349" t="s">
        <v>57</v>
      </c>
      <c r="F717" s="349" t="s">
        <v>59</v>
      </c>
    </row>
    <row r="718" spans="1:10">
      <c r="A718" s="349" t="s">
        <v>697</v>
      </c>
      <c r="B718" s="349">
        <v>648</v>
      </c>
      <c r="C718" s="349">
        <v>2933</v>
      </c>
      <c r="D718" s="349">
        <v>2064</v>
      </c>
      <c r="E718" s="349">
        <v>483</v>
      </c>
      <c r="F718" s="349">
        <v>6128</v>
      </c>
    </row>
    <row r="719" spans="1:10">
      <c r="A719" s="349" t="s">
        <v>696</v>
      </c>
      <c r="B719" s="349">
        <v>1150</v>
      </c>
      <c r="C719" s="349">
        <v>3899</v>
      </c>
      <c r="D719" s="349">
        <v>2810</v>
      </c>
      <c r="E719" s="349">
        <v>464</v>
      </c>
      <c r="F719" s="349">
        <v>8323</v>
      </c>
    </row>
    <row r="720" spans="1:10">
      <c r="A720" s="349" t="s">
        <v>695</v>
      </c>
      <c r="B720" s="349">
        <v>1146</v>
      </c>
      <c r="C720" s="349">
        <v>3839</v>
      </c>
      <c r="D720" s="349">
        <v>2507</v>
      </c>
      <c r="E720" s="349">
        <v>375</v>
      </c>
      <c r="F720" s="349">
        <v>7867</v>
      </c>
    </row>
    <row r="721" spans="1:54">
      <c r="A721" s="349" t="s">
        <v>694</v>
      </c>
      <c r="B721" s="349">
        <v>1327</v>
      </c>
      <c r="C721" s="349">
        <v>3512</v>
      </c>
      <c r="D721" s="349">
        <v>1955</v>
      </c>
      <c r="E721" s="349">
        <v>271</v>
      </c>
      <c r="F721" s="349">
        <v>7065</v>
      </c>
    </row>
    <row r="722" spans="1:54">
      <c r="A722" s="349" t="s">
        <v>693</v>
      </c>
      <c r="B722" s="349">
        <v>782</v>
      </c>
      <c r="C722" s="349">
        <v>2631</v>
      </c>
      <c r="D722" s="349">
        <v>2281</v>
      </c>
      <c r="E722" s="349">
        <v>477</v>
      </c>
      <c r="F722" s="349">
        <v>6171</v>
      </c>
    </row>
    <row r="723" spans="1:54">
      <c r="A723" s="349" t="s">
        <v>692</v>
      </c>
      <c r="B723" s="349">
        <v>617</v>
      </c>
      <c r="C723" s="349">
        <v>2621</v>
      </c>
      <c r="D723" s="349">
        <v>2167</v>
      </c>
      <c r="E723" s="349">
        <v>321</v>
      </c>
      <c r="F723" s="349">
        <v>5726</v>
      </c>
    </row>
    <row r="724" spans="1:54">
      <c r="A724" s="353" t="s">
        <v>1309</v>
      </c>
      <c r="B724" s="349">
        <v>366</v>
      </c>
      <c r="C724" s="349">
        <v>1048</v>
      </c>
      <c r="D724" s="349">
        <v>684</v>
      </c>
      <c r="E724" s="349">
        <v>138</v>
      </c>
      <c r="F724" s="349">
        <v>2236</v>
      </c>
    </row>
    <row r="725" spans="1:54">
      <c r="A725" s="353" t="s">
        <v>1310</v>
      </c>
      <c r="B725" s="349">
        <v>353</v>
      </c>
      <c r="C725" s="349">
        <v>1988</v>
      </c>
      <c r="D725" s="349">
        <v>1193</v>
      </c>
      <c r="E725" s="349">
        <v>369</v>
      </c>
      <c r="F725" s="349">
        <v>3903</v>
      </c>
    </row>
    <row r="727" spans="1:54" s="355" customFormat="1">
      <c r="A727" s="353" t="s">
        <v>100</v>
      </c>
      <c r="BB727" s="365"/>
    </row>
    <row r="728" spans="1:54" s="355" customFormat="1">
      <c r="A728" s="349" t="s">
        <v>1311</v>
      </c>
      <c r="B728" s="349">
        <v>1</v>
      </c>
      <c r="C728" s="349">
        <v>2</v>
      </c>
      <c r="D728" s="349">
        <v>3</v>
      </c>
      <c r="E728" s="349">
        <v>4</v>
      </c>
      <c r="F728" s="349" t="s">
        <v>59</v>
      </c>
      <c r="G728" s="349" t="s">
        <v>1038</v>
      </c>
      <c r="H728" s="349">
        <v>1</v>
      </c>
      <c r="I728" s="349">
        <v>2</v>
      </c>
      <c r="J728" s="349">
        <v>3</v>
      </c>
      <c r="K728" s="349">
        <v>4</v>
      </c>
      <c r="L728" s="349" t="s">
        <v>59</v>
      </c>
      <c r="M728" s="349" t="s">
        <v>1039</v>
      </c>
      <c r="N728" s="349">
        <v>1</v>
      </c>
      <c r="O728" s="349">
        <v>2</v>
      </c>
      <c r="P728" s="349">
        <v>3</v>
      </c>
      <c r="Q728" s="349">
        <v>4</v>
      </c>
      <c r="R728" s="349" t="s">
        <v>59</v>
      </c>
      <c r="S728" s="349"/>
      <c r="T728" s="349"/>
      <c r="U728" s="349"/>
      <c r="V728" s="349"/>
      <c r="W728" s="349"/>
      <c r="X728" s="349"/>
      <c r="BB728" s="365"/>
    </row>
    <row r="729" spans="1:54" s="355" customFormat="1">
      <c r="A729" s="349" t="s">
        <v>228</v>
      </c>
      <c r="B729" s="349">
        <v>79</v>
      </c>
      <c r="C729" s="349">
        <v>58</v>
      </c>
      <c r="D729" s="349">
        <v>5</v>
      </c>
      <c r="E729" s="349">
        <v>1</v>
      </c>
      <c r="F729" s="349">
        <v>143</v>
      </c>
      <c r="G729" s="349" t="s">
        <v>228</v>
      </c>
      <c r="H729" s="349">
        <v>28</v>
      </c>
      <c r="I729" s="349">
        <v>22</v>
      </c>
      <c r="J729" s="349">
        <v>1</v>
      </c>
      <c r="K729" s="349">
        <v>1</v>
      </c>
      <c r="L729" s="349">
        <v>52</v>
      </c>
      <c r="M729" s="349" t="s">
        <v>228</v>
      </c>
      <c r="N729" s="349">
        <v>51</v>
      </c>
      <c r="O729" s="349">
        <v>36</v>
      </c>
      <c r="P729" s="349">
        <v>4</v>
      </c>
      <c r="Q729" s="349">
        <v>0</v>
      </c>
      <c r="R729" s="349">
        <v>91</v>
      </c>
      <c r="S729" s="349"/>
      <c r="T729" s="349"/>
      <c r="U729" s="349"/>
      <c r="V729" s="349"/>
      <c r="W729" s="349"/>
      <c r="X729" s="349"/>
      <c r="BB729" s="365"/>
    </row>
    <row r="730" spans="1:54" s="355" customFormat="1">
      <c r="A730" s="349" t="s">
        <v>229</v>
      </c>
      <c r="B730" s="349">
        <v>428</v>
      </c>
      <c r="C730" s="349">
        <v>2367</v>
      </c>
      <c r="D730" s="349">
        <v>1469</v>
      </c>
      <c r="E730" s="349">
        <v>372</v>
      </c>
      <c r="F730" s="349">
        <v>4636</v>
      </c>
      <c r="G730" s="349" t="s">
        <v>229</v>
      </c>
      <c r="H730" s="349">
        <v>233</v>
      </c>
      <c r="I730" s="349">
        <v>815</v>
      </c>
      <c r="J730" s="349">
        <v>533</v>
      </c>
      <c r="K730" s="349">
        <v>99</v>
      </c>
      <c r="L730" s="349">
        <v>1680</v>
      </c>
      <c r="M730" s="349" t="s">
        <v>229</v>
      </c>
      <c r="N730" s="349">
        <v>195</v>
      </c>
      <c r="O730" s="349">
        <v>1552</v>
      </c>
      <c r="P730" s="349">
        <v>936</v>
      </c>
      <c r="Q730" s="349">
        <v>273</v>
      </c>
      <c r="R730" s="349">
        <v>2956</v>
      </c>
      <c r="S730" s="349"/>
      <c r="T730" s="349"/>
      <c r="U730" s="349"/>
      <c r="V730" s="349"/>
      <c r="W730" s="349"/>
      <c r="X730" s="349"/>
      <c r="BB730" s="365"/>
    </row>
    <row r="731" spans="1:54" s="355" customFormat="1">
      <c r="A731" s="349" t="s">
        <v>230</v>
      </c>
      <c r="B731" s="349">
        <v>126</v>
      </c>
      <c r="C731" s="349">
        <v>382</v>
      </c>
      <c r="D731" s="349">
        <v>313</v>
      </c>
      <c r="E731" s="349">
        <v>105</v>
      </c>
      <c r="F731" s="349">
        <v>926</v>
      </c>
      <c r="G731" s="349" t="s">
        <v>230</v>
      </c>
      <c r="H731" s="349">
        <v>66</v>
      </c>
      <c r="I731" s="349">
        <v>130</v>
      </c>
      <c r="J731" s="349">
        <v>112</v>
      </c>
      <c r="K731" s="349">
        <v>28</v>
      </c>
      <c r="L731" s="349">
        <v>336</v>
      </c>
      <c r="M731" s="349" t="s">
        <v>230</v>
      </c>
      <c r="N731" s="349">
        <v>60</v>
      </c>
      <c r="O731" s="349">
        <v>252</v>
      </c>
      <c r="P731" s="349">
        <v>201</v>
      </c>
      <c r="Q731" s="349">
        <v>77</v>
      </c>
      <c r="R731" s="349">
        <v>590</v>
      </c>
      <c r="S731" s="349"/>
      <c r="T731" s="349"/>
      <c r="U731" s="349"/>
      <c r="V731" s="349"/>
      <c r="W731" s="349"/>
      <c r="X731" s="349"/>
      <c r="BB731" s="365"/>
    </row>
    <row r="732" spans="1:54" s="355" customFormat="1">
      <c r="A732" s="349" t="s">
        <v>231</v>
      </c>
      <c r="B732" s="349">
        <v>78</v>
      </c>
      <c r="C732" s="349">
        <v>141</v>
      </c>
      <c r="D732" s="349">
        <v>47</v>
      </c>
      <c r="E732" s="349">
        <v>16</v>
      </c>
      <c r="F732" s="349">
        <v>282</v>
      </c>
      <c r="G732" s="349" t="s">
        <v>231</v>
      </c>
      <c r="H732" s="349">
        <v>33</v>
      </c>
      <c r="I732" s="349">
        <v>45</v>
      </c>
      <c r="J732" s="349">
        <v>20</v>
      </c>
      <c r="K732" s="349">
        <v>4</v>
      </c>
      <c r="L732" s="349">
        <v>102</v>
      </c>
      <c r="M732" s="349" t="s">
        <v>231</v>
      </c>
      <c r="N732" s="349">
        <v>45</v>
      </c>
      <c r="O732" s="349">
        <v>96</v>
      </c>
      <c r="P732" s="349">
        <v>27</v>
      </c>
      <c r="Q732" s="349">
        <v>12</v>
      </c>
      <c r="R732" s="349">
        <v>180</v>
      </c>
      <c r="S732" s="349"/>
      <c r="T732" s="349"/>
      <c r="U732" s="349"/>
      <c r="V732" s="349"/>
      <c r="W732" s="349"/>
      <c r="X732" s="349"/>
      <c r="BB732" s="365"/>
    </row>
    <row r="733" spans="1:54" s="355" customFormat="1">
      <c r="A733" s="349" t="s">
        <v>14</v>
      </c>
      <c r="B733" s="349">
        <v>8</v>
      </c>
      <c r="C733" s="349">
        <v>88</v>
      </c>
      <c r="D733" s="349">
        <v>43</v>
      </c>
      <c r="E733" s="349">
        <v>13</v>
      </c>
      <c r="F733" s="349">
        <v>152</v>
      </c>
      <c r="G733" s="349" t="s">
        <v>14</v>
      </c>
      <c r="H733" s="349">
        <v>6</v>
      </c>
      <c r="I733" s="349">
        <v>36</v>
      </c>
      <c r="J733" s="349">
        <v>18</v>
      </c>
      <c r="K733" s="349">
        <v>6</v>
      </c>
      <c r="L733" s="349">
        <v>66</v>
      </c>
      <c r="M733" s="349" t="s">
        <v>14</v>
      </c>
      <c r="N733" s="349">
        <v>2</v>
      </c>
      <c r="O733" s="349">
        <v>52</v>
      </c>
      <c r="P733" s="349">
        <v>25</v>
      </c>
      <c r="Q733" s="349">
        <v>7</v>
      </c>
      <c r="R733" s="349">
        <v>86</v>
      </c>
      <c r="S733" s="349"/>
      <c r="T733" s="349"/>
      <c r="U733" s="349"/>
      <c r="V733" s="349"/>
      <c r="W733" s="349"/>
      <c r="X733" s="349"/>
      <c r="BB733" s="365"/>
    </row>
    <row r="734" spans="1:54" s="355" customFormat="1">
      <c r="A734" s="349" t="s">
        <v>667</v>
      </c>
      <c r="B734" s="349">
        <v>719</v>
      </c>
      <c r="C734" s="349">
        <v>3036</v>
      </c>
      <c r="D734" s="349">
        <v>1877</v>
      </c>
      <c r="E734" s="349">
        <v>507</v>
      </c>
      <c r="F734" s="349">
        <v>6139</v>
      </c>
      <c r="G734" s="349" t="s">
        <v>667</v>
      </c>
      <c r="H734" s="349">
        <v>366</v>
      </c>
      <c r="I734" s="349">
        <v>1048</v>
      </c>
      <c r="J734" s="349">
        <v>684</v>
      </c>
      <c r="K734" s="349">
        <v>138</v>
      </c>
      <c r="L734" s="349">
        <v>2236</v>
      </c>
      <c r="M734" s="349" t="s">
        <v>667</v>
      </c>
      <c r="N734" s="349">
        <v>353</v>
      </c>
      <c r="O734" s="349">
        <v>1988</v>
      </c>
      <c r="P734" s="349">
        <v>1193</v>
      </c>
      <c r="Q734" s="349">
        <v>369</v>
      </c>
      <c r="R734" s="349">
        <v>3903</v>
      </c>
      <c r="S734" s="349"/>
      <c r="T734" s="349"/>
      <c r="U734" s="349"/>
      <c r="V734" s="349"/>
      <c r="W734" s="349"/>
      <c r="X734" s="349"/>
      <c r="BB734" s="365"/>
    </row>
    <row r="736" spans="1:54">
      <c r="A736" s="353" t="s">
        <v>101</v>
      </c>
      <c r="B736" s="355"/>
      <c r="C736" s="355"/>
      <c r="D736" s="355"/>
      <c r="E736" s="355"/>
      <c r="F736" s="355"/>
      <c r="G736" s="355"/>
      <c r="H736" s="355"/>
      <c r="I736" s="355"/>
      <c r="J736" s="355"/>
      <c r="K736" s="355"/>
      <c r="L736" s="355"/>
      <c r="M736" s="355"/>
      <c r="N736" s="355"/>
      <c r="O736" s="355"/>
      <c r="P736" s="355"/>
      <c r="Q736" s="355"/>
      <c r="R736" s="355"/>
    </row>
    <row r="737" spans="1:24">
      <c r="A737" s="349" t="s">
        <v>1312</v>
      </c>
      <c r="B737" s="349">
        <v>1</v>
      </c>
      <c r="C737" s="349">
        <v>2</v>
      </c>
      <c r="D737" s="349">
        <v>3</v>
      </c>
      <c r="E737" s="349">
        <v>4</v>
      </c>
      <c r="F737" s="349" t="s">
        <v>59</v>
      </c>
      <c r="G737" s="349" t="s">
        <v>1313</v>
      </c>
      <c r="H737" s="349">
        <v>1</v>
      </c>
      <c r="I737" s="349">
        <v>2</v>
      </c>
      <c r="J737" s="349">
        <v>3</v>
      </c>
      <c r="K737" s="349">
        <v>4</v>
      </c>
      <c r="L737" s="349" t="s">
        <v>59</v>
      </c>
      <c r="M737" s="349" t="s">
        <v>1314</v>
      </c>
      <c r="N737" s="349">
        <v>1</v>
      </c>
      <c r="O737" s="349">
        <v>2</v>
      </c>
      <c r="P737" s="349">
        <v>3</v>
      </c>
      <c r="Q737" s="349">
        <v>4</v>
      </c>
      <c r="R737" s="349" t="s">
        <v>59</v>
      </c>
      <c r="S737" s="276"/>
      <c r="T737" s="276"/>
      <c r="U737" s="276"/>
      <c r="V737" s="276"/>
      <c r="W737" s="276"/>
      <c r="X737" s="276"/>
    </row>
    <row r="738" spans="1:24">
      <c r="A738" s="349" t="s">
        <v>110</v>
      </c>
      <c r="B738" s="349">
        <v>719</v>
      </c>
      <c r="C738" s="349">
        <v>3036</v>
      </c>
      <c r="D738" s="349">
        <v>1877</v>
      </c>
      <c r="E738" s="349">
        <v>507</v>
      </c>
      <c r="F738" s="349">
        <v>6139</v>
      </c>
      <c r="G738" s="349" t="s">
        <v>110</v>
      </c>
      <c r="H738" s="349">
        <v>366</v>
      </c>
      <c r="I738" s="349">
        <v>1048</v>
      </c>
      <c r="J738" s="349">
        <v>684</v>
      </c>
      <c r="K738" s="349">
        <v>138</v>
      </c>
      <c r="L738" s="349">
        <v>2236</v>
      </c>
      <c r="M738" s="349" t="s">
        <v>110</v>
      </c>
      <c r="N738" s="349">
        <v>353</v>
      </c>
      <c r="O738" s="349">
        <v>1988</v>
      </c>
      <c r="P738" s="349">
        <v>1193</v>
      </c>
      <c r="Q738" s="349">
        <v>369</v>
      </c>
      <c r="R738" s="349">
        <v>3903</v>
      </c>
      <c r="S738" s="276"/>
      <c r="T738" s="276"/>
      <c r="U738" s="276"/>
      <c r="V738" s="276"/>
      <c r="W738" s="276"/>
      <c r="X738" s="276"/>
    </row>
    <row r="739" spans="1:24">
      <c r="A739" s="349" t="s">
        <v>533</v>
      </c>
      <c r="B739" s="349">
        <v>695</v>
      </c>
      <c r="C739" s="349">
        <v>3068</v>
      </c>
      <c r="D739" s="349">
        <v>1923</v>
      </c>
      <c r="E739" s="349">
        <v>453</v>
      </c>
      <c r="F739" s="349">
        <v>6139</v>
      </c>
      <c r="G739" s="349" t="s">
        <v>533</v>
      </c>
      <c r="H739" s="349">
        <v>338</v>
      </c>
      <c r="I739" s="349">
        <v>1080</v>
      </c>
      <c r="J739" s="349">
        <v>688</v>
      </c>
      <c r="K739" s="349">
        <v>130</v>
      </c>
      <c r="L739" s="349">
        <v>2236</v>
      </c>
      <c r="M739" s="349" t="s">
        <v>533</v>
      </c>
      <c r="N739" s="349">
        <v>357</v>
      </c>
      <c r="O739" s="349">
        <v>1988</v>
      </c>
      <c r="P739" s="349">
        <v>1235</v>
      </c>
      <c r="Q739" s="349">
        <v>323</v>
      </c>
      <c r="R739" s="349">
        <v>3903</v>
      </c>
      <c r="S739" s="276"/>
      <c r="T739" s="276"/>
      <c r="U739" s="276"/>
      <c r="V739" s="276"/>
      <c r="W739" s="276"/>
      <c r="X739" s="276"/>
    </row>
    <row r="740" spans="1:24">
      <c r="A740" s="349" t="s">
        <v>534</v>
      </c>
      <c r="B740" s="349">
        <v>572</v>
      </c>
      <c r="C740" s="349">
        <v>3252</v>
      </c>
      <c r="D740" s="349">
        <v>1979</v>
      </c>
      <c r="E740" s="349">
        <v>336</v>
      </c>
      <c r="F740" s="349">
        <v>6139</v>
      </c>
      <c r="G740" s="349" t="s">
        <v>534</v>
      </c>
      <c r="H740" s="349">
        <v>220</v>
      </c>
      <c r="I740" s="349">
        <v>1240</v>
      </c>
      <c r="J740" s="349">
        <v>691</v>
      </c>
      <c r="K740" s="349">
        <v>85</v>
      </c>
      <c r="L740" s="349">
        <v>2236</v>
      </c>
      <c r="M740" s="349" t="s">
        <v>534</v>
      </c>
      <c r="N740" s="349">
        <v>352</v>
      </c>
      <c r="O740" s="349">
        <v>2012</v>
      </c>
      <c r="P740" s="349">
        <v>1288</v>
      </c>
      <c r="Q740" s="349">
        <v>251</v>
      </c>
      <c r="R740" s="349">
        <v>3903</v>
      </c>
      <c r="S740" s="276"/>
      <c r="T740" s="276"/>
      <c r="U740" s="276"/>
      <c r="V740" s="276"/>
      <c r="W740" s="276"/>
      <c r="X740" s="276"/>
    </row>
    <row r="741" spans="1:24">
      <c r="A741" s="349" t="s">
        <v>535</v>
      </c>
      <c r="B741" s="349">
        <v>1409</v>
      </c>
      <c r="C741" s="349">
        <v>3670</v>
      </c>
      <c r="D741" s="349">
        <v>957</v>
      </c>
      <c r="E741" s="349">
        <v>103</v>
      </c>
      <c r="F741" s="349">
        <v>6139</v>
      </c>
      <c r="G741" s="349" t="s">
        <v>535</v>
      </c>
      <c r="H741" s="349">
        <v>548</v>
      </c>
      <c r="I741" s="349">
        <v>1446</v>
      </c>
      <c r="J741" s="349">
        <v>231</v>
      </c>
      <c r="K741" s="349">
        <v>11</v>
      </c>
      <c r="L741" s="349">
        <v>2236</v>
      </c>
      <c r="M741" s="349" t="s">
        <v>535</v>
      </c>
      <c r="N741" s="349">
        <v>861</v>
      </c>
      <c r="O741" s="349">
        <v>2224</v>
      </c>
      <c r="P741" s="349">
        <v>726</v>
      </c>
      <c r="Q741" s="349">
        <v>92</v>
      </c>
      <c r="R741" s="349">
        <v>3903</v>
      </c>
      <c r="S741" s="276"/>
      <c r="T741" s="276"/>
      <c r="U741" s="276"/>
      <c r="V741" s="276"/>
      <c r="W741" s="276"/>
      <c r="X741" s="276"/>
    </row>
    <row r="742" spans="1:24">
      <c r="A742" s="349" t="s">
        <v>536</v>
      </c>
      <c r="B742" s="349">
        <v>852</v>
      </c>
      <c r="C742" s="349">
        <v>3297</v>
      </c>
      <c r="D742" s="349">
        <v>1641</v>
      </c>
      <c r="E742" s="349">
        <v>349</v>
      </c>
      <c r="F742" s="349">
        <v>6139</v>
      </c>
      <c r="G742" s="349" t="s">
        <v>536</v>
      </c>
      <c r="H742" s="349">
        <v>413</v>
      </c>
      <c r="I742" s="349">
        <v>1170</v>
      </c>
      <c r="J742" s="349">
        <v>565</v>
      </c>
      <c r="K742" s="349">
        <v>88</v>
      </c>
      <c r="L742" s="349">
        <v>2236</v>
      </c>
      <c r="M742" s="349" t="s">
        <v>536</v>
      </c>
      <c r="N742" s="349">
        <v>439</v>
      </c>
      <c r="O742" s="349">
        <v>2127</v>
      </c>
      <c r="P742" s="349">
        <v>1076</v>
      </c>
      <c r="Q742" s="349">
        <v>261</v>
      </c>
      <c r="R742" s="349">
        <v>3903</v>
      </c>
      <c r="S742" s="276"/>
      <c r="T742" s="276"/>
      <c r="U742" s="276"/>
      <c r="V742" s="276"/>
      <c r="W742" s="276"/>
      <c r="X742" s="276"/>
    </row>
    <row r="744" spans="1:24">
      <c r="A744" s="353" t="s">
        <v>698</v>
      </c>
      <c r="B744" s="355"/>
      <c r="C744" s="355"/>
      <c r="D744" s="355"/>
      <c r="E744" s="355"/>
      <c r="F744" s="355"/>
    </row>
    <row r="745" spans="1:24">
      <c r="A745" s="349"/>
      <c r="B745" s="349" t="s">
        <v>54</v>
      </c>
      <c r="C745" s="349" t="s">
        <v>55</v>
      </c>
      <c r="D745" s="349" t="s">
        <v>56</v>
      </c>
      <c r="E745" s="349" t="s">
        <v>57</v>
      </c>
      <c r="F745" s="349"/>
      <c r="G745" s="83"/>
      <c r="H745" s="276"/>
      <c r="I745" s="276"/>
      <c r="J745" s="276"/>
      <c r="K745" s="276"/>
      <c r="L745" s="276"/>
      <c r="M745" s="83"/>
      <c r="N745" s="276"/>
      <c r="O745" s="276"/>
      <c r="P745" s="276"/>
      <c r="Q745" s="276"/>
      <c r="R745" s="276"/>
    </row>
    <row r="746" spans="1:24">
      <c r="A746" s="368" t="s">
        <v>922</v>
      </c>
      <c r="B746" s="350">
        <v>229</v>
      </c>
      <c r="C746" s="350">
        <v>171</v>
      </c>
      <c r="D746" s="350">
        <v>19</v>
      </c>
      <c r="E746" s="350">
        <v>1</v>
      </c>
      <c r="F746" s="350">
        <v>420</v>
      </c>
      <c r="G746" s="83"/>
      <c r="H746" s="276"/>
      <c r="I746" s="276"/>
      <c r="J746" s="276"/>
      <c r="K746" s="276"/>
      <c r="L746" s="276"/>
      <c r="M746" s="83"/>
      <c r="N746" s="276"/>
      <c r="O746" s="276"/>
      <c r="P746" s="276"/>
      <c r="Q746" s="276"/>
      <c r="R746" s="276"/>
    </row>
    <row r="747" spans="1:24">
      <c r="A747" s="368" t="s">
        <v>1304</v>
      </c>
      <c r="B747" s="350">
        <v>2964</v>
      </c>
      <c r="C747" s="350">
        <v>8478</v>
      </c>
      <c r="D747" s="350">
        <v>4795</v>
      </c>
      <c r="E747" s="350">
        <v>406</v>
      </c>
      <c r="F747" s="350">
        <v>16643</v>
      </c>
      <c r="G747" s="83"/>
      <c r="H747" s="276"/>
      <c r="I747" s="276"/>
      <c r="J747" s="276"/>
      <c r="K747" s="276"/>
      <c r="L747" s="276"/>
      <c r="M747" s="83"/>
      <c r="N747" s="276"/>
      <c r="O747" s="276"/>
      <c r="P747" s="276"/>
      <c r="Q747" s="276"/>
      <c r="R747" s="276"/>
    </row>
    <row r="748" spans="1:24">
      <c r="A748" s="368" t="s">
        <v>1305</v>
      </c>
      <c r="B748" s="350">
        <v>798</v>
      </c>
      <c r="C748" s="350">
        <v>1237</v>
      </c>
      <c r="D748" s="350">
        <v>933</v>
      </c>
      <c r="E748" s="350">
        <v>107</v>
      </c>
      <c r="F748" s="350">
        <v>3075</v>
      </c>
      <c r="G748" s="83"/>
      <c r="H748" s="276"/>
      <c r="I748" s="276"/>
      <c r="J748" s="276"/>
      <c r="K748" s="276"/>
      <c r="L748" s="276"/>
      <c r="M748" s="83"/>
      <c r="N748" s="276"/>
      <c r="O748" s="276"/>
      <c r="P748" s="276"/>
      <c r="Q748" s="276"/>
      <c r="R748" s="276"/>
    </row>
    <row r="749" spans="1:24">
      <c r="A749" s="368" t="s">
        <v>1306</v>
      </c>
      <c r="B749" s="350">
        <v>385</v>
      </c>
      <c r="C749" s="350">
        <v>456</v>
      </c>
      <c r="D749" s="350">
        <v>171</v>
      </c>
      <c r="E749" s="350">
        <v>19</v>
      </c>
      <c r="F749" s="350">
        <v>1031</v>
      </c>
      <c r="G749" s="83"/>
      <c r="H749" s="276"/>
      <c r="I749" s="276"/>
      <c r="J749" s="276"/>
      <c r="K749" s="276"/>
      <c r="L749" s="276"/>
      <c r="M749" s="83"/>
      <c r="N749" s="276"/>
      <c r="O749" s="276"/>
      <c r="P749" s="276"/>
      <c r="Q749" s="276"/>
      <c r="R749" s="276"/>
    </row>
    <row r="750" spans="1:24">
      <c r="A750" s="368" t="s">
        <v>1307</v>
      </c>
      <c r="B750" s="350">
        <v>66</v>
      </c>
      <c r="C750" s="350">
        <v>192</v>
      </c>
      <c r="D750" s="350">
        <v>106</v>
      </c>
      <c r="E750" s="350">
        <v>15</v>
      </c>
      <c r="F750" s="350">
        <v>379</v>
      </c>
      <c r="G750" s="83"/>
      <c r="H750" s="276"/>
      <c r="I750" s="276"/>
      <c r="J750" s="276"/>
      <c r="K750" s="276"/>
      <c r="L750" s="276"/>
      <c r="M750" s="83"/>
      <c r="N750" s="276"/>
      <c r="O750" s="276"/>
      <c r="P750" s="276"/>
      <c r="Q750" s="276"/>
      <c r="R750" s="276"/>
    </row>
    <row r="751" spans="1:24">
      <c r="A751" s="368" t="s">
        <v>1308</v>
      </c>
      <c r="B751" s="350">
        <v>4442</v>
      </c>
      <c r="C751" s="350">
        <v>10534</v>
      </c>
      <c r="D751" s="350">
        <v>6024</v>
      </c>
      <c r="E751" s="350">
        <v>548</v>
      </c>
      <c r="F751" s="350">
        <v>21548</v>
      </c>
      <c r="G751" s="83"/>
      <c r="H751" s="276"/>
      <c r="I751" s="276"/>
      <c r="J751" s="276"/>
      <c r="K751" s="276"/>
      <c r="L751" s="276"/>
      <c r="M751" s="83"/>
      <c r="N751" s="276"/>
      <c r="O751" s="276"/>
      <c r="P751" s="276"/>
      <c r="Q751" s="276"/>
      <c r="R751" s="276"/>
    </row>
    <row r="752" spans="1:24">
      <c r="A752" s="368"/>
      <c r="B752" s="349"/>
      <c r="C752" s="349"/>
      <c r="D752" s="349"/>
      <c r="E752" s="349"/>
      <c r="F752" s="349"/>
      <c r="G752" s="83"/>
      <c r="H752" s="276"/>
      <c r="I752" s="276"/>
      <c r="J752" s="276"/>
      <c r="K752" s="276"/>
      <c r="L752" s="276"/>
      <c r="M752" s="83"/>
      <c r="N752" s="276"/>
      <c r="O752" s="276"/>
      <c r="P752" s="276"/>
      <c r="Q752" s="276"/>
      <c r="R752" s="276"/>
    </row>
    <row r="753" spans="1:6">
      <c r="A753" s="353" t="s">
        <v>699</v>
      </c>
      <c r="B753" s="355"/>
      <c r="C753" s="355"/>
      <c r="D753" s="355"/>
      <c r="E753" s="355"/>
      <c r="F753" s="355"/>
    </row>
    <row r="754" spans="1:6">
      <c r="A754" s="349"/>
      <c r="B754" s="349" t="s">
        <v>54</v>
      </c>
      <c r="C754" s="349" t="s">
        <v>55</v>
      </c>
      <c r="D754" s="349" t="s">
        <v>56</v>
      </c>
      <c r="E754" s="349" t="s">
        <v>57</v>
      </c>
      <c r="F754" s="349" t="s">
        <v>59</v>
      </c>
    </row>
    <row r="755" spans="1:6">
      <c r="A755" s="369" t="s">
        <v>95</v>
      </c>
      <c r="B755" s="350">
        <v>4442</v>
      </c>
      <c r="C755" s="350">
        <v>10534</v>
      </c>
      <c r="D755" s="350">
        <v>6024</v>
      </c>
      <c r="E755" s="350">
        <v>548</v>
      </c>
      <c r="F755" s="350">
        <v>21548</v>
      </c>
    </row>
    <row r="756" spans="1:6">
      <c r="A756" s="349" t="s">
        <v>670</v>
      </c>
      <c r="B756" s="350">
        <v>4282</v>
      </c>
      <c r="C756" s="350">
        <v>10901</v>
      </c>
      <c r="D756" s="350">
        <v>6207</v>
      </c>
      <c r="E756" s="350">
        <v>455</v>
      </c>
      <c r="F756" s="350">
        <v>21845</v>
      </c>
    </row>
    <row r="757" spans="1:6">
      <c r="A757" s="370" t="s">
        <v>669</v>
      </c>
      <c r="B757" s="350">
        <v>3863</v>
      </c>
      <c r="C757" s="350">
        <v>11034</v>
      </c>
      <c r="D757" s="350">
        <v>6538</v>
      </c>
      <c r="E757" s="350">
        <v>573</v>
      </c>
      <c r="F757" s="350">
        <v>22008</v>
      </c>
    </row>
    <row r="758" spans="1:6">
      <c r="A758" s="353" t="s">
        <v>668</v>
      </c>
      <c r="B758" s="355">
        <v>3593</v>
      </c>
      <c r="C758" s="355">
        <v>11143</v>
      </c>
      <c r="D758" s="355">
        <v>7058</v>
      </c>
      <c r="E758" s="355">
        <v>377</v>
      </c>
      <c r="F758" s="355">
        <v>22171</v>
      </c>
    </row>
  </sheetData>
  <sheetProtection sheet="1"/>
  <phoneticPr fontId="14" type="noConversion"/>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sheetPr codeName="Sheet8" enableFormatConditionsCalculation="0">
    <tabColor indexed="42"/>
  </sheetPr>
  <dimension ref="B1:J26"/>
  <sheetViews>
    <sheetView showGridLines="0" showRowColHeaders="0" zoomScale="85" zoomScaleNormal="85" workbookViewId="0">
      <selection activeCell="C4" sqref="C4:E4"/>
    </sheetView>
  </sheetViews>
  <sheetFormatPr defaultRowHeight="12.75"/>
  <cols>
    <col min="1" max="1" width="2.7109375" style="85" customWidth="1"/>
    <col min="2" max="2" width="36.28515625" style="85" customWidth="1"/>
    <col min="3" max="3" width="7.42578125" style="85" customWidth="1"/>
    <col min="4" max="9" width="17.7109375" style="85" customWidth="1"/>
    <col min="10" max="16384" width="9.140625" style="85"/>
  </cols>
  <sheetData>
    <row r="1" spans="2:10">
      <c r="B1" s="208"/>
    </row>
    <row r="2" spans="2:10" ht="14.25" customHeight="1">
      <c r="B2" s="41" t="str">
        <f>"Table 1: Number of maintained schools inspections " &amp; IF('Table 1'!C4=Dates!$E$3, "between " &amp; Dates!$E$3, IF('Table 1'!C4 = Dates!E4, "in " &amp; Dates!E4, IF('Table 1'!C4=Dates!E5, "in " &amp; Dates!E5, IF('Table 1'!C4=Dates!E6, "in " &amp; Dates!E6, IF('Table 1'!C4=Dates!E7, "in " &amp; Dates!E7))))) &amp; ", by inspection type (final) " &amp; CHAR(185) &amp; " " &amp; CHAR(178)</f>
        <v>Table 1: Number of maintained schools inspections between 1 September 2011 and 31 August 2012, by inspection type (final) ¹ ²</v>
      </c>
      <c r="C2" s="41"/>
      <c r="D2" s="41"/>
      <c r="E2" s="41"/>
      <c r="F2" s="41"/>
      <c r="G2" s="41"/>
      <c r="H2" s="41"/>
      <c r="I2" s="41"/>
      <c r="J2" s="5"/>
    </row>
    <row r="3" spans="2:10" ht="14.25" customHeight="1">
      <c r="B3" s="41"/>
      <c r="C3" s="41"/>
      <c r="D3" s="41"/>
      <c r="E3" s="41"/>
      <c r="F3" s="41"/>
      <c r="G3" s="41"/>
      <c r="H3" s="41"/>
      <c r="I3" s="41"/>
      <c r="J3" s="5"/>
    </row>
    <row r="4" spans="2:10" ht="12.75" customHeight="1">
      <c r="B4" s="35" t="s">
        <v>48</v>
      </c>
      <c r="C4" s="394" t="s">
        <v>1031</v>
      </c>
      <c r="D4" s="395"/>
      <c r="E4" s="396"/>
      <c r="F4" s="55"/>
      <c r="G4" s="55"/>
      <c r="H4" s="5"/>
      <c r="I4" s="5"/>
      <c r="J4" s="5"/>
    </row>
    <row r="5" spans="2:10" ht="12.75" customHeight="1">
      <c r="B5" s="35"/>
      <c r="C5" s="28"/>
      <c r="D5" s="28"/>
      <c r="E5" s="28"/>
      <c r="F5" s="55"/>
      <c r="G5" s="55"/>
      <c r="H5" s="5"/>
      <c r="I5" s="5"/>
      <c r="J5" s="5"/>
    </row>
    <row r="6" spans="2:10">
      <c r="B6" s="15" t="s">
        <v>525</v>
      </c>
      <c r="C6" s="5"/>
      <c r="D6" s="5"/>
      <c r="E6" s="5"/>
      <c r="F6" s="5"/>
      <c r="G6" s="5"/>
      <c r="H6" s="5"/>
      <c r="I6" s="5"/>
      <c r="J6" s="5"/>
    </row>
    <row r="7" spans="2:10" ht="25.5" customHeight="1">
      <c r="B7" s="33" t="s">
        <v>544</v>
      </c>
      <c r="C7" s="33"/>
      <c r="D7" s="46" t="s">
        <v>275</v>
      </c>
      <c r="E7" s="46" t="s">
        <v>228</v>
      </c>
      <c r="F7" s="46" t="s">
        <v>229</v>
      </c>
      <c r="G7" s="46" t="s">
        <v>230</v>
      </c>
      <c r="H7" s="17" t="s">
        <v>46</v>
      </c>
      <c r="I7" s="17" t="s">
        <v>276</v>
      </c>
      <c r="J7" s="5"/>
    </row>
    <row r="8" spans="2:10" ht="25.5" customHeight="1">
      <c r="B8" s="34" t="s">
        <v>273</v>
      </c>
      <c r="C8" s="34"/>
      <c r="D8" s="245">
        <f>IF($C$4=Dates!$E$3,DataPack!B3,IF($C$4=Dates!$E$4,DataPack!I3,IF($C$4=Dates!$E$5,DataPack!P3)))</f>
        <v>5951</v>
      </c>
      <c r="E8" s="245">
        <f>IF($C$4=Dates!$E$3, DataPack!C3, IF($C$4=Dates!$E$4,DataPack!J3, IF($C$4=Dates!$E$5, DataPack!Q3, IF($C$4=Dates!$E$6, DataPack!X3))))</f>
        <v>141</v>
      </c>
      <c r="F8" s="245">
        <f>IF($C$4=Dates!$E$3, DataPack!D3, IF($C$4=Dates!$E$4,DataPack!K3, IF($C$4=Dates!$E$5, DataPack!R3, IF($C$4=Dates!$E$6, DataPack!Y3))))</f>
        <v>4489</v>
      </c>
      <c r="G8" s="245">
        <f>IF($C$4=Dates!$E$3, DataPack!E3, IF($C$4=Dates!$E$4,DataPack!L3, IF($C$4=Dates!$E$5, DataPack!S3, IF($C$4=Dates!$E$6, DataPack!Z3))))</f>
        <v>896</v>
      </c>
      <c r="H8" s="245">
        <f>IF($C$4=Dates!$E$3, DataPack!F3, IF($C$4=Dates!$E$4,DataPack!M3, IF($C$4=Dates!$E$5, DataPack!T3, IF($C$4=Dates!$E$6, DataPack!AA3))))</f>
        <v>275</v>
      </c>
      <c r="I8" s="245">
        <f>IF($C$4=Dates!$E$3, DataPack!G3, IF($C$4=Dates!$E$4,DataPack!N3, IF($C$4=Dates!$E$5, DataPack!U3, IF($C$4=Dates!$E$6, DataPack!AB3))))</f>
        <v>150</v>
      </c>
      <c r="J8" s="5"/>
    </row>
    <row r="9" spans="2:10" s="89" customFormat="1" ht="25.5" customHeight="1">
      <c r="B9" s="124" t="s">
        <v>274</v>
      </c>
      <c r="C9" s="124"/>
      <c r="D9" s="246">
        <f>IF($C$4=Dates!$E$3, DataPack!B4, IF($C$4=Dates!$E$4,DataPack!I4, IF($C$4=Dates!$E$5, DataPack!P4, IF($C$4=Dates!$E$6, DataPack!W4))))</f>
        <v>188</v>
      </c>
      <c r="E9" s="246">
        <f>IF($C$4=Dates!$E$3, DataPack!C4, IF($C$4=Dates!$E$4,DataPack!J4, IF($C$4=Dates!$E$5, DataPack!Q4, IF($C$4=Dates!$E$6, DataPack!X4))))</f>
        <v>2</v>
      </c>
      <c r="F9" s="246">
        <f>IF($C$4=Dates!$E$3, DataPack!D4, IF($C$4=Dates!$E$4,DataPack!K4, IF($C$4=Dates!$E$5, DataPack!R4, IF($C$4=Dates!$E$6, DataPack!Y4))))</f>
        <v>147</v>
      </c>
      <c r="G9" s="246">
        <f>IF($C$4=Dates!$E$3, DataPack!E4, IF($C$4=Dates!$E$4,DataPack!L4, IF($C$4=Dates!$E$5, DataPack!S4, IF($C$4=Dates!$E$6, DataPack!Z4))))</f>
        <v>30</v>
      </c>
      <c r="H9" s="246">
        <f>IF($C$4=Dates!$E$3, DataPack!F4, IF($C$4=Dates!$E$4,DataPack!M4, IF($C$4=Dates!$E$5, DataPack!T4, IF($C$4=Dates!$E$6, DataPack!AA4))))</f>
        <v>7</v>
      </c>
      <c r="I9" s="246">
        <f>IF($C$4=Dates!$E$3, DataPack!G4, IF($C$4=Dates!$E$4,DataPack!N4, IF($C$4=Dates!$E$5, DataPack!U4, IF($C$4=Dates!$E$6, DataPack!AB4))))</f>
        <v>2</v>
      </c>
      <c r="J9" s="11"/>
    </row>
    <row r="10" spans="2:10" ht="15" customHeight="1">
      <c r="B10" s="123"/>
      <c r="C10" s="123"/>
      <c r="D10" s="115"/>
      <c r="E10" s="54"/>
      <c r="F10" s="54"/>
      <c r="G10" s="54"/>
      <c r="H10" s="54"/>
      <c r="I10" s="54"/>
      <c r="J10" s="5"/>
    </row>
    <row r="11" spans="2:10" ht="25.5" customHeight="1">
      <c r="B11" s="33" t="s">
        <v>545</v>
      </c>
      <c r="C11" s="122"/>
      <c r="D11" s="247" t="s">
        <v>275</v>
      </c>
      <c r="E11" s="247" t="s">
        <v>228</v>
      </c>
      <c r="F11" s="247" t="s">
        <v>229</v>
      </c>
      <c r="G11" s="247" t="s">
        <v>230</v>
      </c>
      <c r="H11" s="68" t="s">
        <v>46</v>
      </c>
      <c r="I11" s="68" t="s">
        <v>276</v>
      </c>
      <c r="J11" s="5"/>
    </row>
    <row r="12" spans="2:10" ht="25.5" customHeight="1">
      <c r="B12" s="123" t="s">
        <v>546</v>
      </c>
      <c r="C12" s="123"/>
      <c r="D12" s="54">
        <f>IF($C$4=Dates!$E$3, DataPack!B5, IF($C$4=Dates!$E$4,DataPack!I5, IF($C$4=Dates!$E$5, DataPack!P5, IF($C$4=Dates!$E$6, DataPack!W5))))</f>
        <v>594</v>
      </c>
      <c r="E12" s="54">
        <f>IF($C$4=Dates!$E$3, DataPack!C5, IF($C$4=Dates!$E$4,DataPack!J5, IF($C$4=Dates!$E$5, DataPack!Q5, IF($C$4=Dates!$E$6, DataPack!X5))))</f>
        <v>3</v>
      </c>
      <c r="F12" s="54">
        <f>IF($C$4=Dates!$E$3, DataPack!D5, IF($C$4=Dates!$E$4,DataPack!K5, IF($C$4=Dates!$E$5, DataPack!R5, IF($C$4=Dates!$E$6, DataPack!Y5))))</f>
        <v>461</v>
      </c>
      <c r="G12" s="54">
        <f>IF($C$4=Dates!$E$3, DataPack!E5, IF($C$4=Dates!$E$4,DataPack!L5, IF($C$4=Dates!$E$5, DataPack!S5, IF($C$4=Dates!$E$6, DataPack!Z5))))</f>
        <v>94</v>
      </c>
      <c r="H12" s="54">
        <f>IF($C$4=Dates!$E$3, DataPack!F5, IF($C$4=Dates!$E$4,DataPack!M5, IF($C$4=Dates!$E$5, DataPack!T5, IF($C$4=Dates!$E$6, DataPack!AA5))))</f>
        <v>27</v>
      </c>
      <c r="I12" s="54">
        <f>IF($C$4=Dates!$E$3, DataPack!G5, IF($C$4=Dates!$E$4,DataPack!N5, IF($C$4=Dates!$E$5, DataPack!U5, IF($C$4=Dates!$E$6, DataPack!AB5))))</f>
        <v>9</v>
      </c>
      <c r="J12" s="5"/>
    </row>
    <row r="13" spans="2:10" ht="25.5" customHeight="1">
      <c r="B13" s="35" t="s">
        <v>547</v>
      </c>
      <c r="C13" s="35"/>
      <c r="D13" s="54">
        <f>IF($C$4=Dates!$E$3, DataPack!B6, IF($C$4=Dates!$E$4,DataPack!I6, IF($C$4=Dates!$E$5, DataPack!P6, IF($C$4=Dates!$E$6, DataPack!W6))))</f>
        <v>139</v>
      </c>
      <c r="E13" s="54">
        <f>IF($C$4=Dates!$E$3, DataPack!C6, IF($C$4=Dates!$E$4,DataPack!J6, IF($C$4=Dates!$E$5, DataPack!Q6, IF($C$4=Dates!$E$6, DataPack!X6))))</f>
        <v>0</v>
      </c>
      <c r="F13" s="54">
        <f>IF($C$4=Dates!$E$3, DataPack!D6, IF($C$4=Dates!$E$4,DataPack!K6, IF($C$4=Dates!$E$5, DataPack!R6, IF($C$4=Dates!$E$6, DataPack!Y6))))</f>
        <v>102</v>
      </c>
      <c r="G13" s="54">
        <f>IF($C$4=Dates!$E$3, DataPack!E6, IF($C$4=Dates!$E$4,DataPack!L6, IF($C$4=Dates!$E$5, DataPack!S6, IF($C$4=Dates!$E$6, DataPack!Z6))))</f>
        <v>28</v>
      </c>
      <c r="H13" s="54">
        <f>IF($C$4=Dates!$E$3, DataPack!F6, IF($C$4=Dates!$E$4,DataPack!M6, IF($C$4=Dates!$E$5, DataPack!T6, IF($C$4=Dates!$E$6, DataPack!AA6))))</f>
        <v>5</v>
      </c>
      <c r="I13" s="54">
        <f>IF($C$4=Dates!$E$3, DataPack!G6, IF($C$4=Dates!$E$4,DataPack!N6, IF($C$4=Dates!$E$5, DataPack!U6, IF($C$4=Dates!$E$6, DataPack!AB6))))</f>
        <v>4</v>
      </c>
      <c r="J13" s="5"/>
    </row>
    <row r="14" spans="2:10" ht="25.5" customHeight="1">
      <c r="B14" s="35" t="s">
        <v>548</v>
      </c>
      <c r="C14" s="35"/>
      <c r="D14" s="54">
        <f>IF($C$4=Dates!$E$3, DataPack!B7, IF($C$4=Dates!$E$4,DataPack!I7, IF($C$4=Dates!$E$5, DataPack!P7, IF($C$4=Dates!$E$6, DataPack!W7))))</f>
        <v>384</v>
      </c>
      <c r="E14" s="54">
        <f>IF($C$4=Dates!$E$3, DataPack!C7, IF($C$4=Dates!$E$4,DataPack!J7, IF($C$4=Dates!$E$5, DataPack!Q7, IF($C$4=Dates!$E$6, DataPack!X7))))</f>
        <v>0</v>
      </c>
      <c r="F14" s="54">
        <f>IF($C$4=Dates!$E$3, DataPack!D7, IF($C$4=Dates!$E$4,DataPack!K7, IF($C$4=Dates!$E$5, DataPack!R7, IF($C$4=Dates!$E$6, DataPack!Y7))))</f>
        <v>272</v>
      </c>
      <c r="G14" s="54">
        <f>IF($C$4=Dates!$E$3, DataPack!E7, IF($C$4=Dates!$E$4,DataPack!L7, IF($C$4=Dates!$E$5, DataPack!S7, IF($C$4=Dates!$E$6, DataPack!Z7))))</f>
        <v>94</v>
      </c>
      <c r="H14" s="54">
        <f>IF($C$4=Dates!$E$3, DataPack!F7, IF($C$4=Dates!$E$4,DataPack!M7, IF($C$4=Dates!$E$5, DataPack!T7, IF($C$4=Dates!$E$6, DataPack!AA7))))</f>
        <v>10</v>
      </c>
      <c r="I14" s="54">
        <f>IF($C$4=Dates!$E$3, DataPack!G7, IF($C$4=Dates!$E$4,DataPack!N7, IF($C$4=Dates!$E$5, DataPack!U7, IF($C$4=Dates!$E$6, DataPack!AB7))))</f>
        <v>8</v>
      </c>
      <c r="J14" s="5"/>
    </row>
    <row r="15" spans="2:10" ht="25.5" customHeight="1">
      <c r="B15" s="123" t="s">
        <v>549</v>
      </c>
      <c r="C15" s="123"/>
      <c r="D15" s="54">
        <f>IF($C$4=Dates!$E$3, DataPack!B8, IF($C$4=Dates!$E$4,DataPack!I8, IF($C$4=Dates!$E$5, DataPack!P8, IF($C$4=Dates!$E$6, DataPack!W8))))</f>
        <v>73</v>
      </c>
      <c r="E15" s="54">
        <f>IF($C$4=Dates!$E$3, DataPack!C8, IF($C$4=Dates!$E$4,DataPack!J8, IF($C$4=Dates!$E$5, DataPack!Q8, IF($C$4=Dates!$E$6, DataPack!X8))))</f>
        <v>0</v>
      </c>
      <c r="F15" s="54">
        <f>IF($C$4=Dates!$E$3, DataPack!D8, IF($C$4=Dates!$E$4,DataPack!K8, IF($C$4=Dates!$E$5, DataPack!R8, IF($C$4=Dates!$E$6, DataPack!Y8))))</f>
        <v>0</v>
      </c>
      <c r="G15" s="54">
        <f>IF($C$4=Dates!$E$3, DataPack!E8, IF($C$4=Dates!$E$4,DataPack!L8, IF($C$4=Dates!$E$5, DataPack!S8, IF($C$4=Dates!$E$6, DataPack!Z8))))</f>
        <v>73</v>
      </c>
      <c r="H15" s="54">
        <f>IF($C$4=Dates!$E$3, DataPack!F8, IF($C$4=Dates!$E$4,DataPack!M8, IF($C$4=Dates!$E$5, DataPack!T8, IF($C$4=Dates!$E$6, DataPack!AA8))))</f>
        <v>0</v>
      </c>
      <c r="I15" s="54">
        <f>IF($C$4=Dates!$E$3, DataPack!G8, IF($C$4=Dates!$E$4,DataPack!N8, IF($C$4=Dates!$E$5, DataPack!U8, IF($C$4=Dates!$E$6, DataPack!AB8))))</f>
        <v>0</v>
      </c>
      <c r="J15" s="5"/>
    </row>
    <row r="16" spans="2:10">
      <c r="B16" s="123" t="s">
        <v>1028</v>
      </c>
      <c r="C16" s="5"/>
      <c r="D16" s="54">
        <f>IF($C$4=Dates!$E$3, DataPack!B9, IF($C$4=Dates!$E$4,DataPack!I9, IF($C$4=Dates!$E$5, DataPack!P9, IF($C$4=Dates!$E$6, DataPack!W9))))</f>
        <v>1</v>
      </c>
      <c r="E16" s="54">
        <f>IF($C$4=Dates!$E$3, DataPack!C9, IF($C$4=Dates!$E$4,DataPack!J9, IF($C$4=Dates!$E$5, DataPack!Q9, IF($C$4=Dates!$E$6, DataPack!X9))))</f>
        <v>0</v>
      </c>
      <c r="F16" s="54">
        <f>IF($C$4=Dates!$E$3, DataPack!D9, IF($C$4=Dates!$E$4,DataPack!K9, IF($C$4=Dates!$E$5, DataPack!R9, IF($C$4=Dates!$E$6, DataPack!Y9))))</f>
        <v>0</v>
      </c>
      <c r="G16" s="54">
        <f>IF($C$4=Dates!$E$3, DataPack!E9, IF($C$4=Dates!$E$4,DataPack!L9, IF($C$4=Dates!$E$5, DataPack!S9, IF($C$4=Dates!$E$6, DataPack!Z9))))</f>
        <v>1</v>
      </c>
      <c r="H16" s="54">
        <f>IF($C$4=Dates!$E$3, DataPack!F9, IF($C$4=Dates!$E$4,DataPack!M9, IF($C$4=Dates!$E$5, DataPack!T9, IF($C$4=Dates!$E$6, DataPack!AA9))))</f>
        <v>0</v>
      </c>
      <c r="I16" s="54">
        <f>IF($C$4=Dates!$E$3, DataPack!G9, IF($C$4=Dates!$E$4,DataPack!N9, IF($C$4=Dates!$E$5, DataPack!U9, IF($C$4=Dates!$E$6, DataPack!AB9))))</f>
        <v>0</v>
      </c>
      <c r="J16" s="5"/>
    </row>
    <row r="17" spans="2:10" ht="3" customHeight="1">
      <c r="B17" s="25"/>
      <c r="C17" s="25"/>
      <c r="D17" s="18"/>
      <c r="E17" s="25"/>
      <c r="F17" s="25"/>
      <c r="G17" s="25"/>
      <c r="H17" s="25"/>
      <c r="I17" s="26"/>
      <c r="J17" s="5"/>
    </row>
    <row r="18" spans="2:10" ht="31.5" hidden="1">
      <c r="B18" s="311" t="s">
        <v>712</v>
      </c>
      <c r="C18" s="33"/>
      <c r="D18" s="46" t="s">
        <v>275</v>
      </c>
      <c r="E18" s="46" t="s">
        <v>228</v>
      </c>
      <c r="F18" s="46" t="s">
        <v>229</v>
      </c>
      <c r="G18" s="46" t="s">
        <v>230</v>
      </c>
      <c r="H18" s="17" t="s">
        <v>46</v>
      </c>
      <c r="I18" s="17" t="s">
        <v>276</v>
      </c>
      <c r="J18" s="5"/>
    </row>
    <row r="19" spans="2:10" hidden="1">
      <c r="B19" s="34" t="s">
        <v>710</v>
      </c>
      <c r="C19" s="34"/>
      <c r="D19" s="54">
        <f>IF($C$4=Dates!$E$3, DataPack!B10, IF($C$4=Dates!$E$4,DataPack!I10, IF($C$4=Dates!$E$5, DataPack!P10, IF($C$4=Dates!$E$6, DataPack!W10))))</f>
        <v>0</v>
      </c>
      <c r="E19" s="54">
        <f>IF($C$4=Dates!$E$3, DataPack!C10, IF($C$4=Dates!$E$4,DataPack!J10, IF($C$4=Dates!$E$5, DataPack!Q10, IF($C$4=Dates!$E$6, DataPack!X10))))</f>
        <v>0</v>
      </c>
      <c r="F19" s="54">
        <f>IF($C$4=Dates!$E$3, DataPack!D10, IF($C$4=Dates!$E$4,DataPack!K10, IF($C$4=Dates!$E$5, DataPack!R10, IF($C$4=Dates!$E$6, DataPack!Y10))))</f>
        <v>0</v>
      </c>
      <c r="G19" s="54">
        <f>IF($C$4=Dates!$E$3, DataPack!E10, IF($C$4=Dates!$E$4,DataPack!L10, IF($C$4=Dates!$E$5, DataPack!S10, IF($C$4=Dates!$E$6, DataPack!Z10))))</f>
        <v>0</v>
      </c>
      <c r="H19" s="54">
        <f>IF($C$4=Dates!$E$3, DataPack!F10, IF($C$4=Dates!$E$4,DataPack!M10, IF($C$4=Dates!$E$5, DataPack!T10, IF($C$4=Dates!$E$6, DataPack!AA10))))</f>
        <v>0</v>
      </c>
      <c r="I19" s="54">
        <f>IF($C$4=Dates!$E$3, DataPack!G10, IF($C$4=Dates!$E$4,DataPack!N10, IF($C$4=Dates!$E$5, DataPack!U10, IF($C$4=Dates!$E$6, DataPack!AB10))))</f>
        <v>0</v>
      </c>
      <c r="J19" s="5"/>
    </row>
    <row r="20" spans="2:10" hidden="1">
      <c r="B20" s="124" t="s">
        <v>711</v>
      </c>
      <c r="C20" s="124"/>
      <c r="D20" s="246">
        <f>IF($C$4=Dates!$E$3, DataPack!B11, IF($C$4=Dates!$E$4,DataPack!I11, IF($C$4=Dates!$E$5, DataPack!P11, IF($C$4=Dates!$E$6, DataPack!W11))))</f>
        <v>2</v>
      </c>
      <c r="E20" s="246">
        <f>IF($C$4=Dates!$E$3, DataPack!C11, IF($C$4=Dates!$E$4,DataPack!J11, IF($C$4=Dates!$E$5, DataPack!Q11, IF($C$4=Dates!$E$6, DataPack!X11))))</f>
        <v>0</v>
      </c>
      <c r="F20" s="246">
        <f>IF($C$4=Dates!$E$3, DataPack!D11, IF($C$4=Dates!$E$4,DataPack!K11, IF($C$4=Dates!$E$5, DataPack!R11, IF($C$4=Dates!$E$6, DataPack!Y11))))</f>
        <v>0</v>
      </c>
      <c r="G20" s="246">
        <f>IF($C$4=Dates!$E$3, DataPack!E11, IF($C$4=Dates!$E$4,DataPack!L11, IF($C$4=Dates!$E$5, DataPack!S11, IF($C$4=Dates!$E$6, DataPack!Z11))))</f>
        <v>0</v>
      </c>
      <c r="H20" s="246">
        <f>IF($C$4=Dates!$E$3, DataPack!F11, IF($C$4=Dates!$E$4,DataPack!M11, IF($C$4=Dates!$E$5, DataPack!T11, IF($C$4=Dates!$E$6, DataPack!AA11))))</f>
        <v>2</v>
      </c>
      <c r="I20" s="246">
        <f>IF($C$4=Dates!$E$3, DataPack!G11, IF($C$4=Dates!$E$4,DataPack!N11, IF($C$4=Dates!$E$5, DataPack!U11, IF($C$4=Dates!$E$6, DataPack!AB11))))</f>
        <v>0</v>
      </c>
    </row>
    <row r="21" spans="2:10">
      <c r="B21" s="5"/>
      <c r="C21" s="5"/>
      <c r="D21" s="5"/>
      <c r="E21" s="5"/>
      <c r="F21" s="5"/>
      <c r="G21" s="5"/>
      <c r="H21" s="5"/>
      <c r="I21" s="319" t="s">
        <v>22</v>
      </c>
    </row>
    <row r="22" spans="2:10">
      <c r="B22" s="13" t="s">
        <v>1346</v>
      </c>
      <c r="C22" s="5"/>
      <c r="D22" s="5"/>
      <c r="E22" s="5"/>
      <c r="F22" s="5"/>
      <c r="G22" s="5"/>
      <c r="H22" s="5"/>
      <c r="I22" s="5"/>
    </row>
    <row r="23" spans="2:10">
      <c r="B23" s="13" t="s">
        <v>277</v>
      </c>
      <c r="C23" s="5"/>
      <c r="D23" s="5"/>
      <c r="E23" s="5"/>
      <c r="F23" s="5"/>
      <c r="G23" s="5"/>
      <c r="H23" s="5"/>
      <c r="I23" s="5"/>
    </row>
    <row r="24" spans="2:10">
      <c r="B24" s="37" t="s">
        <v>1339</v>
      </c>
      <c r="C24" s="5"/>
      <c r="D24" s="5"/>
      <c r="E24" s="5"/>
      <c r="F24" s="5"/>
      <c r="G24" s="5"/>
      <c r="H24" s="5"/>
      <c r="I24" s="5"/>
    </row>
    <row r="25" spans="2:10">
      <c r="B25" s="332" t="s">
        <v>909</v>
      </c>
      <c r="C25" s="5"/>
      <c r="D25" s="5"/>
      <c r="E25" s="5"/>
      <c r="F25" s="5"/>
      <c r="G25" s="5"/>
      <c r="H25" s="5"/>
      <c r="I25" s="5"/>
    </row>
    <row r="26" spans="2:10">
      <c r="B26" s="225" t="str">
        <f>IF(Table1="1 April 2012 and 30 June 2012","5. These statistics exclude around 30 schools which were inspected during the quarter but where the inspection report had not been published by 31 July","")</f>
        <v/>
      </c>
      <c r="C26" s="5"/>
      <c r="D26" s="5"/>
      <c r="E26" s="5"/>
      <c r="F26" s="5"/>
      <c r="G26" s="5"/>
      <c r="H26" s="5"/>
      <c r="I26" s="5"/>
    </row>
  </sheetData>
  <sheetProtection sheet="1" selectLockedCells="1"/>
  <mergeCells count="1">
    <mergeCell ref="C4:E4"/>
  </mergeCells>
  <phoneticPr fontId="1" type="noConversion"/>
  <dataValidations count="1">
    <dataValidation type="list" allowBlank="1" showInputMessage="1" showErrorMessage="1" sqref="C4:C5">
      <formula1>Date</formula1>
    </dataValidation>
  </dataValidations>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6.xml><?xml version="1.0" encoding="utf-8"?>
<worksheet xmlns="http://schemas.openxmlformats.org/spreadsheetml/2006/main" xmlns:r="http://schemas.openxmlformats.org/officeDocument/2006/relationships">
  <sheetPr codeName="Sheet9" enableFormatConditionsCalculation="0">
    <tabColor indexed="42"/>
  </sheetPr>
  <dimension ref="B1:L24"/>
  <sheetViews>
    <sheetView showGridLines="0" showRowColHeaders="0" zoomScale="85" zoomScaleNormal="85" workbookViewId="0">
      <selection activeCell="B4" sqref="B4"/>
    </sheetView>
  </sheetViews>
  <sheetFormatPr defaultRowHeight="12.75"/>
  <cols>
    <col min="1" max="1" width="2.7109375" style="219" customWidth="1"/>
    <col min="2" max="2" width="59.140625" style="219" customWidth="1"/>
    <col min="3" max="3" width="1.5703125" style="221" customWidth="1"/>
    <col min="4" max="4" width="14.5703125" style="219" customWidth="1"/>
    <col min="5" max="10" width="12" style="219" customWidth="1"/>
    <col min="11" max="11" width="12" style="223" customWidth="1"/>
    <col min="12" max="12" width="12" style="224" customWidth="1"/>
    <col min="13" max="16384" width="9.140625" style="219"/>
  </cols>
  <sheetData>
    <row r="1" spans="2:12">
      <c r="B1" s="277"/>
    </row>
    <row r="2" spans="2:12" ht="14.25" customHeight="1">
      <c r="B2" s="217" t="str">
        <f>"Table 2: Inspection outcomes of maintained schools inspected " &amp; IF('Table 2'!B4=Dates!$E$3, "between " &amp; Dates!$E$3, IF('Table 2'!B4 = Dates!E4, "in " &amp; Dates!E4, IF('Table 2'!B4=Dates!E5, "in " &amp; Dates!E5, IF('Table 2'!B4=Dates!E6, "in " &amp; Dates!E6, IF('Table 2'!B4=Dates!E7, "in " &amp; Dates!E7)))))  &amp; " (final) " &amp; CHAR(185)&amp; " " &amp; CHAR(178)</f>
        <v>Table 2: Inspection outcomes of maintained schools inspected between 1 September 2011 and 31 August 2012 (final) ¹ ²</v>
      </c>
      <c r="C2" s="271"/>
      <c r="D2" s="271"/>
      <c r="E2" s="271"/>
      <c r="F2" s="271"/>
      <c r="G2" s="271"/>
      <c r="H2" s="271"/>
      <c r="I2" s="271"/>
      <c r="J2" s="271"/>
      <c r="K2" s="271"/>
      <c r="L2" s="271"/>
    </row>
    <row r="3" spans="2:12" ht="14.25" customHeight="1">
      <c r="B3" s="41"/>
      <c r="C3" s="271"/>
      <c r="D3" s="271"/>
      <c r="E3" s="271"/>
      <c r="F3" s="271"/>
      <c r="G3" s="271"/>
      <c r="H3" s="271"/>
      <c r="I3" s="271"/>
      <c r="J3" s="271"/>
      <c r="K3" s="271"/>
      <c r="L3" s="271"/>
    </row>
    <row r="4" spans="2:12" ht="12.75" customHeight="1">
      <c r="B4" s="273" t="s">
        <v>1031</v>
      </c>
      <c r="D4" s="222"/>
      <c r="E4" s="222"/>
      <c r="F4" s="222"/>
      <c r="G4" s="222"/>
      <c r="H4" s="222"/>
      <c r="I4" s="222"/>
      <c r="J4" s="222"/>
    </row>
    <row r="5" spans="2:12" ht="4.5" customHeight="1">
      <c r="B5" s="225"/>
      <c r="C5" s="222"/>
      <c r="D5" s="222"/>
      <c r="E5" s="222"/>
      <c r="F5" s="222"/>
      <c r="G5" s="223"/>
      <c r="H5" s="224"/>
      <c r="K5" s="219"/>
      <c r="L5" s="219"/>
    </row>
    <row r="6" spans="2:12" ht="15" customHeight="1">
      <c r="D6" s="397" t="s">
        <v>550</v>
      </c>
      <c r="E6" s="399" t="s">
        <v>54</v>
      </c>
      <c r="F6" s="399"/>
      <c r="G6" s="399" t="s">
        <v>55</v>
      </c>
      <c r="H6" s="399"/>
      <c r="I6" s="399" t="s">
        <v>56</v>
      </c>
      <c r="J6" s="399"/>
      <c r="K6" s="399" t="s">
        <v>57</v>
      </c>
      <c r="L6" s="399"/>
    </row>
    <row r="7" spans="2:12" ht="14.25" customHeight="1">
      <c r="B7" s="227"/>
      <c r="C7" s="227"/>
      <c r="D7" s="398"/>
      <c r="E7" s="228" t="s">
        <v>111</v>
      </c>
      <c r="F7" s="228" t="s">
        <v>168</v>
      </c>
      <c r="G7" s="228" t="s">
        <v>111</v>
      </c>
      <c r="H7" s="228" t="s">
        <v>168</v>
      </c>
      <c r="I7" s="228" t="s">
        <v>111</v>
      </c>
      <c r="J7" s="228" t="s">
        <v>168</v>
      </c>
      <c r="K7" s="274" t="s">
        <v>111</v>
      </c>
      <c r="L7" s="230" t="s">
        <v>168</v>
      </c>
    </row>
    <row r="8" spans="2:12" ht="4.5" customHeight="1">
      <c r="B8" s="221"/>
      <c r="D8" s="224"/>
      <c r="E8" s="231"/>
      <c r="F8" s="231"/>
      <c r="G8" s="231"/>
      <c r="H8" s="231"/>
      <c r="I8" s="231"/>
      <c r="J8" s="231"/>
      <c r="K8" s="221"/>
      <c r="L8" s="223"/>
    </row>
    <row r="9" spans="2:12" ht="30" customHeight="1">
      <c r="B9" s="331" t="s">
        <v>895</v>
      </c>
      <c r="C9" s="233"/>
      <c r="D9" s="248">
        <f>IF($B$4=Dates!$E$3,DataPack!B15,IF($B$4=Dates!$E$4,DataPack!L15,IF($B$4=Dates!$E$5,DataPack!V15,IF($B$4=Dates!$E$6,DataPack!AF15,IF($B$4=Dates!$E$7,DataPack!U15)))))</f>
        <v>6139</v>
      </c>
      <c r="E9" s="249">
        <f>IF($B$4=Dates!$E$3,DataPack!C15,IF($B$4=Dates!$E$4,DataPack!M15,IF($B$4=Dates!$E$5,DataPack!W15,IF($B$4=Dates!$E$6,DataPack!AG15,IF($B$4=Dates!$E$7,DataPack!V15)))))</f>
        <v>719</v>
      </c>
      <c r="F9" s="249">
        <f>IF($B$4=Dates!$E$3,DataPack!D15,IF($B$4=Dates!$E$4,DataPack!N15,IF($B$4=Dates!$E$5,DataPack!X15,IF($B$4=Dates!$E$6,DataPack!AH15,IF($B$4=Dates!$E$7,DataPack!W15)))))</f>
        <v>12</v>
      </c>
      <c r="G9" s="249">
        <f>IF($B$4=Dates!$E$3,DataPack!E15,IF($B$4=Dates!$E$4,DataPack!O15,IF($B$4=Dates!$E$5,DataPack!Y15,IF($B$4=Dates!$E$6,DataPack!AI15,IF($B$4=Dates!$E$7,DataPack!X15)))))</f>
        <v>3036</v>
      </c>
      <c r="H9" s="249">
        <f>IF($B$4=Dates!$E$3,DataPack!F15,IF($B$4=Dates!$E$4,DataPack!P15,IF($B$4=Dates!$E$5,DataPack!Z15,IF($B$4=Dates!$E$6,DataPack!AJ15,IF($B$4=Dates!$E$7,DataPack!Y15)))))</f>
        <v>49</v>
      </c>
      <c r="I9" s="249">
        <f>IF($B$4=Dates!$E$3,DataPack!G15,IF($B$4=Dates!$E$4,DataPack!Q15,IF($B$4=Dates!$E$5,DataPack!AA15,IF($B$4=Dates!$E$6,DataPack!AK15,IF($B$4=Dates!$E$7,DataPack!Z15)))))</f>
        <v>1877</v>
      </c>
      <c r="J9" s="249">
        <f>IF($B$4=Dates!$E$3,DataPack!H15,IF($B$4=Dates!$E$4,DataPack!R15,IF($B$4=Dates!$E$5,DataPack!AB15,IF($B$4=Dates!$E$6,DataPack!AL15,IF($B$4=Dates!$E$7,DataPack!AA15)))))</f>
        <v>31</v>
      </c>
      <c r="K9" s="249">
        <f>IF($B$4=Dates!$E$3,DataPack!I15,IF($B$4=Dates!$E$4,DataPack!S15,IF($B$4=Dates!$E$5,DataPack!AC15,IF($B$4=Dates!$E$6,DataPack!AM15,IF($B$4=Dates!$E$7,DataPack!AB15)))))</f>
        <v>507</v>
      </c>
      <c r="L9" s="249">
        <f>IF($B$4=Dates!$E$3,DataPack!J15,IF($B$4=Dates!$E$4,DataPack!T15,IF($B$4=Dates!$E$5,DataPack!AD15,IF($B$4=Dates!$E$6,DataPack!AN15,IF($B$4=Dates!$E$7,DataPack!AC15)))))</f>
        <v>8</v>
      </c>
    </row>
    <row r="10" spans="2:12" ht="30" customHeight="1">
      <c r="B10" s="331" t="s">
        <v>921</v>
      </c>
      <c r="C10" s="233"/>
      <c r="D10" s="248">
        <f>IF($B$4=Dates!$E$3,DataPack!B16,IF($B$4=Dates!$E$4,DataPack!L16,IF($B$4=Dates!$E$5,DataPack!V16,IF($B$4=Dates!$E$6,DataPack!AF16,IF($B$4=Dates!$E$7,DataPack!U16)))))</f>
        <v>6139</v>
      </c>
      <c r="E10" s="249">
        <f>IF($B$4=Dates!$E$3,DataPack!C16,IF($B$4=Dates!$E$4,DataPack!M16,IF($B$4=Dates!$E$5,DataPack!W16,IF($B$4=Dates!$E$6,DataPack!AG16,IF($B$4=Dates!$E$7,DataPack!V16)))))</f>
        <v>695</v>
      </c>
      <c r="F10" s="249">
        <f>IF($B$4=Dates!$E$3,DataPack!D16,IF($B$4=Dates!$E$4,DataPack!N16,IF($B$4=Dates!$E$5,DataPack!X16,IF($B$4=Dates!$E$6,DataPack!AH16,IF($B$4=Dates!$E$7,DataPack!W16)))))</f>
        <v>11</v>
      </c>
      <c r="G10" s="249">
        <f>IF($B$4=Dates!$E$3,DataPack!E16,IF($B$4=Dates!$E$4,DataPack!O16,IF($B$4=Dates!$E$5,DataPack!Y16,IF($B$4=Dates!$E$6,DataPack!AI16,IF($B$4=Dates!$E$7,DataPack!X16)))))</f>
        <v>3068</v>
      </c>
      <c r="H10" s="249">
        <f>IF($B$4=Dates!$E$3,DataPack!F16,IF($B$4=Dates!$E$4,DataPack!P16,IF($B$4=Dates!$E$5,DataPack!Z16,IF($B$4=Dates!$E$6,DataPack!AJ16,IF($B$4=Dates!$E$7,DataPack!Y16)))))</f>
        <v>50</v>
      </c>
      <c r="I10" s="249">
        <f>IF($B$4=Dates!$E$3,DataPack!G16,IF($B$4=Dates!$E$4,DataPack!Q16,IF($B$4=Dates!$E$5,DataPack!AA16,IF($B$4=Dates!$E$6,DataPack!AK16,IF($B$4=Dates!$E$7,DataPack!Z16)))))</f>
        <v>1923</v>
      </c>
      <c r="J10" s="249">
        <f>IF($B$4=Dates!$E$3,DataPack!H16,IF($B$4=Dates!$E$4,DataPack!R16,IF($B$4=Dates!$E$5,DataPack!AB16,IF($B$4=Dates!$E$6,DataPack!AL16,IF($B$4=Dates!$E$7,DataPack!AA16)))))</f>
        <v>31</v>
      </c>
      <c r="K10" s="249">
        <f>IF($B$4=Dates!$E$3,DataPack!I16,IF($B$4=Dates!$E$4,DataPack!S16,IF($B$4=Dates!$E$5,DataPack!AC16,IF($B$4=Dates!$E$6,DataPack!AM16,IF($B$4=Dates!$E$7,DataPack!AB16)))))</f>
        <v>453</v>
      </c>
      <c r="L10" s="249">
        <f>IF($B$4=Dates!$E$3,DataPack!J16,IF($B$4=Dates!$E$4,DataPack!T16,IF($B$4=Dates!$E$5,DataPack!AD16,IF($B$4=Dates!$E$6,DataPack!AN16,IF($B$4=Dates!$E$7,DataPack!AC16)))))</f>
        <v>7</v>
      </c>
    </row>
    <row r="11" spans="2:12" ht="30" customHeight="1">
      <c r="B11" s="331" t="s">
        <v>898</v>
      </c>
      <c r="C11" s="233"/>
      <c r="D11" s="248">
        <f>IF($B$4=Dates!$E$3,DataPack!B17,IF($B$4=Dates!$E$4,DataPack!L17,IF($B$4=Dates!$E$5,DataPack!V17,IF($B$4=Dates!$E$6,DataPack!AF17,IF($B$4=Dates!$E$7,DataPack!U17)))))</f>
        <v>6139</v>
      </c>
      <c r="E11" s="249">
        <f>IF($B$4=Dates!$E$3,DataPack!C17,IF($B$4=Dates!$E$4,DataPack!M17,IF($B$4=Dates!$E$5,DataPack!W17,IF($B$4=Dates!$E$6,DataPack!AG17,IF($B$4=Dates!$E$7,DataPack!V17)))))</f>
        <v>1409</v>
      </c>
      <c r="F11" s="249">
        <f>IF($B$4=Dates!$E$3,DataPack!D17,IF($B$4=Dates!$E$4,DataPack!N17,IF($B$4=Dates!$E$5,DataPack!X17,IF($B$4=Dates!$E$6,DataPack!AH17,IF($B$4=Dates!$E$7,DataPack!W17)))))</f>
        <v>23</v>
      </c>
      <c r="G11" s="249">
        <f>IF($B$4=Dates!$E$3,DataPack!E17,IF($B$4=Dates!$E$4,DataPack!O17,IF($B$4=Dates!$E$5,DataPack!Y17,IF($B$4=Dates!$E$6,DataPack!AI17,IF($B$4=Dates!$E$7,DataPack!X17)))))</f>
        <v>3670</v>
      </c>
      <c r="H11" s="249">
        <f>IF($B$4=Dates!$E$3,DataPack!F17,IF($B$4=Dates!$E$4,DataPack!P17,IF($B$4=Dates!$E$5,DataPack!Z17,IF($B$4=Dates!$E$6,DataPack!AJ17,IF($B$4=Dates!$E$7,DataPack!Y17)))))</f>
        <v>60</v>
      </c>
      <c r="I11" s="249">
        <f>IF($B$4=Dates!$E$3,DataPack!G17,IF($B$4=Dates!$E$4,DataPack!Q17,IF($B$4=Dates!$E$5,DataPack!AA17,IF($B$4=Dates!$E$6,DataPack!AK17,IF($B$4=Dates!$E$7,DataPack!Z17)))))</f>
        <v>957</v>
      </c>
      <c r="J11" s="249">
        <f>IF($B$4=Dates!$E$3,DataPack!H17,IF($B$4=Dates!$E$4,DataPack!R17,IF($B$4=Dates!$E$5,DataPack!AB17,IF($B$4=Dates!$E$6,DataPack!AL17,IF($B$4=Dates!$E$7,DataPack!AA17)))))</f>
        <v>16</v>
      </c>
      <c r="K11" s="249">
        <f>IF($B$4=Dates!$E$3,DataPack!I17,IF($B$4=Dates!$E$4,DataPack!S17,IF($B$4=Dates!$E$5,DataPack!AC17,IF($B$4=Dates!$E$6,DataPack!AM17,IF($B$4=Dates!$E$7,DataPack!AB17)))))</f>
        <v>103</v>
      </c>
      <c r="L11" s="249">
        <f>IF($B$4=Dates!$E$3,DataPack!J17,IF($B$4=Dates!$E$4,DataPack!T17,IF($B$4=Dates!$E$5,DataPack!AD17,IF($B$4=Dates!$E$6,DataPack!AN17,IF($B$4=Dates!$E$7,DataPack!AC17)))))</f>
        <v>2</v>
      </c>
    </row>
    <row r="12" spans="2:12" ht="30" customHeight="1">
      <c r="B12" s="331" t="s">
        <v>530</v>
      </c>
      <c r="C12" s="233"/>
      <c r="D12" s="248">
        <f>IF($B$4=Dates!$E$3,DataPack!B18,IF($B$4=Dates!$E$4,DataPack!L18,IF($B$4=Dates!$E$5,DataPack!V18,IF($B$4=Dates!$E$6,DataPack!AF18,IF($B$4=Dates!$E$7,DataPack!U18)))))</f>
        <v>6139</v>
      </c>
      <c r="E12" s="249">
        <f>IF($B$4=Dates!$E$3,DataPack!C18,IF($B$4=Dates!$E$4,DataPack!M18,IF($B$4=Dates!$E$5,DataPack!W18,IF($B$4=Dates!$E$6,DataPack!AG18,IF($B$4=Dates!$E$7,DataPack!V18)))))</f>
        <v>572</v>
      </c>
      <c r="F12" s="249">
        <f>IF($B$4=Dates!$E$3,DataPack!D18,IF($B$4=Dates!$E$4,DataPack!N18,IF($B$4=Dates!$E$5,DataPack!X18,IF($B$4=Dates!$E$6,DataPack!AH18,IF($B$4=Dates!$E$7,DataPack!W18)))))</f>
        <v>9</v>
      </c>
      <c r="G12" s="249">
        <f>IF($B$4=Dates!$E$3,DataPack!E18,IF($B$4=Dates!$E$4,DataPack!O18,IF($B$4=Dates!$E$5,DataPack!Y18,IF($B$4=Dates!$E$6,DataPack!AI18,IF($B$4=Dates!$E$7,DataPack!X18)))))</f>
        <v>3252</v>
      </c>
      <c r="H12" s="249">
        <f>IF($B$4=Dates!$E$3,DataPack!F18,IF($B$4=Dates!$E$4,DataPack!P18,IF($B$4=Dates!$E$5,DataPack!Z18,IF($B$4=Dates!$E$6,DataPack!AJ18,IF($B$4=Dates!$E$7,DataPack!Y18)))))</f>
        <v>53</v>
      </c>
      <c r="I12" s="249">
        <f>IF($B$4=Dates!$E$3,DataPack!G18,IF($B$4=Dates!$E$4,DataPack!Q18,IF($B$4=Dates!$E$5,DataPack!AA18,IF($B$4=Dates!$E$6,DataPack!AK18,IF($B$4=Dates!$E$7,DataPack!Z18)))))</f>
        <v>1979</v>
      </c>
      <c r="J12" s="249">
        <f>IF($B$4=Dates!$E$3,DataPack!H18,IF($B$4=Dates!$E$4,DataPack!R18,IF($B$4=Dates!$E$5,DataPack!AB18,IF($B$4=Dates!$E$6,DataPack!AL18,IF($B$4=Dates!$E$7,DataPack!AA18)))))</f>
        <v>32</v>
      </c>
      <c r="K12" s="249">
        <f>IF($B$4=Dates!$E$3,DataPack!I18,IF($B$4=Dates!$E$4,DataPack!S18,IF($B$4=Dates!$E$5,DataPack!AC18,IF($B$4=Dates!$E$6,DataPack!AM18,IF($B$4=Dates!$E$7,DataPack!AB18)))))</f>
        <v>336</v>
      </c>
      <c r="L12" s="249">
        <f>IF($B$4=Dates!$E$3,DataPack!J18,IF($B$4=Dates!$E$4,DataPack!T18,IF($B$4=Dates!$E$5,DataPack!AD18,IF($B$4=Dates!$E$6,DataPack!AN18,IF($B$4=Dates!$E$7,DataPack!AC18)))))</f>
        <v>5</v>
      </c>
    </row>
    <row r="13" spans="2:12" ht="30" customHeight="1">
      <c r="B13" s="331" t="s">
        <v>896</v>
      </c>
      <c r="C13" s="233"/>
      <c r="D13" s="248">
        <f>IF($B$4=Dates!$E$3,DataPack!B19,IF($B$4=Dates!$E$4,DataPack!L19,IF($B$4=Dates!$E$5,DataPack!V19,IF($B$4=Dates!$E$6,DataPack!AF19,IF($B$4=Dates!$E$7,DataPack!U19)))))</f>
        <v>6139</v>
      </c>
      <c r="E13" s="249">
        <f>IF($B$4=Dates!$E$3,DataPack!C19,IF($B$4=Dates!$E$4,DataPack!M19,IF($B$4=Dates!$E$5,DataPack!W19,IF($B$4=Dates!$E$6,DataPack!AG19,IF($B$4=Dates!$E$7,DataPack!V19)))))</f>
        <v>852</v>
      </c>
      <c r="F13" s="249">
        <f>IF($B$4=Dates!$E$3,DataPack!D19,IF($B$4=Dates!$E$4,DataPack!N19,IF($B$4=Dates!$E$5,DataPack!X19,IF($B$4=Dates!$E$6,DataPack!AH19,IF($B$4=Dates!$E$7,DataPack!W19)))))</f>
        <v>14</v>
      </c>
      <c r="G13" s="249">
        <f>IF($B$4=Dates!$E$3,DataPack!E19,IF($B$4=Dates!$E$4,DataPack!O19,IF($B$4=Dates!$E$5,DataPack!Y19,IF($B$4=Dates!$E$6,DataPack!AI19,IF($B$4=Dates!$E$7,DataPack!X19)))))</f>
        <v>3297</v>
      </c>
      <c r="H13" s="249">
        <f>IF($B$4=Dates!$E$3,DataPack!F19,IF($B$4=Dates!$E$4,DataPack!P19,IF($B$4=Dates!$E$5,DataPack!Z19,IF($B$4=Dates!$E$6,DataPack!AJ19,IF($B$4=Dates!$E$7,DataPack!Y19)))))</f>
        <v>54</v>
      </c>
      <c r="I13" s="249">
        <f>IF($B$4=Dates!$E$3,DataPack!G19,IF($B$4=Dates!$E$4,DataPack!Q19,IF($B$4=Dates!$E$5,DataPack!AA19,IF($B$4=Dates!$E$6,DataPack!AK19,IF($B$4=Dates!$E$7,DataPack!Z19)))))</f>
        <v>1641</v>
      </c>
      <c r="J13" s="249">
        <f>IF($B$4=Dates!$E$3,DataPack!H19,IF($B$4=Dates!$E$4,DataPack!R19,IF($B$4=Dates!$E$5,DataPack!AB19,IF($B$4=Dates!$E$6,DataPack!AL19,IF($B$4=Dates!$E$7,DataPack!AA19)))))</f>
        <v>27</v>
      </c>
      <c r="K13" s="249">
        <f>IF($B$4=Dates!$E$3,DataPack!I19,IF($B$4=Dates!$E$4,DataPack!S19,IF($B$4=Dates!$E$5,DataPack!AC19,IF($B$4=Dates!$E$6,DataPack!AM19,IF($B$4=Dates!$E$7,DataPack!AB19)))))</f>
        <v>349</v>
      </c>
      <c r="L13" s="249">
        <f>IF($B$4=Dates!$E$3,DataPack!J19,IF($B$4=Dates!$E$4,DataPack!T19,IF($B$4=Dates!$E$5,DataPack!AD19,IF($B$4=Dates!$E$6,DataPack!AN19,IF($B$4=Dates!$E$7,DataPack!AC19)))))</f>
        <v>6</v>
      </c>
    </row>
    <row r="14" spans="2:12" ht="30" customHeight="1">
      <c r="B14" s="239" t="s">
        <v>888</v>
      </c>
      <c r="C14" s="237"/>
      <c r="D14" s="248">
        <f>IF($B$4=Dates!$E$3,DataPack!B20,IF($B$4=Dates!$E$4,DataPack!L20,IF($B$4=Dates!$E$5,DataPack!V20,IF($B$4=Dates!$E$6,DataPack!AF20,IF($B$4=Dates!$E$7,DataPack!U20)))))</f>
        <v>18</v>
      </c>
      <c r="E14" s="249">
        <f>IF($B$4=Dates!$E$3,DataPack!C20,IF($B$4=Dates!$E$4,DataPack!M20,IF($B$4=Dates!$E$5,DataPack!W20,IF($B$4=Dates!$E$6,DataPack!AG20,IF($B$4=Dates!$E$7,DataPack!V20)))))</f>
        <v>9</v>
      </c>
      <c r="F14" s="249">
        <f>IF($B$4=Dates!$E$3,DataPack!D20,IF($B$4=Dates!$E$4,DataPack!N20,IF($B$4=Dates!$E$5,DataPack!X20,IF($B$4=Dates!$E$6,DataPack!AH20,IF($B$4=Dates!$E$7,DataPack!W20)))))</f>
        <v>50</v>
      </c>
      <c r="G14" s="249">
        <f>IF($B$4=Dates!$E$3,DataPack!E20,IF($B$4=Dates!$E$4,DataPack!O20,IF($B$4=Dates!$E$5,DataPack!Y20,IF($B$4=Dates!$E$6,DataPack!AI20,IF($B$4=Dates!$E$7,DataPack!X20)))))</f>
        <v>4</v>
      </c>
      <c r="H14" s="249">
        <f>IF($B$4=Dates!$E$3,DataPack!F20,IF($B$4=Dates!$E$4,DataPack!P20,IF($B$4=Dates!$E$5,DataPack!Z20,IF($B$4=Dates!$E$6,DataPack!AJ20,IF($B$4=Dates!$E$7,DataPack!Y20)))))</f>
        <v>22.222222222222221</v>
      </c>
      <c r="I14" s="249">
        <f>IF($B$4=Dates!$E$3,DataPack!G20,IF($B$4=Dates!$E$4,DataPack!Q20,IF($B$4=Dates!$E$5,DataPack!AA20,IF($B$4=Dates!$E$6,DataPack!AK20,IF($B$4=Dates!$E$7,DataPack!Z20)))))</f>
        <v>3</v>
      </c>
      <c r="J14" s="249">
        <f>IF($B$4=Dates!$E$3,DataPack!H20,IF($B$4=Dates!$E$4,DataPack!R20,IF($B$4=Dates!$E$5,DataPack!AB20,IF($B$4=Dates!$E$6,DataPack!AL20,IF($B$4=Dates!$E$7,DataPack!AA20)))))</f>
        <v>16.666666666666664</v>
      </c>
      <c r="K14" s="249">
        <f>IF($B$4=Dates!$E$3,DataPack!I20,IF($B$4=Dates!$E$4,DataPack!S20,IF($B$4=Dates!$E$5,DataPack!AC20,IF($B$4=Dates!$E$6,DataPack!AM20,IF($B$4=Dates!$E$7,DataPack!AB20)))))</f>
        <v>2</v>
      </c>
      <c r="L14" s="249">
        <f>IF($B$4=Dates!$E$3,DataPack!J20,IF($B$4=Dates!$E$4,DataPack!T20,IF($B$4=Dates!$E$5,DataPack!AD20,IF($B$4=Dates!$E$6,DataPack!AN20,IF($B$4=Dates!$E$7,DataPack!AC20)))))</f>
        <v>11.111111111111111</v>
      </c>
    </row>
    <row r="15" spans="2:12" ht="30" customHeight="1">
      <c r="B15" s="239" t="s">
        <v>887</v>
      </c>
      <c r="C15" s="237"/>
      <c r="D15" s="248">
        <f>IF($B$4=Dates!$E$3,DataPack!B21,IF($B$4=Dates!$E$4,DataPack!L21,IF($B$4=Dates!$E$5,DataPack!V21,IF($B$4=Dates!$E$6,DataPack!AF21,IF($B$4=Dates!$E$7,DataPack!U21)))))</f>
        <v>18</v>
      </c>
      <c r="E15" s="249">
        <f>IF($B$4=Dates!$E$3,DataPack!C21,IF($B$4=Dates!$E$4,DataPack!M21,IF($B$4=Dates!$E$5,DataPack!W21,IF($B$4=Dates!$E$6,DataPack!AG21,IF($B$4=Dates!$E$7,DataPack!V21)))))</f>
        <v>11</v>
      </c>
      <c r="F15" s="249">
        <f>IF($B$4=Dates!$E$3,DataPack!D21,IF($B$4=Dates!$E$4,DataPack!N21,IF($B$4=Dates!$E$5,DataPack!X21,IF($B$4=Dates!$E$6,DataPack!AH21,IF($B$4=Dates!$E$7,DataPack!W21)))))</f>
        <v>61.111111111111114</v>
      </c>
      <c r="G15" s="249">
        <f>IF($B$4=Dates!$E$3,DataPack!E21,IF($B$4=Dates!$E$4,DataPack!O21,IF($B$4=Dates!$E$5,DataPack!Y21,IF($B$4=Dates!$E$6,DataPack!AI21,IF($B$4=Dates!$E$7,DataPack!X21)))))</f>
        <v>7</v>
      </c>
      <c r="H15" s="249">
        <f>IF($B$4=Dates!$E$3,DataPack!F21,IF($B$4=Dates!$E$4,DataPack!P21,IF($B$4=Dates!$E$5,DataPack!Z21,IF($B$4=Dates!$E$6,DataPack!AJ21,IF($B$4=Dates!$E$7,DataPack!Y21)))))</f>
        <v>38.888888888888893</v>
      </c>
      <c r="I15" s="249">
        <f>IF($B$4=Dates!$E$3,DataPack!G21,IF($B$4=Dates!$E$4,DataPack!Q21,IF($B$4=Dates!$E$5,DataPack!AA21,IF($B$4=Dates!$E$6,DataPack!AK21,IF($B$4=Dates!$E$7,DataPack!Z21)))))</f>
        <v>0</v>
      </c>
      <c r="J15" s="249">
        <f>IF($B$4=Dates!$E$3,DataPack!H21,IF($B$4=Dates!$E$4,DataPack!R21,IF($B$4=Dates!$E$5,DataPack!AB21,IF($B$4=Dates!$E$6,DataPack!AL21,IF($B$4=Dates!$E$7,DataPack!AA21)))))</f>
        <v>0</v>
      </c>
      <c r="K15" s="249">
        <f>IF($B$4=Dates!$E$3,DataPack!I21,IF($B$4=Dates!$E$4,DataPack!S21,IF($B$4=Dates!$E$5,DataPack!AC21,IF($B$4=Dates!$E$6,DataPack!AM21,IF($B$4=Dates!$E$7,DataPack!AB21)))))</f>
        <v>0</v>
      </c>
      <c r="L15" s="249">
        <f>IF($B$4=Dates!$E$3,DataPack!J21,IF($B$4=Dates!$E$4,DataPack!T21,IF($B$4=Dates!$E$5,DataPack!AD21,IF($B$4=Dates!$E$6,DataPack!AN21,IF($B$4=Dates!$E$7,DataPack!AC21)))))</f>
        <v>0</v>
      </c>
    </row>
    <row r="16" spans="2:12" ht="30" customHeight="1">
      <c r="B16" s="239" t="s">
        <v>889</v>
      </c>
      <c r="C16" s="237"/>
      <c r="D16" s="248">
        <f>IF($B$4=Dates!$E$3,DataPack!B22,IF($B$4=Dates!$E$4,DataPack!L22,IF($B$4=Dates!$E$5,DataPack!V22,IF($B$4=Dates!$E$6,DataPack!AF22,IF($B$4=Dates!$E$7,DataPack!U22)))))</f>
        <v>18</v>
      </c>
      <c r="E16" s="249">
        <f>IF($B$4=Dates!$E$3,DataPack!C22,IF($B$4=Dates!$E$4,DataPack!M22,IF($B$4=Dates!$E$5,DataPack!W22,IF($B$4=Dates!$E$6,DataPack!AG22,IF($B$4=Dates!$E$7,DataPack!V22)))))</f>
        <v>9</v>
      </c>
      <c r="F16" s="249">
        <f>IF($B$4=Dates!$E$3,DataPack!D22,IF($B$4=Dates!$E$4,DataPack!N22,IF($B$4=Dates!$E$5,DataPack!X22,IF($B$4=Dates!$E$6,DataPack!AH22,IF($B$4=Dates!$E$7,DataPack!W22)))))</f>
        <v>50</v>
      </c>
      <c r="G16" s="249">
        <f>IF($B$4=Dates!$E$3,DataPack!E22,IF($B$4=Dates!$E$4,DataPack!O22,IF($B$4=Dates!$E$5,DataPack!Y22,IF($B$4=Dates!$E$6,DataPack!AI22,IF($B$4=Dates!$E$7,DataPack!X22)))))</f>
        <v>7</v>
      </c>
      <c r="H16" s="249">
        <f>IF($B$4=Dates!$E$3,DataPack!F22,IF($B$4=Dates!$E$4,DataPack!P22,IF($B$4=Dates!$E$5,DataPack!Z22,IF($B$4=Dates!$E$6,DataPack!AJ22,IF($B$4=Dates!$E$7,DataPack!Y22)))))</f>
        <v>38.888888888888893</v>
      </c>
      <c r="I16" s="249">
        <f>IF($B$4=Dates!$E$3,DataPack!G22,IF($B$4=Dates!$E$4,DataPack!Q22,IF($B$4=Dates!$E$5,DataPack!AA22,IF($B$4=Dates!$E$6,DataPack!AK22,IF($B$4=Dates!$E$7,DataPack!Z22)))))</f>
        <v>2</v>
      </c>
      <c r="J16" s="249">
        <f>IF($B$4=Dates!$E$3,DataPack!H22,IF($B$4=Dates!$E$4,DataPack!R22,IF($B$4=Dates!$E$5,DataPack!AB22,IF($B$4=Dates!$E$6,DataPack!AL22,IF($B$4=Dates!$E$7,DataPack!AA22)))))</f>
        <v>11.111111111111111</v>
      </c>
      <c r="K16" s="249">
        <f>IF($B$4=Dates!$E$3,DataPack!I22,IF($B$4=Dates!$E$4,DataPack!S22,IF($B$4=Dates!$E$5,DataPack!AC22,IF($B$4=Dates!$E$6,DataPack!AM22,IF($B$4=Dates!$E$7,DataPack!AB22)))))</f>
        <v>0</v>
      </c>
      <c r="L16" s="249">
        <f>IF($B$4=Dates!$E$3,DataPack!J22,IF($B$4=Dates!$E$4,DataPack!T22,IF($B$4=Dates!$E$5,DataPack!AD22,IF($B$4=Dates!$E$6,DataPack!AN22,IF($B$4=Dates!$E$7,DataPack!AC22)))))</f>
        <v>0</v>
      </c>
    </row>
    <row r="17" spans="2:12" ht="30" customHeight="1">
      <c r="B17" s="239" t="s">
        <v>890</v>
      </c>
      <c r="C17" s="237"/>
      <c r="D17" s="248">
        <f>IF($B$4=Dates!$E$3,DataPack!B23,IF($B$4=Dates!$E$4,DataPack!L23,IF($B$4=Dates!$E$5,DataPack!V23,IF($B$4=Dates!$E$6,DataPack!AF23,IF($B$4=Dates!$E$7,DataPack!U23)))))</f>
        <v>18</v>
      </c>
      <c r="E17" s="249">
        <f>IF($B$4=Dates!$E$3,DataPack!C23,IF($B$4=Dates!$E$4,DataPack!M23,IF($B$4=Dates!$E$5,DataPack!W23,IF($B$4=Dates!$E$6,DataPack!AG23,IF($B$4=Dates!$E$7,DataPack!V23)))))</f>
        <v>10</v>
      </c>
      <c r="F17" s="249">
        <f>IF($B$4=Dates!$E$3,DataPack!D23,IF($B$4=Dates!$E$4,DataPack!N23,IF($B$4=Dates!$E$5,DataPack!X23,IF($B$4=Dates!$E$6,DataPack!AH23,IF($B$4=Dates!$E$7,DataPack!W23)))))</f>
        <v>55.555555555555557</v>
      </c>
      <c r="G17" s="249">
        <f>IF($B$4=Dates!$E$3,DataPack!E23,IF($B$4=Dates!$E$4,DataPack!O23,IF($B$4=Dates!$E$5,DataPack!Y23,IF($B$4=Dates!$E$6,DataPack!AI23,IF($B$4=Dates!$E$7,DataPack!X23)))))</f>
        <v>3</v>
      </c>
      <c r="H17" s="249">
        <f>IF($B$4=Dates!$E$3,DataPack!F23,IF($B$4=Dates!$E$4,DataPack!P23,IF($B$4=Dates!$E$5,DataPack!Z23,IF($B$4=Dates!$E$6,DataPack!AJ23,IF($B$4=Dates!$E$7,DataPack!Y23)))))</f>
        <v>16.666666666666664</v>
      </c>
      <c r="I17" s="249">
        <f>IF($B$4=Dates!$E$3,DataPack!G23,IF($B$4=Dates!$E$4,DataPack!Q23,IF($B$4=Dates!$E$5,DataPack!AA23,IF($B$4=Dates!$E$6,DataPack!AK23,IF($B$4=Dates!$E$7,DataPack!Z23)))))</f>
        <v>4</v>
      </c>
      <c r="J17" s="249">
        <f>IF($B$4=Dates!$E$3,DataPack!H23,IF($B$4=Dates!$E$4,DataPack!R23,IF($B$4=Dates!$E$5,DataPack!AB23,IF($B$4=Dates!$E$6,DataPack!AL23,IF($B$4=Dates!$E$7,DataPack!AA23)))))</f>
        <v>22.222222222222221</v>
      </c>
      <c r="K17" s="249">
        <f>IF($B$4=Dates!$E$3,DataPack!I23,IF($B$4=Dates!$E$4,DataPack!S23,IF($B$4=Dates!$E$5,DataPack!AC23,IF($B$4=Dates!$E$6,DataPack!AM23,IF($B$4=Dates!$E$7,DataPack!AB23)))))</f>
        <v>1</v>
      </c>
      <c r="L17" s="249">
        <f>IF($B$4=Dates!$E$3,DataPack!J23,IF($B$4=Dates!$E$4,DataPack!T23,IF($B$4=Dates!$E$5,DataPack!AD23,IF($B$4=Dates!$E$6,DataPack!AN23,IF($B$4=Dates!$E$7,DataPack!AC23)))))</f>
        <v>5.5555555555555554</v>
      </c>
    </row>
    <row r="18" spans="2:12" ht="30" customHeight="1">
      <c r="B18" s="239" t="s">
        <v>891</v>
      </c>
      <c r="C18" s="237"/>
      <c r="D18" s="248">
        <f>IF($B$4=Dates!$E$3,DataPack!B24,IF($B$4=Dates!$E$4,DataPack!L24,IF($B$4=Dates!$E$5,DataPack!V24,IF($B$4=Dates!$E$6,DataPack!AF24,IF($B$4=Dates!$E$7,DataPack!U24)))))</f>
        <v>18</v>
      </c>
      <c r="E18" s="249">
        <f>IF($B$4=Dates!$E$3,DataPack!C24,IF($B$4=Dates!$E$4,DataPack!M24,IF($B$4=Dates!$E$5,DataPack!W24,IF($B$4=Dates!$E$6,DataPack!AG24,IF($B$4=Dates!$E$7,DataPack!V24)))))</f>
        <v>8</v>
      </c>
      <c r="F18" s="249">
        <f>IF($B$4=Dates!$E$3,DataPack!D24,IF($B$4=Dates!$E$4,DataPack!N24,IF($B$4=Dates!$E$5,DataPack!X24,IF($B$4=Dates!$E$6,DataPack!AH24,IF($B$4=Dates!$E$7,DataPack!W24)))))</f>
        <v>44.444444444444443</v>
      </c>
      <c r="G18" s="249">
        <f>IF($B$4=Dates!$E$3,DataPack!E24,IF($B$4=Dates!$E$4,DataPack!O24,IF($B$4=Dates!$E$5,DataPack!Y24,IF($B$4=Dates!$E$6,DataPack!AI24,IF($B$4=Dates!$E$7,DataPack!X24)))))</f>
        <v>5</v>
      </c>
      <c r="H18" s="249">
        <f>IF($B$4=Dates!$E$3,DataPack!F24,IF($B$4=Dates!$E$4,DataPack!P24,IF($B$4=Dates!$E$5,DataPack!Z24,IF($B$4=Dates!$E$6,DataPack!AJ24,IF($B$4=Dates!$E$7,DataPack!Y24)))))</f>
        <v>27.777777777777779</v>
      </c>
      <c r="I18" s="249">
        <f>IF($B$4=Dates!$E$3,DataPack!G24,IF($B$4=Dates!$E$4,DataPack!Q24,IF($B$4=Dates!$E$5,DataPack!AA24,IF($B$4=Dates!$E$6,DataPack!AK24,IF($B$4=Dates!$E$7,DataPack!Z24)))))</f>
        <v>3</v>
      </c>
      <c r="J18" s="249">
        <f>IF($B$4=Dates!$E$3,DataPack!H24,IF($B$4=Dates!$E$4,DataPack!R24,IF($B$4=Dates!$E$5,DataPack!AB24,IF($B$4=Dates!$E$6,DataPack!AL24,IF($B$4=Dates!$E$7,DataPack!AA24)))))</f>
        <v>16.666666666666664</v>
      </c>
      <c r="K18" s="249">
        <f>IF($B$4=Dates!$E$3,DataPack!I24,IF($B$4=Dates!$E$4,DataPack!S24,IF($B$4=Dates!$E$5,DataPack!AC24,IF($B$4=Dates!$E$6,DataPack!AM24,IF($B$4=Dates!$E$7,DataPack!AB24)))))</f>
        <v>2</v>
      </c>
      <c r="L18" s="249">
        <f>IF($B$4=Dates!$E$3,DataPack!J24,IF($B$4=Dates!$E$4,DataPack!T24,IF($B$4=Dates!$E$5,DataPack!AD24,IF($B$4=Dates!$E$6,DataPack!AN24,IF($B$4=Dates!$E$7,DataPack!AC24)))))</f>
        <v>11.111111111111111</v>
      </c>
    </row>
    <row r="19" spans="2:12">
      <c r="B19" s="240"/>
      <c r="C19" s="240"/>
      <c r="D19" s="250"/>
      <c r="E19" s="250"/>
      <c r="F19" s="250"/>
      <c r="G19" s="250"/>
      <c r="H19" s="250"/>
      <c r="I19" s="250"/>
      <c r="J19" s="250"/>
      <c r="K19" s="372"/>
      <c r="L19" s="251" t="s">
        <v>22</v>
      </c>
    </row>
    <row r="20" spans="2:12">
      <c r="B20" s="225" t="s">
        <v>537</v>
      </c>
      <c r="C20" s="237"/>
      <c r="D20" s="225"/>
      <c r="E20" s="225"/>
      <c r="F20" s="225"/>
      <c r="G20" s="225"/>
      <c r="H20" s="225"/>
      <c r="I20" s="225"/>
      <c r="J20" s="225"/>
      <c r="K20" s="241"/>
      <c r="L20" s="235"/>
    </row>
    <row r="21" spans="2:12" hidden="1">
      <c r="B21" s="225" t="s">
        <v>542</v>
      </c>
      <c r="C21" s="237"/>
      <c r="D21" s="225"/>
      <c r="E21" s="225"/>
      <c r="F21" s="225"/>
      <c r="G21" s="225"/>
      <c r="H21" s="225"/>
      <c r="I21" s="225"/>
      <c r="J21" s="225"/>
      <c r="K21" s="241"/>
      <c r="L21" s="235"/>
    </row>
    <row r="22" spans="2:12" hidden="1">
      <c r="B22" s="225" t="s">
        <v>886</v>
      </c>
    </row>
    <row r="23" spans="2:12">
      <c r="B23" s="225" t="s">
        <v>1354</v>
      </c>
    </row>
    <row r="24" spans="2:12">
      <c r="B24" s="225" t="str">
        <f>IF(Table2="1 April 2012 and 30 June 2012","3. These statistics exclude around 30 schools which were inspected during the quarter but where the inspection report had not been published by 31 July","")</f>
        <v/>
      </c>
    </row>
  </sheetData>
  <sheetProtection sheet="1" selectLockedCells="1"/>
  <mergeCells count="5">
    <mergeCell ref="D6:D7"/>
    <mergeCell ref="K6:L6"/>
    <mergeCell ref="E6:F6"/>
    <mergeCell ref="G6:H6"/>
    <mergeCell ref="I6:J6"/>
  </mergeCells>
  <phoneticPr fontId="1" type="noConversion"/>
  <dataValidations count="1">
    <dataValidation type="list" allowBlank="1" showInputMessage="1" showErrorMessage="1" sqref="B4">
      <formula1>Date</formula1>
    </dataValidation>
  </dataValidations>
  <pageMargins left="0.74803149606299213" right="0.74803149606299213" top="0.98425196850393704" bottom="0.98425196850393704" header="0.51181102362204722" footer="0.51181102362204722"/>
  <pageSetup paperSize="9" scale="77" orientation="landscape" r:id="rId1"/>
  <headerFooter alignWithMargins="0"/>
</worksheet>
</file>

<file path=xl/worksheets/sheet7.xml><?xml version="1.0" encoding="utf-8"?>
<worksheet xmlns="http://schemas.openxmlformats.org/spreadsheetml/2006/main" xmlns:r="http://schemas.openxmlformats.org/officeDocument/2006/relationships">
  <sheetPr codeName="Sheet12">
    <tabColor indexed="42"/>
  </sheetPr>
  <dimension ref="B1:M21"/>
  <sheetViews>
    <sheetView showGridLines="0" showRowColHeaders="0" zoomScale="85" zoomScaleNormal="85" workbookViewId="0">
      <selection activeCell="B6" sqref="B6"/>
    </sheetView>
  </sheetViews>
  <sheetFormatPr defaultRowHeight="12.75"/>
  <cols>
    <col min="1" max="1" width="2.7109375" style="85" customWidth="1"/>
    <col min="2" max="2" width="59.140625" style="85" customWidth="1"/>
    <col min="3" max="3" width="1.5703125" style="89" customWidth="1"/>
    <col min="4" max="4" width="14.5703125" style="85" customWidth="1"/>
    <col min="5" max="10" width="12" style="85" customWidth="1"/>
    <col min="11" max="11" width="12" style="87" customWidth="1"/>
    <col min="12" max="12" width="12" style="88" customWidth="1"/>
    <col min="13" max="13" width="12" style="85" customWidth="1"/>
    <col min="14" max="16384" width="9.140625" style="85"/>
  </cols>
  <sheetData>
    <row r="1" spans="2:13">
      <c r="B1" s="208"/>
    </row>
    <row r="2" spans="2:13" ht="14.25" customHeight="1">
      <c r="B2" s="41" t="str">
        <f>"Table 2a: Inspection outcomes of nursery schools inspected " &amp; IF('Table 2a'!B6=Dates!$E$3, "between " &amp; Dates!$E$3, IF('Table 2a'!B6 = Dates!E4, "in " &amp; Dates!E4, IF('Table 2a'!B6=Dates!E5, "in " &amp; Dates!E5, IF('Table 2a'!B6=Dates!E6, "in " &amp; Dates!E6, IF('Table 2a'!B6=Dates!E7, "in " &amp; Dates!E7)))))  &amp; " (final) "&amp; CHAR(185)</f>
        <v>Table 2a: Inspection outcomes of nursery schools inspected between 1 September 2011 and 31 August 2012 (final) ¹</v>
      </c>
      <c r="C2" s="44"/>
      <c r="D2" s="44"/>
      <c r="E2" s="44"/>
      <c r="F2" s="44"/>
      <c r="G2" s="44"/>
      <c r="H2" s="44"/>
      <c r="I2" s="44"/>
      <c r="J2" s="44"/>
      <c r="K2" s="44"/>
      <c r="L2" s="44"/>
      <c r="M2" s="5"/>
    </row>
    <row r="3" spans="2:13" ht="14.25" customHeight="1">
      <c r="B3" s="41"/>
      <c r="C3" s="44"/>
      <c r="D3" s="44"/>
      <c r="E3" s="44"/>
      <c r="F3" s="44"/>
      <c r="G3" s="44"/>
      <c r="H3" s="44"/>
      <c r="I3" s="44"/>
      <c r="J3" s="44"/>
      <c r="K3" s="44"/>
      <c r="L3" s="44"/>
      <c r="M3" s="5"/>
    </row>
    <row r="4" spans="2:13" ht="12.75" customHeight="1">
      <c r="B4" s="35" t="s">
        <v>48</v>
      </c>
      <c r="C4" s="30"/>
      <c r="D4" s="30"/>
      <c r="E4" s="30"/>
      <c r="F4" s="30"/>
      <c r="G4" s="30"/>
      <c r="H4" s="30"/>
      <c r="I4" s="30"/>
      <c r="J4" s="30"/>
      <c r="K4" s="31"/>
      <c r="L4" s="27"/>
      <c r="M4" s="5"/>
    </row>
    <row r="5" spans="2:13" ht="4.5" customHeight="1">
      <c r="B5" s="13"/>
      <c r="C5" s="30"/>
      <c r="D5" s="30"/>
      <c r="E5" s="30"/>
      <c r="F5" s="30"/>
      <c r="G5" s="31"/>
      <c r="H5" s="27"/>
      <c r="I5" s="5"/>
      <c r="J5" s="5"/>
      <c r="K5" s="5"/>
      <c r="L5" s="5"/>
      <c r="M5" s="5"/>
    </row>
    <row r="6" spans="2:13" ht="15" customHeight="1">
      <c r="B6" s="51" t="s">
        <v>1031</v>
      </c>
      <c r="C6" s="11"/>
      <c r="D6" s="397" t="s">
        <v>550</v>
      </c>
      <c r="E6" s="399" t="s">
        <v>54</v>
      </c>
      <c r="F6" s="399"/>
      <c r="G6" s="399" t="s">
        <v>55</v>
      </c>
      <c r="H6" s="399"/>
      <c r="I6" s="399" t="s">
        <v>56</v>
      </c>
      <c r="J6" s="399"/>
      <c r="K6" s="399" t="s">
        <v>57</v>
      </c>
      <c r="L6" s="399"/>
      <c r="M6" s="5"/>
    </row>
    <row r="7" spans="2:13" ht="14.25" customHeight="1">
      <c r="B7" s="12"/>
      <c r="C7" s="12"/>
      <c r="D7" s="398"/>
      <c r="E7" s="21" t="s">
        <v>111</v>
      </c>
      <c r="F7" s="21" t="s">
        <v>168</v>
      </c>
      <c r="G7" s="21" t="s">
        <v>111</v>
      </c>
      <c r="H7" s="21" t="s">
        <v>168</v>
      </c>
      <c r="I7" s="21" t="s">
        <v>111</v>
      </c>
      <c r="J7" s="21" t="s">
        <v>168</v>
      </c>
      <c r="K7" s="9" t="s">
        <v>111</v>
      </c>
      <c r="L7" s="32" t="s">
        <v>168</v>
      </c>
      <c r="M7" s="5"/>
    </row>
    <row r="8" spans="2:13" ht="4.5" customHeight="1">
      <c r="B8" s="11"/>
      <c r="C8" s="11"/>
      <c r="D8" s="27"/>
      <c r="E8" s="25"/>
      <c r="F8" s="25"/>
      <c r="G8" s="25"/>
      <c r="H8" s="25"/>
      <c r="I8" s="25"/>
      <c r="J8" s="25"/>
      <c r="K8" s="11"/>
      <c r="L8" s="31"/>
      <c r="M8" s="5"/>
    </row>
    <row r="9" spans="2:13" ht="30" customHeight="1">
      <c r="B9" s="331" t="s">
        <v>895</v>
      </c>
      <c r="C9" s="48"/>
      <c r="D9" s="21">
        <f>IF($B$6=Dates!$E$3,DataPack!B27,IF($B$6=Dates!$E$4,DataPack!L27,IF($B$6=Dates!$E$5,DataPack!V27,IF($B$6=Dates!$E$6,DataPack!AF27,IF($B$6=Dates!$E$7,DataPack!U27)))))</f>
        <v>143</v>
      </c>
      <c r="E9" s="28">
        <f>IF($B$6=Dates!$E$3,DataPack!C27,IF($B$6=Dates!$E$4,DataPack!M27,IF($B$6=Dates!$E$5,DataPack!W27,IF($B$6=Dates!$E$6,DataPack!AG27,IF($B$6=Dates!$E$7,DataPack!V27)))))</f>
        <v>79</v>
      </c>
      <c r="F9" s="28">
        <f>IF($B$6=Dates!$E$3,DataPack!D27,IF($B$6=Dates!$E$4,DataPack!N27,IF($B$6=Dates!$E$5,DataPack!X27,IF($B$6=Dates!$E$6,DataPack!AH27,IF($B$6=Dates!$E$7,DataPack!W27)))))</f>
        <v>55</v>
      </c>
      <c r="G9" s="28">
        <f>IF($B$6=Dates!$E$3,DataPack!E27,IF($B$6=Dates!$E$4,DataPack!O27,IF($B$6=Dates!$E$5,DataPack!Y27,IF($B$6=Dates!$E$6,DataPack!AI27,IF($B$6=Dates!$E$7,DataPack!X27)))))</f>
        <v>58</v>
      </c>
      <c r="H9" s="28">
        <f>IF($B$6=Dates!$E$3,DataPack!F27,IF($B$6=Dates!$E$4,DataPack!P27,IF($B$6=Dates!$E$5,DataPack!Z27,IF($B$6=Dates!$E$6,DataPack!AJ27,IF($B$6=Dates!$E$7,DataPack!Y27)))))</f>
        <v>41</v>
      </c>
      <c r="I9" s="28">
        <f>IF($B$6=Dates!$E$3,DataPack!G27,IF($B$6=Dates!$E$4,DataPack!Q27,IF($B$6=Dates!$E$5,DataPack!AA27,IF($B$6=Dates!$E$6,DataPack!AK27,IF($B$6=Dates!$E$7,DataPack!Z27)))))</f>
        <v>5</v>
      </c>
      <c r="J9" s="28">
        <f>IF($B$6=Dates!$E$3,DataPack!H27,IF($B$6=Dates!$E$4,DataPack!R27,IF($B$6=Dates!$E$5,DataPack!AB27,IF($B$6=Dates!$E$6,DataPack!AL27,IF($B$6=Dates!$E$7,DataPack!AA27)))))</f>
        <v>3</v>
      </c>
      <c r="K9" s="28">
        <f>IF($B$6=Dates!$E$3,DataPack!I27,IF($B$6=Dates!$E$4,DataPack!S27,IF($B$6=Dates!$E$5,DataPack!AC27,IF($B$6=Dates!$E$6,DataPack!AM27,IF($B$6=Dates!$E$7,DataPack!AB27)))))</f>
        <v>1</v>
      </c>
      <c r="L9" s="28">
        <f>IF($B$6=Dates!$E$3,DataPack!J27,IF($B$6=Dates!$E$4,DataPack!T27,IF($B$6=Dates!$E$5,DataPack!AD27,IF($B$6=Dates!$E$6,DataPack!AN27,IF($B$6=Dates!$E$7,DataPack!AC27)))))</f>
        <v>1</v>
      </c>
      <c r="M9" s="5"/>
    </row>
    <row r="10" spans="2:13" ht="30" customHeight="1">
      <c r="B10" s="331" t="s">
        <v>897</v>
      </c>
      <c r="C10" s="48"/>
      <c r="D10" s="21">
        <f>IF($B$6=Dates!$E$3,DataPack!B28,IF($B$6=Dates!$E$4,DataPack!L28,IF($B$6=Dates!$E$5,DataPack!V28,IF($B$6=Dates!$E$6,DataPack!AF28,IF($B$6=Dates!$E$7,DataPack!U28)))))</f>
        <v>143</v>
      </c>
      <c r="E10" s="28">
        <f>IF($B$6=Dates!$E$3,DataPack!C28,IF($B$6=Dates!$E$4,DataPack!M28,IF($B$6=Dates!$E$5,DataPack!W28,IF($B$6=Dates!$E$6,DataPack!AG28,IF($B$6=Dates!$E$7,DataPack!V28)))))</f>
        <v>75</v>
      </c>
      <c r="F10" s="28">
        <f>IF($B$6=Dates!$E$3,DataPack!D28,IF($B$6=Dates!$E$4,DataPack!N28,IF($B$6=Dates!$E$5,DataPack!X28,IF($B$6=Dates!$E$6,DataPack!AH28,IF($B$6=Dates!$E$7,DataPack!W28)))))</f>
        <v>52</v>
      </c>
      <c r="G10" s="28">
        <f>IF($B$6=Dates!$E$3,DataPack!E28,IF($B$6=Dates!$E$4,DataPack!O28,IF($B$6=Dates!$E$5,DataPack!Y28,IF($B$6=Dates!$E$6,DataPack!AI28,IF($B$6=Dates!$E$7,DataPack!X28)))))</f>
        <v>62</v>
      </c>
      <c r="H10" s="28">
        <f>IF($B$6=Dates!$E$3,DataPack!F28,IF($B$6=Dates!$E$4,DataPack!P28,IF($B$6=Dates!$E$5,DataPack!Z28,IF($B$6=Dates!$E$6,DataPack!AJ28,IF($B$6=Dates!$E$7,DataPack!Y28)))))</f>
        <v>43</v>
      </c>
      <c r="I10" s="28">
        <f>IF($B$6=Dates!$E$3,DataPack!G28,IF($B$6=Dates!$E$4,DataPack!Q28,IF($B$6=Dates!$E$5,DataPack!AA28,IF($B$6=Dates!$E$6,DataPack!AK28,IF($B$6=Dates!$E$7,DataPack!Z28)))))</f>
        <v>6</v>
      </c>
      <c r="J10" s="28">
        <f>IF($B$6=Dates!$E$3,DataPack!H28,IF($B$6=Dates!$E$4,DataPack!R28,IF($B$6=Dates!$E$5,DataPack!AB28,IF($B$6=Dates!$E$6,DataPack!AL28,IF($B$6=Dates!$E$7,DataPack!AA28)))))</f>
        <v>4</v>
      </c>
      <c r="K10" s="28">
        <f>IF($B$6=Dates!$E$3,DataPack!I28,IF($B$6=Dates!$E$4,DataPack!S28,IF($B$6=Dates!$E$5,DataPack!AC28,IF($B$6=Dates!$E$6,DataPack!AM28,IF($B$6=Dates!$E$7,DataPack!AB28)))))</f>
        <v>0</v>
      </c>
      <c r="L10" s="28">
        <f>IF($B$6=Dates!$E$3,DataPack!J28,IF($B$6=Dates!$E$4,DataPack!T28,IF($B$6=Dates!$E$5,DataPack!AD28,IF($B$6=Dates!$E$6,DataPack!AN28,IF($B$6=Dates!$E$7,DataPack!AC28)))))</f>
        <v>0</v>
      </c>
      <c r="M10" s="5"/>
    </row>
    <row r="11" spans="2:13" ht="30" customHeight="1">
      <c r="B11" s="331" t="s">
        <v>898</v>
      </c>
      <c r="C11" s="48"/>
      <c r="D11" s="21">
        <f>IF($B$6=Dates!$E$3,DataPack!B29,IF($B$6=Dates!$E$4,DataPack!L29,IF($B$6=Dates!$E$5,DataPack!V29,IF($B$6=Dates!$E$6,DataPack!AF29,IF($B$6=Dates!$E$7,DataPack!U29)))))</f>
        <v>143</v>
      </c>
      <c r="E11" s="28">
        <f>IF($B$6=Dates!$E$3,DataPack!C29,IF($B$6=Dates!$E$4,DataPack!M29,IF($B$6=Dates!$E$5,DataPack!W29,IF($B$6=Dates!$E$6,DataPack!AG29,IF($B$6=Dates!$E$7,DataPack!V29)))))</f>
        <v>101</v>
      </c>
      <c r="F11" s="28">
        <f>IF($B$6=Dates!$E$3,DataPack!D29,IF($B$6=Dates!$E$4,DataPack!N29,IF($B$6=Dates!$E$5,DataPack!X29,IF($B$6=Dates!$E$6,DataPack!AH29,IF($B$6=Dates!$E$7,DataPack!W29)))))</f>
        <v>71</v>
      </c>
      <c r="G11" s="28">
        <f>IF($B$6=Dates!$E$3,DataPack!E29,IF($B$6=Dates!$E$4,DataPack!O29,IF($B$6=Dates!$E$5,DataPack!Y29,IF($B$6=Dates!$E$6,DataPack!AI29,IF($B$6=Dates!$E$7,DataPack!X29)))))</f>
        <v>41</v>
      </c>
      <c r="H11" s="28">
        <f>IF($B$6=Dates!$E$3,DataPack!F29,IF($B$6=Dates!$E$4,DataPack!P29,IF($B$6=Dates!$E$5,DataPack!Z29,IF($B$6=Dates!$E$6,DataPack!AJ29,IF($B$6=Dates!$E$7,DataPack!Y29)))))</f>
        <v>29</v>
      </c>
      <c r="I11" s="28">
        <f>IF($B$6=Dates!$E$3,DataPack!G29,IF($B$6=Dates!$E$4,DataPack!Q29,IF($B$6=Dates!$E$5,DataPack!AA29,IF($B$6=Dates!$E$6,DataPack!AK29,IF($B$6=Dates!$E$7,DataPack!Z29)))))</f>
        <v>1</v>
      </c>
      <c r="J11" s="28">
        <f>IF($B$6=Dates!$E$3,DataPack!H29,IF($B$6=Dates!$E$4,DataPack!R29,IF($B$6=Dates!$E$5,DataPack!AB29,IF($B$6=Dates!$E$6,DataPack!AL29,IF($B$6=Dates!$E$7,DataPack!AA29)))))</f>
        <v>1</v>
      </c>
      <c r="K11" s="28">
        <f>IF($B$6=Dates!$E$3,DataPack!I29,IF($B$6=Dates!$E$4,DataPack!S29,IF($B$6=Dates!$E$5,DataPack!AC29,IF($B$6=Dates!$E$6,DataPack!AM29,IF($B$6=Dates!$E$7,DataPack!AB29)))))</f>
        <v>0</v>
      </c>
      <c r="L11" s="28">
        <f>IF($B$6=Dates!$E$3,DataPack!J29,IF($B$6=Dates!$E$4,DataPack!T29,IF($B$6=Dates!$E$5,DataPack!AD29,IF($B$6=Dates!$E$6,DataPack!AN29,IF($B$6=Dates!$E$7,DataPack!AC29)))))</f>
        <v>0</v>
      </c>
      <c r="M11" s="5"/>
    </row>
    <row r="12" spans="2:13" ht="30" customHeight="1">
      <c r="B12" s="331" t="s">
        <v>530</v>
      </c>
      <c r="C12" s="48"/>
      <c r="D12" s="21">
        <f>IF($B$6=Dates!$E$3,DataPack!B30,IF($B$6=Dates!$E$4,DataPack!L30,IF($B$6=Dates!$E$5,DataPack!V30,IF($B$6=Dates!$E$6,DataPack!AF30,IF($B$6=Dates!$E$7,DataPack!U30)))))</f>
        <v>143</v>
      </c>
      <c r="E12" s="28">
        <f>IF($B$6=Dates!$E$3,DataPack!C30,IF($B$6=Dates!$E$4,DataPack!M30,IF($B$6=Dates!$E$5,DataPack!W30,IF($B$6=Dates!$E$6,DataPack!AG30,IF($B$6=Dates!$E$7,DataPack!V30)))))</f>
        <v>78</v>
      </c>
      <c r="F12" s="28">
        <f>IF($B$6=Dates!$E$3,DataPack!D30,IF($B$6=Dates!$E$4,DataPack!N30,IF($B$6=Dates!$E$5,DataPack!X30,IF($B$6=Dates!$E$6,DataPack!AH30,IF($B$6=Dates!$E$7,DataPack!W30)))))</f>
        <v>55</v>
      </c>
      <c r="G12" s="28">
        <f>IF($B$6=Dates!$E$3,DataPack!E30,IF($B$6=Dates!$E$4,DataPack!O30,IF($B$6=Dates!$E$5,DataPack!Y30,IF($B$6=Dates!$E$6,DataPack!AI30,IF($B$6=Dates!$E$7,DataPack!X30)))))</f>
        <v>59</v>
      </c>
      <c r="H12" s="28">
        <f>IF($B$6=Dates!$E$3,DataPack!F30,IF($B$6=Dates!$E$4,DataPack!P30,IF($B$6=Dates!$E$5,DataPack!Z30,IF($B$6=Dates!$E$6,DataPack!AJ30,IF($B$6=Dates!$E$7,DataPack!Y30)))))</f>
        <v>41</v>
      </c>
      <c r="I12" s="28">
        <f>IF($B$6=Dates!$E$3,DataPack!G30,IF($B$6=Dates!$E$4,DataPack!Q30,IF($B$6=Dates!$E$5,DataPack!AA30,IF($B$6=Dates!$E$6,DataPack!AK30,IF($B$6=Dates!$E$7,DataPack!Z30)))))</f>
        <v>6</v>
      </c>
      <c r="J12" s="28">
        <f>IF($B$6=Dates!$E$3,DataPack!H30,IF($B$6=Dates!$E$4,DataPack!R30,IF($B$6=Dates!$E$5,DataPack!AB30,IF($B$6=Dates!$E$6,DataPack!AL30,IF($B$6=Dates!$E$7,DataPack!AA30)))))</f>
        <v>4</v>
      </c>
      <c r="K12" s="28">
        <f>IF($B$6=Dates!$E$3,DataPack!I30,IF($B$6=Dates!$E$4,DataPack!S30,IF($B$6=Dates!$E$5,DataPack!AC30,IF($B$6=Dates!$E$6,DataPack!AM30,IF($B$6=Dates!$E$7,DataPack!AB30)))))</f>
        <v>0</v>
      </c>
      <c r="L12" s="28">
        <f>IF($B$6=Dates!$E$3,DataPack!J30,IF($B$6=Dates!$E$4,DataPack!T30,IF($B$6=Dates!$E$5,DataPack!AD30,IF($B$6=Dates!$E$6,DataPack!AN30,IF($B$6=Dates!$E$7,DataPack!AC30)))))</f>
        <v>0</v>
      </c>
      <c r="M12" s="5"/>
    </row>
    <row r="13" spans="2:13" ht="30" customHeight="1">
      <c r="B13" s="331" t="s">
        <v>896</v>
      </c>
      <c r="C13" s="48"/>
      <c r="D13" s="21">
        <f>IF($B$6=Dates!$E$3,DataPack!B31,IF($B$6=Dates!$E$4,DataPack!L31,IF($B$6=Dates!$E$5,DataPack!V31,IF($B$6=Dates!$E$6,DataPack!AF31,IF($B$6=Dates!$E$7,DataPack!U31)))))</f>
        <v>143</v>
      </c>
      <c r="E13" s="28">
        <f>IF($B$6=Dates!$E$3,DataPack!C31,IF($B$6=Dates!$E$4,DataPack!M31,IF($B$6=Dates!$E$5,DataPack!W31,IF($B$6=Dates!$E$6,DataPack!AG31,IF($B$6=Dates!$E$7,DataPack!V31)))))</f>
        <v>80</v>
      </c>
      <c r="F13" s="28">
        <f>IF($B$6=Dates!$E$3,DataPack!D31,IF($B$6=Dates!$E$4,DataPack!N31,IF($B$6=Dates!$E$5,DataPack!X31,IF($B$6=Dates!$E$6,DataPack!AH31,IF($B$6=Dates!$E$7,DataPack!W31)))))</f>
        <v>56</v>
      </c>
      <c r="G13" s="28">
        <f>IF($B$6=Dates!$E$3,DataPack!E31,IF($B$6=Dates!$E$4,DataPack!O31,IF($B$6=Dates!$E$5,DataPack!Y31,IF($B$6=Dates!$E$6,DataPack!AI31,IF($B$6=Dates!$E$7,DataPack!X31)))))</f>
        <v>57</v>
      </c>
      <c r="H13" s="28">
        <f>IF($B$6=Dates!$E$3,DataPack!F31,IF($B$6=Dates!$E$4,DataPack!P31,IF($B$6=Dates!$E$5,DataPack!Z31,IF($B$6=Dates!$E$6,DataPack!AJ31,IF($B$6=Dates!$E$7,DataPack!Y31)))))</f>
        <v>40</v>
      </c>
      <c r="I13" s="28">
        <f>IF($B$6=Dates!$E$3,DataPack!G31,IF($B$6=Dates!$E$4,DataPack!Q31,IF($B$6=Dates!$E$5,DataPack!AA31,IF($B$6=Dates!$E$6,DataPack!AK31,IF($B$6=Dates!$E$7,DataPack!Z31)))))</f>
        <v>5</v>
      </c>
      <c r="J13" s="28">
        <f>IF($B$6=Dates!$E$3,DataPack!H31,IF($B$6=Dates!$E$4,DataPack!R31,IF($B$6=Dates!$E$5,DataPack!AB31,IF($B$6=Dates!$E$6,DataPack!AL31,IF($B$6=Dates!$E$7,DataPack!AA31)))))</f>
        <v>3</v>
      </c>
      <c r="K13" s="28">
        <f>IF($B$6=Dates!$E$3,DataPack!I31,IF($B$6=Dates!$E$4,DataPack!S31,IF($B$6=Dates!$E$5,DataPack!AC31,IF($B$6=Dates!$E$6,DataPack!AM31,IF($B$6=Dates!$E$7,DataPack!AB31)))))</f>
        <v>1</v>
      </c>
      <c r="L13" s="28">
        <f>IF($B$6=Dates!$E$3,DataPack!J31,IF($B$6=Dates!$E$4,DataPack!T31,IF($B$6=Dates!$E$5,DataPack!AD31,IF($B$6=Dates!$E$6,DataPack!AN31,IF($B$6=Dates!$E$7,DataPack!AC31)))))</f>
        <v>1</v>
      </c>
      <c r="M13" s="5"/>
    </row>
    <row r="14" spans="2:13" ht="30" hidden="1" customHeight="1">
      <c r="B14" s="211" t="s">
        <v>680</v>
      </c>
      <c r="C14" s="16"/>
      <c r="D14" s="28">
        <f>IF($B$6=Dates!$E$3,DataPack!B32,IF($B$6=Dates!$E$4,DataPack!L32,IF($B$6=Dates!$E$5,DataPack!V32,IF($B$6=Dates!$E$6,DataPack!AF32,IF($B$6=Dates!$E$7,DataPack!U32)))))</f>
        <v>0</v>
      </c>
      <c r="E14" s="28">
        <f>IF($B$6=Dates!$E$3,DataPack!C32,IF($B$6=Dates!$E$4,DataPack!M32,IF($B$6=Dates!$E$5,DataPack!W32,IF($B$6=Dates!$E$6,DataPack!AG32,IF($B$6=Dates!$E$7,DataPack!V32)))))</f>
        <v>0</v>
      </c>
      <c r="F14" s="28">
        <f>IF($B$6=Dates!$E$3,DataPack!D32,IF($B$6=Dates!$E$4,DataPack!N32,IF($B$6=Dates!$E$5,DataPack!X32,IF($B$6=Dates!$E$6,DataPack!AH32,IF($B$6=Dates!$E$7,DataPack!W32)))))</f>
        <v>0</v>
      </c>
      <c r="G14" s="28">
        <f>IF($B$6=Dates!$E$3,DataPack!E32,IF($B$6=Dates!$E$4,DataPack!O32,IF($B$6=Dates!$E$5,DataPack!Y32,IF($B$6=Dates!$E$6,DataPack!AI32,IF($B$6=Dates!$E$7,DataPack!X32)))))</f>
        <v>0</v>
      </c>
      <c r="H14" s="28">
        <f>IF($B$6=Dates!$E$3,DataPack!F32,IF($B$6=Dates!$E$4,DataPack!P32,IF($B$6=Dates!$E$5,DataPack!Z32,IF($B$6=Dates!$E$6,DataPack!AJ32,IF($B$6=Dates!$E$7,DataPack!Y32)))))</f>
        <v>0</v>
      </c>
      <c r="I14" s="28">
        <f>IF($B$6=Dates!$E$3,DataPack!G32,IF($B$6=Dates!$E$4,DataPack!Q32,IF($B$6=Dates!$E$5,DataPack!AA32,IF($B$6=Dates!$E$6,DataPack!AK32,IF($B$6=Dates!$E$7,DataPack!Z32)))))</f>
        <v>0</v>
      </c>
      <c r="J14" s="28">
        <f>IF($B$6=Dates!$E$3,DataPack!H32,IF($B$6=Dates!$E$4,DataPack!R32,IF($B$6=Dates!$E$5,DataPack!AB32,IF($B$6=Dates!$E$6,DataPack!AL32,IF($B$6=Dates!$E$7,DataPack!AA32)))))</f>
        <v>0</v>
      </c>
      <c r="K14" s="28">
        <f>IF($B$6=Dates!$E$3,DataPack!I32,IF($B$6=Dates!$E$4,DataPack!S32,IF($B$6=Dates!$E$5,DataPack!AC32,IF($B$6=Dates!$E$6,DataPack!AM32,IF($B$6=Dates!$E$7,DataPack!AB32)))))</f>
        <v>0</v>
      </c>
      <c r="L14" s="28">
        <f>IF($B$6=Dates!$E$3,DataPack!J32,IF($B$6=Dates!$E$4,DataPack!T32,IF($B$6=Dates!$E$5,DataPack!AD32,IF($B$6=Dates!$E$6,DataPack!AN32,IF($B$6=Dates!$E$7,DataPack!AC32)))))</f>
        <v>0</v>
      </c>
      <c r="M14" s="5"/>
    </row>
    <row r="15" spans="2:13" ht="30" hidden="1" customHeight="1">
      <c r="B15" s="211" t="s">
        <v>672</v>
      </c>
      <c r="C15" s="16"/>
      <c r="D15" s="28">
        <f>IF($B$6=Dates!$E$3,DataPack!B33,IF($B$6=Dates!$E$4,DataPack!L33,IF($B$6=Dates!$E$5,DataPack!V33,IF($B$6=Dates!$E$6,DataPack!AF33,IF($B$6=Dates!$E$7,DataPack!U33)))))</f>
        <v>0</v>
      </c>
      <c r="E15" s="28">
        <f>IF($B$6=Dates!$E$3,DataPack!C33,IF($B$6=Dates!$E$4,DataPack!M33,IF($B$6=Dates!$E$5,DataPack!W33,IF($B$6=Dates!$E$6,DataPack!AG33,IF($B$6=Dates!$E$7,DataPack!V33)))))</f>
        <v>0</v>
      </c>
      <c r="F15" s="28">
        <f>IF($B$6=Dates!$E$3,DataPack!D33,IF($B$6=Dates!$E$4,DataPack!N33,IF($B$6=Dates!$E$5,DataPack!X33,IF($B$6=Dates!$E$6,DataPack!AH33,IF($B$6=Dates!$E$7,DataPack!W33)))))</f>
        <v>0</v>
      </c>
      <c r="G15" s="28">
        <f>IF($B$6=Dates!$E$3,DataPack!E33,IF($B$6=Dates!$E$4,DataPack!O33,IF($B$6=Dates!$E$5,DataPack!Y33,IF($B$6=Dates!$E$6,DataPack!AI33,IF($B$6=Dates!$E$7,DataPack!X33)))))</f>
        <v>0</v>
      </c>
      <c r="H15" s="28">
        <f>IF($B$6=Dates!$E$3,DataPack!F33,IF($B$6=Dates!$E$4,DataPack!P33,IF($B$6=Dates!$E$5,DataPack!Z33,IF($B$6=Dates!$E$6,DataPack!AJ33,IF($B$6=Dates!$E$7,DataPack!Y33)))))</f>
        <v>0</v>
      </c>
      <c r="I15" s="28">
        <f>IF($B$6=Dates!$E$3,DataPack!G33,IF($B$6=Dates!$E$4,DataPack!Q33,IF($B$6=Dates!$E$5,DataPack!AA33,IF($B$6=Dates!$E$6,DataPack!AK33,IF($B$6=Dates!$E$7,DataPack!Z33)))))</f>
        <v>0</v>
      </c>
      <c r="J15" s="28">
        <f>IF($B$6=Dates!$E$3,DataPack!H33,IF($B$6=Dates!$E$4,DataPack!R33,IF($B$6=Dates!$E$5,DataPack!AB33,IF($B$6=Dates!$E$6,DataPack!AL33,IF($B$6=Dates!$E$7,DataPack!AA33)))))</f>
        <v>0</v>
      </c>
      <c r="K15" s="28">
        <f>IF($B$6=Dates!$E$3,DataPack!I33,IF($B$6=Dates!$E$4,DataPack!S33,IF($B$6=Dates!$E$5,DataPack!AC33,IF($B$6=Dates!$E$6,DataPack!AM33,IF($B$6=Dates!$E$7,DataPack!AB33)))))</f>
        <v>0</v>
      </c>
      <c r="L15" s="28">
        <f>IF($B$6=Dates!$E$3,DataPack!J33,IF($B$6=Dates!$E$4,DataPack!T33,IF($B$6=Dates!$E$5,DataPack!AD33,IF($B$6=Dates!$E$6,DataPack!AN33,IF($B$6=Dates!$E$7,DataPack!AC33)))))</f>
        <v>0</v>
      </c>
      <c r="M15" s="5"/>
    </row>
    <row r="16" spans="2:13" ht="30" hidden="1" customHeight="1">
      <c r="B16" s="211" t="s">
        <v>671</v>
      </c>
      <c r="C16" s="16"/>
      <c r="D16" s="28">
        <f>IF($B$6=Dates!$E$3,DataPack!B34,IF($B$6=Dates!$E$4,DataPack!L34,IF($B$6=Dates!$E$5,DataPack!V34,IF($B$6=Dates!$E$6,DataPack!AF34,IF($B$6=Dates!$E$7,DataPack!U34)))))</f>
        <v>0</v>
      </c>
      <c r="E16" s="28">
        <f>IF($B$6=Dates!$E$3,DataPack!C34,IF($B$6=Dates!$E$4,DataPack!M34,IF($B$6=Dates!$E$5,DataPack!W34,IF($B$6=Dates!$E$6,DataPack!AG34,IF($B$6=Dates!$E$7,DataPack!V34)))))</f>
        <v>0</v>
      </c>
      <c r="F16" s="28">
        <f>IF($B$6=Dates!$E$3,DataPack!D34,IF($B$6=Dates!$E$4,DataPack!N34,IF($B$6=Dates!$E$5,DataPack!X34,IF($B$6=Dates!$E$6,DataPack!AH34,IF($B$6=Dates!$E$7,DataPack!W34)))))</f>
        <v>0</v>
      </c>
      <c r="G16" s="28">
        <f>IF($B$6=Dates!$E$3,DataPack!E34,IF($B$6=Dates!$E$4,DataPack!O34,IF($B$6=Dates!$E$5,DataPack!Y34,IF($B$6=Dates!$E$6,DataPack!AI34,IF($B$6=Dates!$E$7,DataPack!X34)))))</f>
        <v>0</v>
      </c>
      <c r="H16" s="28">
        <f>IF($B$6=Dates!$E$3,DataPack!F34,IF($B$6=Dates!$E$4,DataPack!P34,IF($B$6=Dates!$E$5,DataPack!Z34,IF($B$6=Dates!$E$6,DataPack!AJ34,IF($B$6=Dates!$E$7,DataPack!Y34)))))</f>
        <v>0</v>
      </c>
      <c r="I16" s="28">
        <f>IF($B$6=Dates!$E$3,DataPack!G34,IF($B$6=Dates!$E$4,DataPack!Q34,IF($B$6=Dates!$E$5,DataPack!AA34,IF($B$6=Dates!$E$6,DataPack!AK34,IF($B$6=Dates!$E$7,DataPack!Z34)))))</f>
        <v>0</v>
      </c>
      <c r="J16" s="28">
        <f>IF($B$6=Dates!$E$3,DataPack!H34,IF($B$6=Dates!$E$4,DataPack!R34,IF($B$6=Dates!$E$5,DataPack!AB34,IF($B$6=Dates!$E$6,DataPack!AL34,IF($B$6=Dates!$E$7,DataPack!AA34)))))</f>
        <v>0</v>
      </c>
      <c r="K16" s="28">
        <f>IF($B$6=Dates!$E$3,DataPack!I34,IF($B$6=Dates!$E$4,DataPack!S34,IF($B$6=Dates!$E$5,DataPack!AC34,IF($B$6=Dates!$E$6,DataPack!AM34,IF($B$6=Dates!$E$7,DataPack!AB34)))))</f>
        <v>0</v>
      </c>
      <c r="L16" s="28">
        <f>IF($B$6=Dates!$E$3,DataPack!J34,IF($B$6=Dates!$E$4,DataPack!T34,IF($B$6=Dates!$E$5,DataPack!AD34,IF($B$6=Dates!$E$6,DataPack!AN34,IF($B$6=Dates!$E$7,DataPack!AC34)))))</f>
        <v>0</v>
      </c>
      <c r="M16" s="5"/>
    </row>
    <row r="17" spans="2:13" ht="30" hidden="1" customHeight="1">
      <c r="B17" s="211" t="s">
        <v>673</v>
      </c>
      <c r="C17" s="16"/>
      <c r="D17" s="28">
        <f>IF($B$6=Dates!$E$3,DataPack!B35,IF($B$6=Dates!$E$4,DataPack!L35,IF($B$6=Dates!$E$5,DataPack!V35,IF($B$6=Dates!$E$6,DataPack!AF35,IF($B$6=Dates!$E$7,DataPack!U35)))))</f>
        <v>0</v>
      </c>
      <c r="E17" s="28">
        <f>IF($B$6=Dates!$E$3,DataPack!C35,IF($B$6=Dates!$E$4,DataPack!M35,IF($B$6=Dates!$E$5,DataPack!W35,IF($B$6=Dates!$E$6,DataPack!AG35,IF($B$6=Dates!$E$7,DataPack!V35)))))</f>
        <v>0</v>
      </c>
      <c r="F17" s="28">
        <f>IF($B$6=Dates!$E$3,DataPack!D35,IF($B$6=Dates!$E$4,DataPack!N35,IF($B$6=Dates!$E$5,DataPack!X35,IF($B$6=Dates!$E$6,DataPack!AH35,IF($B$6=Dates!$E$7,DataPack!W35)))))</f>
        <v>0</v>
      </c>
      <c r="G17" s="28">
        <f>IF($B$6=Dates!$E$3,DataPack!E35,IF($B$6=Dates!$E$4,DataPack!O35,IF($B$6=Dates!$E$5,DataPack!Y35,IF($B$6=Dates!$E$6,DataPack!AI35,IF($B$6=Dates!$E$7,DataPack!X35)))))</f>
        <v>0</v>
      </c>
      <c r="H17" s="28">
        <f>IF($B$6=Dates!$E$3,DataPack!F35,IF($B$6=Dates!$E$4,DataPack!P35,IF($B$6=Dates!$E$5,DataPack!Z35,IF($B$6=Dates!$E$6,DataPack!AJ35,IF($B$6=Dates!$E$7,DataPack!Y35)))))</f>
        <v>0</v>
      </c>
      <c r="I17" s="28">
        <f>IF($B$6=Dates!$E$3,DataPack!G35,IF($B$6=Dates!$E$4,DataPack!Q35,IF($B$6=Dates!$E$5,DataPack!AA35,IF($B$6=Dates!$E$6,DataPack!AK35,IF($B$6=Dates!$E$7,DataPack!Z35)))))</f>
        <v>0</v>
      </c>
      <c r="J17" s="28">
        <f>IF($B$6=Dates!$E$3,DataPack!H35,IF($B$6=Dates!$E$4,DataPack!R35,IF($B$6=Dates!$E$5,DataPack!AB35,IF($B$6=Dates!$E$6,DataPack!AL35,IF($B$6=Dates!$E$7,DataPack!AA35)))))</f>
        <v>0</v>
      </c>
      <c r="K17" s="28">
        <f>IF($B$6=Dates!$E$3,DataPack!I35,IF($B$6=Dates!$E$4,DataPack!S35,IF($B$6=Dates!$E$5,DataPack!AC35,IF($B$6=Dates!$E$6,DataPack!AM35,IF($B$6=Dates!$E$7,DataPack!AB35)))))</f>
        <v>0</v>
      </c>
      <c r="L17" s="28">
        <f>IF($B$6=Dates!$E$3,DataPack!J35,IF($B$6=Dates!$E$4,DataPack!T35,IF($B$6=Dates!$E$5,DataPack!AD35,IF($B$6=Dates!$E$6,DataPack!AN35,IF($B$6=Dates!$E$7,DataPack!AC35)))))</f>
        <v>0</v>
      </c>
      <c r="M17" s="5"/>
    </row>
    <row r="18" spans="2:13" ht="30" hidden="1" customHeight="1">
      <c r="B18" s="211" t="s">
        <v>674</v>
      </c>
      <c r="C18" s="16"/>
      <c r="D18" s="28">
        <f>IF($B$6=Dates!$E$3,DataPack!B36,IF($B$6=Dates!$E$4,DataPack!L36,IF($B$6=Dates!$E$5,DataPack!V36,IF($B$6=Dates!$E$6,DataPack!AF36,IF($B$6=Dates!$E$7,DataPack!U36)))))</f>
        <v>0</v>
      </c>
      <c r="E18" s="28">
        <f>IF($B$6=Dates!$E$3,DataPack!C36,IF($B$6=Dates!$E$4,DataPack!M36,IF($B$6=Dates!$E$5,DataPack!W36,IF($B$6=Dates!$E$6,DataPack!AG36,IF($B$6=Dates!$E$7,DataPack!V36)))))</f>
        <v>0</v>
      </c>
      <c r="F18" s="28">
        <f>IF($B$6=Dates!$E$3,DataPack!D36,IF($B$6=Dates!$E$4,DataPack!N36,IF($B$6=Dates!$E$5,DataPack!X36,IF($B$6=Dates!$E$6,DataPack!AH36,IF($B$6=Dates!$E$7,DataPack!W36)))))</f>
        <v>0</v>
      </c>
      <c r="G18" s="28">
        <f>IF($B$6=Dates!$E$3,DataPack!E36,IF($B$6=Dates!$E$4,DataPack!O36,IF($B$6=Dates!$E$5,DataPack!Y36,IF($B$6=Dates!$E$6,DataPack!AI36,IF($B$6=Dates!$E$7,DataPack!X36)))))</f>
        <v>0</v>
      </c>
      <c r="H18" s="28">
        <f>IF($B$6=Dates!$E$3,DataPack!F36,IF($B$6=Dates!$E$4,DataPack!P36,IF($B$6=Dates!$E$5,DataPack!Z36,IF($B$6=Dates!$E$6,DataPack!AJ36,IF($B$6=Dates!$E$7,DataPack!Y36)))))</f>
        <v>0</v>
      </c>
      <c r="I18" s="28">
        <f>IF($B$6=Dates!$E$3,DataPack!G36,IF($B$6=Dates!$E$4,DataPack!Q36,IF($B$6=Dates!$E$5,DataPack!AA36,IF($B$6=Dates!$E$6,DataPack!AK36,IF($B$6=Dates!$E$7,DataPack!Z36)))))</f>
        <v>0</v>
      </c>
      <c r="J18" s="28">
        <f>IF($B$6=Dates!$E$3,DataPack!H36,IF($B$6=Dates!$E$4,DataPack!R36,IF($B$6=Dates!$E$5,DataPack!AB36,IF($B$6=Dates!$E$6,DataPack!AL36,IF($B$6=Dates!$E$7,DataPack!AA36)))))</f>
        <v>0</v>
      </c>
      <c r="K18" s="28">
        <f>IF($B$6=Dates!$E$3,DataPack!I36,IF($B$6=Dates!$E$4,DataPack!S36,IF($B$6=Dates!$E$5,DataPack!AC36,IF($B$6=Dates!$E$6,DataPack!AM36,IF($B$6=Dates!$E$7,DataPack!AB36)))))</f>
        <v>0</v>
      </c>
      <c r="L18" s="243">
        <f>IF($B$6=Dates!$E$3,DataPack!J36,IF($B$6=Dates!$E$4,DataPack!T36,IF($B$6=Dates!$E$5,DataPack!AD36,IF($B$6=Dates!$E$6,DataPack!AN36,IF($B$6=Dates!$E$7,DataPack!AC36)))))</f>
        <v>0</v>
      </c>
      <c r="M18" s="5"/>
    </row>
    <row r="19" spans="2:13">
      <c r="B19" s="49"/>
      <c r="C19" s="49"/>
      <c r="D19" s="49"/>
      <c r="E19" s="49"/>
      <c r="F19" s="49"/>
      <c r="G19" s="49"/>
      <c r="H19" s="49"/>
      <c r="I19" s="49"/>
      <c r="J19" s="49"/>
      <c r="K19" s="49"/>
      <c r="L19" s="18" t="s">
        <v>22</v>
      </c>
      <c r="M19" s="5"/>
    </row>
    <row r="20" spans="2:13" hidden="1">
      <c r="B20" s="13" t="s">
        <v>543</v>
      </c>
      <c r="C20" s="16"/>
      <c r="D20" s="13"/>
      <c r="E20" s="13"/>
      <c r="F20" s="13"/>
      <c r="G20" s="13"/>
      <c r="H20" s="13"/>
      <c r="I20" s="13"/>
      <c r="J20" s="13"/>
      <c r="K20" s="50"/>
      <c r="L20" s="27"/>
      <c r="M20" s="5"/>
    </row>
    <row r="21" spans="2:13">
      <c r="B21" s="225" t="s">
        <v>1352</v>
      </c>
      <c r="C21" s="11"/>
      <c r="D21" s="5"/>
      <c r="E21" s="5"/>
      <c r="F21" s="5"/>
      <c r="G21" s="5"/>
      <c r="H21" s="5"/>
      <c r="I21" s="5"/>
      <c r="J21" s="5"/>
      <c r="K21" s="31"/>
      <c r="L21" s="27"/>
      <c r="M21" s="5"/>
    </row>
  </sheetData>
  <sheetProtection sheet="1" selectLockedCells="1"/>
  <mergeCells count="5">
    <mergeCell ref="D6:D7"/>
    <mergeCell ref="E6:F6"/>
    <mergeCell ref="G6:H6"/>
    <mergeCell ref="I6:J6"/>
    <mergeCell ref="K6:L6"/>
  </mergeCells>
  <phoneticPr fontId="0" type="noConversion"/>
  <dataValidations count="1">
    <dataValidation type="list" allowBlank="1" showInputMessage="1" showErrorMessage="1" sqref="B6">
      <formula1>Date</formula1>
    </dataValidation>
  </dataValidations>
  <pageMargins left="0.74803149606299213" right="0.74803149606299213" top="0.98425196850393704" bottom="0.98425196850393704" header="0.51181102362204722" footer="0.51181102362204722"/>
  <pageSetup paperSize="9" scale="95" orientation="landscape" r:id="rId1"/>
  <headerFooter alignWithMargins="0"/>
</worksheet>
</file>

<file path=xl/worksheets/sheet8.xml><?xml version="1.0" encoding="utf-8"?>
<worksheet xmlns="http://schemas.openxmlformats.org/spreadsheetml/2006/main" xmlns:r="http://schemas.openxmlformats.org/officeDocument/2006/relationships">
  <sheetPr codeName="Sheet13">
    <tabColor indexed="42"/>
  </sheetPr>
  <dimension ref="B1:M23"/>
  <sheetViews>
    <sheetView showGridLines="0" showRowColHeaders="0" zoomScale="85" zoomScaleNormal="85" workbookViewId="0">
      <selection activeCell="B6" sqref="B6"/>
    </sheetView>
  </sheetViews>
  <sheetFormatPr defaultRowHeight="12.75"/>
  <cols>
    <col min="1" max="1" width="2.7109375" style="85" customWidth="1"/>
    <col min="2" max="2" width="59.140625" style="242" customWidth="1"/>
    <col min="3" max="3" width="1.5703125" style="91" customWidth="1"/>
    <col min="4" max="4" width="14.5703125" style="86" customWidth="1"/>
    <col min="5" max="10" width="12" style="86" customWidth="1"/>
    <col min="11" max="11" width="12" style="92" customWidth="1"/>
    <col min="12" max="12" width="12" style="90" customWidth="1"/>
    <col min="13" max="16384" width="9.140625" style="85"/>
  </cols>
  <sheetData>
    <row r="1" spans="2:13">
      <c r="B1" s="212"/>
      <c r="C1" s="89"/>
      <c r="D1" s="85"/>
      <c r="E1" s="85"/>
      <c r="F1" s="85"/>
      <c r="G1" s="85"/>
      <c r="H1" s="85"/>
      <c r="I1" s="85"/>
      <c r="J1" s="85"/>
      <c r="K1" s="87"/>
      <c r="L1" s="88"/>
    </row>
    <row r="2" spans="2:13" ht="14.25" customHeight="1">
      <c r="B2" s="217" t="str">
        <f>"Table 2b: Inspection outcomes of primary schools inspected " &amp; IF('Table 2b'!B6=Dates!$E$3, "between " &amp; Dates!$E$3, IF('Table 2b'!B6 = Dates!E4, "in " &amp; Dates!E4, IF('Table 2b'!B6=Dates!E5, "in " &amp; Dates!E5, IF('Table 2b'!B6=Dates!E6, "in " &amp; Dates!E6, IF('Table 2b'!B6=Dates!E7, "in " &amp; Dates!E7)))))  &amp; " (final) " &amp; CHAR(185) &amp; " " &amp; CHAR(178)</f>
        <v>Table 2b: Inspection outcomes of primary schools inspected between 1 September 2011 and 31 August 2012 (final) ¹ ²</v>
      </c>
      <c r="C2" s="44"/>
      <c r="D2" s="44"/>
      <c r="E2" s="44"/>
      <c r="F2" s="44"/>
      <c r="G2" s="44"/>
      <c r="H2" s="44"/>
      <c r="I2" s="44"/>
      <c r="J2" s="44"/>
      <c r="K2" s="44"/>
      <c r="L2" s="44"/>
      <c r="M2" s="5"/>
    </row>
    <row r="3" spans="2:13" ht="14.25" customHeight="1">
      <c r="B3" s="41"/>
      <c r="C3" s="44"/>
      <c r="D3" s="44"/>
      <c r="E3" s="44"/>
      <c r="F3" s="44"/>
      <c r="G3" s="44"/>
      <c r="H3" s="44"/>
      <c r="I3" s="44"/>
      <c r="J3" s="44"/>
      <c r="K3" s="44"/>
      <c r="L3" s="44"/>
      <c r="M3" s="5"/>
    </row>
    <row r="4" spans="2:13" ht="12.75" customHeight="1">
      <c r="B4" s="220" t="s">
        <v>48</v>
      </c>
      <c r="C4" s="30"/>
      <c r="D4" s="30"/>
      <c r="E4" s="30"/>
      <c r="F4" s="30"/>
      <c r="G4" s="30"/>
      <c r="H4" s="30"/>
      <c r="I4" s="30"/>
      <c r="J4" s="30"/>
      <c r="K4" s="31"/>
      <c r="L4" s="27"/>
      <c r="M4" s="5"/>
    </row>
    <row r="5" spans="2:13" ht="4.5" customHeight="1">
      <c r="B5" s="225"/>
      <c r="C5" s="30"/>
      <c r="D5" s="30"/>
      <c r="E5" s="30"/>
      <c r="F5" s="30"/>
      <c r="G5" s="31"/>
      <c r="H5" s="27"/>
      <c r="I5" s="5"/>
      <c r="J5" s="5"/>
      <c r="K5" s="5"/>
      <c r="L5" s="5"/>
      <c r="M5" s="5"/>
    </row>
    <row r="6" spans="2:13" ht="15" customHeight="1">
      <c r="B6" s="226" t="s">
        <v>1031</v>
      </c>
      <c r="C6" s="11"/>
      <c r="D6" s="397" t="s">
        <v>550</v>
      </c>
      <c r="E6" s="399" t="s">
        <v>54</v>
      </c>
      <c r="F6" s="399"/>
      <c r="G6" s="399" t="s">
        <v>55</v>
      </c>
      <c r="H6" s="399"/>
      <c r="I6" s="399" t="s">
        <v>56</v>
      </c>
      <c r="J6" s="399"/>
      <c r="K6" s="399" t="s">
        <v>57</v>
      </c>
      <c r="L6" s="399"/>
      <c r="M6" s="5"/>
    </row>
    <row r="7" spans="2:13" ht="14.25" customHeight="1">
      <c r="B7" s="227"/>
      <c r="C7" s="12"/>
      <c r="D7" s="398"/>
      <c r="E7" s="21" t="s">
        <v>111</v>
      </c>
      <c r="F7" s="21" t="s">
        <v>168</v>
      </c>
      <c r="G7" s="21" t="s">
        <v>111</v>
      </c>
      <c r="H7" s="21" t="s">
        <v>168</v>
      </c>
      <c r="I7" s="21" t="s">
        <v>111</v>
      </c>
      <c r="J7" s="21" t="s">
        <v>168</v>
      </c>
      <c r="K7" s="9" t="s">
        <v>111</v>
      </c>
      <c r="L7" s="32" t="s">
        <v>168</v>
      </c>
      <c r="M7" s="5"/>
    </row>
    <row r="8" spans="2:13" ht="4.5" customHeight="1">
      <c r="B8" s="221"/>
      <c r="C8" s="11"/>
      <c r="D8" s="27"/>
      <c r="E8" s="25"/>
      <c r="F8" s="25"/>
      <c r="G8" s="25"/>
      <c r="H8" s="25"/>
      <c r="I8" s="25"/>
      <c r="J8" s="25"/>
      <c r="K8" s="11"/>
      <c r="L8" s="31"/>
      <c r="M8" s="5"/>
    </row>
    <row r="9" spans="2:13" ht="30" customHeight="1">
      <c r="B9" s="331" t="s">
        <v>895</v>
      </c>
      <c r="C9" s="48"/>
      <c r="D9" s="115">
        <f>IF($B$6=Dates!$E$3,DataPack!B39,IF($B$6=Dates!$E$4,DataPack!L39,IF($B$6=Dates!$E$5,DataPack!V39,IF($B$6=Dates!$E$6,DataPack!AF39,IF($B$6=Dates!$E$7,DataPack!U39)))))</f>
        <v>4636</v>
      </c>
      <c r="E9" s="54">
        <f>IF($B$6=Dates!$E$3,DataPack!C39,IF($B$6=Dates!$E$4,DataPack!M39,IF($B$6=Dates!$E$5,DataPack!W39,IF($B$6=Dates!$E$6,DataPack!AG39,IF($B$6=Dates!$E$7,DataPack!V39)))))</f>
        <v>428</v>
      </c>
      <c r="F9" s="54">
        <f>IF($B$6=Dates!$E$3,DataPack!D39,IF($B$6=Dates!$E$4,DataPack!N39,IF($B$6=Dates!$E$5,DataPack!X39,IF($B$6=Dates!$E$6,DataPack!AH39,IF($B$6=Dates!$E$7,DataPack!W39)))))</f>
        <v>9</v>
      </c>
      <c r="G9" s="54">
        <f>IF($B$6=Dates!$E$3,DataPack!E39,IF($B$6=Dates!$E$4,DataPack!O39,IF($B$6=Dates!$E$5,DataPack!Y39,IF($B$6=Dates!$E$6,DataPack!AI39,IF($B$6=Dates!$E$7,DataPack!X39)))))</f>
        <v>2367</v>
      </c>
      <c r="H9" s="54">
        <f>IF($B$6=Dates!$E$3,DataPack!F39,IF($B$6=Dates!$E$4,DataPack!P39,IF($B$6=Dates!$E$5,DataPack!Z39,IF($B$6=Dates!$E$6,DataPack!AJ39,IF($B$6=Dates!$E$7,DataPack!Y39)))))</f>
        <v>51</v>
      </c>
      <c r="I9" s="54">
        <f>IF($B$6=Dates!$E$3,DataPack!G39,IF($B$6=Dates!$E$4,DataPack!Q39,IF($B$6=Dates!$E$5,DataPack!AA39,IF($B$6=Dates!$E$6,DataPack!AK39,IF($B$6=Dates!$E$7,DataPack!Z39)))))</f>
        <v>1469</v>
      </c>
      <c r="J9" s="54">
        <f>IF($B$6=Dates!$E$3,DataPack!H39,IF($B$6=Dates!$E$4,DataPack!R39,IF($B$6=Dates!$E$5,DataPack!AB39,IF($B$6=Dates!$E$6,DataPack!AL39,IF($B$6=Dates!$E$7,DataPack!AA39)))))</f>
        <v>32</v>
      </c>
      <c r="K9" s="54">
        <f>IF($B$6=Dates!$E$3,DataPack!I39,IF($B$6=Dates!$E$4,DataPack!S39,IF($B$6=Dates!$E$5,DataPack!AC39,IF($B$6=Dates!$E$6,DataPack!AM39,IF($B$6=Dates!$E$7,DataPack!AB39)))))</f>
        <v>372</v>
      </c>
      <c r="L9" s="54">
        <f>IF($B$6=Dates!$E$3,DataPack!J39,IF($B$6=Dates!$E$4,DataPack!T39,IF($B$6=Dates!$E$5,DataPack!AD39,IF($B$6=Dates!$E$6,DataPack!AN39,IF($B$6=Dates!$E$7,DataPack!AC39)))))</f>
        <v>8</v>
      </c>
      <c r="M9" s="5"/>
    </row>
    <row r="10" spans="2:13" ht="30" customHeight="1">
      <c r="B10" s="331" t="s">
        <v>897</v>
      </c>
      <c r="C10" s="48"/>
      <c r="D10" s="115">
        <f>IF($B$6=Dates!$E$3,DataPack!B40,IF($B$6=Dates!$E$4,DataPack!L40,IF($B$6=Dates!$E$5,DataPack!V40,IF($B$6=Dates!$E$6,DataPack!AF40,IF($B$6=Dates!$E$7,DataPack!U40)))))</f>
        <v>4636</v>
      </c>
      <c r="E10" s="54">
        <f>IF($B$6=Dates!$E$3,DataPack!C40,IF($B$6=Dates!$E$4,DataPack!M40,IF($B$6=Dates!$E$5,DataPack!W40,IF($B$6=Dates!$E$6,DataPack!AG40,IF($B$6=Dates!$E$7,DataPack!V40)))))</f>
        <v>420</v>
      </c>
      <c r="F10" s="54">
        <f>IF($B$6=Dates!$E$3,DataPack!D40,IF($B$6=Dates!$E$4,DataPack!N40,IF($B$6=Dates!$E$5,DataPack!X40,IF($B$6=Dates!$E$6,DataPack!AH40,IF($B$6=Dates!$E$7,DataPack!W40)))))</f>
        <v>9</v>
      </c>
      <c r="G10" s="54">
        <f>IF($B$6=Dates!$E$3,DataPack!E40,IF($B$6=Dates!$E$4,DataPack!O40,IF($B$6=Dates!$E$5,DataPack!Y40,IF($B$6=Dates!$E$6,DataPack!AI40,IF($B$6=Dates!$E$7,DataPack!X40)))))</f>
        <v>2380</v>
      </c>
      <c r="H10" s="54">
        <f>IF($B$6=Dates!$E$3,DataPack!F40,IF($B$6=Dates!$E$4,DataPack!P40,IF($B$6=Dates!$E$5,DataPack!Z40,IF($B$6=Dates!$E$6,DataPack!AJ40,IF($B$6=Dates!$E$7,DataPack!Y40)))))</f>
        <v>51</v>
      </c>
      <c r="I10" s="54">
        <f>IF($B$6=Dates!$E$3,DataPack!G40,IF($B$6=Dates!$E$4,DataPack!Q40,IF($B$6=Dates!$E$5,DataPack!AA40,IF($B$6=Dates!$E$6,DataPack!AK40,IF($B$6=Dates!$E$7,DataPack!Z40)))))</f>
        <v>1504</v>
      </c>
      <c r="J10" s="54">
        <f>IF($B$6=Dates!$E$3,DataPack!H40,IF($B$6=Dates!$E$4,DataPack!R40,IF($B$6=Dates!$E$5,DataPack!AB40,IF($B$6=Dates!$E$6,DataPack!AL40,IF($B$6=Dates!$E$7,DataPack!AA40)))))</f>
        <v>32</v>
      </c>
      <c r="K10" s="54">
        <f>IF($B$6=Dates!$E$3,DataPack!I40,IF($B$6=Dates!$E$4,DataPack!S40,IF($B$6=Dates!$E$5,DataPack!AC40,IF($B$6=Dates!$E$6,DataPack!AM40,IF($B$6=Dates!$E$7,DataPack!AB40)))))</f>
        <v>332</v>
      </c>
      <c r="L10" s="54">
        <f>IF($B$6=Dates!$E$3,DataPack!J40,IF($B$6=Dates!$E$4,DataPack!T40,IF($B$6=Dates!$E$5,DataPack!AD40,IF($B$6=Dates!$E$6,DataPack!AN40,IF($B$6=Dates!$E$7,DataPack!AC40)))))</f>
        <v>7</v>
      </c>
      <c r="M10" s="5"/>
    </row>
    <row r="11" spans="2:13" ht="30" customHeight="1">
      <c r="B11" s="331" t="s">
        <v>898</v>
      </c>
      <c r="C11" s="48"/>
      <c r="D11" s="115">
        <f>IF($B$6=Dates!$E$3,DataPack!B41,IF($B$6=Dates!$E$4,DataPack!L41,IF($B$6=Dates!$E$5,DataPack!V41,IF($B$6=Dates!$E$6,DataPack!AF41,IF($B$6=Dates!$E$7,DataPack!U41)))))</f>
        <v>4636</v>
      </c>
      <c r="E11" s="54">
        <f>IF($B$6=Dates!$E$3,DataPack!C41,IF($B$6=Dates!$E$4,DataPack!M41,IF($B$6=Dates!$E$5,DataPack!W41,IF($B$6=Dates!$E$6,DataPack!AG41,IF($B$6=Dates!$E$7,DataPack!V41)))))</f>
        <v>999</v>
      </c>
      <c r="F11" s="54">
        <f>IF($B$6=Dates!$E$3,DataPack!D41,IF($B$6=Dates!$E$4,DataPack!N41,IF($B$6=Dates!$E$5,DataPack!X41,IF($B$6=Dates!$E$6,DataPack!AH41,IF($B$6=Dates!$E$7,DataPack!W41)))))</f>
        <v>22</v>
      </c>
      <c r="G11" s="54">
        <f>IF($B$6=Dates!$E$3,DataPack!E41,IF($B$6=Dates!$E$4,DataPack!O41,IF($B$6=Dates!$E$5,DataPack!Y41,IF($B$6=Dates!$E$6,DataPack!AI41,IF($B$6=Dates!$E$7,DataPack!X41)))))</f>
        <v>2917</v>
      </c>
      <c r="H11" s="54">
        <f>IF($B$6=Dates!$E$3,DataPack!F41,IF($B$6=Dates!$E$4,DataPack!P41,IF($B$6=Dates!$E$5,DataPack!Z41,IF($B$6=Dates!$E$6,DataPack!AJ41,IF($B$6=Dates!$E$7,DataPack!Y41)))))</f>
        <v>63</v>
      </c>
      <c r="I11" s="54">
        <f>IF($B$6=Dates!$E$3,DataPack!G41,IF($B$6=Dates!$E$4,DataPack!Q41,IF($B$6=Dates!$E$5,DataPack!AA41,IF($B$6=Dates!$E$6,DataPack!AK41,IF($B$6=Dates!$E$7,DataPack!Z41)))))</f>
        <v>675</v>
      </c>
      <c r="J11" s="54">
        <f>IF($B$6=Dates!$E$3,DataPack!H41,IF($B$6=Dates!$E$4,DataPack!R41,IF($B$6=Dates!$E$5,DataPack!AB41,IF($B$6=Dates!$E$6,DataPack!AL41,IF($B$6=Dates!$E$7,DataPack!AA41)))))</f>
        <v>15</v>
      </c>
      <c r="K11" s="54">
        <f>IF($B$6=Dates!$E$3,DataPack!I41,IF($B$6=Dates!$E$4,DataPack!S41,IF($B$6=Dates!$E$5,DataPack!AC41,IF($B$6=Dates!$E$6,DataPack!AM41,IF($B$6=Dates!$E$7,DataPack!AB41)))))</f>
        <v>45</v>
      </c>
      <c r="L11" s="54">
        <f>IF($B$6=Dates!$E$3,DataPack!J41,IF($B$6=Dates!$E$4,DataPack!T41,IF($B$6=Dates!$E$5,DataPack!AD41,IF($B$6=Dates!$E$6,DataPack!AN41,IF($B$6=Dates!$E$7,DataPack!AC41)))))</f>
        <v>1</v>
      </c>
      <c r="M11" s="5"/>
    </row>
    <row r="12" spans="2:13" ht="30" customHeight="1">
      <c r="B12" s="331" t="s">
        <v>530</v>
      </c>
      <c r="C12" s="48"/>
      <c r="D12" s="115">
        <f>IF($B$6=Dates!$E$3,DataPack!B42,IF($B$6=Dates!$E$4,DataPack!L42,IF($B$6=Dates!$E$5,DataPack!V42,IF($B$6=Dates!$E$6,DataPack!AF42,IF($B$6=Dates!$E$7,DataPack!U42)))))</f>
        <v>4636</v>
      </c>
      <c r="E12" s="54">
        <f>IF($B$6=Dates!$E$3,DataPack!C42,IF($B$6=Dates!$E$4,DataPack!M42,IF($B$6=Dates!$E$5,DataPack!W42,IF($B$6=Dates!$E$6,DataPack!AG42,IF($B$6=Dates!$E$7,DataPack!V42)))))</f>
        <v>333</v>
      </c>
      <c r="F12" s="54">
        <f>IF($B$6=Dates!$E$3,DataPack!D42,IF($B$6=Dates!$E$4,DataPack!N42,IF($B$6=Dates!$E$5,DataPack!X42,IF($B$6=Dates!$E$6,DataPack!AH42,IF($B$6=Dates!$E$7,DataPack!W42)))))</f>
        <v>7</v>
      </c>
      <c r="G12" s="54">
        <f>IF($B$6=Dates!$E$3,DataPack!E42,IF($B$6=Dates!$E$4,DataPack!O42,IF($B$6=Dates!$E$5,DataPack!Y42,IF($B$6=Dates!$E$6,DataPack!AI42,IF($B$6=Dates!$E$7,DataPack!X42)))))</f>
        <v>2512</v>
      </c>
      <c r="H12" s="54">
        <f>IF($B$6=Dates!$E$3,DataPack!F42,IF($B$6=Dates!$E$4,DataPack!P42,IF($B$6=Dates!$E$5,DataPack!Z42,IF($B$6=Dates!$E$6,DataPack!AJ42,IF($B$6=Dates!$E$7,DataPack!Y42)))))</f>
        <v>54</v>
      </c>
      <c r="I12" s="54">
        <f>IF($B$6=Dates!$E$3,DataPack!G42,IF($B$6=Dates!$E$4,DataPack!Q42,IF($B$6=Dates!$E$5,DataPack!AA42,IF($B$6=Dates!$E$6,DataPack!AK42,IF($B$6=Dates!$E$7,DataPack!Z42)))))</f>
        <v>1535</v>
      </c>
      <c r="J12" s="54">
        <f>IF($B$6=Dates!$E$3,DataPack!H42,IF($B$6=Dates!$E$4,DataPack!R42,IF($B$6=Dates!$E$5,DataPack!AB42,IF($B$6=Dates!$E$6,DataPack!AL42,IF($B$6=Dates!$E$7,DataPack!AA42)))))</f>
        <v>33</v>
      </c>
      <c r="K12" s="54">
        <f>IF($B$6=Dates!$E$3,DataPack!I42,IF($B$6=Dates!$E$4,DataPack!S42,IF($B$6=Dates!$E$5,DataPack!AC42,IF($B$6=Dates!$E$6,DataPack!AM42,IF($B$6=Dates!$E$7,DataPack!AB42)))))</f>
        <v>256</v>
      </c>
      <c r="L12" s="54">
        <f>IF($B$6=Dates!$E$3,DataPack!J42,IF($B$6=Dates!$E$4,DataPack!T42,IF($B$6=Dates!$E$5,DataPack!AD42,IF($B$6=Dates!$E$6,DataPack!AN42,IF($B$6=Dates!$E$7,DataPack!AC42)))))</f>
        <v>6</v>
      </c>
      <c r="M12" s="5"/>
    </row>
    <row r="13" spans="2:13" ht="30" customHeight="1">
      <c r="B13" s="331" t="s">
        <v>896</v>
      </c>
      <c r="C13" s="48"/>
      <c r="D13" s="115">
        <f>IF($B$6=Dates!$E$3,DataPack!B43,IF($B$6=Dates!$E$4,DataPack!L43,IF($B$6=Dates!$E$5,DataPack!V43,IF($B$6=Dates!$E$6,DataPack!AF43,IF($B$6=Dates!$E$7,DataPack!U43)))))</f>
        <v>4636</v>
      </c>
      <c r="E13" s="54">
        <f>IF($B$6=Dates!$E$3,DataPack!C43,IF($B$6=Dates!$E$4,DataPack!M43,IF($B$6=Dates!$E$5,DataPack!W43,IF($B$6=Dates!$E$6,DataPack!AG43,IF($B$6=Dates!$E$7,DataPack!V43)))))</f>
        <v>503</v>
      </c>
      <c r="F13" s="54">
        <f>IF($B$6=Dates!$E$3,DataPack!D43,IF($B$6=Dates!$E$4,DataPack!N43,IF($B$6=Dates!$E$5,DataPack!X43,IF($B$6=Dates!$E$6,DataPack!AH43,IF($B$6=Dates!$E$7,DataPack!W43)))))</f>
        <v>11</v>
      </c>
      <c r="G13" s="54">
        <f>IF($B$6=Dates!$E$3,DataPack!E43,IF($B$6=Dates!$E$4,DataPack!O43,IF($B$6=Dates!$E$5,DataPack!Y43,IF($B$6=Dates!$E$6,DataPack!AI43,IF($B$6=Dates!$E$7,DataPack!X43)))))</f>
        <v>2557</v>
      </c>
      <c r="H13" s="54">
        <f>IF($B$6=Dates!$E$3,DataPack!F43,IF($B$6=Dates!$E$4,DataPack!P43,IF($B$6=Dates!$E$5,DataPack!Z43,IF($B$6=Dates!$E$6,DataPack!AJ43,IF($B$6=Dates!$E$7,DataPack!Y43)))))</f>
        <v>55</v>
      </c>
      <c r="I13" s="54">
        <f>IF($B$6=Dates!$E$3,DataPack!G43,IF($B$6=Dates!$E$4,DataPack!Q43,IF($B$6=Dates!$E$5,DataPack!AA43,IF($B$6=Dates!$E$6,DataPack!AK43,IF($B$6=Dates!$E$7,DataPack!Z43)))))</f>
        <v>1304</v>
      </c>
      <c r="J13" s="54">
        <f>IF($B$6=Dates!$E$3,DataPack!H43,IF($B$6=Dates!$E$4,DataPack!R43,IF($B$6=Dates!$E$5,DataPack!AB43,IF($B$6=Dates!$E$6,DataPack!AL43,IF($B$6=Dates!$E$7,DataPack!AA43)))))</f>
        <v>28</v>
      </c>
      <c r="K13" s="54">
        <f>IF($B$6=Dates!$E$3,DataPack!I43,IF($B$6=Dates!$E$4,DataPack!S43,IF($B$6=Dates!$E$5,DataPack!AC43,IF($B$6=Dates!$E$6,DataPack!AM43,IF($B$6=Dates!$E$7,DataPack!AB43)))))</f>
        <v>272</v>
      </c>
      <c r="L13" s="54">
        <f>IF($B$6=Dates!$E$3,DataPack!J43,IF($B$6=Dates!$E$4,DataPack!T43,IF($B$6=Dates!$E$5,DataPack!AD43,IF($B$6=Dates!$E$6,DataPack!AN43,IF($B$6=Dates!$E$7,DataPack!AC43)))))</f>
        <v>6</v>
      </c>
      <c r="M13" s="5"/>
    </row>
    <row r="14" spans="2:13" ht="30" hidden="1" customHeight="1">
      <c r="B14" s="239" t="s">
        <v>680</v>
      </c>
      <c r="C14" s="16"/>
      <c r="D14" s="54">
        <f>IF($B$6=Dates!$E$3,DataPack!B44,IF($B$6=Dates!$E$4,DataPack!L44,IF($B$6=Dates!$E$5,DataPack!V44,IF($B$6=Dates!$E$6,DataPack!AF44,IF($B$6=Dates!$E$7,DataPack!U44)))))</f>
        <v>0</v>
      </c>
      <c r="E14" s="54">
        <f>IF($B$6=Dates!$E$3,DataPack!C44,IF($B$6=Dates!$E$4,DataPack!M44,IF($B$6=Dates!$E$5,DataPack!W44,IF($B$6=Dates!$E$6,DataPack!AG44,IF($B$6=Dates!$E$7,DataPack!V44)))))</f>
        <v>0</v>
      </c>
      <c r="F14" s="54">
        <f>IF($B$6=Dates!$E$3,DataPack!D44,IF($B$6=Dates!$E$4,DataPack!N44,IF($B$6=Dates!$E$5,DataPack!X44,IF($B$6=Dates!$E$6,DataPack!AH44,IF($B$6=Dates!$E$7,DataPack!W44)))))</f>
        <v>0</v>
      </c>
      <c r="G14" s="54">
        <f>IF($B$6=Dates!$E$3,DataPack!E44,IF($B$6=Dates!$E$4,DataPack!O44,IF($B$6=Dates!$E$5,DataPack!Y44,IF($B$6=Dates!$E$6,DataPack!AI44,IF($B$6=Dates!$E$7,DataPack!X44)))))</f>
        <v>0</v>
      </c>
      <c r="H14" s="54">
        <f>IF($B$6=Dates!$E$3,DataPack!F44,IF($B$6=Dates!$E$4,DataPack!P44,IF($B$6=Dates!$E$5,DataPack!Z44,IF($B$6=Dates!$E$6,DataPack!AJ44,IF($B$6=Dates!$E$7,DataPack!Y44)))))</f>
        <v>0</v>
      </c>
      <c r="I14" s="54">
        <f>IF($B$6=Dates!$E$3,DataPack!G44,IF($B$6=Dates!$E$4,DataPack!Q44,IF($B$6=Dates!$E$5,DataPack!AA44,IF($B$6=Dates!$E$6,DataPack!AK44,IF($B$6=Dates!$E$7,DataPack!Z44)))))</f>
        <v>0</v>
      </c>
      <c r="J14" s="54">
        <f>IF($B$6=Dates!$E$3,DataPack!H44,IF($B$6=Dates!$E$4,DataPack!R44,IF($B$6=Dates!$E$5,DataPack!AB44,IF($B$6=Dates!$E$6,DataPack!AL44,IF($B$6=Dates!$E$7,DataPack!AA44)))))</f>
        <v>0</v>
      </c>
      <c r="K14" s="54">
        <f>IF($B$6=Dates!$E$3,DataPack!I44,IF($B$6=Dates!$E$4,DataPack!S44,IF($B$6=Dates!$E$5,DataPack!AC44,IF($B$6=Dates!$E$6,DataPack!AM44,IF($B$6=Dates!$E$7,DataPack!AB44)))))</f>
        <v>0</v>
      </c>
      <c r="L14" s="54">
        <f>IF($B$6=Dates!$E$3,DataPack!J44,IF($B$6=Dates!$E$4,DataPack!T44,IF($B$6=Dates!$E$5,DataPack!AD44,IF($B$6=Dates!$E$6,DataPack!AN44,IF($B$6=Dates!$E$7,DataPack!AC44)))))</f>
        <v>0</v>
      </c>
      <c r="M14" s="5"/>
    </row>
    <row r="15" spans="2:13" ht="30" hidden="1" customHeight="1">
      <c r="B15" s="232" t="s">
        <v>672</v>
      </c>
      <c r="C15" s="16"/>
      <c r="D15" s="54">
        <f>IF($B$6=Dates!$E$3,DataPack!B45,IF($B$6=Dates!$E$4,DataPack!L45,IF($B$6=Dates!$E$5,DataPack!V45,IF($B$6=Dates!$E$6,DataPack!AF45,IF($B$6=Dates!$E$7,DataPack!U45)))))</f>
        <v>0</v>
      </c>
      <c r="E15" s="54">
        <f>IF($B$6=Dates!$E$3,DataPack!C45,IF($B$6=Dates!$E$4,DataPack!M45,IF($B$6=Dates!$E$5,DataPack!W45,IF($B$6=Dates!$E$6,DataPack!AG45,IF($B$6=Dates!$E$7,DataPack!V45)))))</f>
        <v>0</v>
      </c>
      <c r="F15" s="54">
        <f>IF($B$6=Dates!$E$3,DataPack!D45,IF($B$6=Dates!$E$4,DataPack!N45,IF($B$6=Dates!$E$5,DataPack!X45,IF($B$6=Dates!$E$6,DataPack!AH45,IF($B$6=Dates!$E$7,DataPack!W45)))))</f>
        <v>0</v>
      </c>
      <c r="G15" s="54">
        <f>IF($B$6=Dates!$E$3,DataPack!E45,IF($B$6=Dates!$E$4,DataPack!O45,IF($B$6=Dates!$E$5,DataPack!Y45,IF($B$6=Dates!$E$6,DataPack!AI45,IF($B$6=Dates!$E$7,DataPack!X45)))))</f>
        <v>0</v>
      </c>
      <c r="H15" s="54">
        <f>IF($B$6=Dates!$E$3,DataPack!F45,IF($B$6=Dates!$E$4,DataPack!P45,IF($B$6=Dates!$E$5,DataPack!Z45,IF($B$6=Dates!$E$6,DataPack!AJ45,IF($B$6=Dates!$E$7,DataPack!Y45)))))</f>
        <v>0</v>
      </c>
      <c r="I15" s="54">
        <f>IF($B$6=Dates!$E$3,DataPack!G45,IF($B$6=Dates!$E$4,DataPack!Q45,IF($B$6=Dates!$E$5,DataPack!AA45,IF($B$6=Dates!$E$6,DataPack!AK45,IF($B$6=Dates!$E$7,DataPack!Z45)))))</f>
        <v>0</v>
      </c>
      <c r="J15" s="54">
        <f>IF($B$6=Dates!$E$3,DataPack!H45,IF($B$6=Dates!$E$4,DataPack!R45,IF($B$6=Dates!$E$5,DataPack!AB45,IF($B$6=Dates!$E$6,DataPack!AL45,IF($B$6=Dates!$E$7,DataPack!AA45)))))</f>
        <v>0</v>
      </c>
      <c r="K15" s="54">
        <f>IF($B$6=Dates!$E$3,DataPack!I45,IF($B$6=Dates!$E$4,DataPack!S45,IF($B$6=Dates!$E$5,DataPack!AC45,IF($B$6=Dates!$E$6,DataPack!AM45,IF($B$6=Dates!$E$7,DataPack!AB45)))))</f>
        <v>0</v>
      </c>
      <c r="L15" s="54">
        <f>IF($B$6=Dates!$E$3,DataPack!J45,IF($B$6=Dates!$E$4,DataPack!T45,IF($B$6=Dates!$E$5,DataPack!AD45,IF($B$6=Dates!$E$6,DataPack!AN45,IF($B$6=Dates!$E$7,DataPack!AC45)))))</f>
        <v>0</v>
      </c>
      <c r="M15" s="5"/>
    </row>
    <row r="16" spans="2:13" ht="30" hidden="1" customHeight="1">
      <c r="B16" s="232" t="s">
        <v>671</v>
      </c>
      <c r="C16" s="16"/>
      <c r="D16" s="54">
        <f>IF($B$6=Dates!$E$3,DataPack!B46,IF($B$6=Dates!$E$4,DataPack!L46,IF($B$6=Dates!$E$5,DataPack!V46,IF($B$6=Dates!$E$6,DataPack!AF46,IF($B$6=Dates!$E$7,DataPack!U46)))))</f>
        <v>0</v>
      </c>
      <c r="E16" s="54">
        <f>IF($B$6=Dates!$E$3,DataPack!C46,IF($B$6=Dates!$E$4,DataPack!M46,IF($B$6=Dates!$E$5,DataPack!W46,IF($B$6=Dates!$E$6,DataPack!AG46,IF($B$6=Dates!$E$7,DataPack!V46)))))</f>
        <v>0</v>
      </c>
      <c r="F16" s="54">
        <f>IF($B$6=Dates!$E$3,DataPack!D46,IF($B$6=Dates!$E$4,DataPack!N46,IF($B$6=Dates!$E$5,DataPack!X46,IF($B$6=Dates!$E$6,DataPack!AH46,IF($B$6=Dates!$E$7,DataPack!W46)))))</f>
        <v>0</v>
      </c>
      <c r="G16" s="54">
        <f>IF($B$6=Dates!$E$3,DataPack!E46,IF($B$6=Dates!$E$4,DataPack!O46,IF($B$6=Dates!$E$5,DataPack!Y46,IF($B$6=Dates!$E$6,DataPack!AI46,IF($B$6=Dates!$E$7,DataPack!X46)))))</f>
        <v>0</v>
      </c>
      <c r="H16" s="54">
        <f>IF($B$6=Dates!$E$3,DataPack!F46,IF($B$6=Dates!$E$4,DataPack!P46,IF($B$6=Dates!$E$5,DataPack!Z46,IF($B$6=Dates!$E$6,DataPack!AJ46,IF($B$6=Dates!$E$7,DataPack!Y46)))))</f>
        <v>0</v>
      </c>
      <c r="I16" s="54">
        <f>IF($B$6=Dates!$E$3,DataPack!G46,IF($B$6=Dates!$E$4,DataPack!Q46,IF($B$6=Dates!$E$5,DataPack!AA46,IF($B$6=Dates!$E$6,DataPack!AK46,IF($B$6=Dates!$E$7,DataPack!Z46)))))</f>
        <v>0</v>
      </c>
      <c r="J16" s="54">
        <f>IF($B$6=Dates!$E$3,DataPack!H46,IF($B$6=Dates!$E$4,DataPack!R46,IF($B$6=Dates!$E$5,DataPack!AB46,IF($B$6=Dates!$E$6,DataPack!AL46,IF($B$6=Dates!$E$7,DataPack!AA46)))))</f>
        <v>0</v>
      </c>
      <c r="K16" s="54">
        <f>IF($B$6=Dates!$E$3,DataPack!I46,IF($B$6=Dates!$E$4,DataPack!S46,IF($B$6=Dates!$E$5,DataPack!AC46,IF($B$6=Dates!$E$6,DataPack!AM46,IF($B$6=Dates!$E$7,DataPack!AB46)))))</f>
        <v>0</v>
      </c>
      <c r="L16" s="54">
        <f>IF($B$6=Dates!$E$3,DataPack!J46,IF($B$6=Dates!$E$4,DataPack!T46,IF($B$6=Dates!$E$5,DataPack!AD46,IF($B$6=Dates!$E$6,DataPack!AN46,IF($B$6=Dates!$E$7,DataPack!AC46)))))</f>
        <v>0</v>
      </c>
      <c r="M16" s="5"/>
    </row>
    <row r="17" spans="2:13" ht="30" hidden="1" customHeight="1">
      <c r="B17" s="232" t="s">
        <v>673</v>
      </c>
      <c r="C17" s="16"/>
      <c r="D17" s="54">
        <f>IF($B$6=Dates!$E$3,DataPack!B47,IF($B$6=Dates!$E$4,DataPack!L47,IF($B$6=Dates!$E$5,DataPack!V47,IF($B$6=Dates!$E$6,DataPack!AF47,IF($B$6=Dates!$E$7,DataPack!U47)))))</f>
        <v>0</v>
      </c>
      <c r="E17" s="54">
        <f>IF($B$6=Dates!$E$3,DataPack!C47,IF($B$6=Dates!$E$4,DataPack!M47,IF($B$6=Dates!$E$5,DataPack!W47,IF($B$6=Dates!$E$6,DataPack!AG47,IF($B$6=Dates!$E$7,DataPack!V47)))))</f>
        <v>0</v>
      </c>
      <c r="F17" s="54">
        <f>IF($B$6=Dates!$E$3,DataPack!D47,IF($B$6=Dates!$E$4,DataPack!N47,IF($B$6=Dates!$E$5,DataPack!X47,IF($B$6=Dates!$E$6,DataPack!AH47,IF($B$6=Dates!$E$7,DataPack!W47)))))</f>
        <v>0</v>
      </c>
      <c r="G17" s="54">
        <f>IF($B$6=Dates!$E$3,DataPack!E47,IF($B$6=Dates!$E$4,DataPack!O47,IF($B$6=Dates!$E$5,DataPack!Y47,IF($B$6=Dates!$E$6,DataPack!AI47,IF($B$6=Dates!$E$7,DataPack!X47)))))</f>
        <v>0</v>
      </c>
      <c r="H17" s="54">
        <f>IF($B$6=Dates!$E$3,DataPack!F47,IF($B$6=Dates!$E$4,DataPack!P47,IF($B$6=Dates!$E$5,DataPack!Z47,IF($B$6=Dates!$E$6,DataPack!AJ47,IF($B$6=Dates!$E$7,DataPack!Y47)))))</f>
        <v>0</v>
      </c>
      <c r="I17" s="54">
        <f>IF($B$6=Dates!$E$3,DataPack!G47,IF($B$6=Dates!$E$4,DataPack!Q47,IF($B$6=Dates!$E$5,DataPack!AA47,IF($B$6=Dates!$E$6,DataPack!AK47,IF($B$6=Dates!$E$7,DataPack!Z47)))))</f>
        <v>0</v>
      </c>
      <c r="J17" s="54">
        <f>IF($B$6=Dates!$E$3,DataPack!H47,IF($B$6=Dates!$E$4,DataPack!R47,IF($B$6=Dates!$E$5,DataPack!AB47,IF($B$6=Dates!$E$6,DataPack!AL47,IF($B$6=Dates!$E$7,DataPack!AA47)))))</f>
        <v>0</v>
      </c>
      <c r="K17" s="54">
        <f>IF($B$6=Dates!$E$3,DataPack!I47,IF($B$6=Dates!$E$4,DataPack!S47,IF($B$6=Dates!$E$5,DataPack!AC47,IF($B$6=Dates!$E$6,DataPack!AM47,IF($B$6=Dates!$E$7,DataPack!AB47)))))</f>
        <v>0</v>
      </c>
      <c r="L17" s="54">
        <f>IF($B$6=Dates!$E$3,DataPack!J47,IF($B$6=Dates!$E$4,DataPack!T47,IF($B$6=Dates!$E$5,DataPack!AD47,IF($B$6=Dates!$E$6,DataPack!AN47,IF($B$6=Dates!$E$7,DataPack!AC47)))))</f>
        <v>0</v>
      </c>
      <c r="M17" s="5"/>
    </row>
    <row r="18" spans="2:13" ht="30" hidden="1" customHeight="1">
      <c r="B18" s="232" t="s">
        <v>674</v>
      </c>
      <c r="C18" s="16"/>
      <c r="D18" s="54">
        <f>IF($B$6=Dates!$E$3,DataPack!B48,IF($B$6=Dates!$E$4,DataPack!L48,IF($B$6=Dates!$E$5,DataPack!V48,IF($B$6=Dates!$E$6,DataPack!AF48,IF($B$6=Dates!$E$7,DataPack!U48)))))</f>
        <v>0</v>
      </c>
      <c r="E18" s="54">
        <f>IF($B$6=Dates!$E$3,DataPack!C48,IF($B$6=Dates!$E$4,DataPack!M48,IF($B$6=Dates!$E$5,DataPack!W48,IF($B$6=Dates!$E$6,DataPack!AG48,IF($B$6=Dates!$E$7,DataPack!V48)))))</f>
        <v>0</v>
      </c>
      <c r="F18" s="54">
        <f>IF($B$6=Dates!$E$3,DataPack!D48,IF($B$6=Dates!$E$4,DataPack!N48,IF($B$6=Dates!$E$5,DataPack!X48,IF($B$6=Dates!$E$6,DataPack!AH48,IF($B$6=Dates!$E$7,DataPack!W48)))))</f>
        <v>0</v>
      </c>
      <c r="G18" s="54">
        <f>IF($B$6=Dates!$E$3,DataPack!E48,IF($B$6=Dates!$E$4,DataPack!O48,IF($B$6=Dates!$E$5,DataPack!Y48,IF($B$6=Dates!$E$6,DataPack!AI48,IF($B$6=Dates!$E$7,DataPack!X48)))))</f>
        <v>0</v>
      </c>
      <c r="H18" s="54">
        <f>IF($B$6=Dates!$E$3,DataPack!F48,IF($B$6=Dates!$E$4,DataPack!P48,IF($B$6=Dates!$E$5,DataPack!Z48,IF($B$6=Dates!$E$6,DataPack!AJ48,IF($B$6=Dates!$E$7,DataPack!Y48)))))</f>
        <v>0</v>
      </c>
      <c r="I18" s="54">
        <f>IF($B$6=Dates!$E$3,DataPack!G48,IF($B$6=Dates!$E$4,DataPack!Q48,IF($B$6=Dates!$E$5,DataPack!AA48,IF($B$6=Dates!$E$6,DataPack!AK48,IF($B$6=Dates!$E$7,DataPack!Z48)))))</f>
        <v>0</v>
      </c>
      <c r="J18" s="54">
        <f>IF($B$6=Dates!$E$3,DataPack!H48,IF($B$6=Dates!$E$4,DataPack!R48,IF($B$6=Dates!$E$5,DataPack!AB48,IF($B$6=Dates!$E$6,DataPack!AL48,IF($B$6=Dates!$E$7,DataPack!AA48)))))</f>
        <v>0</v>
      </c>
      <c r="K18" s="54">
        <f>IF($B$6=Dates!$E$3,DataPack!I48,IF($B$6=Dates!$E$4,DataPack!S48,IF($B$6=Dates!$E$5,DataPack!AC48,IF($B$6=Dates!$E$6,DataPack!AM48,IF($B$6=Dates!$E$7,DataPack!AB48)))))</f>
        <v>0</v>
      </c>
      <c r="L18" s="54">
        <f>IF($B$6=Dates!$E$3,DataPack!J48,IF($B$6=Dates!$E$4,DataPack!T48,IF($B$6=Dates!$E$5,DataPack!AD48,IF($B$6=Dates!$E$6,DataPack!AN48,IF($B$6=Dates!$E$7,DataPack!AC48)))))</f>
        <v>0</v>
      </c>
      <c r="M18" s="5"/>
    </row>
    <row r="19" spans="2:13">
      <c r="B19" s="240"/>
      <c r="C19" s="49"/>
      <c r="D19" s="250"/>
      <c r="E19" s="250"/>
      <c r="F19" s="250"/>
      <c r="G19" s="250"/>
      <c r="H19" s="250"/>
      <c r="I19" s="250"/>
      <c r="J19" s="250"/>
      <c r="K19" s="250"/>
      <c r="L19" s="251" t="s">
        <v>22</v>
      </c>
      <c r="M19" s="5"/>
    </row>
    <row r="20" spans="2:13">
      <c r="B20" s="225" t="s">
        <v>537</v>
      </c>
      <c r="C20" s="16"/>
      <c r="D20" s="13"/>
      <c r="E20" s="13"/>
      <c r="F20" s="13"/>
      <c r="G20" s="13"/>
      <c r="H20" s="13"/>
      <c r="I20" s="13"/>
      <c r="J20" s="13"/>
      <c r="K20" s="50"/>
      <c r="L20" s="29"/>
      <c r="M20" s="5"/>
    </row>
    <row r="21" spans="2:13">
      <c r="B21" s="225" t="s">
        <v>910</v>
      </c>
      <c r="C21" s="16"/>
      <c r="D21" s="13"/>
      <c r="E21" s="13"/>
      <c r="F21" s="13"/>
      <c r="G21" s="13"/>
      <c r="H21" s="13"/>
      <c r="I21" s="13"/>
      <c r="J21" s="13"/>
      <c r="K21" s="50"/>
      <c r="L21" s="29"/>
      <c r="M21" s="5"/>
    </row>
    <row r="22" spans="2:13" hidden="1">
      <c r="B22" s="225" t="s">
        <v>541</v>
      </c>
      <c r="C22" s="16"/>
      <c r="D22" s="13"/>
      <c r="E22" s="13"/>
      <c r="F22" s="13"/>
      <c r="G22" s="13"/>
      <c r="H22" s="13"/>
      <c r="I22" s="13"/>
      <c r="J22" s="13"/>
      <c r="K22" s="50"/>
      <c r="L22" s="29"/>
      <c r="M22" s="5"/>
    </row>
    <row r="23" spans="2:13">
      <c r="B23" s="225"/>
      <c r="C23" s="16"/>
      <c r="D23" s="13"/>
      <c r="E23" s="13"/>
      <c r="F23" s="13"/>
      <c r="G23" s="13"/>
      <c r="H23" s="13"/>
      <c r="I23" s="13"/>
      <c r="J23" s="13"/>
      <c r="K23" s="50"/>
      <c r="L23" s="29"/>
      <c r="M23" s="5"/>
    </row>
  </sheetData>
  <sheetProtection sheet="1" selectLockedCells="1"/>
  <mergeCells count="5">
    <mergeCell ref="D6:D7"/>
    <mergeCell ref="E6:F6"/>
    <mergeCell ref="G6:H6"/>
    <mergeCell ref="I6:J6"/>
    <mergeCell ref="K6:L6"/>
  </mergeCells>
  <phoneticPr fontId="0" type="noConversion"/>
  <dataValidations count="1">
    <dataValidation type="list" allowBlank="1" showInputMessage="1" showErrorMessage="1" sqref="B6">
      <formula1>Date</formula1>
    </dataValidation>
  </dataValidations>
  <pageMargins left="0.74803149606299213" right="0.74803149606299213" top="0.98425196850393704" bottom="0.98425196850393704" header="0.51181102362204722" footer="0.51181102362204722"/>
  <pageSetup paperSize="9" scale="78" fitToHeight="2" orientation="landscape" r:id="rId1"/>
  <headerFooter alignWithMargins="0"/>
</worksheet>
</file>

<file path=xl/worksheets/sheet9.xml><?xml version="1.0" encoding="utf-8"?>
<worksheet xmlns="http://schemas.openxmlformats.org/spreadsheetml/2006/main" xmlns:r="http://schemas.openxmlformats.org/officeDocument/2006/relationships">
  <sheetPr codeName="Sheet14">
    <tabColor indexed="42"/>
  </sheetPr>
  <dimension ref="B1:M23"/>
  <sheetViews>
    <sheetView showGridLines="0" showRowColHeaders="0" zoomScale="85" zoomScaleNormal="85" workbookViewId="0">
      <selection activeCell="B6" sqref="B6"/>
    </sheetView>
  </sheetViews>
  <sheetFormatPr defaultRowHeight="12.75"/>
  <cols>
    <col min="1" max="1" width="2.7109375" style="85" customWidth="1"/>
    <col min="2" max="2" width="59.140625" style="85" customWidth="1"/>
    <col min="3" max="3" width="1.5703125" style="89" customWidth="1"/>
    <col min="4" max="4" width="14.5703125" style="85" customWidth="1"/>
    <col min="5" max="10" width="12" style="85" customWidth="1"/>
    <col min="11" max="11" width="12" style="87" customWidth="1"/>
    <col min="12" max="12" width="12" style="88" customWidth="1"/>
    <col min="13" max="16384" width="9.140625" style="85"/>
  </cols>
  <sheetData>
    <row r="1" spans="2:13" s="214" customFormat="1">
      <c r="B1" s="212"/>
      <c r="C1" s="213"/>
      <c r="K1" s="215"/>
      <c r="L1" s="216"/>
    </row>
    <row r="2" spans="2:13" s="214" customFormat="1" ht="14.25" customHeight="1">
      <c r="B2" s="217" t="str">
        <f>"Table 2c: Inspection outcomes of secondary schools inspected " &amp; IF('Table 2c'!B6=Dates!$E$3, "between " &amp; Dates!$E$3, IF('Table 2c'!B6 = Dates!E4, "in " &amp; Dates!E4, IF('Table 2c'!B6=Dates!E5, "in " &amp; Dates!E5, IF('Table 2c'!B6=Dates!E6, "in " &amp; Dates!E6, IF('Table 2c'!B6=Dates!E7, "in " &amp; Dates!E7)))))  &amp; " (final) " &amp; CHAR(185) &amp; " " &amp; CHAR(178) &amp; " " &amp;  CHAR(179)</f>
        <v>Table 2c: Inspection outcomes of secondary schools inspected between 1 September 2011 and 31 August 2012 (final) ¹ ² ³</v>
      </c>
      <c r="C2" s="218"/>
      <c r="D2" s="218"/>
      <c r="E2" s="218"/>
      <c r="F2" s="218"/>
      <c r="G2" s="218"/>
      <c r="H2" s="218"/>
      <c r="I2" s="218"/>
      <c r="J2" s="218"/>
      <c r="K2" s="218"/>
      <c r="L2" s="218"/>
      <c r="M2" s="219"/>
    </row>
    <row r="3" spans="2:13" s="214" customFormat="1" ht="14.25" customHeight="1">
      <c r="B3" s="41"/>
      <c r="C3" s="218"/>
      <c r="D3" s="218"/>
      <c r="E3" s="218"/>
      <c r="F3" s="218"/>
      <c r="G3" s="218"/>
      <c r="H3" s="218"/>
      <c r="I3" s="218"/>
      <c r="J3" s="218"/>
      <c r="K3" s="218"/>
      <c r="L3" s="218"/>
      <c r="M3" s="219"/>
    </row>
    <row r="4" spans="2:13" s="214" customFormat="1" ht="12.75" customHeight="1">
      <c r="B4" s="220" t="s">
        <v>48</v>
      </c>
      <c r="C4" s="222"/>
      <c r="D4" s="222"/>
      <c r="E4" s="222"/>
      <c r="F4" s="222"/>
      <c r="G4" s="222"/>
      <c r="H4" s="222"/>
      <c r="I4" s="222"/>
      <c r="J4" s="222"/>
      <c r="K4" s="223"/>
      <c r="L4" s="224"/>
      <c r="M4" s="219"/>
    </row>
    <row r="5" spans="2:13" s="214" customFormat="1" ht="4.5" customHeight="1">
      <c r="B5" s="225"/>
      <c r="C5" s="222"/>
      <c r="D5" s="222"/>
      <c r="E5" s="222"/>
      <c r="F5" s="222"/>
      <c r="G5" s="223"/>
      <c r="H5" s="224"/>
      <c r="I5" s="219"/>
      <c r="J5" s="219"/>
      <c r="K5" s="219"/>
      <c r="L5" s="219"/>
      <c r="M5" s="219"/>
    </row>
    <row r="6" spans="2:13" s="214" customFormat="1" ht="15" customHeight="1">
      <c r="B6" s="226" t="s">
        <v>1031</v>
      </c>
      <c r="C6" s="221"/>
      <c r="D6" s="397" t="s">
        <v>550</v>
      </c>
      <c r="E6" s="399" t="s">
        <v>54</v>
      </c>
      <c r="F6" s="399"/>
      <c r="G6" s="399" t="s">
        <v>55</v>
      </c>
      <c r="H6" s="399"/>
      <c r="I6" s="399" t="s">
        <v>56</v>
      </c>
      <c r="J6" s="399"/>
      <c r="K6" s="399" t="s">
        <v>57</v>
      </c>
      <c r="L6" s="399"/>
      <c r="M6" s="219"/>
    </row>
    <row r="7" spans="2:13" s="214" customFormat="1" ht="14.25" customHeight="1">
      <c r="B7" s="227"/>
      <c r="C7" s="227"/>
      <c r="D7" s="398"/>
      <c r="E7" s="228" t="s">
        <v>111</v>
      </c>
      <c r="F7" s="228" t="s">
        <v>168</v>
      </c>
      <c r="G7" s="228" t="s">
        <v>111</v>
      </c>
      <c r="H7" s="228" t="s">
        <v>168</v>
      </c>
      <c r="I7" s="228" t="s">
        <v>111</v>
      </c>
      <c r="J7" s="228" t="s">
        <v>168</v>
      </c>
      <c r="K7" s="229" t="s">
        <v>111</v>
      </c>
      <c r="L7" s="230" t="s">
        <v>168</v>
      </c>
      <c r="M7" s="219"/>
    </row>
    <row r="8" spans="2:13" s="214" customFormat="1" ht="4.5" customHeight="1">
      <c r="B8" s="221"/>
      <c r="C8" s="221"/>
      <c r="D8" s="224"/>
      <c r="E8" s="231"/>
      <c r="F8" s="231"/>
      <c r="G8" s="231"/>
      <c r="H8" s="231"/>
      <c r="I8" s="231"/>
      <c r="J8" s="231"/>
      <c r="K8" s="221"/>
      <c r="L8" s="223"/>
      <c r="M8" s="219"/>
    </row>
    <row r="9" spans="2:13" s="214" customFormat="1" ht="30" customHeight="1">
      <c r="B9" s="331" t="s">
        <v>895</v>
      </c>
      <c r="C9" s="233"/>
      <c r="D9" s="248">
        <f>IF($B$6=Dates!$E$3,DataPack!B51,IF($B$6=Dates!$E$4,DataPack!L51,IF($B$6=Dates!$E$5,DataPack!V51,IF($B$6=Dates!$E$6,DataPack!AF51,IF($B$6=Dates!$E$7,DataPack!U51)))))</f>
        <v>926</v>
      </c>
      <c r="E9" s="249">
        <f>IF($B$6=Dates!$E$3,DataPack!C51,IF($B$6=Dates!$E$4,DataPack!M51,IF($B$6=Dates!$E$5,DataPack!W51,IF($B$6=Dates!$E$6,DataPack!AG51,IF($B$6=Dates!$E$7,DataPack!V51)))))</f>
        <v>126</v>
      </c>
      <c r="F9" s="249">
        <f>IF($B$6=Dates!$E$3,DataPack!D51,IF($B$6=Dates!$E$4,DataPack!N51,IF($B$6=Dates!$E$5,DataPack!X51,IF($B$6=Dates!$E$6,DataPack!AH51,IF($B$6=Dates!$E$7,DataPack!W51)))))</f>
        <v>14</v>
      </c>
      <c r="G9" s="249">
        <f>IF($B$6=Dates!$E$3,DataPack!E51,IF($B$6=Dates!$E$4,DataPack!O51,IF($B$6=Dates!$E$5,DataPack!Y51,IF($B$6=Dates!$E$6,DataPack!AI51,IF($B$6=Dates!$E$7,DataPack!X51)))))</f>
        <v>382</v>
      </c>
      <c r="H9" s="249">
        <f>IF($B$6=Dates!$E$3,DataPack!F51,IF($B$6=Dates!$E$4,DataPack!P51,IF($B$6=Dates!$E$5,DataPack!Z51,IF($B$6=Dates!$E$6,DataPack!AJ51,IF($B$6=Dates!$E$7,DataPack!Y51)))))</f>
        <v>41</v>
      </c>
      <c r="I9" s="249">
        <f>IF($B$6=Dates!$E$3,DataPack!G51,IF($B$6=Dates!$E$4,DataPack!Q51,IF($B$6=Dates!$E$5,DataPack!AA51,IF($B$6=Dates!$E$6,DataPack!AK51,IF($B$6=Dates!$E$7,DataPack!Z51)))))</f>
        <v>313</v>
      </c>
      <c r="J9" s="249">
        <f>IF($B$6=Dates!$E$3,DataPack!H51,IF($B$6=Dates!$E$4,DataPack!R51,IF($B$6=Dates!$E$5,DataPack!AB51,IF($B$6=Dates!$E$6,DataPack!AL51,IF($B$6=Dates!$E$7,DataPack!AA51)))))</f>
        <v>34</v>
      </c>
      <c r="K9" s="249">
        <f>IF($B$6=Dates!$E$3,DataPack!I51,IF($B$6=Dates!$E$4,DataPack!S51,IF($B$6=Dates!$E$5,DataPack!AC51,IF($B$6=Dates!$E$6,DataPack!AM51,IF($B$6=Dates!$E$7,DataPack!AB51)))))</f>
        <v>105</v>
      </c>
      <c r="L9" s="249">
        <f>IF($B$6=Dates!$E$3,DataPack!J51,IF($B$6=Dates!$E$4,DataPack!T51,IF($B$6=Dates!$E$5,DataPack!AD51,IF($B$6=Dates!$E$6,DataPack!AN51,IF($B$6=Dates!$E$7,DataPack!AC51)))))</f>
        <v>11</v>
      </c>
      <c r="M9" s="219"/>
    </row>
    <row r="10" spans="2:13" s="214" customFormat="1" ht="30" customHeight="1">
      <c r="B10" s="331" t="s">
        <v>897</v>
      </c>
      <c r="C10" s="233"/>
      <c r="D10" s="248">
        <f>IF($B$6=Dates!$E$3,DataPack!B52,IF($B$6=Dates!$E$4,DataPack!L52,IF($B$6=Dates!$E$5,DataPack!V52,IF($B$6=Dates!$E$6,DataPack!AF52,IF($B$6=Dates!$E$7,DataPack!U52)))))</f>
        <v>926</v>
      </c>
      <c r="E10" s="249">
        <f>IF($B$6=Dates!$E$3,DataPack!C52,IF($B$6=Dates!$E$4,DataPack!M52,IF($B$6=Dates!$E$5,DataPack!W52,IF($B$6=Dates!$E$6,DataPack!AG52,IF($B$6=Dates!$E$7,DataPack!V52)))))</f>
        <v>128</v>
      </c>
      <c r="F10" s="249">
        <f>IF($B$6=Dates!$E$3,DataPack!D52,IF($B$6=Dates!$E$4,DataPack!N52,IF($B$6=Dates!$E$5,DataPack!X52,IF($B$6=Dates!$E$6,DataPack!AH52,IF($B$6=Dates!$E$7,DataPack!W52)))))</f>
        <v>14</v>
      </c>
      <c r="G10" s="249">
        <f>IF($B$6=Dates!$E$3,DataPack!E52,IF($B$6=Dates!$E$4,DataPack!O52,IF($B$6=Dates!$E$5,DataPack!Y52,IF($B$6=Dates!$E$6,DataPack!AI52,IF($B$6=Dates!$E$7,DataPack!X52)))))</f>
        <v>381</v>
      </c>
      <c r="H10" s="249">
        <f>IF($B$6=Dates!$E$3,DataPack!F52,IF($B$6=Dates!$E$4,DataPack!P52,IF($B$6=Dates!$E$5,DataPack!Z52,IF($B$6=Dates!$E$6,DataPack!AJ52,IF($B$6=Dates!$E$7,DataPack!Y52)))))</f>
        <v>41</v>
      </c>
      <c r="I10" s="249">
        <f>IF($B$6=Dates!$E$3,DataPack!G52,IF($B$6=Dates!$E$4,DataPack!Q52,IF($B$6=Dates!$E$5,DataPack!AA52,IF($B$6=Dates!$E$6,DataPack!AK52,IF($B$6=Dates!$E$7,DataPack!Z52)))))</f>
        <v>321</v>
      </c>
      <c r="J10" s="249">
        <f>IF($B$6=Dates!$E$3,DataPack!H52,IF($B$6=Dates!$E$4,DataPack!R52,IF($B$6=Dates!$E$5,DataPack!AB52,IF($B$6=Dates!$E$6,DataPack!AL52,IF($B$6=Dates!$E$7,DataPack!AA52)))))</f>
        <v>35</v>
      </c>
      <c r="K10" s="249">
        <f>IF($B$6=Dates!$E$3,DataPack!I52,IF($B$6=Dates!$E$4,DataPack!S52,IF($B$6=Dates!$E$5,DataPack!AC52,IF($B$6=Dates!$E$6,DataPack!AM52,IF($B$6=Dates!$E$7,DataPack!AB52)))))</f>
        <v>96</v>
      </c>
      <c r="L10" s="249">
        <f>IF($B$6=Dates!$E$3,DataPack!J52,IF($B$6=Dates!$E$4,DataPack!T52,IF($B$6=Dates!$E$5,DataPack!AD52,IF($B$6=Dates!$E$6,DataPack!AN52,IF($B$6=Dates!$E$7,DataPack!AC52)))))</f>
        <v>10</v>
      </c>
      <c r="M10" s="219"/>
    </row>
    <row r="11" spans="2:13" s="214" customFormat="1" ht="30" customHeight="1">
      <c r="B11" s="331" t="s">
        <v>898</v>
      </c>
      <c r="C11" s="233"/>
      <c r="D11" s="248">
        <f>IF($B$6=Dates!$E$3,DataPack!B53,IF($B$6=Dates!$E$4,DataPack!L53,IF($B$6=Dates!$E$5,DataPack!V53,IF($B$6=Dates!$E$6,DataPack!AF53,IF($B$6=Dates!$E$7,DataPack!U53)))))</f>
        <v>926</v>
      </c>
      <c r="E11" s="249">
        <f>IF($B$6=Dates!$E$3,DataPack!C53,IF($B$6=Dates!$E$4,DataPack!M53,IF($B$6=Dates!$E$5,DataPack!W53,IF($B$6=Dates!$E$6,DataPack!AG53,IF($B$6=Dates!$E$7,DataPack!V53)))))</f>
        <v>163</v>
      </c>
      <c r="F11" s="249">
        <f>IF($B$6=Dates!$E$3,DataPack!D53,IF($B$6=Dates!$E$4,DataPack!N53,IF($B$6=Dates!$E$5,DataPack!X53,IF($B$6=Dates!$E$6,DataPack!AH53,IF($B$6=Dates!$E$7,DataPack!W53)))))</f>
        <v>18</v>
      </c>
      <c r="G11" s="249">
        <f>IF($B$6=Dates!$E$3,DataPack!E53,IF($B$6=Dates!$E$4,DataPack!O53,IF($B$6=Dates!$E$5,DataPack!Y53,IF($B$6=Dates!$E$6,DataPack!AI53,IF($B$6=Dates!$E$7,DataPack!X53)))))</f>
        <v>500</v>
      </c>
      <c r="H11" s="249">
        <f>IF($B$6=Dates!$E$3,DataPack!F53,IF($B$6=Dates!$E$4,DataPack!P53,IF($B$6=Dates!$E$5,DataPack!Z53,IF($B$6=Dates!$E$6,DataPack!AJ53,IF($B$6=Dates!$E$7,DataPack!Y53)))))</f>
        <v>54</v>
      </c>
      <c r="I11" s="249">
        <f>IF($B$6=Dates!$E$3,DataPack!G53,IF($B$6=Dates!$E$4,DataPack!Q53,IF($B$6=Dates!$E$5,DataPack!AA53,IF($B$6=Dates!$E$6,DataPack!AK53,IF($B$6=Dates!$E$7,DataPack!Z53)))))</f>
        <v>222</v>
      </c>
      <c r="J11" s="249">
        <f>IF($B$6=Dates!$E$3,DataPack!H53,IF($B$6=Dates!$E$4,DataPack!R53,IF($B$6=Dates!$E$5,DataPack!AB53,IF($B$6=Dates!$E$6,DataPack!AL53,IF($B$6=Dates!$E$7,DataPack!AA53)))))</f>
        <v>24</v>
      </c>
      <c r="K11" s="249">
        <f>IF($B$6=Dates!$E$3,DataPack!I53,IF($B$6=Dates!$E$4,DataPack!S53,IF($B$6=Dates!$E$5,DataPack!AC53,IF($B$6=Dates!$E$6,DataPack!AM53,IF($B$6=Dates!$E$7,DataPack!AB53)))))</f>
        <v>41</v>
      </c>
      <c r="L11" s="249">
        <f>IF($B$6=Dates!$E$3,DataPack!J53,IF($B$6=Dates!$E$4,DataPack!T53,IF($B$6=Dates!$E$5,DataPack!AD53,IF($B$6=Dates!$E$6,DataPack!AN53,IF($B$6=Dates!$E$7,DataPack!AC53)))))</f>
        <v>4</v>
      </c>
      <c r="M11" s="219"/>
    </row>
    <row r="12" spans="2:13" s="214" customFormat="1" ht="30" customHeight="1">
      <c r="B12" s="331" t="s">
        <v>530</v>
      </c>
      <c r="C12" s="233"/>
      <c r="D12" s="248">
        <f>IF($B$6=Dates!$E$3,DataPack!B54,IF($B$6=Dates!$E$4,DataPack!L54,IF($B$6=Dates!$E$5,DataPack!V54,IF($B$6=Dates!$E$6,DataPack!AF54,IF($B$6=Dates!$E$7,DataPack!U54)))))</f>
        <v>926</v>
      </c>
      <c r="E12" s="249">
        <f>IF($B$6=Dates!$E$3,DataPack!C54,IF($B$6=Dates!$E$4,DataPack!M54,IF($B$6=Dates!$E$5,DataPack!W54,IF($B$6=Dates!$E$6,DataPack!AG54,IF($B$6=Dates!$E$7,DataPack!V54)))))</f>
        <v>88</v>
      </c>
      <c r="F12" s="249">
        <f>IF($B$6=Dates!$E$3,DataPack!D54,IF($B$6=Dates!$E$4,DataPack!N54,IF($B$6=Dates!$E$5,DataPack!X54,IF($B$6=Dates!$E$6,DataPack!AH54,IF($B$6=Dates!$E$7,DataPack!W54)))))</f>
        <v>10</v>
      </c>
      <c r="G12" s="249">
        <f>IF($B$6=Dates!$E$3,DataPack!E54,IF($B$6=Dates!$E$4,DataPack!O54,IF($B$6=Dates!$E$5,DataPack!Y54,IF($B$6=Dates!$E$6,DataPack!AI54,IF($B$6=Dates!$E$7,DataPack!X54)))))</f>
        <v>437</v>
      </c>
      <c r="H12" s="249">
        <f>IF($B$6=Dates!$E$3,DataPack!F54,IF($B$6=Dates!$E$4,DataPack!P54,IF($B$6=Dates!$E$5,DataPack!Z54,IF($B$6=Dates!$E$6,DataPack!AJ54,IF($B$6=Dates!$E$7,DataPack!Y54)))))</f>
        <v>47</v>
      </c>
      <c r="I12" s="249">
        <f>IF($B$6=Dates!$E$3,DataPack!G54,IF($B$6=Dates!$E$4,DataPack!Q54,IF($B$6=Dates!$E$5,DataPack!AA54,IF($B$6=Dates!$E$6,DataPack!AK54,IF($B$6=Dates!$E$7,DataPack!Z54)))))</f>
        <v>343</v>
      </c>
      <c r="J12" s="249">
        <f>IF($B$6=Dates!$E$3,DataPack!H54,IF($B$6=Dates!$E$4,DataPack!R54,IF($B$6=Dates!$E$5,DataPack!AB54,IF($B$6=Dates!$E$6,DataPack!AL54,IF($B$6=Dates!$E$7,DataPack!AA54)))))</f>
        <v>37</v>
      </c>
      <c r="K12" s="249">
        <f>IF($B$6=Dates!$E$3,DataPack!I54,IF($B$6=Dates!$E$4,DataPack!S54,IF($B$6=Dates!$E$5,DataPack!AC54,IF($B$6=Dates!$E$6,DataPack!AM54,IF($B$6=Dates!$E$7,DataPack!AB54)))))</f>
        <v>58</v>
      </c>
      <c r="L12" s="249">
        <f>IF($B$6=Dates!$E$3,DataPack!J54,IF($B$6=Dates!$E$4,DataPack!T54,IF($B$6=Dates!$E$5,DataPack!AD54,IF($B$6=Dates!$E$6,DataPack!AN54,IF($B$6=Dates!$E$7,DataPack!AC54)))))</f>
        <v>6</v>
      </c>
      <c r="M12" s="219"/>
    </row>
    <row r="13" spans="2:13" s="214" customFormat="1" ht="30" customHeight="1">
      <c r="B13" s="331" t="s">
        <v>896</v>
      </c>
      <c r="C13" s="233"/>
      <c r="D13" s="248">
        <f>IF($B$6=Dates!$E$3,DataPack!B55,IF($B$6=Dates!$E$4,DataPack!L55,IF($B$6=Dates!$E$5,DataPack!V55,IF($B$6=Dates!$E$6,DataPack!AF55,IF($B$6=Dates!$E$7,DataPack!U55)))))</f>
        <v>926</v>
      </c>
      <c r="E13" s="249">
        <f>IF($B$6=Dates!$E$3,DataPack!C55,IF($B$6=Dates!$E$4,DataPack!M55,IF($B$6=Dates!$E$5,DataPack!W55,IF($B$6=Dates!$E$6,DataPack!AG55,IF($B$6=Dates!$E$7,DataPack!V55)))))</f>
        <v>172</v>
      </c>
      <c r="F13" s="249">
        <f>IF($B$6=Dates!$E$3,DataPack!D55,IF($B$6=Dates!$E$4,DataPack!N55,IF($B$6=Dates!$E$5,DataPack!X55,IF($B$6=Dates!$E$6,DataPack!AH55,IF($B$6=Dates!$E$7,DataPack!W55)))))</f>
        <v>19</v>
      </c>
      <c r="G13" s="249">
        <f>IF($B$6=Dates!$E$3,DataPack!E55,IF($B$6=Dates!$E$4,DataPack!O55,IF($B$6=Dates!$E$5,DataPack!Y55,IF($B$6=Dates!$E$6,DataPack!AI55,IF($B$6=Dates!$E$7,DataPack!X55)))))</f>
        <v>449</v>
      </c>
      <c r="H13" s="249">
        <f>IF($B$6=Dates!$E$3,DataPack!F55,IF($B$6=Dates!$E$4,DataPack!P55,IF($B$6=Dates!$E$5,DataPack!Z55,IF($B$6=Dates!$E$6,DataPack!AJ55,IF($B$6=Dates!$E$7,DataPack!Y55)))))</f>
        <v>48</v>
      </c>
      <c r="I13" s="249">
        <f>IF($B$6=Dates!$E$3,DataPack!G55,IF($B$6=Dates!$E$4,DataPack!Q55,IF($B$6=Dates!$E$5,DataPack!AA55,IF($B$6=Dates!$E$6,DataPack!AK55,IF($B$6=Dates!$E$7,DataPack!Z55)))))</f>
        <v>251</v>
      </c>
      <c r="J13" s="249">
        <f>IF($B$6=Dates!$E$3,DataPack!H55,IF($B$6=Dates!$E$4,DataPack!R55,IF($B$6=Dates!$E$5,DataPack!AB55,IF($B$6=Dates!$E$6,DataPack!AL55,IF($B$6=Dates!$E$7,DataPack!AA55)))))</f>
        <v>27</v>
      </c>
      <c r="K13" s="249">
        <f>IF($B$6=Dates!$E$3,DataPack!I55,IF($B$6=Dates!$E$4,DataPack!S55,IF($B$6=Dates!$E$5,DataPack!AC55,IF($B$6=Dates!$E$6,DataPack!AM55,IF($B$6=Dates!$E$7,DataPack!AB55)))))</f>
        <v>54</v>
      </c>
      <c r="L13" s="249">
        <f>IF($B$6=Dates!$E$3,DataPack!J55,IF($B$6=Dates!$E$4,DataPack!T55,IF($B$6=Dates!$E$5,DataPack!AD55,IF($B$6=Dates!$E$6,DataPack!AN55,IF($B$6=Dates!$E$7,DataPack!AC55)))))</f>
        <v>6</v>
      </c>
      <c r="M13" s="219"/>
    </row>
    <row r="14" spans="2:13" s="214" customFormat="1" ht="30" customHeight="1">
      <c r="B14" s="239" t="s">
        <v>680</v>
      </c>
      <c r="C14" s="237"/>
      <c r="D14" s="248">
        <f>IF($B$6=Dates!$E$3,DataPack!B56,IF($B$6=Dates!$E$4,DataPack!L56,IF($B$6=Dates!$E$5,DataPack!V56,IF($B$6=Dates!$E$6,DataPack!AF56,IF($B$6=Dates!$E$7,DataPack!U56)))))</f>
        <v>2</v>
      </c>
      <c r="E14" s="249">
        <f>IF($B$6=Dates!$E$3,DataPack!C56,IF($B$6=Dates!$E$4,DataPack!M56,IF($B$6=Dates!$E$5,DataPack!W56,IF($B$6=Dates!$E$6,DataPack!AG56,IF($B$6=Dates!$E$7,DataPack!V56)))))</f>
        <v>1</v>
      </c>
      <c r="F14" s="249">
        <f>IF($B$6=Dates!$E$3,DataPack!D56,IF($B$6=Dates!$E$4,DataPack!N56,IF($B$6=Dates!$E$5,DataPack!X56,IF($B$6=Dates!$E$6,DataPack!AH56,IF($B$6=Dates!$E$7,DataPack!W56)))))</f>
        <v>50</v>
      </c>
      <c r="G14" s="249">
        <f>IF($B$6=Dates!$E$3,DataPack!E56,IF($B$6=Dates!$E$4,DataPack!O56,IF($B$6=Dates!$E$5,DataPack!Y56,IF($B$6=Dates!$E$6,DataPack!AI56,IF($B$6=Dates!$E$7,DataPack!X56)))))</f>
        <v>1</v>
      </c>
      <c r="H14" s="249">
        <f>IF($B$6=Dates!$E$3,DataPack!F56,IF($B$6=Dates!$E$4,DataPack!P56,IF($B$6=Dates!$E$5,DataPack!Z56,IF($B$6=Dates!$E$6,DataPack!AJ56,IF($B$6=Dates!$E$7,DataPack!Y56)))))</f>
        <v>50</v>
      </c>
      <c r="I14" s="249">
        <f>IF($B$6=Dates!$E$3,DataPack!G56,IF($B$6=Dates!$E$4,DataPack!Q56,IF($B$6=Dates!$E$5,DataPack!AA56,IF($B$6=Dates!$E$6,DataPack!AK56,IF($B$6=Dates!$E$7,DataPack!Z56)))))</f>
        <v>0</v>
      </c>
      <c r="J14" s="249">
        <f>IF($B$6=Dates!$E$3,DataPack!H56,IF($B$6=Dates!$E$4,DataPack!R56,IF($B$6=Dates!$E$5,DataPack!AB56,IF($B$6=Dates!$E$6,DataPack!AL56,IF($B$6=Dates!$E$7,DataPack!AA56)))))</f>
        <v>0</v>
      </c>
      <c r="K14" s="249">
        <f>IF($B$6=Dates!$E$3,DataPack!I56,IF($B$6=Dates!$E$4,DataPack!S56,IF($B$6=Dates!$E$5,DataPack!AC56,IF($B$6=Dates!$E$6,DataPack!AM56,IF($B$6=Dates!$E$7,DataPack!AB56)))))</f>
        <v>0</v>
      </c>
      <c r="L14" s="249">
        <f>IF($B$6=Dates!$E$3,DataPack!J56,IF($B$6=Dates!$E$4,DataPack!T56,IF($B$6=Dates!$E$5,DataPack!AD56,IF($B$6=Dates!$E$6,DataPack!AN56,IF($B$6=Dates!$E$7,DataPack!AC56)))))</f>
        <v>0</v>
      </c>
      <c r="M14" s="219"/>
    </row>
    <row r="15" spans="2:13" s="214" customFormat="1" ht="30" customHeight="1">
      <c r="B15" s="239" t="s">
        <v>672</v>
      </c>
      <c r="C15" s="237"/>
      <c r="D15" s="248">
        <f>IF($B$6=Dates!$E$3,DataPack!B57,IF($B$6=Dates!$E$4,DataPack!L57,IF($B$6=Dates!$E$5,DataPack!V57,IF($B$6=Dates!$E$6,DataPack!AF57,IF($B$6=Dates!$E$7,DataPack!U57)))))</f>
        <v>2</v>
      </c>
      <c r="E15" s="249">
        <f>IF($B$6=Dates!$E$3,DataPack!C57,IF($B$6=Dates!$E$4,DataPack!M57,IF($B$6=Dates!$E$5,DataPack!W57,IF($B$6=Dates!$E$6,DataPack!AG57,IF($B$6=Dates!$E$7,DataPack!V57)))))</f>
        <v>1</v>
      </c>
      <c r="F15" s="249">
        <f>IF($B$6=Dates!$E$3,DataPack!D57,IF($B$6=Dates!$E$4,DataPack!N57,IF($B$6=Dates!$E$5,DataPack!X57,IF($B$6=Dates!$E$6,DataPack!AH57,IF($B$6=Dates!$E$7,DataPack!W57)))))</f>
        <v>50</v>
      </c>
      <c r="G15" s="249">
        <f>IF($B$6=Dates!$E$3,DataPack!E57,IF($B$6=Dates!$E$4,DataPack!O57,IF($B$6=Dates!$E$5,DataPack!Y57,IF($B$6=Dates!$E$6,DataPack!AI57,IF($B$6=Dates!$E$7,DataPack!X57)))))</f>
        <v>1</v>
      </c>
      <c r="H15" s="249">
        <f>IF($B$6=Dates!$E$3,DataPack!F57,IF($B$6=Dates!$E$4,DataPack!P57,IF($B$6=Dates!$E$5,DataPack!Z57,IF($B$6=Dates!$E$6,DataPack!AJ57,IF($B$6=Dates!$E$7,DataPack!Y57)))))</f>
        <v>50</v>
      </c>
      <c r="I15" s="249">
        <f>IF($B$6=Dates!$E$3,DataPack!G57,IF($B$6=Dates!$E$4,DataPack!Q57,IF($B$6=Dates!$E$5,DataPack!AA57,IF($B$6=Dates!$E$6,DataPack!AK57,IF($B$6=Dates!$E$7,DataPack!Z57)))))</f>
        <v>0</v>
      </c>
      <c r="J15" s="249">
        <f>IF($B$6=Dates!$E$3,DataPack!H57,IF($B$6=Dates!$E$4,DataPack!R57,IF($B$6=Dates!$E$5,DataPack!AB57,IF($B$6=Dates!$E$6,DataPack!AL57,IF($B$6=Dates!$E$7,DataPack!AA57)))))</f>
        <v>0</v>
      </c>
      <c r="K15" s="249">
        <f>IF($B$6=Dates!$E$3,DataPack!I57,IF($B$6=Dates!$E$4,DataPack!S57,IF($B$6=Dates!$E$5,DataPack!AC57,IF($B$6=Dates!$E$6,DataPack!AM57,IF($B$6=Dates!$E$7,DataPack!AB57)))))</f>
        <v>0</v>
      </c>
      <c r="L15" s="249">
        <f>IF($B$6=Dates!$E$3,DataPack!J57,IF($B$6=Dates!$E$4,DataPack!T57,IF($B$6=Dates!$E$5,DataPack!AD57,IF($B$6=Dates!$E$6,DataPack!AN57,IF($B$6=Dates!$E$7,DataPack!AC57)))))</f>
        <v>0</v>
      </c>
      <c r="M15" s="219"/>
    </row>
    <row r="16" spans="2:13" s="214" customFormat="1" ht="30" customHeight="1">
      <c r="B16" s="236" t="s">
        <v>671</v>
      </c>
      <c r="C16" s="237"/>
      <c r="D16" s="248">
        <f>IF($B$6=Dates!$E$3,DataPack!B58,IF($B$6=Dates!$E$4,DataPack!L58,IF($B$6=Dates!$E$5,DataPack!V58,IF($B$6=Dates!$E$6,DataPack!AF58,IF($B$6=Dates!$E$7,DataPack!U58)))))</f>
        <v>2</v>
      </c>
      <c r="E16" s="249">
        <f>IF($B$6=Dates!$E$3,DataPack!C58,IF($B$6=Dates!$E$4,DataPack!M58,IF($B$6=Dates!$E$5,DataPack!W58,IF($B$6=Dates!$E$6,DataPack!AG58,IF($B$6=Dates!$E$7,DataPack!V58)))))</f>
        <v>1</v>
      </c>
      <c r="F16" s="249">
        <f>IF($B$6=Dates!$E$3,DataPack!D58,IF($B$6=Dates!$E$4,DataPack!N58,IF($B$6=Dates!$E$5,DataPack!X58,IF($B$6=Dates!$E$6,DataPack!AH58,IF($B$6=Dates!$E$7,DataPack!W58)))))</f>
        <v>50</v>
      </c>
      <c r="G16" s="249">
        <f>IF($B$6=Dates!$E$3,DataPack!E58,IF($B$6=Dates!$E$4,DataPack!O58,IF($B$6=Dates!$E$5,DataPack!Y58,IF($B$6=Dates!$E$6,DataPack!AI58,IF($B$6=Dates!$E$7,DataPack!X58)))))</f>
        <v>1</v>
      </c>
      <c r="H16" s="249">
        <f>IF($B$6=Dates!$E$3,DataPack!F58,IF($B$6=Dates!$E$4,DataPack!P58,IF($B$6=Dates!$E$5,DataPack!Z58,IF($B$6=Dates!$E$6,DataPack!AJ58,IF($B$6=Dates!$E$7,DataPack!Y58)))))</f>
        <v>50</v>
      </c>
      <c r="I16" s="249">
        <f>IF($B$6=Dates!$E$3,DataPack!G58,IF($B$6=Dates!$E$4,DataPack!Q58,IF($B$6=Dates!$E$5,DataPack!AA58,IF($B$6=Dates!$E$6,DataPack!AK58,IF($B$6=Dates!$E$7,DataPack!Z58)))))</f>
        <v>0</v>
      </c>
      <c r="J16" s="249">
        <f>IF($B$6=Dates!$E$3,DataPack!H58,IF($B$6=Dates!$E$4,DataPack!R58,IF($B$6=Dates!$E$5,DataPack!AB58,IF($B$6=Dates!$E$6,DataPack!AL58,IF($B$6=Dates!$E$7,DataPack!AA58)))))</f>
        <v>0</v>
      </c>
      <c r="K16" s="249">
        <f>IF($B$6=Dates!$E$3,DataPack!I58,IF($B$6=Dates!$E$4,DataPack!S58,IF($B$6=Dates!$E$5,DataPack!AC58,IF($B$6=Dates!$E$6,DataPack!AM58,IF($B$6=Dates!$E$7,DataPack!AB58)))))</f>
        <v>0</v>
      </c>
      <c r="L16" s="249">
        <f>IF($B$6=Dates!$E$3,DataPack!J58,IF($B$6=Dates!$E$4,DataPack!T58,IF($B$6=Dates!$E$5,DataPack!AD58,IF($B$6=Dates!$E$6,DataPack!AN58,IF($B$6=Dates!$E$7,DataPack!AC58)))))</f>
        <v>0</v>
      </c>
      <c r="M16" s="219"/>
    </row>
    <row r="17" spans="2:13" s="214" customFormat="1" ht="30" customHeight="1">
      <c r="B17" s="236" t="s">
        <v>673</v>
      </c>
      <c r="C17" s="237"/>
      <c r="D17" s="248">
        <f>IF($B$6=Dates!$E$3,DataPack!B59,IF($B$6=Dates!$E$4,DataPack!L59,IF($B$6=Dates!$E$5,DataPack!V59,IF($B$6=Dates!$E$6,DataPack!AF59,IF($B$6=Dates!$E$7,DataPack!U59)))))</f>
        <v>2</v>
      </c>
      <c r="E17" s="249">
        <f>IF($B$6=Dates!$E$3,DataPack!C59,IF($B$6=Dates!$E$4,DataPack!M59,IF($B$6=Dates!$E$5,DataPack!W59,IF($B$6=Dates!$E$6,DataPack!AG59,IF($B$6=Dates!$E$7,DataPack!V59)))))</f>
        <v>1</v>
      </c>
      <c r="F17" s="249">
        <f>IF($B$6=Dates!$E$3,DataPack!D59,IF($B$6=Dates!$E$4,DataPack!N59,IF($B$6=Dates!$E$5,DataPack!X59,IF($B$6=Dates!$E$6,DataPack!AH59,IF($B$6=Dates!$E$7,DataPack!W59)))))</f>
        <v>50</v>
      </c>
      <c r="G17" s="249">
        <f>IF($B$6=Dates!$E$3,DataPack!E59,IF($B$6=Dates!$E$4,DataPack!O59,IF($B$6=Dates!$E$5,DataPack!Y59,IF($B$6=Dates!$E$6,DataPack!AI59,IF($B$6=Dates!$E$7,DataPack!X59)))))</f>
        <v>1</v>
      </c>
      <c r="H17" s="249">
        <f>IF($B$6=Dates!$E$3,DataPack!F59,IF($B$6=Dates!$E$4,DataPack!P59,IF($B$6=Dates!$E$5,DataPack!Z59,IF($B$6=Dates!$E$6,DataPack!AJ59,IF($B$6=Dates!$E$7,DataPack!Y59)))))</f>
        <v>50</v>
      </c>
      <c r="I17" s="249">
        <f>IF($B$6=Dates!$E$3,DataPack!G59,IF($B$6=Dates!$E$4,DataPack!Q59,IF($B$6=Dates!$E$5,DataPack!AA59,IF($B$6=Dates!$E$6,DataPack!AK59,IF($B$6=Dates!$E$7,DataPack!Z59)))))</f>
        <v>0</v>
      </c>
      <c r="J17" s="249">
        <f>IF($B$6=Dates!$E$3,DataPack!H59,IF($B$6=Dates!$E$4,DataPack!R59,IF($B$6=Dates!$E$5,DataPack!AB59,IF($B$6=Dates!$E$6,DataPack!AL59,IF($B$6=Dates!$E$7,DataPack!AA59)))))</f>
        <v>0</v>
      </c>
      <c r="K17" s="249">
        <f>IF($B$6=Dates!$E$3,DataPack!I59,IF($B$6=Dates!$E$4,DataPack!S59,IF($B$6=Dates!$E$5,DataPack!AC59,IF($B$6=Dates!$E$6,DataPack!AM59,IF($B$6=Dates!$E$7,DataPack!AB59)))))</f>
        <v>0</v>
      </c>
      <c r="L17" s="249">
        <f>IF($B$6=Dates!$E$3,DataPack!J59,IF($B$6=Dates!$E$4,DataPack!T59,IF($B$6=Dates!$E$5,DataPack!AD59,IF($B$6=Dates!$E$6,DataPack!AN59,IF($B$6=Dates!$E$7,DataPack!AC59)))))</f>
        <v>0</v>
      </c>
      <c r="M17" s="219"/>
    </row>
    <row r="18" spans="2:13" s="214" customFormat="1" ht="30" customHeight="1">
      <c r="B18" s="236" t="s">
        <v>674</v>
      </c>
      <c r="C18" s="237"/>
      <c r="D18" s="248">
        <f>IF($B$6=Dates!$E$3,DataPack!B60,IF($B$6=Dates!$E$4,DataPack!L60,IF($B$6=Dates!$E$5,DataPack!V60,IF($B$6=Dates!$E$6,DataPack!AF60,IF($B$6=Dates!$E$7,DataPack!U60)))))</f>
        <v>2</v>
      </c>
      <c r="E18" s="249">
        <f>IF($B$6=Dates!$E$3,DataPack!C60,IF($B$6=Dates!$E$4,DataPack!M60,IF($B$6=Dates!$E$5,DataPack!W60,IF($B$6=Dates!$E$6,DataPack!AG60,IF($B$6=Dates!$E$7,DataPack!V60)))))</f>
        <v>1</v>
      </c>
      <c r="F18" s="249">
        <f>IF($B$6=Dates!$E$3,DataPack!D60,IF($B$6=Dates!$E$4,DataPack!N60,IF($B$6=Dates!$E$5,DataPack!X60,IF($B$6=Dates!$E$6,DataPack!AH60,IF($B$6=Dates!$E$7,DataPack!W60)))))</f>
        <v>50</v>
      </c>
      <c r="G18" s="249">
        <f>IF($B$6=Dates!$E$3,DataPack!E60,IF($B$6=Dates!$E$4,DataPack!O60,IF($B$6=Dates!$E$5,DataPack!Y60,IF($B$6=Dates!$E$6,DataPack!AI60,IF($B$6=Dates!$E$7,DataPack!X60)))))</f>
        <v>1</v>
      </c>
      <c r="H18" s="249">
        <f>IF($B$6=Dates!$E$3,DataPack!F60,IF($B$6=Dates!$E$4,DataPack!P60,IF($B$6=Dates!$E$5,DataPack!Z60,IF($B$6=Dates!$E$6,DataPack!AJ60,IF($B$6=Dates!$E$7,DataPack!Y60)))))</f>
        <v>50</v>
      </c>
      <c r="I18" s="249">
        <f>IF($B$6=Dates!$E$3,DataPack!G60,IF($B$6=Dates!$E$4,DataPack!Q60,IF($B$6=Dates!$E$5,DataPack!AA60,IF($B$6=Dates!$E$6,DataPack!AK60,IF($B$6=Dates!$E$7,DataPack!Z60)))))</f>
        <v>0</v>
      </c>
      <c r="J18" s="249">
        <f>IF($B$6=Dates!$E$3,DataPack!H60,IF($B$6=Dates!$E$4,DataPack!R60,IF($B$6=Dates!$E$5,DataPack!AB60,IF($B$6=Dates!$E$6,DataPack!AL60,IF($B$6=Dates!$E$7,DataPack!AA60)))))</f>
        <v>0</v>
      </c>
      <c r="K18" s="249">
        <f>IF($B$6=Dates!$E$3,DataPack!I60,IF($B$6=Dates!$E$4,DataPack!S60,IF($B$6=Dates!$E$5,DataPack!AC60,IF($B$6=Dates!$E$6,DataPack!AM60,IF($B$6=Dates!$E$7,DataPack!AB60)))))</f>
        <v>0</v>
      </c>
      <c r="L18" s="249">
        <f>IF($B$6=Dates!$E$3,DataPack!J60,IF($B$6=Dates!$E$4,DataPack!T60,IF($B$6=Dates!$E$5,DataPack!AD60,IF($B$6=Dates!$E$6,DataPack!AN60,IF($B$6=Dates!$E$7,DataPack!AC60)))))</f>
        <v>0</v>
      </c>
      <c r="M18" s="219"/>
    </row>
    <row r="19" spans="2:13">
      <c r="B19" s="49"/>
      <c r="C19" s="49"/>
      <c r="D19" s="250"/>
      <c r="E19" s="250"/>
      <c r="F19" s="250"/>
      <c r="G19" s="250"/>
      <c r="H19" s="250"/>
      <c r="I19" s="250"/>
      <c r="J19" s="250"/>
      <c r="K19" s="250"/>
      <c r="L19" s="251" t="s">
        <v>22</v>
      </c>
      <c r="M19" s="5"/>
    </row>
    <row r="20" spans="2:13">
      <c r="B20" s="13" t="s">
        <v>537</v>
      </c>
      <c r="C20" s="16"/>
      <c r="D20" s="13"/>
      <c r="E20" s="13"/>
      <c r="F20" s="13"/>
      <c r="G20" s="13"/>
      <c r="H20" s="13"/>
      <c r="I20" s="13"/>
      <c r="J20" s="13"/>
      <c r="K20" s="50"/>
      <c r="L20" s="29"/>
      <c r="M20" s="5"/>
    </row>
    <row r="21" spans="2:13">
      <c r="B21" s="13" t="s">
        <v>911</v>
      </c>
      <c r="C21" s="16"/>
      <c r="D21" s="13"/>
      <c r="E21" s="13"/>
      <c r="F21" s="13"/>
      <c r="G21" s="13"/>
      <c r="H21" s="13"/>
      <c r="I21" s="13"/>
      <c r="J21" s="13"/>
      <c r="K21" s="50"/>
      <c r="L21" s="29"/>
      <c r="M21" s="5"/>
    </row>
    <row r="22" spans="2:13" hidden="1">
      <c r="B22" s="13" t="s">
        <v>541</v>
      </c>
      <c r="C22" s="11"/>
      <c r="D22" s="5"/>
      <c r="E22" s="5"/>
      <c r="F22" s="5"/>
      <c r="G22" s="5"/>
      <c r="H22" s="5"/>
      <c r="I22" s="5"/>
      <c r="J22" s="5"/>
      <c r="K22" s="31"/>
      <c r="L22" s="27"/>
      <c r="M22" s="5"/>
    </row>
    <row r="23" spans="2:13">
      <c r="B23" s="225" t="s">
        <v>1353</v>
      </c>
      <c r="C23" s="11"/>
      <c r="D23" s="5"/>
      <c r="E23" s="5"/>
      <c r="F23" s="5"/>
      <c r="G23" s="5"/>
      <c r="H23" s="5"/>
      <c r="I23" s="5"/>
      <c r="J23" s="5"/>
      <c r="K23" s="31"/>
      <c r="L23" s="27"/>
      <c r="M23" s="5"/>
    </row>
  </sheetData>
  <sheetProtection sheet="1" selectLockedCells="1"/>
  <mergeCells count="5">
    <mergeCell ref="D6:D7"/>
    <mergeCell ref="E6:F6"/>
    <mergeCell ref="G6:H6"/>
    <mergeCell ref="I6:J6"/>
    <mergeCell ref="K6:L6"/>
  </mergeCells>
  <phoneticPr fontId="0" type="noConversion"/>
  <dataValidations count="1">
    <dataValidation type="list" allowBlank="1" showInputMessage="1" showErrorMessage="1" sqref="B6">
      <formula1>Date</formula1>
    </dataValidation>
  </dataValidations>
  <pageMargins left="0.74803149606299213" right="0.74803149606299213" top="0.98425196850393704" bottom="0.98425196850393704" header="0.51181102362204722" footer="0.51181102362204722"/>
  <pageSetup paperSize="9" scale="78"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Ofsted Base Document" ma:contentTypeID="0x0101002831F5335B3B439B96E1EFE232D05D0E002ACEB84B31D9D84FA1B774D408813B76" ma:contentTypeVersion="" ma:contentTypeDescription="Select the most appropriate document type from the list, if none are relevant, use 'Ofsted Base Document' or ask your Site Administrator to add other options." ma:contentTypeScope="" ma:versionID="04892844b31da61587961f4dc91d25fa">
  <xsd:schema xmlns:xsd="http://www.w3.org/2001/XMLSchema" xmlns:p="http://schemas.microsoft.com/office/2006/metadata/properties" xmlns:ns1="http://schemas.microsoft.com/sharepoint/v3" xmlns:ns2="8e5d50da-1286-43a8-878e-ce8f4fbfdde4" xmlns:ns3="http://schemas.microsoft.com/sharepoint/v3/fields" targetNamespace="http://schemas.microsoft.com/office/2006/metadata/properties" ma:root="true" ma:fieldsID="569e437e0717fd5b93410ed0e27898b0" ns1:_="" ns2:_="" ns3:_="">
    <xsd:import namespace="http://schemas.microsoft.com/sharepoint/v3"/>
    <xsd:import namespace="8e5d50da-1286-43a8-878e-ce8f4fbfdde4"/>
    <xsd:import namespace="http://schemas.microsoft.com/sharepoint/v3/fields"/>
    <xsd:element name="properties">
      <xsd:complexType>
        <xsd:sequence>
          <xsd:element name="documentManagement">
            <xsd:complexType>
              <xsd:all>
                <xsd:element ref="ns2:DatePublished"/>
                <xsd:element ref="ns2:RetentionPolicy"/>
                <xsd:element ref="ns2:RightsManagementText"/>
                <xsd:element ref="ns1:BCS_List"/>
                <xsd:element ref="ns1:Language"/>
                <xsd:element ref="ns3:_DCDateCreated" minOccurs="0"/>
                <xsd:element ref="ns3:_DCDateModified" minOccurs="0"/>
                <xsd:element ref="ns1:Author" minOccurs="0"/>
                <xsd:element ref="ns1:Edito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BCS_List" ma:index="11" ma:displayName="Business Classification" ma:default="" ma:description="A broad category for documents - for more information about what falls within each type, see http://teams/sites/help/lists/documents/BCS-Example-documents.xls" ma:internalName="BCS_List">
      <xsd:simpleType>
        <xsd:restriction base="dms:Choice">
          <xsd:enumeration value="Register Providers: Process Applications"/>
          <xsd:enumeration value="Register Providers: Complete Checks"/>
          <xsd:enumeration value="Inspect and Regulate Providers: Develop Framework, Policy and Guidance"/>
          <xsd:enumeration value="Inspect and Regulate Providers: Selection"/>
          <xsd:enumeration value="Inspect and Regulate Providers: Pre-Inspection"/>
          <xsd:enumeration value="Inspect and Regulate Providers: Inspection"/>
          <xsd:enumeration value="Inspect and Regulate Providers: Regulation"/>
          <xsd:enumeration value="Inspect and Regulate Providers: Post Inspection"/>
          <xsd:enumeration value="Inspect and Regulate Providers: Quality Assurance Procedures"/>
          <xsd:enumeration value="Manage Requests, Enquiries and Complaints"/>
          <xsd:enumeration value="Advise on Policy"/>
          <xsd:enumeration value="Gather and Disseminate Knowledge: Inspection and Regulation"/>
          <xsd:enumeration value="Gather and Disseminate Knowledge: Surveys"/>
          <xsd:enumeration value="Gather and Disseminate Knowledge: HMCI Annual Report"/>
          <xsd:enumeration value="Manage the Business: Manage Finance and Procurement"/>
          <xsd:enumeration value="Manage the Business: Manage IS"/>
          <xsd:enumeration value="Manage the Business: Manage HR"/>
          <xsd:enumeration value="Manage the Business: Manage Staff"/>
          <xsd:enumeration value="Manage the Business: Manage and Review Work"/>
          <xsd:enumeration value="Manage the Business: Deliver Projects and Programmes"/>
          <xsd:enumeration value="Manage the Business: Government Statistical Service"/>
        </xsd:restriction>
      </xsd:simpleType>
    </xsd:element>
    <xsd:element name="Language" ma:index="12"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element name="Author" ma:index="15" nillable="true" ma:displayName="Creator"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16" nillable="true" ma:displayName="Modified By"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8e5d50da-1286-43a8-878e-ce8f4fbfdde4" elementFormDefault="qualified">
    <xsd:import namespace="http://schemas.microsoft.com/office/2006/documentManagement/types"/>
    <xsd:element name="DatePublished" ma:index="8" ma:displayName="Date Published" ma:description="This is the most relevant date to the document, can be the date of a meeting for an Agenda" ma:internalName="DatePublished">
      <xsd:simpleType>
        <xsd:restriction base="dms:DateTime"/>
      </xsd:simpleType>
    </xsd:element>
    <xsd:element name="RetentionPolicy" ma:index="9" ma:displayName="Retention Policy" ma:default="3" ma:description="The retention period in years - does not automatically delete" ma:format="Dropdown" ma:internalName="RetentionPolicy">
      <xsd:simpleType>
        <xsd:restriction base="dms:Choice">
          <xsd:enumeration value="1"/>
          <xsd:enumeration value="2"/>
          <xsd:enumeration value="3"/>
          <xsd:enumeration value="4"/>
          <xsd:enumeration value="5"/>
          <xsd:enumeration value="6"/>
          <xsd:enumeration value="7"/>
        </xsd:restriction>
      </xsd:simpleType>
    </xsd:element>
    <xsd:element name="RightsManagementText" ma:index="10" ma:displayName="Rights" ma:default="NOT PROTECTIVELY MARKED" ma:description="Information about rights held in or over this resource" ma:format="Dropdown" ma:internalName="RightsManagementText">
      <xsd:simpleType>
        <xsd:restriction base="dms:Choice">
          <xsd:enumeration value="NOT PROTECTIVELY MARKED"/>
          <xsd:enumeration value="PROTECT"/>
          <xsd:enumeration value="RESTRICTED"/>
          <xsd:enumeration value="PROTECT - APPOINTMENTS"/>
          <xsd:enumeration value="PROTECT - COMMERCIAL"/>
          <xsd:enumeration value="PROTECT - CONTRACTS"/>
          <xsd:enumeration value="PROTECT - DEPARTMENTAL"/>
          <xsd:enumeration value="PROTECT - HONOURS"/>
          <xsd:enumeration value="PROTECT - INSPECTION"/>
          <xsd:enumeration value="PROTECT - INVESTIGATION"/>
          <xsd:enumeration value="PROTECT - LOCSEN"/>
          <xsd:enumeration value="PROTECT - MANAGEMENT"/>
          <xsd:enumeration value="PROTECT - MEDICAL"/>
          <xsd:enumeration value="PROTECT - PERSONAL"/>
          <xsd:enumeration value="PROTECT - PRIVATE"/>
          <xsd:enumeration value="PROTECT - REGULATORY"/>
          <xsd:enumeration value="PROTECT - STAFF"/>
          <xsd:enumeration value="RESTRICTED - COMMERCIAL"/>
          <xsd:enumeration value="RESTRICTED - CONTRACTS"/>
          <xsd:enumeration value="RESTRICTED - INVESTIGATION"/>
          <xsd:enumeration value="RESTRICTED - PRIVATE"/>
        </xsd:restriction>
      </xsd:simple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_DCDateCreated" ma:index="13" nillable="true" ma:displayName="Date Created" ma:description="The date on which this resource was created" ma:format="DateTime" ma:internalName="_DCDateCreated">
      <xsd:simpleType>
        <xsd:restriction base="dms:DateTime"/>
      </xsd:simpleType>
    </xsd:element>
    <xsd:element name="_DCDateModified" ma:index="14" nillable="true" ma:displayName="Date Modified" ma:description="The date on which this resource was last modified" ma:format="DateTime" ma:internalName="_DCDateModified">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documentManagement>
    <Language xmlns="http://schemas.microsoft.com/sharepoint/v3">English</Language>
    <_DCDateModified xmlns="http://schemas.microsoft.com/sharepoint/v3/fields" xsi:nil="true"/>
    <BCS_List xmlns="http://schemas.microsoft.com/sharepoint/v3">Gather and Disseminate Knowledge: Inspection and Regulation</BCS_List>
    <RetentionPolicy xmlns="8e5d50da-1286-43a8-878e-ce8f4fbfdde4">3</RetentionPolicy>
    <DatePublished xmlns="8e5d50da-1286-43a8-878e-ce8f4fbfdde4">2011-01-26T18:00:00+00:00</DatePublished>
    <RightsManagementText xmlns="8e5d50da-1286-43a8-878e-ce8f4fbfdde4">NOT PROTECTIVELY MARKED</RightsManagementText>
    <_DCDateCreated xmlns="http://schemas.microsoft.com/sharepoint/v3/fields" xsi:nil="true"/>
  </documentManagement>
</p:properties>
</file>

<file path=customXml/itemProps1.xml><?xml version="1.0" encoding="utf-8"?>
<ds:datastoreItem xmlns:ds="http://schemas.openxmlformats.org/officeDocument/2006/customXml" ds:itemID="{C9173A73-7D1E-4995-B49F-BEA889D07B06}">
  <ds:schemaRefs>
    <ds:schemaRef ds:uri="http://schemas.microsoft.com/office/2006/metadata/longProperties"/>
  </ds:schemaRefs>
</ds:datastoreItem>
</file>

<file path=customXml/itemProps2.xml><?xml version="1.0" encoding="utf-8"?>
<ds:datastoreItem xmlns:ds="http://schemas.openxmlformats.org/officeDocument/2006/customXml" ds:itemID="{E1734A84-46EE-450C-81E1-55D6060153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e5d50da-1286-43a8-878e-ce8f4fbfdde4"/>
    <ds:schemaRef ds:uri="http://schemas.microsoft.com/sharepoint/v3/fields"/>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76C84CFF-FD27-4D6C-8C90-1F4CC469F474}">
  <ds:schemaRefs>
    <ds:schemaRef ds:uri="http://schemas.microsoft.com/sharepoint/v3/contenttype/forms"/>
  </ds:schemaRefs>
</ds:datastoreItem>
</file>

<file path=customXml/itemProps4.xml><?xml version="1.0" encoding="utf-8"?>
<ds:datastoreItem xmlns:ds="http://schemas.openxmlformats.org/officeDocument/2006/customXml" ds:itemID="{873A52AE-6097-4DA2-BB17-3E3312E7FD52}">
  <ds:schemaRef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40</vt:i4>
      </vt:variant>
    </vt:vector>
  </HeadingPairs>
  <TitlesOfParts>
    <vt:vector size="64" baseType="lpstr">
      <vt:lpstr>Cover</vt:lpstr>
      <vt:lpstr>Contents</vt:lpstr>
      <vt:lpstr>Dates</vt:lpstr>
      <vt:lpstr>DataPack</vt:lpstr>
      <vt:lpstr>Table 1</vt:lpstr>
      <vt:lpstr>Table 2</vt:lpstr>
      <vt:lpstr>Table 2a</vt:lpstr>
      <vt:lpstr>Table 2b</vt:lpstr>
      <vt:lpstr>Table 2c</vt:lpstr>
      <vt:lpstr>Table 2d</vt:lpstr>
      <vt:lpstr>Table 2e</vt:lpstr>
      <vt:lpstr>Table 3</vt:lpstr>
      <vt:lpstr>Table   4</vt:lpstr>
      <vt:lpstr>Table 4</vt:lpstr>
      <vt:lpstr>Table 4a</vt:lpstr>
      <vt:lpstr>Table 4b</vt:lpstr>
      <vt:lpstr>Table 4c</vt:lpstr>
      <vt:lpstr>Table 4d</vt:lpstr>
      <vt:lpstr>Table 5</vt:lpstr>
      <vt:lpstr>Chart 1</vt:lpstr>
      <vt:lpstr>Chart 2</vt:lpstr>
      <vt:lpstr>Chart 3</vt:lpstr>
      <vt:lpstr>Chart 4</vt:lpstr>
      <vt:lpstr>Chart 5</vt:lpstr>
      <vt:lpstr>Chart1</vt:lpstr>
      <vt:lpstr>Chart1x</vt:lpstr>
      <vt:lpstr>Chart2</vt:lpstr>
      <vt:lpstr>'Chart 1'!Chart3</vt:lpstr>
      <vt:lpstr>Chart3</vt:lpstr>
      <vt:lpstr>'Chart 5'!Chart4</vt:lpstr>
      <vt:lpstr>'Chart 5'!Date</vt:lpstr>
      <vt:lpstr>Date</vt:lpstr>
      <vt:lpstr>'Chart 5'!enddates</vt:lpstr>
      <vt:lpstr>enddates</vt:lpstr>
      <vt:lpstr>'Chart 1'!Print_Area</vt:lpstr>
      <vt:lpstr>'Chart 2'!Print_Area</vt:lpstr>
      <vt:lpstr>'Chart 3'!Print_Area</vt:lpstr>
      <vt:lpstr>'Chart 4'!Print_Area</vt:lpstr>
      <vt:lpstr>'Chart 5'!Print_Area</vt:lpstr>
      <vt:lpstr>Cover!Print_Area</vt:lpstr>
      <vt:lpstr>'Table   4'!Print_Area</vt:lpstr>
      <vt:lpstr>'Table 2b'!Print_Area</vt:lpstr>
      <vt:lpstr>'Table 2c'!Print_Area</vt:lpstr>
      <vt:lpstr>'Table 3'!Print_Area</vt:lpstr>
      <vt:lpstr>'Table 4'!Print_Area</vt:lpstr>
      <vt:lpstr>'Table 4a'!Print_Area</vt:lpstr>
      <vt:lpstr>'Table 4b'!Print_Area</vt:lpstr>
      <vt:lpstr>'Table 4c'!Print_Area</vt:lpstr>
      <vt:lpstr>'Table 4d'!Print_Area</vt:lpstr>
      <vt:lpstr>'Table 5'!Print_Area</vt:lpstr>
      <vt:lpstr>Table1</vt:lpstr>
      <vt:lpstr>Table2</vt:lpstr>
      <vt:lpstr>Table2a</vt:lpstr>
      <vt:lpstr>Table2b</vt:lpstr>
      <vt:lpstr>Table2c</vt:lpstr>
      <vt:lpstr>Table2d</vt:lpstr>
      <vt:lpstr>Table2e</vt:lpstr>
      <vt:lpstr>Table4</vt:lpstr>
      <vt:lpstr>Table5</vt:lpstr>
      <vt:lpstr>Table5a</vt:lpstr>
      <vt:lpstr>Table5b</vt:lpstr>
      <vt:lpstr>Table5c</vt:lpstr>
      <vt:lpstr>Table5d</vt:lpstr>
      <vt:lpstr>Table6</vt:lpstr>
    </vt:vector>
  </TitlesOfParts>
  <Company>Ofsted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Statistical First Release Template (Excel)</dc:title>
  <dc:creator>wwang</dc:creator>
  <cp:lastModifiedBy>ICS</cp:lastModifiedBy>
  <cp:lastPrinted>2012-05-24T10:13:07Z</cp:lastPrinted>
  <dcterms:created xsi:type="dcterms:W3CDTF">2010-12-22T12:01:50Z</dcterms:created>
  <dcterms:modified xsi:type="dcterms:W3CDTF">2013-02-08T17:03:38Z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fstedESD">
    <vt:lpwstr/>
  </property>
  <property fmtid="{D5CDD505-2E9C-101B-9397-08002B2CF9AE}" pid="3" name="ContentType">
    <vt:lpwstr>Ofsted Base Document</vt:lpwstr>
  </property>
</Properties>
</file>