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000" windowWidth="19230" windowHeight="6015"/>
  </bookViews>
  <sheets>
    <sheet name="Cover" sheetId="15" r:id="rId1"/>
    <sheet name="Contents" sheetId="2" r:id="rId2"/>
    <sheet name="Dates" sheetId="11" state="hidden" r:id="rId3"/>
    <sheet name="DataPack" sheetId="10" state="hidden" r:id="rId4"/>
    <sheet name="Table 1" sheetId="3" r:id="rId5"/>
    <sheet name="Table 2" sheetId="16" r:id="rId6"/>
    <sheet name="Table 3 " sheetId="18" r:id="rId7"/>
    <sheet name="Chart 1" sheetId="14" r:id="rId8"/>
    <sheet name="Ranges" sheetId="9" state="hidden" r:id="rId9"/>
    <sheet name="Chart 2" sheetId="1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8" hidden="1">Ranges!#REF!</definedName>
    <definedName name="_xlnm._FilterDatabase" localSheetId="4" hidden="1">'Table 1'!#REF!</definedName>
    <definedName name="_xlnm._FilterDatabase" localSheetId="5" hidden="1">'Table 2'!$E$7:$O$11</definedName>
    <definedName name="_Toc296347312" localSheetId="7">'Chart 1'!$B$3</definedName>
    <definedName name="allmonths">Ranges!$F$1:$F$12</definedName>
    <definedName name="April" localSheetId="7">[3]Dates1!#REF!</definedName>
    <definedName name="April" localSheetId="0">[4]Dates!#REF!</definedName>
    <definedName name="April" localSheetId="6">[1]Dates1!#REF!</definedName>
    <definedName name="April">[1]Dates1!#REF!</definedName>
    <definedName name="Chart1">'Chart 2'!#REF!</definedName>
    <definedName name="Date" localSheetId="9">[6]Dates!$E$3:$E$6</definedName>
    <definedName name="Date" localSheetId="5">[5]Dates!$E$3:$E$6</definedName>
    <definedName name="Date" localSheetId="6">[5]Dates!$E$3:$E$6</definedName>
    <definedName name="Date">[1]Dates1!$B$3:$B$6</definedName>
    <definedName name="Dates">[1]Dates1!$B$3:$B$6</definedName>
    <definedName name="EndDate">[1]Dates1!$B$4:$B$6</definedName>
    <definedName name="enddates" localSheetId="9">[6]Dates!$G$4:$G$6</definedName>
    <definedName name="enddates" localSheetId="5">[5]Dates!$G$4:$G$6</definedName>
    <definedName name="enddates" localSheetId="6">[5]Dates!$G$4:$G$6</definedName>
    <definedName name="enddates">[1]Dates1!$B$4:$B$7</definedName>
    <definedName name="JudgementAbbreviations">Ranges!$E$1:$E$4</definedName>
    <definedName name="judgements">Ranges!$E$1:$E$2</definedName>
    <definedName name="JudgementY" localSheetId="6">Ranges!#REF!</definedName>
    <definedName name="JudgementY">Ranges!#REF!</definedName>
    <definedName name="Month">#REF!</definedName>
    <definedName name="Period" localSheetId="6">Ranges!#REF!</definedName>
    <definedName name="Period">Ranges!#REF!</definedName>
    <definedName name="Period2">Ranges!$A$6:$A$9</definedName>
    <definedName name="Period3">Ranges!$A$7:$A$9</definedName>
    <definedName name="Periodicity">Ranges!$A$1:$A$4</definedName>
    <definedName name="Periodicty">Ranges!$A$1:$A$4</definedName>
    <definedName name="_xlnm.Print_Area" localSheetId="7">'Chart 1'!$A$1:$L$32</definedName>
    <definedName name="_xlnm.Print_Area" localSheetId="9">'Chart 2'!$A$1:$M$37</definedName>
    <definedName name="_xlnm.Print_Area" localSheetId="0">Cover!$A$1:$C$36</definedName>
    <definedName name="_xlnm.Print_Area" localSheetId="4">'Table 1'!$A$1:$G$15</definedName>
    <definedName name="_xlnm.Print_Area" localSheetId="5">'Table 2'!$A$1:$Q$75</definedName>
    <definedName name="_xlnm.Print_Area" localSheetId="6">'Table 3 '!$A$1:$Q$76</definedName>
    <definedName name="Quarter1" localSheetId="7">[2]Ranges!$A$1:$A$4</definedName>
    <definedName name="Quarter1" localSheetId="0">[2]Ranges!$A$1:$A$4</definedName>
    <definedName name="Quarter1">Ranges!$A$1:$A$4</definedName>
    <definedName name="Quarter2">Ranges!$B$1:$B$4</definedName>
    <definedName name="Quarter3">Ranges!$C$1:$C$4</definedName>
    <definedName name="Table1" localSheetId="9">'[6]Table 1'!$C$4</definedName>
    <definedName name="Table1">'[5]Table 1'!$C$4</definedName>
    <definedName name="Table2" localSheetId="9">'[6]Table 2'!$B$6</definedName>
    <definedName name="Table2">'[5]Table 2'!$B$6</definedName>
    <definedName name="Table3" localSheetId="9">'[6]Table 3'!#REF!</definedName>
    <definedName name="Table3" localSheetId="6">'Table 3 '!#REF!</definedName>
    <definedName name="Table3">'Table 2'!#REF!</definedName>
    <definedName name="Time">#REF!</definedName>
  </definedNames>
  <calcPr calcId="125725"/>
</workbook>
</file>

<file path=xl/calcChain.xml><?xml version="1.0" encoding="utf-8"?>
<calcChain xmlns="http://schemas.openxmlformats.org/spreadsheetml/2006/main">
  <c r="O59" i="18"/>
  <c r="O56"/>
  <c r="O55"/>
  <c r="O45"/>
  <c r="M64"/>
  <c r="M55"/>
  <c r="M49"/>
  <c r="K71"/>
  <c r="K69"/>
  <c r="K57"/>
  <c r="K47"/>
  <c r="I67"/>
  <c r="I61"/>
  <c r="I52"/>
  <c r="I51"/>
  <c r="G70"/>
  <c r="G56"/>
  <c r="G51"/>
  <c r="O45" i="16"/>
  <c r="O64"/>
  <c r="G71"/>
  <c r="G65"/>
  <c r="G63"/>
  <c r="G59"/>
  <c r="G58"/>
  <c r="G53"/>
  <c r="G41"/>
  <c r="G35"/>
  <c r="G29"/>
  <c r="G23"/>
  <c r="G17"/>
  <c r="G14"/>
  <c r="G11"/>
  <c r="F68"/>
  <c r="G68"/>
  <c r="F69"/>
  <c r="G69"/>
  <c r="F70"/>
  <c r="G70"/>
  <c r="F67"/>
  <c r="G67"/>
  <c r="F62"/>
  <c r="G62"/>
  <c r="F63"/>
  <c r="F64"/>
  <c r="G64"/>
  <c r="F61"/>
  <c r="G61"/>
  <c r="F56"/>
  <c r="G56"/>
  <c r="F57"/>
  <c r="G57"/>
  <c r="F58"/>
  <c r="F55"/>
  <c r="G55"/>
  <c r="F50"/>
  <c r="G50"/>
  <c r="F51"/>
  <c r="G51"/>
  <c r="F52"/>
  <c r="G52"/>
  <c r="F49"/>
  <c r="G49"/>
  <c r="F44"/>
  <c r="F45"/>
  <c r="F46"/>
  <c r="F43"/>
  <c r="F38"/>
  <c r="G38"/>
  <c r="F39"/>
  <c r="G39"/>
  <c r="F40"/>
  <c r="G40"/>
  <c r="F37"/>
  <c r="G37"/>
  <c r="F32"/>
  <c r="G32"/>
  <c r="F33"/>
  <c r="G33"/>
  <c r="F34"/>
  <c r="G34"/>
  <c r="F31"/>
  <c r="G31"/>
  <c r="F26"/>
  <c r="G26"/>
  <c r="F27"/>
  <c r="G27"/>
  <c r="F28"/>
  <c r="G28"/>
  <c r="F25"/>
  <c r="G25"/>
  <c r="F20"/>
  <c r="G20"/>
  <c r="F21"/>
  <c r="G21"/>
  <c r="F22"/>
  <c r="G22"/>
  <c r="F19"/>
  <c r="G19"/>
  <c r="F14"/>
  <c r="F15"/>
  <c r="G15"/>
  <c r="F16"/>
  <c r="G16"/>
  <c r="F13"/>
  <c r="G13"/>
  <c r="F8"/>
  <c r="G8"/>
  <c r="F9"/>
  <c r="G9"/>
  <c r="F10"/>
  <c r="G10"/>
  <c r="F7"/>
  <c r="G7"/>
  <c r="N71" i="18"/>
  <c r="O69"/>
  <c r="O68"/>
  <c r="L71"/>
  <c r="M68"/>
  <c r="M71"/>
  <c r="J71"/>
  <c r="K68"/>
  <c r="H71"/>
  <c r="I71"/>
  <c r="I69"/>
  <c r="F71"/>
  <c r="G69"/>
  <c r="N65"/>
  <c r="O61"/>
  <c r="O63"/>
  <c r="L65"/>
  <c r="M63"/>
  <c r="M62"/>
  <c r="J65"/>
  <c r="K65"/>
  <c r="K62"/>
  <c r="H65"/>
  <c r="I65"/>
  <c r="I64"/>
  <c r="F65"/>
  <c r="G65"/>
  <c r="G64"/>
  <c r="N59"/>
  <c r="O58"/>
  <c r="L59"/>
  <c r="M59"/>
  <c r="M57"/>
  <c r="J59"/>
  <c r="K56"/>
  <c r="H59"/>
  <c r="I56"/>
  <c r="I59"/>
  <c r="F59"/>
  <c r="G57"/>
  <c r="G59"/>
  <c r="N53"/>
  <c r="O51"/>
  <c r="O53"/>
  <c r="L53"/>
  <c r="M53"/>
  <c r="M52"/>
  <c r="J53"/>
  <c r="K49"/>
  <c r="K50"/>
  <c r="H53"/>
  <c r="I50"/>
  <c r="F53"/>
  <c r="G52"/>
  <c r="G50"/>
  <c r="N47"/>
  <c r="O44"/>
  <c r="L47"/>
  <c r="M44"/>
  <c r="M47"/>
  <c r="J47"/>
  <c r="K45"/>
  <c r="K44"/>
  <c r="H47"/>
  <c r="I47"/>
  <c r="I45"/>
  <c r="F47"/>
  <c r="G46"/>
  <c r="G45"/>
  <c r="L41"/>
  <c r="M38"/>
  <c r="J41"/>
  <c r="K39"/>
  <c r="H41"/>
  <c r="I41"/>
  <c r="N41"/>
  <c r="O37"/>
  <c r="O40"/>
  <c r="F41"/>
  <c r="G38"/>
  <c r="N35"/>
  <c r="O35"/>
  <c r="L35"/>
  <c r="M33"/>
  <c r="J35"/>
  <c r="K33"/>
  <c r="H35"/>
  <c r="I32"/>
  <c r="F35"/>
  <c r="G33"/>
  <c r="N29"/>
  <c r="O27"/>
  <c r="L29"/>
  <c r="M29"/>
  <c r="M28"/>
  <c r="J29"/>
  <c r="K27"/>
  <c r="H29"/>
  <c r="I27"/>
  <c r="F29"/>
  <c r="G29"/>
  <c r="N23"/>
  <c r="O21"/>
  <c r="L23"/>
  <c r="M23"/>
  <c r="J23"/>
  <c r="K21"/>
  <c r="H23"/>
  <c r="I19"/>
  <c r="F23"/>
  <c r="G21"/>
  <c r="G23"/>
  <c r="F17"/>
  <c r="G14"/>
  <c r="L17"/>
  <c r="M13"/>
  <c r="M14"/>
  <c r="N17"/>
  <c r="O16"/>
  <c r="H17"/>
  <c r="I14"/>
  <c r="I17"/>
  <c r="J17"/>
  <c r="K15"/>
  <c r="N11"/>
  <c r="O10"/>
  <c r="L11"/>
  <c r="M9"/>
  <c r="J11"/>
  <c r="K8"/>
  <c r="K9"/>
  <c r="H11"/>
  <c r="I7"/>
  <c r="F11"/>
  <c r="G10"/>
  <c r="G11"/>
  <c r="G10" i="19"/>
  <c r="G11"/>
  <c r="G12"/>
  <c r="G9"/>
  <c r="E13"/>
  <c r="D13"/>
  <c r="G13"/>
  <c r="C13"/>
  <c r="N71" i="16"/>
  <c r="O69"/>
  <c r="O70"/>
  <c r="L71"/>
  <c r="M67"/>
  <c r="J71"/>
  <c r="K69"/>
  <c r="H71"/>
  <c r="I71"/>
  <c r="N65"/>
  <c r="O62"/>
  <c r="O63"/>
  <c r="L65"/>
  <c r="M64"/>
  <c r="J65"/>
  <c r="H65"/>
  <c r="I64"/>
  <c r="K55"/>
  <c r="N59"/>
  <c r="O56"/>
  <c r="L59"/>
  <c r="M56"/>
  <c r="J59"/>
  <c r="K59"/>
  <c r="H59"/>
  <c r="I58"/>
  <c r="N53"/>
  <c r="O50"/>
  <c r="L53"/>
  <c r="M50"/>
  <c r="J53"/>
  <c r="K53"/>
  <c r="H53"/>
  <c r="I52"/>
  <c r="I50"/>
  <c r="N47"/>
  <c r="O46"/>
  <c r="O47"/>
  <c r="L47"/>
  <c r="M43"/>
  <c r="J47"/>
  <c r="K47"/>
  <c r="H47"/>
  <c r="I47"/>
  <c r="L41"/>
  <c r="M39"/>
  <c r="N41"/>
  <c r="O37"/>
  <c r="O39"/>
  <c r="J41"/>
  <c r="K38"/>
  <c r="H41"/>
  <c r="I39"/>
  <c r="I32"/>
  <c r="N35"/>
  <c r="O33"/>
  <c r="O32"/>
  <c r="O35"/>
  <c r="L35"/>
  <c r="M35"/>
  <c r="J35"/>
  <c r="K35"/>
  <c r="H35"/>
  <c r="I33"/>
  <c r="I34"/>
  <c r="N29"/>
  <c r="O27"/>
  <c r="L29"/>
  <c r="M28"/>
  <c r="J29"/>
  <c r="K26"/>
  <c r="H29"/>
  <c r="I28"/>
  <c r="N23"/>
  <c r="O23"/>
  <c r="O22"/>
  <c r="L23"/>
  <c r="M20"/>
  <c r="J23"/>
  <c r="K20"/>
  <c r="H23"/>
  <c r="I23"/>
  <c r="N17"/>
  <c r="O14"/>
  <c r="O15"/>
  <c r="L17"/>
  <c r="M16"/>
  <c r="J17"/>
  <c r="K14"/>
  <c r="H17"/>
  <c r="I16"/>
  <c r="N11"/>
  <c r="O9"/>
  <c r="O8"/>
  <c r="L11"/>
  <c r="M8"/>
  <c r="J11"/>
  <c r="K11"/>
  <c r="H11"/>
  <c r="I7"/>
  <c r="G7" i="14"/>
  <c r="S58" i="10"/>
  <c r="S59"/>
  <c r="S57"/>
  <c r="R58"/>
  <c r="R57"/>
  <c r="R59"/>
  <c r="Q58"/>
  <c r="Q57"/>
  <c r="Q59"/>
  <c r="P58"/>
  <c r="P57"/>
  <c r="P59"/>
  <c r="S31"/>
  <c r="S32"/>
  <c r="S30"/>
  <c r="R31"/>
  <c r="R33"/>
  <c r="R30"/>
  <c r="R32"/>
  <c r="Q31"/>
  <c r="Q30"/>
  <c r="Q32"/>
  <c r="P30"/>
  <c r="P31"/>
  <c r="P32"/>
  <c r="D33"/>
  <c r="E33"/>
  <c r="F33"/>
  <c r="G33"/>
  <c r="H33"/>
  <c r="I33"/>
  <c r="J33"/>
  <c r="K33"/>
  <c r="L33"/>
  <c r="M33"/>
  <c r="N33"/>
  <c r="O33"/>
  <c r="P33"/>
  <c r="P81"/>
  <c r="Q81"/>
  <c r="R81"/>
  <c r="P80"/>
  <c r="Q80"/>
  <c r="R80"/>
  <c r="P79"/>
  <c r="Q79"/>
  <c r="R79"/>
  <c r="F78"/>
  <c r="R78"/>
  <c r="J78"/>
  <c r="N78"/>
  <c r="D78"/>
  <c r="P78"/>
  <c r="H78"/>
  <c r="L78"/>
  <c r="E78"/>
  <c r="Q78"/>
  <c r="I78"/>
  <c r="M78"/>
  <c r="O79"/>
  <c r="O80"/>
  <c r="O81"/>
  <c r="G78"/>
  <c r="O78"/>
  <c r="K78"/>
  <c r="P75"/>
  <c r="Q75"/>
  <c r="R75"/>
  <c r="P74"/>
  <c r="Q74"/>
  <c r="R74"/>
  <c r="P73"/>
  <c r="Q73"/>
  <c r="R73"/>
  <c r="O73"/>
  <c r="O74"/>
  <c r="O75"/>
  <c r="D72"/>
  <c r="P72"/>
  <c r="H72"/>
  <c r="L72"/>
  <c r="E72"/>
  <c r="Q72"/>
  <c r="I72"/>
  <c r="M72"/>
  <c r="F72"/>
  <c r="R72"/>
  <c r="J72"/>
  <c r="N72"/>
  <c r="G72"/>
  <c r="K72"/>
  <c r="O72"/>
  <c r="R17"/>
  <c r="R16"/>
  <c r="R4"/>
  <c r="G9" i="14"/>
  <c r="B9"/>
  <c r="G10"/>
  <c r="B10"/>
  <c r="G8"/>
  <c r="U15" i="10"/>
  <c r="R15"/>
  <c r="S15"/>
  <c r="T15"/>
  <c r="U16"/>
  <c r="S16"/>
  <c r="T16"/>
  <c r="U17"/>
  <c r="S17"/>
  <c r="T17"/>
  <c r="U18"/>
  <c r="R18"/>
  <c r="S18"/>
  <c r="T18"/>
  <c r="U19"/>
  <c r="R19"/>
  <c r="S19"/>
  <c r="T19"/>
  <c r="U20"/>
  <c r="R20"/>
  <c r="S20"/>
  <c r="T20"/>
  <c r="U21"/>
  <c r="R21"/>
  <c r="S21"/>
  <c r="T21"/>
  <c r="U22"/>
  <c r="R22"/>
  <c r="S22"/>
  <c r="T22"/>
  <c r="U23"/>
  <c r="R23"/>
  <c r="S23"/>
  <c r="T23"/>
  <c r="U24"/>
  <c r="R24"/>
  <c r="S24"/>
  <c r="T24"/>
  <c r="U14"/>
  <c r="R14"/>
  <c r="S14"/>
  <c r="T14"/>
  <c r="T4"/>
  <c r="S4"/>
  <c r="P64"/>
  <c r="Q64"/>
  <c r="P63"/>
  <c r="Q63"/>
  <c r="R63"/>
  <c r="R67"/>
  <c r="P50"/>
  <c r="P65"/>
  <c r="P66"/>
  <c r="P67"/>
  <c r="Q65"/>
  <c r="Q66"/>
  <c r="Q67"/>
  <c r="R64"/>
  <c r="R65"/>
  <c r="R66"/>
  <c r="L67"/>
  <c r="M67"/>
  <c r="N67"/>
  <c r="O67"/>
  <c r="H67"/>
  <c r="I67"/>
  <c r="J67"/>
  <c r="K67"/>
  <c r="E67"/>
  <c r="G67"/>
  <c r="F67"/>
  <c r="D67"/>
  <c r="P36"/>
  <c r="P40"/>
  <c r="Q36"/>
  <c r="R36"/>
  <c r="P37"/>
  <c r="Q37"/>
  <c r="Q40"/>
  <c r="P43"/>
  <c r="Q43"/>
  <c r="R43"/>
  <c r="P44"/>
  <c r="P47"/>
  <c r="Q50"/>
  <c r="R50"/>
  <c r="P51"/>
  <c r="P54"/>
  <c r="E40"/>
  <c r="F40"/>
  <c r="G40"/>
  <c r="H40"/>
  <c r="I40"/>
  <c r="J40"/>
  <c r="K40"/>
  <c r="L40"/>
  <c r="M40"/>
  <c r="N40"/>
  <c r="O40"/>
  <c r="P38"/>
  <c r="P39"/>
  <c r="Q38"/>
  <c r="Q39"/>
  <c r="R37"/>
  <c r="R40"/>
  <c r="R38"/>
  <c r="R39"/>
  <c r="D40"/>
  <c r="E54"/>
  <c r="F54"/>
  <c r="G54"/>
  <c r="H54"/>
  <c r="I54"/>
  <c r="J54"/>
  <c r="K54"/>
  <c r="L54"/>
  <c r="M54"/>
  <c r="N54"/>
  <c r="O54"/>
  <c r="P52"/>
  <c r="P53"/>
  <c r="Q51"/>
  <c r="Q54"/>
  <c r="Q52"/>
  <c r="Q53"/>
  <c r="R51"/>
  <c r="R54"/>
  <c r="R52"/>
  <c r="R53"/>
  <c r="D54"/>
  <c r="E60"/>
  <c r="F60"/>
  <c r="G60"/>
  <c r="H60"/>
  <c r="I60"/>
  <c r="J60"/>
  <c r="K60"/>
  <c r="L60"/>
  <c r="M60"/>
  <c r="N60"/>
  <c r="O60"/>
  <c r="Q60"/>
  <c r="R60"/>
  <c r="D60"/>
  <c r="E47"/>
  <c r="F47"/>
  <c r="G47"/>
  <c r="H47"/>
  <c r="I47"/>
  <c r="J47"/>
  <c r="K47"/>
  <c r="L47"/>
  <c r="M47"/>
  <c r="N47"/>
  <c r="O47"/>
  <c r="P45"/>
  <c r="P46"/>
  <c r="Q44"/>
  <c r="Q47"/>
  <c r="Q45"/>
  <c r="Q46"/>
  <c r="R44"/>
  <c r="R47"/>
  <c r="R45"/>
  <c r="R46"/>
  <c r="D47"/>
  <c r="Q24"/>
  <c r="G24"/>
  <c r="L24"/>
  <c r="V24"/>
  <c r="Q23"/>
  <c r="G23"/>
  <c r="L23"/>
  <c r="V23"/>
  <c r="Q22"/>
  <c r="G22"/>
  <c r="L22"/>
  <c r="V22"/>
  <c r="Q21"/>
  <c r="G21"/>
  <c r="L21"/>
  <c r="V21"/>
  <c r="Q20"/>
  <c r="G20"/>
  <c r="L20"/>
  <c r="V20"/>
  <c r="Q19"/>
  <c r="G19"/>
  <c r="L19"/>
  <c r="V19"/>
  <c r="Q18"/>
  <c r="G18"/>
  <c r="L18"/>
  <c r="V18"/>
  <c r="Q17"/>
  <c r="G17"/>
  <c r="L17"/>
  <c r="V17"/>
  <c r="Q16"/>
  <c r="G16"/>
  <c r="L16"/>
  <c r="V16"/>
  <c r="Q15"/>
  <c r="G15"/>
  <c r="L15"/>
  <c r="V15"/>
  <c r="Q14"/>
  <c r="G14"/>
  <c r="L14"/>
  <c r="V14"/>
  <c r="H4"/>
  <c r="C4"/>
  <c r="A4" i="11"/>
  <c r="A3"/>
  <c r="A2"/>
  <c r="A86" i="10"/>
  <c r="F1" i="9"/>
  <c r="A9"/>
  <c r="A8"/>
  <c r="A7"/>
  <c r="F2"/>
  <c r="F3"/>
  <c r="F4"/>
  <c r="F5"/>
  <c r="F6"/>
  <c r="F7"/>
  <c r="F8"/>
  <c r="F9"/>
  <c r="F10"/>
  <c r="F11"/>
  <c r="F12"/>
  <c r="A2"/>
  <c r="B2"/>
  <c r="C2"/>
  <c r="D2"/>
  <c r="A3"/>
  <c r="B3"/>
  <c r="C3"/>
  <c r="D3"/>
  <c r="A4"/>
  <c r="B4"/>
  <c r="C4"/>
  <c r="D4"/>
  <c r="P60" i="10"/>
  <c r="Q33"/>
  <c r="K21" i="16"/>
  <c r="M47"/>
  <c r="I53"/>
  <c r="I51"/>
  <c r="K51"/>
  <c r="K49"/>
  <c r="K50"/>
  <c r="I59"/>
  <c r="K63"/>
  <c r="K61"/>
  <c r="K62"/>
  <c r="K65"/>
  <c r="M61"/>
  <c r="K68"/>
  <c r="K71"/>
  <c r="M71"/>
  <c r="K67"/>
  <c r="I70"/>
  <c r="I69"/>
  <c r="O67"/>
  <c r="O71"/>
  <c r="I67"/>
  <c r="I68"/>
  <c r="O61"/>
  <c r="I61"/>
  <c r="I55"/>
  <c r="I49"/>
  <c r="O43"/>
  <c r="I41"/>
  <c r="O25"/>
  <c r="G41" i="18"/>
  <c r="G61"/>
  <c r="K51"/>
  <c r="M37"/>
  <c r="G43"/>
  <c r="G47"/>
  <c r="G67"/>
  <c r="G71"/>
  <c r="I57"/>
  <c r="I62"/>
  <c r="K29"/>
  <c r="K53"/>
  <c r="K59"/>
  <c r="M50"/>
  <c r="M69"/>
  <c r="O46"/>
  <c r="O70"/>
  <c r="G20"/>
  <c r="G37"/>
  <c r="G44"/>
  <c r="G49"/>
  <c r="G53"/>
  <c r="G58"/>
  <c r="G68"/>
  <c r="I21"/>
  <c r="I49"/>
  <c r="I53"/>
  <c r="I58"/>
  <c r="I63"/>
  <c r="K14"/>
  <c r="K43"/>
  <c r="K55"/>
  <c r="K61"/>
  <c r="K67"/>
  <c r="M51"/>
  <c r="M56"/>
  <c r="M61"/>
  <c r="M65"/>
  <c r="M70"/>
  <c r="O43"/>
  <c r="O47"/>
  <c r="O57"/>
  <c r="O62"/>
  <c r="O67"/>
  <c r="O71"/>
  <c r="O64"/>
  <c r="O65"/>
  <c r="G55"/>
  <c r="M43"/>
  <c r="M67"/>
  <c r="I8"/>
  <c r="O13" i="16"/>
  <c r="O49"/>
  <c r="K56"/>
  <c r="I46"/>
  <c r="M49"/>
  <c r="M55"/>
  <c r="M70"/>
  <c r="O52"/>
  <c r="O26"/>
  <c r="I43"/>
  <c r="I57"/>
  <c r="O55"/>
  <c r="F47"/>
  <c r="G47"/>
  <c r="O17"/>
  <c r="O29"/>
  <c r="O53"/>
  <c r="I56"/>
  <c r="M59"/>
  <c r="M46"/>
  <c r="M52"/>
  <c r="M58"/>
  <c r="M69"/>
  <c r="O68"/>
  <c r="O58"/>
  <c r="O51"/>
  <c r="O44"/>
  <c r="O16"/>
  <c r="M51"/>
  <c r="M57"/>
  <c r="M68"/>
  <c r="O57"/>
  <c r="I65"/>
  <c r="K17"/>
  <c r="I15"/>
  <c r="M53"/>
  <c r="K57"/>
  <c r="O59"/>
  <c r="O28"/>
  <c r="I28" i="18"/>
  <c r="K11"/>
  <c r="K23"/>
  <c r="K35"/>
  <c r="M15"/>
  <c r="M25"/>
  <c r="O22"/>
  <c r="O32"/>
  <c r="G9"/>
  <c r="G8"/>
  <c r="G40"/>
  <c r="I15"/>
  <c r="I25"/>
  <c r="I29"/>
  <c r="K7"/>
  <c r="K31"/>
  <c r="M16"/>
  <c r="O19"/>
  <c r="O23"/>
  <c r="O33"/>
  <c r="O38"/>
  <c r="G7"/>
  <c r="I16"/>
  <c r="I26"/>
  <c r="K32"/>
  <c r="K38"/>
  <c r="M17"/>
  <c r="M27"/>
  <c r="O9"/>
  <c r="O20"/>
  <c r="O34"/>
  <c r="O39"/>
  <c r="O11"/>
  <c r="I13"/>
  <c r="O31"/>
  <c r="K31" i="16"/>
  <c r="K33"/>
  <c r="K41"/>
  <c r="O38"/>
  <c r="O21"/>
  <c r="I37"/>
  <c r="K37"/>
  <c r="O19"/>
  <c r="I9"/>
  <c r="M21"/>
  <c r="O31"/>
  <c r="K32"/>
  <c r="O41"/>
  <c r="I40"/>
  <c r="O34"/>
  <c r="O20"/>
  <c r="O10"/>
  <c r="O40"/>
  <c r="O7"/>
  <c r="K19"/>
  <c r="O11"/>
  <c r="G43"/>
  <c r="O8" i="18"/>
  <c r="K37"/>
  <c r="G35"/>
  <c r="I43"/>
  <c r="I70"/>
  <c r="M58"/>
  <c r="G19"/>
  <c r="K20"/>
  <c r="G32"/>
  <c r="M35"/>
  <c r="G31"/>
  <c r="O41"/>
  <c r="O7"/>
  <c r="K41"/>
  <c r="I55"/>
  <c r="O52"/>
  <c r="M46"/>
  <c r="I68"/>
  <c r="G63"/>
  <c r="M45"/>
  <c r="I46"/>
  <c r="K63"/>
  <c r="O50"/>
  <c r="G22"/>
  <c r="M26"/>
  <c r="K19"/>
  <c r="G34"/>
  <c r="O49"/>
  <c r="M41"/>
  <c r="I44"/>
  <c r="M39"/>
  <c r="G62"/>
  <c r="I40"/>
  <c r="O14"/>
  <c r="M11"/>
  <c r="I39"/>
  <c r="I20"/>
  <c r="G16"/>
  <c r="M34"/>
  <c r="G39"/>
  <c r="M32"/>
  <c r="M22"/>
  <c r="M20"/>
  <c r="I31"/>
  <c r="O13"/>
  <c r="M19"/>
  <c r="O28"/>
  <c r="M7"/>
  <c r="I34"/>
  <c r="O25"/>
  <c r="M10"/>
  <c r="I23"/>
  <c r="G25"/>
  <c r="M8"/>
  <c r="G27"/>
  <c r="O15"/>
  <c r="O29"/>
  <c r="M31"/>
  <c r="K25"/>
  <c r="I38"/>
  <c r="O17"/>
  <c r="I9"/>
  <c r="G17"/>
  <c r="G15"/>
  <c r="I37"/>
  <c r="M40"/>
  <c r="M21"/>
  <c r="K13"/>
  <c r="I10"/>
  <c r="G26"/>
  <c r="K17"/>
  <c r="I11"/>
  <c r="G13"/>
  <c r="I35"/>
  <c r="I33"/>
  <c r="K26"/>
  <c r="I22"/>
  <c r="G28"/>
  <c r="O26"/>
  <c r="G46" i="16"/>
  <c r="K15"/>
  <c r="G44"/>
  <c r="M31"/>
  <c r="M65"/>
  <c r="M62"/>
  <c r="G45"/>
  <c r="K9"/>
  <c r="K29"/>
  <c r="K45"/>
  <c r="I62"/>
  <c r="K44"/>
  <c r="M41"/>
  <c r="I38"/>
  <c r="K43"/>
  <c r="K13"/>
  <c r="K27"/>
  <c r="I44"/>
  <c r="M44"/>
  <c r="I63"/>
  <c r="M63"/>
  <c r="I45"/>
  <c r="M45"/>
  <c r="K23"/>
  <c r="K25"/>
  <c r="I25"/>
  <c r="I27"/>
  <c r="K8"/>
  <c r="O65"/>
  <c r="M22"/>
  <c r="I20"/>
  <c r="M40"/>
  <c r="K39"/>
  <c r="I29"/>
  <c r="M38"/>
  <c r="I8"/>
  <c r="M32"/>
  <c r="M17"/>
  <c r="M23"/>
  <c r="I22"/>
  <c r="I21"/>
  <c r="M10"/>
  <c r="M29"/>
  <c r="M19"/>
  <c r="I13"/>
  <c r="M25"/>
  <c r="I26"/>
  <c r="I14"/>
  <c r="I35"/>
  <c r="M33"/>
  <c r="M13"/>
  <c r="M26"/>
  <c r="M34"/>
  <c r="M7"/>
  <c r="M37"/>
  <c r="M9"/>
  <c r="M11"/>
  <c r="I11"/>
  <c r="I10"/>
  <c r="M15"/>
  <c r="K7"/>
  <c r="M14"/>
  <c r="I17"/>
  <c r="I19"/>
  <c r="I31"/>
  <c r="M27"/>
</calcChain>
</file>

<file path=xl/sharedStrings.xml><?xml version="1.0" encoding="utf-8"?>
<sst xmlns="http://schemas.openxmlformats.org/spreadsheetml/2006/main" count="436" uniqueCount="153">
  <si>
    <t>To view this licence, visit:</t>
  </si>
  <si>
    <t>http://www.nationalarchives.gov.uk/doc/open-government-licence/</t>
  </si>
  <si>
    <t>Or write to the Information Policy Team, The National Archives, Kew, London, TW9 4DU</t>
  </si>
  <si>
    <t>Or email:</t>
  </si>
  <si>
    <t>psi@nationalarchives.gsi.gov.uk</t>
  </si>
  <si>
    <t>Contents</t>
  </si>
  <si>
    <t>Charts</t>
  </si>
  <si>
    <t xml:space="preserve"> </t>
  </si>
  <si>
    <t>Total inspections</t>
  </si>
  <si>
    <t>1 April and 30 June 2011</t>
  </si>
  <si>
    <t>Number</t>
  </si>
  <si>
    <t>Total</t>
  </si>
  <si>
    <t>Outstanding</t>
  </si>
  <si>
    <t>Good</t>
  </si>
  <si>
    <t>Satisfactory</t>
  </si>
  <si>
    <t>Inadequate</t>
  </si>
  <si>
    <t>Overall effectiveness</t>
  </si>
  <si>
    <t>1 July and 30 September 2011</t>
  </si>
  <si>
    <t>1 October and 31 December 2011</t>
  </si>
  <si>
    <t>OE:SC</t>
  </si>
  <si>
    <t>Month</t>
  </si>
  <si>
    <t>OE:EY</t>
  </si>
  <si>
    <t>OE:SF</t>
  </si>
  <si>
    <t xml:space="preserve">LM:EPCI </t>
  </si>
  <si>
    <t>Initial teacher education</t>
  </si>
  <si>
    <t>Primary</t>
  </si>
  <si>
    <t>Secondary</t>
  </si>
  <si>
    <t>Further Education</t>
  </si>
  <si>
    <t>Employment</t>
  </si>
  <si>
    <t>1 January 2011</t>
  </si>
  <si>
    <t>31 January 2011</t>
  </si>
  <si>
    <t>1 February 2011</t>
  </si>
  <si>
    <t>28 February 2011</t>
  </si>
  <si>
    <t>1 March 2011</t>
  </si>
  <si>
    <t>31 March 2011</t>
  </si>
  <si>
    <t>1 April 2011</t>
  </si>
  <si>
    <t>30 April 2011</t>
  </si>
  <si>
    <t>1 May 2011</t>
  </si>
  <si>
    <t>31 May 2011</t>
  </si>
  <si>
    <t>1 June 2011</t>
  </si>
  <si>
    <t>30 June 2011</t>
  </si>
  <si>
    <t>1 July 2011</t>
  </si>
  <si>
    <t>31 July 2011</t>
  </si>
  <si>
    <t>1 August 2011</t>
  </si>
  <si>
    <t>31 August 2011</t>
  </si>
  <si>
    <t>1 September 2011</t>
  </si>
  <si>
    <t>30 September 2011</t>
  </si>
  <si>
    <t>1 October 2011</t>
  </si>
  <si>
    <t>31 October 2011</t>
  </si>
  <si>
    <t>1 November 2011</t>
  </si>
  <si>
    <t>30 November 2011</t>
  </si>
  <si>
    <t>1 December 2011</t>
  </si>
  <si>
    <t>31 December 2011</t>
  </si>
  <si>
    <t>Quarter</t>
  </si>
  <si>
    <t>Month1</t>
  </si>
  <si>
    <t>Month2</t>
  </si>
  <si>
    <t>All</t>
  </si>
  <si>
    <t>FE</t>
  </si>
  <si>
    <t>Month3</t>
  </si>
  <si>
    <t>Table 1</t>
  </si>
  <si>
    <t>Table 2</t>
  </si>
  <si>
    <t>Table 3</t>
  </si>
  <si>
    <t>Out</t>
  </si>
  <si>
    <t>Sat</t>
  </si>
  <si>
    <t>Inad</t>
  </si>
  <si>
    <t>List all Judgements</t>
  </si>
  <si>
    <t>List main five key judgements</t>
  </si>
  <si>
    <t>ITE Visits</t>
  </si>
  <si>
    <t>How well do trainees attain</t>
  </si>
  <si>
    <t>To what extent do recruitment and selection arrangement support high quality outcomes</t>
  </si>
  <si>
    <t>To what extent does the training and assessment ensure that all trainees progress to fulfil their potential given their ability and starting points</t>
  </si>
  <si>
    <t>To what extent are available resources used effectively and efficiently</t>
  </si>
  <si>
    <t>The quality of the provision: to what extent is the provision across the partnership of consistantly high quality?</t>
  </si>
  <si>
    <t>Promoting equalities and diversity: to what extent does the provision promote equality of opportunity, value diversity and eliminate harrassment and unlawful discrimination?</t>
  </si>
  <si>
    <t>Capacity to Improve</t>
  </si>
  <si>
    <t>How effectively does the management at all levels assess performance in order to improve or sustain high quality?</t>
  </si>
  <si>
    <t>How well does the leadership at all levels anticipate change, and prepare for and respond to national and local initiatives?</t>
  </si>
  <si>
    <t>How effectively does the provider plan and take action for improvement?</t>
  </si>
  <si>
    <t>Qtr 3 months</t>
  </si>
  <si>
    <t>1. Percentages are rounded and may not add to 100.</t>
  </si>
  <si>
    <t>The quality of the provision: to what extent is the provision across the partnership of consistently high quality?</t>
  </si>
  <si>
    <t>1 January and 31 March 2011</t>
  </si>
  <si>
    <t>Primary initial teacher education</t>
  </si>
  <si>
    <t>Secondary initial teacher education</t>
  </si>
  <si>
    <t>Number of inspections</t>
  </si>
  <si>
    <t>Source: Ofsted inspections</t>
  </si>
  <si>
    <t>Official Statistics Release</t>
  </si>
  <si>
    <t>Policy area:</t>
  </si>
  <si>
    <t>Theme:</t>
  </si>
  <si>
    <t>Published on:</t>
  </si>
  <si>
    <t>Coverage:</t>
  </si>
  <si>
    <t>England</t>
  </si>
  <si>
    <t>Period covered:</t>
  </si>
  <si>
    <t>Status:</t>
  </si>
  <si>
    <t>Issued by:</t>
  </si>
  <si>
    <t>Responsible director:</t>
  </si>
  <si>
    <t>Public enquiries:</t>
  </si>
  <si>
    <t>Press enquiries:</t>
  </si>
  <si>
    <t>Link to official statistics release web page:</t>
  </si>
  <si>
    <t>Publication medium:</t>
  </si>
  <si>
    <t>Publication frequency:</t>
  </si>
  <si>
    <t>Anita Patel</t>
  </si>
  <si>
    <t>Ofsted website</t>
  </si>
  <si>
    <t>Initial teacher education inspections and outcomes</t>
  </si>
  <si>
    <t>Tables</t>
  </si>
  <si>
    <t>Promoting equalities and diversity: to what extent does the provision promote equality of opportunity, value diversity and eliminate harassment and unlawful discrimination?</t>
  </si>
  <si>
    <t>%</t>
  </si>
  <si>
    <t>Further education</t>
  </si>
  <si>
    <t>The Office for Standards in Education, Children's Services and Skills (Ofsted)
125 Kingsway
London
WC2B 6SE</t>
  </si>
  <si>
    <t>Statistician:</t>
  </si>
  <si>
    <t>enquiries@ofsted.gov.uk</t>
  </si>
  <si>
    <t>pressenquiries@ofsted.gov.uk</t>
  </si>
  <si>
    <t>1. Please note that a provider can be inspected for more than one phase, resulting in more than one set of inspection judgements.</t>
  </si>
  <si>
    <t>Capacity to improve</t>
  </si>
  <si>
    <t>3. Where the number of inspections is small, percentages should be treated with caution.</t>
  </si>
  <si>
    <t>2. Please note that a provider can be inspected for more than one phase, resulting in more than one set of inspection judgements.</t>
  </si>
  <si>
    <t>1 September 2011 to 31 August 2012</t>
  </si>
  <si>
    <t>Education, children's services and skills</t>
  </si>
  <si>
    <t>Susan Gregory</t>
  </si>
  <si>
    <t>1 September 2011 - 31 August 2012 (76)</t>
  </si>
  <si>
    <t>1 September 2010 - 31 August 2011 (90)</t>
  </si>
  <si>
    <t>Employment-based routes</t>
  </si>
  <si>
    <t>27 November 2012</t>
  </si>
  <si>
    <t>Annual</t>
  </si>
  <si>
    <t>© Crown copyright 2012</t>
  </si>
  <si>
    <t xml:space="preserve">You may use and re-use this information (not including logos) free of charge in any format or medium, </t>
  </si>
  <si>
    <t xml:space="preserve">under the terms of the Open Government Licence. </t>
  </si>
  <si>
    <t>Table 1: Number of initial teacher education providers inspected between 1 September 2011 and 31 August 2012</t>
  </si>
  <si>
    <t>FINAL</t>
  </si>
  <si>
    <t>Outcome</t>
  </si>
  <si>
    <t xml:space="preserve">Number </t>
  </si>
  <si>
    <t>All provision</t>
  </si>
  <si>
    <t>Number of providers</t>
  </si>
  <si>
    <t>Provision</t>
  </si>
  <si>
    <t>Secondary initial teacher education (14)</t>
  </si>
  <si>
    <t>Further education (22)</t>
  </si>
  <si>
    <r>
      <t>How well do trainees attain</t>
    </r>
    <r>
      <rPr>
        <vertAlign val="superscript"/>
        <sz val="8"/>
        <rFont val="Tahoma"/>
        <family val="2"/>
      </rPr>
      <t xml:space="preserve"> 4</t>
    </r>
  </si>
  <si>
    <t>4. In four instances, no grade was awarded for trainees’ attainment either because the cohort numbers were too small to grade this aspect or because no trainees had completed the course at the time of the inspection.</t>
  </si>
  <si>
    <t>Initial teacher education inspections</t>
  </si>
  <si>
    <t xml:space="preserve">http://www.ofsted.gov.uk/resources/official-statistics-initial-teacher-education-inspections-and-outcomes </t>
  </si>
  <si>
    <t>Primary initial teacher education (15)</t>
  </si>
  <si>
    <r>
      <t>Table 1: Number of initial teacher education providers inspected between 1 September 2011 and 31 August 2012</t>
    </r>
    <r>
      <rPr>
        <b/>
        <vertAlign val="superscript"/>
        <sz val="10"/>
        <rFont val="Tahoma"/>
        <family val="2"/>
      </rPr>
      <t xml:space="preserve"> 1</t>
    </r>
  </si>
  <si>
    <t>Employment-based routes (25)</t>
  </si>
  <si>
    <t>Provision type</t>
  </si>
  <si>
    <r>
      <t xml:space="preserve">Table 2: Inspection outcomes of initial teacher education provision inspected between 1 September 2011 and 31 August 2012 </t>
    </r>
    <r>
      <rPr>
        <b/>
        <vertAlign val="superscript"/>
        <sz val="10"/>
        <rFont val="Tahoma"/>
        <family val="2"/>
      </rPr>
      <t xml:space="preserve">1 2 3 </t>
    </r>
  </si>
  <si>
    <r>
      <t xml:space="preserve">Table 3: Inspection outcomes of initial teacher education provision at their most recent inspection at 31 August 2012 </t>
    </r>
    <r>
      <rPr>
        <b/>
        <vertAlign val="superscript"/>
        <sz val="10"/>
        <rFont val="Tahoma"/>
        <family val="2"/>
      </rPr>
      <t xml:space="preserve">1 2 3 4 </t>
    </r>
  </si>
  <si>
    <r>
      <t>Chart 1: Overall effectiveness judgements of initial teacher education provision inspected between 1 September 2008 and 31 August 2012</t>
    </r>
    <r>
      <rPr>
        <b/>
        <vertAlign val="superscript"/>
        <sz val="10"/>
        <rFont val="Tahoma"/>
        <family val="2"/>
      </rPr>
      <t>1</t>
    </r>
  </si>
  <si>
    <r>
      <t xml:space="preserve">Chart 2: Overall effectiveness judgements of initial teacher education provision inspected between 1 September 2011 and 31 August 2012 </t>
    </r>
    <r>
      <rPr>
        <b/>
        <vertAlign val="superscript"/>
        <sz val="8"/>
        <rFont val="Tahoma"/>
        <family val="2"/>
      </rPr>
      <t xml:space="preserve">1 </t>
    </r>
  </si>
  <si>
    <t>All initial teacher education provision (76)</t>
  </si>
  <si>
    <t>Table 2: Inspection outcomes of initial teacher education provision inspected between 1 September 2011 and 31 August 2012</t>
  </si>
  <si>
    <t>Table 3: Inspection outcomes of initial teacher education provision at their most recent inspection at 31 August 2012</t>
  </si>
  <si>
    <t>Chart 2: Overall effectiveness judgements of initial teacher education provision inspected between 1 September 2011 and 31 August 2012</t>
  </si>
  <si>
    <t>Chart 1: Overall effectiveness judgements of initial teacher education provision inspected between 1 September 2008 and 31 August 2012</t>
  </si>
</sst>
</file>

<file path=xl/styles.xml><?xml version="1.0" encoding="utf-8"?>
<styleSheet xmlns="http://schemas.openxmlformats.org/spreadsheetml/2006/main">
  <numFmts count="2">
    <numFmt numFmtId="43" formatCode="_-* #,##0.00_-;\-* #,##0.00_-;_-* &quot;-&quot;??_-;_-@_-"/>
    <numFmt numFmtId="189" formatCode="0;;;"/>
  </numFmts>
  <fonts count="51">
    <font>
      <sz val="10"/>
      <name val="Tahoma"/>
    </font>
    <font>
      <sz val="10"/>
      <name val="Tahoma"/>
    </font>
    <font>
      <u/>
      <sz val="10"/>
      <color indexed="12"/>
      <name val="Tahoma"/>
      <family val="2"/>
    </font>
    <font>
      <sz val="8"/>
      <name val="Tahoma"/>
      <family val="2"/>
    </font>
    <font>
      <b/>
      <sz val="12"/>
      <name val="Tahoma"/>
      <family val="2"/>
    </font>
    <font>
      <sz val="12"/>
      <name val="Tahoma"/>
      <family val="2"/>
    </font>
    <font>
      <sz val="10"/>
      <name val="Tahoma"/>
      <family val="2"/>
    </font>
    <font>
      <u/>
      <sz val="12"/>
      <color indexed="12"/>
      <name val="Tahoma"/>
      <family val="2"/>
    </font>
    <font>
      <b/>
      <sz val="10"/>
      <name val="Tahoma"/>
      <family val="2"/>
    </font>
    <font>
      <b/>
      <sz val="10"/>
      <name val="Tahoma"/>
      <family val="2"/>
    </font>
    <font>
      <b/>
      <sz val="8"/>
      <name val="Tahoma"/>
      <family val="2"/>
    </font>
    <font>
      <sz val="8"/>
      <name val="Tahoma"/>
      <family val="2"/>
    </font>
    <font>
      <sz val="10"/>
      <color indexed="10"/>
      <name val="Tahoma"/>
      <family val="2"/>
    </font>
    <font>
      <sz val="10"/>
      <color indexed="9"/>
      <name val="Tahoma"/>
      <family val="2"/>
    </font>
    <font>
      <sz val="8"/>
      <color indexed="9"/>
      <name val="Tahoma"/>
      <family val="2"/>
    </font>
    <font>
      <sz val="10"/>
      <color indexed="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i/>
      <sz val="8"/>
      <name val="Tahoma"/>
      <family val="2"/>
    </font>
    <font>
      <sz val="8"/>
      <color indexed="9"/>
      <name val="Tahoma"/>
      <family val="2"/>
    </font>
    <font>
      <u/>
      <sz val="10"/>
      <color indexed="12"/>
      <name val="Tahoma"/>
      <family val="2"/>
    </font>
    <font>
      <b/>
      <sz val="20"/>
      <color indexed="9"/>
      <name val="Tahoma"/>
      <family val="2"/>
    </font>
    <font>
      <sz val="10"/>
      <color indexed="8"/>
      <name val="Tahoma"/>
      <family val="2"/>
    </font>
    <font>
      <sz val="10"/>
      <color indexed="23"/>
      <name val="Tahoma"/>
      <family val="2"/>
    </font>
    <font>
      <sz val="12"/>
      <color indexed="12"/>
      <name val="Tahoma"/>
      <family val="2"/>
    </font>
    <font>
      <b/>
      <vertAlign val="superscript"/>
      <sz val="10"/>
      <name val="Tahoma"/>
      <family val="2"/>
    </font>
    <font>
      <b/>
      <sz val="10"/>
      <color indexed="9"/>
      <name val="Tahoma"/>
      <family val="2"/>
    </font>
    <font>
      <sz val="8"/>
      <color indexed="8"/>
      <name val="Tahoma"/>
      <family val="2"/>
    </font>
    <font>
      <i/>
      <sz val="8"/>
      <color indexed="8"/>
      <name val="Tahoma"/>
      <family val="2"/>
    </font>
    <font>
      <b/>
      <i/>
      <sz val="8"/>
      <name val="Tahoma"/>
      <family val="2"/>
    </font>
    <font>
      <b/>
      <vertAlign val="superscript"/>
      <sz val="8"/>
      <name val="Tahoma"/>
      <family val="2"/>
    </font>
    <font>
      <vertAlign val="superscript"/>
      <sz val="8"/>
      <name val="Tahoma"/>
      <family val="2"/>
    </font>
    <font>
      <sz val="10"/>
      <name val="Tahoma"/>
      <family val="2"/>
    </font>
    <font>
      <sz val="10"/>
      <color theme="1"/>
      <name val="Tahoma"/>
      <family val="2"/>
    </font>
    <font>
      <sz val="8"/>
      <color theme="0"/>
      <name val="Tahoma"/>
      <family val="2"/>
    </font>
    <font>
      <sz val="10"/>
      <color theme="0"/>
      <name val="Tahoma"/>
      <family val="2"/>
    </font>
    <font>
      <b/>
      <sz val="8"/>
      <color theme="0"/>
      <name val="Tahoma"/>
      <family val="2"/>
    </font>
  </fonts>
  <fills count="19">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1"/>
        <bgColor indexed="64"/>
      </patternFill>
    </fill>
    <fill>
      <patternFill patternType="solid">
        <fgColor rgb="FFFFFFCC"/>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diagonal/>
    </border>
    <border>
      <left/>
      <right/>
      <top style="thin">
        <color indexed="64"/>
      </top>
      <bottom/>
      <diagonal/>
    </border>
    <border>
      <left/>
      <right/>
      <top/>
      <bottom style="thin">
        <color indexed="64"/>
      </bottom>
      <diagonal/>
    </border>
    <border>
      <left style="thin">
        <color indexed="55"/>
      </left>
      <right/>
      <top style="thin">
        <color indexed="55"/>
      </top>
      <bottom/>
      <diagonal/>
    </border>
    <border>
      <left style="thin">
        <color indexed="55"/>
      </left>
      <right style="thin">
        <color indexed="55"/>
      </right>
      <top/>
      <bottom style="thin">
        <color indexed="55"/>
      </bottom>
      <diagonal/>
    </border>
    <border>
      <left style="thin">
        <color rgb="FFB2B2B2"/>
      </left>
      <right style="thin">
        <color rgb="FFB2B2B2"/>
      </right>
      <top style="thin">
        <color rgb="FFB2B2B2"/>
      </top>
      <bottom style="thin">
        <color rgb="FFB2B2B2"/>
      </bottom>
      <diagonal/>
    </border>
  </borders>
  <cellStyleXfs count="97">
    <xf numFmtId="0" fontId="0" fillId="0" borderId="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1" applyNumberFormat="0" applyAlignment="0" applyProtection="0"/>
    <xf numFmtId="0" fontId="19" fillId="13" borderId="1" applyNumberFormat="0" applyAlignment="0" applyProtection="0"/>
    <xf numFmtId="0" fontId="20" fillId="14" borderId="2" applyNumberFormat="0" applyAlignment="0" applyProtection="0"/>
    <xf numFmtId="0" fontId="20" fillId="14" borderId="2" applyNumberFormat="0" applyAlignment="0" applyProtection="0"/>
    <xf numFmtId="43" fontId="6"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6" fillId="3" borderId="1" applyNumberFormat="0" applyAlignment="0" applyProtection="0"/>
    <xf numFmtId="0" fontId="26" fillId="3"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8" fillId="4" borderId="0" applyNumberFormat="0" applyBorder="0" applyAlignment="0" applyProtection="0"/>
    <xf numFmtId="0" fontId="28" fillId="4" borderId="0" applyNumberFormat="0" applyBorder="0" applyAlignment="0" applyProtection="0"/>
    <xf numFmtId="0" fontId="6" fillId="0" borderId="0"/>
    <xf numFmtId="0" fontId="47" fillId="0" borderId="0"/>
    <xf numFmtId="0" fontId="6" fillId="0" borderId="0"/>
    <xf numFmtId="0" fontId="47" fillId="0" borderId="0"/>
    <xf numFmtId="0" fontId="6" fillId="0" borderId="0"/>
    <xf numFmtId="0" fontId="6" fillId="4" borderId="7" applyNumberFormat="0" applyFont="0" applyAlignment="0" applyProtection="0"/>
    <xf numFmtId="0" fontId="6" fillId="4" borderId="7" applyNumberFormat="0" applyFont="0" applyAlignment="0" applyProtection="0"/>
    <xf numFmtId="0" fontId="37" fillId="17" borderId="27" applyNumberFormat="0" applyFont="0" applyAlignment="0" applyProtection="0"/>
    <xf numFmtId="0" fontId="29" fillId="13" borderId="8" applyNumberFormat="0" applyAlignment="0" applyProtection="0"/>
    <xf numFmtId="0" fontId="29" fillId="13"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273">
    <xf numFmtId="0" fontId="0" fillId="0" borderId="0" xfId="0"/>
    <xf numFmtId="0" fontId="0" fillId="0" borderId="0" xfId="0" applyAlignment="1">
      <alignment horizontal="left"/>
    </xf>
    <xf numFmtId="0" fontId="1" fillId="15" borderId="0" xfId="0" applyFont="1" applyFill="1"/>
    <xf numFmtId="0" fontId="0" fillId="15" borderId="0" xfId="0" applyFill="1"/>
    <xf numFmtId="0" fontId="0" fillId="15" borderId="0" xfId="0" applyFill="1" applyBorder="1"/>
    <xf numFmtId="17" fontId="0" fillId="0" borderId="0" xfId="0" applyNumberFormat="1"/>
    <xf numFmtId="0" fontId="12" fillId="0" borderId="0" xfId="0" applyFont="1" applyAlignment="1">
      <alignment horizontal="left"/>
    </xf>
    <xf numFmtId="0" fontId="0" fillId="0" borderId="0" xfId="0" applyAlignment="1">
      <alignment horizontal="center"/>
    </xf>
    <xf numFmtId="49" fontId="6" fillId="15" borderId="0" xfId="0" applyNumberFormat="1" applyFont="1" applyFill="1"/>
    <xf numFmtId="3" fontId="6" fillId="0" borderId="0" xfId="0" applyNumberFormat="1" applyFont="1"/>
    <xf numFmtId="3" fontId="0" fillId="0" borderId="0" xfId="0" applyNumberFormat="1"/>
    <xf numFmtId="3" fontId="9" fillId="0" borderId="0" xfId="0" applyNumberFormat="1" applyFont="1"/>
    <xf numFmtId="0" fontId="9" fillId="0" borderId="0" xfId="0" applyFont="1"/>
    <xf numFmtId="0" fontId="6" fillId="0" borderId="0" xfId="0" applyFont="1"/>
    <xf numFmtId="0" fontId="0" fillId="0" borderId="10" xfId="0" applyFill="1" applyBorder="1"/>
    <xf numFmtId="0" fontId="0" fillId="0" borderId="0" xfId="0" applyBorder="1"/>
    <xf numFmtId="0" fontId="0" fillId="0" borderId="11" xfId="0" applyBorder="1"/>
    <xf numFmtId="0" fontId="0" fillId="0" borderId="10" xfId="0" applyBorder="1"/>
    <xf numFmtId="3" fontId="6" fillId="0" borderId="12" xfId="0" applyNumberFormat="1" applyFont="1" applyBorder="1"/>
    <xf numFmtId="0" fontId="0" fillId="0" borderId="12" xfId="0" applyBorder="1"/>
    <xf numFmtId="0" fontId="0" fillId="0" borderId="0" xfId="0" applyFill="1" applyBorder="1"/>
    <xf numFmtId="0" fontId="0" fillId="0" borderId="13" xfId="0" applyBorder="1"/>
    <xf numFmtId="0" fontId="0" fillId="0" borderId="14" xfId="0" applyBorder="1"/>
    <xf numFmtId="0" fontId="0" fillId="15" borderId="0" xfId="0" applyFill="1" applyProtection="1">
      <protection hidden="1"/>
    </xf>
    <xf numFmtId="0" fontId="3" fillId="15" borderId="0" xfId="0" applyFont="1" applyFill="1" applyProtection="1">
      <protection hidden="1"/>
    </xf>
    <xf numFmtId="0" fontId="0" fillId="15" borderId="15" xfId="0" applyFill="1" applyBorder="1"/>
    <xf numFmtId="0" fontId="0" fillId="15" borderId="16" xfId="0" applyFill="1" applyBorder="1"/>
    <xf numFmtId="0" fontId="0" fillId="15" borderId="17" xfId="0" applyFill="1" applyBorder="1"/>
    <xf numFmtId="0" fontId="0" fillId="15" borderId="18" xfId="0" applyFill="1" applyBorder="1"/>
    <xf numFmtId="0" fontId="0" fillId="15" borderId="19" xfId="0" applyFill="1" applyBorder="1"/>
    <xf numFmtId="0" fontId="5" fillId="0" borderId="20" xfId="0" applyFont="1" applyBorder="1" applyAlignment="1">
      <alignment vertical="center" wrapText="1"/>
    </xf>
    <xf numFmtId="0" fontId="4" fillId="0" borderId="20" xfId="0" applyFont="1" applyBorder="1" applyAlignment="1">
      <alignment vertical="center" wrapText="1"/>
    </xf>
    <xf numFmtId="0" fontId="5" fillId="0" borderId="20" xfId="0" applyFont="1" applyBorder="1" applyAlignment="1">
      <alignment horizontal="left" vertical="center" wrapText="1"/>
    </xf>
    <xf numFmtId="3" fontId="0" fillId="15" borderId="16" xfId="0" applyNumberFormat="1" applyFill="1" applyBorder="1" applyProtection="1">
      <protection locked="0" hidden="1"/>
    </xf>
    <xf numFmtId="3" fontId="0" fillId="15" borderId="17" xfId="0" applyNumberFormat="1" applyFill="1" applyBorder="1" applyProtection="1">
      <protection locked="0" hidden="1"/>
    </xf>
    <xf numFmtId="3" fontId="0" fillId="15" borderId="0" xfId="0" applyNumberFormat="1" applyFill="1" applyBorder="1" applyProtection="1">
      <protection locked="0" hidden="1"/>
    </xf>
    <xf numFmtId="3" fontId="5" fillId="15" borderId="0" xfId="0" applyNumberFormat="1" applyFont="1" applyFill="1" applyBorder="1" applyProtection="1">
      <protection locked="0" hidden="1"/>
    </xf>
    <xf numFmtId="3" fontId="5" fillId="15" borderId="0" xfId="0" applyNumberFormat="1" applyFont="1" applyFill="1" applyBorder="1" applyAlignment="1" applyProtection="1">
      <alignment wrapText="1"/>
      <protection locked="0" hidden="1"/>
    </xf>
    <xf numFmtId="3" fontId="7" fillId="15" borderId="0" xfId="71" applyNumberFormat="1" applyFont="1" applyFill="1" applyBorder="1" applyAlignment="1" applyProtection="1">
      <protection locked="0" hidden="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0" xfId="0" applyFont="1" applyBorder="1" applyAlignment="1">
      <alignment vertical="center"/>
    </xf>
    <xf numFmtId="0" fontId="15" fillId="15" borderId="0" xfId="0" applyFont="1" applyFill="1" applyBorder="1" applyProtection="1">
      <protection hidden="1"/>
    </xf>
    <xf numFmtId="0" fontId="14" fillId="15" borderId="0" xfId="0" applyFont="1" applyFill="1" applyBorder="1" applyAlignment="1" applyProtection="1">
      <alignment horizontal="center"/>
      <protection hidden="1"/>
    </xf>
    <xf numFmtId="0" fontId="11" fillId="15" borderId="0" xfId="0" applyFont="1" applyFill="1" applyProtection="1">
      <protection hidden="1"/>
    </xf>
    <xf numFmtId="1" fontId="0" fillId="15" borderId="0" xfId="0" applyNumberFormat="1" applyFill="1" applyProtection="1">
      <protection hidden="1"/>
    </xf>
    <xf numFmtId="0" fontId="10" fillId="15" borderId="0" xfId="0" applyFont="1" applyFill="1" applyProtection="1">
      <protection hidden="1"/>
    </xf>
    <xf numFmtId="0" fontId="10" fillId="15" borderId="23" xfId="0" applyFont="1" applyFill="1" applyBorder="1" applyAlignment="1" applyProtection="1">
      <alignment vertical="center"/>
      <protection hidden="1"/>
    </xf>
    <xf numFmtId="0" fontId="10" fillId="15" borderId="24" xfId="0" applyFont="1" applyFill="1" applyBorder="1" applyAlignment="1" applyProtection="1">
      <alignment vertical="center"/>
      <protection hidden="1"/>
    </xf>
    <xf numFmtId="0" fontId="11" fillId="15" borderId="24" xfId="0" applyFont="1" applyFill="1" applyBorder="1" applyAlignment="1" applyProtection="1">
      <alignment horizontal="center"/>
      <protection hidden="1"/>
    </xf>
    <xf numFmtId="1" fontId="10" fillId="15" borderId="24" xfId="0" applyNumberFormat="1" applyFont="1" applyFill="1" applyBorder="1" applyAlignment="1" applyProtection="1">
      <alignment horizontal="center"/>
      <protection hidden="1"/>
    </xf>
    <xf numFmtId="1" fontId="11" fillId="15" borderId="0" xfId="0" applyNumberFormat="1" applyFont="1" applyFill="1" applyAlignment="1" applyProtection="1">
      <alignment horizontal="center"/>
      <protection hidden="1"/>
    </xf>
    <xf numFmtId="1" fontId="10" fillId="15" borderId="0" xfId="0" applyNumberFormat="1" applyFont="1" applyFill="1" applyBorder="1" applyAlignment="1" applyProtection="1">
      <alignment horizontal="center"/>
      <protection hidden="1"/>
    </xf>
    <xf numFmtId="15" fontId="15" fillId="15" borderId="0" xfId="0" applyNumberFormat="1" applyFont="1" applyFill="1" applyBorder="1" applyProtection="1">
      <protection hidden="1"/>
    </xf>
    <xf numFmtId="1" fontId="15" fillId="15" borderId="0" xfId="0" applyNumberFormat="1" applyFont="1" applyFill="1" applyBorder="1" applyProtection="1">
      <protection hidden="1"/>
    </xf>
    <xf numFmtId="0" fontId="11" fillId="15" borderId="24" xfId="0" applyFont="1" applyFill="1" applyBorder="1" applyProtection="1">
      <protection hidden="1"/>
    </xf>
    <xf numFmtId="1" fontId="11" fillId="15" borderId="24" xfId="0" applyNumberFormat="1" applyFont="1" applyFill="1" applyBorder="1" applyAlignment="1" applyProtection="1">
      <alignment horizontal="center"/>
      <protection hidden="1"/>
    </xf>
    <xf numFmtId="1" fontId="13" fillId="15" borderId="0" xfId="0" applyNumberFormat="1" applyFont="1" applyFill="1" applyBorder="1" applyProtection="1">
      <protection hidden="1"/>
    </xf>
    <xf numFmtId="0" fontId="13" fillId="15" borderId="0" xfId="0" applyFont="1" applyFill="1" applyBorder="1" applyProtection="1">
      <protection hidden="1"/>
    </xf>
    <xf numFmtId="0" fontId="33" fillId="15" borderId="0" xfId="0" applyFont="1" applyFill="1" applyBorder="1" applyProtection="1">
      <protection hidden="1"/>
    </xf>
    <xf numFmtId="0" fontId="5" fillId="0" borderId="20" xfId="0" applyFont="1" applyFill="1" applyBorder="1" applyAlignment="1">
      <alignment vertical="center" wrapText="1"/>
    </xf>
    <xf numFmtId="0" fontId="5" fillId="0" borderId="20" xfId="0" applyFont="1" applyBorder="1" applyAlignment="1" applyProtection="1">
      <alignment vertical="center" wrapText="1"/>
      <protection locked="0" hidden="1"/>
    </xf>
    <xf numFmtId="49" fontId="5" fillId="0" borderId="20" xfId="0" applyNumberFormat="1" applyFont="1" applyFill="1" applyBorder="1" applyAlignment="1">
      <alignment horizontal="left" vertical="center" wrapText="1"/>
    </xf>
    <xf numFmtId="0" fontId="5" fillId="0" borderId="22" xfId="0" applyFont="1" applyFill="1" applyBorder="1" applyAlignment="1">
      <alignment horizontal="left" vertical="center" wrapText="1"/>
    </xf>
    <xf numFmtId="0" fontId="11" fillId="15" borderId="0" xfId="0" applyFont="1" applyFill="1" applyBorder="1" applyAlignment="1" applyProtection="1">
      <alignment horizontal="center"/>
      <protection hidden="1"/>
    </xf>
    <xf numFmtId="3" fontId="5" fillId="0" borderId="16" xfId="0" applyNumberFormat="1" applyFont="1" applyBorder="1" applyProtection="1">
      <protection locked="0" hidden="1"/>
    </xf>
    <xf numFmtId="3" fontId="5" fillId="15" borderId="17" xfId="0" applyNumberFormat="1" applyFont="1" applyFill="1" applyBorder="1" applyProtection="1">
      <protection locked="0" hidden="1"/>
    </xf>
    <xf numFmtId="3" fontId="5" fillId="15" borderId="16" xfId="0" applyNumberFormat="1" applyFont="1" applyFill="1" applyBorder="1" applyProtection="1">
      <protection locked="0" hidden="1"/>
    </xf>
    <xf numFmtId="3" fontId="4" fillId="15" borderId="17" xfId="0" applyNumberFormat="1" applyFont="1" applyFill="1" applyBorder="1" applyProtection="1">
      <protection locked="0" hidden="1"/>
    </xf>
    <xf numFmtId="3" fontId="5" fillId="15" borderId="16" xfId="0" applyNumberFormat="1" applyFont="1" applyFill="1" applyBorder="1" applyAlignment="1" applyProtection="1">
      <alignment wrapText="1"/>
      <protection locked="0" hidden="1"/>
    </xf>
    <xf numFmtId="3" fontId="5" fillId="15" borderId="17" xfId="0" applyNumberFormat="1" applyFont="1" applyFill="1" applyBorder="1" applyAlignment="1" applyProtection="1">
      <alignment wrapText="1"/>
      <protection locked="0" hidden="1"/>
    </xf>
    <xf numFmtId="3" fontId="7" fillId="15" borderId="17" xfId="70" applyNumberFormat="1" applyFont="1" applyFill="1" applyBorder="1" applyAlignment="1" applyProtection="1">
      <protection locked="0" hidden="1"/>
    </xf>
    <xf numFmtId="3" fontId="38" fillId="15" borderId="16" xfId="70" applyNumberFormat="1" applyFont="1" applyFill="1" applyBorder="1" applyAlignment="1" applyProtection="1">
      <protection locked="0" hidden="1"/>
    </xf>
    <xf numFmtId="0" fontId="6" fillId="18" borderId="0" xfId="78" applyFont="1" applyFill="1" applyProtection="1">
      <protection locked="0" hidden="1"/>
    </xf>
    <xf numFmtId="0" fontId="48" fillId="18" borderId="0" xfId="78" applyFont="1" applyFill="1" applyBorder="1" applyAlignment="1" applyProtection="1">
      <alignment vertical="center" wrapText="1"/>
      <protection hidden="1"/>
    </xf>
    <xf numFmtId="0" fontId="6" fillId="18" borderId="0" xfId="78" applyFont="1" applyFill="1" applyBorder="1" applyProtection="1">
      <protection locked="0" hidden="1"/>
    </xf>
    <xf numFmtId="0" fontId="10" fillId="18" borderId="0" xfId="78" applyFont="1" applyFill="1" applyBorder="1" applyAlignment="1" applyProtection="1">
      <protection locked="0" hidden="1"/>
    </xf>
    <xf numFmtId="0" fontId="10" fillId="18" borderId="0" xfId="78" applyFont="1" applyFill="1" applyBorder="1" applyProtection="1">
      <protection locked="0" hidden="1"/>
    </xf>
    <xf numFmtId="0" fontId="11" fillId="18" borderId="0" xfId="78" applyFont="1" applyFill="1" applyBorder="1" applyAlignment="1" applyProtection="1">
      <alignment horizontal="center"/>
      <protection locked="0" hidden="1"/>
    </xf>
    <xf numFmtId="0" fontId="10" fillId="18" borderId="0" xfId="78" applyFont="1" applyFill="1" applyBorder="1" applyAlignment="1" applyProtection="1">
      <alignment horizontal="center"/>
      <protection locked="0" hidden="1"/>
    </xf>
    <xf numFmtId="0" fontId="11" fillId="18" borderId="0" xfId="78" applyFont="1" applyFill="1" applyBorder="1" applyAlignment="1" applyProtection="1">
      <alignment horizontal="left"/>
      <protection locked="0" hidden="1"/>
    </xf>
    <xf numFmtId="189" fontId="11" fillId="18" borderId="0" xfId="78" applyNumberFormat="1" applyFont="1" applyFill="1" applyBorder="1" applyAlignment="1" applyProtection="1">
      <alignment horizontal="center" vertical="center"/>
      <protection locked="0" hidden="1"/>
    </xf>
    <xf numFmtId="1" fontId="11" fillId="18" borderId="0" xfId="78" applyNumberFormat="1" applyFont="1" applyFill="1" applyBorder="1" applyAlignment="1" applyProtection="1">
      <alignment horizontal="center" vertical="center"/>
      <protection locked="0" hidden="1"/>
    </xf>
    <xf numFmtId="0" fontId="0" fillId="18" borderId="0" xfId="0" applyFill="1" applyProtection="1">
      <protection hidden="1"/>
    </xf>
    <xf numFmtId="0" fontId="11" fillId="18" borderId="0" xfId="0" applyFont="1" applyFill="1" applyProtection="1">
      <protection hidden="1"/>
    </xf>
    <xf numFmtId="0" fontId="32" fillId="18" borderId="0" xfId="0" applyFont="1" applyFill="1" applyProtection="1">
      <protection hidden="1"/>
    </xf>
    <xf numFmtId="0" fontId="11" fillId="18" borderId="0" xfId="0" applyFont="1" applyFill="1" applyAlignment="1" applyProtection="1">
      <alignment vertical="center"/>
      <protection hidden="1"/>
    </xf>
    <xf numFmtId="0" fontId="11" fillId="18" borderId="0" xfId="0" applyFont="1" applyFill="1" applyAlignment="1" applyProtection="1">
      <alignment horizontal="center" vertical="center"/>
      <protection hidden="1"/>
    </xf>
    <xf numFmtId="0" fontId="6" fillId="18" borderId="0" xfId="78" applyFill="1" applyProtection="1">
      <protection locked="0" hidden="1"/>
    </xf>
    <xf numFmtId="0" fontId="11" fillId="18" borderId="0" xfId="78" applyFont="1" applyFill="1" applyProtection="1">
      <protection locked="0" hidden="1"/>
    </xf>
    <xf numFmtId="0" fontId="6" fillId="18" borderId="0" xfId="0" applyFont="1" applyFill="1" applyProtection="1">
      <protection hidden="1"/>
    </xf>
    <xf numFmtId="0" fontId="1" fillId="18" borderId="0" xfId="0" applyFont="1" applyFill="1"/>
    <xf numFmtId="0" fontId="8" fillId="18" borderId="0" xfId="0" applyFont="1" applyFill="1"/>
    <xf numFmtId="0" fontId="2" fillId="18" borderId="0" xfId="68" applyFill="1" applyAlignment="1" applyProtection="1"/>
    <xf numFmtId="0" fontId="2" fillId="18" borderId="0" xfId="68" applyFont="1" applyFill="1" applyAlignment="1" applyProtection="1"/>
    <xf numFmtId="0" fontId="6" fillId="18" borderId="0" xfId="0" applyFont="1" applyFill="1" applyAlignment="1" applyProtection="1">
      <alignment vertical="top"/>
      <protection hidden="1"/>
    </xf>
    <xf numFmtId="0" fontId="9" fillId="18" borderId="0" xfId="0" applyFont="1" applyFill="1" applyAlignment="1" applyProtection="1">
      <alignment vertical="top" wrapText="1"/>
      <protection hidden="1"/>
    </xf>
    <xf numFmtId="0" fontId="6" fillId="18" borderId="0" xfId="0" applyFont="1" applyFill="1" applyAlignment="1" applyProtection="1">
      <alignment vertical="top" wrapText="1"/>
      <protection hidden="1"/>
    </xf>
    <xf numFmtId="0" fontId="6" fillId="18" borderId="24" xfId="0" applyFont="1" applyFill="1" applyBorder="1" applyProtection="1">
      <protection hidden="1"/>
    </xf>
    <xf numFmtId="0" fontId="6" fillId="18" borderId="0" xfId="0" applyFont="1" applyFill="1" applyBorder="1" applyProtection="1">
      <protection hidden="1"/>
    </xf>
    <xf numFmtId="0" fontId="6" fillId="18" borderId="0" xfId="0" applyFont="1" applyFill="1" applyBorder="1" applyAlignment="1" applyProtection="1">
      <alignment horizontal="left"/>
      <protection hidden="1"/>
    </xf>
    <xf numFmtId="0" fontId="10" fillId="18" borderId="24" xfId="0" applyFont="1" applyFill="1" applyBorder="1" applyAlignment="1" applyProtection="1">
      <alignment horizontal="left" vertical="center"/>
      <protection hidden="1"/>
    </xf>
    <xf numFmtId="0" fontId="10" fillId="18" borderId="24" xfId="0" applyFont="1" applyFill="1" applyBorder="1" applyAlignment="1" applyProtection="1">
      <alignment horizontal="center" vertical="center" wrapText="1"/>
      <protection hidden="1"/>
    </xf>
    <xf numFmtId="0" fontId="10" fillId="18" borderId="0" xfId="0" applyFont="1" applyFill="1" applyBorder="1" applyAlignment="1" applyProtection="1">
      <alignment horizontal="center" vertical="center" wrapText="1"/>
      <protection hidden="1"/>
    </xf>
    <xf numFmtId="0" fontId="6" fillId="18" borderId="0" xfId="0" applyFont="1" applyFill="1" applyBorder="1" applyAlignment="1" applyProtection="1">
      <alignment horizontal="left" vertical="center"/>
      <protection hidden="1"/>
    </xf>
    <xf numFmtId="0" fontId="6" fillId="18" borderId="23" xfId="0" applyFont="1" applyFill="1" applyBorder="1" applyAlignment="1" applyProtection="1">
      <alignment horizontal="left"/>
      <protection hidden="1"/>
    </xf>
    <xf numFmtId="0" fontId="11" fillId="18" borderId="0" xfId="0" applyFont="1" applyFill="1" applyBorder="1" applyAlignment="1" applyProtection="1">
      <alignment horizontal="center" vertical="center"/>
      <protection hidden="1"/>
    </xf>
    <xf numFmtId="0" fontId="11" fillId="18" borderId="0" xfId="0" applyFont="1" applyFill="1" applyBorder="1" applyAlignment="1" applyProtection="1">
      <alignment horizontal="center"/>
      <protection hidden="1"/>
    </xf>
    <xf numFmtId="0" fontId="6" fillId="18" borderId="24" xfId="0" applyFont="1" applyFill="1" applyBorder="1" applyAlignment="1" applyProtection="1">
      <alignment horizontal="left"/>
      <protection hidden="1"/>
    </xf>
    <xf numFmtId="3" fontId="38" fillId="15" borderId="18" xfId="70" applyNumberFormat="1" applyFont="1" applyFill="1" applyBorder="1" applyAlignment="1" applyProtection="1">
      <protection locked="0" hidden="1"/>
    </xf>
    <xf numFmtId="3" fontId="7" fillId="15" borderId="19" xfId="70" applyNumberFormat="1" applyFont="1" applyFill="1" applyBorder="1" applyAlignment="1" applyProtection="1">
      <protection locked="0" hidden="1"/>
    </xf>
    <xf numFmtId="0" fontId="6" fillId="15" borderId="25" xfId="0" applyFont="1" applyFill="1" applyBorder="1" applyProtection="1">
      <protection hidden="1"/>
    </xf>
    <xf numFmtId="0" fontId="3" fillId="18" borderId="0" xfId="0" applyFont="1" applyFill="1" applyProtection="1">
      <protection hidden="1"/>
    </xf>
    <xf numFmtId="0" fontId="0" fillId="18" borderId="0" xfId="0" applyFill="1" applyAlignment="1" applyProtection="1">
      <alignment horizontal="center" vertical="center"/>
      <protection hidden="1"/>
    </xf>
    <xf numFmtId="0" fontId="3" fillId="18" borderId="0" xfId="0" applyFont="1" applyFill="1" applyBorder="1" applyAlignment="1" applyProtection="1">
      <alignment horizontal="left" vertical="center"/>
      <protection hidden="1"/>
    </xf>
    <xf numFmtId="0" fontId="9" fillId="18" borderId="0" xfId="0" applyFont="1" applyFill="1" applyAlignment="1" applyProtection="1">
      <alignment vertical="center"/>
      <protection hidden="1"/>
    </xf>
    <xf numFmtId="0" fontId="9" fillId="18" borderId="0" xfId="0" applyFont="1" applyFill="1" applyAlignment="1" applyProtection="1">
      <alignment wrapText="1"/>
      <protection hidden="1"/>
    </xf>
    <xf numFmtId="0" fontId="11" fillId="18" borderId="0" xfId="0" applyFont="1" applyFill="1" applyBorder="1" applyProtection="1">
      <protection hidden="1"/>
    </xf>
    <xf numFmtId="0" fontId="10" fillId="18" borderId="0" xfId="0" applyFont="1" applyFill="1" applyBorder="1" applyAlignment="1" applyProtection="1">
      <protection hidden="1"/>
    </xf>
    <xf numFmtId="0" fontId="10" fillId="18" borderId="0" xfId="0" applyFont="1" applyFill="1" applyBorder="1" applyAlignment="1" applyProtection="1">
      <alignment wrapText="1"/>
      <protection hidden="1"/>
    </xf>
    <xf numFmtId="0" fontId="10" fillId="18" borderId="0" xfId="0" applyFont="1" applyFill="1" applyBorder="1" applyAlignment="1" applyProtection="1">
      <alignment horizontal="center"/>
      <protection hidden="1"/>
    </xf>
    <xf numFmtId="0" fontId="11" fillId="18" borderId="0" xfId="0" applyFont="1" applyFill="1" applyBorder="1" applyAlignment="1" applyProtection="1">
      <alignment horizontal="center" vertical="center" wrapText="1"/>
      <protection hidden="1"/>
    </xf>
    <xf numFmtId="0" fontId="10" fillId="18" borderId="24" xfId="0" applyFont="1" applyFill="1" applyBorder="1" applyAlignment="1" applyProtection="1">
      <alignment horizontal="center" vertical="center"/>
      <protection hidden="1"/>
    </xf>
    <xf numFmtId="49" fontId="10" fillId="18" borderId="24" xfId="0" applyNumberFormat="1" applyFont="1" applyFill="1" applyBorder="1" applyAlignment="1" applyProtection="1">
      <alignment horizontal="center" vertical="center"/>
      <protection hidden="1"/>
    </xf>
    <xf numFmtId="0" fontId="10" fillId="18" borderId="0" xfId="0" applyFont="1" applyFill="1" applyBorder="1" applyAlignment="1" applyProtection="1">
      <alignment horizontal="center" vertical="center"/>
      <protection hidden="1"/>
    </xf>
    <xf numFmtId="0" fontId="11" fillId="18" borderId="0" xfId="0" applyFont="1" applyFill="1" applyBorder="1" applyAlignment="1" applyProtection="1">
      <alignment vertical="top"/>
      <protection hidden="1"/>
    </xf>
    <xf numFmtId="0" fontId="11" fillId="18" borderId="0" xfId="0" applyFont="1" applyFill="1" applyBorder="1" applyAlignment="1" applyProtection="1">
      <alignment horizontal="left"/>
      <protection hidden="1"/>
    </xf>
    <xf numFmtId="0" fontId="11" fillId="18" borderId="0" xfId="0" applyFont="1" applyFill="1" applyBorder="1" applyAlignment="1" applyProtection="1">
      <alignment vertical="center"/>
      <protection hidden="1"/>
    </xf>
    <xf numFmtId="3" fontId="11" fillId="18" borderId="0" xfId="0" applyNumberFormat="1" applyFont="1" applyFill="1" applyBorder="1" applyAlignment="1" applyProtection="1">
      <alignment horizontal="center" vertical="center"/>
      <protection hidden="1"/>
    </xf>
    <xf numFmtId="1" fontId="11" fillId="18" borderId="0" xfId="0" applyNumberFormat="1" applyFont="1" applyFill="1" applyBorder="1" applyAlignment="1" applyProtection="1">
      <alignment horizontal="center"/>
      <protection hidden="1"/>
    </xf>
    <xf numFmtId="0" fontId="3" fillId="18" borderId="0" xfId="0" applyFont="1" applyFill="1" applyBorder="1" applyAlignment="1" applyProtection="1">
      <alignment horizontal="left" vertical="justify"/>
    </xf>
    <xf numFmtId="0" fontId="10" fillId="18" borderId="0" xfId="0" applyFont="1" applyFill="1" applyBorder="1" applyAlignment="1" applyProtection="1">
      <alignment vertical="top"/>
      <protection hidden="1"/>
    </xf>
    <xf numFmtId="0" fontId="10" fillId="18" borderId="0" xfId="0" applyFont="1" applyFill="1" applyBorder="1" applyProtection="1">
      <protection hidden="1"/>
    </xf>
    <xf numFmtId="0" fontId="3" fillId="18" borderId="0" xfId="0" applyFont="1" applyFill="1" applyBorder="1" applyAlignment="1" applyProtection="1">
      <alignment horizontal="left" vertical="justify" wrapText="1"/>
    </xf>
    <xf numFmtId="0" fontId="10" fillId="18" borderId="0" xfId="0" applyFont="1" applyFill="1" applyBorder="1" applyAlignment="1" applyProtection="1">
      <alignment vertical="center"/>
      <protection hidden="1"/>
    </xf>
    <xf numFmtId="0" fontId="0" fillId="18" borderId="0" xfId="0" applyNumberFormat="1" applyFill="1" applyBorder="1" applyAlignment="1" applyProtection="1">
      <alignment horizontal="center" vertical="center"/>
    </xf>
    <xf numFmtId="0" fontId="11" fillId="18" borderId="0" xfId="0" applyFont="1" applyFill="1" applyBorder="1" applyAlignment="1" applyProtection="1">
      <alignment horizontal="left" vertical="justify"/>
    </xf>
    <xf numFmtId="0" fontId="42" fillId="18" borderId="0" xfId="79" applyFont="1" applyFill="1" applyAlignment="1" applyProtection="1">
      <alignment horizontal="left" vertical="top" wrapText="1"/>
      <protection hidden="1"/>
    </xf>
    <xf numFmtId="0" fontId="32" fillId="18" borderId="0" xfId="0" applyFont="1" applyFill="1" applyAlignment="1" applyProtection="1">
      <alignment vertical="top"/>
      <protection hidden="1"/>
    </xf>
    <xf numFmtId="0" fontId="43" fillId="18" borderId="0" xfId="0" applyFont="1" applyFill="1" applyBorder="1" applyAlignment="1" applyProtection="1">
      <alignment vertical="top"/>
      <protection hidden="1"/>
    </xf>
    <xf numFmtId="0" fontId="43" fillId="18" borderId="0" xfId="0" applyFont="1" applyFill="1" applyBorder="1" applyProtection="1">
      <protection hidden="1"/>
    </xf>
    <xf numFmtId="0" fontId="0" fillId="18" borderId="0" xfId="0" applyFill="1" applyAlignment="1" applyProtection="1">
      <alignment horizontal="left" vertical="justify"/>
    </xf>
    <xf numFmtId="0" fontId="11" fillId="18" borderId="0" xfId="0" applyFont="1" applyFill="1" applyAlignment="1" applyProtection="1">
      <alignment vertical="top"/>
      <protection hidden="1"/>
    </xf>
    <xf numFmtId="0" fontId="11" fillId="18" borderId="0" xfId="0" applyFont="1" applyFill="1" applyBorder="1" applyAlignment="1" applyProtection="1">
      <alignment horizontal="left" vertical="justify" wrapText="1"/>
    </xf>
    <xf numFmtId="0" fontId="41" fillId="18" borderId="0" xfId="79" applyFont="1" applyFill="1" applyAlignment="1" applyProtection="1">
      <alignment vertical="top" wrapText="1"/>
      <protection hidden="1"/>
    </xf>
    <xf numFmtId="1" fontId="11" fillId="18" borderId="0" xfId="0" applyNumberFormat="1" applyFont="1" applyFill="1" applyBorder="1" applyAlignment="1" applyProtection="1">
      <alignment horizontal="center" vertical="center"/>
      <protection hidden="1"/>
    </xf>
    <xf numFmtId="0" fontId="11" fillId="18" borderId="23" xfId="0" applyFont="1" applyFill="1" applyBorder="1" applyProtection="1">
      <protection hidden="1"/>
    </xf>
    <xf numFmtId="0" fontId="11" fillId="18" borderId="0" xfId="0" applyFont="1" applyFill="1" applyAlignment="1" applyProtection="1">
      <alignment horizontal="left" vertical="center" wrapText="1"/>
      <protection hidden="1"/>
    </xf>
    <xf numFmtId="0" fontId="0" fillId="18" borderId="0" xfId="0" applyFill="1" applyAlignment="1" applyProtection="1">
      <alignment vertical="center" wrapText="1"/>
    </xf>
    <xf numFmtId="0" fontId="6" fillId="18" borderId="0" xfId="0" applyFont="1" applyFill="1" applyProtection="1"/>
    <xf numFmtId="0" fontId="0" fillId="18" borderId="0" xfId="0" applyFill="1" applyProtection="1"/>
    <xf numFmtId="0" fontId="9" fillId="18" borderId="0" xfId="0" applyFont="1" applyFill="1" applyAlignment="1" applyProtection="1">
      <alignment vertical="center"/>
    </xf>
    <xf numFmtId="0" fontId="9" fillId="18" borderId="0" xfId="0" applyFont="1" applyFill="1" applyAlignment="1" applyProtection="1">
      <alignment wrapText="1"/>
    </xf>
    <xf numFmtId="0" fontId="11" fillId="18" borderId="0" xfId="0" applyFont="1" applyFill="1" applyProtection="1"/>
    <xf numFmtId="0" fontId="11" fillId="18" borderId="0" xfId="0" applyFont="1" applyFill="1" applyBorder="1" applyProtection="1"/>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0" xfId="0" applyFont="1" applyFill="1" applyBorder="1" applyAlignment="1" applyProtection="1">
      <alignment horizontal="center"/>
    </xf>
    <xf numFmtId="0" fontId="11" fillId="18" borderId="0" xfId="0" applyFont="1" applyFill="1" applyBorder="1" applyAlignment="1" applyProtection="1">
      <alignment horizontal="center" vertical="center" wrapText="1"/>
    </xf>
    <xf numFmtId="0" fontId="10" fillId="18" borderId="24" xfId="0" applyFont="1" applyFill="1" applyBorder="1" applyAlignment="1" applyProtection="1">
      <alignment horizontal="left" vertical="center"/>
    </xf>
    <xf numFmtId="0" fontId="10" fillId="18" borderId="24" xfId="0" applyFont="1" applyFill="1" applyBorder="1" applyAlignment="1" applyProtection="1">
      <alignment horizontal="center" vertical="center"/>
    </xf>
    <xf numFmtId="49" fontId="10" fillId="18" borderId="24" xfId="0" applyNumberFormat="1" applyFont="1" applyFill="1" applyBorder="1" applyAlignment="1" applyProtection="1">
      <alignment horizontal="center" vertical="center"/>
    </xf>
    <xf numFmtId="0" fontId="10" fillId="18" borderId="0" xfId="0" applyFont="1" applyFill="1" applyBorder="1" applyAlignment="1" applyProtection="1">
      <alignment horizontal="center" vertical="center"/>
    </xf>
    <xf numFmtId="0" fontId="11" fillId="18" borderId="0" xfId="0" applyFont="1" applyFill="1" applyBorder="1" applyAlignment="1" applyProtection="1">
      <alignment vertical="top"/>
    </xf>
    <xf numFmtId="0" fontId="11" fillId="18" borderId="0" xfId="0" applyFont="1" applyFill="1" applyBorder="1" applyAlignment="1" applyProtection="1">
      <alignment horizontal="center" vertical="center"/>
    </xf>
    <xf numFmtId="0" fontId="11" fillId="18" borderId="0" xfId="0" applyFont="1" applyFill="1" applyBorder="1" applyAlignment="1" applyProtection="1">
      <alignment horizontal="left"/>
    </xf>
    <xf numFmtId="0" fontId="11" fillId="18" borderId="0" xfId="0" applyFont="1" applyFill="1" applyBorder="1" applyAlignment="1" applyProtection="1">
      <alignment vertical="center"/>
    </xf>
    <xf numFmtId="3" fontId="11" fillId="18" borderId="0" xfId="0" applyNumberFormat="1" applyFont="1" applyFill="1" applyBorder="1" applyAlignment="1" applyProtection="1">
      <alignment horizontal="center" vertical="center"/>
    </xf>
    <xf numFmtId="1" fontId="11" fillId="18" borderId="0" xfId="0" applyNumberFormat="1" applyFont="1" applyFill="1" applyBorder="1" applyAlignment="1" applyProtection="1">
      <alignment horizontal="center" vertical="center"/>
    </xf>
    <xf numFmtId="1" fontId="11" fillId="18" borderId="0" xfId="0" applyNumberFormat="1" applyFont="1" applyFill="1" applyBorder="1" applyAlignment="1" applyProtection="1">
      <alignment horizontal="center"/>
    </xf>
    <xf numFmtId="0" fontId="10" fillId="18" borderId="0" xfId="0" applyFont="1" applyFill="1" applyBorder="1" applyAlignment="1" applyProtection="1">
      <alignment vertical="top"/>
    </xf>
    <xf numFmtId="0" fontId="10" fillId="18" borderId="0" xfId="0" applyFont="1" applyFill="1" applyBorder="1" applyProtection="1"/>
    <xf numFmtId="0" fontId="10" fillId="18" borderId="0" xfId="0" applyFont="1" applyFill="1" applyBorder="1" applyAlignment="1" applyProtection="1">
      <alignment vertical="center"/>
    </xf>
    <xf numFmtId="0" fontId="32" fillId="18" borderId="0" xfId="0" applyFont="1" applyFill="1" applyProtection="1"/>
    <xf numFmtId="0" fontId="42" fillId="18" borderId="0" xfId="79" applyFont="1" applyFill="1" applyAlignment="1" applyProtection="1">
      <alignment horizontal="left" vertical="top" wrapText="1"/>
    </xf>
    <xf numFmtId="3" fontId="3" fillId="18" borderId="0" xfId="0" applyNumberFormat="1" applyFont="1" applyFill="1" applyBorder="1" applyAlignment="1" applyProtection="1">
      <alignment horizontal="center" vertical="center"/>
    </xf>
    <xf numFmtId="0" fontId="32" fillId="18" borderId="0" xfId="0" applyFont="1" applyFill="1" applyAlignment="1" applyProtection="1">
      <alignment vertical="top"/>
    </xf>
    <xf numFmtId="0" fontId="43" fillId="18" borderId="0" xfId="0" applyFont="1" applyFill="1" applyBorder="1" applyAlignment="1" applyProtection="1">
      <alignment vertical="top"/>
    </xf>
    <xf numFmtId="0" fontId="43" fillId="18" borderId="0" xfId="0" applyFont="1" applyFill="1" applyBorder="1" applyProtection="1"/>
    <xf numFmtId="0" fontId="11" fillId="18" borderId="0" xfId="0" applyFont="1" applyFill="1" applyAlignment="1" applyProtection="1">
      <alignment horizontal="center" vertical="center"/>
    </xf>
    <xf numFmtId="1" fontId="3" fillId="18" borderId="0" xfId="0" applyNumberFormat="1" applyFont="1" applyFill="1" applyBorder="1" applyAlignment="1" applyProtection="1">
      <alignment horizontal="center" vertical="center"/>
    </xf>
    <xf numFmtId="0" fontId="3" fillId="18" borderId="0" xfId="0" applyFont="1" applyFill="1" applyBorder="1" applyAlignment="1" applyProtection="1">
      <alignment horizontal="center" vertical="center"/>
    </xf>
    <xf numFmtId="0" fontId="11" fillId="18" borderId="0" xfId="0" applyFont="1" applyFill="1" applyAlignment="1" applyProtection="1">
      <alignment vertical="top"/>
    </xf>
    <xf numFmtId="0" fontId="41" fillId="18" borderId="0" xfId="79" applyFont="1" applyFill="1" applyAlignment="1" applyProtection="1">
      <alignment vertical="top" wrapText="1"/>
    </xf>
    <xf numFmtId="1" fontId="11" fillId="18" borderId="0" xfId="0" applyNumberFormat="1" applyFont="1" applyFill="1" applyAlignment="1" applyProtection="1">
      <alignment horizontal="center" vertical="center"/>
    </xf>
    <xf numFmtId="0" fontId="11" fillId="18" borderId="0" xfId="0" applyFont="1" applyFill="1" applyBorder="1" applyAlignment="1" applyProtection="1">
      <alignment horizontal="center"/>
    </xf>
    <xf numFmtId="0" fontId="11" fillId="18" borderId="0" xfId="0" applyFont="1" applyFill="1" applyAlignment="1" applyProtection="1">
      <alignment vertical="center"/>
    </xf>
    <xf numFmtId="1" fontId="10" fillId="18" borderId="0" xfId="0" applyNumberFormat="1" applyFont="1" applyFill="1" applyBorder="1" applyAlignment="1" applyProtection="1">
      <alignment horizontal="center" vertical="center"/>
    </xf>
    <xf numFmtId="0" fontId="0" fillId="18" borderId="0" xfId="0" applyFill="1" applyAlignment="1" applyProtection="1">
      <alignment horizontal="center" vertical="center"/>
    </xf>
    <xf numFmtId="0" fontId="11" fillId="18" borderId="23" xfId="0" applyFont="1" applyFill="1" applyBorder="1" applyProtection="1"/>
    <xf numFmtId="0" fontId="11" fillId="18" borderId="0" xfId="0" applyFont="1" applyFill="1" applyAlignment="1" applyProtection="1">
      <alignment horizontal="left" vertical="center" wrapText="1"/>
    </xf>
    <xf numFmtId="0" fontId="11" fillId="18" borderId="0" xfId="0" applyFont="1" applyFill="1" applyAlignment="1" applyProtection="1">
      <alignment horizontal="center" vertical="center" wrapText="1"/>
    </xf>
    <xf numFmtId="0" fontId="38" fillId="0" borderId="26" xfId="68" applyFont="1" applyFill="1" applyBorder="1" applyAlignment="1" applyProtection="1">
      <alignment horizontal="left" vertical="center" wrapText="1"/>
    </xf>
    <xf numFmtId="0" fontId="38" fillId="0" borderId="22" xfId="68" applyFont="1" applyBorder="1" applyAlignment="1" applyProtection="1">
      <alignment horizontal="left" vertical="center" wrapText="1"/>
    </xf>
    <xf numFmtId="0" fontId="8" fillId="18" borderId="0" xfId="0" applyFont="1" applyFill="1" applyAlignment="1" applyProtection="1">
      <alignment vertical="center"/>
      <protection hidden="1"/>
    </xf>
    <xf numFmtId="0" fontId="8" fillId="18" borderId="0" xfId="0" applyFont="1" applyFill="1" applyAlignment="1" applyProtection="1">
      <alignment vertical="center"/>
    </xf>
    <xf numFmtId="0" fontId="8" fillId="18" borderId="0" xfId="0" applyFont="1" applyFill="1" applyAlignment="1" applyProtection="1">
      <alignment vertical="top"/>
      <protection hidden="1"/>
    </xf>
    <xf numFmtId="0" fontId="0" fillId="18" borderId="0" xfId="0" applyFill="1" applyBorder="1" applyProtection="1"/>
    <xf numFmtId="0" fontId="0" fillId="18" borderId="24" xfId="0" applyFill="1" applyBorder="1" applyProtection="1"/>
    <xf numFmtId="0" fontId="0" fillId="18" borderId="0" xfId="0" applyFill="1" applyBorder="1" applyProtection="1">
      <protection hidden="1"/>
    </xf>
    <xf numFmtId="0" fontId="0" fillId="18" borderId="24" xfId="0" applyFill="1" applyBorder="1" applyProtection="1">
      <protection hidden="1"/>
    </xf>
    <xf numFmtId="0" fontId="11" fillId="18" borderId="0" xfId="0" applyFont="1" applyFill="1" applyAlignment="1" applyProtection="1">
      <alignment vertical="center" wrapText="1"/>
    </xf>
    <xf numFmtId="0" fontId="0" fillId="18" borderId="0" xfId="0" applyFill="1" applyAlignment="1" applyProtection="1">
      <alignment vertical="center" wrapText="1"/>
    </xf>
    <xf numFmtId="0" fontId="11" fillId="18" borderId="0" xfId="0" applyFont="1" applyFill="1" applyAlignment="1" applyProtection="1">
      <alignment horizontal="left" vertical="center" wrapText="1"/>
    </xf>
    <xf numFmtId="0" fontId="11" fillId="18" borderId="0" xfId="0" applyFont="1" applyFill="1" applyAlignment="1" applyProtection="1">
      <alignment vertical="center" wrapText="1"/>
      <protection hidden="1"/>
    </xf>
    <xf numFmtId="0" fontId="11" fillId="18" borderId="0" xfId="0" applyFont="1" applyFill="1" applyAlignment="1" applyProtection="1">
      <alignment horizontal="left" vertical="center" wrapText="1"/>
      <protection hidden="1"/>
    </xf>
    <xf numFmtId="0" fontId="3" fillId="18" borderId="0" xfId="0" applyFont="1" applyFill="1" applyProtection="1"/>
    <xf numFmtId="9" fontId="46" fillId="18" borderId="0" xfId="88" applyFont="1" applyFill="1" applyProtection="1"/>
    <xf numFmtId="0" fontId="6" fillId="18" borderId="0" xfId="0" applyFont="1" applyFill="1" applyProtection="1">
      <protection locked="0" hidden="1"/>
    </xf>
    <xf numFmtId="0" fontId="6" fillId="18" borderId="0" xfId="0" applyFont="1" applyFill="1" applyBorder="1" applyProtection="1"/>
    <xf numFmtId="0" fontId="9" fillId="18" borderId="0" xfId="78" applyFont="1" applyFill="1" applyProtection="1">
      <protection hidden="1"/>
    </xf>
    <xf numFmtId="0" fontId="6" fillId="18" borderId="0" xfId="78" applyFill="1" applyProtection="1">
      <protection hidden="1"/>
    </xf>
    <xf numFmtId="0" fontId="9" fillId="18" borderId="0" xfId="78" applyFont="1" applyFill="1" applyAlignment="1" applyProtection="1">
      <alignment vertical="center" wrapText="1"/>
      <protection hidden="1"/>
    </xf>
    <xf numFmtId="0" fontId="9" fillId="18" borderId="0" xfId="78" applyNumberFormat="1" applyFont="1" applyFill="1" applyProtection="1">
      <protection hidden="1"/>
    </xf>
    <xf numFmtId="0" fontId="6" fillId="18" borderId="0" xfId="78" applyFont="1" applyFill="1" applyProtection="1">
      <protection hidden="1"/>
    </xf>
    <xf numFmtId="0" fontId="9" fillId="18" borderId="0" xfId="78" applyFont="1" applyFill="1" applyAlignment="1" applyProtection="1">
      <alignment vertical="center"/>
      <protection hidden="1"/>
    </xf>
    <xf numFmtId="0" fontId="11" fillId="18" borderId="0" xfId="78" applyFont="1" applyFill="1" applyProtection="1">
      <protection hidden="1"/>
    </xf>
    <xf numFmtId="0" fontId="33" fillId="18" borderId="0" xfId="78" applyFont="1" applyFill="1" applyBorder="1" applyProtection="1">
      <protection hidden="1"/>
    </xf>
    <xf numFmtId="0" fontId="11" fillId="18" borderId="24" xfId="78" applyFont="1" applyFill="1" applyBorder="1" applyAlignment="1" applyProtection="1">
      <alignment horizontal="center"/>
      <protection hidden="1"/>
    </xf>
    <xf numFmtId="0" fontId="10" fillId="18" borderId="24" xfId="78" applyFont="1" applyFill="1" applyBorder="1" applyAlignment="1" applyProtection="1">
      <alignment horizontal="center"/>
      <protection hidden="1"/>
    </xf>
    <xf numFmtId="0" fontId="3" fillId="18" borderId="0" xfId="78" applyFont="1" applyFill="1" applyBorder="1" applyAlignment="1" applyProtection="1">
      <alignment horizontal="left"/>
      <protection hidden="1"/>
    </xf>
    <xf numFmtId="3" fontId="11" fillId="18" borderId="0" xfId="78" applyNumberFormat="1" applyFont="1" applyFill="1" applyBorder="1" applyAlignment="1" applyProtection="1">
      <alignment horizontal="center" vertical="center"/>
      <protection hidden="1"/>
    </xf>
    <xf numFmtId="3" fontId="10" fillId="18" borderId="0" xfId="78" applyNumberFormat="1" applyFont="1" applyFill="1" applyBorder="1" applyAlignment="1" applyProtection="1">
      <alignment horizontal="center" vertical="center"/>
      <protection hidden="1"/>
    </xf>
    <xf numFmtId="0" fontId="11" fillId="18" borderId="0" xfId="78" applyFont="1" applyFill="1" applyBorder="1" applyAlignment="1" applyProtection="1">
      <alignment horizontal="left"/>
      <protection hidden="1"/>
    </xf>
    <xf numFmtId="3" fontId="10" fillId="18" borderId="24" xfId="78" applyNumberFormat="1" applyFont="1" applyFill="1" applyBorder="1" applyAlignment="1" applyProtection="1">
      <alignment horizontal="center" vertical="center"/>
      <protection hidden="1"/>
    </xf>
    <xf numFmtId="3" fontId="11" fillId="18" borderId="24" xfId="78" applyNumberFormat="1" applyFont="1" applyFill="1" applyBorder="1" applyAlignment="1" applyProtection="1">
      <alignment horizontal="center" vertical="center"/>
      <protection hidden="1"/>
    </xf>
    <xf numFmtId="0" fontId="32" fillId="18" borderId="0" xfId="78" applyFont="1" applyFill="1" applyBorder="1" applyAlignment="1" applyProtection="1">
      <alignment horizontal="right"/>
      <protection hidden="1"/>
    </xf>
    <xf numFmtId="0" fontId="32" fillId="18" borderId="0" xfId="78" applyFont="1" applyFill="1" applyBorder="1" applyAlignment="1" applyProtection="1">
      <protection hidden="1"/>
    </xf>
    <xf numFmtId="0" fontId="6" fillId="18" borderId="0" xfId="78" applyFont="1" applyFill="1" applyBorder="1" applyProtection="1">
      <protection hidden="1"/>
    </xf>
    <xf numFmtId="0" fontId="11" fillId="18" borderId="0" xfId="78" applyFont="1" applyFill="1" applyBorder="1" applyAlignment="1" applyProtection="1">
      <alignment horizontal="left" vertical="center" wrapText="1"/>
      <protection hidden="1"/>
    </xf>
    <xf numFmtId="0" fontId="11" fillId="18" borderId="0" xfId="78" applyFont="1" applyFill="1" applyBorder="1" applyProtection="1">
      <protection hidden="1"/>
    </xf>
    <xf numFmtId="0" fontId="49" fillId="18" borderId="0" xfId="78" applyFont="1" applyFill="1" applyProtection="1">
      <protection hidden="1"/>
    </xf>
    <xf numFmtId="0" fontId="48" fillId="18" borderId="0" xfId="78" applyFont="1" applyFill="1" applyBorder="1" applyProtection="1">
      <protection hidden="1"/>
    </xf>
    <xf numFmtId="0" fontId="49" fillId="18" borderId="0" xfId="78" applyFont="1" applyFill="1" applyBorder="1" applyProtection="1">
      <protection hidden="1"/>
    </xf>
    <xf numFmtId="0" fontId="50" fillId="18" borderId="0" xfId="78" applyFont="1" applyFill="1" applyBorder="1" applyAlignment="1" applyProtection="1">
      <protection hidden="1"/>
    </xf>
    <xf numFmtId="0" fontId="50" fillId="18" borderId="0" xfId="78" applyFont="1" applyFill="1" applyBorder="1" applyProtection="1">
      <protection hidden="1"/>
    </xf>
    <xf numFmtId="0" fontId="48" fillId="18" borderId="0" xfId="78" applyFont="1" applyFill="1" applyBorder="1" applyAlignment="1" applyProtection="1">
      <alignment horizontal="center"/>
      <protection hidden="1"/>
    </xf>
    <xf numFmtId="0" fontId="50" fillId="18" borderId="0" xfId="78" applyFont="1" applyFill="1" applyBorder="1" applyAlignment="1" applyProtection="1">
      <alignment horizontal="center"/>
      <protection hidden="1"/>
    </xf>
    <xf numFmtId="0" fontId="48" fillId="18" borderId="0" xfId="78" applyFont="1" applyFill="1" applyBorder="1" applyAlignment="1" applyProtection="1">
      <alignment horizontal="left"/>
      <protection hidden="1"/>
    </xf>
    <xf numFmtId="189" fontId="48" fillId="18" borderId="0" xfId="78" applyNumberFormat="1" applyFont="1" applyFill="1" applyBorder="1" applyAlignment="1" applyProtection="1">
      <alignment horizontal="center" vertical="center"/>
      <protection hidden="1"/>
    </xf>
    <xf numFmtId="0" fontId="10" fillId="18" borderId="0" xfId="0" applyFont="1" applyFill="1" applyProtection="1">
      <protection hidden="1"/>
    </xf>
    <xf numFmtId="0" fontId="10" fillId="18" borderId="0" xfId="0" applyFont="1" applyFill="1" applyProtection="1"/>
    <xf numFmtId="0" fontId="10" fillId="18" borderId="0" xfId="0" applyFont="1" applyFill="1" applyBorder="1" applyAlignment="1" applyProtection="1">
      <alignment horizontal="left" vertical="justify" wrapText="1"/>
    </xf>
    <xf numFmtId="0" fontId="8" fillId="15" borderId="0" xfId="0" applyFont="1" applyFill="1" applyAlignment="1" applyProtection="1">
      <alignment horizontal="left"/>
      <protection hidden="1"/>
    </xf>
    <xf numFmtId="0" fontId="3" fillId="18" borderId="24" xfId="78" applyFont="1" applyFill="1" applyBorder="1" applyAlignment="1" applyProtection="1">
      <alignment horizontal="left"/>
      <protection hidden="1"/>
    </xf>
    <xf numFmtId="0" fontId="5" fillId="0" borderId="20" xfId="0" applyFont="1" applyBorder="1" applyAlignment="1">
      <alignment horizontal="left" vertical="center" wrapText="1"/>
    </xf>
    <xf numFmtId="0" fontId="35" fillId="16" borderId="20" xfId="0" applyFont="1" applyFill="1" applyBorder="1" applyAlignment="1">
      <alignment horizontal="left" vertical="center" wrapText="1"/>
    </xf>
    <xf numFmtId="0" fontId="2" fillId="18" borderId="0" xfId="68" applyFill="1" applyAlignment="1" applyProtection="1">
      <alignment vertical="top" wrapText="1"/>
    </xf>
    <xf numFmtId="0" fontId="2" fillId="18" borderId="0" xfId="68" applyFill="1" applyAlignment="1" applyProtection="1">
      <alignment horizontal="left" vertical="top" wrapText="1"/>
    </xf>
    <xf numFmtId="0" fontId="2" fillId="18" borderId="0" xfId="68" quotePrefix="1" applyFill="1" applyAlignment="1" applyProtection="1"/>
    <xf numFmtId="0" fontId="2" fillId="0" borderId="0" xfId="68" applyAlignment="1" applyProtection="1"/>
    <xf numFmtId="0" fontId="2" fillId="18" borderId="0" xfId="68" applyFill="1" applyAlignment="1" applyProtection="1">
      <alignment horizontal="left"/>
    </xf>
    <xf numFmtId="0" fontId="32" fillId="18" borderId="23" xfId="0" applyFont="1" applyFill="1" applyBorder="1" applyAlignment="1" applyProtection="1">
      <alignment horizontal="right"/>
      <protection hidden="1"/>
    </xf>
    <xf numFmtId="0" fontId="10" fillId="18" borderId="12" xfId="0" applyFont="1" applyFill="1" applyBorder="1" applyAlignment="1" applyProtection="1">
      <alignment horizontal="center" vertical="center" wrapText="1"/>
      <protection hidden="1"/>
    </xf>
    <xf numFmtId="0" fontId="32" fillId="18" borderId="23" xfId="0" applyFont="1" applyFill="1" applyBorder="1" applyAlignment="1" applyProtection="1">
      <alignment horizontal="right" vertical="center"/>
    </xf>
    <xf numFmtId="0" fontId="11" fillId="18" borderId="0" xfId="0" applyFont="1" applyFill="1" applyAlignment="1" applyProtection="1">
      <alignment vertical="center" wrapText="1"/>
    </xf>
    <xf numFmtId="0" fontId="0" fillId="18" borderId="0" xfId="0" applyFill="1" applyAlignment="1" applyProtection="1">
      <alignment vertical="center" wrapText="1"/>
    </xf>
    <xf numFmtId="0" fontId="11" fillId="18" borderId="0" xfId="0" applyFont="1" applyFill="1" applyAlignment="1" applyProtection="1">
      <alignment horizontal="left" vertical="center" wrapText="1"/>
    </xf>
    <xf numFmtId="0" fontId="40" fillId="18" borderId="0" xfId="0" applyFont="1" applyFill="1" applyBorder="1" applyAlignment="1" applyProtection="1">
      <alignment horizontal="center" wrapText="1"/>
    </xf>
    <xf numFmtId="0" fontId="10" fillId="18" borderId="12" xfId="0" applyFont="1" applyFill="1" applyBorder="1" applyAlignment="1" applyProtection="1">
      <alignment horizontal="center" vertical="center" wrapText="1"/>
    </xf>
    <xf numFmtId="0" fontId="10" fillId="18" borderId="0" xfId="0" applyFont="1" applyFill="1" applyBorder="1" applyAlignment="1" applyProtection="1">
      <alignment horizontal="center" vertical="center"/>
    </xf>
    <xf numFmtId="0" fontId="32" fillId="18" borderId="23" xfId="0" applyFont="1" applyFill="1" applyBorder="1" applyAlignment="1" applyProtection="1">
      <alignment horizontal="right" vertical="center"/>
      <protection hidden="1"/>
    </xf>
    <xf numFmtId="0" fontId="11" fillId="18" borderId="0" xfId="0" applyFont="1" applyFill="1" applyAlignment="1" applyProtection="1">
      <alignment vertical="center" wrapText="1"/>
      <protection hidden="1"/>
    </xf>
    <xf numFmtId="0" fontId="11" fillId="18" borderId="0" xfId="0" applyFont="1" applyFill="1" applyAlignment="1" applyProtection="1">
      <alignment horizontal="left" vertical="center" wrapText="1"/>
      <protection hidden="1"/>
    </xf>
    <xf numFmtId="0" fontId="40" fillId="18" borderId="0" xfId="0" applyFont="1" applyFill="1" applyBorder="1" applyAlignment="1" applyProtection="1">
      <alignment horizontal="center" wrapText="1"/>
      <protection hidden="1"/>
    </xf>
    <xf numFmtId="0" fontId="10" fillId="18" borderId="0" xfId="0" applyFont="1" applyFill="1" applyBorder="1" applyAlignment="1" applyProtection="1">
      <alignment horizontal="center" vertical="center"/>
      <protection hidden="1"/>
    </xf>
    <xf numFmtId="0" fontId="10" fillId="15" borderId="12" xfId="0" applyFont="1" applyFill="1" applyBorder="1" applyAlignment="1" applyProtection="1">
      <alignment horizontal="center"/>
      <protection hidden="1"/>
    </xf>
    <xf numFmtId="0" fontId="32" fillId="15" borderId="0" xfId="0" applyFont="1" applyFill="1" applyBorder="1" applyAlignment="1" applyProtection="1">
      <alignment horizontal="right" vertical="center"/>
      <protection hidden="1"/>
    </xf>
    <xf numFmtId="0" fontId="8" fillId="18" borderId="0" xfId="78" applyFont="1" applyFill="1" applyAlignment="1" applyProtection="1">
      <alignment vertical="center" wrapText="1"/>
      <protection hidden="1"/>
    </xf>
    <xf numFmtId="0" fontId="9" fillId="18" borderId="0" xfId="78" applyFont="1" applyFill="1" applyAlignment="1" applyProtection="1">
      <alignment vertical="center" wrapText="1"/>
      <protection hidden="1"/>
    </xf>
    <xf numFmtId="0" fontId="10" fillId="18" borderId="23" xfId="78" applyFont="1" applyFill="1" applyBorder="1" applyAlignment="1" applyProtection="1">
      <alignment horizontal="left" vertical="center"/>
      <protection hidden="1"/>
    </xf>
    <xf numFmtId="0" fontId="10" fillId="18" borderId="24" xfId="78" applyFont="1" applyFill="1" applyBorder="1" applyAlignment="1" applyProtection="1">
      <alignment horizontal="left" vertical="center"/>
      <protection hidden="1"/>
    </xf>
    <xf numFmtId="0" fontId="10" fillId="18" borderId="12" xfId="78" applyFont="1" applyFill="1" applyBorder="1" applyAlignment="1" applyProtection="1">
      <alignment horizontal="center"/>
      <protection hidden="1"/>
    </xf>
  </cellXfs>
  <cellStyles count="9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55"/>
    <cellStyle name="Explanatory Text" xfId="56" builtinId="53" customBuiltin="1"/>
    <cellStyle name="Explanatory Text 2" xfId="57"/>
    <cellStyle name="Good" xfId="58" builtinId="26" customBuiltin="1"/>
    <cellStyle name="Good 2" xfId="59"/>
    <cellStyle name="Heading 1" xfId="60" builtinId="16" customBuiltin="1"/>
    <cellStyle name="Heading 1 2" xfId="61"/>
    <cellStyle name="Heading 2" xfId="62" builtinId="17" customBuiltin="1"/>
    <cellStyle name="Heading 2 2" xfId="63"/>
    <cellStyle name="Heading 3" xfId="64" builtinId="18" customBuiltin="1"/>
    <cellStyle name="Heading 3 2" xfId="65"/>
    <cellStyle name="Heading 4" xfId="66" builtinId="19" customBuiltin="1"/>
    <cellStyle name="Heading 4 2" xfId="67"/>
    <cellStyle name="Hyperlink" xfId="68" builtinId="8"/>
    <cellStyle name="Hyperlink 2" xfId="69"/>
    <cellStyle name="Hyperlink 3" xfId="70"/>
    <cellStyle name="Hyperlink_Copy of Statistical First Release Template (Excel)" xfId="71"/>
    <cellStyle name="Input" xfId="72" builtinId="20" customBuiltin="1"/>
    <cellStyle name="Input 2" xfId="73"/>
    <cellStyle name="Linked Cell" xfId="74" builtinId="24" customBuiltin="1"/>
    <cellStyle name="Linked Cell 2" xfId="75"/>
    <cellStyle name="Neutral" xfId="76" builtinId="28" customBuiltin="1"/>
    <cellStyle name="Neutral 2" xfId="77"/>
    <cellStyle name="Normal" xfId="0" builtinId="0"/>
    <cellStyle name="Normal 2" xfId="78"/>
    <cellStyle name="Normal 2 2" xfId="79"/>
    <cellStyle name="Normal 3" xfId="80"/>
    <cellStyle name="Normal 4" xfId="81"/>
    <cellStyle name="Normal 5" xfId="82"/>
    <cellStyle name="Note" xfId="83" builtinId="10" customBuiltin="1"/>
    <cellStyle name="Note 2" xfId="84"/>
    <cellStyle name="Note 2 2" xfId="85"/>
    <cellStyle name="Output" xfId="86" builtinId="21" customBuiltin="1"/>
    <cellStyle name="Output 2" xfId="87"/>
    <cellStyle name="Percent" xfId="88" builtinId="5"/>
    <cellStyle name="Percent 2" xfId="89"/>
    <cellStyle name="Percent 3" xfId="90"/>
    <cellStyle name="Title" xfId="91" builtinId="15" customBuiltin="1"/>
    <cellStyle name="Title 2" xfId="92"/>
    <cellStyle name="Total" xfId="93" builtinId="25" customBuiltin="1"/>
    <cellStyle name="Total 2" xfId="94"/>
    <cellStyle name="Warning Text" xfId="95" builtinId="11" customBuiltin="1"/>
    <cellStyle name="Warning Text 2" xfId="9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'Chart 1'!#REF!</c:f>
              <c:strCache>
                <c:ptCount val="1"/>
                <c:pt idx="0">
                  <c:v>#REF!</c:v>
                </c:pt>
              </c:strCache>
            </c:strRef>
          </c:tx>
          <c:spPr>
            <a:solidFill>
              <a:srgbClr val="8AB23E"/>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cat>
            <c:numRef>
              <c:f>'Chart 1'!#REF!</c:f>
              <c:numCache>
                <c:formatCode>General</c:formatCode>
                <c:ptCount val="1"/>
                <c:pt idx="0">
                  <c:v>1</c:v>
                </c:pt>
              </c:numCache>
            </c:numRef>
          </c:cat>
          <c:val>
            <c:numRef>
              <c:f>'Chart 1'!#REF!</c:f>
              <c:numCache>
                <c:formatCode>General</c:formatCode>
                <c:ptCount val="1"/>
                <c:pt idx="0">
                  <c:v>1</c:v>
                </c:pt>
              </c:numCache>
            </c:numRef>
          </c:val>
        </c:ser>
        <c:ser>
          <c:idx val="1"/>
          <c:order val="1"/>
          <c:tx>
            <c:strRef>
              <c:f>'Chart 1'!#REF!</c:f>
              <c:strCache>
                <c:ptCount val="1"/>
                <c:pt idx="0">
                  <c:v>#REF!</c:v>
                </c:pt>
              </c:strCache>
            </c:strRef>
          </c:tx>
          <c:spPr>
            <a:solidFill>
              <a:srgbClr val="9B5BA5"/>
            </a:solidFill>
            <a:ln w="12700">
              <a:solidFill>
                <a:srgbClr val="FFFFFF"/>
              </a:solidFill>
              <a:prstDash val="solid"/>
            </a:ln>
          </c:spPr>
          <c:cat>
            <c:numRef>
              <c:f>'Chart 1'!#REF!</c:f>
              <c:numCache>
                <c:formatCode>General</c:formatCode>
                <c:ptCount val="1"/>
                <c:pt idx="0">
                  <c:v>1</c:v>
                </c:pt>
              </c:numCache>
            </c:numRef>
          </c:cat>
          <c:val>
            <c:numRef>
              <c:f>'Chart 1'!#REF!</c:f>
              <c:numCache>
                <c:formatCode>General</c:formatCode>
                <c:ptCount val="1"/>
                <c:pt idx="0">
                  <c:v>1</c:v>
                </c:pt>
              </c:numCache>
            </c:numRef>
          </c:val>
        </c:ser>
        <c:ser>
          <c:idx val="2"/>
          <c:order val="2"/>
          <c:tx>
            <c:strRef>
              <c:f>'Chart 1'!#REF!</c:f>
              <c:strCache>
                <c:ptCount val="1"/>
                <c:pt idx="0">
                  <c:v>#REF!</c:v>
                </c:pt>
              </c:strCache>
            </c:strRef>
          </c:tx>
          <c:spPr>
            <a:solidFill>
              <a:srgbClr val="F9B44D"/>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cat>
            <c:numRef>
              <c:f>'Chart 1'!#REF!</c:f>
              <c:numCache>
                <c:formatCode>General</c:formatCode>
                <c:ptCount val="1"/>
                <c:pt idx="0">
                  <c:v>1</c:v>
                </c:pt>
              </c:numCache>
            </c:numRef>
          </c:cat>
          <c:val>
            <c:numRef>
              <c:f>'Chart 1'!#REF!</c:f>
              <c:numCache>
                <c:formatCode>General</c:formatCode>
                <c:ptCount val="1"/>
                <c:pt idx="0">
                  <c:v>1</c:v>
                </c:pt>
              </c:numCache>
            </c:numRef>
          </c:val>
        </c:ser>
        <c:ser>
          <c:idx val="3"/>
          <c:order val="3"/>
          <c:tx>
            <c:strRef>
              <c:f>'Chart 1'!#REF!</c:f>
              <c:strCache>
                <c:ptCount val="1"/>
                <c:pt idx="0">
                  <c:v>#REF!</c:v>
                </c:pt>
              </c:strCache>
            </c:strRef>
          </c:tx>
          <c:spPr>
            <a:solidFill>
              <a:srgbClr val="D13D6A"/>
            </a:solidFill>
            <a:ln w="12700">
              <a:solidFill>
                <a:srgbClr val="FFFFFF"/>
              </a:solidFill>
              <a:prstDash val="solid"/>
            </a:ln>
          </c:spPr>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Val val="1"/>
          </c:dLbls>
          <c:cat>
            <c:numRef>
              <c:f>'Chart 1'!#REF!</c:f>
              <c:numCache>
                <c:formatCode>General</c:formatCode>
                <c:ptCount val="1"/>
                <c:pt idx="0">
                  <c:v>1</c:v>
                </c:pt>
              </c:numCache>
            </c:numRef>
          </c:cat>
          <c:val>
            <c:numRef>
              <c:f>'Chart 1'!#REF!</c:f>
              <c:numCache>
                <c:formatCode>General</c:formatCode>
                <c:ptCount val="1"/>
                <c:pt idx="0">
                  <c:v>1</c:v>
                </c:pt>
              </c:numCache>
            </c:numRef>
          </c:val>
        </c:ser>
        <c:gapWidth val="50"/>
        <c:overlap val="100"/>
        <c:axId val="81281024"/>
        <c:axId val="81282560"/>
      </c:barChart>
      <c:catAx>
        <c:axId val="81281024"/>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1282560"/>
        <c:crosses val="autoZero"/>
        <c:auto val="1"/>
        <c:lblAlgn val="ctr"/>
        <c:lblOffset val="100"/>
        <c:tickLblSkip val="1"/>
        <c:tickMarkSkip val="1"/>
      </c:catAx>
      <c:valAx>
        <c:axId val="81282560"/>
        <c:scaling>
          <c:orientation val="minMax"/>
        </c:scaling>
        <c:delete val="1"/>
        <c:axPos val="t"/>
        <c:numFmt formatCode="0%" sourceLinked="1"/>
        <c:tickLblPos val="none"/>
        <c:crossAx val="81281024"/>
        <c:crosses val="autoZero"/>
        <c:crossBetween val="between"/>
      </c:valAx>
      <c:spPr>
        <a:noFill/>
        <a:ln w="25400">
          <a:noFill/>
        </a:ln>
      </c:spPr>
    </c:plotArea>
    <c:legend>
      <c:legendPos val="r"/>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Tahoma"/>
                <a:ea typeface="Tahoma"/>
                <a:cs typeface="Tahoma"/>
              </a:defRPr>
            </a:pPr>
            <a:r>
              <a:t>Overall effectiveness (numbers)</a:t>
            </a:r>
          </a:p>
        </c:rich>
      </c:tx>
      <c:overlay val="1"/>
    </c:title>
    <c:plotArea>
      <c:layout>
        <c:manualLayout>
          <c:layoutTarget val="inner"/>
          <c:xMode val="edge"/>
          <c:yMode val="edge"/>
          <c:x val="0.21891891891891893"/>
          <c:y val="8.2410824108241076E-2"/>
          <c:w val="0.70270270270270274"/>
          <c:h val="0.81549962432906253"/>
        </c:manualLayout>
      </c:layout>
      <c:barChart>
        <c:barDir val="bar"/>
        <c:grouping val="percentStacked"/>
        <c:ser>
          <c:idx val="0"/>
          <c:order val="0"/>
          <c:tx>
            <c:strRef>
              <c:f>'Chart 1'!$C$6</c:f>
              <c:strCache>
                <c:ptCount val="1"/>
                <c:pt idx="0">
                  <c:v>Outstanding</c:v>
                </c:pt>
              </c:strCache>
            </c:strRef>
          </c:tx>
          <c:spPr>
            <a:solidFill>
              <a:srgbClr val="8AB23E"/>
            </a:solidFill>
            <a:ln w="12700">
              <a:solidFill>
                <a:srgbClr val="FFFFFF"/>
              </a:solidFill>
              <a:prstDash val="solid"/>
            </a:ln>
          </c:spPr>
          <c:dLbls>
            <c:dLbl>
              <c:idx val="4"/>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dLbl>
            <c:numFmt formatCode="0" sourceLinked="0"/>
            <c:spPr>
              <a:noFill/>
              <a:ln w="25400">
                <a:noFill/>
              </a:ln>
            </c:spPr>
            <c:txPr>
              <a:bodyPr/>
              <a:lstStyle/>
              <a:p>
                <a:pPr>
                  <a:defRPr sz="1100" b="1" i="0" u="none" strike="noStrike" baseline="0">
                    <a:solidFill>
                      <a:srgbClr val="FFFFFF"/>
                    </a:solidFill>
                    <a:latin typeface="Tahoma"/>
                    <a:ea typeface="Tahoma"/>
                    <a:cs typeface="Tahoma"/>
                  </a:defRPr>
                </a:pPr>
                <a:endParaRPr lang="en-US"/>
              </a:p>
            </c:txPr>
            <c:showVal val="1"/>
          </c:dLbls>
          <c:cat>
            <c:strRef>
              <c:f>'Chart 1'!$B$7:$B$10</c:f>
              <c:strCache>
                <c:ptCount val="4"/>
                <c:pt idx="0">
                  <c:v>1 September 2011 - 31 August 2012 (76)</c:v>
                </c:pt>
                <c:pt idx="1">
                  <c:v>1 September 2010 - 31 August 2011 (90)</c:v>
                </c:pt>
                <c:pt idx="2">
                  <c:v>1 September 2009 - 31 August 2010 (151)</c:v>
                </c:pt>
                <c:pt idx="3">
                  <c:v>1 September 2008 - 31 August 2009 (96)</c:v>
                </c:pt>
              </c:strCache>
            </c:strRef>
          </c:cat>
          <c:val>
            <c:numRef>
              <c:f>'Chart 1'!$C$7:$C$10</c:f>
              <c:numCache>
                <c:formatCode>0</c:formatCode>
                <c:ptCount val="4"/>
                <c:pt idx="0" formatCode="General">
                  <c:v>8</c:v>
                </c:pt>
                <c:pt idx="1">
                  <c:v>40</c:v>
                </c:pt>
                <c:pt idx="2">
                  <c:v>46</c:v>
                </c:pt>
                <c:pt idx="3">
                  <c:v>19</c:v>
                </c:pt>
              </c:numCache>
            </c:numRef>
          </c:val>
        </c:ser>
        <c:ser>
          <c:idx val="1"/>
          <c:order val="1"/>
          <c:tx>
            <c:strRef>
              <c:f>'Chart 1'!$D$6</c:f>
              <c:strCache>
                <c:ptCount val="1"/>
                <c:pt idx="0">
                  <c:v>Good</c:v>
                </c:pt>
              </c:strCache>
            </c:strRef>
          </c:tx>
          <c:spPr>
            <a:solidFill>
              <a:srgbClr val="9B5BA5"/>
            </a:solidFill>
            <a:ln w="12700">
              <a:solidFill>
                <a:srgbClr val="FFFFFF"/>
              </a:solidFill>
              <a:prstDash val="solid"/>
            </a:ln>
          </c:spPr>
          <c:dLbls>
            <c:dLbl>
              <c:idx val="5"/>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dLbl>
            <c:numFmt formatCode="0" sourceLinked="0"/>
            <c:spPr>
              <a:noFill/>
              <a:ln w="25400">
                <a:noFill/>
              </a:ln>
            </c:spPr>
            <c:txPr>
              <a:bodyPr/>
              <a:lstStyle/>
              <a:p>
                <a:pPr>
                  <a:defRPr sz="1100" b="1" i="0" u="none" strike="noStrike" baseline="0">
                    <a:solidFill>
                      <a:srgbClr val="FFFFFF"/>
                    </a:solidFill>
                    <a:latin typeface="Tahoma"/>
                    <a:ea typeface="Tahoma"/>
                    <a:cs typeface="Tahoma"/>
                  </a:defRPr>
                </a:pPr>
                <a:endParaRPr lang="en-US"/>
              </a:p>
            </c:txPr>
            <c:showVal val="1"/>
          </c:dLbls>
          <c:cat>
            <c:strRef>
              <c:f>'Chart 1'!$B$7:$B$10</c:f>
              <c:strCache>
                <c:ptCount val="4"/>
                <c:pt idx="0">
                  <c:v>1 September 2011 - 31 August 2012 (76)</c:v>
                </c:pt>
                <c:pt idx="1">
                  <c:v>1 September 2010 - 31 August 2011 (90)</c:v>
                </c:pt>
                <c:pt idx="2">
                  <c:v>1 September 2009 - 31 August 2010 (151)</c:v>
                </c:pt>
                <c:pt idx="3">
                  <c:v>1 September 2008 - 31 August 2009 (96)</c:v>
                </c:pt>
              </c:strCache>
            </c:strRef>
          </c:cat>
          <c:val>
            <c:numRef>
              <c:f>'Chart 1'!$D$7:$D$10</c:f>
              <c:numCache>
                <c:formatCode>0</c:formatCode>
                <c:ptCount val="4"/>
                <c:pt idx="0" formatCode="General">
                  <c:v>55</c:v>
                </c:pt>
                <c:pt idx="1">
                  <c:v>42</c:v>
                </c:pt>
                <c:pt idx="2">
                  <c:v>90</c:v>
                </c:pt>
                <c:pt idx="3">
                  <c:v>65</c:v>
                </c:pt>
              </c:numCache>
            </c:numRef>
          </c:val>
        </c:ser>
        <c:ser>
          <c:idx val="2"/>
          <c:order val="2"/>
          <c:tx>
            <c:strRef>
              <c:f>'Chart 1'!$E$6</c:f>
              <c:strCache>
                <c:ptCount val="1"/>
                <c:pt idx="0">
                  <c:v>Satisfactory</c:v>
                </c:pt>
              </c:strCache>
            </c:strRef>
          </c:tx>
          <c:spPr>
            <a:solidFill>
              <a:srgbClr val="F9B44D"/>
            </a:solidFill>
            <a:ln w="12700">
              <a:solidFill>
                <a:srgbClr val="FFFFFF"/>
              </a:solidFill>
              <a:prstDash val="solid"/>
            </a:ln>
          </c:spPr>
          <c:dLbls>
            <c:numFmt formatCode="0" sourceLinked="0"/>
            <c:spPr>
              <a:noFill/>
              <a:ln w="25400">
                <a:noFill/>
              </a:ln>
            </c:spPr>
            <c:txPr>
              <a:bodyPr/>
              <a:lstStyle/>
              <a:p>
                <a:pPr>
                  <a:defRPr sz="1100" b="1" i="0" u="none" strike="noStrike" baseline="0">
                    <a:solidFill>
                      <a:srgbClr val="FFFFFF"/>
                    </a:solidFill>
                    <a:latin typeface="Tahoma"/>
                    <a:ea typeface="Tahoma"/>
                    <a:cs typeface="Tahoma"/>
                  </a:defRPr>
                </a:pPr>
                <a:endParaRPr lang="en-US"/>
              </a:p>
            </c:txPr>
            <c:showVal val="1"/>
          </c:dLbls>
          <c:cat>
            <c:strRef>
              <c:f>'Chart 1'!$B$7:$B$10</c:f>
              <c:strCache>
                <c:ptCount val="4"/>
                <c:pt idx="0">
                  <c:v>1 September 2011 - 31 August 2012 (76)</c:v>
                </c:pt>
                <c:pt idx="1">
                  <c:v>1 September 2010 - 31 August 2011 (90)</c:v>
                </c:pt>
                <c:pt idx="2">
                  <c:v>1 September 2009 - 31 August 2010 (151)</c:v>
                </c:pt>
                <c:pt idx="3">
                  <c:v>1 September 2008 - 31 August 2009 (96)</c:v>
                </c:pt>
              </c:strCache>
            </c:strRef>
          </c:cat>
          <c:val>
            <c:numRef>
              <c:f>'Chart 1'!$E$7:$E$10</c:f>
              <c:numCache>
                <c:formatCode>0</c:formatCode>
                <c:ptCount val="4"/>
                <c:pt idx="0" formatCode="General">
                  <c:v>13</c:v>
                </c:pt>
                <c:pt idx="1">
                  <c:v>8</c:v>
                </c:pt>
                <c:pt idx="2">
                  <c:v>13</c:v>
                </c:pt>
                <c:pt idx="3">
                  <c:v>12</c:v>
                </c:pt>
              </c:numCache>
            </c:numRef>
          </c:val>
        </c:ser>
        <c:ser>
          <c:idx val="3"/>
          <c:order val="3"/>
          <c:tx>
            <c:strRef>
              <c:f>'Chart 1'!$F$6</c:f>
              <c:strCache>
                <c:ptCount val="1"/>
                <c:pt idx="0">
                  <c:v>Inadequate</c:v>
                </c:pt>
              </c:strCache>
            </c:strRef>
          </c:tx>
          <c:spPr>
            <a:solidFill>
              <a:srgbClr val="D13D6A"/>
            </a:solidFill>
            <a:ln w="12700">
              <a:solidFill>
                <a:srgbClr val="FFFFFF"/>
              </a:solidFill>
              <a:prstDash val="solid"/>
            </a:ln>
          </c:spPr>
          <c:dLbls>
            <c:dLbl>
              <c:idx val="0"/>
              <c:delete val="1"/>
            </c:dLbl>
            <c:dLbl>
              <c:idx val="1"/>
              <c:delete val="1"/>
            </c:dLbl>
            <c:dLbl>
              <c:idx val="3"/>
              <c:delete val="1"/>
            </c:dLbl>
            <c:numFmt formatCode="0" sourceLinked="0"/>
            <c:spPr>
              <a:noFill/>
              <a:ln w="25400">
                <a:noFill/>
              </a:ln>
            </c:spPr>
            <c:txPr>
              <a:bodyPr/>
              <a:lstStyle/>
              <a:p>
                <a:pPr>
                  <a:defRPr sz="1100" b="1" i="0" u="none" strike="noStrike" baseline="0">
                    <a:solidFill>
                      <a:srgbClr val="FFFFFF"/>
                    </a:solidFill>
                    <a:latin typeface="Tahoma"/>
                    <a:ea typeface="Tahoma"/>
                    <a:cs typeface="Tahoma"/>
                  </a:defRPr>
                </a:pPr>
                <a:endParaRPr lang="en-US"/>
              </a:p>
            </c:txPr>
            <c:showVal val="1"/>
          </c:dLbls>
          <c:cat>
            <c:strRef>
              <c:f>'Chart 1'!$B$7:$B$10</c:f>
              <c:strCache>
                <c:ptCount val="4"/>
                <c:pt idx="0">
                  <c:v>1 September 2011 - 31 August 2012 (76)</c:v>
                </c:pt>
                <c:pt idx="1">
                  <c:v>1 September 2010 - 31 August 2011 (90)</c:v>
                </c:pt>
                <c:pt idx="2">
                  <c:v>1 September 2009 - 31 August 2010 (151)</c:v>
                </c:pt>
                <c:pt idx="3">
                  <c:v>1 September 2008 - 31 August 2009 (96)</c:v>
                </c:pt>
              </c:strCache>
            </c:strRef>
          </c:cat>
          <c:val>
            <c:numRef>
              <c:f>'Chart 1'!$F$7:$F$10</c:f>
              <c:numCache>
                <c:formatCode>0</c:formatCode>
                <c:ptCount val="4"/>
                <c:pt idx="0" formatCode="General">
                  <c:v>0</c:v>
                </c:pt>
                <c:pt idx="1">
                  <c:v>0</c:v>
                </c:pt>
                <c:pt idx="2">
                  <c:v>2</c:v>
                </c:pt>
                <c:pt idx="3">
                  <c:v>0</c:v>
                </c:pt>
              </c:numCache>
            </c:numRef>
          </c:val>
        </c:ser>
        <c:gapWidth val="50"/>
        <c:overlap val="100"/>
        <c:axId val="49674112"/>
        <c:axId val="49675648"/>
      </c:barChart>
      <c:catAx>
        <c:axId val="49674112"/>
        <c:scaling>
          <c:orientation val="maxMin"/>
        </c:scaling>
        <c:axPos val="l"/>
        <c:numFmt formatCode="@" sourceLinked="0"/>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49675648"/>
        <c:crosses val="autoZero"/>
        <c:auto val="1"/>
        <c:lblAlgn val="ctr"/>
        <c:lblOffset val="100"/>
        <c:tickLblSkip val="1"/>
        <c:tickMarkSkip val="1"/>
      </c:catAx>
      <c:valAx>
        <c:axId val="49675648"/>
        <c:scaling>
          <c:orientation val="minMax"/>
        </c:scaling>
        <c:delete val="1"/>
        <c:axPos val="t"/>
        <c:numFmt formatCode="0%" sourceLinked="1"/>
        <c:tickLblPos val="none"/>
        <c:crossAx val="49674112"/>
        <c:crosses val="autoZero"/>
        <c:crossBetween val="between"/>
      </c:valAx>
      <c:spPr>
        <a:noFill/>
        <a:ln w="25400">
          <a:noFill/>
        </a:ln>
      </c:spPr>
    </c:plotArea>
    <c:legend>
      <c:legendPos val="b"/>
      <c:layout>
        <c:manualLayout>
          <c:xMode val="edge"/>
          <c:yMode val="edge"/>
          <c:wMode val="edge"/>
          <c:hMode val="edge"/>
          <c:x val="0.32297297297297295"/>
          <c:y val="0.88561040571035621"/>
          <c:w val="0.72522522522522526"/>
          <c:h val="0.97417129131921232"/>
        </c:manualLayout>
      </c:layout>
      <c:spPr>
        <a:solidFill>
          <a:srgbClr val="FFFFFF"/>
        </a:solidFill>
        <a:ln w="3175">
          <a:solidFill>
            <a:srgbClr val="FFFFFF"/>
          </a:solidFill>
          <a:prstDash val="solid"/>
        </a:ln>
      </c:spPr>
      <c:txPr>
        <a:bodyPr/>
        <a:lstStyle/>
        <a:p>
          <a:pPr>
            <a:defRPr sz="73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Tahoma"/>
                <a:ea typeface="Tahoma"/>
                <a:cs typeface="Tahoma"/>
              </a:defRPr>
            </a:pPr>
            <a:r>
              <a:t>Overall effectiveness by provision (numbers)</a:t>
            </a:r>
          </a:p>
        </c:rich>
      </c:tx>
      <c:layout>
        <c:manualLayout>
          <c:xMode val="edge"/>
          <c:yMode val="edge"/>
          <c:x val="0.2839380011996317"/>
          <c:y val="2.8844061159021789E-2"/>
        </c:manualLayout>
      </c:layout>
      <c:overlay val="1"/>
    </c:title>
    <c:plotArea>
      <c:layout>
        <c:manualLayout>
          <c:layoutTarget val="inner"/>
          <c:xMode val="edge"/>
          <c:yMode val="edge"/>
          <c:x val="0.18791575636710897"/>
          <c:y val="0.12359715221943648"/>
          <c:w val="0.81157024793388433"/>
          <c:h val="0.77853746544877389"/>
        </c:manualLayout>
      </c:layout>
      <c:barChart>
        <c:barDir val="bar"/>
        <c:grouping val="percentStacked"/>
        <c:ser>
          <c:idx val="0"/>
          <c:order val="0"/>
          <c:tx>
            <c:strRef>
              <c:f>'Chart 2'!$P$8</c:f>
              <c:strCache>
                <c:ptCount val="1"/>
                <c:pt idx="0">
                  <c:v>Outstanding</c:v>
                </c:pt>
              </c:strCache>
            </c:strRef>
          </c:tx>
          <c:spPr>
            <a:solidFill>
              <a:srgbClr val="8AB23E"/>
            </a:solidFill>
            <a:ln w="3175">
              <a:solidFill>
                <a:srgbClr val="FFFFFF"/>
              </a:solidFill>
              <a:prstDash val="solid"/>
            </a:ln>
          </c:spPr>
          <c:dLbls>
            <c:dLbl>
              <c:idx val="2"/>
              <c:delete val="1"/>
            </c:dLbl>
            <c:dLbl>
              <c:idx val="6"/>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7"/>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8"/>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0"/>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2"/>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6"/>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dLbl>
              <c:idx val="18"/>
              <c:numFmt formatCode="0" sourceLinked="0"/>
              <c:spPr>
                <a:noFill/>
                <a:ln w="25400">
                  <a:noFill/>
                </a:ln>
              </c:spPr>
              <c:txPr>
                <a:bodyPr/>
                <a:lstStyle/>
                <a:p>
                  <a:pPr>
                    <a:defRPr sz="450" b="0" i="0" u="none" strike="noStrike" baseline="0">
                      <a:solidFill>
                        <a:srgbClr val="000000"/>
                      </a:solidFill>
                      <a:latin typeface="Tahoma"/>
                      <a:ea typeface="Tahoma"/>
                      <a:cs typeface="Tahoma"/>
                    </a:defRPr>
                  </a:pPr>
                  <a:endParaRPr lang="en-US"/>
                </a:p>
              </c:txPr>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2'!$O$9:$O$13</c:f>
              <c:strCache>
                <c:ptCount val="5"/>
                <c:pt idx="0">
                  <c:v>Primary initial teacher education (15)</c:v>
                </c:pt>
                <c:pt idx="1">
                  <c:v>Secondary initial teacher education (14)</c:v>
                </c:pt>
                <c:pt idx="2">
                  <c:v>Further education (22)</c:v>
                </c:pt>
                <c:pt idx="3">
                  <c:v>Employment-based routes (25)</c:v>
                </c:pt>
                <c:pt idx="4">
                  <c:v>All initial teacher education provision (76)</c:v>
                </c:pt>
              </c:strCache>
            </c:strRef>
          </c:cat>
          <c:val>
            <c:numRef>
              <c:f>'Chart 2'!$P$9:$P$13</c:f>
              <c:numCache>
                <c:formatCode>0;;;</c:formatCode>
                <c:ptCount val="5"/>
                <c:pt idx="0">
                  <c:v>3</c:v>
                </c:pt>
                <c:pt idx="1">
                  <c:v>1</c:v>
                </c:pt>
                <c:pt idx="2">
                  <c:v>0</c:v>
                </c:pt>
                <c:pt idx="3">
                  <c:v>4</c:v>
                </c:pt>
                <c:pt idx="4">
                  <c:v>8</c:v>
                </c:pt>
              </c:numCache>
            </c:numRef>
          </c:val>
        </c:ser>
        <c:ser>
          <c:idx val="1"/>
          <c:order val="1"/>
          <c:tx>
            <c:strRef>
              <c:f>'Chart 2'!$Q$8</c:f>
              <c:strCache>
                <c:ptCount val="1"/>
                <c:pt idx="0">
                  <c:v>Good</c:v>
                </c:pt>
              </c:strCache>
            </c:strRef>
          </c:tx>
          <c:spPr>
            <a:solidFill>
              <a:srgbClr val="9B5BA5"/>
            </a:solidFill>
            <a:ln w="3175">
              <a:solidFill>
                <a:srgbClr val="FFFFFF"/>
              </a:solidFill>
              <a:prstDash val="solid"/>
            </a:ln>
          </c:spPr>
          <c:dLbls>
            <c:dLbl>
              <c:idx val="10"/>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2'!$O$9:$O$13</c:f>
              <c:strCache>
                <c:ptCount val="5"/>
                <c:pt idx="0">
                  <c:v>Primary initial teacher education (15)</c:v>
                </c:pt>
                <c:pt idx="1">
                  <c:v>Secondary initial teacher education (14)</c:v>
                </c:pt>
                <c:pt idx="2">
                  <c:v>Further education (22)</c:v>
                </c:pt>
                <c:pt idx="3">
                  <c:v>Employment-based routes (25)</c:v>
                </c:pt>
                <c:pt idx="4">
                  <c:v>All initial teacher education provision (76)</c:v>
                </c:pt>
              </c:strCache>
            </c:strRef>
          </c:cat>
          <c:val>
            <c:numRef>
              <c:f>'Chart 2'!$Q$9:$Q$13</c:f>
              <c:numCache>
                <c:formatCode>0;;;</c:formatCode>
                <c:ptCount val="5"/>
                <c:pt idx="0">
                  <c:v>10</c:v>
                </c:pt>
                <c:pt idx="1">
                  <c:v>11</c:v>
                </c:pt>
                <c:pt idx="2">
                  <c:v>16</c:v>
                </c:pt>
                <c:pt idx="3">
                  <c:v>18</c:v>
                </c:pt>
                <c:pt idx="4">
                  <c:v>55</c:v>
                </c:pt>
              </c:numCache>
            </c:numRef>
          </c:val>
        </c:ser>
        <c:ser>
          <c:idx val="2"/>
          <c:order val="2"/>
          <c:tx>
            <c:strRef>
              <c:f>'Chart 2'!$R$8</c:f>
              <c:strCache>
                <c:ptCount val="1"/>
                <c:pt idx="0">
                  <c:v>Satisfactory</c:v>
                </c:pt>
              </c:strCache>
            </c:strRef>
          </c:tx>
          <c:spPr>
            <a:solidFill>
              <a:srgbClr val="F9B44D"/>
            </a:solidFill>
            <a:ln w="3175">
              <a:solidFill>
                <a:srgbClr val="FFFFFF"/>
              </a:solidFill>
              <a:prstDash val="solid"/>
            </a:ln>
          </c:spPr>
          <c:dLbls>
            <c:txPr>
              <a:bodyPr/>
              <a:lstStyle/>
              <a:p>
                <a:pPr>
                  <a:defRPr sz="1000" b="1" i="0" u="none" strike="noStrike" baseline="0">
                    <a:solidFill>
                      <a:srgbClr val="FFFFFF"/>
                    </a:solidFill>
                    <a:latin typeface="Tahoma"/>
                    <a:ea typeface="Tahoma"/>
                    <a:cs typeface="Tahoma"/>
                  </a:defRPr>
                </a:pPr>
                <a:endParaRPr lang="en-US"/>
              </a:p>
            </c:txPr>
            <c:showVal val="1"/>
          </c:dLbls>
          <c:cat>
            <c:strRef>
              <c:f>'Chart 2'!$O$9:$O$13</c:f>
              <c:strCache>
                <c:ptCount val="5"/>
                <c:pt idx="0">
                  <c:v>Primary initial teacher education (15)</c:v>
                </c:pt>
                <c:pt idx="1">
                  <c:v>Secondary initial teacher education (14)</c:v>
                </c:pt>
                <c:pt idx="2">
                  <c:v>Further education (22)</c:v>
                </c:pt>
                <c:pt idx="3">
                  <c:v>Employment-based routes (25)</c:v>
                </c:pt>
                <c:pt idx="4">
                  <c:v>All initial teacher education provision (76)</c:v>
                </c:pt>
              </c:strCache>
            </c:strRef>
          </c:cat>
          <c:val>
            <c:numRef>
              <c:f>'Chart 2'!$R$9:$R$13</c:f>
              <c:numCache>
                <c:formatCode>0;;;</c:formatCode>
                <c:ptCount val="5"/>
                <c:pt idx="0">
                  <c:v>2</c:v>
                </c:pt>
                <c:pt idx="1">
                  <c:v>2</c:v>
                </c:pt>
                <c:pt idx="2">
                  <c:v>6</c:v>
                </c:pt>
                <c:pt idx="3">
                  <c:v>3</c:v>
                </c:pt>
                <c:pt idx="4">
                  <c:v>13</c:v>
                </c:pt>
              </c:numCache>
            </c:numRef>
          </c:val>
        </c:ser>
        <c:ser>
          <c:idx val="3"/>
          <c:order val="3"/>
          <c:tx>
            <c:strRef>
              <c:f>'Chart 2'!$S$8</c:f>
              <c:strCache>
                <c:ptCount val="1"/>
                <c:pt idx="0">
                  <c:v>Inadequate</c:v>
                </c:pt>
              </c:strCache>
            </c:strRef>
          </c:tx>
          <c:spPr>
            <a:solidFill>
              <a:srgbClr val="D13D6A"/>
            </a:solidFill>
            <a:ln w="3175">
              <a:solidFill>
                <a:srgbClr val="FFFFFF"/>
              </a:solidFill>
              <a:prstDash val="solid"/>
            </a:ln>
          </c:spPr>
          <c:dLbls>
            <c:txPr>
              <a:bodyPr/>
              <a:lstStyle/>
              <a:p>
                <a:pPr>
                  <a:defRPr sz="1000" b="1" i="0" u="none" strike="noStrike" baseline="0">
                    <a:solidFill>
                      <a:srgbClr val="FFFFFF"/>
                    </a:solidFill>
                    <a:latin typeface="Tahoma"/>
                    <a:ea typeface="Tahoma"/>
                    <a:cs typeface="Tahoma"/>
                  </a:defRPr>
                </a:pPr>
                <a:endParaRPr lang="en-US"/>
              </a:p>
            </c:txPr>
            <c:showVal val="1"/>
          </c:dLbls>
          <c:cat>
            <c:strRef>
              <c:f>'Chart 2'!$O$9:$O$13</c:f>
              <c:strCache>
                <c:ptCount val="5"/>
                <c:pt idx="0">
                  <c:v>Primary initial teacher education (15)</c:v>
                </c:pt>
                <c:pt idx="1">
                  <c:v>Secondary initial teacher education (14)</c:v>
                </c:pt>
                <c:pt idx="2">
                  <c:v>Further education (22)</c:v>
                </c:pt>
                <c:pt idx="3">
                  <c:v>Employment-based routes (25)</c:v>
                </c:pt>
                <c:pt idx="4">
                  <c:v>All initial teacher education provision (76)</c:v>
                </c:pt>
              </c:strCache>
            </c:strRef>
          </c:cat>
          <c:val>
            <c:numRef>
              <c:f>'Chart 2'!$S$9:$S$13</c:f>
              <c:numCache>
                <c:formatCode>0;;;</c:formatCode>
                <c:ptCount val="5"/>
                <c:pt idx="0">
                  <c:v>0</c:v>
                </c:pt>
                <c:pt idx="1">
                  <c:v>0</c:v>
                </c:pt>
                <c:pt idx="2">
                  <c:v>0</c:v>
                </c:pt>
                <c:pt idx="3">
                  <c:v>0</c:v>
                </c:pt>
                <c:pt idx="4">
                  <c:v>0</c:v>
                </c:pt>
              </c:numCache>
            </c:numRef>
          </c:val>
        </c:ser>
        <c:gapWidth val="50"/>
        <c:overlap val="100"/>
        <c:axId val="56875648"/>
        <c:axId val="57475456"/>
      </c:barChart>
      <c:catAx>
        <c:axId val="56875648"/>
        <c:scaling>
          <c:orientation val="maxMin"/>
        </c:scaling>
        <c:axPos val="l"/>
        <c:numFmt formatCode="General"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57475456"/>
        <c:crossesAt val="0"/>
        <c:auto val="1"/>
        <c:lblAlgn val="ctr"/>
        <c:lblOffset val="100"/>
        <c:tickLblSkip val="1"/>
        <c:tickMarkSkip val="1"/>
      </c:catAx>
      <c:valAx>
        <c:axId val="57475456"/>
        <c:scaling>
          <c:orientation val="minMax"/>
          <c:max val="1"/>
          <c:min val="0"/>
        </c:scaling>
        <c:delete val="1"/>
        <c:axPos val="t"/>
        <c:numFmt formatCode="0%" sourceLinked="1"/>
        <c:tickLblPos val="none"/>
        <c:crossAx val="56875648"/>
        <c:crosses val="autoZero"/>
        <c:crossBetween val="between"/>
        <c:majorUnit val="1"/>
        <c:minorUnit val="1"/>
      </c:valAx>
      <c:spPr>
        <a:noFill/>
        <a:ln w="25400">
          <a:noFill/>
        </a:ln>
      </c:spPr>
    </c:plotArea>
    <c:legend>
      <c:legendPos val="r"/>
      <c:layout>
        <c:manualLayout>
          <c:xMode val="edge"/>
          <c:yMode val="edge"/>
          <c:wMode val="edge"/>
          <c:hMode val="edge"/>
          <c:x val="0.2694615793113197"/>
          <c:y val="0.91346481689788783"/>
          <c:w val="0.92681833984725703"/>
          <c:h val="0.98981460650751996"/>
        </c:manualLayout>
      </c:layout>
      <c:spPr>
        <a:solidFill>
          <a:srgbClr val="FFFFFF"/>
        </a:solidFill>
        <a:ln w="25400">
          <a:noFill/>
        </a:ln>
      </c:spPr>
      <c:txPr>
        <a:bodyPr/>
        <a:lstStyle/>
        <a:p>
          <a:pPr>
            <a:defRPr sz="73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3657600</xdr:colOff>
      <xdr:row>1</xdr:row>
      <xdr:rowOff>38100</xdr:rowOff>
    </xdr:from>
    <xdr:to>
      <xdr:col>2</xdr:col>
      <xdr:colOff>4829175</xdr:colOff>
      <xdr:row>5</xdr:row>
      <xdr:rowOff>0</xdr:rowOff>
    </xdr:to>
    <xdr:pic>
      <xdr:nvPicPr>
        <xdr:cNvPr id="16566"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200025"/>
          <a:ext cx="1171575"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7</xdr:col>
      <xdr:colOff>0</xdr:colOff>
      <xdr:row>2</xdr:row>
      <xdr:rowOff>0</xdr:rowOff>
    </xdr:to>
    <xdr:graphicFrame macro="">
      <xdr:nvGraphicFramePr>
        <xdr:cNvPr id="136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14</xdr:row>
      <xdr:rowOff>104775</xdr:rowOff>
    </xdr:from>
    <xdr:to>
      <xdr:col>8</xdr:col>
      <xdr:colOff>295275</xdr:colOff>
      <xdr:row>30</xdr:row>
      <xdr:rowOff>95250</xdr:rowOff>
    </xdr:to>
    <xdr:graphicFrame macro="">
      <xdr:nvGraphicFramePr>
        <xdr:cNvPr id="136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14</xdr:row>
      <xdr:rowOff>152400</xdr:rowOff>
    </xdr:from>
    <xdr:to>
      <xdr:col>8</xdr:col>
      <xdr:colOff>38100</xdr:colOff>
      <xdr:row>33</xdr:row>
      <xdr:rowOff>76200</xdr:rowOff>
    </xdr:to>
    <xdr:graphicFrame macro="">
      <xdr:nvGraphicFramePr>
        <xdr:cNvPr id="3493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sites/OS/Lists/Learning%20and%20skills%20stats/LandS%20Official%20Statistics%20Qtr%204%202010%20(PROVISIO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zyates.vanhorne/Local%20Settings/Temporary%20Internet%20Files/OLK8/LandS%20Official%20Statistics%201%20jan%20to%2031%20mar%202011%20Summary%20-%20Draft%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yates.vanhorne/AppData/Local/Temp/wz4454/03_1206_Maintained_Summary_(Provisio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yates.vanhorne/AppData/Local/Temp/wzcd25/03_1206_Maintained_Summary_(Provisio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ents"/>
      <sheetName val="DataPack"/>
      <sheetName val="Dates1"/>
      <sheetName val="Table 1"/>
      <sheetName val="Table 2"/>
      <sheetName val="Table 2a"/>
      <sheetName val="Table 2b"/>
      <sheetName val="Table 2c"/>
      <sheetName val="Table 2d"/>
      <sheetName val="Table 2e"/>
      <sheetName val="Table 2f"/>
      <sheetName val="Table 2g"/>
      <sheetName val="Table 2h"/>
      <sheetName val="Table 3"/>
      <sheetName val="Table 4"/>
      <sheetName val="Table 4a"/>
      <sheetName val="Table 4b"/>
      <sheetName val="Chart 1"/>
      <sheetName val="Chart 2"/>
      <sheetName val="Chart 2a"/>
      <sheetName val="Chart 2b"/>
      <sheetName val="Chart 3"/>
      <sheetName val="Chart 4"/>
    </sheetNames>
    <sheetDataSet>
      <sheetData sheetId="0" refreshError="1"/>
      <sheetData sheetId="1" refreshError="1"/>
      <sheetData sheetId="2" refreshError="1"/>
      <sheetData sheetId="3">
        <row r="3">
          <cell r="B3" t="str">
            <v>1 January 2011 and 31 March 2011</v>
          </cell>
        </row>
        <row r="4">
          <cell r="B4" t="str">
            <v>January 2011</v>
          </cell>
        </row>
        <row r="5">
          <cell r="B5" t="str">
            <v>February 2011</v>
          </cell>
        </row>
        <row r="6">
          <cell r="B6" t="str">
            <v>March 2011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ontents"/>
      <sheetName val="DataPack"/>
      <sheetName val="Dates1"/>
      <sheetName val="Table 1"/>
      <sheetName val="Table 2"/>
      <sheetName val="Table 2a"/>
      <sheetName val="Table 2b"/>
      <sheetName val="Table 2c"/>
      <sheetName val="Table 2d"/>
      <sheetName val="Table 2e"/>
      <sheetName val="Table 2f"/>
      <sheetName val="Table 2g"/>
      <sheetName val="Table 3"/>
      <sheetName val="Chart 1"/>
      <sheetName val="Chart 2"/>
      <sheetName val="Chart 2a"/>
      <sheetName val="Chart 2b"/>
      <sheetName val="Chart 3"/>
      <sheetName val="Chart 3a"/>
      <sheetName val="Chart 3b"/>
      <sheetName val="Chart 4"/>
      <sheetName val="Chart 4a"/>
      <sheetName val="Chart 4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Contents"/>
      <sheetName val="DataPack"/>
      <sheetName val="Dates"/>
      <sheetName val="Table 1"/>
      <sheetName val="Table 2"/>
      <sheetName val="Table 2a"/>
      <sheetName val="Table 2b"/>
      <sheetName val="Table 2c"/>
      <sheetName val="Table 2d"/>
      <sheetName val="Table 2e"/>
      <sheetName val="Table 3"/>
      <sheetName val="Table 4"/>
      <sheetName val="Table 5"/>
      <sheetName val="Table 5a"/>
      <sheetName val="Table 5b"/>
      <sheetName val="Table 5c"/>
      <sheetName val="Table 5d"/>
      <sheetName val="Table 6"/>
      <sheetName val="Chart 1"/>
      <sheetName val="Chart 2"/>
      <sheetName val="Chart 3"/>
      <sheetName val="Chart 4"/>
      <sheetName val="Chart 5"/>
    </sheetNames>
    <sheetDataSet>
      <sheetData sheetId="0" refreshError="1"/>
      <sheetData sheetId="1" refreshError="1"/>
      <sheetData sheetId="2"/>
      <sheetData sheetId="3">
        <row r="3">
          <cell r="E3" t="str">
            <v>1 April 2012 and 30 June 2012</v>
          </cell>
        </row>
        <row r="4">
          <cell r="E4" t="str">
            <v>April 2012</v>
          </cell>
          <cell r="G4" t="str">
            <v>30 April 2012</v>
          </cell>
        </row>
        <row r="5">
          <cell r="E5" t="str">
            <v>May 2012</v>
          </cell>
          <cell r="G5" t="str">
            <v>31 May 2012</v>
          </cell>
        </row>
        <row r="6">
          <cell r="E6" t="str">
            <v>June 2012</v>
          </cell>
          <cell r="G6" t="str">
            <v>30 June 2012</v>
          </cell>
        </row>
      </sheetData>
      <sheetData sheetId="4">
        <row r="4">
          <cell r="C4" t="str">
            <v>1 April 2012 and 30 June 2012</v>
          </cell>
        </row>
      </sheetData>
      <sheetData sheetId="5">
        <row r="6">
          <cell r="B6" t="str">
            <v>1 April 2012 and 30 June 2012</v>
          </cell>
        </row>
      </sheetData>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Contents"/>
      <sheetName val="DataPack"/>
      <sheetName val="Dates"/>
      <sheetName val="Table 1"/>
      <sheetName val="Table 2"/>
      <sheetName val="Table 2a"/>
      <sheetName val="Table 2b"/>
      <sheetName val="Table 2c"/>
      <sheetName val="Table 2d"/>
      <sheetName val="Table 2e"/>
      <sheetName val="Table 3"/>
      <sheetName val="Table 4"/>
      <sheetName val="Table 5"/>
      <sheetName val="Table 5a"/>
      <sheetName val="Table 5b"/>
      <sheetName val="Table 5c"/>
      <sheetName val="Table 5d"/>
      <sheetName val="Table 6"/>
      <sheetName val="Chart 1"/>
      <sheetName val="Chart 2"/>
      <sheetName val="Chart 3"/>
      <sheetName val="Chart 4"/>
      <sheetName val="Chart 5"/>
    </sheetNames>
    <sheetDataSet>
      <sheetData sheetId="0" refreshError="1"/>
      <sheetData sheetId="1" refreshError="1"/>
      <sheetData sheetId="2"/>
      <sheetData sheetId="3">
        <row r="3">
          <cell r="E3" t="str">
            <v>1 April 2012 and 30 June 2012</v>
          </cell>
        </row>
        <row r="4">
          <cell r="E4" t="str">
            <v>April 2012</v>
          </cell>
          <cell r="G4" t="str">
            <v>30 April 2012</v>
          </cell>
        </row>
        <row r="5">
          <cell r="E5" t="str">
            <v>May 2012</v>
          </cell>
          <cell r="G5" t="str">
            <v>31 May 2012</v>
          </cell>
        </row>
        <row r="6">
          <cell r="E6" t="str">
            <v>June 2012</v>
          </cell>
          <cell r="G6" t="str">
            <v>30 June 2012</v>
          </cell>
        </row>
      </sheetData>
      <sheetData sheetId="4">
        <row r="4">
          <cell r="C4" t="str">
            <v>1 April 2012 and 30 June 2012</v>
          </cell>
        </row>
      </sheetData>
      <sheetData sheetId="5">
        <row r="6">
          <cell r="B6" t="str">
            <v>1 April 2012 and 30 June 2012</v>
          </cell>
        </row>
      </sheetData>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enquiries@ofsted.gov.uk" TargetMode="External"/><Relationship Id="rId7" Type="http://schemas.openxmlformats.org/officeDocument/2006/relationships/printerSettings" Target="../printerSettings/printerSettings1.bin"/><Relationship Id="rId2" Type="http://schemas.openxmlformats.org/officeDocument/2006/relationships/hyperlink" Target="mailto:psi@nationalarchives.gsi.gov.uk"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si@nationalarchives.gsi.gov.uk" TargetMode="External"/><Relationship Id="rId5" Type="http://schemas.openxmlformats.org/officeDocument/2006/relationships/hyperlink" Target="http://www.nationalarchives.gov.uk/doc/open-government-licence/" TargetMode="External"/><Relationship Id="rId4" Type="http://schemas.openxmlformats.org/officeDocument/2006/relationships/hyperlink" Target="mailto:pressenquiries@ofsted.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62"/>
  </sheetPr>
  <dimension ref="B1:N36"/>
  <sheetViews>
    <sheetView showGridLines="0" showRowColHeaders="0" tabSelected="1" zoomScale="85" zoomScaleNormal="85" workbookViewId="0"/>
  </sheetViews>
  <sheetFormatPr defaultRowHeight="12.75"/>
  <cols>
    <col min="1" max="1" width="2.85546875" style="3" customWidth="1"/>
    <col min="2" max="2" width="41.42578125" style="3" customWidth="1"/>
    <col min="3" max="3" width="72.85546875" style="3" customWidth="1"/>
    <col min="4" max="16384" width="9.140625" style="3"/>
  </cols>
  <sheetData>
    <row r="1" spans="2:3">
      <c r="B1" s="25"/>
      <c r="C1" s="25"/>
    </row>
    <row r="2" spans="2:3">
      <c r="B2" s="111"/>
      <c r="C2" s="27"/>
    </row>
    <row r="3" spans="2:3" ht="24.75" customHeight="1">
      <c r="B3" s="26"/>
      <c r="C3" s="27"/>
    </row>
    <row r="4" spans="2:3" ht="24.75" customHeight="1">
      <c r="B4" s="26"/>
      <c r="C4" s="27"/>
    </row>
    <row r="5" spans="2:3" ht="24.75" customHeight="1">
      <c r="B5" s="28"/>
      <c r="C5" s="29"/>
    </row>
    <row r="6" spans="2:3" ht="61.5" customHeight="1">
      <c r="B6" s="246" t="s">
        <v>86</v>
      </c>
      <c r="C6" s="246"/>
    </row>
    <row r="7" spans="2:3" ht="30" customHeight="1">
      <c r="B7" s="30" t="s">
        <v>87</v>
      </c>
      <c r="C7" s="60" t="s">
        <v>103</v>
      </c>
    </row>
    <row r="8" spans="2:3" ht="30" customHeight="1">
      <c r="B8" s="30" t="s">
        <v>88</v>
      </c>
      <c r="C8" s="61" t="s">
        <v>117</v>
      </c>
    </row>
    <row r="9" spans="2:3" ht="30" customHeight="1">
      <c r="B9" s="30" t="s">
        <v>89</v>
      </c>
      <c r="C9" s="62" t="s">
        <v>122</v>
      </c>
    </row>
    <row r="10" spans="2:3" ht="30" customHeight="1">
      <c r="B10" s="30" t="s">
        <v>90</v>
      </c>
      <c r="C10" s="30" t="s">
        <v>91</v>
      </c>
    </row>
    <row r="11" spans="2:3" ht="30" customHeight="1">
      <c r="B11" s="30" t="s">
        <v>92</v>
      </c>
      <c r="C11" s="41" t="s">
        <v>116</v>
      </c>
    </row>
    <row r="12" spans="2:3" ht="30" customHeight="1">
      <c r="B12" s="30" t="s">
        <v>93</v>
      </c>
      <c r="C12" s="31" t="s">
        <v>128</v>
      </c>
    </row>
    <row r="13" spans="2:3" ht="17.25" customHeight="1">
      <c r="B13" s="245" t="s">
        <v>94</v>
      </c>
      <c r="C13" s="245" t="s">
        <v>108</v>
      </c>
    </row>
    <row r="14" spans="2:3" ht="17.25" customHeight="1">
      <c r="B14" s="245"/>
      <c r="C14" s="245"/>
    </row>
    <row r="15" spans="2:3" ht="17.25" customHeight="1">
      <c r="B15" s="245"/>
      <c r="C15" s="245"/>
    </row>
    <row r="16" spans="2:3" ht="26.25" customHeight="1">
      <c r="B16" s="245"/>
      <c r="C16" s="245"/>
    </row>
    <row r="17" spans="2:14" ht="30" customHeight="1">
      <c r="B17" s="32" t="s">
        <v>95</v>
      </c>
      <c r="C17" s="63" t="s">
        <v>118</v>
      </c>
    </row>
    <row r="18" spans="2:14" ht="30" customHeight="1">
      <c r="B18" s="39" t="s">
        <v>109</v>
      </c>
      <c r="C18" s="40" t="s">
        <v>101</v>
      </c>
    </row>
    <row r="19" spans="2:14" ht="30" customHeight="1">
      <c r="B19" s="32" t="s">
        <v>96</v>
      </c>
      <c r="C19" s="193" t="s">
        <v>110</v>
      </c>
    </row>
    <row r="20" spans="2:14" ht="30" customHeight="1">
      <c r="B20" s="39" t="s">
        <v>97</v>
      </c>
      <c r="C20" s="193" t="s">
        <v>111</v>
      </c>
    </row>
    <row r="21" spans="2:14" ht="65.25" customHeight="1">
      <c r="B21" s="32" t="s">
        <v>98</v>
      </c>
      <c r="C21" s="192" t="s">
        <v>139</v>
      </c>
    </row>
    <row r="22" spans="2:14" ht="30" customHeight="1">
      <c r="B22" s="32" t="s">
        <v>99</v>
      </c>
      <c r="C22" s="32" t="s">
        <v>102</v>
      </c>
    </row>
    <row r="23" spans="2:14" ht="30" customHeight="1">
      <c r="B23" s="32" t="s">
        <v>100</v>
      </c>
      <c r="C23" s="32" t="s">
        <v>123</v>
      </c>
    </row>
    <row r="24" spans="2:14">
      <c r="B24" s="26"/>
      <c r="C24" s="27"/>
    </row>
    <row r="25" spans="2:14">
      <c r="B25" s="33"/>
      <c r="C25" s="34"/>
      <c r="D25" s="35"/>
      <c r="E25" s="35"/>
      <c r="F25" s="35"/>
      <c r="G25" s="35"/>
      <c r="H25" s="35"/>
      <c r="I25" s="35"/>
      <c r="J25" s="35"/>
      <c r="K25" s="35"/>
      <c r="L25" s="35"/>
      <c r="M25" s="35"/>
      <c r="N25" s="4"/>
    </row>
    <row r="26" spans="2:14" ht="15">
      <c r="B26" s="65" t="s">
        <v>124</v>
      </c>
      <c r="C26" s="66"/>
      <c r="D26" s="36"/>
      <c r="E26" s="36"/>
      <c r="F26" s="36"/>
      <c r="G26" s="36"/>
      <c r="H26" s="36"/>
      <c r="I26" s="36"/>
      <c r="J26" s="36"/>
      <c r="K26" s="36"/>
      <c r="L26" s="36"/>
      <c r="M26" s="36"/>
      <c r="N26" s="4"/>
    </row>
    <row r="27" spans="2:14" ht="15">
      <c r="B27" s="67"/>
      <c r="C27" s="68"/>
      <c r="D27" s="36"/>
      <c r="E27" s="36"/>
      <c r="F27" s="36"/>
      <c r="G27" s="36"/>
      <c r="H27" s="36"/>
      <c r="I27" s="36"/>
      <c r="J27" s="36"/>
      <c r="K27" s="36"/>
      <c r="L27" s="36"/>
      <c r="M27" s="36"/>
      <c r="N27" s="4"/>
    </row>
    <row r="28" spans="2:14" ht="15" customHeight="1">
      <c r="B28" s="67" t="s">
        <v>125</v>
      </c>
      <c r="C28" s="70"/>
      <c r="D28" s="37"/>
      <c r="E28" s="37"/>
      <c r="F28" s="37"/>
      <c r="G28" s="37"/>
      <c r="H28" s="37"/>
      <c r="I28" s="37"/>
      <c r="J28" s="37"/>
      <c r="K28" s="37"/>
      <c r="L28" s="37"/>
      <c r="M28" s="37"/>
      <c r="N28" s="4"/>
    </row>
    <row r="29" spans="2:14" ht="15">
      <c r="B29" s="67" t="s">
        <v>126</v>
      </c>
      <c r="C29" s="70"/>
      <c r="D29" s="37"/>
      <c r="E29" s="37"/>
      <c r="F29" s="37"/>
      <c r="G29" s="37"/>
      <c r="H29" s="37"/>
      <c r="I29" s="37"/>
      <c r="J29" s="37"/>
      <c r="K29" s="37"/>
      <c r="L29" s="37"/>
      <c r="M29" s="37"/>
      <c r="N29" s="4"/>
    </row>
    <row r="30" spans="2:14" ht="15">
      <c r="B30" s="69" t="s">
        <v>0</v>
      </c>
      <c r="C30" s="70"/>
      <c r="D30" s="38"/>
      <c r="E30" s="38"/>
      <c r="F30" s="38"/>
      <c r="G30" s="38"/>
      <c r="H30" s="38"/>
      <c r="I30" s="38"/>
      <c r="J30" s="36"/>
      <c r="K30" s="36"/>
      <c r="L30" s="36"/>
      <c r="M30" s="36"/>
      <c r="N30" s="4"/>
    </row>
    <row r="31" spans="2:14" ht="15">
      <c r="B31" s="72" t="s">
        <v>1</v>
      </c>
      <c r="C31" s="71"/>
      <c r="D31" s="36"/>
      <c r="E31" s="36"/>
      <c r="F31" s="36"/>
      <c r="G31" s="36"/>
      <c r="H31" s="36"/>
      <c r="I31" s="36"/>
      <c r="J31" s="36"/>
      <c r="K31" s="36"/>
      <c r="L31" s="36"/>
      <c r="M31" s="36"/>
      <c r="N31" s="4"/>
    </row>
    <row r="32" spans="2:14" ht="15">
      <c r="B32" s="67" t="s">
        <v>2</v>
      </c>
      <c r="C32" s="66"/>
      <c r="D32" s="36"/>
      <c r="E32" s="36"/>
      <c r="F32" s="36"/>
      <c r="G32" s="36"/>
      <c r="H32" s="36"/>
      <c r="I32" s="36"/>
      <c r="J32" s="36"/>
      <c r="K32" s="36"/>
      <c r="L32" s="36"/>
      <c r="M32" s="36"/>
      <c r="N32" s="4"/>
    </row>
    <row r="33" spans="2:14" ht="15">
      <c r="B33" s="67" t="s">
        <v>3</v>
      </c>
      <c r="C33" s="66"/>
      <c r="D33" s="38"/>
      <c r="E33" s="38"/>
      <c r="F33" s="36"/>
      <c r="G33" s="36"/>
      <c r="H33" s="36"/>
      <c r="I33" s="36"/>
      <c r="J33" s="36"/>
      <c r="K33" s="36"/>
      <c r="L33" s="36"/>
      <c r="M33" s="36"/>
      <c r="N33" s="4"/>
    </row>
    <row r="34" spans="2:14" ht="15">
      <c r="B34" s="109" t="s">
        <v>4</v>
      </c>
      <c r="C34" s="110"/>
      <c r="D34" s="35"/>
      <c r="E34" s="35"/>
      <c r="F34" s="35"/>
      <c r="G34" s="35"/>
      <c r="H34" s="35"/>
      <c r="I34" s="35"/>
      <c r="J34" s="35"/>
      <c r="K34" s="35"/>
      <c r="L34" s="35"/>
      <c r="M34" s="35"/>
      <c r="N34" s="4"/>
    </row>
    <row r="35" spans="2:14">
      <c r="D35" s="4"/>
      <c r="E35" s="4"/>
      <c r="F35" s="4"/>
      <c r="G35" s="4"/>
      <c r="H35" s="4"/>
      <c r="I35" s="4"/>
      <c r="J35" s="4"/>
      <c r="K35" s="4"/>
      <c r="L35" s="4"/>
      <c r="M35" s="4"/>
      <c r="N35" s="4"/>
    </row>
    <row r="36" spans="2:14">
      <c r="D36" s="4"/>
      <c r="E36" s="4"/>
      <c r="F36" s="4"/>
      <c r="G36" s="4"/>
      <c r="H36" s="4"/>
      <c r="I36" s="4"/>
      <c r="J36" s="4"/>
      <c r="K36" s="4"/>
      <c r="L36" s="4"/>
      <c r="M36" s="4"/>
      <c r="N36" s="4"/>
    </row>
  </sheetData>
  <sheetProtection sheet="1"/>
  <mergeCells count="3">
    <mergeCell ref="C13:C16"/>
    <mergeCell ref="B13:B16"/>
    <mergeCell ref="B6:C6"/>
  </mergeCells>
  <phoneticPr fontId="3" type="noConversion"/>
  <hyperlinks>
    <hyperlink ref="B30:I30" r:id="rId1" display="visit http://www.nationalarchives.gov.uk/doc/open-government-licence/"/>
    <hyperlink ref="B33:E33" r:id="rId2" display="psi@nationalarchives.gsi.gov.uk"/>
    <hyperlink ref="C19" r:id="rId3"/>
    <hyperlink ref="C20" r:id="rId4"/>
    <hyperlink ref="B31" r:id="rId5"/>
    <hyperlink ref="B34" r:id="rId6"/>
  </hyperlinks>
  <pageMargins left="0.75" right="0.75" top="1" bottom="1" header="0.5" footer="0.5"/>
  <pageSetup paperSize="9" scale="76" orientation="portrait" r:id="rId7"/>
  <headerFooter alignWithMargins="0">
    <oddHeader>&amp;CPROTECT: STATISTICS UNTIL 9:30AM TUESDAY 28 JUNE 2011</oddHeader>
  </headerFooter>
  <drawing r:id="rId8"/>
</worksheet>
</file>

<file path=xl/worksheets/sheet10.xml><?xml version="1.0" encoding="utf-8"?>
<worksheet xmlns="http://schemas.openxmlformats.org/spreadsheetml/2006/main" xmlns:r="http://schemas.openxmlformats.org/officeDocument/2006/relationships">
  <sheetPr codeName="Sheet9">
    <tabColor indexed="16"/>
  </sheetPr>
  <dimension ref="A1:W38"/>
  <sheetViews>
    <sheetView showRowColHeaders="0" zoomScaleNormal="100" zoomScaleSheetLayoutView="80" workbookViewId="0"/>
  </sheetViews>
  <sheetFormatPr defaultRowHeight="12.75"/>
  <cols>
    <col min="1" max="1" width="2.7109375" style="88" customWidth="1"/>
    <col min="2" max="2" width="30.28515625" style="88" customWidth="1"/>
    <col min="3" max="7" width="12.28515625" style="88" customWidth="1"/>
    <col min="8" max="8" width="9.140625" style="88"/>
    <col min="9" max="9" width="15.85546875" style="88" bestFit="1" customWidth="1"/>
    <col min="10" max="14" width="9.140625" style="88"/>
    <col min="15" max="15" width="13.140625" style="88" customWidth="1"/>
    <col min="16" max="16384" width="9.140625" style="88"/>
  </cols>
  <sheetData>
    <row r="1" spans="1:23">
      <c r="A1" s="209"/>
      <c r="B1" s="210"/>
      <c r="C1" s="211"/>
      <c r="D1" s="211"/>
      <c r="E1" s="211"/>
      <c r="F1" s="211"/>
      <c r="G1" s="211"/>
      <c r="H1" s="211"/>
      <c r="I1" s="211"/>
      <c r="J1" s="211"/>
      <c r="K1" s="211"/>
      <c r="L1" s="211"/>
    </row>
    <row r="2" spans="1:23" ht="12.75" customHeight="1">
      <c r="A2" s="211"/>
      <c r="B2" s="268" t="s">
        <v>147</v>
      </c>
      <c r="C2" s="269"/>
      <c r="D2" s="269"/>
      <c r="E2" s="269"/>
      <c r="F2" s="269"/>
      <c r="G2" s="269"/>
      <c r="H2" s="269"/>
      <c r="I2" s="269"/>
      <c r="J2" s="269"/>
      <c r="K2" s="269"/>
      <c r="L2" s="269"/>
      <c r="N2" s="73"/>
      <c r="O2" s="73"/>
      <c r="P2" s="73"/>
      <c r="Q2" s="73"/>
      <c r="R2" s="73"/>
      <c r="S2" s="73"/>
      <c r="T2" s="73"/>
      <c r="U2" s="73"/>
      <c r="V2" s="73"/>
      <c r="W2" s="73"/>
    </row>
    <row r="3" spans="1:23" ht="12.75" customHeight="1">
      <c r="A3" s="211"/>
      <c r="B3" s="212"/>
      <c r="C3" s="212"/>
      <c r="D3" s="212"/>
      <c r="E3" s="212"/>
      <c r="F3" s="212"/>
      <c r="G3" s="212"/>
      <c r="H3" s="212"/>
      <c r="I3" s="212"/>
      <c r="J3" s="212"/>
      <c r="K3" s="212"/>
      <c r="L3" s="212"/>
      <c r="N3" s="73"/>
      <c r="O3" s="73"/>
      <c r="P3" s="73"/>
      <c r="Q3" s="73"/>
      <c r="R3" s="73"/>
      <c r="S3" s="73"/>
      <c r="T3" s="73"/>
      <c r="U3" s="73"/>
      <c r="V3" s="73"/>
      <c r="W3" s="73"/>
    </row>
    <row r="4" spans="1:23">
      <c r="A4" s="211"/>
      <c r="B4" s="213"/>
      <c r="C4" s="211"/>
      <c r="D4" s="211"/>
      <c r="E4" s="211"/>
      <c r="F4" s="211"/>
      <c r="G4" s="211"/>
      <c r="H4" s="211"/>
      <c r="I4" s="211"/>
      <c r="J4" s="211"/>
      <c r="K4" s="211"/>
      <c r="L4" s="214"/>
      <c r="M4" s="214"/>
      <c r="N4" s="214"/>
      <c r="O4" s="214"/>
      <c r="P4" s="214"/>
      <c r="Q4" s="214"/>
      <c r="R4" s="214"/>
      <c r="S4" s="214"/>
      <c r="T4" s="214"/>
      <c r="U4" s="214"/>
      <c r="V4" s="73"/>
      <c r="W4" s="73"/>
    </row>
    <row r="5" spans="1:23">
      <c r="A5" s="211"/>
      <c r="B5" s="215"/>
      <c r="C5" s="211"/>
      <c r="D5" s="211"/>
      <c r="E5" s="211"/>
      <c r="F5" s="211"/>
      <c r="G5" s="211"/>
      <c r="H5" s="211"/>
      <c r="I5" s="211"/>
      <c r="J5" s="214"/>
      <c r="K5" s="214"/>
      <c r="L5" s="214"/>
      <c r="M5" s="214"/>
      <c r="N5" s="231"/>
      <c r="O5" s="231"/>
      <c r="P5" s="231"/>
      <c r="Q5" s="231"/>
      <c r="R5" s="231"/>
      <c r="S5" s="231"/>
      <c r="T5" s="231"/>
      <c r="U5" s="214"/>
      <c r="V5" s="73"/>
      <c r="W5" s="73"/>
    </row>
    <row r="6" spans="1:23">
      <c r="A6" s="211"/>
      <c r="B6" s="216" t="s">
        <v>84</v>
      </c>
      <c r="C6" s="211"/>
      <c r="D6" s="211"/>
      <c r="E6" s="211"/>
      <c r="F6" s="211"/>
      <c r="G6" s="211"/>
      <c r="H6" s="211"/>
      <c r="I6" s="211"/>
      <c r="J6" s="214"/>
      <c r="K6" s="214"/>
      <c r="L6" s="214"/>
      <c r="M6" s="214"/>
      <c r="N6" s="231"/>
      <c r="O6" s="232" t="s">
        <v>132</v>
      </c>
      <c r="P6" s="233"/>
      <c r="Q6" s="233"/>
      <c r="R6" s="233"/>
      <c r="S6" s="233"/>
      <c r="T6" s="233"/>
      <c r="U6" s="214"/>
      <c r="V6" s="73"/>
      <c r="W6" s="73"/>
    </row>
    <row r="7" spans="1:23">
      <c r="A7" s="217"/>
      <c r="B7" s="270" t="s">
        <v>133</v>
      </c>
      <c r="C7" s="272" t="s">
        <v>16</v>
      </c>
      <c r="D7" s="272"/>
      <c r="E7" s="272"/>
      <c r="F7" s="272"/>
      <c r="G7" s="272"/>
      <c r="H7" s="211"/>
      <c r="I7" s="211"/>
      <c r="J7" s="214"/>
      <c r="K7" s="214"/>
      <c r="L7" s="214"/>
      <c r="M7" s="214"/>
      <c r="N7" s="231"/>
      <c r="O7" s="231"/>
      <c r="P7" s="234" t="s">
        <v>16</v>
      </c>
      <c r="Q7" s="234"/>
      <c r="R7" s="234"/>
      <c r="S7" s="234"/>
      <c r="T7" s="234"/>
      <c r="U7" s="214"/>
      <c r="V7" s="73"/>
      <c r="W7" s="73"/>
    </row>
    <row r="8" spans="1:23">
      <c r="A8" s="211"/>
      <c r="B8" s="271"/>
      <c r="C8" s="218" t="s">
        <v>12</v>
      </c>
      <c r="D8" s="218" t="s">
        <v>13</v>
      </c>
      <c r="E8" s="218" t="s">
        <v>14</v>
      </c>
      <c r="F8" s="218" t="s">
        <v>15</v>
      </c>
      <c r="G8" s="219" t="s">
        <v>11</v>
      </c>
      <c r="H8" s="211"/>
      <c r="I8" s="211"/>
      <c r="J8" s="214"/>
      <c r="K8" s="214"/>
      <c r="L8" s="214"/>
      <c r="M8" s="214"/>
      <c r="N8" s="231"/>
      <c r="O8" s="235" t="s">
        <v>133</v>
      </c>
      <c r="P8" s="236" t="s">
        <v>12</v>
      </c>
      <c r="Q8" s="236" t="s">
        <v>13</v>
      </c>
      <c r="R8" s="236" t="s">
        <v>14</v>
      </c>
      <c r="S8" s="236" t="s">
        <v>15</v>
      </c>
      <c r="T8" s="237" t="s">
        <v>11</v>
      </c>
      <c r="U8" s="214"/>
      <c r="V8" s="73"/>
      <c r="W8" s="73"/>
    </row>
    <row r="9" spans="1:23" ht="12.75" customHeight="1">
      <c r="A9" s="211"/>
      <c r="B9" s="220" t="s">
        <v>140</v>
      </c>
      <c r="C9" s="221">
        <v>3</v>
      </c>
      <c r="D9" s="221">
        <v>10</v>
      </c>
      <c r="E9" s="221">
        <v>2</v>
      </c>
      <c r="F9" s="221">
        <v>0</v>
      </c>
      <c r="G9" s="222">
        <f>SUM(C9:F9)</f>
        <v>15</v>
      </c>
      <c r="H9" s="211"/>
      <c r="I9" s="211"/>
      <c r="J9" s="214"/>
      <c r="K9" s="214"/>
      <c r="L9" s="214"/>
      <c r="M9" s="214"/>
      <c r="N9" s="231"/>
      <c r="O9" s="238" t="s">
        <v>140</v>
      </c>
      <c r="P9" s="239">
        <v>3</v>
      </c>
      <c r="Q9" s="239">
        <v>10</v>
      </c>
      <c r="R9" s="239">
        <v>2</v>
      </c>
      <c r="S9" s="239">
        <v>0</v>
      </c>
      <c r="T9" s="239">
        <v>100</v>
      </c>
      <c r="U9" s="214"/>
      <c r="V9" s="73"/>
      <c r="W9" s="73"/>
    </row>
    <row r="10" spans="1:23" ht="12.75" customHeight="1">
      <c r="A10" s="211"/>
      <c r="B10" s="223" t="s">
        <v>134</v>
      </c>
      <c r="C10" s="221">
        <v>1</v>
      </c>
      <c r="D10" s="221">
        <v>11</v>
      </c>
      <c r="E10" s="221">
        <v>2</v>
      </c>
      <c r="F10" s="221">
        <v>0</v>
      </c>
      <c r="G10" s="222">
        <f>SUM(C10:F10)</f>
        <v>14</v>
      </c>
      <c r="H10" s="211"/>
      <c r="I10" s="211"/>
      <c r="J10" s="214"/>
      <c r="K10" s="214"/>
      <c r="L10" s="214"/>
      <c r="M10" s="214"/>
      <c r="N10" s="231"/>
      <c r="O10" s="238" t="s">
        <v>134</v>
      </c>
      <c r="P10" s="239">
        <v>1</v>
      </c>
      <c r="Q10" s="239">
        <v>11</v>
      </c>
      <c r="R10" s="239">
        <v>2</v>
      </c>
      <c r="S10" s="239">
        <v>0</v>
      </c>
      <c r="T10" s="239">
        <v>100</v>
      </c>
      <c r="U10" s="214"/>
      <c r="V10" s="73"/>
      <c r="W10" s="73"/>
    </row>
    <row r="11" spans="1:23" ht="12.75" customHeight="1">
      <c r="A11" s="211"/>
      <c r="B11" s="223" t="s">
        <v>135</v>
      </c>
      <c r="C11" s="221">
        <v>0</v>
      </c>
      <c r="D11" s="221">
        <v>16</v>
      </c>
      <c r="E11" s="221">
        <v>6</v>
      </c>
      <c r="F11" s="221">
        <v>0</v>
      </c>
      <c r="G11" s="222">
        <f>SUM(C11:F11)</f>
        <v>22</v>
      </c>
      <c r="H11" s="211"/>
      <c r="I11" s="211"/>
      <c r="J11" s="214"/>
      <c r="K11" s="214"/>
      <c r="L11" s="214"/>
      <c r="M11" s="214"/>
      <c r="N11" s="231"/>
      <c r="O11" s="238" t="s">
        <v>135</v>
      </c>
      <c r="P11" s="239">
        <v>0</v>
      </c>
      <c r="Q11" s="239">
        <v>16</v>
      </c>
      <c r="R11" s="239">
        <v>6</v>
      </c>
      <c r="S11" s="239">
        <v>0</v>
      </c>
      <c r="T11" s="239">
        <v>100</v>
      </c>
      <c r="U11" s="214"/>
      <c r="V11" s="73"/>
      <c r="W11" s="73"/>
    </row>
    <row r="12" spans="1:23" ht="12.75" customHeight="1">
      <c r="A12" s="211"/>
      <c r="B12" s="220" t="s">
        <v>142</v>
      </c>
      <c r="C12" s="221">
        <v>4</v>
      </c>
      <c r="D12" s="221">
        <v>18</v>
      </c>
      <c r="E12" s="221">
        <v>3</v>
      </c>
      <c r="F12" s="221">
        <v>0</v>
      </c>
      <c r="G12" s="222">
        <f>SUM(C12:F12)</f>
        <v>25</v>
      </c>
      <c r="H12" s="211"/>
      <c r="I12" s="211"/>
      <c r="J12" s="214"/>
      <c r="K12" s="214"/>
      <c r="L12" s="214"/>
      <c r="M12" s="214"/>
      <c r="N12" s="231"/>
      <c r="O12" s="238" t="s">
        <v>142</v>
      </c>
      <c r="P12" s="239">
        <v>4</v>
      </c>
      <c r="Q12" s="239">
        <v>18</v>
      </c>
      <c r="R12" s="239">
        <v>3</v>
      </c>
      <c r="S12" s="239">
        <v>0</v>
      </c>
      <c r="T12" s="239">
        <v>100</v>
      </c>
      <c r="U12" s="214"/>
      <c r="V12" s="73"/>
      <c r="W12" s="73"/>
    </row>
    <row r="13" spans="1:23" ht="12.75" customHeight="1">
      <c r="A13" s="211"/>
      <c r="B13" s="244" t="s">
        <v>148</v>
      </c>
      <c r="C13" s="224">
        <f>SUM(C9:C12)</f>
        <v>8</v>
      </c>
      <c r="D13" s="224">
        <f>SUM(D9:D12)</f>
        <v>55</v>
      </c>
      <c r="E13" s="224">
        <f>SUM(E9:E12)</f>
        <v>13</v>
      </c>
      <c r="F13" s="225">
        <v>0</v>
      </c>
      <c r="G13" s="224">
        <f>SUM(C13:F13)</f>
        <v>76</v>
      </c>
      <c r="H13" s="211"/>
      <c r="I13" s="211"/>
      <c r="J13" s="214"/>
      <c r="K13" s="214"/>
      <c r="L13" s="214"/>
      <c r="M13" s="214"/>
      <c r="N13" s="231"/>
      <c r="O13" s="238" t="s">
        <v>148</v>
      </c>
      <c r="P13" s="239">
        <v>8</v>
      </c>
      <c r="Q13" s="239">
        <v>55</v>
      </c>
      <c r="R13" s="239">
        <v>13</v>
      </c>
      <c r="S13" s="239">
        <v>0</v>
      </c>
      <c r="T13" s="239">
        <v>100</v>
      </c>
      <c r="U13" s="214"/>
      <c r="V13" s="73"/>
      <c r="W13" s="73"/>
    </row>
    <row r="14" spans="1:23" ht="12.75" customHeight="1">
      <c r="A14" s="211"/>
      <c r="B14" s="223"/>
      <c r="C14" s="222"/>
      <c r="D14" s="222"/>
      <c r="E14" s="222"/>
      <c r="F14" s="211"/>
      <c r="G14" s="226" t="s">
        <v>85</v>
      </c>
      <c r="H14" s="211"/>
      <c r="I14" s="211"/>
      <c r="J14" s="214"/>
      <c r="K14" s="214"/>
      <c r="L14" s="214"/>
      <c r="M14" s="214"/>
      <c r="N14" s="214"/>
      <c r="O14" s="74"/>
      <c r="P14" s="239"/>
      <c r="Q14" s="239"/>
      <c r="R14" s="239"/>
      <c r="S14" s="239"/>
      <c r="T14" s="239"/>
      <c r="U14" s="214"/>
      <c r="V14" s="73"/>
      <c r="W14" s="73"/>
    </row>
    <row r="15" spans="1:23">
      <c r="A15" s="211"/>
      <c r="B15" s="211"/>
      <c r="C15" s="211"/>
      <c r="D15" s="211"/>
      <c r="E15" s="211"/>
      <c r="F15" s="211"/>
      <c r="G15" s="211"/>
      <c r="H15" s="227"/>
      <c r="I15" s="211"/>
      <c r="J15" s="214"/>
      <c r="K15" s="214"/>
      <c r="L15" s="228"/>
      <c r="M15" s="214"/>
      <c r="N15" s="214"/>
      <c r="O15" s="231"/>
      <c r="P15" s="233"/>
      <c r="Q15" s="233"/>
      <c r="R15" s="233"/>
      <c r="S15" s="233"/>
      <c r="T15" s="233"/>
      <c r="U15" s="214"/>
      <c r="V15" s="73"/>
      <c r="W15" s="73"/>
    </row>
    <row r="16" spans="1:23">
      <c r="A16" s="211"/>
      <c r="B16" s="211"/>
      <c r="C16" s="211"/>
      <c r="D16" s="211"/>
      <c r="E16" s="211"/>
      <c r="F16" s="211"/>
      <c r="G16" s="211"/>
      <c r="H16" s="211"/>
      <c r="I16" s="211"/>
      <c r="J16" s="214"/>
      <c r="K16" s="214"/>
      <c r="L16" s="228"/>
      <c r="M16" s="214"/>
      <c r="N16" s="214"/>
      <c r="O16" s="214"/>
      <c r="P16" s="228"/>
      <c r="Q16" s="228"/>
      <c r="R16" s="228"/>
      <c r="S16" s="228"/>
      <c r="T16" s="228"/>
      <c r="U16" s="214"/>
      <c r="V16" s="73"/>
      <c r="W16" s="73"/>
    </row>
    <row r="17" spans="1:23">
      <c r="A17" s="211"/>
      <c r="B17" s="211"/>
      <c r="C17" s="211"/>
      <c r="D17" s="211"/>
      <c r="E17" s="211"/>
      <c r="F17" s="211"/>
      <c r="G17" s="211"/>
      <c r="H17" s="211"/>
      <c r="I17" s="211"/>
      <c r="J17" s="214"/>
      <c r="K17" s="214"/>
      <c r="L17" s="214"/>
      <c r="M17" s="214"/>
      <c r="N17" s="214"/>
      <c r="O17" s="230"/>
      <c r="P17" s="228"/>
      <c r="Q17" s="228"/>
      <c r="R17" s="228"/>
      <c r="S17" s="228"/>
      <c r="T17" s="228"/>
      <c r="U17" s="214"/>
      <c r="V17" s="73"/>
      <c r="W17" s="73"/>
    </row>
    <row r="18" spans="1:23">
      <c r="A18" s="211"/>
      <c r="B18" s="211"/>
      <c r="C18" s="211"/>
      <c r="D18" s="211"/>
      <c r="E18" s="211"/>
      <c r="F18" s="211"/>
      <c r="G18" s="211"/>
      <c r="H18" s="211"/>
      <c r="I18" s="211"/>
      <c r="J18" s="214"/>
      <c r="K18" s="214"/>
      <c r="L18" s="214"/>
      <c r="M18" s="73"/>
      <c r="N18" s="73"/>
      <c r="O18" s="73"/>
      <c r="P18" s="76"/>
      <c r="Q18" s="76"/>
      <c r="R18" s="76"/>
      <c r="S18" s="76"/>
      <c r="T18" s="76"/>
      <c r="U18" s="73"/>
      <c r="V18" s="73"/>
      <c r="W18" s="73"/>
    </row>
    <row r="19" spans="1:23">
      <c r="A19" s="211"/>
      <c r="B19" s="211"/>
      <c r="C19" s="211"/>
      <c r="D19" s="211"/>
      <c r="E19" s="211"/>
      <c r="F19" s="211"/>
      <c r="G19" s="211"/>
      <c r="H19" s="211"/>
      <c r="I19" s="211"/>
      <c r="J19" s="214"/>
      <c r="K19" s="214"/>
      <c r="L19" s="214"/>
      <c r="M19" s="73"/>
      <c r="N19" s="73"/>
      <c r="O19" s="77"/>
      <c r="P19" s="78"/>
      <c r="Q19" s="78"/>
      <c r="R19" s="78"/>
      <c r="S19" s="78"/>
      <c r="T19" s="79"/>
      <c r="U19" s="73"/>
      <c r="V19" s="73"/>
      <c r="W19" s="73"/>
    </row>
    <row r="20" spans="1:23">
      <c r="A20" s="211"/>
      <c r="B20" s="211"/>
      <c r="C20" s="211"/>
      <c r="D20" s="211"/>
      <c r="E20" s="211"/>
      <c r="F20" s="211"/>
      <c r="G20" s="211"/>
      <c r="H20" s="211"/>
      <c r="I20" s="211"/>
      <c r="J20" s="223"/>
      <c r="K20" s="214"/>
      <c r="L20" s="214"/>
      <c r="M20" s="73"/>
      <c r="N20" s="73"/>
      <c r="O20" s="80"/>
      <c r="P20" s="81"/>
      <c r="Q20" s="81"/>
      <c r="R20" s="81"/>
      <c r="S20" s="81"/>
      <c r="T20" s="82"/>
      <c r="U20" s="73"/>
      <c r="V20" s="73"/>
      <c r="W20" s="73"/>
    </row>
    <row r="21" spans="1:23">
      <c r="A21" s="211"/>
      <c r="B21" s="211"/>
      <c r="C21" s="211"/>
      <c r="D21" s="211"/>
      <c r="E21" s="211"/>
      <c r="F21" s="211"/>
      <c r="G21" s="211"/>
      <c r="H21" s="211"/>
      <c r="I21" s="211"/>
      <c r="J21" s="229"/>
      <c r="K21" s="214"/>
      <c r="L21" s="214"/>
      <c r="M21" s="73"/>
      <c r="N21" s="73"/>
      <c r="O21" s="80"/>
      <c r="P21" s="81"/>
      <c r="Q21" s="81"/>
      <c r="R21" s="81"/>
      <c r="S21" s="81"/>
      <c r="T21" s="82"/>
      <c r="U21" s="73"/>
      <c r="V21" s="73"/>
      <c r="W21" s="73"/>
    </row>
    <row r="22" spans="1:23">
      <c r="A22" s="211"/>
      <c r="B22" s="211"/>
      <c r="C22" s="211"/>
      <c r="D22" s="211"/>
      <c r="E22" s="211"/>
      <c r="F22" s="211"/>
      <c r="G22" s="211"/>
      <c r="H22" s="211"/>
      <c r="I22" s="211"/>
      <c r="J22" s="223"/>
      <c r="K22" s="214"/>
      <c r="L22" s="214"/>
      <c r="M22" s="73"/>
      <c r="N22" s="73"/>
      <c r="O22" s="80"/>
      <c r="P22" s="81"/>
      <c r="Q22" s="81"/>
      <c r="R22" s="81"/>
      <c r="S22" s="81"/>
      <c r="T22" s="82"/>
      <c r="U22" s="73"/>
      <c r="V22" s="73"/>
      <c r="W22" s="73"/>
    </row>
    <row r="23" spans="1:23">
      <c r="A23" s="211"/>
      <c r="B23" s="211"/>
      <c r="C23" s="211"/>
      <c r="D23" s="211"/>
      <c r="E23" s="211"/>
      <c r="F23" s="211"/>
      <c r="G23" s="211"/>
      <c r="H23" s="211"/>
      <c r="I23" s="211"/>
      <c r="J23" s="223"/>
      <c r="K23" s="214"/>
      <c r="L23" s="214"/>
      <c r="M23" s="73"/>
      <c r="N23" s="73"/>
      <c r="O23" s="80"/>
      <c r="P23" s="81"/>
      <c r="Q23" s="81"/>
      <c r="R23" s="81"/>
      <c r="S23" s="81"/>
      <c r="T23" s="82"/>
      <c r="U23" s="73"/>
      <c r="V23" s="73"/>
      <c r="W23" s="73"/>
    </row>
    <row r="24" spans="1:23">
      <c r="A24" s="211"/>
      <c r="B24" s="211"/>
      <c r="C24" s="211"/>
      <c r="D24" s="211"/>
      <c r="E24" s="211"/>
      <c r="F24" s="211"/>
      <c r="G24" s="211"/>
      <c r="H24" s="211"/>
      <c r="I24" s="211"/>
      <c r="J24" s="230"/>
      <c r="K24" s="214"/>
      <c r="L24" s="214"/>
      <c r="M24" s="73"/>
      <c r="N24" s="73"/>
      <c r="O24" s="80"/>
      <c r="P24" s="81"/>
      <c r="Q24" s="81"/>
      <c r="R24" s="81"/>
      <c r="S24" s="81"/>
      <c r="T24" s="82"/>
      <c r="U24" s="73"/>
      <c r="V24" s="73"/>
      <c r="W24" s="73"/>
    </row>
    <row r="25" spans="1:23">
      <c r="A25" s="211"/>
      <c r="B25" s="211"/>
      <c r="C25" s="211"/>
      <c r="D25" s="211"/>
      <c r="E25" s="211"/>
      <c r="F25" s="211"/>
      <c r="G25" s="211"/>
      <c r="H25" s="211"/>
      <c r="I25" s="211"/>
      <c r="J25" s="214"/>
      <c r="K25" s="214"/>
      <c r="L25" s="214"/>
      <c r="M25" s="73"/>
      <c r="N25" s="73"/>
      <c r="O25" s="80"/>
      <c r="P25" s="81"/>
      <c r="Q25" s="81"/>
      <c r="R25" s="81"/>
      <c r="S25" s="81"/>
      <c r="T25" s="82"/>
      <c r="U25" s="73"/>
      <c r="V25" s="73"/>
      <c r="W25" s="73"/>
    </row>
    <row r="26" spans="1:23">
      <c r="A26" s="211"/>
      <c r="B26" s="211"/>
      <c r="C26" s="211"/>
      <c r="D26" s="211"/>
      <c r="E26" s="211"/>
      <c r="F26" s="211"/>
      <c r="G26" s="211"/>
      <c r="H26" s="211"/>
      <c r="I26" s="211"/>
      <c r="J26" s="214"/>
      <c r="K26" s="214"/>
      <c r="L26" s="214"/>
      <c r="M26" s="73"/>
      <c r="N26" s="73"/>
      <c r="O26" s="73"/>
      <c r="P26" s="75"/>
      <c r="Q26" s="75"/>
      <c r="R26" s="75"/>
      <c r="S26" s="75"/>
      <c r="T26" s="75"/>
      <c r="U26" s="73"/>
      <c r="V26" s="73"/>
      <c r="W26" s="73"/>
    </row>
    <row r="27" spans="1:23">
      <c r="A27" s="211"/>
      <c r="B27" s="211"/>
      <c r="C27" s="211"/>
      <c r="D27" s="211"/>
      <c r="E27" s="211"/>
      <c r="F27" s="211"/>
      <c r="G27" s="211"/>
      <c r="H27" s="211"/>
      <c r="I27" s="211"/>
      <c r="J27" s="214"/>
      <c r="K27" s="214"/>
      <c r="L27" s="214"/>
      <c r="M27" s="73"/>
      <c r="N27" s="73"/>
      <c r="O27" s="73"/>
      <c r="P27" s="75"/>
      <c r="Q27" s="75"/>
      <c r="R27" s="75"/>
      <c r="S27" s="75"/>
      <c r="T27" s="75"/>
      <c r="U27" s="73"/>
      <c r="V27" s="73"/>
      <c r="W27" s="73"/>
    </row>
    <row r="28" spans="1:23">
      <c r="A28" s="211"/>
      <c r="B28" s="211"/>
      <c r="C28" s="211"/>
      <c r="D28" s="211"/>
      <c r="E28" s="211"/>
      <c r="F28" s="211"/>
      <c r="G28" s="211"/>
      <c r="H28" s="211"/>
      <c r="I28" s="211"/>
      <c r="J28" s="214"/>
      <c r="K28" s="214"/>
      <c r="L28" s="214"/>
      <c r="M28" s="73"/>
      <c r="N28" s="73"/>
      <c r="O28" s="73"/>
      <c r="P28" s="73"/>
      <c r="Q28" s="73"/>
      <c r="R28" s="73"/>
      <c r="S28" s="73"/>
      <c r="T28" s="73"/>
      <c r="U28" s="73"/>
      <c r="V28" s="73"/>
      <c r="W28" s="73"/>
    </row>
    <row r="29" spans="1:23">
      <c r="A29" s="211"/>
      <c r="B29" s="211"/>
      <c r="C29" s="211"/>
      <c r="D29" s="211"/>
      <c r="E29" s="211"/>
      <c r="F29" s="211"/>
      <c r="G29" s="211"/>
      <c r="H29" s="211"/>
      <c r="I29" s="211"/>
      <c r="J29" s="211"/>
      <c r="K29" s="211"/>
      <c r="L29" s="214"/>
      <c r="M29" s="73"/>
      <c r="N29" s="73"/>
      <c r="O29" s="73"/>
      <c r="P29" s="73"/>
      <c r="Q29" s="73"/>
      <c r="R29" s="73"/>
      <c r="S29" s="73"/>
      <c r="T29" s="73"/>
      <c r="U29" s="73"/>
      <c r="V29" s="73"/>
      <c r="W29" s="73"/>
    </row>
    <row r="30" spans="1:23">
      <c r="A30" s="211"/>
      <c r="B30" s="211"/>
      <c r="C30" s="211"/>
      <c r="D30" s="211"/>
      <c r="E30" s="211"/>
      <c r="F30" s="211"/>
      <c r="G30" s="211"/>
      <c r="H30" s="211"/>
      <c r="I30" s="211"/>
      <c r="J30" s="211"/>
      <c r="K30" s="211"/>
      <c r="L30" s="214"/>
      <c r="M30" s="73"/>
      <c r="N30" s="73"/>
      <c r="O30" s="73"/>
      <c r="P30" s="73"/>
      <c r="Q30" s="73"/>
      <c r="R30" s="73"/>
      <c r="S30" s="73"/>
      <c r="T30" s="73"/>
      <c r="U30" s="73"/>
      <c r="V30" s="73"/>
      <c r="W30" s="73"/>
    </row>
    <row r="31" spans="1:23">
      <c r="A31" s="211"/>
      <c r="B31" s="211"/>
      <c r="C31" s="211"/>
      <c r="D31" s="211"/>
      <c r="E31" s="211"/>
      <c r="F31" s="211"/>
      <c r="G31" s="211"/>
      <c r="H31" s="211"/>
      <c r="I31" s="211"/>
      <c r="J31" s="211"/>
      <c r="K31" s="211"/>
      <c r="L31" s="211"/>
      <c r="N31" s="73"/>
      <c r="O31" s="73"/>
      <c r="P31" s="73"/>
      <c r="Q31" s="73"/>
      <c r="R31" s="73"/>
      <c r="S31" s="73"/>
      <c r="T31" s="73"/>
      <c r="U31" s="73"/>
      <c r="V31" s="73"/>
      <c r="W31" s="73"/>
    </row>
    <row r="32" spans="1:23">
      <c r="A32" s="211"/>
      <c r="B32" s="211"/>
      <c r="C32" s="211"/>
      <c r="D32" s="211"/>
      <c r="E32" s="211"/>
      <c r="F32" s="211"/>
      <c r="G32" s="211"/>
      <c r="H32" s="211"/>
      <c r="I32" s="211"/>
      <c r="J32" s="211"/>
      <c r="K32" s="211"/>
      <c r="L32" s="211"/>
      <c r="N32" s="73"/>
      <c r="O32" s="73"/>
      <c r="P32" s="73"/>
      <c r="Q32" s="73"/>
      <c r="R32" s="73"/>
      <c r="S32" s="73"/>
      <c r="T32" s="73"/>
      <c r="U32" s="73"/>
      <c r="V32" s="73"/>
      <c r="W32" s="73"/>
    </row>
    <row r="33" spans="1:23">
      <c r="A33" s="211"/>
      <c r="B33" s="211"/>
      <c r="C33" s="211"/>
      <c r="D33" s="211"/>
      <c r="E33" s="211"/>
      <c r="F33" s="211"/>
      <c r="G33" s="211"/>
      <c r="H33" s="211"/>
      <c r="I33" s="211"/>
      <c r="J33" s="211"/>
      <c r="K33" s="211"/>
      <c r="L33" s="211"/>
      <c r="N33" s="73"/>
      <c r="O33" s="73"/>
      <c r="P33" s="73"/>
      <c r="Q33" s="73"/>
      <c r="R33" s="73"/>
      <c r="S33" s="73"/>
      <c r="T33" s="73"/>
      <c r="U33" s="73"/>
      <c r="V33" s="73"/>
      <c r="W33" s="73"/>
    </row>
    <row r="34" spans="1:23">
      <c r="A34" s="211"/>
      <c r="B34" s="211"/>
      <c r="C34" s="211"/>
      <c r="D34" s="211"/>
      <c r="E34" s="211"/>
      <c r="F34" s="211"/>
      <c r="G34" s="211"/>
      <c r="H34" s="211"/>
      <c r="I34" s="211"/>
      <c r="J34" s="211"/>
      <c r="K34" s="211"/>
      <c r="L34" s="211"/>
      <c r="N34" s="73"/>
      <c r="O34" s="73"/>
      <c r="P34" s="73"/>
      <c r="Q34" s="73"/>
      <c r="R34" s="73"/>
      <c r="S34" s="73"/>
      <c r="T34" s="73"/>
      <c r="U34" s="73"/>
      <c r="V34" s="73"/>
      <c r="W34" s="73"/>
    </row>
    <row r="35" spans="1:23">
      <c r="A35" s="211"/>
      <c r="B35" s="216"/>
      <c r="C35" s="211"/>
      <c r="D35" s="211"/>
      <c r="E35" s="211"/>
      <c r="F35" s="211"/>
      <c r="G35" s="226"/>
      <c r="H35" s="227"/>
      <c r="I35" s="211"/>
      <c r="J35" s="211"/>
      <c r="K35" s="211"/>
      <c r="L35" s="211"/>
    </row>
    <row r="36" spans="1:23">
      <c r="A36" s="211"/>
      <c r="B36" s="112" t="s">
        <v>112</v>
      </c>
      <c r="C36" s="150"/>
      <c r="D36" s="150"/>
      <c r="E36" s="150"/>
      <c r="F36" s="150"/>
      <c r="G36" s="150"/>
      <c r="H36" s="150"/>
      <c r="I36" s="150"/>
      <c r="J36" s="197"/>
      <c r="K36" s="211"/>
      <c r="L36" s="211"/>
    </row>
    <row r="37" spans="1:23">
      <c r="B37" s="89"/>
    </row>
    <row r="38" spans="1:23">
      <c r="B38" s="89"/>
    </row>
  </sheetData>
  <sheetProtection sheet="1" objects="1"/>
  <mergeCells count="3">
    <mergeCell ref="B2:L2"/>
    <mergeCell ref="B7:B8"/>
    <mergeCell ref="C7:G7"/>
  </mergeCells>
  <pageMargins left="0.74803149606299213" right="0.74803149606299213" top="0.98425196850393704" bottom="0.98425196850393704" header="0.51181102362204722" footer="0.51181102362204722"/>
  <pageSetup paperSize="9" scale="86" orientation="landscape" r:id="rId1"/>
  <headerFooter alignWithMargins="0"/>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62"/>
  </sheetPr>
  <dimension ref="A1:O22"/>
  <sheetViews>
    <sheetView showRowColHeaders="0" zoomScaleNormal="100" workbookViewId="0"/>
  </sheetViews>
  <sheetFormatPr defaultRowHeight="12.75"/>
  <cols>
    <col min="1" max="1" width="3.5703125" style="2" customWidth="1"/>
    <col min="2" max="12" width="9.140625" style="2"/>
    <col min="13" max="13" width="14.28515625" style="2" customWidth="1"/>
    <col min="14" max="14" width="16.85546875" style="2" customWidth="1"/>
    <col min="15" max="16384" width="9.140625" style="2"/>
  </cols>
  <sheetData>
    <row r="1" spans="1:15">
      <c r="A1" s="90"/>
      <c r="B1" s="91"/>
      <c r="C1" s="91"/>
      <c r="D1" s="91"/>
      <c r="E1" s="91"/>
      <c r="F1" s="91"/>
      <c r="G1" s="91"/>
      <c r="H1" s="91"/>
      <c r="I1" s="91"/>
      <c r="J1" s="91"/>
      <c r="K1" s="91"/>
      <c r="L1" s="91"/>
      <c r="M1" s="91"/>
      <c r="N1" s="91"/>
      <c r="O1" s="91"/>
    </row>
    <row r="2" spans="1:15">
      <c r="A2" s="91"/>
      <c r="B2" s="92" t="s">
        <v>5</v>
      </c>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91"/>
    </row>
    <row r="4" spans="1:15">
      <c r="A4" s="91"/>
      <c r="B4" s="92" t="s">
        <v>104</v>
      </c>
      <c r="C4" s="91"/>
      <c r="D4" s="91"/>
      <c r="E4" s="91"/>
      <c r="F4" s="91"/>
      <c r="G4" s="91"/>
      <c r="H4" s="91"/>
      <c r="I4" s="91"/>
      <c r="J4" s="91"/>
      <c r="K4" s="91"/>
      <c r="L4" s="91"/>
      <c r="M4" s="91"/>
      <c r="N4" s="91"/>
      <c r="O4" s="91"/>
    </row>
    <row r="5" spans="1:15">
      <c r="A5" s="91"/>
      <c r="B5" s="91"/>
      <c r="C5" s="91"/>
      <c r="D5" s="91"/>
      <c r="E5" s="91"/>
      <c r="F5" s="91"/>
      <c r="G5" s="91"/>
      <c r="H5" s="91"/>
      <c r="I5" s="91"/>
      <c r="J5" s="91"/>
      <c r="K5" s="91"/>
      <c r="L5" s="91"/>
      <c r="M5" s="91"/>
      <c r="N5" s="91"/>
      <c r="O5" s="91"/>
    </row>
    <row r="6" spans="1:15">
      <c r="A6" s="91"/>
      <c r="B6" s="247" t="s">
        <v>127</v>
      </c>
      <c r="C6" s="247"/>
      <c r="D6" s="247"/>
      <c r="E6" s="247"/>
      <c r="F6" s="247"/>
      <c r="G6" s="247"/>
      <c r="H6" s="247"/>
      <c r="I6" s="247"/>
      <c r="J6" s="247"/>
      <c r="K6" s="247"/>
      <c r="L6" s="247"/>
      <c r="M6" s="247"/>
      <c r="N6" s="247"/>
      <c r="O6" s="247"/>
    </row>
    <row r="7" spans="1:15">
      <c r="A7" s="91"/>
      <c r="B7" s="247"/>
      <c r="C7" s="247"/>
      <c r="D7" s="247"/>
      <c r="E7" s="247"/>
      <c r="F7" s="247"/>
      <c r="G7" s="247"/>
      <c r="H7" s="247"/>
      <c r="I7" s="247"/>
      <c r="J7" s="247"/>
      <c r="K7" s="247"/>
      <c r="L7" s="247"/>
      <c r="M7" s="247"/>
      <c r="N7" s="247"/>
      <c r="O7" s="247"/>
    </row>
    <row r="8" spans="1:15">
      <c r="A8" s="91"/>
      <c r="B8" s="93" t="s">
        <v>149</v>
      </c>
      <c r="C8" s="93"/>
      <c r="D8" s="93"/>
      <c r="E8" s="93"/>
      <c r="F8" s="93"/>
      <c r="G8" s="93"/>
      <c r="H8" s="93"/>
      <c r="I8" s="93"/>
      <c r="J8" s="93"/>
      <c r="K8" s="93"/>
      <c r="L8" s="93"/>
      <c r="M8" s="93"/>
      <c r="N8" s="93"/>
      <c r="O8" s="93"/>
    </row>
    <row r="9" spans="1:15">
      <c r="A9" s="91"/>
      <c r="B9" s="93"/>
      <c r="C9" s="93"/>
      <c r="D9" s="93"/>
      <c r="E9" s="93"/>
      <c r="F9" s="93"/>
      <c r="G9" s="93"/>
      <c r="H9" s="93"/>
      <c r="I9" s="93"/>
      <c r="J9" s="93"/>
      <c r="K9" s="93"/>
      <c r="L9" s="93"/>
      <c r="M9" s="93"/>
      <c r="N9" s="93"/>
      <c r="O9" s="93"/>
    </row>
    <row r="10" spans="1:15" ht="12.75" customHeight="1">
      <c r="A10" s="91"/>
      <c r="B10" s="248" t="s">
        <v>150</v>
      </c>
      <c r="C10" s="248"/>
      <c r="D10" s="248"/>
      <c r="E10" s="248"/>
      <c r="F10" s="248"/>
      <c r="G10" s="248"/>
      <c r="H10" s="248"/>
      <c r="I10" s="248"/>
      <c r="J10" s="248"/>
      <c r="K10" s="248"/>
      <c r="L10" s="248"/>
      <c r="M10" s="248"/>
      <c r="N10" s="248"/>
      <c r="O10" s="248"/>
    </row>
    <row r="11" spans="1:15" ht="14.25" customHeight="1">
      <c r="A11" s="91"/>
      <c r="B11" s="248"/>
      <c r="C11" s="248"/>
      <c r="D11" s="248"/>
      <c r="E11" s="248"/>
      <c r="F11" s="248"/>
      <c r="G11" s="248"/>
      <c r="H11" s="248"/>
      <c r="I11" s="248"/>
      <c r="J11" s="248"/>
      <c r="K11" s="248"/>
      <c r="L11" s="248"/>
      <c r="M11" s="248"/>
      <c r="N11" s="248"/>
      <c r="O11" s="248"/>
    </row>
    <row r="12" spans="1:15">
      <c r="A12" s="91"/>
      <c r="B12" s="92" t="s">
        <v>6</v>
      </c>
      <c r="C12" s="91"/>
      <c r="D12" s="91"/>
      <c r="E12" s="91"/>
      <c r="F12" s="91"/>
      <c r="G12" s="91"/>
      <c r="H12" s="91"/>
      <c r="I12" s="91"/>
      <c r="J12" s="91"/>
      <c r="K12" s="91"/>
      <c r="L12" s="91"/>
      <c r="M12" s="91"/>
      <c r="N12" s="91"/>
      <c r="O12" s="91"/>
    </row>
    <row r="13" spans="1:15">
      <c r="A13" s="91"/>
      <c r="B13" s="94"/>
      <c r="C13" s="91"/>
      <c r="D13" s="91"/>
      <c r="E13" s="91"/>
      <c r="F13" s="91"/>
      <c r="G13" s="91"/>
      <c r="H13" s="91"/>
      <c r="I13" s="91"/>
      <c r="J13" s="91"/>
      <c r="K13" s="91"/>
      <c r="L13" s="91"/>
      <c r="M13" s="91"/>
      <c r="N13" s="91"/>
      <c r="O13" s="91"/>
    </row>
    <row r="14" spans="1:15">
      <c r="A14" s="91"/>
      <c r="B14" s="249" t="s">
        <v>152</v>
      </c>
      <c r="C14" s="250"/>
      <c r="D14" s="250"/>
      <c r="E14" s="250"/>
      <c r="F14" s="250"/>
      <c r="G14" s="250"/>
      <c r="H14" s="250"/>
      <c r="I14" s="250"/>
      <c r="J14" s="250"/>
      <c r="K14" s="250"/>
      <c r="L14" s="250"/>
      <c r="M14" s="250"/>
      <c r="N14" s="91"/>
      <c r="O14" s="91"/>
    </row>
    <row r="15" spans="1:15">
      <c r="A15" s="91"/>
      <c r="B15" s="91"/>
      <c r="C15" s="93"/>
      <c r="D15" s="93"/>
      <c r="E15" s="93"/>
      <c r="F15" s="93"/>
      <c r="G15" s="93"/>
      <c r="H15" s="93"/>
      <c r="I15" s="93"/>
      <c r="J15" s="93"/>
      <c r="K15" s="93"/>
      <c r="L15" s="93"/>
      <c r="M15" s="93"/>
      <c r="N15" s="93"/>
      <c r="O15" s="91"/>
    </row>
    <row r="16" spans="1:15">
      <c r="A16" s="91"/>
      <c r="B16" s="251" t="s">
        <v>151</v>
      </c>
      <c r="C16" s="251"/>
      <c r="D16" s="251"/>
      <c r="E16" s="251"/>
      <c r="F16" s="251"/>
      <c r="G16" s="251"/>
      <c r="H16" s="251"/>
      <c r="I16" s="251"/>
      <c r="J16" s="251"/>
      <c r="K16" s="251"/>
      <c r="L16" s="251"/>
      <c r="M16" s="251"/>
      <c r="N16" s="251"/>
      <c r="O16" s="91"/>
    </row>
    <row r="17" spans="1:15">
      <c r="A17" s="91"/>
      <c r="B17" s="91"/>
      <c r="C17" s="91"/>
      <c r="D17" s="91"/>
      <c r="E17" s="91"/>
      <c r="F17" s="91"/>
      <c r="G17" s="91"/>
      <c r="H17" s="91"/>
      <c r="I17" s="91"/>
      <c r="J17" s="91"/>
      <c r="K17" s="91"/>
      <c r="L17" s="91"/>
      <c r="M17" s="91"/>
      <c r="N17" s="91"/>
      <c r="O17" s="91"/>
    </row>
    <row r="18" spans="1:15">
      <c r="A18" s="91"/>
      <c r="B18" s="91"/>
      <c r="C18" s="91"/>
      <c r="D18" s="91"/>
      <c r="E18" s="91"/>
      <c r="F18" s="91"/>
      <c r="G18" s="91"/>
      <c r="H18" s="91"/>
      <c r="I18" s="91"/>
      <c r="J18" s="91"/>
      <c r="K18" s="91"/>
      <c r="L18" s="91"/>
      <c r="M18" s="91"/>
      <c r="N18" s="91"/>
      <c r="O18" s="91"/>
    </row>
    <row r="19" spans="1:15">
      <c r="A19" s="91"/>
      <c r="B19" s="91"/>
      <c r="C19" s="91"/>
      <c r="D19" s="91"/>
      <c r="E19" s="91"/>
      <c r="F19" s="91"/>
      <c r="G19" s="91"/>
      <c r="H19" s="91"/>
      <c r="I19" s="91"/>
      <c r="J19" s="91"/>
      <c r="K19" s="91"/>
      <c r="L19" s="91"/>
      <c r="M19" s="91"/>
      <c r="N19" s="91"/>
      <c r="O19" s="91"/>
    </row>
    <row r="20" spans="1:15">
      <c r="A20" s="91"/>
      <c r="B20" s="91"/>
      <c r="C20" s="91"/>
      <c r="D20" s="91"/>
      <c r="E20" s="91"/>
      <c r="F20" s="91"/>
      <c r="G20" s="91"/>
      <c r="H20" s="91"/>
      <c r="I20" s="91"/>
      <c r="J20" s="91"/>
      <c r="K20" s="91"/>
      <c r="L20" s="91"/>
      <c r="M20" s="91"/>
      <c r="N20" s="91"/>
      <c r="O20" s="91"/>
    </row>
    <row r="21" spans="1:15">
      <c r="A21" s="91"/>
      <c r="B21" s="91"/>
      <c r="C21" s="91"/>
      <c r="D21" s="91"/>
      <c r="E21" s="91"/>
      <c r="F21" s="91"/>
      <c r="G21" s="91"/>
      <c r="H21" s="91"/>
      <c r="I21" s="91"/>
      <c r="J21" s="91"/>
      <c r="K21" s="91"/>
      <c r="L21" s="91"/>
      <c r="M21" s="91"/>
      <c r="N21" s="91"/>
      <c r="O21" s="91"/>
    </row>
    <row r="22" spans="1:15">
      <c r="A22" s="91"/>
      <c r="B22" s="91"/>
      <c r="C22" s="91"/>
      <c r="D22" s="91"/>
      <c r="E22" s="91"/>
      <c r="F22" s="91"/>
      <c r="G22" s="91"/>
      <c r="H22" s="91"/>
      <c r="I22" s="91"/>
      <c r="J22" s="91"/>
      <c r="K22" s="91"/>
      <c r="L22" s="91"/>
      <c r="M22" s="91"/>
      <c r="N22" s="91"/>
      <c r="O22" s="91"/>
    </row>
  </sheetData>
  <sheetProtection sheet="1"/>
  <mergeCells count="4">
    <mergeCell ref="B6:O7"/>
    <mergeCell ref="B10:O11"/>
    <mergeCell ref="B14:M14"/>
    <mergeCell ref="B16:N16"/>
  </mergeCells>
  <phoneticPr fontId="3" type="noConversion"/>
  <hyperlinks>
    <hyperlink ref="B15:N15" location="'Chart 2'!A1" display="'Chart 2'!A1"/>
    <hyperlink ref="B8:O9" location="'Table 2'!A1" display="Table 2: Initial teacher education inspection outcomes in all judgements for all inspections carried out between 1 January and 31 March 2011 (provisional)"/>
    <hyperlink ref="B6:O7" location="'Table 1'!A1" display="Table 1: Number of initial teacher education providers inspected between 1 September 2011 and 31 August 2012"/>
    <hyperlink ref="B10:O11" location="'Table 3 '!A1" display="Table 3: Inspection outcomes of initial teacher education provision at their most recent inspection at 31 August 2012"/>
    <hyperlink ref="B8" location="'Table 2'!A1" display="Table 2: Inspection outcomes for all judgements of initial teacher education providers inspected between 1 September 2011 and 31 August 2012"/>
    <hyperlink ref="B14" location="'Chart 1'!A1" display="Chart 1: Overall effectiveness for initial teacher education providers inspected between 1 September 2008 and 31 August 2012"/>
    <hyperlink ref="B16" location="Contents!A1" display="Chart 2: Overall effectiveness of initial teacher education providers inspected between 1 September 2011 and 31 August 2012, by provision "/>
    <hyperlink ref="B16:N16" location="'Chart 2'!A1" display="Chart 2: Overall effectiveness judgements of initial teacher education provision inspected between 1 September 2011 and 31 August 2012"/>
    <hyperlink ref="B8:O8" location="'Table 2'!A1" display="Table 2: Inspection outcomes of initial teacher education provision inspected between 1 September 2011 and 31 August 2012"/>
    <hyperlink ref="B14:M14" location="'Chart 1'!A1" display="Chart 1: Overall effectiveness judgements of initial teacher education provision inspected between 1 September 2008 and 31 August 2012"/>
  </hyperlink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B18"/>
  <sheetViews>
    <sheetView workbookViewId="0">
      <selection activeCell="C46" sqref="C46"/>
    </sheetView>
  </sheetViews>
  <sheetFormatPr defaultRowHeight="12.75"/>
  <cols>
    <col min="1" max="1" width="24.28515625" customWidth="1"/>
  </cols>
  <sheetData>
    <row r="1" spans="1:2">
      <c r="A1" t="s">
        <v>81</v>
      </c>
    </row>
    <row r="2" spans="1:2">
      <c r="A2" s="5" t="str">
        <f>"January 2011"</f>
        <v>January 2011</v>
      </c>
    </row>
    <row r="3" spans="1:2">
      <c r="A3" s="5" t="str">
        <f>"February 2011"</f>
        <v>February 2011</v>
      </c>
    </row>
    <row r="4" spans="1:2">
      <c r="A4" s="5" t="str">
        <f>"March 2011"</f>
        <v>March 2011</v>
      </c>
    </row>
    <row r="7" spans="1:2">
      <c r="A7" s="8" t="s">
        <v>29</v>
      </c>
      <c r="B7" s="8" t="s">
        <v>30</v>
      </c>
    </row>
    <row r="8" spans="1:2">
      <c r="A8" s="8" t="s">
        <v>31</v>
      </c>
      <c r="B8" s="8" t="s">
        <v>32</v>
      </c>
    </row>
    <row r="9" spans="1:2">
      <c r="A9" s="8" t="s">
        <v>33</v>
      </c>
      <c r="B9" s="8" t="s">
        <v>34</v>
      </c>
    </row>
    <row r="10" spans="1:2">
      <c r="A10" s="8" t="s">
        <v>35</v>
      </c>
      <c r="B10" s="8" t="s">
        <v>36</v>
      </c>
    </row>
    <row r="11" spans="1:2">
      <c r="A11" s="8" t="s">
        <v>37</v>
      </c>
      <c r="B11" s="8" t="s">
        <v>38</v>
      </c>
    </row>
    <row r="12" spans="1:2">
      <c r="A12" s="8" t="s">
        <v>39</v>
      </c>
      <c r="B12" s="8" t="s">
        <v>40</v>
      </c>
    </row>
    <row r="13" spans="1:2">
      <c r="A13" s="8" t="s">
        <v>41</v>
      </c>
      <c r="B13" s="8" t="s">
        <v>42</v>
      </c>
    </row>
    <row r="14" spans="1:2">
      <c r="A14" s="8" t="s">
        <v>43</v>
      </c>
      <c r="B14" s="8" t="s">
        <v>44</v>
      </c>
    </row>
    <row r="15" spans="1:2">
      <c r="A15" s="8" t="s">
        <v>45</v>
      </c>
      <c r="B15" s="8" t="s">
        <v>46</v>
      </c>
    </row>
    <row r="16" spans="1:2">
      <c r="A16" s="8" t="s">
        <v>47</v>
      </c>
      <c r="B16" s="8" t="s">
        <v>48</v>
      </c>
    </row>
    <row r="17" spans="1:2">
      <c r="A17" s="8" t="s">
        <v>49</v>
      </c>
      <c r="B17" s="8" t="s">
        <v>50</v>
      </c>
    </row>
    <row r="18" spans="1:2">
      <c r="A18" s="8" t="s">
        <v>51</v>
      </c>
      <c r="B18" s="8" t="s">
        <v>52</v>
      </c>
    </row>
  </sheetData>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AA86"/>
  <sheetViews>
    <sheetView workbookViewId="0">
      <selection activeCell="C14" sqref="C14"/>
    </sheetView>
  </sheetViews>
  <sheetFormatPr defaultRowHeight="12.75"/>
  <cols>
    <col min="1" max="1" width="48.7109375" customWidth="1"/>
    <col min="2" max="2" width="30.28515625" bestFit="1" customWidth="1"/>
    <col min="3" max="3" width="11.42578125" customWidth="1"/>
    <col min="4" max="4" width="14" customWidth="1"/>
    <col min="5" max="5" width="12.7109375" customWidth="1"/>
    <col min="6" max="6" width="12" customWidth="1"/>
    <col min="7" max="7" width="12.140625" bestFit="1" customWidth="1"/>
    <col min="8" max="8" width="12.28515625" bestFit="1" customWidth="1"/>
    <col min="9" max="9" width="10.140625" bestFit="1" customWidth="1"/>
    <col min="10" max="10" width="12.42578125" bestFit="1" customWidth="1"/>
    <col min="11" max="11" width="14.140625" customWidth="1"/>
    <col min="12" max="12" width="11.28515625" customWidth="1"/>
    <col min="13" max="13" width="12.28515625" bestFit="1" customWidth="1"/>
    <col min="14" max="14" width="8.140625" bestFit="1" customWidth="1"/>
    <col min="15" max="15" width="12.42578125" bestFit="1" customWidth="1"/>
    <col min="16" max="16" width="11.7109375" bestFit="1" customWidth="1"/>
    <col min="17" max="17" width="12.140625" bestFit="1" customWidth="1"/>
    <col min="18" max="18" width="13.28515625" bestFit="1" customWidth="1"/>
    <col min="19" max="19" width="10.85546875" bestFit="1" customWidth="1"/>
    <col min="20" max="20" width="12.42578125" bestFit="1" customWidth="1"/>
  </cols>
  <sheetData>
    <row r="1" spans="1:27">
      <c r="A1" t="s">
        <v>59</v>
      </c>
    </row>
    <row r="2" spans="1:27">
      <c r="C2" s="11" t="s">
        <v>53</v>
      </c>
      <c r="D2" s="11" t="s">
        <v>54</v>
      </c>
      <c r="E2" s="11"/>
      <c r="F2" s="11"/>
      <c r="G2" s="11"/>
      <c r="H2" s="11" t="s">
        <v>55</v>
      </c>
      <c r="I2" s="11"/>
      <c r="J2" s="11"/>
      <c r="K2" s="11"/>
      <c r="L2" s="11"/>
      <c r="M2" s="11" t="s">
        <v>58</v>
      </c>
      <c r="N2" s="12"/>
      <c r="O2" s="12"/>
      <c r="R2" s="12" t="s">
        <v>78</v>
      </c>
    </row>
    <row r="3" spans="1:27">
      <c r="C3" s="11" t="s">
        <v>56</v>
      </c>
      <c r="D3" s="11" t="s">
        <v>25</v>
      </c>
      <c r="E3" s="11" t="s">
        <v>26</v>
      </c>
      <c r="F3" s="11" t="s">
        <v>57</v>
      </c>
      <c r="G3" s="11" t="s">
        <v>28</v>
      </c>
      <c r="H3" s="11" t="s">
        <v>56</v>
      </c>
      <c r="I3" s="11" t="s">
        <v>25</v>
      </c>
      <c r="J3" s="11" t="s">
        <v>26</v>
      </c>
      <c r="K3" s="11" t="s">
        <v>57</v>
      </c>
      <c r="L3" s="11" t="s">
        <v>28</v>
      </c>
      <c r="M3" s="11" t="s">
        <v>56</v>
      </c>
      <c r="N3" s="11" t="s">
        <v>25</v>
      </c>
      <c r="O3" s="11" t="s">
        <v>26</v>
      </c>
      <c r="P3" s="11" t="s">
        <v>57</v>
      </c>
      <c r="Q3" s="11" t="s">
        <v>28</v>
      </c>
      <c r="R3" s="11" t="s">
        <v>25</v>
      </c>
      <c r="S3" s="11" t="s">
        <v>26</v>
      </c>
      <c r="T3" s="11" t="s">
        <v>57</v>
      </c>
      <c r="U3" s="11" t="s">
        <v>28</v>
      </c>
    </row>
    <row r="4" spans="1:27">
      <c r="A4" t="s">
        <v>67</v>
      </c>
      <c r="C4" s="16">
        <f>SUM(D4:G4)</f>
        <v>8</v>
      </c>
      <c r="D4" s="15">
        <v>3</v>
      </c>
      <c r="E4" s="15">
        <v>5</v>
      </c>
      <c r="F4" s="15">
        <v>0</v>
      </c>
      <c r="G4" s="17">
        <v>0</v>
      </c>
      <c r="H4" s="16">
        <f>SUM(I4:L4)</f>
        <v>9</v>
      </c>
      <c r="I4" s="15">
        <v>4</v>
      </c>
      <c r="J4" s="15">
        <v>4</v>
      </c>
      <c r="K4" s="15">
        <v>1</v>
      </c>
      <c r="L4" s="17">
        <v>0</v>
      </c>
      <c r="M4" s="16">
        <v>14</v>
      </c>
      <c r="N4" s="15">
        <v>7</v>
      </c>
      <c r="O4" s="15">
        <v>7</v>
      </c>
      <c r="P4" s="15">
        <v>0</v>
      </c>
      <c r="Q4" s="17">
        <v>0</v>
      </c>
      <c r="R4" s="16">
        <f>D4+I4+N4</f>
        <v>14</v>
      </c>
      <c r="S4" s="15">
        <f>E4+J4+O4</f>
        <v>16</v>
      </c>
      <c r="T4" s="15">
        <f>F4+K4+P4</f>
        <v>1</v>
      </c>
      <c r="U4" s="15">
        <v>0</v>
      </c>
    </row>
    <row r="10" spans="1:27">
      <c r="A10" t="s">
        <v>60</v>
      </c>
      <c r="Q10" s="10"/>
      <c r="S10" s="10"/>
      <c r="T10" s="10"/>
      <c r="U10" s="10"/>
      <c r="V10" s="10"/>
      <c r="W10" s="10"/>
      <c r="X10" s="10"/>
      <c r="Y10" s="10"/>
      <c r="Z10" s="10"/>
      <c r="AA10" s="10"/>
    </row>
    <row r="11" spans="1:27">
      <c r="C11" s="11" t="s">
        <v>53</v>
      </c>
      <c r="D11" s="11" t="s">
        <v>54</v>
      </c>
      <c r="E11" s="11"/>
      <c r="F11" s="11"/>
      <c r="G11" s="11"/>
      <c r="H11" s="11" t="s">
        <v>55</v>
      </c>
      <c r="I11" s="11"/>
      <c r="J11" s="11"/>
      <c r="K11" s="11"/>
      <c r="L11" s="11"/>
      <c r="M11" s="11" t="s">
        <v>58</v>
      </c>
      <c r="N11" s="11"/>
      <c r="O11" s="11"/>
      <c r="P11" s="11"/>
      <c r="Q11" s="12"/>
      <c r="R11" s="12" t="s">
        <v>78</v>
      </c>
      <c r="V11" s="10"/>
      <c r="W11" s="10"/>
      <c r="X11" s="10"/>
      <c r="Y11" s="10"/>
      <c r="Z11" s="10"/>
      <c r="AA11" s="10"/>
    </row>
    <row r="12" spans="1:27">
      <c r="A12" t="s">
        <v>65</v>
      </c>
      <c r="C12" s="11" t="s">
        <v>12</v>
      </c>
      <c r="D12" s="11" t="s">
        <v>13</v>
      </c>
      <c r="E12" s="11" t="s">
        <v>14</v>
      </c>
      <c r="F12" s="11" t="s">
        <v>15</v>
      </c>
      <c r="G12" s="11" t="s">
        <v>11</v>
      </c>
      <c r="H12" s="11" t="s">
        <v>12</v>
      </c>
      <c r="I12" s="11" t="s">
        <v>13</v>
      </c>
      <c r="J12" s="11" t="s">
        <v>14</v>
      </c>
      <c r="K12" s="11" t="s">
        <v>15</v>
      </c>
      <c r="L12" s="11" t="s">
        <v>11</v>
      </c>
      <c r="M12" s="11" t="s">
        <v>12</v>
      </c>
      <c r="N12" s="11" t="s">
        <v>13</v>
      </c>
      <c r="O12" s="11" t="s">
        <v>14</v>
      </c>
      <c r="P12" s="11" t="s">
        <v>15</v>
      </c>
      <c r="Q12" s="11" t="s">
        <v>11</v>
      </c>
      <c r="R12" s="11" t="s">
        <v>12</v>
      </c>
      <c r="S12" s="11" t="s">
        <v>13</v>
      </c>
      <c r="T12" s="11" t="s">
        <v>14</v>
      </c>
      <c r="U12" s="11" t="s">
        <v>15</v>
      </c>
      <c r="V12" s="11" t="s">
        <v>11</v>
      </c>
    </row>
    <row r="14" spans="1:27">
      <c r="A14" s="13" t="s">
        <v>16</v>
      </c>
      <c r="C14" s="16">
        <v>6</v>
      </c>
      <c r="D14" s="15">
        <v>1</v>
      </c>
      <c r="E14" s="15">
        <v>1</v>
      </c>
      <c r="F14" s="15">
        <v>0</v>
      </c>
      <c r="G14" s="14">
        <f>SUM(C14:F14)</f>
        <v>8</v>
      </c>
      <c r="H14" s="16">
        <v>6</v>
      </c>
      <c r="I14" s="15">
        <v>3</v>
      </c>
      <c r="J14" s="15">
        <v>0</v>
      </c>
      <c r="K14" s="15">
        <v>0</v>
      </c>
      <c r="L14" s="17">
        <f>SUM(H14:K14)</f>
        <v>9</v>
      </c>
      <c r="M14" s="16">
        <v>6</v>
      </c>
      <c r="N14" s="15">
        <v>8</v>
      </c>
      <c r="O14" s="15">
        <v>0</v>
      </c>
      <c r="P14" s="15">
        <v>0</v>
      </c>
      <c r="Q14" s="17">
        <f>SUM(M14:P14)</f>
        <v>14</v>
      </c>
      <c r="R14" s="16">
        <f>C14+H14+M14</f>
        <v>18</v>
      </c>
      <c r="S14" s="15">
        <f t="shared" ref="S14:V24" si="0">D14+I14+N14</f>
        <v>12</v>
      </c>
      <c r="T14" s="15">
        <f t="shared" si="0"/>
        <v>1</v>
      </c>
      <c r="U14" s="15">
        <f t="shared" si="0"/>
        <v>0</v>
      </c>
      <c r="V14" s="17">
        <f t="shared" si="0"/>
        <v>31</v>
      </c>
    </row>
    <row r="15" spans="1:27">
      <c r="A15" s="13" t="s">
        <v>68</v>
      </c>
      <c r="C15" s="16">
        <v>6</v>
      </c>
      <c r="D15" s="15">
        <v>1</v>
      </c>
      <c r="E15" s="15">
        <v>1</v>
      </c>
      <c r="F15" s="15">
        <v>0</v>
      </c>
      <c r="G15" s="14">
        <f t="shared" ref="G15:G24" si="1">SUM(C15:F15)</f>
        <v>8</v>
      </c>
      <c r="H15" s="16">
        <v>3</v>
      </c>
      <c r="I15" s="15">
        <v>6</v>
      </c>
      <c r="J15" s="15">
        <v>0</v>
      </c>
      <c r="K15" s="15">
        <v>0</v>
      </c>
      <c r="L15" s="17">
        <f t="shared" ref="L15:L24" si="2">SUM(H15:K15)</f>
        <v>9</v>
      </c>
      <c r="M15" s="16">
        <v>6</v>
      </c>
      <c r="N15" s="15">
        <v>8</v>
      </c>
      <c r="O15" s="15">
        <v>0</v>
      </c>
      <c r="P15" s="15">
        <v>0</v>
      </c>
      <c r="Q15" s="17">
        <f t="shared" ref="Q15:Q24" si="3">SUM(M15:P15)</f>
        <v>14</v>
      </c>
      <c r="R15" s="16">
        <f t="shared" ref="R15:R24" si="4">C15+H15+M15</f>
        <v>15</v>
      </c>
      <c r="S15" s="15">
        <f t="shared" si="0"/>
        <v>15</v>
      </c>
      <c r="T15" s="15">
        <f t="shared" si="0"/>
        <v>1</v>
      </c>
      <c r="U15" s="15">
        <f t="shared" si="0"/>
        <v>0</v>
      </c>
      <c r="V15" s="17">
        <f t="shared" si="0"/>
        <v>31</v>
      </c>
    </row>
    <row r="16" spans="1:27">
      <c r="A16" s="13" t="s">
        <v>69</v>
      </c>
      <c r="C16" s="16">
        <v>7</v>
      </c>
      <c r="D16" s="15">
        <v>0</v>
      </c>
      <c r="E16" s="15">
        <v>1</v>
      </c>
      <c r="F16" s="15">
        <v>0</v>
      </c>
      <c r="G16" s="14">
        <f t="shared" si="1"/>
        <v>8</v>
      </c>
      <c r="H16" s="16">
        <v>6</v>
      </c>
      <c r="I16" s="15">
        <v>2</v>
      </c>
      <c r="J16" s="15">
        <v>1</v>
      </c>
      <c r="K16" s="15">
        <v>0</v>
      </c>
      <c r="L16" s="17">
        <f t="shared" si="2"/>
        <v>9</v>
      </c>
      <c r="M16" s="16">
        <v>9</v>
      </c>
      <c r="N16" s="15">
        <v>5</v>
      </c>
      <c r="O16" s="15">
        <v>0</v>
      </c>
      <c r="P16" s="15">
        <v>0</v>
      </c>
      <c r="Q16" s="17">
        <f t="shared" si="3"/>
        <v>14</v>
      </c>
      <c r="R16" s="16">
        <f t="shared" si="4"/>
        <v>22</v>
      </c>
      <c r="S16" s="15">
        <f t="shared" si="0"/>
        <v>7</v>
      </c>
      <c r="T16" s="15">
        <f t="shared" si="0"/>
        <v>2</v>
      </c>
      <c r="U16" s="15">
        <f t="shared" si="0"/>
        <v>0</v>
      </c>
      <c r="V16" s="17">
        <f t="shared" si="0"/>
        <v>31</v>
      </c>
    </row>
    <row r="17" spans="1:22">
      <c r="A17" s="13" t="s">
        <v>70</v>
      </c>
      <c r="C17" s="16">
        <v>6</v>
      </c>
      <c r="D17" s="15">
        <v>1</v>
      </c>
      <c r="E17" s="15">
        <v>1</v>
      </c>
      <c r="F17" s="15">
        <v>0</v>
      </c>
      <c r="G17" s="14">
        <f t="shared" si="1"/>
        <v>8</v>
      </c>
      <c r="H17" s="16">
        <v>6</v>
      </c>
      <c r="I17" s="15">
        <v>3</v>
      </c>
      <c r="J17" s="15">
        <v>0</v>
      </c>
      <c r="K17" s="15">
        <v>0</v>
      </c>
      <c r="L17" s="17">
        <f t="shared" si="2"/>
        <v>9</v>
      </c>
      <c r="M17" s="16">
        <v>6</v>
      </c>
      <c r="N17" s="15">
        <v>8</v>
      </c>
      <c r="O17" s="15">
        <v>0</v>
      </c>
      <c r="P17" s="15">
        <v>0</v>
      </c>
      <c r="Q17" s="17">
        <f t="shared" si="3"/>
        <v>14</v>
      </c>
      <c r="R17" s="16">
        <f t="shared" si="4"/>
        <v>18</v>
      </c>
      <c r="S17" s="15">
        <f t="shared" si="0"/>
        <v>12</v>
      </c>
      <c r="T17" s="15">
        <f t="shared" si="0"/>
        <v>1</v>
      </c>
      <c r="U17" s="15">
        <f t="shared" si="0"/>
        <v>0</v>
      </c>
      <c r="V17" s="17">
        <f t="shared" si="0"/>
        <v>31</v>
      </c>
    </row>
    <row r="18" spans="1:22">
      <c r="A18" s="13" t="s">
        <v>71</v>
      </c>
      <c r="C18" s="16">
        <v>6</v>
      </c>
      <c r="D18" s="15">
        <v>1</v>
      </c>
      <c r="E18" s="15">
        <v>1</v>
      </c>
      <c r="F18" s="15">
        <v>0</v>
      </c>
      <c r="G18" s="14">
        <f t="shared" si="1"/>
        <v>8</v>
      </c>
      <c r="H18" s="16">
        <v>7</v>
      </c>
      <c r="I18" s="15">
        <v>2</v>
      </c>
      <c r="J18" s="15">
        <v>0</v>
      </c>
      <c r="K18" s="15">
        <v>0</v>
      </c>
      <c r="L18" s="17">
        <f t="shared" si="2"/>
        <v>9</v>
      </c>
      <c r="M18" s="16">
        <v>6</v>
      </c>
      <c r="N18" s="15">
        <v>8</v>
      </c>
      <c r="O18" s="15">
        <v>0</v>
      </c>
      <c r="P18" s="15">
        <v>0</v>
      </c>
      <c r="Q18" s="17">
        <f t="shared" si="3"/>
        <v>14</v>
      </c>
      <c r="R18" s="16">
        <f t="shared" si="4"/>
        <v>19</v>
      </c>
      <c r="S18" s="15">
        <f t="shared" si="0"/>
        <v>11</v>
      </c>
      <c r="T18" s="15">
        <f t="shared" si="0"/>
        <v>1</v>
      </c>
      <c r="U18" s="15">
        <f t="shared" si="0"/>
        <v>0</v>
      </c>
      <c r="V18" s="17">
        <f t="shared" si="0"/>
        <v>31</v>
      </c>
    </row>
    <row r="19" spans="1:22">
      <c r="A19" s="13" t="s">
        <v>72</v>
      </c>
      <c r="C19" s="16">
        <v>6</v>
      </c>
      <c r="D19" s="15">
        <v>1</v>
      </c>
      <c r="E19" s="15">
        <v>1</v>
      </c>
      <c r="F19" s="15">
        <v>0</v>
      </c>
      <c r="G19" s="14">
        <f t="shared" si="1"/>
        <v>8</v>
      </c>
      <c r="H19" s="16">
        <v>6</v>
      </c>
      <c r="I19" s="15">
        <v>3</v>
      </c>
      <c r="J19" s="15">
        <v>0</v>
      </c>
      <c r="K19" s="15">
        <v>0</v>
      </c>
      <c r="L19" s="17">
        <f t="shared" si="2"/>
        <v>9</v>
      </c>
      <c r="M19" s="16">
        <v>6</v>
      </c>
      <c r="N19" s="15">
        <v>8</v>
      </c>
      <c r="O19" s="15">
        <v>0</v>
      </c>
      <c r="P19" s="15">
        <v>0</v>
      </c>
      <c r="Q19" s="17">
        <f t="shared" si="3"/>
        <v>14</v>
      </c>
      <c r="R19" s="16">
        <f t="shared" si="4"/>
        <v>18</v>
      </c>
      <c r="S19" s="15">
        <f t="shared" si="0"/>
        <v>12</v>
      </c>
      <c r="T19" s="15">
        <f t="shared" si="0"/>
        <v>1</v>
      </c>
      <c r="U19" s="15">
        <f t="shared" si="0"/>
        <v>0</v>
      </c>
      <c r="V19" s="17">
        <f t="shared" si="0"/>
        <v>31</v>
      </c>
    </row>
    <row r="20" spans="1:22">
      <c r="A20" s="13" t="s">
        <v>73</v>
      </c>
      <c r="C20" s="16">
        <v>5</v>
      </c>
      <c r="D20" s="15">
        <v>2</v>
      </c>
      <c r="E20" s="15">
        <v>1</v>
      </c>
      <c r="F20" s="15">
        <v>0</v>
      </c>
      <c r="G20" s="14">
        <f t="shared" si="1"/>
        <v>8</v>
      </c>
      <c r="H20" s="16">
        <v>5</v>
      </c>
      <c r="I20" s="15">
        <v>4</v>
      </c>
      <c r="J20" s="15">
        <v>0</v>
      </c>
      <c r="K20" s="15">
        <v>0</v>
      </c>
      <c r="L20" s="17">
        <f t="shared" si="2"/>
        <v>9</v>
      </c>
      <c r="M20" s="16">
        <v>9</v>
      </c>
      <c r="N20" s="15">
        <v>5</v>
      </c>
      <c r="O20" s="15">
        <v>0</v>
      </c>
      <c r="P20" s="15">
        <v>0</v>
      </c>
      <c r="Q20" s="17">
        <f t="shared" si="3"/>
        <v>14</v>
      </c>
      <c r="R20" s="16">
        <f t="shared" si="4"/>
        <v>19</v>
      </c>
      <c r="S20" s="15">
        <f t="shared" si="0"/>
        <v>11</v>
      </c>
      <c r="T20" s="15">
        <f t="shared" si="0"/>
        <v>1</v>
      </c>
      <c r="U20" s="15">
        <f t="shared" si="0"/>
        <v>0</v>
      </c>
      <c r="V20" s="17">
        <f t="shared" si="0"/>
        <v>31</v>
      </c>
    </row>
    <row r="21" spans="1:22">
      <c r="A21" s="13" t="s">
        <v>74</v>
      </c>
      <c r="C21" s="16">
        <v>6</v>
      </c>
      <c r="D21" s="15">
        <v>1</v>
      </c>
      <c r="E21" s="15">
        <v>1</v>
      </c>
      <c r="F21" s="15">
        <v>0</v>
      </c>
      <c r="G21" s="14">
        <f t="shared" si="1"/>
        <v>8</v>
      </c>
      <c r="H21" s="16">
        <v>6</v>
      </c>
      <c r="I21" s="15">
        <v>2</v>
      </c>
      <c r="J21" s="15">
        <v>1</v>
      </c>
      <c r="K21" s="15">
        <v>0</v>
      </c>
      <c r="L21" s="17">
        <f t="shared" si="2"/>
        <v>9</v>
      </c>
      <c r="M21" s="16">
        <v>6</v>
      </c>
      <c r="N21" s="15">
        <v>8</v>
      </c>
      <c r="O21" s="15">
        <v>0</v>
      </c>
      <c r="P21" s="15">
        <v>0</v>
      </c>
      <c r="Q21" s="17">
        <f t="shared" si="3"/>
        <v>14</v>
      </c>
      <c r="R21" s="16">
        <f t="shared" si="4"/>
        <v>18</v>
      </c>
      <c r="S21" s="15">
        <f t="shared" si="0"/>
        <v>11</v>
      </c>
      <c r="T21" s="15">
        <f t="shared" si="0"/>
        <v>2</v>
      </c>
      <c r="U21" s="15">
        <f t="shared" si="0"/>
        <v>0</v>
      </c>
      <c r="V21" s="17">
        <f t="shared" si="0"/>
        <v>31</v>
      </c>
    </row>
    <row r="22" spans="1:22">
      <c r="A22" s="13" t="s">
        <v>75</v>
      </c>
      <c r="C22" s="16">
        <v>6</v>
      </c>
      <c r="D22" s="15">
        <v>1</v>
      </c>
      <c r="E22" s="15">
        <v>1</v>
      </c>
      <c r="F22" s="15">
        <v>0</v>
      </c>
      <c r="G22" s="14">
        <f t="shared" si="1"/>
        <v>8</v>
      </c>
      <c r="H22" s="16">
        <v>6</v>
      </c>
      <c r="I22" s="15">
        <v>1</v>
      </c>
      <c r="J22" s="15">
        <v>2</v>
      </c>
      <c r="K22" s="15">
        <v>0</v>
      </c>
      <c r="L22" s="17">
        <f t="shared" si="2"/>
        <v>9</v>
      </c>
      <c r="M22" s="16">
        <v>6</v>
      </c>
      <c r="N22" s="15">
        <v>8</v>
      </c>
      <c r="O22" s="15">
        <v>0</v>
      </c>
      <c r="P22" s="15">
        <v>0</v>
      </c>
      <c r="Q22" s="17">
        <f t="shared" si="3"/>
        <v>14</v>
      </c>
      <c r="R22" s="16">
        <f t="shared" si="4"/>
        <v>18</v>
      </c>
      <c r="S22" s="15">
        <f t="shared" si="0"/>
        <v>10</v>
      </c>
      <c r="T22" s="15">
        <f t="shared" si="0"/>
        <v>3</v>
      </c>
      <c r="U22" s="15">
        <f t="shared" si="0"/>
        <v>0</v>
      </c>
      <c r="V22" s="17">
        <f t="shared" si="0"/>
        <v>31</v>
      </c>
    </row>
    <row r="23" spans="1:22">
      <c r="A23" s="13" t="s">
        <v>76</v>
      </c>
      <c r="C23" s="16">
        <v>7</v>
      </c>
      <c r="D23" s="15">
        <v>0</v>
      </c>
      <c r="E23" s="15">
        <v>1</v>
      </c>
      <c r="F23" s="15">
        <v>0</v>
      </c>
      <c r="G23" s="14">
        <f t="shared" si="1"/>
        <v>8</v>
      </c>
      <c r="H23" s="16">
        <v>7</v>
      </c>
      <c r="I23" s="15">
        <v>2</v>
      </c>
      <c r="J23" s="15">
        <v>0</v>
      </c>
      <c r="K23" s="15">
        <v>0</v>
      </c>
      <c r="L23" s="17">
        <f t="shared" si="2"/>
        <v>9</v>
      </c>
      <c r="M23" s="16">
        <v>8</v>
      </c>
      <c r="N23" s="15">
        <v>6</v>
      </c>
      <c r="O23" s="15">
        <v>0</v>
      </c>
      <c r="P23" s="15">
        <v>0</v>
      </c>
      <c r="Q23" s="17">
        <f t="shared" si="3"/>
        <v>14</v>
      </c>
      <c r="R23" s="16">
        <f t="shared" si="4"/>
        <v>22</v>
      </c>
      <c r="S23" s="15">
        <f t="shared" si="0"/>
        <v>8</v>
      </c>
      <c r="T23" s="15">
        <f t="shared" si="0"/>
        <v>1</v>
      </c>
      <c r="U23" s="15">
        <f t="shared" si="0"/>
        <v>0</v>
      </c>
      <c r="V23" s="17">
        <f t="shared" si="0"/>
        <v>31</v>
      </c>
    </row>
    <row r="24" spans="1:22">
      <c r="A24" s="13" t="s">
        <v>77</v>
      </c>
      <c r="C24" s="16">
        <v>5</v>
      </c>
      <c r="D24" s="15">
        <v>2</v>
      </c>
      <c r="E24" s="15">
        <v>1</v>
      </c>
      <c r="F24" s="15">
        <v>0</v>
      </c>
      <c r="G24" s="14">
        <f t="shared" si="1"/>
        <v>8</v>
      </c>
      <c r="H24" s="16">
        <v>6</v>
      </c>
      <c r="I24" s="15">
        <v>2</v>
      </c>
      <c r="J24" s="15">
        <v>1</v>
      </c>
      <c r="K24" s="15">
        <v>0</v>
      </c>
      <c r="L24" s="17">
        <f t="shared" si="2"/>
        <v>9</v>
      </c>
      <c r="M24" s="16">
        <v>6</v>
      </c>
      <c r="N24" s="15">
        <v>8</v>
      </c>
      <c r="O24" s="15">
        <v>0</v>
      </c>
      <c r="P24" s="15">
        <v>0</v>
      </c>
      <c r="Q24" s="17">
        <f t="shared" si="3"/>
        <v>14</v>
      </c>
      <c r="R24" s="16">
        <f t="shared" si="4"/>
        <v>17</v>
      </c>
      <c r="S24" s="15">
        <f t="shared" si="0"/>
        <v>12</v>
      </c>
      <c r="T24" s="15">
        <f t="shared" si="0"/>
        <v>2</v>
      </c>
      <c r="U24" s="15">
        <f t="shared" si="0"/>
        <v>0</v>
      </c>
      <c r="V24" s="17">
        <f t="shared" si="0"/>
        <v>31</v>
      </c>
    </row>
    <row r="25" spans="1:22">
      <c r="A25" s="13"/>
    </row>
    <row r="26" spans="1:22">
      <c r="A26" t="s">
        <v>61</v>
      </c>
    </row>
    <row r="27" spans="1:22">
      <c r="C27" s="11" t="s">
        <v>54</v>
      </c>
      <c r="D27" s="11"/>
      <c r="E27" s="11"/>
      <c r="F27" s="11"/>
      <c r="G27" s="11"/>
      <c r="H27" s="11" t="s">
        <v>55</v>
      </c>
      <c r="I27" s="11"/>
      <c r="J27" s="11"/>
      <c r="K27" s="11"/>
      <c r="L27" s="11"/>
      <c r="M27" s="11" t="s">
        <v>58</v>
      </c>
      <c r="N27" s="10"/>
      <c r="O27" s="10"/>
      <c r="P27" s="12" t="s">
        <v>78</v>
      </c>
      <c r="T27" s="10"/>
      <c r="U27" s="10"/>
      <c r="V27" s="10"/>
    </row>
    <row r="28" spans="1:22">
      <c r="A28" s="9" t="s">
        <v>66</v>
      </c>
      <c r="B28" s="9"/>
      <c r="C28" s="9"/>
      <c r="D28" s="11">
        <v>1</v>
      </c>
      <c r="E28" s="11">
        <v>2</v>
      </c>
      <c r="F28" s="11">
        <v>3</v>
      </c>
      <c r="G28" s="11">
        <v>4</v>
      </c>
      <c r="H28" s="11">
        <v>1</v>
      </c>
      <c r="I28" s="11">
        <v>2</v>
      </c>
      <c r="J28" s="11">
        <v>3</v>
      </c>
      <c r="K28" s="11">
        <v>4</v>
      </c>
      <c r="L28" s="11">
        <v>1</v>
      </c>
      <c r="M28" s="11">
        <v>2</v>
      </c>
      <c r="N28" s="11">
        <v>3</v>
      </c>
      <c r="O28" s="11">
        <v>4</v>
      </c>
      <c r="P28" s="11">
        <v>1</v>
      </c>
      <c r="Q28" s="11">
        <v>2</v>
      </c>
      <c r="R28" s="11">
        <v>3</v>
      </c>
      <c r="S28" s="11">
        <v>4</v>
      </c>
      <c r="T28" s="9"/>
      <c r="U28" s="9"/>
      <c r="V28" s="9"/>
    </row>
    <row r="29" spans="1:22">
      <c r="A29" s="9"/>
      <c r="B29" s="9"/>
    </row>
    <row r="30" spans="1:22">
      <c r="A30" s="10" t="s">
        <v>16</v>
      </c>
      <c r="B30" s="9" t="s">
        <v>25</v>
      </c>
      <c r="D30">
        <v>3</v>
      </c>
      <c r="E30">
        <v>0</v>
      </c>
      <c r="F30">
        <v>0</v>
      </c>
      <c r="G30">
        <v>0</v>
      </c>
      <c r="H30">
        <v>2</v>
      </c>
      <c r="I30">
        <v>2</v>
      </c>
      <c r="J30">
        <v>0</v>
      </c>
      <c r="K30">
        <v>0</v>
      </c>
      <c r="L30">
        <v>4</v>
      </c>
      <c r="M30">
        <v>3</v>
      </c>
      <c r="N30">
        <v>0</v>
      </c>
      <c r="O30">
        <v>0</v>
      </c>
      <c r="P30">
        <f t="shared" ref="P30:S32" si="5">D30+H30+L30</f>
        <v>9</v>
      </c>
      <c r="Q30">
        <f t="shared" si="5"/>
        <v>5</v>
      </c>
      <c r="R30">
        <f t="shared" si="5"/>
        <v>0</v>
      </c>
      <c r="S30">
        <f t="shared" si="5"/>
        <v>0</v>
      </c>
    </row>
    <row r="31" spans="1:22">
      <c r="A31" s="10"/>
      <c r="B31" s="9" t="s">
        <v>26</v>
      </c>
      <c r="D31">
        <v>3</v>
      </c>
      <c r="E31">
        <v>1</v>
      </c>
      <c r="F31">
        <v>1</v>
      </c>
      <c r="G31">
        <v>0</v>
      </c>
      <c r="H31">
        <v>4</v>
      </c>
      <c r="I31">
        <v>0</v>
      </c>
      <c r="J31">
        <v>0</v>
      </c>
      <c r="K31">
        <v>0</v>
      </c>
      <c r="L31">
        <v>2</v>
      </c>
      <c r="M31">
        <v>5</v>
      </c>
      <c r="N31">
        <v>0</v>
      </c>
      <c r="O31">
        <v>0</v>
      </c>
      <c r="P31">
        <f t="shared" si="5"/>
        <v>9</v>
      </c>
      <c r="Q31">
        <f t="shared" si="5"/>
        <v>6</v>
      </c>
      <c r="R31">
        <f t="shared" si="5"/>
        <v>1</v>
      </c>
      <c r="S31">
        <f t="shared" si="5"/>
        <v>0</v>
      </c>
    </row>
    <row r="32" spans="1:22">
      <c r="A32" s="10"/>
      <c r="B32" s="9" t="s">
        <v>57</v>
      </c>
      <c r="D32">
        <v>0</v>
      </c>
      <c r="E32">
        <v>0</v>
      </c>
      <c r="F32">
        <v>0</v>
      </c>
      <c r="G32">
        <v>0</v>
      </c>
      <c r="H32">
        <v>0</v>
      </c>
      <c r="I32">
        <v>1</v>
      </c>
      <c r="J32">
        <v>0</v>
      </c>
      <c r="K32">
        <v>0</v>
      </c>
      <c r="L32">
        <v>0</v>
      </c>
      <c r="M32">
        <v>0</v>
      </c>
      <c r="N32">
        <v>0</v>
      </c>
      <c r="O32">
        <v>0</v>
      </c>
      <c r="P32">
        <f t="shared" si="5"/>
        <v>0</v>
      </c>
      <c r="Q32">
        <f t="shared" si="5"/>
        <v>1</v>
      </c>
      <c r="R32">
        <f t="shared" si="5"/>
        <v>0</v>
      </c>
      <c r="S32">
        <f t="shared" si="5"/>
        <v>0</v>
      </c>
    </row>
    <row r="33" spans="1:19">
      <c r="A33" s="10"/>
      <c r="B33" s="18" t="s">
        <v>11</v>
      </c>
      <c r="C33" s="19"/>
      <c r="D33" s="19">
        <f t="shared" ref="D33:R33" si="6">SUM(D30:D32)</f>
        <v>6</v>
      </c>
      <c r="E33" s="19">
        <f t="shared" si="6"/>
        <v>1</v>
      </c>
      <c r="F33" s="19">
        <f t="shared" si="6"/>
        <v>1</v>
      </c>
      <c r="G33" s="19">
        <f t="shared" si="6"/>
        <v>0</v>
      </c>
      <c r="H33" s="19">
        <f t="shared" si="6"/>
        <v>6</v>
      </c>
      <c r="I33" s="19">
        <f t="shared" si="6"/>
        <v>3</v>
      </c>
      <c r="J33" s="19">
        <f t="shared" si="6"/>
        <v>0</v>
      </c>
      <c r="K33" s="19">
        <f t="shared" si="6"/>
        <v>0</v>
      </c>
      <c r="L33" s="19">
        <f t="shared" si="6"/>
        <v>6</v>
      </c>
      <c r="M33" s="19">
        <f t="shared" si="6"/>
        <v>8</v>
      </c>
      <c r="N33" s="19">
        <f t="shared" si="6"/>
        <v>0</v>
      </c>
      <c r="O33" s="19">
        <f t="shared" si="6"/>
        <v>0</v>
      </c>
      <c r="P33" s="19">
        <f t="shared" si="6"/>
        <v>18</v>
      </c>
      <c r="Q33" s="19">
        <f t="shared" si="6"/>
        <v>12</v>
      </c>
      <c r="R33" s="19">
        <f t="shared" si="6"/>
        <v>1</v>
      </c>
      <c r="S33" s="19">
        <v>0</v>
      </c>
    </row>
    <row r="34" spans="1:19" ht="13.5" customHeight="1">
      <c r="D34" s="16"/>
      <c r="E34" s="15"/>
      <c r="F34" s="15"/>
      <c r="G34" s="17"/>
      <c r="H34" s="16"/>
      <c r="I34" s="15"/>
      <c r="J34" s="15"/>
      <c r="K34" s="17"/>
      <c r="L34" s="16"/>
      <c r="M34" s="15"/>
      <c r="N34" s="15"/>
      <c r="O34" s="17"/>
      <c r="P34" s="16"/>
      <c r="Q34" s="15"/>
      <c r="R34" s="15"/>
      <c r="S34" s="17"/>
    </row>
    <row r="35" spans="1:19" hidden="1">
      <c r="A35" t="s">
        <v>68</v>
      </c>
      <c r="D35" s="16"/>
      <c r="E35" s="15"/>
      <c r="F35" s="15"/>
      <c r="G35" s="17"/>
      <c r="H35" s="16"/>
      <c r="I35" s="15"/>
      <c r="J35" s="15"/>
      <c r="K35" s="17"/>
      <c r="L35" s="16"/>
      <c r="M35" s="15"/>
      <c r="N35" s="15"/>
      <c r="O35" s="17"/>
      <c r="P35" s="16"/>
      <c r="Q35" s="15"/>
      <c r="R35" s="15"/>
      <c r="S35" s="17"/>
    </row>
    <row r="36" spans="1:19" hidden="1">
      <c r="B36" s="9" t="s">
        <v>62</v>
      </c>
      <c r="D36" s="16">
        <v>3</v>
      </c>
      <c r="E36" s="15">
        <v>3</v>
      </c>
      <c r="F36" s="15">
        <v>0</v>
      </c>
      <c r="G36" s="17">
        <v>0</v>
      </c>
      <c r="H36" s="16">
        <v>1</v>
      </c>
      <c r="I36" s="15">
        <v>2</v>
      </c>
      <c r="J36" s="15">
        <v>0</v>
      </c>
      <c r="K36" s="17">
        <v>0</v>
      </c>
      <c r="L36" s="16">
        <v>4</v>
      </c>
      <c r="M36" s="15">
        <v>2</v>
      </c>
      <c r="N36" s="15">
        <v>0</v>
      </c>
      <c r="O36" s="17">
        <v>0</v>
      </c>
      <c r="P36" s="16">
        <f t="shared" ref="P36:P53" si="7">D36+H36+L36</f>
        <v>8</v>
      </c>
      <c r="Q36" s="15">
        <f t="shared" ref="Q36:Q53" si="8">E36+I36+M36</f>
        <v>7</v>
      </c>
      <c r="R36" s="15">
        <f t="shared" ref="R36:R53" si="9">F36+J36+N36</f>
        <v>0</v>
      </c>
      <c r="S36" s="17">
        <v>0</v>
      </c>
    </row>
    <row r="37" spans="1:19" hidden="1">
      <c r="B37" s="9" t="s">
        <v>13</v>
      </c>
      <c r="D37" s="16">
        <v>0</v>
      </c>
      <c r="E37" s="15">
        <v>1</v>
      </c>
      <c r="F37" s="15">
        <v>0</v>
      </c>
      <c r="G37" s="17">
        <v>0</v>
      </c>
      <c r="H37" s="16">
        <v>3</v>
      </c>
      <c r="I37" s="15">
        <v>2</v>
      </c>
      <c r="J37" s="15">
        <v>1</v>
      </c>
      <c r="K37" s="17">
        <v>0</v>
      </c>
      <c r="L37" s="16">
        <v>3</v>
      </c>
      <c r="M37" s="15">
        <v>5</v>
      </c>
      <c r="N37" s="15">
        <v>0</v>
      </c>
      <c r="O37" s="17">
        <v>0</v>
      </c>
      <c r="P37" s="16">
        <f t="shared" si="7"/>
        <v>6</v>
      </c>
      <c r="Q37" s="15">
        <f t="shared" si="8"/>
        <v>8</v>
      </c>
      <c r="R37" s="15">
        <f t="shared" si="9"/>
        <v>1</v>
      </c>
      <c r="S37" s="17">
        <v>0</v>
      </c>
    </row>
    <row r="38" spans="1:19" hidden="1">
      <c r="B38" s="9" t="s">
        <v>63</v>
      </c>
      <c r="D38" s="16">
        <v>0</v>
      </c>
      <c r="E38" s="15">
        <v>1</v>
      </c>
      <c r="F38" s="15">
        <v>0</v>
      </c>
      <c r="G38" s="17">
        <v>0</v>
      </c>
      <c r="H38" s="16">
        <v>0</v>
      </c>
      <c r="I38" s="15">
        <v>0</v>
      </c>
      <c r="J38" s="15">
        <v>0</v>
      </c>
      <c r="K38" s="17">
        <v>0</v>
      </c>
      <c r="L38" s="16">
        <v>0</v>
      </c>
      <c r="M38" s="15">
        <v>0</v>
      </c>
      <c r="N38" s="15">
        <v>0</v>
      </c>
      <c r="O38" s="17">
        <v>0</v>
      </c>
      <c r="P38" s="16">
        <f t="shared" si="7"/>
        <v>0</v>
      </c>
      <c r="Q38" s="15">
        <f t="shared" si="8"/>
        <v>1</v>
      </c>
      <c r="R38" s="15">
        <f t="shared" si="9"/>
        <v>0</v>
      </c>
      <c r="S38" s="17">
        <v>0</v>
      </c>
    </row>
    <row r="39" spans="1:19" hidden="1">
      <c r="B39" s="9" t="s">
        <v>64</v>
      </c>
      <c r="D39" s="16">
        <v>0</v>
      </c>
      <c r="E39" s="15">
        <v>0</v>
      </c>
      <c r="F39" s="15">
        <v>0</v>
      </c>
      <c r="G39" s="17">
        <v>0</v>
      </c>
      <c r="H39" s="16">
        <v>0</v>
      </c>
      <c r="I39" s="15">
        <v>0</v>
      </c>
      <c r="J39" s="15">
        <v>0</v>
      </c>
      <c r="K39" s="17">
        <v>0</v>
      </c>
      <c r="L39" s="16">
        <v>0</v>
      </c>
      <c r="M39" s="15">
        <v>0</v>
      </c>
      <c r="N39" s="15">
        <v>0</v>
      </c>
      <c r="O39" s="17">
        <v>0</v>
      </c>
      <c r="P39" s="16">
        <f t="shared" si="7"/>
        <v>0</v>
      </c>
      <c r="Q39" s="15">
        <f t="shared" si="8"/>
        <v>0</v>
      </c>
      <c r="R39" s="15">
        <f t="shared" si="9"/>
        <v>0</v>
      </c>
      <c r="S39" s="17">
        <v>0</v>
      </c>
    </row>
    <row r="40" spans="1:19" hidden="1">
      <c r="B40" s="18" t="s">
        <v>11</v>
      </c>
      <c r="C40" s="19"/>
      <c r="D40" s="19">
        <f>SUM(D36:D39)</f>
        <v>3</v>
      </c>
      <c r="E40" s="19">
        <f t="shared" ref="E40:R40" si="10">SUM(E36:E39)</f>
        <v>5</v>
      </c>
      <c r="F40" s="19">
        <f t="shared" si="10"/>
        <v>0</v>
      </c>
      <c r="G40" s="19">
        <f t="shared" si="10"/>
        <v>0</v>
      </c>
      <c r="H40" s="19">
        <f t="shared" si="10"/>
        <v>4</v>
      </c>
      <c r="I40" s="19">
        <f t="shared" si="10"/>
        <v>4</v>
      </c>
      <c r="J40" s="19">
        <f t="shared" si="10"/>
        <v>1</v>
      </c>
      <c r="K40" s="19">
        <f t="shared" si="10"/>
        <v>0</v>
      </c>
      <c r="L40" s="19">
        <f t="shared" si="10"/>
        <v>7</v>
      </c>
      <c r="M40" s="19">
        <f t="shared" si="10"/>
        <v>7</v>
      </c>
      <c r="N40" s="19">
        <f t="shared" si="10"/>
        <v>0</v>
      </c>
      <c r="O40" s="19">
        <f t="shared" si="10"/>
        <v>0</v>
      </c>
      <c r="P40" s="19">
        <f t="shared" si="10"/>
        <v>14</v>
      </c>
      <c r="Q40" s="19">
        <f t="shared" si="10"/>
        <v>16</v>
      </c>
      <c r="R40" s="19">
        <f t="shared" si="10"/>
        <v>1</v>
      </c>
      <c r="S40" s="19">
        <v>0</v>
      </c>
    </row>
    <row r="41" spans="1:19">
      <c r="D41" s="16"/>
      <c r="E41" s="15"/>
      <c r="F41" s="15"/>
      <c r="G41" s="17"/>
      <c r="H41" s="16"/>
      <c r="I41" s="15"/>
      <c r="J41" s="15"/>
      <c r="K41" s="17"/>
      <c r="L41" s="16"/>
      <c r="M41" s="15"/>
      <c r="N41" s="15"/>
      <c r="O41" s="17"/>
      <c r="P41" s="16"/>
      <c r="Q41" s="15"/>
      <c r="R41" s="15"/>
      <c r="S41" s="17"/>
    </row>
    <row r="42" spans="1:19" hidden="1">
      <c r="A42" t="s">
        <v>72</v>
      </c>
      <c r="D42" s="16"/>
      <c r="E42" s="15"/>
      <c r="F42" s="15"/>
      <c r="G42" s="17"/>
      <c r="H42" s="16"/>
      <c r="I42" s="15"/>
      <c r="J42" s="15"/>
      <c r="K42" s="17"/>
      <c r="L42" s="16"/>
      <c r="M42" s="15"/>
      <c r="N42" s="15"/>
      <c r="O42" s="17"/>
      <c r="P42" s="16"/>
      <c r="Q42" s="15"/>
      <c r="R42" s="15"/>
      <c r="S42" s="17"/>
    </row>
    <row r="43" spans="1:19" hidden="1">
      <c r="B43" s="9" t="s">
        <v>62</v>
      </c>
      <c r="D43" s="16">
        <v>3</v>
      </c>
      <c r="E43" s="15">
        <v>3</v>
      </c>
      <c r="F43" s="15">
        <v>0</v>
      </c>
      <c r="G43" s="17">
        <v>0</v>
      </c>
      <c r="H43" s="16">
        <v>2</v>
      </c>
      <c r="I43" s="15">
        <v>4</v>
      </c>
      <c r="J43" s="15">
        <v>0</v>
      </c>
      <c r="K43" s="17">
        <v>0</v>
      </c>
      <c r="L43" s="16">
        <v>4</v>
      </c>
      <c r="M43" s="15">
        <v>2</v>
      </c>
      <c r="N43" s="15">
        <v>0</v>
      </c>
      <c r="O43" s="17">
        <v>0</v>
      </c>
      <c r="P43" s="16">
        <f t="shared" si="7"/>
        <v>9</v>
      </c>
      <c r="Q43" s="15">
        <f t="shared" si="8"/>
        <v>9</v>
      </c>
      <c r="R43" s="15">
        <f t="shared" si="9"/>
        <v>0</v>
      </c>
      <c r="S43" s="17">
        <v>0</v>
      </c>
    </row>
    <row r="44" spans="1:19" hidden="1">
      <c r="B44" s="9" t="s">
        <v>13</v>
      </c>
      <c r="D44" s="16">
        <v>0</v>
      </c>
      <c r="E44" s="15">
        <v>1</v>
      </c>
      <c r="F44" s="15">
        <v>0</v>
      </c>
      <c r="G44" s="17">
        <v>0</v>
      </c>
      <c r="H44" s="16">
        <v>2</v>
      </c>
      <c r="I44" s="15">
        <v>0</v>
      </c>
      <c r="J44" s="15">
        <v>1</v>
      </c>
      <c r="K44" s="17">
        <v>0</v>
      </c>
      <c r="L44" s="16">
        <v>3</v>
      </c>
      <c r="M44" s="15">
        <v>5</v>
      </c>
      <c r="N44" s="15">
        <v>0</v>
      </c>
      <c r="O44" s="17">
        <v>0</v>
      </c>
      <c r="P44" s="16">
        <f t="shared" si="7"/>
        <v>5</v>
      </c>
      <c r="Q44" s="15">
        <f t="shared" si="8"/>
        <v>6</v>
      </c>
      <c r="R44" s="15">
        <f t="shared" si="9"/>
        <v>1</v>
      </c>
      <c r="S44" s="17">
        <v>0</v>
      </c>
    </row>
    <row r="45" spans="1:19" hidden="1">
      <c r="B45" s="9" t="s">
        <v>63</v>
      </c>
      <c r="D45" s="16">
        <v>0</v>
      </c>
      <c r="E45" s="15">
        <v>1</v>
      </c>
      <c r="F45" s="15">
        <v>0</v>
      </c>
      <c r="G45" s="17">
        <v>0</v>
      </c>
      <c r="H45" s="16">
        <v>0</v>
      </c>
      <c r="I45" s="15">
        <v>0</v>
      </c>
      <c r="J45" s="15">
        <v>0</v>
      </c>
      <c r="K45" s="17">
        <v>0</v>
      </c>
      <c r="L45" s="16">
        <v>0</v>
      </c>
      <c r="M45" s="15">
        <v>0</v>
      </c>
      <c r="N45" s="15">
        <v>0</v>
      </c>
      <c r="O45" s="17">
        <v>0</v>
      </c>
      <c r="P45" s="16">
        <f t="shared" si="7"/>
        <v>0</v>
      </c>
      <c r="Q45" s="15">
        <f t="shared" si="8"/>
        <v>1</v>
      </c>
      <c r="R45" s="15">
        <f t="shared" si="9"/>
        <v>0</v>
      </c>
      <c r="S45" s="17">
        <v>0</v>
      </c>
    </row>
    <row r="46" spans="1:19" hidden="1">
      <c r="B46" s="9" t="s">
        <v>64</v>
      </c>
      <c r="D46" s="16">
        <v>0</v>
      </c>
      <c r="E46" s="15">
        <v>0</v>
      </c>
      <c r="F46" s="15">
        <v>0</v>
      </c>
      <c r="G46" s="17">
        <v>0</v>
      </c>
      <c r="H46" s="16">
        <v>0</v>
      </c>
      <c r="I46" s="15">
        <v>0</v>
      </c>
      <c r="J46" s="15">
        <v>0</v>
      </c>
      <c r="K46" s="17">
        <v>0</v>
      </c>
      <c r="L46" s="16">
        <v>0</v>
      </c>
      <c r="M46" s="15">
        <v>0</v>
      </c>
      <c r="N46" s="15">
        <v>0</v>
      </c>
      <c r="O46" s="17">
        <v>0</v>
      </c>
      <c r="P46" s="16">
        <f t="shared" si="7"/>
        <v>0</v>
      </c>
      <c r="Q46" s="15">
        <f t="shared" si="8"/>
        <v>0</v>
      </c>
      <c r="R46" s="15">
        <f t="shared" si="9"/>
        <v>0</v>
      </c>
      <c r="S46" s="17">
        <v>0</v>
      </c>
    </row>
    <row r="47" spans="1:19" hidden="1">
      <c r="B47" s="18" t="s">
        <v>11</v>
      </c>
      <c r="C47" s="19"/>
      <c r="D47" s="19">
        <f>SUM(D43:D46)</f>
        <v>3</v>
      </c>
      <c r="E47" s="19">
        <f t="shared" ref="E47:R47" si="11">SUM(E43:E46)</f>
        <v>5</v>
      </c>
      <c r="F47" s="19">
        <f t="shared" si="11"/>
        <v>0</v>
      </c>
      <c r="G47" s="19">
        <f t="shared" si="11"/>
        <v>0</v>
      </c>
      <c r="H47" s="19">
        <f t="shared" si="11"/>
        <v>4</v>
      </c>
      <c r="I47" s="19">
        <f t="shared" si="11"/>
        <v>4</v>
      </c>
      <c r="J47" s="19">
        <f t="shared" si="11"/>
        <v>1</v>
      </c>
      <c r="K47" s="19">
        <f t="shared" si="11"/>
        <v>0</v>
      </c>
      <c r="L47" s="19">
        <f t="shared" si="11"/>
        <v>7</v>
      </c>
      <c r="M47" s="19">
        <f t="shared" si="11"/>
        <v>7</v>
      </c>
      <c r="N47" s="19">
        <f t="shared" si="11"/>
        <v>0</v>
      </c>
      <c r="O47" s="19">
        <f t="shared" si="11"/>
        <v>0</v>
      </c>
      <c r="P47" s="19">
        <f t="shared" si="11"/>
        <v>14</v>
      </c>
      <c r="Q47" s="19">
        <f t="shared" si="11"/>
        <v>16</v>
      </c>
      <c r="R47" s="19">
        <f t="shared" si="11"/>
        <v>1</v>
      </c>
      <c r="S47" s="19">
        <v>0</v>
      </c>
    </row>
    <row r="48" spans="1:19">
      <c r="D48" s="16"/>
      <c r="E48" s="15"/>
      <c r="F48" s="15"/>
      <c r="G48" s="17"/>
      <c r="H48" s="16"/>
      <c r="I48" s="15"/>
      <c r="J48" s="15"/>
      <c r="K48" s="17"/>
      <c r="L48" s="16"/>
      <c r="M48" s="15"/>
      <c r="N48" s="15"/>
      <c r="O48" s="17"/>
      <c r="P48" s="16"/>
      <c r="Q48" s="15"/>
      <c r="R48" s="15"/>
      <c r="S48" s="17"/>
    </row>
    <row r="49" spans="1:19" hidden="1">
      <c r="A49" t="s">
        <v>73</v>
      </c>
      <c r="D49" s="16"/>
      <c r="E49" s="15"/>
      <c r="F49" s="15"/>
      <c r="G49" s="17"/>
      <c r="H49" s="16"/>
      <c r="I49" s="15"/>
      <c r="J49" s="15"/>
      <c r="K49" s="17"/>
      <c r="L49" s="16"/>
      <c r="M49" s="15"/>
      <c r="N49" s="15"/>
      <c r="O49" s="17"/>
      <c r="P49" s="16"/>
      <c r="Q49" s="15"/>
      <c r="R49" s="15"/>
      <c r="S49" s="17"/>
    </row>
    <row r="50" spans="1:19" hidden="1">
      <c r="B50" s="9" t="s">
        <v>62</v>
      </c>
      <c r="D50" s="16">
        <v>3</v>
      </c>
      <c r="E50" s="15">
        <v>2</v>
      </c>
      <c r="F50" s="15">
        <v>0</v>
      </c>
      <c r="G50" s="17">
        <v>0</v>
      </c>
      <c r="H50" s="16">
        <v>2</v>
      </c>
      <c r="I50" s="15">
        <v>3</v>
      </c>
      <c r="J50" s="15">
        <v>0</v>
      </c>
      <c r="K50" s="17">
        <v>0</v>
      </c>
      <c r="L50" s="16">
        <v>4</v>
      </c>
      <c r="M50" s="15">
        <v>5</v>
      </c>
      <c r="N50" s="15">
        <v>0</v>
      </c>
      <c r="O50" s="17">
        <v>0</v>
      </c>
      <c r="P50" s="16">
        <f t="shared" si="7"/>
        <v>9</v>
      </c>
      <c r="Q50" s="15">
        <f t="shared" si="8"/>
        <v>10</v>
      </c>
      <c r="R50" s="15">
        <f t="shared" si="9"/>
        <v>0</v>
      </c>
      <c r="S50" s="17">
        <v>0</v>
      </c>
    </row>
    <row r="51" spans="1:19" hidden="1">
      <c r="B51" s="9" t="s">
        <v>13</v>
      </c>
      <c r="D51" s="16">
        <v>0</v>
      </c>
      <c r="E51" s="15">
        <v>2</v>
      </c>
      <c r="F51" s="15">
        <v>0</v>
      </c>
      <c r="G51" s="17">
        <v>0</v>
      </c>
      <c r="H51" s="16">
        <v>2</v>
      </c>
      <c r="I51" s="15">
        <v>1</v>
      </c>
      <c r="J51" s="15">
        <v>1</v>
      </c>
      <c r="K51" s="17">
        <v>0</v>
      </c>
      <c r="L51" s="16">
        <v>3</v>
      </c>
      <c r="M51" s="15">
        <v>2</v>
      </c>
      <c r="N51" s="15">
        <v>0</v>
      </c>
      <c r="O51" s="17">
        <v>0</v>
      </c>
      <c r="P51" s="16">
        <f t="shared" si="7"/>
        <v>5</v>
      </c>
      <c r="Q51" s="15">
        <f t="shared" si="8"/>
        <v>5</v>
      </c>
      <c r="R51" s="15">
        <f t="shared" si="9"/>
        <v>1</v>
      </c>
      <c r="S51" s="17">
        <v>0</v>
      </c>
    </row>
    <row r="52" spans="1:19" hidden="1">
      <c r="B52" s="9" t="s">
        <v>63</v>
      </c>
      <c r="D52" s="16">
        <v>0</v>
      </c>
      <c r="E52" s="15">
        <v>1</v>
      </c>
      <c r="F52" s="15">
        <v>0</v>
      </c>
      <c r="G52" s="17">
        <v>0</v>
      </c>
      <c r="H52" s="16">
        <v>0</v>
      </c>
      <c r="I52" s="15">
        <v>0</v>
      </c>
      <c r="J52" s="15">
        <v>0</v>
      </c>
      <c r="K52" s="17">
        <v>0</v>
      </c>
      <c r="L52" s="16">
        <v>0</v>
      </c>
      <c r="M52" s="15">
        <v>0</v>
      </c>
      <c r="N52" s="15">
        <v>0</v>
      </c>
      <c r="O52" s="17">
        <v>0</v>
      </c>
      <c r="P52" s="16">
        <f t="shared" si="7"/>
        <v>0</v>
      </c>
      <c r="Q52" s="15">
        <f t="shared" si="8"/>
        <v>1</v>
      </c>
      <c r="R52" s="15">
        <f t="shared" si="9"/>
        <v>0</v>
      </c>
      <c r="S52" s="17">
        <v>0</v>
      </c>
    </row>
    <row r="53" spans="1:19" hidden="1">
      <c r="B53" s="9" t="s">
        <v>64</v>
      </c>
      <c r="D53" s="16">
        <v>0</v>
      </c>
      <c r="E53" s="15">
        <v>0</v>
      </c>
      <c r="F53" s="15">
        <v>0</v>
      </c>
      <c r="G53" s="17">
        <v>0</v>
      </c>
      <c r="H53" s="16">
        <v>0</v>
      </c>
      <c r="I53" s="15">
        <v>0</v>
      </c>
      <c r="J53" s="15">
        <v>0</v>
      </c>
      <c r="K53" s="17">
        <v>0</v>
      </c>
      <c r="L53" s="16">
        <v>0</v>
      </c>
      <c r="M53" s="15">
        <v>0</v>
      </c>
      <c r="N53" s="15">
        <v>0</v>
      </c>
      <c r="O53" s="17">
        <v>0</v>
      </c>
      <c r="P53" s="16">
        <f t="shared" si="7"/>
        <v>0</v>
      </c>
      <c r="Q53" s="15">
        <f t="shared" si="8"/>
        <v>0</v>
      </c>
      <c r="R53" s="15">
        <f t="shared" si="9"/>
        <v>0</v>
      </c>
      <c r="S53" s="17">
        <v>0</v>
      </c>
    </row>
    <row r="54" spans="1:19" hidden="1">
      <c r="B54" s="18" t="s">
        <v>11</v>
      </c>
      <c r="C54" s="19"/>
      <c r="D54" s="19">
        <f>SUM(D50:D53)</f>
        <v>3</v>
      </c>
      <c r="E54" s="19">
        <f t="shared" ref="E54:R54" si="12">SUM(E50:E53)</f>
        <v>5</v>
      </c>
      <c r="F54" s="19">
        <f t="shared" si="12"/>
        <v>0</v>
      </c>
      <c r="G54" s="19">
        <f t="shared" si="12"/>
        <v>0</v>
      </c>
      <c r="H54" s="19">
        <f t="shared" si="12"/>
        <v>4</v>
      </c>
      <c r="I54" s="19">
        <f t="shared" si="12"/>
        <v>4</v>
      </c>
      <c r="J54" s="19">
        <f t="shared" si="12"/>
        <v>1</v>
      </c>
      <c r="K54" s="19">
        <f t="shared" si="12"/>
        <v>0</v>
      </c>
      <c r="L54" s="19">
        <f t="shared" si="12"/>
        <v>7</v>
      </c>
      <c r="M54" s="19">
        <f t="shared" si="12"/>
        <v>7</v>
      </c>
      <c r="N54" s="19">
        <f t="shared" si="12"/>
        <v>0</v>
      </c>
      <c r="O54" s="19">
        <f t="shared" si="12"/>
        <v>0</v>
      </c>
      <c r="P54" s="19">
        <f t="shared" si="12"/>
        <v>14</v>
      </c>
      <c r="Q54" s="19">
        <f t="shared" si="12"/>
        <v>16</v>
      </c>
      <c r="R54" s="19">
        <f t="shared" si="12"/>
        <v>1</v>
      </c>
      <c r="S54" s="19">
        <v>0</v>
      </c>
    </row>
    <row r="55" spans="1:19">
      <c r="B55" s="9"/>
      <c r="D55" s="16"/>
      <c r="E55" s="15"/>
      <c r="F55" s="15"/>
      <c r="G55" s="17"/>
      <c r="H55" s="16"/>
      <c r="I55" s="15"/>
      <c r="J55" s="15"/>
      <c r="K55" s="17"/>
      <c r="L55" s="16"/>
      <c r="M55" s="15"/>
      <c r="N55" s="15"/>
      <c r="O55" s="17"/>
      <c r="P55" s="16"/>
      <c r="Q55" s="15"/>
      <c r="R55" s="15"/>
      <c r="S55" s="17"/>
    </row>
    <row r="56" spans="1:19">
      <c r="A56" t="s">
        <v>74</v>
      </c>
      <c r="B56" s="9"/>
      <c r="D56" s="16"/>
      <c r="E56" s="15"/>
      <c r="F56" s="15"/>
      <c r="G56" s="17"/>
      <c r="H56" s="16"/>
      <c r="I56" s="15"/>
      <c r="J56" s="15"/>
      <c r="K56" s="17"/>
      <c r="L56" s="16"/>
      <c r="M56" s="15"/>
      <c r="N56" s="15"/>
      <c r="O56" s="17"/>
      <c r="P56" s="16"/>
      <c r="Q56" s="15"/>
      <c r="R56" s="15"/>
      <c r="S56" s="17"/>
    </row>
    <row r="57" spans="1:19">
      <c r="B57" s="9" t="s">
        <v>25</v>
      </c>
      <c r="D57">
        <v>3</v>
      </c>
      <c r="E57">
        <v>0</v>
      </c>
      <c r="F57">
        <v>0</v>
      </c>
      <c r="G57">
        <v>0</v>
      </c>
      <c r="H57">
        <v>3</v>
      </c>
      <c r="I57">
        <v>0</v>
      </c>
      <c r="J57">
        <v>1</v>
      </c>
      <c r="K57">
        <v>0</v>
      </c>
      <c r="L57">
        <v>4</v>
      </c>
      <c r="M57">
        <v>3</v>
      </c>
      <c r="N57">
        <v>0</v>
      </c>
      <c r="O57">
        <v>0</v>
      </c>
      <c r="P57">
        <f t="shared" ref="P57:S59" si="13">D57+H57+L57</f>
        <v>10</v>
      </c>
      <c r="Q57">
        <f t="shared" si="13"/>
        <v>3</v>
      </c>
      <c r="R57">
        <f t="shared" si="13"/>
        <v>1</v>
      </c>
      <c r="S57">
        <f t="shared" si="13"/>
        <v>0</v>
      </c>
    </row>
    <row r="58" spans="1:19">
      <c r="B58" s="9" t="s">
        <v>26</v>
      </c>
      <c r="D58">
        <v>3</v>
      </c>
      <c r="E58">
        <v>1</v>
      </c>
      <c r="F58">
        <v>1</v>
      </c>
      <c r="G58">
        <v>0</v>
      </c>
      <c r="H58">
        <v>3</v>
      </c>
      <c r="I58">
        <v>1</v>
      </c>
      <c r="J58">
        <v>0</v>
      </c>
      <c r="K58">
        <v>0</v>
      </c>
      <c r="L58">
        <v>2</v>
      </c>
      <c r="M58">
        <v>5</v>
      </c>
      <c r="N58">
        <v>0</v>
      </c>
      <c r="O58">
        <v>0</v>
      </c>
      <c r="P58">
        <f t="shared" si="13"/>
        <v>8</v>
      </c>
      <c r="Q58">
        <f t="shared" si="13"/>
        <v>7</v>
      </c>
      <c r="R58">
        <f t="shared" si="13"/>
        <v>1</v>
      </c>
      <c r="S58">
        <f t="shared" si="13"/>
        <v>0</v>
      </c>
    </row>
    <row r="59" spans="1:19">
      <c r="B59" s="9" t="s">
        <v>57</v>
      </c>
      <c r="D59">
        <v>0</v>
      </c>
      <c r="E59">
        <v>0</v>
      </c>
      <c r="F59">
        <v>0</v>
      </c>
      <c r="G59">
        <v>0</v>
      </c>
      <c r="H59">
        <v>0</v>
      </c>
      <c r="I59">
        <v>1</v>
      </c>
      <c r="J59">
        <v>0</v>
      </c>
      <c r="K59">
        <v>0</v>
      </c>
      <c r="L59">
        <v>0</v>
      </c>
      <c r="M59">
        <v>0</v>
      </c>
      <c r="N59">
        <v>0</v>
      </c>
      <c r="O59">
        <v>0</v>
      </c>
      <c r="P59">
        <f t="shared" si="13"/>
        <v>0</v>
      </c>
      <c r="Q59">
        <f t="shared" si="13"/>
        <v>1</v>
      </c>
      <c r="R59">
        <f t="shared" si="13"/>
        <v>0</v>
      </c>
      <c r="S59">
        <f t="shared" si="13"/>
        <v>0</v>
      </c>
    </row>
    <row r="60" spans="1:19">
      <c r="B60" s="18" t="s">
        <v>11</v>
      </c>
      <c r="C60" s="19"/>
      <c r="D60" s="19">
        <f t="shared" ref="D60:R60" si="14">SUM(D57:D59)</f>
        <v>6</v>
      </c>
      <c r="E60" s="19">
        <f t="shared" si="14"/>
        <v>1</v>
      </c>
      <c r="F60" s="19">
        <f t="shared" si="14"/>
        <v>1</v>
      </c>
      <c r="G60" s="19">
        <f t="shared" si="14"/>
        <v>0</v>
      </c>
      <c r="H60" s="19">
        <f t="shared" si="14"/>
        <v>6</v>
      </c>
      <c r="I60" s="19">
        <f t="shared" si="14"/>
        <v>2</v>
      </c>
      <c r="J60" s="19">
        <f t="shared" si="14"/>
        <v>1</v>
      </c>
      <c r="K60" s="19">
        <f t="shared" si="14"/>
        <v>0</v>
      </c>
      <c r="L60" s="19">
        <f t="shared" si="14"/>
        <v>6</v>
      </c>
      <c r="M60" s="19">
        <f t="shared" si="14"/>
        <v>8</v>
      </c>
      <c r="N60" s="19">
        <f t="shared" si="14"/>
        <v>0</v>
      </c>
      <c r="O60" s="19">
        <f t="shared" si="14"/>
        <v>0</v>
      </c>
      <c r="P60" s="19">
        <f t="shared" si="14"/>
        <v>18</v>
      </c>
      <c r="Q60" s="19">
        <f t="shared" si="14"/>
        <v>11</v>
      </c>
      <c r="R60" s="19">
        <f t="shared" si="14"/>
        <v>2</v>
      </c>
      <c r="S60" s="19">
        <v>0</v>
      </c>
    </row>
    <row r="61" spans="1:19">
      <c r="B61" s="9"/>
    </row>
    <row r="62" spans="1:19" hidden="1">
      <c r="A62" s="13" t="s">
        <v>76</v>
      </c>
      <c r="B62" s="9"/>
    </row>
    <row r="63" spans="1:19" hidden="1">
      <c r="B63" s="9" t="s">
        <v>62</v>
      </c>
      <c r="D63" s="16">
        <v>3</v>
      </c>
      <c r="E63" s="15">
        <v>4</v>
      </c>
      <c r="F63" s="15">
        <v>0</v>
      </c>
      <c r="G63" s="17">
        <v>0</v>
      </c>
      <c r="H63" s="16">
        <v>3</v>
      </c>
      <c r="I63" s="20">
        <v>4</v>
      </c>
      <c r="J63" s="20">
        <v>0</v>
      </c>
      <c r="K63" s="17">
        <v>0</v>
      </c>
      <c r="L63" s="16">
        <v>4</v>
      </c>
      <c r="M63" s="20">
        <v>4</v>
      </c>
      <c r="N63" s="20">
        <v>0</v>
      </c>
      <c r="O63" s="17">
        <v>0</v>
      </c>
      <c r="P63" s="16">
        <f>D63+H63+L63</f>
        <v>10</v>
      </c>
      <c r="Q63" s="16">
        <f>E63+I63+M63</f>
        <v>12</v>
      </c>
      <c r="R63" s="16">
        <f>F63+J63+N63</f>
        <v>0</v>
      </c>
      <c r="S63" s="21">
        <v>0</v>
      </c>
    </row>
    <row r="64" spans="1:19" hidden="1">
      <c r="B64" s="9" t="s">
        <v>13</v>
      </c>
      <c r="D64" s="16">
        <v>0</v>
      </c>
      <c r="E64" s="15">
        <v>0</v>
      </c>
      <c r="F64" s="15">
        <v>0</v>
      </c>
      <c r="G64" s="17">
        <v>0</v>
      </c>
      <c r="H64" s="16">
        <v>1</v>
      </c>
      <c r="I64" s="20">
        <v>0</v>
      </c>
      <c r="J64" s="20">
        <v>1</v>
      </c>
      <c r="K64" s="17">
        <v>0</v>
      </c>
      <c r="L64" s="16">
        <v>3</v>
      </c>
      <c r="M64" s="20">
        <v>3</v>
      </c>
      <c r="N64" s="20">
        <v>0</v>
      </c>
      <c r="O64" s="17">
        <v>0</v>
      </c>
      <c r="P64" s="16">
        <f t="shared" ref="P64:R66" si="15">D64+H64+L64</f>
        <v>4</v>
      </c>
      <c r="Q64" s="16">
        <f>E64+I64+M64</f>
        <v>3</v>
      </c>
      <c r="R64" s="16">
        <f>F64+J64+N64</f>
        <v>1</v>
      </c>
      <c r="S64" s="21">
        <v>0</v>
      </c>
    </row>
    <row r="65" spans="1:19" hidden="1">
      <c r="B65" s="9" t="s">
        <v>63</v>
      </c>
      <c r="D65" s="16">
        <v>0</v>
      </c>
      <c r="E65" s="15">
        <v>1</v>
      </c>
      <c r="F65" s="15">
        <v>0</v>
      </c>
      <c r="G65" s="17">
        <v>0</v>
      </c>
      <c r="H65" s="16">
        <v>0</v>
      </c>
      <c r="I65" s="20">
        <v>0</v>
      </c>
      <c r="J65" s="20">
        <v>0</v>
      </c>
      <c r="K65" s="17">
        <v>0</v>
      </c>
      <c r="L65" s="16">
        <v>0</v>
      </c>
      <c r="M65" s="20">
        <v>0</v>
      </c>
      <c r="N65" s="20">
        <v>0</v>
      </c>
      <c r="O65" s="17">
        <v>0</v>
      </c>
      <c r="P65" s="16">
        <f t="shared" si="15"/>
        <v>0</v>
      </c>
      <c r="Q65" s="16">
        <f t="shared" si="15"/>
        <v>1</v>
      </c>
      <c r="R65" s="16">
        <f t="shared" si="15"/>
        <v>0</v>
      </c>
      <c r="S65" s="21">
        <v>0</v>
      </c>
    </row>
    <row r="66" spans="1:19" hidden="1">
      <c r="B66" s="9" t="s">
        <v>64</v>
      </c>
      <c r="D66" s="16">
        <v>0</v>
      </c>
      <c r="E66" s="20">
        <v>0</v>
      </c>
      <c r="F66" s="20">
        <v>0</v>
      </c>
      <c r="G66" s="17">
        <v>0</v>
      </c>
      <c r="H66" s="16">
        <v>0</v>
      </c>
      <c r="I66" s="20">
        <v>0</v>
      </c>
      <c r="J66" s="20">
        <v>0</v>
      </c>
      <c r="K66" s="17">
        <v>0</v>
      </c>
      <c r="L66" s="16">
        <v>0</v>
      </c>
      <c r="M66" s="20">
        <v>0</v>
      </c>
      <c r="N66" s="20">
        <v>0</v>
      </c>
      <c r="O66" s="17">
        <v>0</v>
      </c>
      <c r="P66" s="16">
        <f t="shared" si="15"/>
        <v>0</v>
      </c>
      <c r="Q66" s="16">
        <f>E66+I66+M66</f>
        <v>0</v>
      </c>
      <c r="R66" s="16">
        <f>F66+J66+N66</f>
        <v>0</v>
      </c>
      <c r="S66" s="22">
        <v>0</v>
      </c>
    </row>
    <row r="67" spans="1:19" hidden="1">
      <c r="B67" s="18" t="s">
        <v>11</v>
      </c>
      <c r="C67" s="19"/>
      <c r="D67" s="19">
        <f t="shared" ref="D67:R67" si="16">SUM(D63:D66)</f>
        <v>3</v>
      </c>
      <c r="E67" s="19">
        <f t="shared" si="16"/>
        <v>5</v>
      </c>
      <c r="F67" s="19">
        <f t="shared" si="16"/>
        <v>0</v>
      </c>
      <c r="G67" s="19">
        <f t="shared" si="16"/>
        <v>0</v>
      </c>
      <c r="H67" s="19">
        <f t="shared" si="16"/>
        <v>4</v>
      </c>
      <c r="I67" s="19">
        <f t="shared" si="16"/>
        <v>4</v>
      </c>
      <c r="J67" s="19">
        <f t="shared" si="16"/>
        <v>1</v>
      </c>
      <c r="K67" s="19">
        <f t="shared" si="16"/>
        <v>0</v>
      </c>
      <c r="L67" s="19">
        <f t="shared" si="16"/>
        <v>7</v>
      </c>
      <c r="M67" s="19">
        <f t="shared" si="16"/>
        <v>7</v>
      </c>
      <c r="N67" s="19">
        <f t="shared" si="16"/>
        <v>0</v>
      </c>
      <c r="O67" s="19">
        <f t="shared" si="16"/>
        <v>0</v>
      </c>
      <c r="P67" s="19">
        <f t="shared" si="16"/>
        <v>14</v>
      </c>
      <c r="Q67" s="19">
        <f t="shared" si="16"/>
        <v>16</v>
      </c>
      <c r="R67" s="19">
        <f t="shared" si="16"/>
        <v>1</v>
      </c>
      <c r="S67" s="19">
        <v>0</v>
      </c>
    </row>
    <row r="70" spans="1:19">
      <c r="B70" s="11" t="s">
        <v>54</v>
      </c>
      <c r="C70" s="11"/>
      <c r="D70" s="11"/>
      <c r="E70" s="11"/>
      <c r="F70" s="11"/>
      <c r="G70" s="11" t="s">
        <v>55</v>
      </c>
      <c r="H70" s="11"/>
      <c r="I70" s="11"/>
      <c r="J70" s="11"/>
      <c r="K70" s="11" t="s">
        <v>58</v>
      </c>
      <c r="M70" s="10"/>
      <c r="N70" s="10"/>
      <c r="O70" s="12" t="s">
        <v>78</v>
      </c>
      <c r="S70" s="11"/>
    </row>
    <row r="71" spans="1:19">
      <c r="A71" s="11" t="s">
        <v>16</v>
      </c>
      <c r="B71" s="9"/>
      <c r="C71" s="11">
        <v>1</v>
      </c>
      <c r="D71" s="11">
        <v>2</v>
      </c>
      <c r="E71" s="11">
        <v>3</v>
      </c>
      <c r="F71" s="11">
        <v>4</v>
      </c>
      <c r="G71" s="11">
        <v>1</v>
      </c>
      <c r="H71" s="11">
        <v>2</v>
      </c>
      <c r="I71" s="11">
        <v>3</v>
      </c>
      <c r="J71" s="11">
        <v>4</v>
      </c>
      <c r="K71" s="11">
        <v>1</v>
      </c>
      <c r="L71" s="11">
        <v>2</v>
      </c>
      <c r="M71" s="11">
        <v>3</v>
      </c>
      <c r="N71" s="11">
        <v>4</v>
      </c>
      <c r="O71" s="11">
        <v>1</v>
      </c>
      <c r="P71" s="11">
        <v>2</v>
      </c>
      <c r="Q71" s="11">
        <v>3</v>
      </c>
      <c r="R71" s="11">
        <v>4</v>
      </c>
    </row>
    <row r="72" spans="1:19">
      <c r="B72" t="s">
        <v>11</v>
      </c>
      <c r="C72">
        <v>6</v>
      </c>
      <c r="D72">
        <f t="shared" ref="D72:N72" si="17">SUM(D73:D75)</f>
        <v>1</v>
      </c>
      <c r="E72">
        <f t="shared" si="17"/>
        <v>1</v>
      </c>
      <c r="F72">
        <f t="shared" si="17"/>
        <v>0</v>
      </c>
      <c r="G72">
        <f t="shared" si="17"/>
        <v>6</v>
      </c>
      <c r="H72">
        <f t="shared" si="17"/>
        <v>3</v>
      </c>
      <c r="I72">
        <f t="shared" si="17"/>
        <v>0</v>
      </c>
      <c r="J72">
        <f t="shared" si="17"/>
        <v>0</v>
      </c>
      <c r="K72">
        <f t="shared" si="17"/>
        <v>6</v>
      </c>
      <c r="L72">
        <f t="shared" si="17"/>
        <v>8</v>
      </c>
      <c r="M72">
        <f t="shared" si="17"/>
        <v>0</v>
      </c>
      <c r="N72">
        <f t="shared" si="17"/>
        <v>0</v>
      </c>
      <c r="O72">
        <f>C72+G72+K72</f>
        <v>18</v>
      </c>
      <c r="P72">
        <f t="shared" ref="P72:R75" si="18">D72+H72+L72</f>
        <v>12</v>
      </c>
      <c r="Q72">
        <f t="shared" si="18"/>
        <v>1</v>
      </c>
      <c r="R72">
        <f t="shared" si="18"/>
        <v>0</v>
      </c>
    </row>
    <row r="73" spans="1:19">
      <c r="B73" t="s">
        <v>82</v>
      </c>
      <c r="C73">
        <v>3</v>
      </c>
      <c r="D73">
        <v>0</v>
      </c>
      <c r="E73">
        <v>0</v>
      </c>
      <c r="F73">
        <v>0</v>
      </c>
      <c r="G73">
        <v>2</v>
      </c>
      <c r="H73">
        <v>2</v>
      </c>
      <c r="I73">
        <v>0</v>
      </c>
      <c r="J73">
        <v>0</v>
      </c>
      <c r="K73">
        <v>4</v>
      </c>
      <c r="L73">
        <v>3</v>
      </c>
      <c r="M73">
        <v>0</v>
      </c>
      <c r="N73">
        <v>0</v>
      </c>
      <c r="O73">
        <f>C73+G73+K73</f>
        <v>9</v>
      </c>
      <c r="P73">
        <f t="shared" si="18"/>
        <v>5</v>
      </c>
      <c r="Q73">
        <f t="shared" si="18"/>
        <v>0</v>
      </c>
      <c r="R73">
        <f t="shared" si="18"/>
        <v>0</v>
      </c>
    </row>
    <row r="74" spans="1:19">
      <c r="B74" t="s">
        <v>83</v>
      </c>
      <c r="C74">
        <v>3</v>
      </c>
      <c r="D74">
        <v>1</v>
      </c>
      <c r="E74">
        <v>1</v>
      </c>
      <c r="F74">
        <v>0</v>
      </c>
      <c r="G74">
        <v>4</v>
      </c>
      <c r="H74">
        <v>0</v>
      </c>
      <c r="I74">
        <v>0</v>
      </c>
      <c r="J74">
        <v>0</v>
      </c>
      <c r="K74">
        <v>2</v>
      </c>
      <c r="L74">
        <v>5</v>
      </c>
      <c r="M74">
        <v>0</v>
      </c>
      <c r="N74">
        <v>0</v>
      </c>
      <c r="O74">
        <f>C74+G74+K74</f>
        <v>9</v>
      </c>
      <c r="P74">
        <f t="shared" si="18"/>
        <v>6</v>
      </c>
      <c r="Q74">
        <f t="shared" si="18"/>
        <v>1</v>
      </c>
      <c r="R74">
        <f t="shared" si="18"/>
        <v>0</v>
      </c>
    </row>
    <row r="75" spans="1:19">
      <c r="B75" t="s">
        <v>27</v>
      </c>
      <c r="C75">
        <v>0</v>
      </c>
      <c r="D75">
        <v>0</v>
      </c>
      <c r="E75">
        <v>0</v>
      </c>
      <c r="F75">
        <v>0</v>
      </c>
      <c r="G75">
        <v>0</v>
      </c>
      <c r="H75">
        <v>1</v>
      </c>
      <c r="I75">
        <v>0</v>
      </c>
      <c r="J75">
        <v>0</v>
      </c>
      <c r="K75">
        <v>0</v>
      </c>
      <c r="L75">
        <v>0</v>
      </c>
      <c r="M75">
        <v>0</v>
      </c>
      <c r="N75">
        <v>0</v>
      </c>
      <c r="O75">
        <f>C75+G75+K75</f>
        <v>0</v>
      </c>
      <c r="P75">
        <f t="shared" si="18"/>
        <v>1</v>
      </c>
      <c r="Q75">
        <f t="shared" si="18"/>
        <v>0</v>
      </c>
      <c r="R75">
        <f t="shared" si="18"/>
        <v>0</v>
      </c>
    </row>
    <row r="77" spans="1:19">
      <c r="A77" s="12" t="s">
        <v>74</v>
      </c>
    </row>
    <row r="78" spans="1:19">
      <c r="B78" t="s">
        <v>11</v>
      </c>
      <c r="C78">
        <v>6</v>
      </c>
      <c r="D78">
        <f t="shared" ref="D78:N78" si="19">SUM(D79:D81)</f>
        <v>1</v>
      </c>
      <c r="E78">
        <f t="shared" si="19"/>
        <v>1</v>
      </c>
      <c r="F78">
        <f t="shared" si="19"/>
        <v>0</v>
      </c>
      <c r="G78">
        <f t="shared" si="19"/>
        <v>6</v>
      </c>
      <c r="H78">
        <f t="shared" si="19"/>
        <v>2</v>
      </c>
      <c r="I78">
        <f t="shared" si="19"/>
        <v>1</v>
      </c>
      <c r="J78">
        <f t="shared" si="19"/>
        <v>0</v>
      </c>
      <c r="K78">
        <f t="shared" si="19"/>
        <v>6</v>
      </c>
      <c r="L78">
        <f t="shared" si="19"/>
        <v>8</v>
      </c>
      <c r="M78">
        <f t="shared" si="19"/>
        <v>0</v>
      </c>
      <c r="N78">
        <f t="shared" si="19"/>
        <v>0</v>
      </c>
      <c r="O78">
        <f>C78+G78+K78</f>
        <v>18</v>
      </c>
      <c r="P78">
        <f t="shared" ref="P78:Q81" si="20">D78+H78+L78</f>
        <v>11</v>
      </c>
      <c r="Q78">
        <f t="shared" si="20"/>
        <v>2</v>
      </c>
      <c r="R78">
        <f>F78+J78+N78</f>
        <v>0</v>
      </c>
    </row>
    <row r="79" spans="1:19">
      <c r="B79" t="s">
        <v>82</v>
      </c>
      <c r="C79">
        <v>3</v>
      </c>
      <c r="D79">
        <v>0</v>
      </c>
      <c r="E79">
        <v>0</v>
      </c>
      <c r="F79">
        <v>0</v>
      </c>
      <c r="G79">
        <v>3</v>
      </c>
      <c r="H79">
        <v>0</v>
      </c>
      <c r="I79">
        <v>1</v>
      </c>
      <c r="J79">
        <v>0</v>
      </c>
      <c r="K79">
        <v>4</v>
      </c>
      <c r="L79">
        <v>3</v>
      </c>
      <c r="M79">
        <v>0</v>
      </c>
      <c r="N79">
        <v>0</v>
      </c>
      <c r="O79">
        <f>C79+G79+K79</f>
        <v>10</v>
      </c>
      <c r="P79">
        <f t="shared" si="20"/>
        <v>3</v>
      </c>
      <c r="Q79">
        <f t="shared" si="20"/>
        <v>1</v>
      </c>
      <c r="R79">
        <f>F79+J79+N79</f>
        <v>0</v>
      </c>
    </row>
    <row r="80" spans="1:19">
      <c r="B80" t="s">
        <v>83</v>
      </c>
      <c r="C80">
        <v>3</v>
      </c>
      <c r="D80">
        <v>1</v>
      </c>
      <c r="E80">
        <v>1</v>
      </c>
      <c r="F80">
        <v>0</v>
      </c>
      <c r="G80">
        <v>3</v>
      </c>
      <c r="H80">
        <v>1</v>
      </c>
      <c r="I80">
        <v>0</v>
      </c>
      <c r="J80">
        <v>0</v>
      </c>
      <c r="K80">
        <v>2</v>
      </c>
      <c r="L80">
        <v>5</v>
      </c>
      <c r="M80">
        <v>0</v>
      </c>
      <c r="N80">
        <v>0</v>
      </c>
      <c r="O80">
        <f>C80+G80+K80</f>
        <v>8</v>
      </c>
      <c r="P80">
        <f t="shared" si="20"/>
        <v>7</v>
      </c>
      <c r="Q80">
        <f t="shared" si="20"/>
        <v>1</v>
      </c>
      <c r="R80">
        <f>F80+J80+N80</f>
        <v>0</v>
      </c>
    </row>
    <row r="81" spans="1:18">
      <c r="B81" t="s">
        <v>27</v>
      </c>
      <c r="C81">
        <v>0</v>
      </c>
      <c r="D81">
        <v>0</v>
      </c>
      <c r="E81">
        <v>0</v>
      </c>
      <c r="F81">
        <v>0</v>
      </c>
      <c r="G81">
        <v>0</v>
      </c>
      <c r="H81">
        <v>1</v>
      </c>
      <c r="I81">
        <v>0</v>
      </c>
      <c r="J81">
        <v>0</v>
      </c>
      <c r="K81">
        <v>0</v>
      </c>
      <c r="L81">
        <v>0</v>
      </c>
      <c r="M81">
        <v>0</v>
      </c>
      <c r="N81">
        <v>0</v>
      </c>
      <c r="O81">
        <f>C81+G81+K81</f>
        <v>0</v>
      </c>
      <c r="P81">
        <f t="shared" si="20"/>
        <v>1</v>
      </c>
      <c r="Q81">
        <f t="shared" si="20"/>
        <v>0</v>
      </c>
      <c r="R81">
        <f>F81+J81+N81</f>
        <v>0</v>
      </c>
    </row>
    <row r="86" spans="1:18">
      <c r="A86">
        <f>IF($C$5=Dates!$A$1,DataPack!P30,IF($C$5=Dates!$A$2,DataPack!D30,IF($C$5=Dates!$A$3,DataPack!H30,IF($C$5=Dates!$A$4,DataPack!L30,))))</f>
        <v>0</v>
      </c>
    </row>
  </sheetData>
  <phoneticPr fontId="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5" enableFormatConditionsCalculation="0">
    <tabColor indexed="42"/>
  </sheetPr>
  <dimension ref="A1:M15"/>
  <sheetViews>
    <sheetView showRowColHeaders="0" zoomScaleNormal="100" workbookViewId="0"/>
  </sheetViews>
  <sheetFormatPr defaultRowHeight="12.75"/>
  <cols>
    <col min="1" max="1" width="3.140625" style="90" customWidth="1"/>
    <col min="2" max="2" width="27.28515625" style="90" customWidth="1"/>
    <col min="3" max="3" width="12.85546875" style="90" customWidth="1"/>
    <col min="4" max="4" width="23" style="90" customWidth="1"/>
    <col min="5" max="5" width="24.28515625" style="90" customWidth="1"/>
    <col min="6" max="6" width="16.28515625" style="90" customWidth="1"/>
    <col min="7" max="7" width="19.5703125" style="90" customWidth="1"/>
    <col min="8" max="8" width="14.5703125" style="90" customWidth="1"/>
    <col min="9" max="9" width="17.5703125" style="90" customWidth="1"/>
    <col min="10" max="10" width="6.42578125" style="90" customWidth="1"/>
    <col min="11" max="11" width="9.140625" style="90"/>
    <col min="12" max="12" width="5.28515625" style="90" customWidth="1"/>
    <col min="13" max="16384" width="9.140625" style="90"/>
  </cols>
  <sheetData>
    <row r="1" spans="1:13">
      <c r="M1" s="90" t="s">
        <v>7</v>
      </c>
    </row>
    <row r="2" spans="1:13" ht="14.25">
      <c r="B2" s="196" t="s">
        <v>141</v>
      </c>
      <c r="C2" s="95"/>
      <c r="D2" s="95"/>
      <c r="E2" s="95"/>
      <c r="F2" s="95"/>
      <c r="G2" s="95"/>
      <c r="H2" s="95"/>
      <c r="I2" s="95"/>
    </row>
    <row r="3" spans="1:13">
      <c r="B3" s="96"/>
      <c r="C3" s="97"/>
      <c r="D3" s="97"/>
      <c r="E3" s="97"/>
      <c r="F3" s="97"/>
      <c r="G3" s="97"/>
      <c r="H3" s="97"/>
      <c r="I3" s="97"/>
    </row>
    <row r="6" spans="1:13">
      <c r="B6" s="98"/>
      <c r="C6" s="99"/>
      <c r="H6" s="99"/>
    </row>
    <row r="7" spans="1:13" ht="18" customHeight="1">
      <c r="B7" s="100"/>
      <c r="C7" s="253" t="s">
        <v>143</v>
      </c>
      <c r="D7" s="253"/>
      <c r="E7" s="253"/>
      <c r="F7" s="253"/>
      <c r="G7" s="253"/>
      <c r="H7" s="100"/>
    </row>
    <row r="8" spans="1:13" ht="34.5" customHeight="1">
      <c r="B8" s="101"/>
      <c r="C8" s="102" t="s">
        <v>8</v>
      </c>
      <c r="D8" s="103" t="s">
        <v>82</v>
      </c>
      <c r="E8" s="103" t="s">
        <v>83</v>
      </c>
      <c r="F8" s="103" t="s">
        <v>27</v>
      </c>
      <c r="G8" s="103" t="s">
        <v>121</v>
      </c>
    </row>
    <row r="9" spans="1:13" ht="11.25" customHeight="1">
      <c r="B9" s="100"/>
      <c r="C9" s="104"/>
      <c r="D9" s="105"/>
      <c r="E9" s="105"/>
      <c r="F9" s="105"/>
      <c r="G9" s="105"/>
      <c r="H9" s="100"/>
    </row>
    <row r="10" spans="1:13">
      <c r="B10" s="114" t="s">
        <v>138</v>
      </c>
      <c r="C10" s="106">
        <v>50</v>
      </c>
      <c r="D10" s="106">
        <v>15</v>
      </c>
      <c r="E10" s="106">
        <v>14</v>
      </c>
      <c r="F10" s="106">
        <v>22</v>
      </c>
      <c r="G10" s="106">
        <v>25</v>
      </c>
      <c r="H10" s="107"/>
    </row>
    <row r="11" spans="1:13" ht="8.25" customHeight="1">
      <c r="B11" s="108"/>
      <c r="C11" s="108"/>
      <c r="D11" s="108"/>
      <c r="E11" s="108"/>
      <c r="F11" s="108"/>
      <c r="G11" s="108"/>
      <c r="H11" s="100"/>
    </row>
    <row r="12" spans="1:13">
      <c r="B12" s="99"/>
      <c r="C12" s="99"/>
      <c r="D12" s="99"/>
      <c r="E12" s="99"/>
      <c r="F12" s="252" t="s">
        <v>85</v>
      </c>
      <c r="G12" s="252"/>
      <c r="H12" s="99"/>
      <c r="I12" s="99"/>
    </row>
    <row r="13" spans="1:13" ht="17.25" customHeight="1">
      <c r="B13" s="112" t="s">
        <v>112</v>
      </c>
      <c r="C13" s="99"/>
      <c r="D13" s="99"/>
      <c r="E13" s="99"/>
      <c r="F13" s="99"/>
      <c r="G13" s="99"/>
      <c r="H13" s="99"/>
    </row>
    <row r="14" spans="1:13">
      <c r="A14" s="208"/>
      <c r="B14" s="208"/>
      <c r="C14" s="208"/>
      <c r="D14" s="208"/>
      <c r="E14" s="208"/>
      <c r="F14" s="208"/>
      <c r="G14" s="208"/>
    </row>
    <row r="15" spans="1:13">
      <c r="B15" s="84"/>
    </row>
  </sheetData>
  <sheetProtection sheet="1" autoFilter="0"/>
  <mergeCells count="2">
    <mergeCell ref="F12:G12"/>
    <mergeCell ref="C7:G7"/>
  </mergeCells>
  <phoneticPr fontId="3"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6">
    <tabColor indexed="42"/>
  </sheetPr>
  <dimension ref="A1:V82"/>
  <sheetViews>
    <sheetView zoomScaleNormal="100" workbookViewId="0"/>
  </sheetViews>
  <sheetFormatPr defaultRowHeight="15" customHeight="1"/>
  <cols>
    <col min="1" max="1" width="2.7109375" style="150" customWidth="1"/>
    <col min="2" max="2" width="52" style="150" customWidth="1"/>
    <col min="3" max="3" width="11" style="150" customWidth="1"/>
    <col min="4" max="4" width="1" style="150" customWidth="1"/>
    <col min="5" max="5" width="13.7109375" style="150" customWidth="1"/>
    <col min="6" max="17" width="12.28515625" style="150" customWidth="1"/>
    <col min="18" max="31" width="9.140625" style="150"/>
    <col min="32" max="32" width="0" style="150" hidden="1" customWidth="1"/>
    <col min="33" max="16384" width="9.140625" style="150"/>
  </cols>
  <sheetData>
    <row r="1" spans="1:22" ht="12.75">
      <c r="A1" s="149"/>
      <c r="B1" s="149"/>
      <c r="C1" s="149"/>
      <c r="D1" s="149"/>
    </row>
    <row r="2" spans="1:22" ht="14.25" customHeight="1">
      <c r="B2" s="195" t="s">
        <v>144</v>
      </c>
      <c r="C2" s="151"/>
      <c r="D2" s="151"/>
      <c r="E2" s="151"/>
      <c r="F2" s="151"/>
      <c r="G2" s="151"/>
      <c r="H2" s="151"/>
      <c r="I2" s="151"/>
      <c r="J2" s="151"/>
      <c r="K2" s="151"/>
      <c r="L2" s="151"/>
      <c r="O2" s="151"/>
      <c r="P2" s="151"/>
      <c r="Q2" s="151"/>
      <c r="R2" s="152"/>
      <c r="S2" s="258"/>
      <c r="T2" s="258"/>
      <c r="U2" s="258"/>
      <c r="V2" s="258"/>
    </row>
    <row r="3" spans="1:22" s="153" customFormat="1" ht="13.5" customHeight="1">
      <c r="B3" s="201"/>
      <c r="C3" s="154"/>
      <c r="F3" s="155"/>
      <c r="G3" s="155"/>
      <c r="H3" s="155"/>
      <c r="I3" s="155"/>
      <c r="J3" s="155"/>
      <c r="K3" s="155"/>
      <c r="L3" s="156"/>
      <c r="M3" s="156"/>
      <c r="N3" s="155"/>
      <c r="O3" s="155"/>
      <c r="P3" s="155"/>
      <c r="Q3" s="155"/>
      <c r="R3" s="157"/>
    </row>
    <row r="4" spans="1:22" s="153" customFormat="1" ht="33.75" customHeight="1">
      <c r="D4" s="158"/>
      <c r="E4" s="154"/>
      <c r="F4" s="259" t="s">
        <v>131</v>
      </c>
      <c r="G4" s="259"/>
      <c r="H4" s="259" t="s">
        <v>82</v>
      </c>
      <c r="I4" s="259"/>
      <c r="J4" s="259" t="s">
        <v>83</v>
      </c>
      <c r="K4" s="259"/>
      <c r="L4" s="259" t="s">
        <v>107</v>
      </c>
      <c r="M4" s="259"/>
      <c r="N4" s="259" t="s">
        <v>121</v>
      </c>
      <c r="O4" s="259"/>
      <c r="P4" s="260"/>
      <c r="Q4" s="260"/>
      <c r="R4" s="157"/>
    </row>
    <row r="5" spans="1:22" s="153" customFormat="1" ht="15" customHeight="1">
      <c r="B5" s="159"/>
      <c r="C5" s="159"/>
      <c r="D5" s="159"/>
      <c r="E5" s="159" t="s">
        <v>129</v>
      </c>
      <c r="F5" s="160" t="s">
        <v>10</v>
      </c>
      <c r="G5" s="160" t="s">
        <v>106</v>
      </c>
      <c r="H5" s="160" t="s">
        <v>130</v>
      </c>
      <c r="I5" s="161" t="s">
        <v>106</v>
      </c>
      <c r="J5" s="160" t="s">
        <v>130</v>
      </c>
      <c r="K5" s="160" t="s">
        <v>106</v>
      </c>
      <c r="L5" s="160" t="s">
        <v>130</v>
      </c>
      <c r="M5" s="160" t="s">
        <v>106</v>
      </c>
      <c r="N5" s="160" t="s">
        <v>130</v>
      </c>
      <c r="O5" s="160" t="s">
        <v>106</v>
      </c>
      <c r="P5" s="162"/>
      <c r="Q5" s="162"/>
      <c r="R5" s="162"/>
    </row>
    <row r="6" spans="1:22" s="153" customFormat="1" ht="15" customHeight="1">
      <c r="B6" s="163"/>
      <c r="C6" s="163"/>
      <c r="D6" s="154"/>
      <c r="E6" s="154"/>
      <c r="F6" s="164"/>
      <c r="G6" s="164"/>
      <c r="H6" s="164"/>
      <c r="I6" s="164"/>
      <c r="J6" s="164"/>
      <c r="K6" s="164"/>
      <c r="L6" s="164"/>
      <c r="M6" s="164"/>
      <c r="N6" s="164"/>
      <c r="O6" s="164"/>
      <c r="P6" s="154"/>
      <c r="Q6" s="154"/>
      <c r="R6" s="154"/>
    </row>
    <row r="7" spans="1:22" s="153" customFormat="1" ht="15" customHeight="1">
      <c r="B7" s="241" t="s">
        <v>16</v>
      </c>
      <c r="C7" s="163"/>
      <c r="D7" s="165"/>
      <c r="E7" s="166" t="s">
        <v>12</v>
      </c>
      <c r="F7" s="167">
        <f>H7+J7+L7+N7</f>
        <v>8</v>
      </c>
      <c r="G7" s="128">
        <f>F7/$F$11*100</f>
        <v>10.526315789473683</v>
      </c>
      <c r="H7" s="168">
        <v>3</v>
      </c>
      <c r="I7" s="168">
        <f>H7/$H$11*100</f>
        <v>20</v>
      </c>
      <c r="J7" s="168">
        <v>1</v>
      </c>
      <c r="K7" s="168">
        <f>J7/$J$11*100</f>
        <v>7.1428571428571423</v>
      </c>
      <c r="L7" s="168">
        <v>0</v>
      </c>
      <c r="M7" s="168">
        <f>L7/$L$11*100</f>
        <v>0</v>
      </c>
      <c r="N7" s="168">
        <v>4</v>
      </c>
      <c r="O7" s="168">
        <f>N7/$N$11*100</f>
        <v>16</v>
      </c>
      <c r="P7" s="167"/>
      <c r="Q7" s="167"/>
      <c r="R7" s="169"/>
    </row>
    <row r="8" spans="1:22" s="153" customFormat="1" ht="15" customHeight="1">
      <c r="B8" s="130"/>
      <c r="C8" s="170"/>
      <c r="D8" s="171"/>
      <c r="E8" s="166" t="s">
        <v>13</v>
      </c>
      <c r="F8" s="167">
        <f>H8+J8+L8+N8</f>
        <v>55</v>
      </c>
      <c r="G8" s="128">
        <f>F8/$F$11*100</f>
        <v>72.368421052631575</v>
      </c>
      <c r="H8" s="168">
        <v>10</v>
      </c>
      <c r="I8" s="168">
        <f>H8/$H$11*100</f>
        <v>66.666666666666657</v>
      </c>
      <c r="J8" s="168">
        <v>11</v>
      </c>
      <c r="K8" s="168">
        <f>J8/$J$11*100</f>
        <v>78.571428571428569</v>
      </c>
      <c r="L8" s="168">
        <v>16</v>
      </c>
      <c r="M8" s="168">
        <f>L8/$L$11*100</f>
        <v>72.727272727272734</v>
      </c>
      <c r="N8" s="168">
        <v>18</v>
      </c>
      <c r="O8" s="168">
        <f>N8/$N$11*100</f>
        <v>72</v>
      </c>
      <c r="P8" s="167"/>
      <c r="Q8" s="167"/>
      <c r="R8" s="169"/>
    </row>
    <row r="9" spans="1:22" s="153" customFormat="1" ht="15" customHeight="1">
      <c r="B9" s="130"/>
      <c r="C9" s="170"/>
      <c r="D9" s="171"/>
      <c r="E9" s="166" t="s">
        <v>14</v>
      </c>
      <c r="F9" s="167">
        <f>H9+J9+L9+N9</f>
        <v>13</v>
      </c>
      <c r="G9" s="128">
        <f>F9/$F$11*100</f>
        <v>17.105263157894736</v>
      </c>
      <c r="H9" s="168">
        <v>2</v>
      </c>
      <c r="I9" s="168">
        <f>H9/$H$11*100</f>
        <v>13.333333333333334</v>
      </c>
      <c r="J9" s="168">
        <v>2</v>
      </c>
      <c r="K9" s="168">
        <f>J9/$J$11*100</f>
        <v>14.285714285714285</v>
      </c>
      <c r="L9" s="168">
        <v>6</v>
      </c>
      <c r="M9" s="168">
        <f>L9/$L$11*100</f>
        <v>27.27272727272727</v>
      </c>
      <c r="N9" s="168">
        <v>3</v>
      </c>
      <c r="O9" s="168">
        <f>N9/$N$11*100</f>
        <v>12</v>
      </c>
      <c r="P9" s="167"/>
      <c r="Q9" s="167"/>
      <c r="R9" s="169"/>
    </row>
    <row r="10" spans="1:22" s="153" customFormat="1" ht="15" customHeight="1">
      <c r="C10" s="170"/>
      <c r="D10" s="171"/>
      <c r="E10" s="166" t="s">
        <v>15</v>
      </c>
      <c r="F10" s="167">
        <f>H10+J10+L10+N10</f>
        <v>0</v>
      </c>
      <c r="G10" s="128">
        <f>F10/$F$11*100</f>
        <v>0</v>
      </c>
      <c r="H10" s="168">
        <v>0</v>
      </c>
      <c r="I10" s="168">
        <f>H10/$H$11*100</f>
        <v>0</v>
      </c>
      <c r="J10" s="168">
        <v>0</v>
      </c>
      <c r="K10" s="168">
        <v>0</v>
      </c>
      <c r="L10" s="168">
        <v>0</v>
      </c>
      <c r="M10" s="168">
        <f>L10/$L$11*100</f>
        <v>0</v>
      </c>
      <c r="N10" s="168">
        <v>0</v>
      </c>
      <c r="O10" s="168">
        <f>N10/$N$11*100</f>
        <v>0</v>
      </c>
      <c r="P10" s="167"/>
      <c r="Q10" s="167"/>
      <c r="R10" s="169"/>
    </row>
    <row r="11" spans="1:22" s="153" customFormat="1" ht="15" customHeight="1">
      <c r="B11" s="133"/>
      <c r="C11" s="170"/>
      <c r="D11" s="171"/>
      <c r="E11" s="172" t="s">
        <v>11</v>
      </c>
      <c r="F11" s="167">
        <v>76</v>
      </c>
      <c r="G11" s="128">
        <f>F11/$F$11*100</f>
        <v>100</v>
      </c>
      <c r="H11" s="168">
        <f>SUM(H7:H10)</f>
        <v>15</v>
      </c>
      <c r="I11" s="168">
        <f>H11/$H$11*100</f>
        <v>100</v>
      </c>
      <c r="J11" s="168">
        <f>SUM(J7:J10)</f>
        <v>14</v>
      </c>
      <c r="K11" s="168">
        <f>J11/$J$11*100</f>
        <v>100</v>
      </c>
      <c r="L11" s="168">
        <f>SUM(L8:L10)</f>
        <v>22</v>
      </c>
      <c r="M11" s="168">
        <f>L11/$L$11*100</f>
        <v>100</v>
      </c>
      <c r="N11" s="168">
        <f>SUM(N7:N10)</f>
        <v>25</v>
      </c>
      <c r="O11" s="168">
        <f>N11/$N$11*100</f>
        <v>100</v>
      </c>
      <c r="P11" s="167"/>
      <c r="Q11" s="167"/>
      <c r="R11" s="169"/>
    </row>
    <row r="12" spans="1:22" s="153" customFormat="1" ht="15" customHeight="1">
      <c r="B12" s="130"/>
      <c r="C12" s="170"/>
      <c r="D12" s="171"/>
      <c r="E12" s="166"/>
      <c r="F12" s="167"/>
      <c r="G12" s="135"/>
      <c r="H12" s="168"/>
      <c r="I12" s="168"/>
      <c r="J12" s="168"/>
      <c r="K12" s="168"/>
      <c r="L12" s="168"/>
      <c r="M12" s="168"/>
      <c r="N12" s="168"/>
      <c r="O12" s="168"/>
      <c r="P12" s="167"/>
      <c r="Q12" s="167"/>
      <c r="R12" s="169"/>
    </row>
    <row r="13" spans="1:22" s="153" customFormat="1" ht="15" customHeight="1">
      <c r="A13" s="173"/>
      <c r="B13" s="136" t="s">
        <v>68</v>
      </c>
      <c r="C13" s="174"/>
      <c r="D13" s="173"/>
      <c r="E13" s="166" t="s">
        <v>12</v>
      </c>
      <c r="F13" s="175">
        <f>H13+J13+L13+N13</f>
        <v>11</v>
      </c>
      <c r="G13" s="128">
        <f>F13/$F$17*100</f>
        <v>14.473684210526317</v>
      </c>
      <c r="H13" s="168">
        <v>3</v>
      </c>
      <c r="I13" s="168">
        <f>H13/$H$17*100</f>
        <v>20</v>
      </c>
      <c r="J13" s="168">
        <v>1</v>
      </c>
      <c r="K13" s="168">
        <f>J13/$J$17*100</f>
        <v>7.1428571428571423</v>
      </c>
      <c r="L13" s="168">
        <v>0</v>
      </c>
      <c r="M13" s="168">
        <f>L13/$L$17*100</f>
        <v>0</v>
      </c>
      <c r="N13" s="168">
        <v>7</v>
      </c>
      <c r="O13" s="168">
        <f>N13/$N$17*100</f>
        <v>28.000000000000004</v>
      </c>
      <c r="P13" s="167"/>
      <c r="Q13" s="167"/>
      <c r="R13" s="169"/>
    </row>
    <row r="14" spans="1:22" s="153" customFormat="1" ht="15" customHeight="1">
      <c r="A14" s="173"/>
      <c r="B14" s="130"/>
      <c r="C14" s="174"/>
      <c r="D14" s="173"/>
      <c r="E14" s="166" t="s">
        <v>13</v>
      </c>
      <c r="F14" s="175">
        <f>H14+J14+L14+N14</f>
        <v>56</v>
      </c>
      <c r="G14" s="128">
        <f>F14/$F$17*100</f>
        <v>73.68421052631578</v>
      </c>
      <c r="H14" s="168">
        <v>10</v>
      </c>
      <c r="I14" s="168">
        <f>H14/$H$17*100</f>
        <v>66.666666666666657</v>
      </c>
      <c r="J14" s="168">
        <v>11</v>
      </c>
      <c r="K14" s="168">
        <f>J14/$J$17*100</f>
        <v>78.571428571428569</v>
      </c>
      <c r="L14" s="168">
        <v>18</v>
      </c>
      <c r="M14" s="168">
        <f>L14/$L$17*100</f>
        <v>81.818181818181827</v>
      </c>
      <c r="N14" s="168">
        <v>17</v>
      </c>
      <c r="O14" s="168">
        <f>N14/$N$17*100</f>
        <v>68</v>
      </c>
      <c r="P14" s="167"/>
      <c r="Q14" s="167"/>
      <c r="R14" s="169"/>
    </row>
    <row r="15" spans="1:22" s="153" customFormat="1" ht="15" customHeight="1">
      <c r="A15" s="173"/>
      <c r="B15" s="130"/>
      <c r="C15" s="176"/>
      <c r="D15" s="173"/>
      <c r="E15" s="166" t="s">
        <v>14</v>
      </c>
      <c r="F15" s="175">
        <f>H15+J15+L15+N15</f>
        <v>9</v>
      </c>
      <c r="G15" s="128">
        <f>F15/$F$17*100</f>
        <v>11.842105263157894</v>
      </c>
      <c r="H15" s="168">
        <v>2</v>
      </c>
      <c r="I15" s="168">
        <f>H15/$H$17*100</f>
        <v>13.333333333333334</v>
      </c>
      <c r="J15" s="168">
        <v>2</v>
      </c>
      <c r="K15" s="168">
        <f>J15/$J$17*100</f>
        <v>14.285714285714285</v>
      </c>
      <c r="L15" s="168">
        <v>4</v>
      </c>
      <c r="M15" s="168">
        <f>L15/$L$17*100</f>
        <v>18.181818181818183</v>
      </c>
      <c r="N15" s="168">
        <v>1</v>
      </c>
      <c r="O15" s="168">
        <f>N15/$N$17*100</f>
        <v>4</v>
      </c>
      <c r="P15" s="167"/>
      <c r="Q15" s="167"/>
      <c r="R15" s="169"/>
    </row>
    <row r="16" spans="1:22" s="153" customFormat="1" ht="15" customHeight="1">
      <c r="A16" s="173"/>
      <c r="C16" s="177"/>
      <c r="D16" s="173"/>
      <c r="E16" s="166" t="s">
        <v>15</v>
      </c>
      <c r="F16" s="175">
        <f>H16+J16+L16+N16</f>
        <v>0</v>
      </c>
      <c r="G16" s="128">
        <f>F16/$F$17*100</f>
        <v>0</v>
      </c>
      <c r="H16" s="168">
        <v>0</v>
      </c>
      <c r="I16" s="168">
        <f>H16/$H$17*100</f>
        <v>0</v>
      </c>
      <c r="J16" s="168">
        <v>0</v>
      </c>
      <c r="K16" s="168">
        <v>0</v>
      </c>
      <c r="L16" s="168">
        <v>0</v>
      </c>
      <c r="M16" s="168">
        <f>L16/$L$17*100</f>
        <v>0</v>
      </c>
      <c r="N16" s="168">
        <v>0</v>
      </c>
      <c r="O16" s="168">
        <f>N16/$N$17*100</f>
        <v>0</v>
      </c>
      <c r="P16" s="167"/>
      <c r="Q16" s="167"/>
      <c r="R16" s="169"/>
    </row>
    <row r="17" spans="1:18" s="153" customFormat="1" ht="15" customHeight="1">
      <c r="A17" s="173"/>
      <c r="B17" s="130"/>
      <c r="C17" s="177"/>
      <c r="D17" s="178"/>
      <c r="E17" s="172" t="s">
        <v>11</v>
      </c>
      <c r="F17" s="167">
        <v>76</v>
      </c>
      <c r="G17" s="128">
        <f>F17/$F$17*100</f>
        <v>100</v>
      </c>
      <c r="H17" s="168">
        <f>SUM(H13:H16)</f>
        <v>15</v>
      </c>
      <c r="I17" s="168">
        <f>H17/$H$17*100</f>
        <v>100</v>
      </c>
      <c r="J17" s="168">
        <f>SUM(J13:J16)</f>
        <v>14</v>
      </c>
      <c r="K17" s="168">
        <f>J17/$J$17*100</f>
        <v>100</v>
      </c>
      <c r="L17" s="168">
        <f>SUM(L14:L16)</f>
        <v>22</v>
      </c>
      <c r="M17" s="168">
        <f>L17/$L$17*100</f>
        <v>100</v>
      </c>
      <c r="N17" s="168">
        <f>SUM(N13:N16)</f>
        <v>25</v>
      </c>
      <c r="O17" s="168">
        <f>N17/$N$17*100</f>
        <v>100</v>
      </c>
      <c r="P17" s="167"/>
      <c r="Q17" s="167"/>
      <c r="R17" s="169"/>
    </row>
    <row r="18" spans="1:18" s="153" customFormat="1" ht="15" customHeight="1">
      <c r="A18" s="173"/>
      <c r="B18" s="130"/>
      <c r="C18" s="177"/>
      <c r="D18" s="178"/>
      <c r="E18" s="172"/>
      <c r="F18" s="179"/>
      <c r="G18" s="128"/>
      <c r="H18" s="168"/>
      <c r="I18" s="168"/>
      <c r="J18" s="168"/>
      <c r="K18" s="168"/>
      <c r="L18" s="168"/>
      <c r="M18" s="168"/>
      <c r="N18" s="168"/>
      <c r="O18" s="168"/>
      <c r="P18" s="167"/>
      <c r="Q18" s="167"/>
      <c r="R18" s="169"/>
    </row>
    <row r="19" spans="1:18" s="153" customFormat="1" ht="24.75" customHeight="1">
      <c r="A19" s="173"/>
      <c r="B19" s="133" t="s">
        <v>69</v>
      </c>
      <c r="C19" s="177"/>
      <c r="D19" s="178"/>
      <c r="E19" s="166" t="s">
        <v>12</v>
      </c>
      <c r="F19" s="175">
        <f>H19+J19+L19+N19</f>
        <v>15</v>
      </c>
      <c r="G19" s="128">
        <f>F19/$F$23*100</f>
        <v>19.736842105263158</v>
      </c>
      <c r="H19" s="168">
        <v>3</v>
      </c>
      <c r="I19" s="168">
        <f>H19/$H$23*100</f>
        <v>20</v>
      </c>
      <c r="J19" s="168">
        <v>4</v>
      </c>
      <c r="K19" s="168">
        <f>J19/$J$23*100</f>
        <v>28.571428571428569</v>
      </c>
      <c r="L19" s="168">
        <v>0</v>
      </c>
      <c r="M19" s="168">
        <f>L19/$L$23*100</f>
        <v>0</v>
      </c>
      <c r="N19" s="168">
        <v>8</v>
      </c>
      <c r="O19" s="168">
        <f>N19/$N$23*100</f>
        <v>32</v>
      </c>
      <c r="P19" s="167"/>
      <c r="Q19" s="167"/>
      <c r="R19" s="169"/>
    </row>
    <row r="20" spans="1:18" s="153" customFormat="1" ht="15" customHeight="1">
      <c r="A20" s="173"/>
      <c r="B20" s="130"/>
      <c r="C20" s="177"/>
      <c r="D20" s="178"/>
      <c r="E20" s="166" t="s">
        <v>13</v>
      </c>
      <c r="F20" s="175">
        <f>H20+J20+L20+N20</f>
        <v>52</v>
      </c>
      <c r="G20" s="128">
        <f>F20/$F$23*100</f>
        <v>68.421052631578945</v>
      </c>
      <c r="H20" s="168">
        <v>10</v>
      </c>
      <c r="I20" s="168">
        <f>H20/$H$23*100</f>
        <v>66.666666666666657</v>
      </c>
      <c r="J20" s="168">
        <v>8</v>
      </c>
      <c r="K20" s="168">
        <f>J20/$J$23*100</f>
        <v>57.142857142857139</v>
      </c>
      <c r="L20" s="168">
        <v>19</v>
      </c>
      <c r="M20" s="168">
        <f>L20/$L$23*100</f>
        <v>86.36363636363636</v>
      </c>
      <c r="N20" s="168">
        <v>15</v>
      </c>
      <c r="O20" s="168">
        <f>N20/$N$23*100</f>
        <v>60</v>
      </c>
      <c r="P20" s="167"/>
      <c r="Q20" s="167"/>
      <c r="R20" s="169"/>
    </row>
    <row r="21" spans="1:18" s="153" customFormat="1" ht="15" customHeight="1">
      <c r="A21" s="173"/>
      <c r="B21" s="130"/>
      <c r="C21" s="177"/>
      <c r="D21" s="178"/>
      <c r="E21" s="166" t="s">
        <v>14</v>
      </c>
      <c r="F21" s="175">
        <f>H21+J21+L21+N21</f>
        <v>9</v>
      </c>
      <c r="G21" s="128">
        <f>F21/$F$23*100</f>
        <v>11.842105263157894</v>
      </c>
      <c r="H21" s="168">
        <v>2</v>
      </c>
      <c r="I21" s="168">
        <f>H21/$H$23*100</f>
        <v>13.333333333333334</v>
      </c>
      <c r="J21" s="168">
        <v>2</v>
      </c>
      <c r="K21" s="168">
        <f>J21/$J$23*100</f>
        <v>14.285714285714285</v>
      </c>
      <c r="L21" s="168">
        <v>3</v>
      </c>
      <c r="M21" s="168">
        <f>L21/$L$23*100</f>
        <v>13.636363636363635</v>
      </c>
      <c r="N21" s="168">
        <v>2</v>
      </c>
      <c r="O21" s="168">
        <f>N21/$N$23*100</f>
        <v>8</v>
      </c>
      <c r="P21" s="167"/>
      <c r="Q21" s="167"/>
      <c r="R21" s="169"/>
    </row>
    <row r="22" spans="1:18" s="153" customFormat="1" ht="15" customHeight="1">
      <c r="A22" s="173"/>
      <c r="C22" s="177"/>
      <c r="D22" s="178"/>
      <c r="E22" s="166" t="s">
        <v>15</v>
      </c>
      <c r="F22" s="175">
        <f>H22+J22+L22+N22</f>
        <v>0</v>
      </c>
      <c r="G22" s="128">
        <f>F22/$F$23*100</f>
        <v>0</v>
      </c>
      <c r="H22" s="168">
        <v>0</v>
      </c>
      <c r="I22" s="168">
        <f>H22/$H$23*100</f>
        <v>0</v>
      </c>
      <c r="J22" s="168">
        <v>0</v>
      </c>
      <c r="K22" s="168">
        <v>0</v>
      </c>
      <c r="L22" s="168">
        <v>0</v>
      </c>
      <c r="M22" s="168">
        <f>L22/$L$23*100</f>
        <v>0</v>
      </c>
      <c r="N22" s="168">
        <v>0</v>
      </c>
      <c r="O22" s="168">
        <f>N22/$N$23*100</f>
        <v>0</v>
      </c>
      <c r="P22" s="167"/>
      <c r="Q22" s="167"/>
      <c r="R22" s="169"/>
    </row>
    <row r="23" spans="1:18" s="153" customFormat="1" ht="15" customHeight="1">
      <c r="A23" s="173"/>
      <c r="B23" s="130"/>
      <c r="C23" s="177"/>
      <c r="D23" s="178"/>
      <c r="E23" s="172" t="s">
        <v>11</v>
      </c>
      <c r="F23" s="167">
        <v>76</v>
      </c>
      <c r="G23" s="128">
        <f>F23/$F$23*100</f>
        <v>100</v>
      </c>
      <c r="H23" s="168">
        <f>SUM(H18:H22)</f>
        <v>15</v>
      </c>
      <c r="I23" s="168">
        <f>H23/$H$23*100</f>
        <v>100</v>
      </c>
      <c r="J23" s="168">
        <f>SUM(J19:J22)</f>
        <v>14</v>
      </c>
      <c r="K23" s="168">
        <f>J23/$J$23*100</f>
        <v>100</v>
      </c>
      <c r="L23" s="168">
        <f>SUM(L20:L22)</f>
        <v>22</v>
      </c>
      <c r="M23" s="168">
        <f>L23/$L$23*100</f>
        <v>100</v>
      </c>
      <c r="N23" s="168">
        <f>SUM(N19:N22)</f>
        <v>25</v>
      </c>
      <c r="O23" s="168">
        <f>N23/$N$23*100</f>
        <v>100</v>
      </c>
      <c r="P23" s="167"/>
      <c r="Q23" s="167"/>
      <c r="R23" s="169"/>
    </row>
    <row r="24" spans="1:18" s="153" customFormat="1" ht="15" customHeight="1">
      <c r="B24" s="130"/>
      <c r="C24" s="170"/>
      <c r="D24" s="171"/>
      <c r="E24" s="172"/>
      <c r="F24" s="179"/>
      <c r="G24" s="128"/>
      <c r="H24" s="168"/>
      <c r="I24" s="168"/>
      <c r="J24" s="168"/>
      <c r="K24" s="168"/>
      <c r="L24" s="168"/>
      <c r="M24" s="168"/>
      <c r="N24" s="168"/>
      <c r="O24" s="168"/>
      <c r="P24" s="167"/>
      <c r="Q24" s="167"/>
      <c r="R24" s="169"/>
    </row>
    <row r="25" spans="1:18" s="153" customFormat="1" ht="21.75" customHeight="1">
      <c r="B25" s="133" t="s">
        <v>70</v>
      </c>
      <c r="C25" s="170"/>
      <c r="D25" s="171"/>
      <c r="E25" s="166" t="s">
        <v>12</v>
      </c>
      <c r="F25" s="167">
        <f>H25+J25+L25+N25</f>
        <v>10</v>
      </c>
      <c r="G25" s="128">
        <f>F25/$F$29*100</f>
        <v>13.157894736842104</v>
      </c>
      <c r="H25" s="168">
        <v>3</v>
      </c>
      <c r="I25" s="168">
        <f>H25/$H$29*100</f>
        <v>20</v>
      </c>
      <c r="J25" s="168">
        <v>1</v>
      </c>
      <c r="K25" s="168">
        <f>J25/$J$29*100</f>
        <v>7.1428571428571423</v>
      </c>
      <c r="L25" s="168">
        <v>2</v>
      </c>
      <c r="M25" s="168">
        <f>L25/$L$29*100</f>
        <v>9.0909090909090917</v>
      </c>
      <c r="N25" s="168">
        <v>4</v>
      </c>
      <c r="O25" s="168">
        <f>N25/$N$29*100</f>
        <v>16</v>
      </c>
      <c r="P25" s="167"/>
      <c r="Q25" s="167"/>
      <c r="R25" s="169"/>
    </row>
    <row r="26" spans="1:18" s="153" customFormat="1" ht="15" customHeight="1">
      <c r="B26" s="141"/>
      <c r="C26" s="170"/>
      <c r="D26" s="171"/>
      <c r="E26" s="166" t="s">
        <v>13</v>
      </c>
      <c r="F26" s="167">
        <f>H26+J26+L26+N26</f>
        <v>57</v>
      </c>
      <c r="G26" s="128">
        <f>F26/$F$29*100</f>
        <v>75</v>
      </c>
      <c r="H26" s="168">
        <v>10</v>
      </c>
      <c r="I26" s="168">
        <f>H26/$H$29*100</f>
        <v>66.666666666666657</v>
      </c>
      <c r="J26" s="168">
        <v>11</v>
      </c>
      <c r="K26" s="168">
        <f>J26/$J$29*100</f>
        <v>78.571428571428569</v>
      </c>
      <c r="L26" s="168">
        <v>18</v>
      </c>
      <c r="M26" s="168">
        <f>L26/$L$29*100</f>
        <v>81.818181818181827</v>
      </c>
      <c r="N26" s="168">
        <v>18</v>
      </c>
      <c r="O26" s="168">
        <f>N26/$N$29*100</f>
        <v>72</v>
      </c>
      <c r="P26" s="167"/>
      <c r="Q26" s="167"/>
      <c r="R26" s="169"/>
    </row>
    <row r="27" spans="1:18" s="153" customFormat="1" ht="15" customHeight="1">
      <c r="B27" s="130"/>
      <c r="C27" s="170"/>
      <c r="D27" s="171"/>
      <c r="E27" s="166" t="s">
        <v>14</v>
      </c>
      <c r="F27" s="167">
        <f>H27+J27+L27+N27</f>
        <v>9</v>
      </c>
      <c r="G27" s="128">
        <f>F27/$F$29*100</f>
        <v>11.842105263157894</v>
      </c>
      <c r="H27" s="168">
        <v>2</v>
      </c>
      <c r="I27" s="168">
        <f>H27/$H$29*100</f>
        <v>13.333333333333334</v>
      </c>
      <c r="J27" s="168">
        <v>2</v>
      </c>
      <c r="K27" s="168">
        <f>J27/$J$29*100</f>
        <v>14.285714285714285</v>
      </c>
      <c r="L27" s="168">
        <v>2</v>
      </c>
      <c r="M27" s="168">
        <f>L27/$L$29*100</f>
        <v>9.0909090909090917</v>
      </c>
      <c r="N27" s="168">
        <v>3</v>
      </c>
      <c r="O27" s="168">
        <f>N27/$N$29*100</f>
        <v>12</v>
      </c>
      <c r="P27" s="167"/>
      <c r="Q27" s="167"/>
      <c r="R27" s="169"/>
    </row>
    <row r="28" spans="1:18" s="153" customFormat="1" ht="15" customHeight="1">
      <c r="C28" s="170"/>
      <c r="D28" s="171"/>
      <c r="E28" s="166" t="s">
        <v>15</v>
      </c>
      <c r="F28" s="167">
        <f>H28+J28+L28+N28</f>
        <v>0</v>
      </c>
      <c r="G28" s="128">
        <f>F28/$F$29*100</f>
        <v>0</v>
      </c>
      <c r="H28" s="168">
        <v>0</v>
      </c>
      <c r="I28" s="168">
        <f>H28/$H$29*100</f>
        <v>0</v>
      </c>
      <c r="J28" s="168">
        <v>0</v>
      </c>
      <c r="K28" s="168">
        <v>0</v>
      </c>
      <c r="L28" s="168">
        <v>0</v>
      </c>
      <c r="M28" s="168">
        <f>L28/$L$29*100</f>
        <v>0</v>
      </c>
      <c r="N28" s="168">
        <v>0</v>
      </c>
      <c r="O28" s="168">
        <f>N28/$N$29*100</f>
        <v>0</v>
      </c>
      <c r="P28" s="167"/>
      <c r="Q28" s="167"/>
      <c r="R28" s="169"/>
    </row>
    <row r="29" spans="1:18" s="153" customFormat="1" ht="15" customHeight="1">
      <c r="B29" s="130"/>
      <c r="C29" s="170"/>
      <c r="D29" s="171"/>
      <c r="E29" s="172" t="s">
        <v>11</v>
      </c>
      <c r="F29" s="167">
        <v>76</v>
      </c>
      <c r="G29" s="128">
        <f>F29/$F$29*100</f>
        <v>100</v>
      </c>
      <c r="H29" s="168">
        <f>SUM(H25:H28)</f>
        <v>15</v>
      </c>
      <c r="I29" s="168">
        <f>H29/$H$29*100</f>
        <v>100</v>
      </c>
      <c r="J29" s="168">
        <f>SUM(J25:J28)</f>
        <v>14</v>
      </c>
      <c r="K29" s="168">
        <f>J29/$J$29*100</f>
        <v>100</v>
      </c>
      <c r="L29" s="168">
        <f>SUM(L25:L28)</f>
        <v>22</v>
      </c>
      <c r="M29" s="168">
        <f>L29/$L$29*100</f>
        <v>100</v>
      </c>
      <c r="N29" s="168">
        <f>SUM(N25:N28)</f>
        <v>25</v>
      </c>
      <c r="O29" s="168">
        <f>N29/$N$29*100</f>
        <v>100</v>
      </c>
      <c r="P29" s="167"/>
      <c r="Q29" s="167"/>
      <c r="R29" s="169"/>
    </row>
    <row r="30" spans="1:18" s="153" customFormat="1" ht="15" customHeight="1">
      <c r="B30" s="130"/>
      <c r="C30" s="170"/>
      <c r="D30" s="171"/>
      <c r="E30" s="166"/>
      <c r="F30" s="181"/>
      <c r="G30" s="128"/>
      <c r="H30" s="180"/>
      <c r="I30" s="180"/>
      <c r="J30" s="180"/>
      <c r="K30" s="180"/>
      <c r="L30" s="180"/>
      <c r="M30" s="180"/>
      <c r="N30" s="180"/>
      <c r="O30" s="180"/>
      <c r="P30" s="167"/>
      <c r="Q30" s="167"/>
      <c r="R30" s="169"/>
    </row>
    <row r="31" spans="1:18" s="153" customFormat="1" ht="15" customHeight="1">
      <c r="B31" s="133" t="s">
        <v>71</v>
      </c>
      <c r="C31" s="182"/>
      <c r="E31" s="166" t="s">
        <v>12</v>
      </c>
      <c r="F31" s="175">
        <f>H31+J31+L31+N31</f>
        <v>22</v>
      </c>
      <c r="G31" s="128">
        <f>F31/$F$35*100</f>
        <v>28.947368421052634</v>
      </c>
      <c r="H31" s="180">
        <v>8</v>
      </c>
      <c r="I31" s="180">
        <f>H31/$H$35*100</f>
        <v>53.333333333333336</v>
      </c>
      <c r="J31" s="180">
        <v>5</v>
      </c>
      <c r="K31" s="180">
        <f>J31/$J$35*100</f>
        <v>35.714285714285715</v>
      </c>
      <c r="L31" s="180">
        <v>3</v>
      </c>
      <c r="M31" s="180">
        <f>L31/$L$35*100</f>
        <v>13.636363636363635</v>
      </c>
      <c r="N31" s="180">
        <v>6</v>
      </c>
      <c r="O31" s="180">
        <f>N31/$N$35*100</f>
        <v>24</v>
      </c>
      <c r="P31" s="167"/>
      <c r="Q31" s="167"/>
      <c r="R31" s="169"/>
    </row>
    <row r="32" spans="1:18" s="153" customFormat="1" ht="15" customHeight="1">
      <c r="B32" s="130"/>
      <c r="C32" s="182"/>
      <c r="E32" s="166" t="s">
        <v>13</v>
      </c>
      <c r="F32" s="175">
        <f>H32+J32+L32+N32</f>
        <v>41</v>
      </c>
      <c r="G32" s="128">
        <f>F32/$F$35*100</f>
        <v>53.94736842105263</v>
      </c>
      <c r="H32" s="180">
        <v>5</v>
      </c>
      <c r="I32" s="180">
        <f>H32/$H$35*100</f>
        <v>33.333333333333329</v>
      </c>
      <c r="J32" s="180">
        <v>7</v>
      </c>
      <c r="K32" s="180">
        <f>J32/$J$35*100</f>
        <v>50</v>
      </c>
      <c r="L32" s="180">
        <v>14</v>
      </c>
      <c r="M32" s="180">
        <f>L32/$L$35*100</f>
        <v>63.636363636363633</v>
      </c>
      <c r="N32" s="180">
        <v>15</v>
      </c>
      <c r="O32" s="180">
        <f>N32/$N$35*100</f>
        <v>60</v>
      </c>
      <c r="P32" s="167"/>
      <c r="Q32" s="167"/>
      <c r="R32" s="169"/>
    </row>
    <row r="33" spans="2:18" s="153" customFormat="1" ht="15" customHeight="1">
      <c r="B33" s="130"/>
      <c r="C33" s="170"/>
      <c r="E33" s="166" t="s">
        <v>14</v>
      </c>
      <c r="F33" s="175">
        <f>H33+J33+L33+N33</f>
        <v>13</v>
      </c>
      <c r="G33" s="128">
        <f>F33/$F$35*100</f>
        <v>17.105263157894736</v>
      </c>
      <c r="H33" s="180">
        <v>2</v>
      </c>
      <c r="I33" s="180">
        <f>H33/$H$35*100</f>
        <v>13.333333333333334</v>
      </c>
      <c r="J33" s="180">
        <v>2</v>
      </c>
      <c r="K33" s="180">
        <f>J33/$J$35*100</f>
        <v>14.285714285714285</v>
      </c>
      <c r="L33" s="180">
        <v>5</v>
      </c>
      <c r="M33" s="180">
        <f>L33/$L$35*100</f>
        <v>22.727272727272727</v>
      </c>
      <c r="N33" s="180">
        <v>4</v>
      </c>
      <c r="O33" s="180">
        <f>N33/$N$35*100</f>
        <v>16</v>
      </c>
      <c r="P33" s="167"/>
      <c r="Q33" s="167"/>
      <c r="R33" s="169"/>
    </row>
    <row r="34" spans="2:18" s="153" customFormat="1" ht="15" customHeight="1">
      <c r="C34" s="170"/>
      <c r="E34" s="166" t="s">
        <v>15</v>
      </c>
      <c r="F34" s="175">
        <f>H34+J34+L34+N34</f>
        <v>0</v>
      </c>
      <c r="G34" s="128">
        <f>F34/$F$35*100</f>
        <v>0</v>
      </c>
      <c r="H34" s="180">
        <v>0</v>
      </c>
      <c r="I34" s="180">
        <f>H34/$H$35*100</f>
        <v>0</v>
      </c>
      <c r="J34" s="180">
        <v>0</v>
      </c>
      <c r="K34" s="180">
        <v>0</v>
      </c>
      <c r="L34" s="180">
        <v>0</v>
      </c>
      <c r="M34" s="180">
        <f>L34/$L$35*100</f>
        <v>0</v>
      </c>
      <c r="N34" s="180">
        <v>0</v>
      </c>
      <c r="O34" s="180">
        <f>N34/$N$35*100</f>
        <v>0</v>
      </c>
      <c r="P34" s="167"/>
      <c r="Q34" s="167"/>
      <c r="R34" s="169"/>
    </row>
    <row r="35" spans="2:18" s="153" customFormat="1" ht="15" customHeight="1">
      <c r="B35" s="170"/>
      <c r="C35" s="170"/>
      <c r="D35" s="171"/>
      <c r="E35" s="172" t="s">
        <v>11</v>
      </c>
      <c r="F35" s="167">
        <v>76</v>
      </c>
      <c r="G35" s="128">
        <f>F35/$F$35*100</f>
        <v>100</v>
      </c>
      <c r="H35" s="180">
        <f>SUM(H31:H34)</f>
        <v>15</v>
      </c>
      <c r="I35" s="180">
        <f>H35/$H$35*100</f>
        <v>100</v>
      </c>
      <c r="J35" s="180">
        <f>SUM(J31:J34)</f>
        <v>14</v>
      </c>
      <c r="K35" s="180">
        <f>J35/$J$35*100</f>
        <v>100</v>
      </c>
      <c r="L35" s="180">
        <f>SUM(L31:L34)</f>
        <v>22</v>
      </c>
      <c r="M35" s="180">
        <f>L35/$L$35*100</f>
        <v>100</v>
      </c>
      <c r="N35" s="180">
        <f>SUM(N31:N34)</f>
        <v>25</v>
      </c>
      <c r="O35" s="180">
        <f>N35/$N$35*100</f>
        <v>100</v>
      </c>
      <c r="P35" s="167"/>
      <c r="Q35" s="167"/>
      <c r="R35" s="169"/>
    </row>
    <row r="36" spans="2:18" s="153" customFormat="1" ht="15" customHeight="1">
      <c r="B36" s="170"/>
      <c r="C36" s="170"/>
      <c r="D36" s="171"/>
      <c r="E36" s="166"/>
      <c r="F36" s="179"/>
      <c r="G36" s="128"/>
      <c r="H36" s="180"/>
      <c r="I36" s="180"/>
      <c r="J36" s="180"/>
      <c r="K36" s="180"/>
      <c r="L36" s="180"/>
      <c r="M36" s="180"/>
      <c r="N36" s="180"/>
      <c r="O36" s="180"/>
      <c r="P36" s="167"/>
      <c r="Q36" s="167"/>
      <c r="R36" s="169"/>
    </row>
    <row r="37" spans="2:18" s="153" customFormat="1" ht="21.75" customHeight="1">
      <c r="B37" s="133" t="s">
        <v>80</v>
      </c>
      <c r="C37" s="163"/>
      <c r="E37" s="166" t="s">
        <v>12</v>
      </c>
      <c r="F37" s="175">
        <f>H37+J37+L37+N37</f>
        <v>9</v>
      </c>
      <c r="G37" s="128">
        <f>F37/$F$41*100</f>
        <v>11.842105263157894</v>
      </c>
      <c r="H37" s="180">
        <v>3</v>
      </c>
      <c r="I37" s="180">
        <f>H37/$H$41*100</f>
        <v>20</v>
      </c>
      <c r="J37" s="180">
        <v>1</v>
      </c>
      <c r="K37" s="180">
        <f>J37/$J$41*100</f>
        <v>7.1428571428571423</v>
      </c>
      <c r="L37" s="180">
        <v>0</v>
      </c>
      <c r="M37" s="180">
        <f>L37/$L$41*100</f>
        <v>0</v>
      </c>
      <c r="N37" s="180">
        <v>5</v>
      </c>
      <c r="O37" s="180">
        <f>N37/$N$41*100</f>
        <v>20</v>
      </c>
      <c r="P37" s="167"/>
      <c r="Q37" s="167"/>
      <c r="R37" s="169"/>
    </row>
    <row r="38" spans="2:18" s="153" customFormat="1" ht="15" customHeight="1">
      <c r="B38" s="170"/>
      <c r="C38" s="170"/>
      <c r="E38" s="166" t="s">
        <v>13</v>
      </c>
      <c r="F38" s="175">
        <f>H38+J38+L38+N38</f>
        <v>55</v>
      </c>
      <c r="G38" s="128">
        <f>F38/$F$41*100</f>
        <v>72.368421052631575</v>
      </c>
      <c r="H38" s="180">
        <v>10</v>
      </c>
      <c r="I38" s="180">
        <f>H38/$H$41*100</f>
        <v>66.666666666666657</v>
      </c>
      <c r="J38" s="180">
        <v>11</v>
      </c>
      <c r="K38" s="180">
        <f>J38/$J$41*100</f>
        <v>78.571428571428569</v>
      </c>
      <c r="L38" s="180">
        <v>17</v>
      </c>
      <c r="M38" s="180">
        <f>L38/$L$41*100</f>
        <v>77.272727272727266</v>
      </c>
      <c r="N38" s="180">
        <v>17</v>
      </c>
      <c r="O38" s="180">
        <f>N38/$N$41*100</f>
        <v>68</v>
      </c>
      <c r="P38" s="167"/>
      <c r="Q38" s="167"/>
      <c r="R38" s="169"/>
    </row>
    <row r="39" spans="2:18" s="153" customFormat="1" ht="15" customHeight="1">
      <c r="B39" s="170"/>
      <c r="C39" s="170"/>
      <c r="E39" s="166" t="s">
        <v>14</v>
      </c>
      <c r="F39" s="175">
        <f>H39+J39+L39+N39</f>
        <v>12</v>
      </c>
      <c r="G39" s="128">
        <f>F39/$F$41*100</f>
        <v>15.789473684210526</v>
      </c>
      <c r="H39" s="180">
        <v>2</v>
      </c>
      <c r="I39" s="180">
        <f>H39/$H$41*100</f>
        <v>13.333333333333334</v>
      </c>
      <c r="J39" s="180">
        <v>2</v>
      </c>
      <c r="K39" s="180">
        <f>J39/$J$41*100</f>
        <v>14.285714285714285</v>
      </c>
      <c r="L39" s="180">
        <v>5</v>
      </c>
      <c r="M39" s="180">
        <f>L39/$L$41*100</f>
        <v>22.727272727272727</v>
      </c>
      <c r="N39" s="180">
        <v>3</v>
      </c>
      <c r="O39" s="180">
        <f>N39/$N$41*100</f>
        <v>12</v>
      </c>
      <c r="P39" s="167"/>
      <c r="Q39" s="167"/>
      <c r="R39" s="169"/>
    </row>
    <row r="40" spans="2:18" s="153" customFormat="1" ht="15" customHeight="1">
      <c r="B40" s="170"/>
      <c r="C40" s="170"/>
      <c r="E40" s="166" t="s">
        <v>15</v>
      </c>
      <c r="F40" s="175">
        <f>H40+J40+L40+N40</f>
        <v>0</v>
      </c>
      <c r="G40" s="128">
        <f>F40/$F$41*100</f>
        <v>0</v>
      </c>
      <c r="H40" s="180">
        <v>0</v>
      </c>
      <c r="I40" s="180">
        <f>H40/$H$41*100</f>
        <v>0</v>
      </c>
      <c r="J40" s="180">
        <v>0</v>
      </c>
      <c r="K40" s="180">
        <v>0</v>
      </c>
      <c r="L40" s="180">
        <v>0</v>
      </c>
      <c r="M40" s="180">
        <f>L40/$L$41*100</f>
        <v>0</v>
      </c>
      <c r="N40" s="180">
        <v>0</v>
      </c>
      <c r="O40" s="180">
        <f>N40/$N$41*100</f>
        <v>0</v>
      </c>
      <c r="P40" s="167"/>
      <c r="Q40" s="167"/>
      <c r="R40" s="169"/>
    </row>
    <row r="41" spans="2:18" s="153" customFormat="1" ht="15" customHeight="1">
      <c r="B41" s="170"/>
      <c r="C41" s="170"/>
      <c r="D41" s="171"/>
      <c r="E41" s="172" t="s">
        <v>11</v>
      </c>
      <c r="F41" s="167">
        <v>76</v>
      </c>
      <c r="G41" s="128">
        <f>F41/$F$41*100</f>
        <v>100</v>
      </c>
      <c r="H41" s="180">
        <f>SUM(H37:H40)</f>
        <v>15</v>
      </c>
      <c r="I41" s="180">
        <f>H41/$H$41*100</f>
        <v>100</v>
      </c>
      <c r="J41" s="180">
        <f>SUM(J37:J40)</f>
        <v>14</v>
      </c>
      <c r="K41" s="180">
        <f>J41/$J$41*100</f>
        <v>100</v>
      </c>
      <c r="L41" s="180">
        <f>SUM(L38:L40)</f>
        <v>22</v>
      </c>
      <c r="M41" s="180">
        <f>L41/$L$41*100</f>
        <v>100</v>
      </c>
      <c r="N41" s="180">
        <f>SUM(N37:N40)</f>
        <v>25</v>
      </c>
      <c r="O41" s="180">
        <f>N41/$N$41*100</f>
        <v>100</v>
      </c>
      <c r="P41" s="167"/>
      <c r="Q41" s="167"/>
      <c r="R41" s="169"/>
    </row>
    <row r="42" spans="2:18" s="153" customFormat="1" ht="15" customHeight="1">
      <c r="B42" s="170"/>
      <c r="C42" s="170"/>
      <c r="D42" s="171"/>
      <c r="E42" s="166"/>
      <c r="F42" s="179"/>
      <c r="G42" s="128"/>
      <c r="H42" s="180"/>
      <c r="I42" s="180"/>
      <c r="J42" s="180"/>
      <c r="K42" s="180"/>
      <c r="L42" s="180"/>
      <c r="M42" s="180"/>
      <c r="N42" s="180"/>
      <c r="O42" s="180"/>
      <c r="P42" s="167"/>
      <c r="Q42" s="167"/>
      <c r="R42" s="169"/>
    </row>
    <row r="43" spans="2:18" s="153" customFormat="1" ht="33" customHeight="1">
      <c r="B43" s="143" t="s">
        <v>105</v>
      </c>
      <c r="C43" s="183"/>
      <c r="E43" s="166" t="s">
        <v>12</v>
      </c>
      <c r="F43" s="175">
        <f>H43+J43+L43+N43</f>
        <v>16</v>
      </c>
      <c r="G43" s="128">
        <f>F43/$F$47*100</f>
        <v>21.052631578947366</v>
      </c>
      <c r="H43" s="184">
        <v>6</v>
      </c>
      <c r="I43" s="184">
        <f>H43/$H$47*100</f>
        <v>40</v>
      </c>
      <c r="J43" s="184">
        <v>2</v>
      </c>
      <c r="K43" s="184">
        <f>J43/$J$47*100</f>
        <v>14.285714285714285</v>
      </c>
      <c r="L43" s="184">
        <v>1</v>
      </c>
      <c r="M43" s="184">
        <f>L43/$L$47*100</f>
        <v>4.5454545454545459</v>
      </c>
      <c r="N43" s="184">
        <v>7</v>
      </c>
      <c r="O43" s="184">
        <f>N43/$N$47*100</f>
        <v>28.000000000000004</v>
      </c>
      <c r="P43" s="167"/>
      <c r="Q43" s="167"/>
      <c r="R43" s="169"/>
    </row>
    <row r="44" spans="2:18" s="153" customFormat="1" ht="15" customHeight="1">
      <c r="B44" s="183"/>
      <c r="C44" s="183"/>
      <c r="E44" s="166" t="s">
        <v>13</v>
      </c>
      <c r="F44" s="175">
        <f>H44+J44+L44+N44</f>
        <v>48</v>
      </c>
      <c r="G44" s="128">
        <f>F44/$F$47*100</f>
        <v>63.157894736842103</v>
      </c>
      <c r="H44" s="167">
        <v>7</v>
      </c>
      <c r="I44" s="184">
        <f>H44/$H$47*100</f>
        <v>46.666666666666664</v>
      </c>
      <c r="J44" s="184">
        <v>10</v>
      </c>
      <c r="K44" s="184">
        <f>J44/$J$47*100</f>
        <v>71.428571428571431</v>
      </c>
      <c r="L44" s="184">
        <v>16</v>
      </c>
      <c r="M44" s="184">
        <f>L44/$L$47*100</f>
        <v>72.727272727272734</v>
      </c>
      <c r="N44" s="184">
        <v>15</v>
      </c>
      <c r="O44" s="184">
        <f>N44/$N$47*100</f>
        <v>60</v>
      </c>
      <c r="P44" s="167"/>
      <c r="Q44" s="167"/>
      <c r="R44" s="169"/>
    </row>
    <row r="45" spans="2:18" s="153" customFormat="1" ht="15" customHeight="1">
      <c r="B45" s="183"/>
      <c r="C45" s="183"/>
      <c r="E45" s="166" t="s">
        <v>14</v>
      </c>
      <c r="F45" s="175">
        <f>H45+J45+L45+N45</f>
        <v>12</v>
      </c>
      <c r="G45" s="128">
        <f>F45/$F$47*100</f>
        <v>15.789473684210526</v>
      </c>
      <c r="H45" s="167">
        <v>2</v>
      </c>
      <c r="I45" s="184">
        <f>H45/$H$47*100</f>
        <v>13.333333333333334</v>
      </c>
      <c r="J45" s="184">
        <v>2</v>
      </c>
      <c r="K45" s="184">
        <f>J45/$J$47*100</f>
        <v>14.285714285714285</v>
      </c>
      <c r="L45" s="184">
        <v>5</v>
      </c>
      <c r="M45" s="184">
        <f>L45/$L$47*100</f>
        <v>22.727272727272727</v>
      </c>
      <c r="N45" s="184">
        <v>3</v>
      </c>
      <c r="O45" s="184">
        <f>N45/$N$47*100</f>
        <v>12</v>
      </c>
      <c r="P45" s="167"/>
      <c r="Q45" s="167"/>
      <c r="R45" s="169"/>
    </row>
    <row r="46" spans="2:18" s="153" customFormat="1" ht="15" customHeight="1">
      <c r="B46" s="171"/>
      <c r="C46" s="171"/>
      <c r="E46" s="166" t="s">
        <v>15</v>
      </c>
      <c r="F46" s="175">
        <f>H46+J46+L46+N46</f>
        <v>0</v>
      </c>
      <c r="G46" s="128">
        <f>F46/$F$47*100</f>
        <v>0</v>
      </c>
      <c r="H46" s="167">
        <v>0</v>
      </c>
      <c r="I46" s="184">
        <f>H46/$H$47*100</f>
        <v>0</v>
      </c>
      <c r="J46" s="184">
        <v>0</v>
      </c>
      <c r="K46" s="184">
        <v>0</v>
      </c>
      <c r="L46" s="184">
        <v>0</v>
      </c>
      <c r="M46" s="184">
        <f>L46/$L$47*100</f>
        <v>0</v>
      </c>
      <c r="N46" s="184">
        <v>0</v>
      </c>
      <c r="O46" s="184">
        <f>N46/$N$47*100</f>
        <v>0</v>
      </c>
      <c r="P46" s="167"/>
      <c r="Q46" s="167"/>
      <c r="R46" s="169"/>
    </row>
    <row r="47" spans="2:18" s="153" customFormat="1" ht="15" customHeight="1">
      <c r="B47" s="171"/>
      <c r="C47" s="171"/>
      <c r="D47" s="171"/>
      <c r="E47" s="172" t="s">
        <v>11</v>
      </c>
      <c r="F47" s="175">
        <f>H47+J47+L47+N47</f>
        <v>76</v>
      </c>
      <c r="G47" s="128">
        <f>F47/$F$47*100</f>
        <v>100</v>
      </c>
      <c r="H47" s="167">
        <f>SUM(H43:H46)</f>
        <v>15</v>
      </c>
      <c r="I47" s="184">
        <f>H47/$H$47*100</f>
        <v>100</v>
      </c>
      <c r="J47" s="184">
        <f>SUM(J43:J46)</f>
        <v>14</v>
      </c>
      <c r="K47" s="184">
        <f>J47/$J$47*100</f>
        <v>100</v>
      </c>
      <c r="L47" s="184">
        <f>SUM(L43:L46)</f>
        <v>22</v>
      </c>
      <c r="M47" s="184">
        <f>L47/$L$47*100</f>
        <v>100</v>
      </c>
      <c r="N47" s="184">
        <f>SUM(N43:N46)</f>
        <v>25</v>
      </c>
      <c r="O47" s="184">
        <f>N47/$N$47*100</f>
        <v>100</v>
      </c>
      <c r="P47" s="167"/>
      <c r="Q47" s="167"/>
      <c r="R47" s="169"/>
    </row>
    <row r="48" spans="2:18" s="153" customFormat="1" ht="15" customHeight="1">
      <c r="B48" s="171"/>
      <c r="C48" s="171"/>
      <c r="D48" s="171"/>
      <c r="F48" s="179"/>
      <c r="G48" s="145"/>
      <c r="H48" s="180"/>
      <c r="I48" s="184"/>
      <c r="J48" s="184"/>
      <c r="K48" s="184"/>
      <c r="L48" s="184"/>
      <c r="M48" s="184"/>
      <c r="N48" s="184"/>
      <c r="O48" s="184"/>
      <c r="P48" s="185"/>
      <c r="Q48" s="169"/>
      <c r="R48" s="169"/>
    </row>
    <row r="49" spans="2:15" s="153" customFormat="1" ht="15" customHeight="1">
      <c r="B49" s="242" t="s">
        <v>113</v>
      </c>
      <c r="E49" s="166" t="s">
        <v>12</v>
      </c>
      <c r="F49" s="167">
        <f>H49+J49+L49+N49</f>
        <v>13</v>
      </c>
      <c r="G49" s="128">
        <f>F49/$F$53*100</f>
        <v>17.105263157894736</v>
      </c>
      <c r="H49" s="180">
        <v>4</v>
      </c>
      <c r="I49" s="180">
        <f>H49/$H$53*100</f>
        <v>26.666666666666668</v>
      </c>
      <c r="J49" s="184">
        <v>2</v>
      </c>
      <c r="K49" s="180">
        <f>J49/$J$53*100</f>
        <v>14.285714285714285</v>
      </c>
      <c r="L49" s="180">
        <v>0</v>
      </c>
      <c r="M49" s="180">
        <f>L49/$L$53*100</f>
        <v>0</v>
      </c>
      <c r="N49" s="180">
        <v>7</v>
      </c>
      <c r="O49" s="180">
        <f>N49/$N$53*100</f>
        <v>28.000000000000004</v>
      </c>
    </row>
    <row r="50" spans="2:15" s="186" customFormat="1" ht="15" customHeight="1">
      <c r="E50" s="166" t="s">
        <v>13</v>
      </c>
      <c r="F50" s="167">
        <f>H50+J50+L50+N50</f>
        <v>47</v>
      </c>
      <c r="G50" s="128">
        <f>F50/$F$53*100</f>
        <v>61.842105263157897</v>
      </c>
      <c r="H50" s="168">
        <v>9</v>
      </c>
      <c r="I50" s="180">
        <f>H50/$H$53*100</f>
        <v>60</v>
      </c>
      <c r="J50" s="184">
        <v>10</v>
      </c>
      <c r="K50" s="180">
        <f>J50/$J$53*100</f>
        <v>71.428571428571431</v>
      </c>
      <c r="L50" s="180">
        <v>14</v>
      </c>
      <c r="M50" s="180">
        <f>L50/$L$53*100</f>
        <v>63.636363636363633</v>
      </c>
      <c r="N50" s="180">
        <v>14</v>
      </c>
      <c r="O50" s="180">
        <f>N50/$N$53*100</f>
        <v>56.000000000000007</v>
      </c>
    </row>
    <row r="51" spans="2:15" s="186" customFormat="1" ht="15" customHeight="1">
      <c r="E51" s="166" t="s">
        <v>14</v>
      </c>
      <c r="F51" s="167">
        <f>H51+J51+L51+N51</f>
        <v>15</v>
      </c>
      <c r="G51" s="128">
        <f>F51/$F$53*100</f>
        <v>19.736842105263158</v>
      </c>
      <c r="H51" s="168">
        <v>1</v>
      </c>
      <c r="I51" s="180">
        <f>H51/$H$53*100</f>
        <v>6.666666666666667</v>
      </c>
      <c r="J51" s="184">
        <v>2</v>
      </c>
      <c r="K51" s="180">
        <f>J51/$J$53*100</f>
        <v>14.285714285714285</v>
      </c>
      <c r="L51" s="180">
        <v>8</v>
      </c>
      <c r="M51" s="180">
        <f>L51/$L$53*100</f>
        <v>36.363636363636367</v>
      </c>
      <c r="N51" s="180">
        <v>4</v>
      </c>
      <c r="O51" s="180">
        <f>N51/$N$53*100</f>
        <v>16</v>
      </c>
    </row>
    <row r="52" spans="2:15" s="186" customFormat="1" ht="15" customHeight="1">
      <c r="E52" s="166" t="s">
        <v>15</v>
      </c>
      <c r="F52" s="167">
        <f>H52+J52+L52+N52</f>
        <v>1</v>
      </c>
      <c r="G52" s="128">
        <f>F52/$F$53*100</f>
        <v>1.3157894736842104</v>
      </c>
      <c r="H52" s="179">
        <v>1</v>
      </c>
      <c r="I52" s="180">
        <f>H52/$H$53*100</f>
        <v>6.666666666666667</v>
      </c>
      <c r="J52" s="184">
        <v>0</v>
      </c>
      <c r="K52" s="180">
        <v>0</v>
      </c>
      <c r="L52" s="180">
        <v>0</v>
      </c>
      <c r="M52" s="180">
        <f>L52/$L$53*100</f>
        <v>0</v>
      </c>
      <c r="N52" s="180">
        <v>0</v>
      </c>
      <c r="O52" s="180">
        <f>N52/$N$53*100</f>
        <v>0</v>
      </c>
    </row>
    <row r="53" spans="2:15" s="186" customFormat="1" ht="15" customHeight="1">
      <c r="E53" s="172" t="s">
        <v>11</v>
      </c>
      <c r="F53" s="167">
        <v>76</v>
      </c>
      <c r="G53" s="128">
        <f>F53/$F$53*100</f>
        <v>100</v>
      </c>
      <c r="H53" s="167">
        <f>SUM(H49:H52)</f>
        <v>15</v>
      </c>
      <c r="I53" s="180">
        <f>H53/$H$53*100</f>
        <v>100</v>
      </c>
      <c r="J53" s="184">
        <f>SUM(J49:J52)</f>
        <v>14</v>
      </c>
      <c r="K53" s="180">
        <f>J53/$J$53*100</f>
        <v>100</v>
      </c>
      <c r="L53" s="180">
        <f>SUM(L49:L52)</f>
        <v>22</v>
      </c>
      <c r="M53" s="180">
        <f>L53/$L$53*100</f>
        <v>100</v>
      </c>
      <c r="N53" s="180">
        <f>SUM(N49:N52)</f>
        <v>25</v>
      </c>
      <c r="O53" s="180">
        <f>N53/$N$53*100</f>
        <v>100</v>
      </c>
    </row>
    <row r="54" spans="2:15" s="186" customFormat="1" ht="15" customHeight="1">
      <c r="E54" s="172"/>
      <c r="F54" s="179"/>
      <c r="G54" s="87"/>
      <c r="H54" s="187"/>
      <c r="I54" s="179"/>
      <c r="J54" s="179"/>
      <c r="K54" s="187"/>
      <c r="L54" s="179"/>
      <c r="M54" s="179"/>
      <c r="N54" s="179"/>
      <c r="O54" s="179"/>
    </row>
    <row r="55" spans="2:15" s="186" customFormat="1" ht="24" customHeight="1">
      <c r="B55" s="133" t="s">
        <v>75</v>
      </c>
      <c r="E55" s="166" t="s">
        <v>12</v>
      </c>
      <c r="F55" s="181">
        <f>H55+J55+L55+N55</f>
        <v>11</v>
      </c>
      <c r="G55" s="128">
        <f>F55/$F$59*100</f>
        <v>14.473684210526317</v>
      </c>
      <c r="H55" s="180">
        <v>3</v>
      </c>
      <c r="I55" s="180">
        <f>H55/$H$59*100</f>
        <v>20</v>
      </c>
      <c r="J55" s="180">
        <v>1</v>
      </c>
      <c r="K55" s="180">
        <f>J55/$J$59*100</f>
        <v>7.1428571428571423</v>
      </c>
      <c r="L55" s="180">
        <v>0</v>
      </c>
      <c r="M55" s="180">
        <f>L55/$L$59*100</f>
        <v>0</v>
      </c>
      <c r="N55" s="180">
        <v>7</v>
      </c>
      <c r="O55" s="180">
        <f>N55/$N$59*100</f>
        <v>28.000000000000004</v>
      </c>
    </row>
    <row r="56" spans="2:15" s="186" customFormat="1" ht="15" customHeight="1">
      <c r="E56" s="166" t="s">
        <v>13</v>
      </c>
      <c r="F56" s="181">
        <f>H56+J56+L56+N56</f>
        <v>50</v>
      </c>
      <c r="G56" s="128">
        <f>F56/$F$59*100</f>
        <v>65.789473684210535</v>
      </c>
      <c r="H56" s="180">
        <v>10</v>
      </c>
      <c r="I56" s="180">
        <f>H56/$H$59*100</f>
        <v>66.666666666666657</v>
      </c>
      <c r="J56" s="180">
        <v>11</v>
      </c>
      <c r="K56" s="180">
        <f>J56/$J$59*100</f>
        <v>78.571428571428569</v>
      </c>
      <c r="L56" s="180">
        <v>16</v>
      </c>
      <c r="M56" s="180">
        <f>L56/$L$59*100</f>
        <v>72.727272727272734</v>
      </c>
      <c r="N56" s="180">
        <v>13</v>
      </c>
      <c r="O56" s="180">
        <f>N56/$N$59*100</f>
        <v>52</v>
      </c>
    </row>
    <row r="57" spans="2:15" s="186" customFormat="1" ht="15" customHeight="1">
      <c r="E57" s="166" t="s">
        <v>14</v>
      </c>
      <c r="F57" s="181">
        <f>H57+J57+L57+N57</f>
        <v>14</v>
      </c>
      <c r="G57" s="128">
        <f>F57/$F$59*100</f>
        <v>18.421052631578945</v>
      </c>
      <c r="H57" s="180">
        <v>1</v>
      </c>
      <c r="I57" s="180">
        <f>H57/$H$59*100</f>
        <v>6.666666666666667</v>
      </c>
      <c r="J57" s="180">
        <v>2</v>
      </c>
      <c r="K57" s="180">
        <f>J57/$J$59*100</f>
        <v>14.285714285714285</v>
      </c>
      <c r="L57" s="180">
        <v>6</v>
      </c>
      <c r="M57" s="180">
        <f>L57/$L$59*100</f>
        <v>27.27272727272727</v>
      </c>
      <c r="N57" s="180">
        <v>5</v>
      </c>
      <c r="O57" s="180">
        <f>N57/$N$59*100</f>
        <v>20</v>
      </c>
    </row>
    <row r="58" spans="2:15" s="186" customFormat="1" ht="15" customHeight="1">
      <c r="E58" s="166" t="s">
        <v>15</v>
      </c>
      <c r="F58" s="181">
        <f>H58+J58+L58+N58</f>
        <v>1</v>
      </c>
      <c r="G58" s="128">
        <f>F58/$F$59*100</f>
        <v>1.3157894736842104</v>
      </c>
      <c r="H58" s="180">
        <v>1</v>
      </c>
      <c r="I58" s="180">
        <f>H58/$H$59*100</f>
        <v>6.666666666666667</v>
      </c>
      <c r="J58" s="180">
        <v>0</v>
      </c>
      <c r="K58" s="180">
        <v>0</v>
      </c>
      <c r="L58" s="180">
        <v>0</v>
      </c>
      <c r="M58" s="180">
        <f>L58/$L$59*100</f>
        <v>0</v>
      </c>
      <c r="N58" s="180">
        <v>0</v>
      </c>
      <c r="O58" s="180">
        <f>N58/$N$59*100</f>
        <v>0</v>
      </c>
    </row>
    <row r="59" spans="2:15" s="186" customFormat="1" ht="15" customHeight="1">
      <c r="E59" s="172" t="s">
        <v>11</v>
      </c>
      <c r="F59" s="167">
        <v>76</v>
      </c>
      <c r="G59" s="128">
        <f>F59/$F$59*100</f>
        <v>100</v>
      </c>
      <c r="H59" s="180">
        <f>SUM(H55:H58)</f>
        <v>15</v>
      </c>
      <c r="I59" s="180">
        <f>H59/$H$59*100</f>
        <v>100</v>
      </c>
      <c r="J59" s="180">
        <f>SUM(J55:J58)</f>
        <v>14</v>
      </c>
      <c r="K59" s="180">
        <f>J59/$J$59*100</f>
        <v>100</v>
      </c>
      <c r="L59" s="180">
        <f>SUM(L55:L58)</f>
        <v>22</v>
      </c>
      <c r="M59" s="180">
        <f>L59/$L$59*100</f>
        <v>100</v>
      </c>
      <c r="N59" s="180">
        <f>SUM(N55:N58)</f>
        <v>25</v>
      </c>
      <c r="O59" s="180">
        <f>N59/$N$59*100</f>
        <v>100</v>
      </c>
    </row>
    <row r="60" spans="2:15" s="186" customFormat="1" ht="15" customHeight="1">
      <c r="F60" s="179"/>
      <c r="G60" s="87"/>
      <c r="H60" s="180"/>
      <c r="I60" s="180"/>
      <c r="J60" s="180"/>
      <c r="K60" s="180"/>
      <c r="L60" s="180"/>
      <c r="M60" s="180"/>
      <c r="N60" s="180"/>
      <c r="O60" s="180"/>
    </row>
    <row r="61" spans="2:15" s="186" customFormat="1" ht="21.75" customHeight="1">
      <c r="B61" s="133" t="s">
        <v>76</v>
      </c>
      <c r="E61" s="166" t="s">
        <v>12</v>
      </c>
      <c r="F61" s="180">
        <f>H61+J61+L61+N61</f>
        <v>26</v>
      </c>
      <c r="G61" s="128">
        <f>F61/$F$65*100</f>
        <v>34.210526315789473</v>
      </c>
      <c r="H61" s="180">
        <v>8</v>
      </c>
      <c r="I61" s="180">
        <f>H61/$H$65*100</f>
        <v>53.333333333333336</v>
      </c>
      <c r="J61" s="180">
        <v>6</v>
      </c>
      <c r="K61" s="180">
        <f>J61/$J$65*100</f>
        <v>42.857142857142854</v>
      </c>
      <c r="L61" s="180">
        <v>3</v>
      </c>
      <c r="M61" s="180">
        <f>L61/$L$65*100</f>
        <v>13.636363636363635</v>
      </c>
      <c r="N61" s="180">
        <v>9</v>
      </c>
      <c r="O61" s="180">
        <f>N61/$N$65*100</f>
        <v>36</v>
      </c>
    </row>
    <row r="62" spans="2:15" s="186" customFormat="1" ht="15" customHeight="1">
      <c r="E62" s="166" t="s">
        <v>13</v>
      </c>
      <c r="F62" s="180">
        <f>H62+J62+L62+N62</f>
        <v>37</v>
      </c>
      <c r="G62" s="128">
        <f>F62/$F$65*100</f>
        <v>48.684210526315788</v>
      </c>
      <c r="H62" s="180">
        <v>5</v>
      </c>
      <c r="I62" s="180">
        <f>H62/$H$65*100</f>
        <v>33.333333333333329</v>
      </c>
      <c r="J62" s="180">
        <v>6</v>
      </c>
      <c r="K62" s="180">
        <f>J62/$J$65*100</f>
        <v>42.857142857142854</v>
      </c>
      <c r="L62" s="180">
        <v>13</v>
      </c>
      <c r="M62" s="180">
        <f>L62/$L$65*100</f>
        <v>59.090909090909093</v>
      </c>
      <c r="N62" s="180">
        <v>13</v>
      </c>
      <c r="O62" s="180">
        <f>N62/$N$65*100</f>
        <v>52</v>
      </c>
    </row>
    <row r="63" spans="2:15" ht="15" customHeight="1">
      <c r="E63" s="166" t="s">
        <v>14</v>
      </c>
      <c r="F63" s="180">
        <f>H63+J63+L63+N63</f>
        <v>12</v>
      </c>
      <c r="G63" s="128">
        <f>F63/$F$65*100</f>
        <v>15.789473684210526</v>
      </c>
      <c r="H63" s="180">
        <v>1</v>
      </c>
      <c r="I63" s="180">
        <f>H63/$H$65*100</f>
        <v>6.666666666666667</v>
      </c>
      <c r="J63" s="180">
        <v>2</v>
      </c>
      <c r="K63" s="180">
        <f>J63/$J$65*100</f>
        <v>14.285714285714285</v>
      </c>
      <c r="L63" s="180">
        <v>6</v>
      </c>
      <c r="M63" s="180">
        <f>L63/$L$65*100</f>
        <v>27.27272727272727</v>
      </c>
      <c r="N63" s="180">
        <v>3</v>
      </c>
      <c r="O63" s="180">
        <f>N63/$N$65*100</f>
        <v>12</v>
      </c>
    </row>
    <row r="64" spans="2:15" ht="15" customHeight="1">
      <c r="E64" s="166" t="s">
        <v>15</v>
      </c>
      <c r="F64" s="180">
        <f>H64+J64+L64+N64</f>
        <v>1</v>
      </c>
      <c r="G64" s="128">
        <f>F64/$F$65*100</f>
        <v>1.3157894736842104</v>
      </c>
      <c r="H64" s="180">
        <v>1</v>
      </c>
      <c r="I64" s="180">
        <f>H64/$H$65*100</f>
        <v>6.666666666666667</v>
      </c>
      <c r="J64" s="180">
        <v>0</v>
      </c>
      <c r="K64" s="180">
        <v>0</v>
      </c>
      <c r="L64" s="180">
        <v>0</v>
      </c>
      <c r="M64" s="180">
        <f>L64/$L$65*100</f>
        <v>0</v>
      </c>
      <c r="N64" s="180">
        <v>0</v>
      </c>
      <c r="O64" s="180">
        <f>N64/$N$65*100</f>
        <v>0</v>
      </c>
    </row>
    <row r="65" spans="2:17" ht="15" customHeight="1">
      <c r="E65" s="172" t="s">
        <v>11</v>
      </c>
      <c r="F65" s="167">
        <v>76</v>
      </c>
      <c r="G65" s="128">
        <f>F65/$F$65*100</f>
        <v>100</v>
      </c>
      <c r="H65" s="180">
        <f>SUM(H61:H64)</f>
        <v>15</v>
      </c>
      <c r="I65" s="180">
        <f>H65/$H$65*100</f>
        <v>100</v>
      </c>
      <c r="J65" s="180">
        <f>SUM(J61:J64)</f>
        <v>14</v>
      </c>
      <c r="K65" s="180">
        <f>J65/$J$65*100</f>
        <v>100</v>
      </c>
      <c r="L65" s="180">
        <f>SUM(L61:L64)</f>
        <v>22</v>
      </c>
      <c r="M65" s="180">
        <f>L65/$L$65*100</f>
        <v>100</v>
      </c>
      <c r="N65" s="180">
        <f>SUM(N61:N64)</f>
        <v>25</v>
      </c>
      <c r="O65" s="180">
        <f>N65/$N$65*100</f>
        <v>100</v>
      </c>
    </row>
    <row r="66" spans="2:17" ht="15" customHeight="1">
      <c r="F66" s="188"/>
      <c r="G66" s="113"/>
      <c r="H66" s="180"/>
      <c r="I66" s="180"/>
      <c r="J66" s="180"/>
      <c r="K66" s="180"/>
      <c r="L66" s="180"/>
      <c r="M66" s="180"/>
      <c r="N66" s="180"/>
      <c r="O66" s="180"/>
    </row>
    <row r="67" spans="2:17" ht="17.25" customHeight="1">
      <c r="B67" s="133" t="s">
        <v>77</v>
      </c>
      <c r="E67" s="166" t="s">
        <v>12</v>
      </c>
      <c r="F67" s="181">
        <f>H67+J67+L67+N67</f>
        <v>14</v>
      </c>
      <c r="G67" s="128">
        <f>F67/$F$71*100</f>
        <v>18.421052631578945</v>
      </c>
      <c r="H67" s="180">
        <v>4</v>
      </c>
      <c r="I67" s="184">
        <f>H67/$H$71*100</f>
        <v>26.666666666666668</v>
      </c>
      <c r="J67" s="180">
        <v>2</v>
      </c>
      <c r="K67" s="180">
        <f>J67/$J$71*100</f>
        <v>14.285714285714285</v>
      </c>
      <c r="L67" s="180">
        <v>0</v>
      </c>
      <c r="M67" s="180">
        <f>L67/$L$71*100</f>
        <v>0</v>
      </c>
      <c r="N67" s="180">
        <v>8</v>
      </c>
      <c r="O67" s="180">
        <f>N67/$N$71*100</f>
        <v>32</v>
      </c>
    </row>
    <row r="68" spans="2:17" ht="15" customHeight="1">
      <c r="E68" s="166" t="s">
        <v>13</v>
      </c>
      <c r="F68" s="181">
        <f>H68+J68+L68+N68</f>
        <v>46</v>
      </c>
      <c r="G68" s="128">
        <f>F68/$F$71*100</f>
        <v>60.526315789473685</v>
      </c>
      <c r="H68" s="180">
        <v>9</v>
      </c>
      <c r="I68" s="184">
        <f>H68/$H$71*100</f>
        <v>60</v>
      </c>
      <c r="J68" s="180">
        <v>10</v>
      </c>
      <c r="K68" s="180">
        <f>J68/$J$71*100</f>
        <v>71.428571428571431</v>
      </c>
      <c r="L68" s="180">
        <v>14</v>
      </c>
      <c r="M68" s="180">
        <f>L68/$L$71*100</f>
        <v>63.636363636363633</v>
      </c>
      <c r="N68" s="180">
        <v>13</v>
      </c>
      <c r="O68" s="180">
        <f>N68/$N$71*100</f>
        <v>52</v>
      </c>
    </row>
    <row r="69" spans="2:17" ht="15" customHeight="1">
      <c r="E69" s="166" t="s">
        <v>14</v>
      </c>
      <c r="F69" s="181">
        <f>H69+J69+L69+N69</f>
        <v>15</v>
      </c>
      <c r="G69" s="128">
        <f>F69/$F$71*100</f>
        <v>19.736842105263158</v>
      </c>
      <c r="H69" s="180">
        <v>1</v>
      </c>
      <c r="I69" s="184">
        <f>H69/$H$71*100</f>
        <v>6.666666666666667</v>
      </c>
      <c r="J69" s="180">
        <v>2</v>
      </c>
      <c r="K69" s="180">
        <f>J69/$J$71*100</f>
        <v>14.285714285714285</v>
      </c>
      <c r="L69" s="180">
        <v>8</v>
      </c>
      <c r="M69" s="180">
        <f>L69/$L$71*100</f>
        <v>36.363636363636367</v>
      </c>
      <c r="N69" s="180">
        <v>4</v>
      </c>
      <c r="O69" s="180">
        <f>N69/$N$71*100</f>
        <v>16</v>
      </c>
    </row>
    <row r="70" spans="2:17" ht="15" customHeight="1">
      <c r="E70" s="166" t="s">
        <v>15</v>
      </c>
      <c r="F70" s="181">
        <f>H70+J70+L70+N70</f>
        <v>1</v>
      </c>
      <c r="G70" s="128">
        <f>F70/$F$71*100</f>
        <v>1.3157894736842104</v>
      </c>
      <c r="H70" s="180">
        <v>1</v>
      </c>
      <c r="I70" s="184">
        <f>H70/$H$71*100</f>
        <v>6.666666666666667</v>
      </c>
      <c r="J70" s="180">
        <v>0</v>
      </c>
      <c r="K70" s="180">
        <v>0</v>
      </c>
      <c r="L70" s="180">
        <v>0</v>
      </c>
      <c r="M70" s="180">
        <f>L70/$L$71*100</f>
        <v>0</v>
      </c>
      <c r="N70" s="180">
        <v>0</v>
      </c>
      <c r="O70" s="180">
        <f>N70/$N$71*100</f>
        <v>0</v>
      </c>
    </row>
    <row r="71" spans="2:17" ht="15" customHeight="1">
      <c r="B71" s="198"/>
      <c r="E71" s="172" t="s">
        <v>11</v>
      </c>
      <c r="F71" s="167">
        <v>76</v>
      </c>
      <c r="G71" s="128">
        <f>F71/$F$71*100</f>
        <v>100</v>
      </c>
      <c r="H71" s="180">
        <f>SUM(H67:H70)</f>
        <v>15</v>
      </c>
      <c r="I71" s="184">
        <f>H71/$H$71*100</f>
        <v>100</v>
      </c>
      <c r="J71" s="180">
        <f>SUM(J67:J70)</f>
        <v>14</v>
      </c>
      <c r="K71" s="180">
        <f>J71/$J$71*100</f>
        <v>100</v>
      </c>
      <c r="L71" s="180">
        <f>SUM(L67:L70)</f>
        <v>22</v>
      </c>
      <c r="M71" s="180">
        <f>L71/$L$71*100</f>
        <v>100</v>
      </c>
      <c r="N71" s="180">
        <f>SUM(N67:N70)</f>
        <v>25</v>
      </c>
      <c r="O71" s="180">
        <f>N71/$N$71*100</f>
        <v>100</v>
      </c>
    </row>
    <row r="72" spans="2:17" ht="15" customHeight="1">
      <c r="B72" s="197"/>
      <c r="C72" s="189"/>
      <c r="D72" s="189"/>
      <c r="E72" s="189"/>
      <c r="F72" s="189"/>
      <c r="G72" s="189"/>
      <c r="H72" s="189"/>
      <c r="I72" s="189"/>
      <c r="J72" s="189"/>
      <c r="K72" s="189"/>
      <c r="L72" s="189"/>
      <c r="M72" s="189"/>
      <c r="N72" s="254" t="s">
        <v>85</v>
      </c>
      <c r="O72" s="254"/>
    </row>
    <row r="73" spans="2:17" ht="15" customHeight="1">
      <c r="B73" s="154" t="s">
        <v>79</v>
      </c>
      <c r="C73" s="203"/>
      <c r="D73" s="203"/>
      <c r="E73" s="203"/>
      <c r="F73" s="203"/>
      <c r="G73" s="203"/>
      <c r="H73" s="203"/>
      <c r="I73" s="203"/>
      <c r="J73" s="203"/>
      <c r="K73" s="203"/>
      <c r="L73" s="203"/>
      <c r="M73" s="203"/>
      <c r="N73" s="203"/>
      <c r="O73" s="203"/>
      <c r="P73" s="190"/>
      <c r="Q73" s="190"/>
    </row>
    <row r="74" spans="2:17" ht="15" customHeight="1">
      <c r="B74" s="153" t="s">
        <v>115</v>
      </c>
      <c r="C74" s="186"/>
      <c r="D74" s="186"/>
      <c r="E74" s="186"/>
      <c r="F74" s="186"/>
      <c r="G74" s="186"/>
      <c r="H74" s="186"/>
      <c r="I74" s="186"/>
      <c r="J74" s="186"/>
      <c r="K74" s="186"/>
      <c r="L74" s="186"/>
      <c r="M74" s="186"/>
      <c r="N74" s="186"/>
      <c r="O74" s="186"/>
      <c r="P74" s="186"/>
      <c r="Q74" s="186"/>
    </row>
    <row r="75" spans="2:17" ht="15" customHeight="1">
      <c r="B75" s="206" t="s">
        <v>114</v>
      </c>
      <c r="C75" s="186"/>
      <c r="D75" s="186"/>
      <c r="E75" s="186"/>
      <c r="F75" s="186"/>
      <c r="G75" s="186"/>
      <c r="H75" s="186"/>
      <c r="I75" s="186"/>
      <c r="J75" s="186"/>
      <c r="K75" s="186"/>
      <c r="L75" s="186"/>
      <c r="M75" s="186"/>
      <c r="N75" s="186"/>
      <c r="O75" s="186"/>
      <c r="P75" s="186"/>
      <c r="Q75" s="186"/>
    </row>
    <row r="76" spans="2:17" ht="15" customHeight="1">
      <c r="B76" s="186"/>
      <c r="C76" s="190"/>
      <c r="D76" s="190"/>
      <c r="E76" s="190"/>
      <c r="F76" s="190"/>
      <c r="G76" s="191"/>
      <c r="H76" s="190"/>
      <c r="I76" s="190"/>
      <c r="J76" s="190"/>
      <c r="K76" s="190"/>
      <c r="L76" s="190"/>
      <c r="M76" s="190"/>
      <c r="N76" s="190"/>
      <c r="O76" s="190"/>
      <c r="P76" s="190"/>
      <c r="Q76" s="190"/>
    </row>
    <row r="77" spans="2:17" ht="15" customHeight="1">
      <c r="B77" s="186"/>
      <c r="C77" s="148"/>
      <c r="D77" s="148"/>
      <c r="E77" s="148"/>
      <c r="F77" s="148"/>
      <c r="G77" s="148"/>
      <c r="H77" s="148"/>
      <c r="I77" s="148"/>
      <c r="J77" s="148"/>
      <c r="K77" s="148"/>
      <c r="L77" s="148"/>
      <c r="M77" s="148"/>
      <c r="N77" s="148"/>
      <c r="O77" s="148"/>
      <c r="P77" s="148"/>
      <c r="Q77" s="148"/>
    </row>
    <row r="78" spans="2:17" ht="15" customHeight="1">
      <c r="B78" s="255"/>
      <c r="C78" s="256"/>
      <c r="D78" s="256"/>
      <c r="E78" s="256"/>
      <c r="F78" s="256"/>
      <c r="G78" s="256"/>
      <c r="H78" s="256"/>
      <c r="I78" s="256"/>
      <c r="J78" s="256"/>
      <c r="K78" s="256"/>
      <c r="L78" s="256"/>
      <c r="M78" s="256"/>
      <c r="N78" s="256"/>
      <c r="O78" s="256"/>
      <c r="P78" s="256"/>
      <c r="Q78" s="256"/>
    </row>
    <row r="79" spans="2:17" ht="15" customHeight="1">
      <c r="B79" s="257"/>
      <c r="C79" s="257"/>
      <c r="D79" s="257"/>
      <c r="E79" s="257"/>
      <c r="F79" s="257"/>
      <c r="G79" s="257"/>
      <c r="H79" s="257"/>
      <c r="I79" s="257"/>
      <c r="J79" s="257"/>
      <c r="K79" s="257"/>
      <c r="L79" s="257"/>
      <c r="M79" s="257"/>
      <c r="N79" s="257"/>
      <c r="O79" s="257"/>
      <c r="P79" s="257"/>
      <c r="Q79" s="257"/>
    </row>
    <row r="80" spans="2:17" ht="15" customHeight="1">
      <c r="B80" s="257"/>
      <c r="C80" s="257"/>
      <c r="D80" s="257"/>
      <c r="E80" s="257"/>
      <c r="F80" s="257"/>
      <c r="G80" s="257"/>
      <c r="H80" s="257"/>
      <c r="I80" s="257"/>
      <c r="J80" s="257"/>
      <c r="K80" s="257"/>
      <c r="L80" s="257"/>
      <c r="M80" s="257"/>
      <c r="N80" s="257"/>
      <c r="O80" s="257"/>
      <c r="P80" s="257"/>
      <c r="Q80" s="257"/>
    </row>
    <row r="81" spans="2:17" ht="15" customHeight="1">
      <c r="B81" s="186"/>
      <c r="C81" s="186"/>
      <c r="D81" s="186"/>
      <c r="E81" s="186"/>
      <c r="F81" s="186"/>
      <c r="G81" s="186"/>
      <c r="H81" s="186"/>
      <c r="I81" s="186"/>
      <c r="J81" s="186"/>
      <c r="K81" s="186"/>
      <c r="L81" s="186"/>
      <c r="M81" s="186"/>
      <c r="N81" s="186"/>
      <c r="O81" s="186"/>
      <c r="P81" s="186"/>
      <c r="Q81" s="186"/>
    </row>
    <row r="82" spans="2:17" ht="15" customHeight="1">
      <c r="F82" s="207"/>
    </row>
  </sheetData>
  <sheetProtection sheet="1"/>
  <mergeCells count="10">
    <mergeCell ref="N72:O72"/>
    <mergeCell ref="B78:Q78"/>
    <mergeCell ref="B79:Q80"/>
    <mergeCell ref="S2:V2"/>
    <mergeCell ref="F4:G4"/>
    <mergeCell ref="H4:I4"/>
    <mergeCell ref="J4:K4"/>
    <mergeCell ref="L4:M4"/>
    <mergeCell ref="N4:O4"/>
    <mergeCell ref="P4:Q4"/>
  </mergeCells>
  <pageMargins left="0.74803149606299213" right="0.74803149606299213" top="0.98425196850393704" bottom="0.98425196850393704" header="0.51181102362204722" footer="0.51181102362204722"/>
  <pageSetup paperSize="8" scale="56" orientation="landscape" r:id="rId1"/>
  <headerFooter alignWithMargins="0"/>
  <ignoredErrors>
    <ignoredError sqref="I11 I17 I29 I35 I41 I47 I53 I59 I65 I71 K29 K35 K53 K59 K47 M29 M35 M47 M53 M59 M65 K65 K71 M71" formula="1"/>
    <ignoredError sqref="L11 L23 L17 L41" formulaRange="1"/>
  </ignoredErrors>
</worksheet>
</file>

<file path=xl/worksheets/sheet7.xml><?xml version="1.0" encoding="utf-8"?>
<worksheet xmlns="http://schemas.openxmlformats.org/spreadsheetml/2006/main" xmlns:r="http://schemas.openxmlformats.org/officeDocument/2006/relationships">
  <sheetPr codeName="Sheet7">
    <tabColor indexed="42"/>
  </sheetPr>
  <dimension ref="A1:V80"/>
  <sheetViews>
    <sheetView zoomScaleNormal="100" workbookViewId="0"/>
  </sheetViews>
  <sheetFormatPr defaultRowHeight="15" customHeight="1"/>
  <cols>
    <col min="1" max="1" width="2.7109375" style="83" customWidth="1"/>
    <col min="2" max="2" width="52" style="83" customWidth="1"/>
    <col min="3" max="3" width="11" style="83" customWidth="1"/>
    <col min="4" max="4" width="1" style="83" customWidth="1"/>
    <col min="5" max="5" width="13.7109375" style="83" customWidth="1"/>
    <col min="6" max="17" width="12.28515625" style="83" customWidth="1"/>
    <col min="18" max="31" width="9.140625" style="83"/>
    <col min="32" max="32" width="0" style="83" hidden="1" customWidth="1"/>
    <col min="33" max="16384" width="9.140625" style="83"/>
  </cols>
  <sheetData>
    <row r="1" spans="1:22" ht="12.75">
      <c r="A1" s="90"/>
      <c r="B1" s="90"/>
      <c r="C1" s="90"/>
      <c r="D1" s="90"/>
    </row>
    <row r="2" spans="1:22" ht="14.25" customHeight="1">
      <c r="B2" s="194" t="s">
        <v>145</v>
      </c>
      <c r="C2" s="115"/>
      <c r="D2" s="115"/>
      <c r="E2" s="115"/>
      <c r="F2" s="115"/>
      <c r="G2" s="115"/>
      <c r="H2" s="115"/>
      <c r="I2" s="115"/>
      <c r="J2" s="115"/>
      <c r="K2" s="115"/>
      <c r="L2" s="115"/>
      <c r="O2" s="115"/>
      <c r="P2" s="115"/>
      <c r="Q2" s="115"/>
      <c r="R2" s="116"/>
      <c r="S2" s="264"/>
      <c r="T2" s="264"/>
      <c r="U2" s="264"/>
      <c r="V2" s="264"/>
    </row>
    <row r="3" spans="1:22" s="84" customFormat="1" ht="13.5" customHeight="1">
      <c r="B3" s="204"/>
      <c r="C3" s="117"/>
      <c r="F3" s="118"/>
      <c r="G3" s="118"/>
      <c r="H3" s="118"/>
      <c r="I3" s="118"/>
      <c r="J3" s="118"/>
      <c r="K3" s="118"/>
      <c r="L3" s="119"/>
      <c r="M3" s="119"/>
      <c r="N3" s="118"/>
      <c r="O3" s="118"/>
      <c r="P3" s="118"/>
      <c r="Q3" s="118"/>
      <c r="R3" s="120"/>
    </row>
    <row r="4" spans="1:22" s="84" customFormat="1" ht="33.75" customHeight="1">
      <c r="D4" s="121"/>
      <c r="E4" s="117"/>
      <c r="F4" s="253" t="s">
        <v>131</v>
      </c>
      <c r="G4" s="253"/>
      <c r="H4" s="253" t="s">
        <v>82</v>
      </c>
      <c r="I4" s="253"/>
      <c r="J4" s="253" t="s">
        <v>83</v>
      </c>
      <c r="K4" s="253"/>
      <c r="L4" s="253" t="s">
        <v>107</v>
      </c>
      <c r="M4" s="253"/>
      <c r="N4" s="253" t="s">
        <v>121</v>
      </c>
      <c r="O4" s="253"/>
      <c r="P4" s="265"/>
      <c r="Q4" s="265"/>
      <c r="R4" s="120"/>
    </row>
    <row r="5" spans="1:22" s="84" customFormat="1" ht="15" customHeight="1">
      <c r="B5" s="101"/>
      <c r="C5" s="101"/>
      <c r="D5" s="101"/>
      <c r="E5" s="101" t="s">
        <v>129</v>
      </c>
      <c r="F5" s="122" t="s">
        <v>10</v>
      </c>
      <c r="G5" s="122" t="s">
        <v>106</v>
      </c>
      <c r="H5" s="122" t="s">
        <v>130</v>
      </c>
      <c r="I5" s="123" t="s">
        <v>106</v>
      </c>
      <c r="J5" s="122" t="s">
        <v>130</v>
      </c>
      <c r="K5" s="122" t="s">
        <v>106</v>
      </c>
      <c r="L5" s="122" t="s">
        <v>130</v>
      </c>
      <c r="M5" s="122" t="s">
        <v>106</v>
      </c>
      <c r="N5" s="122" t="s">
        <v>130</v>
      </c>
      <c r="O5" s="122" t="s">
        <v>106</v>
      </c>
      <c r="P5" s="124"/>
      <c r="Q5" s="124"/>
      <c r="R5" s="124"/>
    </row>
    <row r="6" spans="1:22" s="84" customFormat="1" ht="15" customHeight="1">
      <c r="B6" s="125"/>
      <c r="C6" s="125"/>
      <c r="D6" s="117"/>
      <c r="E6" s="117"/>
      <c r="F6" s="117"/>
      <c r="G6" s="117"/>
      <c r="H6" s="117"/>
      <c r="I6" s="117"/>
      <c r="J6" s="117"/>
      <c r="K6" s="117"/>
      <c r="L6" s="117"/>
      <c r="M6" s="117"/>
      <c r="N6" s="117"/>
      <c r="O6" s="117"/>
      <c r="P6" s="117"/>
      <c r="Q6" s="117"/>
      <c r="R6" s="117"/>
    </row>
    <row r="7" spans="1:22" s="84" customFormat="1" ht="15" customHeight="1">
      <c r="B7" s="240" t="s">
        <v>16</v>
      </c>
      <c r="C7" s="125"/>
      <c r="D7" s="126"/>
      <c r="E7" s="127" t="s">
        <v>12</v>
      </c>
      <c r="F7" s="128">
        <v>112</v>
      </c>
      <c r="G7" s="128">
        <f>F7/$F$11*100</f>
        <v>33.23442136498516</v>
      </c>
      <c r="H7" s="128">
        <v>46</v>
      </c>
      <c r="I7" s="168">
        <f>H7/$H$11*100</f>
        <v>50.549450549450547</v>
      </c>
      <c r="J7" s="128">
        <v>42</v>
      </c>
      <c r="K7" s="168">
        <f>J7/$J$11*100</f>
        <v>42</v>
      </c>
      <c r="L7" s="128">
        <v>3</v>
      </c>
      <c r="M7" s="168">
        <f>L7/$L$11*100</f>
        <v>6.3829787234042552</v>
      </c>
      <c r="N7" s="128">
        <v>21</v>
      </c>
      <c r="O7" s="168">
        <f>N7/$N$11*100</f>
        <v>21.212121212121211</v>
      </c>
      <c r="P7" s="128"/>
      <c r="Q7" s="128"/>
      <c r="R7" s="129"/>
    </row>
    <row r="8" spans="1:22" s="84" customFormat="1" ht="15" customHeight="1">
      <c r="B8" s="130"/>
      <c r="C8" s="131"/>
      <c r="D8" s="132"/>
      <c r="E8" s="127" t="s">
        <v>13</v>
      </c>
      <c r="F8" s="128">
        <v>208</v>
      </c>
      <c r="G8" s="128">
        <f>F8/$F$11*100</f>
        <v>61.72106824925816</v>
      </c>
      <c r="H8" s="128">
        <v>43</v>
      </c>
      <c r="I8" s="168">
        <f>H8/$H$11*100</f>
        <v>47.252747252747248</v>
      </c>
      <c r="J8" s="128">
        <v>54</v>
      </c>
      <c r="K8" s="168">
        <f>J8/$J$11*100</f>
        <v>54</v>
      </c>
      <c r="L8" s="128">
        <v>37</v>
      </c>
      <c r="M8" s="168">
        <f>L8/$L$11*100</f>
        <v>78.723404255319153</v>
      </c>
      <c r="N8" s="128">
        <v>74</v>
      </c>
      <c r="O8" s="168">
        <f>N8/$N$11*100</f>
        <v>74.747474747474755</v>
      </c>
      <c r="P8" s="128"/>
      <c r="Q8" s="128"/>
      <c r="R8" s="129"/>
    </row>
    <row r="9" spans="1:22" s="84" customFormat="1" ht="15" customHeight="1">
      <c r="B9" s="130"/>
      <c r="C9" s="131"/>
      <c r="D9" s="132"/>
      <c r="E9" s="127" t="s">
        <v>14</v>
      </c>
      <c r="F9" s="128">
        <v>17</v>
      </c>
      <c r="G9" s="128">
        <f>F9/$F$11*100</f>
        <v>5.0445103857566762</v>
      </c>
      <c r="H9" s="128">
        <v>2</v>
      </c>
      <c r="I9" s="168">
        <f>H9/$H$11*100</f>
        <v>2.197802197802198</v>
      </c>
      <c r="J9" s="128">
        <v>4</v>
      </c>
      <c r="K9" s="168">
        <f>J9/$J$11*100</f>
        <v>4</v>
      </c>
      <c r="L9" s="128">
        <v>7</v>
      </c>
      <c r="M9" s="168">
        <f>L9/$L$11*100</f>
        <v>14.893617021276595</v>
      </c>
      <c r="N9" s="128">
        <v>4</v>
      </c>
      <c r="O9" s="168">
        <f>N9/$N$11*100</f>
        <v>4.0404040404040407</v>
      </c>
      <c r="P9" s="128"/>
      <c r="Q9" s="128"/>
      <c r="R9" s="129"/>
    </row>
    <row r="10" spans="1:22" s="84" customFormat="1" ht="15" customHeight="1">
      <c r="C10" s="131"/>
      <c r="D10" s="132"/>
      <c r="E10" s="127" t="s">
        <v>15</v>
      </c>
      <c r="F10" s="128">
        <v>0</v>
      </c>
      <c r="G10" s="128">
        <f>F10/$F$11*100</f>
        <v>0</v>
      </c>
      <c r="H10" s="128">
        <v>0</v>
      </c>
      <c r="I10" s="168">
        <f>H10/$H$11*100</f>
        <v>0</v>
      </c>
      <c r="J10" s="128">
        <v>0</v>
      </c>
      <c r="K10" s="168">
        <v>0</v>
      </c>
      <c r="L10" s="128">
        <v>0</v>
      </c>
      <c r="M10" s="168">
        <f>L10/$L$11*100</f>
        <v>0</v>
      </c>
      <c r="N10" s="128">
        <v>0</v>
      </c>
      <c r="O10" s="168">
        <f>N10/$N$11*100</f>
        <v>0</v>
      </c>
      <c r="P10" s="128"/>
      <c r="Q10" s="128"/>
      <c r="R10" s="129"/>
    </row>
    <row r="11" spans="1:22" s="84" customFormat="1" ht="15" customHeight="1">
      <c r="B11" s="133"/>
      <c r="C11" s="131"/>
      <c r="D11" s="132"/>
      <c r="E11" s="134" t="s">
        <v>11</v>
      </c>
      <c r="F11" s="128">
        <f>SUM(F7:F10)</f>
        <v>337</v>
      </c>
      <c r="G11" s="128">
        <f>F11/$F$11*100</f>
        <v>100</v>
      </c>
      <c r="H11" s="128">
        <f>SUM(H7:H10)</f>
        <v>91</v>
      </c>
      <c r="I11" s="168">
        <f>H11/$H$11*100</f>
        <v>100</v>
      </c>
      <c r="J11" s="128">
        <f>SUM(J7:J10)</f>
        <v>100</v>
      </c>
      <c r="K11" s="168">
        <f>J11/$J$11*100</f>
        <v>100</v>
      </c>
      <c r="L11" s="128">
        <f>SUM(L7:L10)</f>
        <v>47</v>
      </c>
      <c r="M11" s="168">
        <f>L11/$L$11*100</f>
        <v>100</v>
      </c>
      <c r="N11" s="128">
        <f>SUM(N7:N10)</f>
        <v>99</v>
      </c>
      <c r="O11" s="168">
        <f>N11/$N$11*100</f>
        <v>100</v>
      </c>
      <c r="P11" s="128"/>
      <c r="Q11" s="128"/>
      <c r="R11" s="129"/>
    </row>
    <row r="12" spans="1:22" s="84" customFormat="1" ht="15" customHeight="1">
      <c r="B12" s="130"/>
      <c r="C12" s="131"/>
      <c r="D12" s="132"/>
      <c r="E12" s="127"/>
      <c r="F12" s="135"/>
      <c r="G12" s="135"/>
      <c r="H12" s="135"/>
      <c r="I12" s="168"/>
      <c r="J12" s="128"/>
      <c r="K12" s="168"/>
      <c r="L12" s="128"/>
      <c r="M12" s="168"/>
      <c r="N12" s="128"/>
      <c r="O12" s="168"/>
      <c r="P12" s="128"/>
      <c r="Q12" s="128"/>
      <c r="R12" s="129"/>
    </row>
    <row r="13" spans="1:22" s="84" customFormat="1" ht="15" customHeight="1">
      <c r="A13" s="85"/>
      <c r="B13" s="136" t="s">
        <v>136</v>
      </c>
      <c r="C13" s="137"/>
      <c r="D13" s="85"/>
      <c r="E13" s="127" t="s">
        <v>12</v>
      </c>
      <c r="F13" s="128">
        <v>75</v>
      </c>
      <c r="G13" s="128">
        <f>F13/$F$17*100</f>
        <v>22.522522522522522</v>
      </c>
      <c r="H13" s="128">
        <v>29</v>
      </c>
      <c r="I13" s="168">
        <f>H13/$H$17*100</f>
        <v>32.222222222222221</v>
      </c>
      <c r="J13" s="128">
        <v>26</v>
      </c>
      <c r="K13" s="168">
        <f>J13/$J$17*100</f>
        <v>26</v>
      </c>
      <c r="L13" s="128">
        <v>2</v>
      </c>
      <c r="M13" s="168">
        <f>L13/$L$17*100</f>
        <v>4.3478260869565215</v>
      </c>
      <c r="N13" s="128">
        <v>18</v>
      </c>
      <c r="O13" s="168">
        <f>N13/$N$17*100</f>
        <v>18.556701030927837</v>
      </c>
      <c r="P13" s="128"/>
      <c r="Q13" s="128"/>
      <c r="R13" s="129"/>
    </row>
    <row r="14" spans="1:22" s="84" customFormat="1" ht="15" customHeight="1">
      <c r="A14" s="85"/>
      <c r="B14" s="130"/>
      <c r="C14" s="137"/>
      <c r="D14" s="85"/>
      <c r="E14" s="127" t="s">
        <v>13</v>
      </c>
      <c r="F14" s="128">
        <v>241</v>
      </c>
      <c r="G14" s="128">
        <f>F14/$F$17*100</f>
        <v>72.372372372372368</v>
      </c>
      <c r="H14" s="128">
        <v>59</v>
      </c>
      <c r="I14" s="168">
        <f>H14/$H$17*100</f>
        <v>65.555555555555557</v>
      </c>
      <c r="J14" s="128">
        <v>69</v>
      </c>
      <c r="K14" s="168">
        <f>J14/$J$17*100</f>
        <v>69</v>
      </c>
      <c r="L14" s="128">
        <v>36</v>
      </c>
      <c r="M14" s="168">
        <f>L14/$L$17*100</f>
        <v>78.260869565217391</v>
      </c>
      <c r="N14" s="128">
        <v>77</v>
      </c>
      <c r="O14" s="168">
        <f>N14/$N$17*100</f>
        <v>79.381443298969074</v>
      </c>
      <c r="P14" s="128"/>
      <c r="Q14" s="128"/>
      <c r="R14" s="129"/>
    </row>
    <row r="15" spans="1:22" s="84" customFormat="1" ht="15" customHeight="1">
      <c r="A15" s="85"/>
      <c r="B15" s="130"/>
      <c r="C15" s="138"/>
      <c r="D15" s="85"/>
      <c r="E15" s="127" t="s">
        <v>14</v>
      </c>
      <c r="F15" s="128">
        <v>17</v>
      </c>
      <c r="G15" s="128">
        <f>F15/$F$17*100</f>
        <v>5.1051051051051051</v>
      </c>
      <c r="H15" s="128">
        <v>2</v>
      </c>
      <c r="I15" s="168">
        <f>H15/$H$17*100</f>
        <v>2.2222222222222223</v>
      </c>
      <c r="J15" s="128">
        <v>5</v>
      </c>
      <c r="K15" s="168">
        <f>J15/$J$17*100</f>
        <v>5</v>
      </c>
      <c r="L15" s="128">
        <v>8</v>
      </c>
      <c r="M15" s="168">
        <f>L15/$L$17*100</f>
        <v>17.391304347826086</v>
      </c>
      <c r="N15" s="128">
        <v>2</v>
      </c>
      <c r="O15" s="168">
        <f>N15/$N$17*100</f>
        <v>2.0618556701030926</v>
      </c>
      <c r="P15" s="128"/>
      <c r="Q15" s="128"/>
      <c r="R15" s="129"/>
    </row>
    <row r="16" spans="1:22" s="84" customFormat="1" ht="15" customHeight="1">
      <c r="A16" s="85"/>
      <c r="C16" s="139"/>
      <c r="D16" s="85"/>
      <c r="E16" s="127" t="s">
        <v>15</v>
      </c>
      <c r="F16" s="128">
        <v>0</v>
      </c>
      <c r="G16" s="128">
        <f>F16/$F$17*100</f>
        <v>0</v>
      </c>
      <c r="H16" s="128">
        <v>0</v>
      </c>
      <c r="I16" s="168">
        <f>H16/$H$17*100</f>
        <v>0</v>
      </c>
      <c r="J16" s="128">
        <v>0</v>
      </c>
      <c r="K16" s="168">
        <v>0</v>
      </c>
      <c r="L16" s="128">
        <v>0</v>
      </c>
      <c r="M16" s="168">
        <f>L16/$L$17*100</f>
        <v>0</v>
      </c>
      <c r="N16" s="128">
        <v>0</v>
      </c>
      <c r="O16" s="168">
        <f>N16/$N$17*100</f>
        <v>0</v>
      </c>
      <c r="P16" s="128"/>
      <c r="Q16" s="128"/>
      <c r="R16" s="129"/>
    </row>
    <row r="17" spans="1:18" s="84" customFormat="1" ht="15" customHeight="1">
      <c r="A17" s="85"/>
      <c r="B17" s="130"/>
      <c r="C17" s="139"/>
      <c r="D17" s="140"/>
      <c r="E17" s="134" t="s">
        <v>11</v>
      </c>
      <c r="F17" s="128">
        <f>SUM(F13:F16)</f>
        <v>333</v>
      </c>
      <c r="G17" s="128">
        <f>F17/$F$17*100</f>
        <v>100</v>
      </c>
      <c r="H17" s="128">
        <f>SUM(H13:H16)</f>
        <v>90</v>
      </c>
      <c r="I17" s="168">
        <f>H17/$H$17*100</f>
        <v>100</v>
      </c>
      <c r="J17" s="128">
        <f>SUM(J13:J16)</f>
        <v>100</v>
      </c>
      <c r="K17" s="168">
        <f>J17/$J$17*100</f>
        <v>100</v>
      </c>
      <c r="L17" s="128">
        <f>SUM(L13:L16)</f>
        <v>46</v>
      </c>
      <c r="M17" s="168">
        <f>L17/$L$17*100</f>
        <v>100</v>
      </c>
      <c r="N17" s="128">
        <f>SUM(N13:N16)</f>
        <v>97</v>
      </c>
      <c r="O17" s="168">
        <f>N17/$N$17*100</f>
        <v>100</v>
      </c>
      <c r="P17" s="128"/>
      <c r="Q17" s="128"/>
      <c r="R17" s="129"/>
    </row>
    <row r="18" spans="1:18" s="84" customFormat="1" ht="15" customHeight="1">
      <c r="A18" s="85"/>
      <c r="B18" s="130"/>
      <c r="C18" s="139"/>
      <c r="D18" s="140"/>
      <c r="E18" s="134"/>
      <c r="F18" s="128"/>
      <c r="G18" s="128"/>
      <c r="H18" s="128"/>
      <c r="I18" s="168"/>
      <c r="J18" s="128"/>
      <c r="K18" s="168"/>
      <c r="L18" s="128"/>
      <c r="M18" s="168"/>
      <c r="N18" s="128"/>
      <c r="O18" s="168"/>
      <c r="P18" s="128"/>
      <c r="Q18" s="128"/>
      <c r="R18" s="129"/>
    </row>
    <row r="19" spans="1:18" s="84" customFormat="1" ht="24.75" customHeight="1">
      <c r="A19" s="85"/>
      <c r="B19" s="133" t="s">
        <v>69</v>
      </c>
      <c r="C19" s="139"/>
      <c r="D19" s="140"/>
      <c r="E19" s="127" t="s">
        <v>12</v>
      </c>
      <c r="F19" s="128">
        <v>146</v>
      </c>
      <c r="G19" s="128">
        <f>F19/$F$23*100</f>
        <v>43.323442136498521</v>
      </c>
      <c r="H19" s="128">
        <v>48</v>
      </c>
      <c r="I19" s="168">
        <f>H19/$H$23*100</f>
        <v>52.747252747252752</v>
      </c>
      <c r="J19" s="128">
        <v>52</v>
      </c>
      <c r="K19" s="168">
        <f>J19/$J$23*100</f>
        <v>52</v>
      </c>
      <c r="L19" s="128">
        <v>2</v>
      </c>
      <c r="M19" s="168">
        <f>L19/$L$23*100</f>
        <v>4.2553191489361701</v>
      </c>
      <c r="N19" s="128">
        <v>44</v>
      </c>
      <c r="O19" s="168">
        <f>N19/$N$23*100</f>
        <v>44.444444444444443</v>
      </c>
      <c r="P19" s="128"/>
      <c r="Q19" s="128"/>
      <c r="R19" s="129"/>
    </row>
    <row r="20" spans="1:18" s="84" customFormat="1" ht="15" customHeight="1">
      <c r="A20" s="85"/>
      <c r="B20" s="130"/>
      <c r="C20" s="139"/>
      <c r="D20" s="140"/>
      <c r="E20" s="127" t="s">
        <v>13</v>
      </c>
      <c r="F20" s="128">
        <v>173</v>
      </c>
      <c r="G20" s="128">
        <f>F20/$F$23*100</f>
        <v>51.335311572700292</v>
      </c>
      <c r="H20" s="128">
        <v>39</v>
      </c>
      <c r="I20" s="168">
        <f>H20/$H$23*100</f>
        <v>42.857142857142854</v>
      </c>
      <c r="J20" s="128">
        <v>42</v>
      </c>
      <c r="K20" s="168">
        <f>J20/$J$23*100</f>
        <v>42</v>
      </c>
      <c r="L20" s="128">
        <v>40</v>
      </c>
      <c r="M20" s="168">
        <f>L20/$L$23*100</f>
        <v>85.106382978723403</v>
      </c>
      <c r="N20" s="128">
        <v>52</v>
      </c>
      <c r="O20" s="168">
        <f>N20/$N$23*100</f>
        <v>52.525252525252533</v>
      </c>
      <c r="P20" s="128"/>
      <c r="Q20" s="128"/>
      <c r="R20" s="129"/>
    </row>
    <row r="21" spans="1:18" s="84" customFormat="1" ht="15" customHeight="1">
      <c r="A21" s="85"/>
      <c r="B21" s="130"/>
      <c r="C21" s="139"/>
      <c r="D21" s="140"/>
      <c r="E21" s="127" t="s">
        <v>14</v>
      </c>
      <c r="F21" s="128">
        <v>18</v>
      </c>
      <c r="G21" s="128">
        <f>F21/$F$23*100</f>
        <v>5.3412462908011866</v>
      </c>
      <c r="H21" s="128">
        <v>4</v>
      </c>
      <c r="I21" s="168">
        <f>H21/$H$23*100</f>
        <v>4.395604395604396</v>
      </c>
      <c r="J21" s="128">
        <v>6</v>
      </c>
      <c r="K21" s="168">
        <f>J21/$J$23*100</f>
        <v>6</v>
      </c>
      <c r="L21" s="128">
        <v>5</v>
      </c>
      <c r="M21" s="168">
        <f>L21/$L$23*100</f>
        <v>10.638297872340425</v>
      </c>
      <c r="N21" s="128">
        <v>3</v>
      </c>
      <c r="O21" s="168">
        <f>N21/$N$23*100</f>
        <v>3.0303030303030303</v>
      </c>
      <c r="P21" s="128"/>
      <c r="Q21" s="128"/>
      <c r="R21" s="129"/>
    </row>
    <row r="22" spans="1:18" s="84" customFormat="1" ht="15" customHeight="1">
      <c r="A22" s="85"/>
      <c r="C22" s="139"/>
      <c r="D22" s="140"/>
      <c r="E22" s="127" t="s">
        <v>15</v>
      </c>
      <c r="F22" s="128">
        <v>0</v>
      </c>
      <c r="G22" s="128">
        <f>F22/$F$23*100</f>
        <v>0</v>
      </c>
      <c r="H22" s="128">
        <v>0</v>
      </c>
      <c r="I22" s="168">
        <f>H22/$H$23*100</f>
        <v>0</v>
      </c>
      <c r="J22" s="128">
        <v>0</v>
      </c>
      <c r="K22" s="168">
        <v>0</v>
      </c>
      <c r="L22" s="128">
        <v>0</v>
      </c>
      <c r="M22" s="168">
        <f>L22/$L$23*100</f>
        <v>0</v>
      </c>
      <c r="N22" s="128">
        <v>0</v>
      </c>
      <c r="O22" s="168">
        <f>N22/$N$23*100</f>
        <v>0</v>
      </c>
      <c r="P22" s="128"/>
      <c r="Q22" s="128"/>
      <c r="R22" s="129"/>
    </row>
    <row r="23" spans="1:18" s="84" customFormat="1" ht="15" customHeight="1">
      <c r="A23" s="85"/>
      <c r="B23" s="130"/>
      <c r="C23" s="139"/>
      <c r="D23" s="140"/>
      <c r="E23" s="134" t="s">
        <v>11</v>
      </c>
      <c r="F23" s="128">
        <f>SUM(F19:F22)</f>
        <v>337</v>
      </c>
      <c r="G23" s="128">
        <f>F23/$F$23*100</f>
        <v>100</v>
      </c>
      <c r="H23" s="128">
        <f>SUM(H19:H22)</f>
        <v>91</v>
      </c>
      <c r="I23" s="168">
        <f>H23/$H$23*100</f>
        <v>100</v>
      </c>
      <c r="J23" s="128">
        <f>SUM(J19:J22)</f>
        <v>100</v>
      </c>
      <c r="K23" s="168">
        <f>J23/$J$23*100</f>
        <v>100</v>
      </c>
      <c r="L23" s="128">
        <f>SUM(L19:L22)</f>
        <v>47</v>
      </c>
      <c r="M23" s="168">
        <f>L23/$L$23*100</f>
        <v>100</v>
      </c>
      <c r="N23" s="128">
        <f>SUM(N19:N22)</f>
        <v>99</v>
      </c>
      <c r="O23" s="168">
        <f>N23/$N$23*100</f>
        <v>100</v>
      </c>
      <c r="P23" s="128"/>
      <c r="Q23" s="128"/>
      <c r="R23" s="129"/>
    </row>
    <row r="24" spans="1:18" s="84" customFormat="1" ht="15" customHeight="1">
      <c r="B24" s="130"/>
      <c r="C24" s="131"/>
      <c r="D24" s="132"/>
      <c r="E24" s="134"/>
      <c r="F24" s="128"/>
      <c r="G24" s="128"/>
      <c r="H24" s="128"/>
      <c r="I24" s="168"/>
      <c r="J24" s="128"/>
      <c r="K24" s="168"/>
      <c r="L24" s="128"/>
      <c r="M24" s="168"/>
      <c r="N24" s="128"/>
      <c r="O24" s="168"/>
      <c r="P24" s="128"/>
      <c r="Q24" s="128"/>
      <c r="R24" s="129"/>
    </row>
    <row r="25" spans="1:18" s="84" customFormat="1" ht="21.75" customHeight="1">
      <c r="B25" s="133" t="s">
        <v>70</v>
      </c>
      <c r="C25" s="131"/>
      <c r="D25" s="132"/>
      <c r="E25" s="127" t="s">
        <v>12</v>
      </c>
      <c r="F25" s="128">
        <v>123</v>
      </c>
      <c r="G25" s="128">
        <f>F25/$F$29*100</f>
        <v>36.498516320474778</v>
      </c>
      <c r="H25" s="128">
        <v>46</v>
      </c>
      <c r="I25" s="168">
        <f>H25/$H$29*100</f>
        <v>50.549450549450547</v>
      </c>
      <c r="J25" s="128">
        <v>45</v>
      </c>
      <c r="K25" s="168">
        <f>J25/$J$29*100</f>
        <v>45</v>
      </c>
      <c r="L25" s="128">
        <v>5</v>
      </c>
      <c r="M25" s="168">
        <f>L25/$L$29*100</f>
        <v>10.638297872340425</v>
      </c>
      <c r="N25" s="128">
        <v>27</v>
      </c>
      <c r="O25" s="168">
        <f>N25/$N$29*100</f>
        <v>27.27272727272727</v>
      </c>
      <c r="P25" s="128"/>
      <c r="Q25" s="128"/>
      <c r="R25" s="129"/>
    </row>
    <row r="26" spans="1:18" s="84" customFormat="1" ht="15" customHeight="1">
      <c r="B26" s="141"/>
      <c r="C26" s="131"/>
      <c r="D26" s="132"/>
      <c r="E26" s="127" t="s">
        <v>13</v>
      </c>
      <c r="F26" s="128">
        <v>202</v>
      </c>
      <c r="G26" s="128">
        <f>F26/$F$29*100</f>
        <v>59.940652818991104</v>
      </c>
      <c r="H26" s="128">
        <v>43</v>
      </c>
      <c r="I26" s="168">
        <f>H26/$H$29*100</f>
        <v>47.252747252747248</v>
      </c>
      <c r="J26" s="128">
        <v>52</v>
      </c>
      <c r="K26" s="168">
        <f>J26/$J$29*100</f>
        <v>52</v>
      </c>
      <c r="L26" s="128">
        <v>39</v>
      </c>
      <c r="M26" s="168">
        <f>L26/$L$29*100</f>
        <v>82.978723404255319</v>
      </c>
      <c r="N26" s="128">
        <v>68</v>
      </c>
      <c r="O26" s="168">
        <f>N26/$N$29*100</f>
        <v>68.686868686868678</v>
      </c>
      <c r="P26" s="128"/>
      <c r="Q26" s="128"/>
      <c r="R26" s="129"/>
    </row>
    <row r="27" spans="1:18" s="84" customFormat="1" ht="15" customHeight="1">
      <c r="B27" s="130"/>
      <c r="C27" s="131"/>
      <c r="D27" s="132"/>
      <c r="E27" s="127" t="s">
        <v>14</v>
      </c>
      <c r="F27" s="128">
        <v>12</v>
      </c>
      <c r="G27" s="128">
        <f>F27/$F$29*100</f>
        <v>3.5608308605341246</v>
      </c>
      <c r="H27" s="128">
        <v>2</v>
      </c>
      <c r="I27" s="168">
        <f>H27/$H$29*100</f>
        <v>2.197802197802198</v>
      </c>
      <c r="J27" s="128">
        <v>3</v>
      </c>
      <c r="K27" s="168">
        <f>J27/$J$29*100</f>
        <v>3</v>
      </c>
      <c r="L27" s="128">
        <v>3</v>
      </c>
      <c r="M27" s="168">
        <f>L27/$L$29*100</f>
        <v>6.3829787234042552</v>
      </c>
      <c r="N27" s="128">
        <v>4</v>
      </c>
      <c r="O27" s="168">
        <f>N27/$N$29*100</f>
        <v>4.0404040404040407</v>
      </c>
      <c r="P27" s="128"/>
      <c r="Q27" s="128"/>
      <c r="R27" s="129"/>
    </row>
    <row r="28" spans="1:18" s="84" customFormat="1" ht="15" customHeight="1">
      <c r="C28" s="131"/>
      <c r="D28" s="132"/>
      <c r="E28" s="127" t="s">
        <v>15</v>
      </c>
      <c r="F28" s="128">
        <v>0</v>
      </c>
      <c r="G28" s="128">
        <f>F28/$F$29*100</f>
        <v>0</v>
      </c>
      <c r="H28" s="128">
        <v>0</v>
      </c>
      <c r="I28" s="168">
        <f>H28/$H$29*100</f>
        <v>0</v>
      </c>
      <c r="J28" s="128">
        <v>0</v>
      </c>
      <c r="K28" s="168">
        <v>0</v>
      </c>
      <c r="L28" s="128">
        <v>0</v>
      </c>
      <c r="M28" s="168">
        <f>L28/$L$29*100</f>
        <v>0</v>
      </c>
      <c r="N28" s="128">
        <v>0</v>
      </c>
      <c r="O28" s="168">
        <f>N28/$N$29*100</f>
        <v>0</v>
      </c>
      <c r="P28" s="128"/>
      <c r="Q28" s="128"/>
      <c r="R28" s="129"/>
    </row>
    <row r="29" spans="1:18" s="84" customFormat="1" ht="15" customHeight="1">
      <c r="B29" s="130"/>
      <c r="C29" s="131"/>
      <c r="D29" s="132"/>
      <c r="E29" s="134" t="s">
        <v>11</v>
      </c>
      <c r="F29" s="128">
        <f>SUM(F25:F28)</f>
        <v>337</v>
      </c>
      <c r="G29" s="128">
        <f>F29/$F$29*100</f>
        <v>100</v>
      </c>
      <c r="H29" s="128">
        <f>SUM(H25:H28)</f>
        <v>91</v>
      </c>
      <c r="I29" s="168">
        <f>H29/$H$29*100</f>
        <v>100</v>
      </c>
      <c r="J29" s="128">
        <f>SUM(J25:J28)</f>
        <v>100</v>
      </c>
      <c r="K29" s="168">
        <f>J29/$J$29*100</f>
        <v>100</v>
      </c>
      <c r="L29" s="128">
        <f>SUM(L25:L28)</f>
        <v>47</v>
      </c>
      <c r="M29" s="168">
        <f>L29/$L$29*100</f>
        <v>100</v>
      </c>
      <c r="N29" s="128">
        <f>SUM(N25:N28)</f>
        <v>99</v>
      </c>
      <c r="O29" s="168">
        <f>N29/$N$29*100</f>
        <v>100</v>
      </c>
      <c r="P29" s="128"/>
      <c r="Q29" s="128"/>
      <c r="R29" s="129"/>
    </row>
    <row r="30" spans="1:18" s="84" customFormat="1" ht="15" customHeight="1">
      <c r="B30" s="130"/>
      <c r="C30" s="131"/>
      <c r="D30" s="132"/>
      <c r="E30" s="127"/>
      <c r="F30" s="128"/>
      <c r="G30" s="128"/>
      <c r="H30" s="128"/>
      <c r="I30" s="180"/>
      <c r="J30" s="128"/>
      <c r="K30" s="180"/>
      <c r="L30" s="128"/>
      <c r="M30" s="180"/>
      <c r="N30" s="128"/>
      <c r="O30" s="180"/>
      <c r="P30" s="128"/>
      <c r="Q30" s="128"/>
      <c r="R30" s="129"/>
    </row>
    <row r="31" spans="1:18" s="84" customFormat="1" ht="15" customHeight="1">
      <c r="B31" s="133" t="s">
        <v>71</v>
      </c>
      <c r="C31" s="142"/>
      <c r="E31" s="127" t="s">
        <v>12</v>
      </c>
      <c r="F31" s="128">
        <v>182</v>
      </c>
      <c r="G31" s="128">
        <f>F31/$F$35*100</f>
        <v>54.005934718100889</v>
      </c>
      <c r="H31" s="128">
        <v>59</v>
      </c>
      <c r="I31" s="180">
        <f>H31/$H$35*100</f>
        <v>64.835164835164832</v>
      </c>
      <c r="J31" s="128">
        <v>60</v>
      </c>
      <c r="K31" s="180">
        <f>J31/$J$35*100</f>
        <v>60</v>
      </c>
      <c r="L31" s="128">
        <v>12</v>
      </c>
      <c r="M31" s="180">
        <f>L31/$L$35*100</f>
        <v>25.531914893617021</v>
      </c>
      <c r="N31" s="128">
        <v>51</v>
      </c>
      <c r="O31" s="180">
        <f>N31/$N$35*100</f>
        <v>51.515151515151516</v>
      </c>
      <c r="P31" s="128"/>
      <c r="Q31" s="128"/>
      <c r="R31" s="129"/>
    </row>
    <row r="32" spans="1:18" s="84" customFormat="1" ht="15" customHeight="1">
      <c r="B32" s="130"/>
      <c r="C32" s="142"/>
      <c r="E32" s="127" t="s">
        <v>13</v>
      </c>
      <c r="F32" s="128">
        <v>138</v>
      </c>
      <c r="G32" s="128">
        <f>F32/$F$35*100</f>
        <v>40.94955489614243</v>
      </c>
      <c r="H32" s="128">
        <v>30</v>
      </c>
      <c r="I32" s="180">
        <f>H32/$H$35*100</f>
        <v>32.967032967032964</v>
      </c>
      <c r="J32" s="128">
        <v>36</v>
      </c>
      <c r="K32" s="180">
        <f>J32/$J$35*100</f>
        <v>36</v>
      </c>
      <c r="L32" s="128">
        <v>29</v>
      </c>
      <c r="M32" s="180">
        <f>L32/$L$35*100</f>
        <v>61.702127659574465</v>
      </c>
      <c r="N32" s="128">
        <v>43</v>
      </c>
      <c r="O32" s="180">
        <f>N32/$N$35*100</f>
        <v>43.43434343434344</v>
      </c>
      <c r="P32" s="128"/>
      <c r="Q32" s="128"/>
      <c r="R32" s="129"/>
    </row>
    <row r="33" spans="2:18" s="84" customFormat="1" ht="15" customHeight="1">
      <c r="B33" s="130"/>
      <c r="C33" s="131"/>
      <c r="E33" s="127" t="s">
        <v>14</v>
      </c>
      <c r="F33" s="128">
        <v>17</v>
      </c>
      <c r="G33" s="128">
        <f>F33/$F$35*100</f>
        <v>5.0445103857566762</v>
      </c>
      <c r="H33" s="128">
        <v>2</v>
      </c>
      <c r="I33" s="180">
        <f>H33/$H$35*100</f>
        <v>2.197802197802198</v>
      </c>
      <c r="J33" s="128">
        <v>4</v>
      </c>
      <c r="K33" s="180">
        <f>J33/$J$35*100</f>
        <v>4</v>
      </c>
      <c r="L33" s="128">
        <v>6</v>
      </c>
      <c r="M33" s="180">
        <f>L33/$L$35*100</f>
        <v>12.76595744680851</v>
      </c>
      <c r="N33" s="128">
        <v>5</v>
      </c>
      <c r="O33" s="180">
        <f>N33/$N$35*100</f>
        <v>5.0505050505050502</v>
      </c>
      <c r="P33" s="128"/>
      <c r="Q33" s="128"/>
      <c r="R33" s="129"/>
    </row>
    <row r="34" spans="2:18" s="84" customFormat="1" ht="15" customHeight="1">
      <c r="C34" s="131"/>
      <c r="E34" s="127" t="s">
        <v>15</v>
      </c>
      <c r="F34" s="128">
        <v>0</v>
      </c>
      <c r="G34" s="128">
        <f>F34/$F$35*100</f>
        <v>0</v>
      </c>
      <c r="H34" s="128">
        <v>0</v>
      </c>
      <c r="I34" s="180">
        <f>H34/$H$35*100</f>
        <v>0</v>
      </c>
      <c r="J34" s="128">
        <v>0</v>
      </c>
      <c r="K34" s="180">
        <v>0</v>
      </c>
      <c r="L34" s="128">
        <v>0</v>
      </c>
      <c r="M34" s="180">
        <f>L34/$L$35*100</f>
        <v>0</v>
      </c>
      <c r="N34" s="128">
        <v>0</v>
      </c>
      <c r="O34" s="180">
        <f>N34/$N$35*100</f>
        <v>0</v>
      </c>
      <c r="P34" s="128"/>
      <c r="Q34" s="128"/>
      <c r="R34" s="129"/>
    </row>
    <row r="35" spans="2:18" s="84" customFormat="1" ht="15" customHeight="1">
      <c r="B35" s="131"/>
      <c r="C35" s="131"/>
      <c r="D35" s="132"/>
      <c r="E35" s="134" t="s">
        <v>11</v>
      </c>
      <c r="F35" s="128">
        <f>SUM(F31:F34)</f>
        <v>337</v>
      </c>
      <c r="G35" s="128">
        <f>F35/$F$35*100</f>
        <v>100</v>
      </c>
      <c r="H35" s="128">
        <f>SUM(H31:H34)</f>
        <v>91</v>
      </c>
      <c r="I35" s="180">
        <f>H35/$H$35*100</f>
        <v>100</v>
      </c>
      <c r="J35" s="128">
        <f>SUM(J31:J34)</f>
        <v>100</v>
      </c>
      <c r="K35" s="180">
        <f>J35/$J$35*100</f>
        <v>100</v>
      </c>
      <c r="L35" s="128">
        <f>SUM(L31:L34)</f>
        <v>47</v>
      </c>
      <c r="M35" s="180">
        <f>L35/$L$35*100</f>
        <v>100</v>
      </c>
      <c r="N35" s="128">
        <f>SUM(N31:N34)</f>
        <v>99</v>
      </c>
      <c r="O35" s="180">
        <f>N35/$N$35*100</f>
        <v>100</v>
      </c>
      <c r="P35" s="128"/>
      <c r="Q35" s="128"/>
      <c r="R35" s="129"/>
    </row>
    <row r="36" spans="2:18" s="84" customFormat="1" ht="15" customHeight="1">
      <c r="B36" s="131"/>
      <c r="C36" s="131"/>
      <c r="D36" s="132"/>
      <c r="E36" s="127"/>
      <c r="F36" s="128"/>
      <c r="G36" s="128"/>
      <c r="H36" s="128"/>
      <c r="I36" s="180"/>
      <c r="J36" s="128"/>
      <c r="K36" s="180"/>
      <c r="L36" s="128"/>
      <c r="M36" s="180"/>
      <c r="N36" s="128"/>
      <c r="O36" s="180"/>
      <c r="P36" s="128"/>
      <c r="Q36" s="128"/>
      <c r="R36" s="129"/>
    </row>
    <row r="37" spans="2:18" s="84" customFormat="1" ht="21.75" customHeight="1">
      <c r="B37" s="143" t="s">
        <v>80</v>
      </c>
      <c r="C37" s="125"/>
      <c r="E37" s="127" t="s">
        <v>12</v>
      </c>
      <c r="F37" s="128">
        <v>122</v>
      </c>
      <c r="G37" s="128">
        <f>F37/$F$41*100</f>
        <v>36.201780415430271</v>
      </c>
      <c r="H37" s="128">
        <v>49</v>
      </c>
      <c r="I37" s="180">
        <f>H37/$H$41*100</f>
        <v>53.846153846153847</v>
      </c>
      <c r="J37" s="128">
        <v>44</v>
      </c>
      <c r="K37" s="180">
        <f>J37/$J$41*100</f>
        <v>44</v>
      </c>
      <c r="L37" s="128">
        <v>3</v>
      </c>
      <c r="M37" s="180">
        <f>L37/$L$41*100</f>
        <v>6.3829787234042552</v>
      </c>
      <c r="N37" s="128">
        <v>26</v>
      </c>
      <c r="O37" s="180">
        <f>N37/$N$41*100</f>
        <v>26.262626262626267</v>
      </c>
      <c r="P37" s="128"/>
      <c r="Q37" s="128"/>
      <c r="R37" s="129"/>
    </row>
    <row r="38" spans="2:18" s="84" customFormat="1" ht="15" customHeight="1">
      <c r="B38" s="131"/>
      <c r="C38" s="131"/>
      <c r="E38" s="127" t="s">
        <v>13</v>
      </c>
      <c r="F38" s="128">
        <v>199</v>
      </c>
      <c r="G38" s="128">
        <f>F38/$F$41*100</f>
        <v>59.050445103857562</v>
      </c>
      <c r="H38" s="128">
        <v>40</v>
      </c>
      <c r="I38" s="180">
        <f>H38/$H$41*100</f>
        <v>43.956043956043956</v>
      </c>
      <c r="J38" s="128">
        <v>52</v>
      </c>
      <c r="K38" s="180">
        <f>J38/$J$41*100</f>
        <v>52</v>
      </c>
      <c r="L38" s="128">
        <v>38</v>
      </c>
      <c r="M38" s="180">
        <f>L38/$L$41*100</f>
        <v>80.851063829787222</v>
      </c>
      <c r="N38" s="128">
        <v>69</v>
      </c>
      <c r="O38" s="180">
        <f>N38/$N$41*100</f>
        <v>69.696969696969703</v>
      </c>
      <c r="P38" s="128"/>
      <c r="Q38" s="128"/>
      <c r="R38" s="129"/>
    </row>
    <row r="39" spans="2:18" s="84" customFormat="1" ht="15" customHeight="1">
      <c r="B39" s="131"/>
      <c r="C39" s="131"/>
      <c r="E39" s="127" t="s">
        <v>14</v>
      </c>
      <c r="F39" s="128">
        <v>16</v>
      </c>
      <c r="G39" s="128">
        <f>F39/$F$41*100</f>
        <v>4.7477744807121667</v>
      </c>
      <c r="H39" s="128">
        <v>2</v>
      </c>
      <c r="I39" s="180">
        <f>H39/$H$41*100</f>
        <v>2.197802197802198</v>
      </c>
      <c r="J39" s="128">
        <v>4</v>
      </c>
      <c r="K39" s="180">
        <f>J39/$J$41*100</f>
        <v>4</v>
      </c>
      <c r="L39" s="128">
        <v>6</v>
      </c>
      <c r="M39" s="180">
        <f>L39/$L$41*100</f>
        <v>12.76595744680851</v>
      </c>
      <c r="N39" s="128">
        <v>4</v>
      </c>
      <c r="O39" s="180">
        <f>N39/$N$41*100</f>
        <v>4.0404040404040407</v>
      </c>
      <c r="P39" s="128"/>
      <c r="Q39" s="128"/>
      <c r="R39" s="129"/>
    </row>
    <row r="40" spans="2:18" s="84" customFormat="1" ht="15" customHeight="1">
      <c r="B40" s="131"/>
      <c r="C40" s="131"/>
      <c r="E40" s="127" t="s">
        <v>15</v>
      </c>
      <c r="F40" s="128">
        <v>0</v>
      </c>
      <c r="G40" s="128">
        <f>F40/$F$41*100</f>
        <v>0</v>
      </c>
      <c r="H40" s="128">
        <v>0</v>
      </c>
      <c r="I40" s="180">
        <f>H40/$H$41*100</f>
        <v>0</v>
      </c>
      <c r="J40" s="128">
        <v>0</v>
      </c>
      <c r="K40" s="180">
        <v>0</v>
      </c>
      <c r="L40" s="128">
        <v>0</v>
      </c>
      <c r="M40" s="180">
        <f>L40/$L$41*100</f>
        <v>0</v>
      </c>
      <c r="N40" s="128">
        <v>0</v>
      </c>
      <c r="O40" s="180">
        <f>N40/$N$41*100</f>
        <v>0</v>
      </c>
      <c r="P40" s="128"/>
      <c r="Q40" s="128"/>
      <c r="R40" s="129"/>
    </row>
    <row r="41" spans="2:18" s="84" customFormat="1" ht="15" customHeight="1">
      <c r="B41" s="131"/>
      <c r="C41" s="131"/>
      <c r="D41" s="132"/>
      <c r="E41" s="134" t="s">
        <v>11</v>
      </c>
      <c r="F41" s="128">
        <f>SUM(F37:F40)</f>
        <v>337</v>
      </c>
      <c r="G41" s="128">
        <f>F41/$F$41*100</f>
        <v>100</v>
      </c>
      <c r="H41" s="128">
        <f>SUM(H37:H40)</f>
        <v>91</v>
      </c>
      <c r="I41" s="180">
        <f>H41/$H$41*100</f>
        <v>100</v>
      </c>
      <c r="J41" s="128">
        <f>SUM(J37:J40)</f>
        <v>100</v>
      </c>
      <c r="K41" s="180">
        <f>J41/$J$41*100</f>
        <v>100</v>
      </c>
      <c r="L41" s="128">
        <f>SUM(L37:L40)</f>
        <v>47</v>
      </c>
      <c r="M41" s="180">
        <f>L41/$L$41*100</f>
        <v>100</v>
      </c>
      <c r="N41" s="128">
        <f>SUM(N37:N40)</f>
        <v>99</v>
      </c>
      <c r="O41" s="180">
        <f>N41/$N$41*100</f>
        <v>100</v>
      </c>
      <c r="P41" s="128"/>
      <c r="Q41" s="128"/>
      <c r="R41" s="129"/>
    </row>
    <row r="42" spans="2:18" s="84" customFormat="1" ht="15" customHeight="1">
      <c r="B42" s="131"/>
      <c r="C42" s="131"/>
      <c r="D42" s="132"/>
      <c r="E42" s="127"/>
      <c r="F42" s="128"/>
      <c r="G42" s="128"/>
      <c r="H42" s="128"/>
      <c r="I42" s="180"/>
      <c r="J42" s="128"/>
      <c r="K42" s="180"/>
      <c r="L42" s="128"/>
      <c r="M42" s="180"/>
      <c r="N42" s="128"/>
      <c r="O42" s="180"/>
      <c r="P42" s="128"/>
      <c r="Q42" s="128"/>
      <c r="R42" s="129"/>
    </row>
    <row r="43" spans="2:18" s="84" customFormat="1" ht="33" customHeight="1">
      <c r="B43" s="143" t="s">
        <v>105</v>
      </c>
      <c r="C43" s="144"/>
      <c r="E43" s="127" t="s">
        <v>12</v>
      </c>
      <c r="F43" s="128">
        <v>150</v>
      </c>
      <c r="G43" s="128">
        <f>F43/$F$47*100</f>
        <v>44.510385756676556</v>
      </c>
      <c r="H43" s="128">
        <v>55</v>
      </c>
      <c r="I43" s="184">
        <f>H43/$H$47*100</f>
        <v>60.439560439560438</v>
      </c>
      <c r="J43" s="128">
        <v>48</v>
      </c>
      <c r="K43" s="184">
        <f>J43/$J$47*100</f>
        <v>48</v>
      </c>
      <c r="L43" s="128">
        <v>6</v>
      </c>
      <c r="M43" s="184">
        <f>L43/$L$47*100</f>
        <v>12.76595744680851</v>
      </c>
      <c r="N43" s="128">
        <v>41</v>
      </c>
      <c r="O43" s="184">
        <f>N43/$N$47*100</f>
        <v>41.414141414141412</v>
      </c>
      <c r="P43" s="128"/>
      <c r="Q43" s="128"/>
      <c r="R43" s="129"/>
    </row>
    <row r="44" spans="2:18" s="84" customFormat="1" ht="15" customHeight="1">
      <c r="B44" s="144"/>
      <c r="C44" s="144"/>
      <c r="E44" s="127" t="s">
        <v>13</v>
      </c>
      <c r="F44" s="128">
        <v>168</v>
      </c>
      <c r="G44" s="128">
        <f>F44/$F$47*100</f>
        <v>49.851632047477743</v>
      </c>
      <c r="H44" s="128">
        <v>33</v>
      </c>
      <c r="I44" s="184">
        <f>H44/$H$47*100</f>
        <v>36.263736263736263</v>
      </c>
      <c r="J44" s="128">
        <v>49</v>
      </c>
      <c r="K44" s="184">
        <f>J44/$J$47*100</f>
        <v>49</v>
      </c>
      <c r="L44" s="128">
        <v>33</v>
      </c>
      <c r="M44" s="184">
        <f>L44/$L$47*100</f>
        <v>70.212765957446805</v>
      </c>
      <c r="N44" s="128">
        <v>53</v>
      </c>
      <c r="O44" s="184">
        <f>N44/$N$47*100</f>
        <v>53.535353535353536</v>
      </c>
      <c r="P44" s="128"/>
      <c r="Q44" s="128"/>
      <c r="R44" s="129"/>
    </row>
    <row r="45" spans="2:18" s="84" customFormat="1" ht="15" customHeight="1">
      <c r="B45" s="144"/>
      <c r="C45" s="144"/>
      <c r="E45" s="127" t="s">
        <v>14</v>
      </c>
      <c r="F45" s="128">
        <v>19</v>
      </c>
      <c r="G45" s="128">
        <f>F45/$F$47*100</f>
        <v>5.637982195845697</v>
      </c>
      <c r="H45" s="128">
        <v>3</v>
      </c>
      <c r="I45" s="184">
        <f>H45/$H$47*100</f>
        <v>3.296703296703297</v>
      </c>
      <c r="J45" s="128">
        <v>3</v>
      </c>
      <c r="K45" s="184">
        <f>J45/$J$47*100</f>
        <v>3</v>
      </c>
      <c r="L45" s="128">
        <v>8</v>
      </c>
      <c r="M45" s="184">
        <f>L45/$L$47*100</f>
        <v>17.021276595744681</v>
      </c>
      <c r="N45" s="128">
        <v>5</v>
      </c>
      <c r="O45" s="184">
        <f>N45/$N$47*100</f>
        <v>5.0505050505050502</v>
      </c>
      <c r="P45" s="128"/>
      <c r="Q45" s="128"/>
      <c r="R45" s="129"/>
    </row>
    <row r="46" spans="2:18" s="84" customFormat="1" ht="15" customHeight="1">
      <c r="B46" s="132"/>
      <c r="C46" s="132"/>
      <c r="E46" s="127" t="s">
        <v>15</v>
      </c>
      <c r="F46" s="128">
        <v>0</v>
      </c>
      <c r="G46" s="128">
        <f>F46/$F$47*100</f>
        <v>0</v>
      </c>
      <c r="H46" s="128">
        <v>0</v>
      </c>
      <c r="I46" s="184">
        <f>H46/$H$47*100</f>
        <v>0</v>
      </c>
      <c r="J46" s="128">
        <v>0</v>
      </c>
      <c r="K46" s="184">
        <v>0</v>
      </c>
      <c r="L46" s="128">
        <v>0</v>
      </c>
      <c r="M46" s="184">
        <f>L46/$L$47*100</f>
        <v>0</v>
      </c>
      <c r="N46" s="128">
        <v>0</v>
      </c>
      <c r="O46" s="184">
        <f>N46/$N$47*100</f>
        <v>0</v>
      </c>
      <c r="P46" s="128"/>
      <c r="Q46" s="128"/>
      <c r="R46" s="129"/>
    </row>
    <row r="47" spans="2:18" s="84" customFormat="1" ht="15" customHeight="1">
      <c r="B47" s="132"/>
      <c r="C47" s="132"/>
      <c r="D47" s="132"/>
      <c r="E47" s="134" t="s">
        <v>11</v>
      </c>
      <c r="F47" s="128">
        <f>SUM(F43:F46)</f>
        <v>337</v>
      </c>
      <c r="G47" s="128">
        <f>F47/$F$47*100</f>
        <v>100</v>
      </c>
      <c r="H47" s="128">
        <f>SUM(H43:H46)</f>
        <v>91</v>
      </c>
      <c r="I47" s="184">
        <f>H47/$H$47*100</f>
        <v>100</v>
      </c>
      <c r="J47" s="128">
        <f>SUM(J43:J46)</f>
        <v>100</v>
      </c>
      <c r="K47" s="184">
        <f>J47/$J$47*100</f>
        <v>100</v>
      </c>
      <c r="L47" s="128">
        <f>SUM(L43:L46)</f>
        <v>47</v>
      </c>
      <c r="M47" s="184">
        <f>L47/$L$47*100</f>
        <v>100</v>
      </c>
      <c r="N47" s="128">
        <f>SUM(N43:N46)</f>
        <v>99</v>
      </c>
      <c r="O47" s="184">
        <f>N47/$N$47*100</f>
        <v>100</v>
      </c>
      <c r="P47" s="128"/>
      <c r="Q47" s="128"/>
      <c r="R47" s="129"/>
    </row>
    <row r="48" spans="2:18" s="84" customFormat="1" ht="15" customHeight="1">
      <c r="B48" s="132"/>
      <c r="C48" s="132"/>
      <c r="D48" s="132"/>
      <c r="F48" s="106"/>
      <c r="G48" s="145"/>
      <c r="H48" s="106"/>
      <c r="I48" s="184"/>
      <c r="J48" s="106"/>
      <c r="K48" s="184"/>
      <c r="L48" s="106"/>
      <c r="M48" s="184"/>
      <c r="N48" s="106"/>
      <c r="O48" s="184"/>
      <c r="P48" s="107"/>
      <c r="Q48" s="129"/>
      <c r="R48" s="129"/>
    </row>
    <row r="49" spans="2:15" s="84" customFormat="1" ht="15" customHeight="1">
      <c r="B49" s="242" t="s">
        <v>113</v>
      </c>
      <c r="E49" s="127" t="s">
        <v>12</v>
      </c>
      <c r="F49" s="87">
        <v>136</v>
      </c>
      <c r="G49" s="128">
        <f>F49/$F$53*100</f>
        <v>40.35608308605341</v>
      </c>
      <c r="H49" s="87">
        <v>51</v>
      </c>
      <c r="I49" s="180">
        <f>H49/$H$53*100</f>
        <v>56.043956043956044</v>
      </c>
      <c r="J49" s="87">
        <v>48</v>
      </c>
      <c r="K49" s="180">
        <f>J49/$J$53*100</f>
        <v>48</v>
      </c>
      <c r="L49" s="87">
        <v>3</v>
      </c>
      <c r="M49" s="180">
        <f>L49/$L$53*100</f>
        <v>6.3829787234042552</v>
      </c>
      <c r="N49" s="87">
        <v>34</v>
      </c>
      <c r="O49" s="180">
        <f>N49/$N$53*100</f>
        <v>34.343434343434339</v>
      </c>
    </row>
    <row r="50" spans="2:15" s="86" customFormat="1" ht="15" customHeight="1">
      <c r="E50" s="127" t="s">
        <v>13</v>
      </c>
      <c r="F50" s="87">
        <v>179</v>
      </c>
      <c r="G50" s="128">
        <f>F50/$F$53*100</f>
        <v>53.115727002967361</v>
      </c>
      <c r="H50" s="87">
        <v>38</v>
      </c>
      <c r="I50" s="180">
        <f>H50/$H$53*100</f>
        <v>41.758241758241759</v>
      </c>
      <c r="J50" s="87">
        <v>48</v>
      </c>
      <c r="K50" s="180">
        <f>J50/$J$53*100</f>
        <v>48</v>
      </c>
      <c r="L50" s="87">
        <v>34</v>
      </c>
      <c r="M50" s="180">
        <f>L50/$L$53*100</f>
        <v>72.340425531914903</v>
      </c>
      <c r="N50" s="87">
        <v>59</v>
      </c>
      <c r="O50" s="180">
        <f>N50/$N$53*100</f>
        <v>59.595959595959592</v>
      </c>
    </row>
    <row r="51" spans="2:15" s="86" customFormat="1" ht="15" customHeight="1">
      <c r="E51" s="127" t="s">
        <v>14</v>
      </c>
      <c r="F51" s="87">
        <v>20</v>
      </c>
      <c r="G51" s="128">
        <f>F51/$F$53*100</f>
        <v>5.9347181008902083</v>
      </c>
      <c r="H51" s="87">
        <v>1</v>
      </c>
      <c r="I51" s="180">
        <f>H51/$H$53*100</f>
        <v>1.098901098901099</v>
      </c>
      <c r="J51" s="87">
        <v>3</v>
      </c>
      <c r="K51" s="180">
        <f>J51/$J$53*100</f>
        <v>3</v>
      </c>
      <c r="L51" s="87">
        <v>10</v>
      </c>
      <c r="M51" s="180">
        <f>L51/$L$53*100</f>
        <v>21.276595744680851</v>
      </c>
      <c r="N51" s="87">
        <v>6</v>
      </c>
      <c r="O51" s="180">
        <f>N51/$N$53*100</f>
        <v>6.0606060606060606</v>
      </c>
    </row>
    <row r="52" spans="2:15" s="86" customFormat="1" ht="15" customHeight="1">
      <c r="E52" s="127" t="s">
        <v>15</v>
      </c>
      <c r="F52" s="87">
        <v>2</v>
      </c>
      <c r="G52" s="128">
        <f>F52/$F$53*100</f>
        <v>0.59347181008902083</v>
      </c>
      <c r="H52" s="87">
        <v>1</v>
      </c>
      <c r="I52" s="180">
        <f>H52/$H$53*100</f>
        <v>1.098901098901099</v>
      </c>
      <c r="J52" s="87">
        <v>1</v>
      </c>
      <c r="K52" s="180">
        <v>0</v>
      </c>
      <c r="L52" s="87">
        <v>0</v>
      </c>
      <c r="M52" s="180">
        <f>L52/$L$53*100</f>
        <v>0</v>
      </c>
      <c r="N52" s="87">
        <v>0</v>
      </c>
      <c r="O52" s="180">
        <f>N52/$N$53*100</f>
        <v>0</v>
      </c>
    </row>
    <row r="53" spans="2:15" s="86" customFormat="1" ht="15" customHeight="1">
      <c r="E53" s="134" t="s">
        <v>11</v>
      </c>
      <c r="F53" s="87">
        <f>SUM(F49:F52)</f>
        <v>337</v>
      </c>
      <c r="G53" s="128">
        <f>F53/$F$53*100</f>
        <v>100</v>
      </c>
      <c r="H53" s="87">
        <f>SUM(H49:H52)</f>
        <v>91</v>
      </c>
      <c r="I53" s="180">
        <f>H53/$H$53*100</f>
        <v>100</v>
      </c>
      <c r="J53" s="87">
        <f>SUM(J49:J52)</f>
        <v>100</v>
      </c>
      <c r="K53" s="180">
        <f>J53/$J$53*100</f>
        <v>100</v>
      </c>
      <c r="L53" s="87">
        <f>SUM(L49:L52)</f>
        <v>47</v>
      </c>
      <c r="M53" s="180">
        <f>L53/$L$53*100</f>
        <v>100</v>
      </c>
      <c r="N53" s="87">
        <f>SUM(N49:N52)</f>
        <v>99</v>
      </c>
      <c r="O53" s="180">
        <f>N53/$N$53*100</f>
        <v>100</v>
      </c>
    </row>
    <row r="54" spans="2:15" s="86" customFormat="1" ht="15" customHeight="1">
      <c r="E54" s="134"/>
      <c r="F54" s="87"/>
      <c r="G54" s="87"/>
      <c r="H54" s="87"/>
      <c r="I54" s="179"/>
      <c r="J54" s="87"/>
      <c r="K54" s="187"/>
      <c r="L54" s="87"/>
      <c r="M54" s="179"/>
      <c r="N54" s="87"/>
      <c r="O54" s="179"/>
    </row>
    <row r="55" spans="2:15" s="86" customFormat="1" ht="24" customHeight="1">
      <c r="B55" s="133" t="s">
        <v>75</v>
      </c>
      <c r="E55" s="127" t="s">
        <v>12</v>
      </c>
      <c r="F55" s="87">
        <v>136</v>
      </c>
      <c r="G55" s="128">
        <f>F55/$F$59*100</f>
        <v>40.35608308605341</v>
      </c>
      <c r="H55" s="87">
        <v>50</v>
      </c>
      <c r="I55" s="180">
        <f>H55/$H$59*100</f>
        <v>54.945054945054949</v>
      </c>
      <c r="J55" s="87">
        <v>46</v>
      </c>
      <c r="K55" s="180">
        <f>J55/$J$59*100</f>
        <v>46</v>
      </c>
      <c r="L55" s="87">
        <v>3</v>
      </c>
      <c r="M55" s="180">
        <f>L55/$L$59*100</f>
        <v>6.3829787234042552</v>
      </c>
      <c r="N55" s="87">
        <v>37</v>
      </c>
      <c r="O55" s="180">
        <f>N55/$N$59*100</f>
        <v>37.373737373737377</v>
      </c>
    </row>
    <row r="56" spans="2:15" s="86" customFormat="1" ht="15" customHeight="1">
      <c r="E56" s="127" t="s">
        <v>13</v>
      </c>
      <c r="F56" s="87">
        <v>177</v>
      </c>
      <c r="G56" s="128">
        <f>F56/$F$59*100</f>
        <v>52.52225519287834</v>
      </c>
      <c r="H56" s="87">
        <v>39</v>
      </c>
      <c r="I56" s="180">
        <f>H56/$H$59*100</f>
        <v>42.857142857142854</v>
      </c>
      <c r="J56" s="87">
        <v>49</v>
      </c>
      <c r="K56" s="180">
        <f>J56/$J$59*100</f>
        <v>49</v>
      </c>
      <c r="L56" s="87">
        <v>34</v>
      </c>
      <c r="M56" s="180">
        <f>L56/$L$59*100</f>
        <v>72.340425531914903</v>
      </c>
      <c r="N56" s="87">
        <v>55</v>
      </c>
      <c r="O56" s="180">
        <f>N56/$N$59*100</f>
        <v>55.555555555555557</v>
      </c>
    </row>
    <row r="57" spans="2:15" s="86" customFormat="1" ht="15" customHeight="1">
      <c r="E57" s="127" t="s">
        <v>14</v>
      </c>
      <c r="F57" s="87">
        <v>22</v>
      </c>
      <c r="G57" s="128">
        <f>F57/$F$59*100</f>
        <v>6.5281899109792292</v>
      </c>
      <c r="H57" s="87">
        <v>1</v>
      </c>
      <c r="I57" s="180">
        <f>H57/$H$59*100</f>
        <v>1.098901098901099</v>
      </c>
      <c r="J57" s="87">
        <v>4</v>
      </c>
      <c r="K57" s="180">
        <f>J57/$J$59*100</f>
        <v>4</v>
      </c>
      <c r="L57" s="87">
        <v>10</v>
      </c>
      <c r="M57" s="180">
        <f>L57/$L$59*100</f>
        <v>21.276595744680851</v>
      </c>
      <c r="N57" s="87">
        <v>7</v>
      </c>
      <c r="O57" s="180">
        <f>N57/$N$59*100</f>
        <v>7.0707070707070701</v>
      </c>
    </row>
    <row r="58" spans="2:15" s="86" customFormat="1" ht="15" customHeight="1">
      <c r="E58" s="127" t="s">
        <v>15</v>
      </c>
      <c r="F58" s="87">
        <v>2</v>
      </c>
      <c r="G58" s="128">
        <f>F58/$F$59*100</f>
        <v>0.59347181008902083</v>
      </c>
      <c r="H58" s="87">
        <v>1</v>
      </c>
      <c r="I58" s="180">
        <f>H58/$H$59*100</f>
        <v>1.098901098901099</v>
      </c>
      <c r="J58" s="87">
        <v>1</v>
      </c>
      <c r="K58" s="180">
        <v>0</v>
      </c>
      <c r="L58" s="87">
        <v>0</v>
      </c>
      <c r="M58" s="180">
        <f>L58/$L$59*100</f>
        <v>0</v>
      </c>
      <c r="N58" s="87">
        <v>0</v>
      </c>
      <c r="O58" s="180">
        <f>N58/$N$59*100</f>
        <v>0</v>
      </c>
    </row>
    <row r="59" spans="2:15" s="86" customFormat="1" ht="15" customHeight="1">
      <c r="E59" s="134" t="s">
        <v>11</v>
      </c>
      <c r="F59" s="87">
        <f>SUM(F55:F58)</f>
        <v>337</v>
      </c>
      <c r="G59" s="128">
        <f>F59/$F$59*100</f>
        <v>100</v>
      </c>
      <c r="H59" s="87">
        <f>SUM(H55:H58)</f>
        <v>91</v>
      </c>
      <c r="I59" s="180">
        <f>H59/$H$59*100</f>
        <v>100</v>
      </c>
      <c r="J59" s="87">
        <f>SUM(J55:J58)</f>
        <v>100</v>
      </c>
      <c r="K59" s="180">
        <f>J59/$J$59*100</f>
        <v>100</v>
      </c>
      <c r="L59" s="87">
        <f>SUM(L55:L58)</f>
        <v>47</v>
      </c>
      <c r="M59" s="180">
        <f>L59/$L$59*100</f>
        <v>100</v>
      </c>
      <c r="N59" s="87">
        <f>SUM(N55:N58)</f>
        <v>99</v>
      </c>
      <c r="O59" s="180">
        <f>N59/$N$59*100</f>
        <v>100</v>
      </c>
    </row>
    <row r="60" spans="2:15" s="86" customFormat="1" ht="15" customHeight="1">
      <c r="F60" s="87"/>
      <c r="G60" s="87"/>
      <c r="H60" s="87"/>
      <c r="I60" s="180"/>
      <c r="J60" s="87"/>
      <c r="K60" s="180"/>
      <c r="L60" s="87"/>
      <c r="M60" s="180"/>
      <c r="N60" s="87"/>
      <c r="O60" s="180"/>
    </row>
    <row r="61" spans="2:15" s="86" customFormat="1" ht="21.75" customHeight="1">
      <c r="B61" s="143" t="s">
        <v>76</v>
      </c>
      <c r="E61" s="127" t="s">
        <v>12</v>
      </c>
      <c r="F61" s="128">
        <v>187</v>
      </c>
      <c r="G61" s="128">
        <f>F61/$F$65*100</f>
        <v>55.489614243323437</v>
      </c>
      <c r="H61" s="128">
        <v>64</v>
      </c>
      <c r="I61" s="180">
        <f>H61/$H$65*100</f>
        <v>70.329670329670336</v>
      </c>
      <c r="J61" s="128">
        <v>65</v>
      </c>
      <c r="K61" s="180">
        <f>J61/$J$65*100</f>
        <v>65</v>
      </c>
      <c r="L61" s="128">
        <v>10</v>
      </c>
      <c r="M61" s="180">
        <f>L61/$L$65*100</f>
        <v>21.276595744680851</v>
      </c>
      <c r="N61" s="128">
        <v>48</v>
      </c>
      <c r="O61" s="180">
        <f>N61/$N$65*100</f>
        <v>48.484848484848484</v>
      </c>
    </row>
    <row r="62" spans="2:15" s="86" customFormat="1" ht="15" customHeight="1">
      <c r="E62" s="127" t="s">
        <v>13</v>
      </c>
      <c r="F62" s="128">
        <v>132</v>
      </c>
      <c r="G62" s="128">
        <f>F62/$F$65*100</f>
        <v>39.169139465875368</v>
      </c>
      <c r="H62" s="128">
        <v>25</v>
      </c>
      <c r="I62" s="180">
        <f>H62/$H$65*100</f>
        <v>27.472527472527474</v>
      </c>
      <c r="J62" s="128">
        <v>30</v>
      </c>
      <c r="K62" s="180">
        <f>J62/$J$65*100</f>
        <v>30</v>
      </c>
      <c r="L62" s="128">
        <v>31</v>
      </c>
      <c r="M62" s="180">
        <f>L62/$L$65*100</f>
        <v>65.957446808510639</v>
      </c>
      <c r="N62" s="128">
        <v>46</v>
      </c>
      <c r="O62" s="180">
        <f>N62/$N$65*100</f>
        <v>46.464646464646464</v>
      </c>
    </row>
    <row r="63" spans="2:15" ht="15" customHeight="1">
      <c r="E63" s="127" t="s">
        <v>14</v>
      </c>
      <c r="F63" s="128">
        <v>17</v>
      </c>
      <c r="G63" s="128">
        <f>F63/$F$65*100</f>
        <v>5.0445103857566762</v>
      </c>
      <c r="H63" s="128">
        <v>1</v>
      </c>
      <c r="I63" s="180">
        <f>H63/$H$65*100</f>
        <v>1.098901098901099</v>
      </c>
      <c r="J63" s="128">
        <v>5</v>
      </c>
      <c r="K63" s="180">
        <f>J63/$J$65*100</f>
        <v>5</v>
      </c>
      <c r="L63" s="128">
        <v>6</v>
      </c>
      <c r="M63" s="180">
        <f>L63/$L$65*100</f>
        <v>12.76595744680851</v>
      </c>
      <c r="N63" s="128">
        <v>5</v>
      </c>
      <c r="O63" s="180">
        <f>N63/$N$65*100</f>
        <v>5.0505050505050502</v>
      </c>
    </row>
    <row r="64" spans="2:15" ht="15" customHeight="1">
      <c r="E64" s="127" t="s">
        <v>15</v>
      </c>
      <c r="F64" s="128">
        <v>1</v>
      </c>
      <c r="G64" s="128">
        <f>F64/$F$65*100</f>
        <v>0.29673590504451042</v>
      </c>
      <c r="H64" s="128">
        <v>1</v>
      </c>
      <c r="I64" s="180">
        <f>H64/$H$65*100</f>
        <v>1.098901098901099</v>
      </c>
      <c r="J64" s="128">
        <v>0</v>
      </c>
      <c r="K64" s="180">
        <v>0</v>
      </c>
      <c r="L64" s="128">
        <v>0</v>
      </c>
      <c r="M64" s="180">
        <f>L64/$L$65*100</f>
        <v>0</v>
      </c>
      <c r="N64" s="128">
        <v>0</v>
      </c>
      <c r="O64" s="180">
        <f>N64/$N$65*100</f>
        <v>0</v>
      </c>
    </row>
    <row r="65" spans="2:17" ht="15" customHeight="1">
      <c r="E65" s="134" t="s">
        <v>11</v>
      </c>
      <c r="F65" s="128">
        <f>SUM(F61:F64)</f>
        <v>337</v>
      </c>
      <c r="G65" s="128">
        <f>F65/$F$65*100</f>
        <v>100</v>
      </c>
      <c r="H65" s="128">
        <f>SUM(H61:H64)</f>
        <v>91</v>
      </c>
      <c r="I65" s="180">
        <f>H65/$H$65*100</f>
        <v>100</v>
      </c>
      <c r="J65" s="128">
        <f>SUM(J61:J64)</f>
        <v>100</v>
      </c>
      <c r="K65" s="180">
        <f>J65/$J$65*100</f>
        <v>100</v>
      </c>
      <c r="L65" s="128">
        <f>SUM(L61:L64)</f>
        <v>47</v>
      </c>
      <c r="M65" s="180">
        <f>L65/$L$65*100</f>
        <v>100</v>
      </c>
      <c r="N65" s="128">
        <f>SUM(N61:N64)</f>
        <v>99</v>
      </c>
      <c r="O65" s="180">
        <f>N65/$N$65*100</f>
        <v>100</v>
      </c>
    </row>
    <row r="66" spans="2:17" ht="15" customHeight="1">
      <c r="F66" s="113"/>
      <c r="G66" s="113"/>
      <c r="H66" s="113"/>
      <c r="I66" s="180"/>
      <c r="J66" s="113"/>
      <c r="K66" s="180"/>
      <c r="L66" s="113"/>
      <c r="M66" s="180"/>
      <c r="N66" s="113"/>
      <c r="O66" s="180"/>
    </row>
    <row r="67" spans="2:17" ht="17.25" customHeight="1">
      <c r="B67" s="133" t="s">
        <v>77</v>
      </c>
      <c r="E67" s="127" t="s">
        <v>12</v>
      </c>
      <c r="F67" s="128">
        <v>126</v>
      </c>
      <c r="G67" s="128">
        <f>F67/$F$71*100</f>
        <v>37.388724035608305</v>
      </c>
      <c r="H67" s="128">
        <v>48</v>
      </c>
      <c r="I67" s="184">
        <f>H67/$H$71*100</f>
        <v>52.747252747252752</v>
      </c>
      <c r="J67" s="128">
        <v>41</v>
      </c>
      <c r="K67" s="180">
        <f>J67/$J$71*100</f>
        <v>41</v>
      </c>
      <c r="L67" s="128">
        <v>3</v>
      </c>
      <c r="M67" s="180">
        <f>L67/$L$71*100</f>
        <v>6.3829787234042552</v>
      </c>
      <c r="N67" s="128">
        <v>34</v>
      </c>
      <c r="O67" s="180">
        <f>N67/$N$71*100</f>
        <v>34.343434343434339</v>
      </c>
    </row>
    <row r="68" spans="2:17" ht="15" customHeight="1">
      <c r="E68" s="127" t="s">
        <v>13</v>
      </c>
      <c r="F68" s="128">
        <v>186</v>
      </c>
      <c r="G68" s="128">
        <f>F68/$F$71*100</f>
        <v>55.192878338278931</v>
      </c>
      <c r="H68" s="128">
        <v>41</v>
      </c>
      <c r="I68" s="184">
        <f>H68/$H$71*100</f>
        <v>45.054945054945058</v>
      </c>
      <c r="J68" s="128">
        <v>53</v>
      </c>
      <c r="K68" s="180">
        <f>J68/$J$71*100</f>
        <v>53</v>
      </c>
      <c r="L68" s="128">
        <v>34</v>
      </c>
      <c r="M68" s="180">
        <f>L68/$L$71*100</f>
        <v>72.340425531914903</v>
      </c>
      <c r="N68" s="128">
        <v>58</v>
      </c>
      <c r="O68" s="180">
        <f>N68/$N$71*100</f>
        <v>58.585858585858588</v>
      </c>
    </row>
    <row r="69" spans="2:17" ht="15" customHeight="1">
      <c r="E69" s="127" t="s">
        <v>14</v>
      </c>
      <c r="F69" s="128">
        <v>23</v>
      </c>
      <c r="G69" s="128">
        <f>F69/$F$71*100</f>
        <v>6.8249258160237387</v>
      </c>
      <c r="H69" s="128">
        <v>1</v>
      </c>
      <c r="I69" s="184">
        <f>H69/$H$71*100</f>
        <v>1.098901098901099</v>
      </c>
      <c r="J69" s="128">
        <v>5</v>
      </c>
      <c r="K69" s="180">
        <f>J69/$J$71*100</f>
        <v>5</v>
      </c>
      <c r="L69" s="128">
        <v>10</v>
      </c>
      <c r="M69" s="180">
        <f>L69/$L$71*100</f>
        <v>21.276595744680851</v>
      </c>
      <c r="N69" s="128">
        <v>7</v>
      </c>
      <c r="O69" s="180">
        <f>N69/$N$71*100</f>
        <v>7.0707070707070701</v>
      </c>
    </row>
    <row r="70" spans="2:17" ht="15" customHeight="1">
      <c r="E70" s="127" t="s">
        <v>15</v>
      </c>
      <c r="F70" s="128">
        <v>2</v>
      </c>
      <c r="G70" s="128">
        <f>F70/$F$71*100</f>
        <v>0.59347181008902083</v>
      </c>
      <c r="H70" s="128">
        <v>1</v>
      </c>
      <c r="I70" s="184">
        <f>H70/$H$71*100</f>
        <v>1.098901098901099</v>
      </c>
      <c r="J70" s="128">
        <v>1</v>
      </c>
      <c r="K70" s="180">
        <v>0</v>
      </c>
      <c r="L70" s="128">
        <v>0</v>
      </c>
      <c r="M70" s="180">
        <f>L70/$L$71*100</f>
        <v>0</v>
      </c>
      <c r="N70" s="128">
        <v>0</v>
      </c>
      <c r="O70" s="180">
        <f>N70/$N$71*100</f>
        <v>0</v>
      </c>
    </row>
    <row r="71" spans="2:17" ht="15" customHeight="1">
      <c r="B71" s="200"/>
      <c r="E71" s="134" t="s">
        <v>11</v>
      </c>
      <c r="F71" s="128">
        <f>SUM(F67:F70)</f>
        <v>337</v>
      </c>
      <c r="G71" s="128">
        <f>F71/$F$71*100</f>
        <v>100</v>
      </c>
      <c r="H71" s="128">
        <f>SUM(H67:H70)</f>
        <v>91</v>
      </c>
      <c r="I71" s="184">
        <f>H71/$H$71*100</f>
        <v>100</v>
      </c>
      <c r="J71" s="128">
        <f>SUM(J67:J70)</f>
        <v>100</v>
      </c>
      <c r="K71" s="180">
        <f>J71/$J$71*100</f>
        <v>100</v>
      </c>
      <c r="L71" s="128">
        <f>SUM(L67:L70)</f>
        <v>47</v>
      </c>
      <c r="M71" s="180">
        <f>L71/$L$71*100</f>
        <v>100</v>
      </c>
      <c r="N71" s="128">
        <f>SUM(N67:N70)</f>
        <v>99</v>
      </c>
      <c r="O71" s="180">
        <f>N71/$N$71*100</f>
        <v>100</v>
      </c>
    </row>
    <row r="72" spans="2:17" ht="15" customHeight="1">
      <c r="B72" s="199"/>
      <c r="C72" s="146"/>
      <c r="D72" s="146"/>
      <c r="E72" s="146"/>
      <c r="F72" s="146"/>
      <c r="G72" s="146"/>
      <c r="H72" s="146"/>
      <c r="I72" s="146"/>
      <c r="J72" s="146"/>
      <c r="K72" s="146"/>
      <c r="L72" s="146"/>
      <c r="M72" s="146"/>
      <c r="N72" s="261" t="s">
        <v>85</v>
      </c>
      <c r="O72" s="261"/>
    </row>
    <row r="73" spans="2:17" ht="15" customHeight="1">
      <c r="B73" s="117" t="s">
        <v>79</v>
      </c>
      <c r="C73" s="86"/>
      <c r="D73" s="86"/>
      <c r="E73" s="86"/>
      <c r="F73" s="86"/>
      <c r="G73" s="86"/>
      <c r="H73" s="86"/>
      <c r="I73" s="86"/>
      <c r="J73" s="86"/>
      <c r="K73" s="86"/>
      <c r="L73" s="86"/>
      <c r="M73" s="86"/>
      <c r="N73" s="86"/>
      <c r="O73" s="86"/>
      <c r="P73" s="86"/>
      <c r="Q73" s="86"/>
    </row>
    <row r="74" spans="2:17" ht="15" customHeight="1">
      <c r="B74" s="84" t="s">
        <v>115</v>
      </c>
      <c r="C74" s="86"/>
      <c r="D74" s="86"/>
      <c r="E74" s="86"/>
      <c r="F74" s="86"/>
      <c r="G74" s="86"/>
      <c r="H74" s="86"/>
      <c r="I74" s="86"/>
      <c r="J74" s="86"/>
      <c r="K74" s="86"/>
      <c r="L74" s="86"/>
      <c r="M74" s="86"/>
      <c r="N74" s="86"/>
      <c r="O74" s="86"/>
      <c r="P74" s="86"/>
      <c r="Q74" s="86"/>
    </row>
    <row r="75" spans="2:17" ht="15" customHeight="1">
      <c r="B75" s="84" t="s">
        <v>114</v>
      </c>
      <c r="C75" s="205"/>
      <c r="D75" s="205"/>
      <c r="E75" s="205"/>
      <c r="F75" s="205"/>
      <c r="G75" s="205"/>
      <c r="H75" s="205"/>
      <c r="I75" s="205"/>
      <c r="J75" s="205"/>
      <c r="K75" s="205"/>
      <c r="L75" s="205"/>
      <c r="M75" s="205"/>
      <c r="N75" s="205"/>
      <c r="O75" s="205"/>
      <c r="P75" s="147"/>
      <c r="Q75" s="147"/>
    </row>
    <row r="76" spans="2:17" ht="15" customHeight="1">
      <c r="B76" s="86" t="s">
        <v>137</v>
      </c>
      <c r="C76" s="202"/>
      <c r="D76" s="202"/>
      <c r="E76" s="202"/>
      <c r="F76" s="202"/>
      <c r="G76" s="202"/>
      <c r="H76" s="202"/>
      <c r="I76" s="202"/>
      <c r="J76" s="202"/>
      <c r="K76" s="202"/>
      <c r="L76" s="202"/>
      <c r="M76" s="202"/>
      <c r="N76" s="202"/>
      <c r="O76" s="202"/>
      <c r="P76" s="148"/>
      <c r="Q76" s="148"/>
    </row>
    <row r="77" spans="2:17" ht="15" customHeight="1">
      <c r="B77" s="262"/>
      <c r="C77" s="256"/>
      <c r="D77" s="256"/>
      <c r="E77" s="256"/>
      <c r="F77" s="256"/>
      <c r="G77" s="256"/>
      <c r="H77" s="256"/>
      <c r="I77" s="256"/>
      <c r="J77" s="256"/>
      <c r="K77" s="256"/>
      <c r="L77" s="256"/>
      <c r="M77" s="256"/>
      <c r="N77" s="256"/>
      <c r="O77" s="256"/>
      <c r="P77" s="256"/>
      <c r="Q77" s="256"/>
    </row>
    <row r="78" spans="2:17" ht="15" customHeight="1">
      <c r="B78" s="263"/>
      <c r="C78" s="263"/>
      <c r="D78" s="263"/>
      <c r="E78" s="263"/>
      <c r="F78" s="263"/>
      <c r="G78" s="263"/>
      <c r="H78" s="263"/>
      <c r="I78" s="263"/>
      <c r="J78" s="263"/>
      <c r="K78" s="263"/>
      <c r="L78" s="263"/>
      <c r="M78" s="263"/>
      <c r="N78" s="263"/>
      <c r="O78" s="263"/>
      <c r="P78" s="263"/>
      <c r="Q78" s="263"/>
    </row>
    <row r="79" spans="2:17" ht="15" customHeight="1">
      <c r="B79" s="263"/>
      <c r="C79" s="263"/>
      <c r="D79" s="263"/>
      <c r="E79" s="263"/>
      <c r="F79" s="263"/>
      <c r="G79" s="263"/>
      <c r="H79" s="263"/>
      <c r="I79" s="263"/>
      <c r="J79" s="263"/>
      <c r="K79" s="263"/>
      <c r="L79" s="263"/>
      <c r="M79" s="263"/>
      <c r="N79" s="263"/>
      <c r="O79" s="263"/>
      <c r="P79" s="263"/>
      <c r="Q79" s="263"/>
    </row>
    <row r="80" spans="2:17" ht="15" customHeight="1">
      <c r="B80" s="86"/>
      <c r="C80" s="86"/>
      <c r="D80" s="86"/>
      <c r="E80" s="86"/>
      <c r="F80" s="86"/>
      <c r="G80" s="86"/>
      <c r="H80" s="86"/>
      <c r="I80" s="86"/>
      <c r="J80" s="86"/>
      <c r="K80" s="86"/>
      <c r="L80" s="86"/>
      <c r="M80" s="86"/>
      <c r="N80" s="86"/>
      <c r="O80" s="86"/>
      <c r="P80" s="86"/>
      <c r="Q80" s="86"/>
    </row>
  </sheetData>
  <sheetProtection sheet="1"/>
  <mergeCells count="10">
    <mergeCell ref="N72:O72"/>
    <mergeCell ref="B77:Q77"/>
    <mergeCell ref="B78:Q79"/>
    <mergeCell ref="S2:V2"/>
    <mergeCell ref="F4:G4"/>
    <mergeCell ref="H4:I4"/>
    <mergeCell ref="J4:K4"/>
    <mergeCell ref="L4:M4"/>
    <mergeCell ref="N4:O4"/>
    <mergeCell ref="P4:Q4"/>
  </mergeCells>
  <pageMargins left="0.74803149606299213" right="0.74803149606299213" top="0.98425196850393704" bottom="0.98425196850393704" header="0.51181102362204722" footer="0.51181102362204722"/>
  <pageSetup paperSize="8" scale="56" orientation="landscape" r:id="rId1"/>
  <headerFooter alignWithMargins="0"/>
  <ignoredErrors>
    <ignoredError sqref="M11" formula="1"/>
  </ignoredErrors>
</worksheet>
</file>

<file path=xl/worksheets/sheet8.xml><?xml version="1.0" encoding="utf-8"?>
<worksheet xmlns="http://schemas.openxmlformats.org/spreadsheetml/2006/main" xmlns:r="http://schemas.openxmlformats.org/officeDocument/2006/relationships">
  <sheetPr codeName="Sheet27" enableFormatConditionsCalculation="0">
    <tabColor indexed="16"/>
  </sheetPr>
  <dimension ref="A1:M34"/>
  <sheetViews>
    <sheetView showGridLines="0" showRowColHeaders="0" zoomScaleNormal="100" workbookViewId="0"/>
  </sheetViews>
  <sheetFormatPr defaultRowHeight="12.75"/>
  <cols>
    <col min="1" max="1" width="3.7109375" style="23" customWidth="1"/>
    <col min="2" max="2" width="32.5703125" style="23" customWidth="1"/>
    <col min="3" max="6" width="11.5703125" style="23" customWidth="1"/>
    <col min="7" max="7" width="11.5703125" style="45" customWidth="1"/>
    <col min="8" max="8" width="9.140625" style="23"/>
    <col min="9" max="9" width="13" style="23" customWidth="1"/>
    <col min="10" max="16384" width="9.140625" style="23"/>
  </cols>
  <sheetData>
    <row r="1" spans="1:13">
      <c r="A1" s="209"/>
    </row>
    <row r="2" spans="1:13" ht="14.25">
      <c r="B2" s="243" t="s">
        <v>146</v>
      </c>
    </row>
    <row r="3" spans="1:13">
      <c r="B3" s="46"/>
      <c r="C3" s="44"/>
      <c r="D3" s="44"/>
      <c r="E3" s="44"/>
      <c r="F3" s="44"/>
    </row>
    <row r="4" spans="1:13">
      <c r="C4" s="44"/>
      <c r="D4" s="44"/>
      <c r="E4" s="44"/>
      <c r="F4" s="44"/>
    </row>
    <row r="5" spans="1:13">
      <c r="B5" s="47" t="s">
        <v>84</v>
      </c>
      <c r="C5" s="266" t="s">
        <v>16</v>
      </c>
      <c r="D5" s="266"/>
      <c r="E5" s="266"/>
      <c r="F5" s="266"/>
      <c r="G5" s="266"/>
    </row>
    <row r="6" spans="1:13">
      <c r="B6" s="48"/>
      <c r="C6" s="49" t="s">
        <v>12</v>
      </c>
      <c r="D6" s="49" t="s">
        <v>13</v>
      </c>
      <c r="E6" s="49" t="s">
        <v>14</v>
      </c>
      <c r="F6" s="49" t="s">
        <v>15</v>
      </c>
      <c r="G6" s="50" t="s">
        <v>11</v>
      </c>
      <c r="I6" s="42"/>
      <c r="J6" s="43"/>
      <c r="K6" s="43"/>
      <c r="L6" s="43"/>
      <c r="M6" s="43"/>
    </row>
    <row r="7" spans="1:13">
      <c r="B7" s="44" t="s">
        <v>119</v>
      </c>
      <c r="C7" s="64">
        <v>8</v>
      </c>
      <c r="D7" s="64">
        <v>55</v>
      </c>
      <c r="E7" s="64">
        <v>13</v>
      </c>
      <c r="F7" s="64">
        <v>0</v>
      </c>
      <c r="G7" s="52">
        <f>SUM(C7:F7)</f>
        <v>76</v>
      </c>
      <c r="I7" s="42"/>
      <c r="J7" s="43"/>
      <c r="K7" s="43"/>
      <c r="L7" s="43"/>
      <c r="M7" s="43"/>
    </row>
    <row r="8" spans="1:13">
      <c r="B8" s="44" t="s">
        <v>120</v>
      </c>
      <c r="C8" s="51">
        <v>40</v>
      </c>
      <c r="D8" s="51">
        <v>42</v>
      </c>
      <c r="E8" s="51">
        <v>8</v>
      </c>
      <c r="F8" s="51">
        <v>0</v>
      </c>
      <c r="G8" s="52">
        <f>SUM(C8:F8)</f>
        <v>90</v>
      </c>
      <c r="I8" s="53"/>
      <c r="J8" s="54"/>
      <c r="K8" s="54"/>
      <c r="L8" s="54"/>
      <c r="M8" s="54"/>
    </row>
    <row r="9" spans="1:13">
      <c r="B9" s="44" t="str">
        <f>"1 September 2009 - 31 August 2010 ("&amp;G9&amp;")"</f>
        <v>1 September 2009 - 31 August 2010 (151)</v>
      </c>
      <c r="C9" s="51">
        <v>46</v>
      </c>
      <c r="D9" s="51">
        <v>90</v>
      </c>
      <c r="E9" s="51">
        <v>13</v>
      </c>
      <c r="F9" s="51">
        <v>2</v>
      </c>
      <c r="G9" s="52">
        <f>SUM(C9:F9)</f>
        <v>151</v>
      </c>
      <c r="I9" s="53"/>
      <c r="J9" s="54"/>
      <c r="K9" s="54"/>
      <c r="L9" s="54"/>
      <c r="M9" s="54"/>
    </row>
    <row r="10" spans="1:13">
      <c r="B10" s="55" t="str">
        <f>"1 September 2008 - 31 August 2009 ("&amp;G10&amp;")"</f>
        <v>1 September 2008 - 31 August 2009 (96)</v>
      </c>
      <c r="C10" s="56">
        <v>19</v>
      </c>
      <c r="D10" s="56">
        <v>65</v>
      </c>
      <c r="E10" s="56">
        <v>12</v>
      </c>
      <c r="F10" s="56">
        <v>0</v>
      </c>
      <c r="G10" s="50">
        <f>SUM(C10:F10)</f>
        <v>96</v>
      </c>
      <c r="I10" s="53"/>
      <c r="J10" s="54"/>
      <c r="K10" s="54"/>
      <c r="L10" s="54"/>
      <c r="M10" s="54"/>
    </row>
    <row r="11" spans="1:13">
      <c r="E11" s="267" t="s">
        <v>85</v>
      </c>
      <c r="F11" s="267"/>
      <c r="G11" s="267"/>
    </row>
    <row r="12" spans="1:13">
      <c r="B12" s="24"/>
      <c r="C12" s="57"/>
      <c r="D12" s="57"/>
      <c r="E12" s="57"/>
      <c r="F12" s="57"/>
      <c r="G12" s="58"/>
      <c r="H12" s="44"/>
    </row>
    <row r="13" spans="1:13">
      <c r="B13" s="59"/>
      <c r="C13" s="57"/>
      <c r="D13" s="57"/>
      <c r="E13" s="57"/>
      <c r="F13" s="57"/>
      <c r="G13" s="58"/>
    </row>
    <row r="14" spans="1:13">
      <c r="B14" s="59"/>
      <c r="C14" s="57"/>
      <c r="D14" s="57"/>
      <c r="E14" s="57"/>
      <c r="F14" s="57"/>
      <c r="G14" s="58"/>
    </row>
    <row r="15" spans="1:13">
      <c r="B15" s="59"/>
      <c r="C15" s="57"/>
      <c r="D15" s="57"/>
      <c r="E15" s="57"/>
      <c r="F15" s="57"/>
      <c r="G15" s="58"/>
    </row>
    <row r="31" spans="2:2">
      <c r="B31" s="24"/>
    </row>
    <row r="32" spans="2:2">
      <c r="B32" s="44"/>
    </row>
    <row r="34" spans="2:2">
      <c r="B34" s="24" t="s">
        <v>112</v>
      </c>
    </row>
  </sheetData>
  <sheetProtection sheet="1" objects="1"/>
  <mergeCells count="2">
    <mergeCell ref="C5:G5"/>
    <mergeCell ref="E11:G11"/>
  </mergeCells>
  <phoneticPr fontId="11" type="noConversion"/>
  <pageMargins left="0.75" right="0.75" top="1" bottom="1" header="0.5" footer="0.5"/>
  <pageSetup paperSize="9" scale="86" fitToHeight="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8"/>
  <dimension ref="A1:J12"/>
  <sheetViews>
    <sheetView workbookViewId="0">
      <selection activeCell="C51" sqref="C51"/>
    </sheetView>
  </sheetViews>
  <sheetFormatPr defaultRowHeight="12.75"/>
  <cols>
    <col min="1" max="1" width="26.28515625" bestFit="1" customWidth="1"/>
    <col min="2" max="2" width="26" customWidth="1"/>
    <col min="3" max="3" width="28" customWidth="1"/>
    <col min="4" max="4" width="29.140625" bestFit="1" customWidth="1"/>
    <col min="6" max="6" width="18" customWidth="1"/>
    <col min="7" max="7" width="8.140625" customWidth="1"/>
    <col min="8" max="8" width="11.42578125" customWidth="1"/>
  </cols>
  <sheetData>
    <row r="1" spans="1:10">
      <c r="A1" t="s">
        <v>81</v>
      </c>
      <c r="B1" t="s">
        <v>9</v>
      </c>
      <c r="C1" t="s">
        <v>17</v>
      </c>
      <c r="D1" t="s">
        <v>18</v>
      </c>
      <c r="E1" t="s">
        <v>19</v>
      </c>
      <c r="F1" s="5" t="str">
        <f>"January 2011"</f>
        <v>January 2011</v>
      </c>
      <c r="G1" t="s">
        <v>20</v>
      </c>
      <c r="H1" s="6" t="s">
        <v>24</v>
      </c>
      <c r="I1" s="7"/>
      <c r="J1" s="7"/>
    </row>
    <row r="2" spans="1:10">
      <c r="A2" s="5" t="str">
        <f>"January 2011"</f>
        <v>January 2011</v>
      </c>
      <c r="B2" s="5" t="str">
        <f>"April 2011"</f>
        <v>April 2011</v>
      </c>
      <c r="C2" s="5" t="str">
        <f>"July 2011"</f>
        <v>July 2011</v>
      </c>
      <c r="D2" s="5" t="str">
        <f>"October 2011"</f>
        <v>October 2011</v>
      </c>
      <c r="E2" t="s">
        <v>21</v>
      </c>
      <c r="F2" s="5" t="str">
        <f>"February 2011"</f>
        <v>February 2011</v>
      </c>
      <c r="G2" t="s">
        <v>20</v>
      </c>
      <c r="H2" s="1"/>
      <c r="I2" s="7"/>
      <c r="J2" s="7"/>
    </row>
    <row r="3" spans="1:10">
      <c r="A3" s="5" t="str">
        <f>"February 2011"</f>
        <v>February 2011</v>
      </c>
      <c r="B3" s="5" t="str">
        <f>"May 2011"</f>
        <v>May 2011</v>
      </c>
      <c r="C3" s="5" t="str">
        <f>"August 2011"</f>
        <v>August 2011</v>
      </c>
      <c r="D3" s="5" t="str">
        <f>"November 2011"</f>
        <v>November 2011</v>
      </c>
      <c r="E3" t="s">
        <v>22</v>
      </c>
      <c r="F3" s="5" t="str">
        <f>"March 2011"</f>
        <v>March 2011</v>
      </c>
      <c r="G3" t="s">
        <v>20</v>
      </c>
      <c r="H3" s="1"/>
      <c r="I3" s="7"/>
      <c r="J3" s="7"/>
    </row>
    <row r="4" spans="1:10">
      <c r="A4" s="5" t="str">
        <f>"March 2011"</f>
        <v>March 2011</v>
      </c>
      <c r="B4" s="5" t="str">
        <f>"June 2011"</f>
        <v>June 2011</v>
      </c>
      <c r="C4" s="5" t="str">
        <f>"September 2011"</f>
        <v>September 2011</v>
      </c>
      <c r="D4" s="5" t="str">
        <f>"December 2011"</f>
        <v>December 2011</v>
      </c>
      <c r="E4" t="s">
        <v>23</v>
      </c>
      <c r="F4" s="5" t="str">
        <f>"April 2011"</f>
        <v>April 2011</v>
      </c>
      <c r="G4" t="s">
        <v>20</v>
      </c>
      <c r="H4" s="1"/>
      <c r="I4" s="7"/>
      <c r="J4" s="7"/>
    </row>
    <row r="5" spans="1:10">
      <c r="F5" s="5" t="str">
        <f>"May 2011"</f>
        <v>May 2011</v>
      </c>
      <c r="G5" t="s">
        <v>20</v>
      </c>
      <c r="H5" s="1"/>
      <c r="I5" s="7"/>
      <c r="J5" s="7"/>
    </row>
    <row r="6" spans="1:10">
      <c r="F6" s="5" t="str">
        <f>"June 2011"</f>
        <v>June 2011</v>
      </c>
      <c r="G6" t="s">
        <v>20</v>
      </c>
      <c r="I6" s="7"/>
      <c r="J6" s="7"/>
    </row>
    <row r="7" spans="1:10">
      <c r="A7" s="5" t="str">
        <f>"January 2011"</f>
        <v>January 2011</v>
      </c>
      <c r="F7" s="5" t="str">
        <f>"July 2011"</f>
        <v>July 2011</v>
      </c>
      <c r="G7" t="s">
        <v>20</v>
      </c>
      <c r="I7" s="7"/>
      <c r="J7" s="7"/>
    </row>
    <row r="8" spans="1:10">
      <c r="A8" s="5" t="str">
        <f>"February 2011"</f>
        <v>February 2011</v>
      </c>
      <c r="F8" s="5" t="str">
        <f>"August 2011"</f>
        <v>August 2011</v>
      </c>
      <c r="G8" t="s">
        <v>20</v>
      </c>
      <c r="I8" s="7"/>
      <c r="J8" s="7"/>
    </row>
    <row r="9" spans="1:10">
      <c r="A9" s="5" t="str">
        <f>"March 2011"</f>
        <v>March 2011</v>
      </c>
      <c r="F9" s="5" t="str">
        <f>"September 2011"</f>
        <v>September 2011</v>
      </c>
      <c r="G9" t="s">
        <v>20</v>
      </c>
      <c r="I9" s="7"/>
      <c r="J9" s="7"/>
    </row>
    <row r="10" spans="1:10">
      <c r="F10" s="5" t="str">
        <f>"October 2011"</f>
        <v>October 2011</v>
      </c>
      <c r="G10" t="s">
        <v>20</v>
      </c>
      <c r="I10" s="7"/>
      <c r="J10" s="7"/>
    </row>
    <row r="11" spans="1:10">
      <c r="F11" s="5" t="str">
        <f>"November 2011"</f>
        <v>November 2011</v>
      </c>
      <c r="G11" t="s">
        <v>20</v>
      </c>
    </row>
    <row r="12" spans="1:10">
      <c r="F12" s="5" t="str">
        <f>"December 2011"</f>
        <v>December 2011</v>
      </c>
      <c r="G12" t="s">
        <v>20</v>
      </c>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Cover</vt:lpstr>
      <vt:lpstr>Contents</vt:lpstr>
      <vt:lpstr>Dates</vt:lpstr>
      <vt:lpstr>DataPack</vt:lpstr>
      <vt:lpstr>Table 1</vt:lpstr>
      <vt:lpstr>Table 2</vt:lpstr>
      <vt:lpstr>Table 3 </vt:lpstr>
      <vt:lpstr>Chart 1</vt:lpstr>
      <vt:lpstr>Ranges</vt:lpstr>
      <vt:lpstr>Chart 2</vt:lpstr>
      <vt:lpstr>'Chart 1'!_Toc296347312</vt:lpstr>
      <vt:lpstr>allmonths</vt:lpstr>
      <vt:lpstr>JudgementAbbreviations</vt:lpstr>
      <vt:lpstr>judgements</vt:lpstr>
      <vt:lpstr>Period2</vt:lpstr>
      <vt:lpstr>Period3</vt:lpstr>
      <vt:lpstr>Periodicity</vt:lpstr>
      <vt:lpstr>Periodicty</vt:lpstr>
      <vt:lpstr>'Chart 1'!Print_Area</vt:lpstr>
      <vt:lpstr>'Chart 2'!Print_Area</vt:lpstr>
      <vt:lpstr>Cover!Print_Area</vt:lpstr>
      <vt:lpstr>'Table 1'!Print_Area</vt:lpstr>
      <vt:lpstr>'Table 2'!Print_Area</vt:lpstr>
      <vt:lpstr>'Table 3 '!Print_Area</vt:lpstr>
      <vt:lpstr>Quarter1</vt:lpstr>
      <vt:lpstr>Quarter2</vt:lpstr>
      <vt:lpstr>Quarter3</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first release generic template</dc:title>
  <dc:creator>opapps</dc:creator>
  <cp:lastModifiedBy>ICS</cp:lastModifiedBy>
  <cp:lastPrinted>2012-11-22T10:29:27Z</cp:lastPrinted>
  <dcterms:created xsi:type="dcterms:W3CDTF">2011-02-07T15:35:20Z</dcterms:created>
  <dcterms:modified xsi:type="dcterms:W3CDTF">2012-12-20T15:15:43Z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CS_List">
    <vt:lpwstr>Inspect and Regulate Providers: Post Inspection</vt:lpwstr>
  </property>
  <property fmtid="{D5CDD505-2E9C-101B-9397-08002B2CF9AE}" pid="3" name="OfstedESD">
    <vt:lpwstr>;#2038;#Statistical data;# ;# ;#</vt:lpwstr>
  </property>
  <property fmtid="{D5CDD505-2E9C-101B-9397-08002B2CF9AE}" pid="4" name="ContentType">
    <vt:lpwstr>Ofsted Base Document</vt:lpwstr>
  </property>
  <property fmtid="{D5CDD505-2E9C-101B-9397-08002B2CF9AE}" pid="5" name="DatePublished">
    <vt:lpwstr>2011-02-07T15:40:00Z</vt:lpwstr>
  </property>
  <property fmtid="{D5CDD505-2E9C-101B-9397-08002B2CF9AE}" pid="6" name="RetentionPolicy">
    <vt:lpwstr>3</vt:lpwstr>
  </property>
  <property fmtid="{D5CDD505-2E9C-101B-9397-08002B2CF9AE}" pid="7" name="RightsManagementText">
    <vt:lpwstr>NOT PROTECTIVELY MARKED</vt:lpwstr>
  </property>
  <property fmtid="{D5CDD505-2E9C-101B-9397-08002B2CF9AE}" pid="8" name="Language">
    <vt:lpwstr>English</vt:lpwstr>
  </property>
  <property fmtid="{D5CDD505-2E9C-101B-9397-08002B2CF9AE}" pid="9" name="Subject">
    <vt:lpwstr/>
  </property>
  <property fmtid="{D5CDD505-2E9C-101B-9397-08002B2CF9AE}" pid="10" name="Keywords">
    <vt:lpwstr/>
  </property>
  <property fmtid="{D5CDD505-2E9C-101B-9397-08002B2CF9AE}" pid="11" name="_Author">
    <vt:lpwstr>opapps</vt:lpwstr>
  </property>
  <property fmtid="{D5CDD505-2E9C-101B-9397-08002B2CF9AE}" pid="12" name="_Category">
    <vt:lpwstr/>
  </property>
  <property fmtid="{D5CDD505-2E9C-101B-9397-08002B2CF9AE}" pid="13" name="Categories">
    <vt:lpwstr/>
  </property>
  <property fmtid="{D5CDD505-2E9C-101B-9397-08002B2CF9AE}" pid="14" name="Approval Level">
    <vt:lpwstr/>
  </property>
  <property fmtid="{D5CDD505-2E9C-101B-9397-08002B2CF9AE}" pid="15" name="_Comments">
    <vt:lpwstr/>
  </property>
  <property fmtid="{D5CDD505-2E9C-101B-9397-08002B2CF9AE}" pid="16" name="Assigned To">
    <vt:lpwstr/>
  </property>
</Properties>
</file>