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180" windowWidth="10800" windowHeight="4800" tabRatio="906"/>
  </bookViews>
  <sheets>
    <sheet name="Covers" sheetId="54" r:id="rId1"/>
    <sheet name="Contents" sheetId="33" r:id="rId2"/>
    <sheet name="Dates1" sheetId="64" state="hidden" r:id="rId3"/>
    <sheet name="Datapack" sheetId="66" state="hidden" r:id="rId4"/>
    <sheet name="Table 1" sheetId="63" r:id="rId5"/>
    <sheet name="Table 2" sheetId="32" r:id="rId6"/>
    <sheet name="Table 3" sheetId="70" r:id="rId7"/>
    <sheet name="Table 4" sheetId="71" r:id="rId8"/>
    <sheet name="Table 5" sheetId="58" r:id="rId9"/>
    <sheet name="Table 6" sheetId="69" r:id="rId10"/>
    <sheet name="Chart 1" sheetId="61" r:id="rId11"/>
    <sheet name="Chart 2" sheetId="72" r:id="rId12"/>
  </sheets>
  <externalReferences>
    <externalReference r:id="rId13"/>
  </externalReferences>
  <definedNames>
    <definedName name="_xlnm._FilterDatabase" localSheetId="4" hidden="1">'Table 1'!$C$4:$C$4</definedName>
    <definedName name="April" localSheetId="10">[1]Dates1!#REF!</definedName>
    <definedName name="Date" localSheetId="10">[1]Dates1!$B$3:$B$7</definedName>
    <definedName name="Date">Dates1!$B$3:$B$6</definedName>
    <definedName name="Dates">Dates1!$D$4:$D$8</definedName>
    <definedName name="Dates1">Dates1!$D$4:$D$8</definedName>
    <definedName name="Dates2">Dates1!$B$11:$B$14</definedName>
    <definedName name="Entire">Dates1!$D$3:$D$9</definedName>
  </definedNames>
  <calcPr calcId="125725"/>
</workbook>
</file>

<file path=xl/calcChain.xml><?xml version="1.0" encoding="utf-8"?>
<calcChain xmlns="http://schemas.openxmlformats.org/spreadsheetml/2006/main">
  <c r="F8" i="69"/>
  <c r="H8"/>
  <c r="E203" i="66"/>
  <c r="D203"/>
  <c r="C203"/>
  <c r="B203"/>
  <c r="U9" i="7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8"/>
  <c r="Q8" i="69"/>
  <c r="N8"/>
  <c r="K8"/>
  <c r="Q106"/>
  <c r="N106"/>
  <c r="K106"/>
  <c r="H106"/>
  <c r="Q93"/>
  <c r="N93"/>
  <c r="K93"/>
  <c r="H93"/>
  <c r="Q77"/>
  <c r="N77"/>
  <c r="K77"/>
  <c r="H77"/>
  <c r="Q66"/>
  <c r="N66"/>
  <c r="K66"/>
  <c r="H66"/>
  <c r="Q49"/>
  <c r="N49"/>
  <c r="K49"/>
  <c r="H49"/>
  <c r="F49"/>
  <c r="Q24"/>
  <c r="N24"/>
  <c r="K24"/>
  <c r="H24"/>
  <c r="F24"/>
  <c r="O24"/>
  <c r="Q10"/>
  <c r="N10"/>
  <c r="K10"/>
  <c r="H10"/>
  <c r="Q162"/>
  <c r="N162"/>
  <c r="F162"/>
  <c r="O162"/>
  <c r="K162"/>
  <c r="H162"/>
  <c r="R141"/>
  <c r="O141"/>
  <c r="L141"/>
  <c r="I141"/>
  <c r="F141"/>
  <c r="Q141"/>
  <c r="N141"/>
  <c r="K141"/>
  <c r="H141"/>
  <c r="F10"/>
  <c r="B216" i="66"/>
  <c r="F11" i="69"/>
  <c r="O9" i="71"/>
  <c r="L9"/>
  <c r="I9"/>
  <c r="F9"/>
  <c r="O8"/>
  <c r="L8"/>
  <c r="I8"/>
  <c r="F8"/>
  <c r="E202" i="66"/>
  <c r="D202"/>
  <c r="C202"/>
  <c r="B202"/>
  <c r="F202"/>
  <c r="C187"/>
  <c r="D184"/>
  <c r="C184"/>
  <c r="D186"/>
  <c r="C186"/>
  <c r="D185"/>
  <c r="B185"/>
  <c r="B2" i="58"/>
  <c r="F12" i="69"/>
  <c r="F13"/>
  <c r="F14"/>
  <c r="F15"/>
  <c r="F16"/>
  <c r="F17"/>
  <c r="F18"/>
  <c r="F19"/>
  <c r="F20"/>
  <c r="F21"/>
  <c r="F22"/>
  <c r="F203" i="66"/>
  <c r="F193"/>
  <c r="E207"/>
  <c r="D207"/>
  <c r="C207"/>
  <c r="B207"/>
  <c r="E206"/>
  <c r="D206"/>
  <c r="C206"/>
  <c r="B206"/>
  <c r="E205"/>
  <c r="D205"/>
  <c r="C205"/>
  <c r="B205"/>
  <c r="E204"/>
  <c r="D204"/>
  <c r="C204"/>
  <c r="B204"/>
  <c r="O10" i="71"/>
  <c r="L10"/>
  <c r="I10"/>
  <c r="F10"/>
  <c r="L187" i="66"/>
  <c r="L186"/>
  <c r="B186"/>
  <c r="L185"/>
  <c r="C185"/>
  <c r="L184"/>
  <c r="B40"/>
  <c r="B255"/>
  <c r="B62"/>
  <c r="T179"/>
  <c r="T268"/>
  <c r="F64" i="58"/>
  <c r="T178" i="66"/>
  <c r="T295"/>
  <c r="T177"/>
  <c r="T294"/>
  <c r="T176"/>
  <c r="T364"/>
  <c r="F160" i="58"/>
  <c r="T175" i="66"/>
  <c r="T251"/>
  <c r="T174"/>
  <c r="T173"/>
  <c r="T382"/>
  <c r="F178" i="58"/>
  <c r="T172" i="66"/>
  <c r="T171"/>
  <c r="T343"/>
  <c r="T170"/>
  <c r="T362"/>
  <c r="F158" i="58"/>
  <c r="T169" i="66"/>
  <c r="T361"/>
  <c r="T168"/>
  <c r="T167"/>
  <c r="T249"/>
  <c r="F45" i="58"/>
  <c r="T166" i="66"/>
  <c r="T342"/>
  <c r="T165"/>
  <c r="T341"/>
  <c r="T164"/>
  <c r="T163"/>
  <c r="T267"/>
  <c r="F63" i="58"/>
  <c r="T162" i="66"/>
  <c r="T161"/>
  <c r="T340"/>
  <c r="T160"/>
  <c r="T159"/>
  <c r="T308"/>
  <c r="T158"/>
  <c r="T157"/>
  <c r="T247"/>
  <c r="T156"/>
  <c r="T155"/>
  <c r="T339"/>
  <c r="T154"/>
  <c r="T360"/>
  <c r="F156" i="58"/>
  <c r="T153" i="66"/>
  <c r="T152"/>
  <c r="T151"/>
  <c r="T290"/>
  <c r="T150"/>
  <c r="T225"/>
  <c r="T149"/>
  <c r="T148"/>
  <c r="T147"/>
  <c r="T245"/>
  <c r="T146"/>
  <c r="T145"/>
  <c r="T144"/>
  <c r="T143"/>
  <c r="T224"/>
  <c r="T142"/>
  <c r="T379"/>
  <c r="T141"/>
  <c r="T378"/>
  <c r="T140"/>
  <c r="T288"/>
  <c r="T139"/>
  <c r="T358"/>
  <c r="T138"/>
  <c r="T287"/>
  <c r="T137"/>
  <c r="T266"/>
  <c r="T136"/>
  <c r="T244"/>
  <c r="T135"/>
  <c r="T286"/>
  <c r="T134"/>
  <c r="T243"/>
  <c r="T133"/>
  <c r="T279"/>
  <c r="T132"/>
  <c r="T265"/>
  <c r="T131"/>
  <c r="T130"/>
  <c r="T337"/>
  <c r="T129"/>
  <c r="T223"/>
  <c r="T128"/>
  <c r="T336"/>
  <c r="T127"/>
  <c r="T357"/>
  <c r="F153" i="58"/>
  <c r="T126" i="66"/>
  <c r="T356"/>
  <c r="F152" i="58"/>
  <c r="T125" i="66"/>
  <c r="T377"/>
  <c r="T124"/>
  <c r="T376"/>
  <c r="F172" i="58"/>
  <c r="T123" i="66"/>
  <c r="T305"/>
  <c r="T122"/>
  <c r="T355"/>
  <c r="T121"/>
  <c r="T241"/>
  <c r="T120"/>
  <c r="T278"/>
  <c r="T119"/>
  <c r="T277"/>
  <c r="T118"/>
  <c r="T222"/>
  <c r="T117"/>
  <c r="T116"/>
  <c r="T264"/>
  <c r="T115"/>
  <c r="T114"/>
  <c r="T375"/>
  <c r="T113"/>
  <c r="T263"/>
  <c r="F59" i="58"/>
  <c r="T112" i="66"/>
  <c r="T262"/>
  <c r="T111"/>
  <c r="T110"/>
  <c r="T335"/>
  <c r="T109"/>
  <c r="T220"/>
  <c r="F16" i="58"/>
  <c r="T108" i="66"/>
  <c r="T354"/>
  <c r="T107"/>
  <c r="T219"/>
  <c r="T106"/>
  <c r="T334"/>
  <c r="T105"/>
  <c r="T353"/>
  <c r="T104"/>
  <c r="T240"/>
  <c r="T103"/>
  <c r="T102"/>
  <c r="T239"/>
  <c r="T101"/>
  <c r="T275"/>
  <c r="T100"/>
  <c r="T333"/>
  <c r="T99"/>
  <c r="T274"/>
  <c r="T98"/>
  <c r="T273"/>
  <c r="F69" i="58"/>
  <c r="T97" i="66"/>
  <c r="T261"/>
  <c r="T96"/>
  <c r="T238"/>
  <c r="F34" i="58"/>
  <c r="T95" i="66"/>
  <c r="T332"/>
  <c r="T94"/>
  <c r="T237"/>
  <c r="T93"/>
  <c r="T260"/>
  <c r="F56" i="58"/>
  <c r="T92" i="66"/>
  <c r="T331"/>
  <c r="T91"/>
  <c r="T259"/>
  <c r="T90"/>
  <c r="T352"/>
  <c r="T89"/>
  <c r="T330"/>
  <c r="T88"/>
  <c r="T329"/>
  <c r="T87"/>
  <c r="T374"/>
  <c r="T86"/>
  <c r="T351"/>
  <c r="F147" i="58"/>
  <c r="T85" i="66"/>
  <c r="T328"/>
  <c r="T84"/>
  <c r="T327"/>
  <c r="T83"/>
  <c r="T302"/>
  <c r="T82"/>
  <c r="T285"/>
  <c r="F81" i="58"/>
  <c r="T81" i="66"/>
  <c r="T326"/>
  <c r="T80"/>
  <c r="T218"/>
  <c r="T79"/>
  <c r="T325"/>
  <c r="T78"/>
  <c r="T77"/>
  <c r="T350"/>
  <c r="T76"/>
  <c r="T323"/>
  <c r="T75"/>
  <c r="T236"/>
  <c r="T74"/>
  <c r="T73"/>
  <c r="T321"/>
  <c r="T72"/>
  <c r="T373"/>
  <c r="T71"/>
  <c r="T217"/>
  <c r="T70"/>
  <c r="T69"/>
  <c r="T320"/>
  <c r="T68"/>
  <c r="T349"/>
  <c r="F145" i="58"/>
  <c r="T67" i="66"/>
  <c r="T258"/>
  <c r="T66"/>
  <c r="T65"/>
  <c r="T216"/>
  <c r="F12" i="58"/>
  <c r="T64" i="66"/>
  <c r="T284"/>
  <c r="T63"/>
  <c r="T372"/>
  <c r="T62"/>
  <c r="T61"/>
  <c r="T371"/>
  <c r="T60"/>
  <c r="T272"/>
  <c r="T59"/>
  <c r="T271"/>
  <c r="F67" i="58"/>
  <c r="T58" i="66"/>
  <c r="T57"/>
  <c r="T235"/>
  <c r="T56"/>
  <c r="T318"/>
  <c r="T55"/>
  <c r="T283"/>
  <c r="F79" i="58"/>
  <c r="T54" i="66"/>
  <c r="T53"/>
  <c r="T317"/>
  <c r="T52"/>
  <c r="T234"/>
  <c r="T51"/>
  <c r="T233"/>
  <c r="T50"/>
  <c r="T300"/>
  <c r="T49"/>
  <c r="T316"/>
  <c r="F112" i="58"/>
  <c r="T48" i="66"/>
  <c r="T299"/>
  <c r="F95" i="58"/>
  <c r="T47" i="66"/>
  <c r="T256"/>
  <c r="T46"/>
  <c r="T45"/>
  <c r="T348"/>
  <c r="T44"/>
  <c r="T315"/>
  <c r="T43"/>
  <c r="T369"/>
  <c r="T42"/>
  <c r="T41"/>
  <c r="T314"/>
  <c r="T255"/>
  <c r="F51" i="58"/>
  <c r="T39" i="66"/>
  <c r="T346"/>
  <c r="T38"/>
  <c r="T368"/>
  <c r="T37"/>
  <c r="T231"/>
  <c r="F27" i="58"/>
  <c r="T36" i="66"/>
  <c r="T230"/>
  <c r="T35"/>
  <c r="T229"/>
  <c r="T34"/>
  <c r="T282"/>
  <c r="T33"/>
  <c r="T313"/>
  <c r="T32"/>
  <c r="T31"/>
  <c r="T367"/>
  <c r="T30"/>
  <c r="T254"/>
  <c r="F50" i="58"/>
  <c r="F49" s="1"/>
  <c r="T29" i="66"/>
  <c r="T312"/>
  <c r="T28"/>
  <c r="T311"/>
  <c r="R180"/>
  <c r="Q180"/>
  <c r="P180"/>
  <c r="O180"/>
  <c r="N179"/>
  <c r="N268"/>
  <c r="N178"/>
  <c r="N295"/>
  <c r="N177"/>
  <c r="N294"/>
  <c r="N176"/>
  <c r="N364"/>
  <c r="N175"/>
  <c r="N174"/>
  <c r="N363"/>
  <c r="N173"/>
  <c r="N382"/>
  <c r="N172"/>
  <c r="N250"/>
  <c r="N171"/>
  <c r="N343"/>
  <c r="N170"/>
  <c r="N362"/>
  <c r="N169"/>
  <c r="N361"/>
  <c r="N168"/>
  <c r="N167"/>
  <c r="N249"/>
  <c r="N166"/>
  <c r="N342"/>
  <c r="N165"/>
  <c r="N341"/>
  <c r="N164"/>
  <c r="N292"/>
  <c r="N163"/>
  <c r="N267"/>
  <c r="N162"/>
  <c r="N248"/>
  <c r="N161"/>
  <c r="N340"/>
  <c r="N160"/>
  <c r="N381"/>
  <c r="N159"/>
  <c r="N308"/>
  <c r="N158"/>
  <c r="N291"/>
  <c r="N157"/>
  <c r="N247"/>
  <c r="N156"/>
  <c r="N380"/>
  <c r="N155"/>
  <c r="N339"/>
  <c r="N154"/>
  <c r="N360"/>
  <c r="N153"/>
  <c r="N226"/>
  <c r="N152"/>
  <c r="N151"/>
  <c r="N150"/>
  <c r="N225"/>
  <c r="N149"/>
  <c r="N246"/>
  <c r="N148"/>
  <c r="N147"/>
  <c r="N245"/>
  <c r="N146"/>
  <c r="N338"/>
  <c r="N145"/>
  <c r="N306"/>
  <c r="N144"/>
  <c r="N143"/>
  <c r="N224"/>
  <c r="N142"/>
  <c r="N379"/>
  <c r="N141"/>
  <c r="N140"/>
  <c r="N288"/>
  <c r="N139"/>
  <c r="N358"/>
  <c r="N138"/>
  <c r="N287"/>
  <c r="N137"/>
  <c r="N136"/>
  <c r="N244"/>
  <c r="N135"/>
  <c r="N286"/>
  <c r="N134"/>
  <c r="N243"/>
  <c r="N133"/>
  <c r="N279"/>
  <c r="N132"/>
  <c r="N265"/>
  <c r="N131"/>
  <c r="N242"/>
  <c r="N130"/>
  <c r="N129"/>
  <c r="N223"/>
  <c r="N128"/>
  <c r="N336"/>
  <c r="N127"/>
  <c r="N357"/>
  <c r="N126"/>
  <c r="N356"/>
  <c r="N125"/>
  <c r="N377"/>
  <c r="N124"/>
  <c r="N376"/>
  <c r="N123"/>
  <c r="N305"/>
  <c r="N122"/>
  <c r="N355"/>
  <c r="N121"/>
  <c r="N241"/>
  <c r="N120"/>
  <c r="N119"/>
  <c r="N118"/>
  <c r="N222"/>
  <c r="N117"/>
  <c r="N276"/>
  <c r="N116"/>
  <c r="N115"/>
  <c r="N221"/>
  <c r="N114"/>
  <c r="N375"/>
  <c r="N113"/>
  <c r="N263"/>
  <c r="N112"/>
  <c r="N111"/>
  <c r="N304"/>
  <c r="N110"/>
  <c r="N335"/>
  <c r="N109"/>
  <c r="N220"/>
  <c r="N108"/>
  <c r="N354"/>
  <c r="N107"/>
  <c r="N219"/>
  <c r="N106"/>
  <c r="N334"/>
  <c r="N105"/>
  <c r="N353"/>
  <c r="N104"/>
  <c r="N103"/>
  <c r="N303"/>
  <c r="N102"/>
  <c r="N239"/>
  <c r="N101"/>
  <c r="N100"/>
  <c r="N333"/>
  <c r="N99"/>
  <c r="N274"/>
  <c r="N98"/>
  <c r="N273"/>
  <c r="N97"/>
  <c r="N261"/>
  <c r="N96"/>
  <c r="N238"/>
  <c r="N95"/>
  <c r="N332"/>
  <c r="N94"/>
  <c r="N237"/>
  <c r="N93"/>
  <c r="N260"/>
  <c r="N92"/>
  <c r="N331"/>
  <c r="N91"/>
  <c r="N259"/>
  <c r="N90"/>
  <c r="N352"/>
  <c r="N89"/>
  <c r="N330"/>
  <c r="N88"/>
  <c r="N329"/>
  <c r="N87"/>
  <c r="N374"/>
  <c r="N86"/>
  <c r="N351"/>
  <c r="N85"/>
  <c r="N328"/>
  <c r="N84"/>
  <c r="N83"/>
  <c r="N302"/>
  <c r="N82"/>
  <c r="N285"/>
  <c r="N81"/>
  <c r="N326"/>
  <c r="N80"/>
  <c r="N79"/>
  <c r="N325"/>
  <c r="N78"/>
  <c r="N324"/>
  <c r="N77"/>
  <c r="N350"/>
  <c r="N76"/>
  <c r="N323"/>
  <c r="N75"/>
  <c r="N236"/>
  <c r="N74"/>
  <c r="N322"/>
  <c r="N73"/>
  <c r="N321"/>
  <c r="N72"/>
  <c r="N373"/>
  <c r="N71"/>
  <c r="N217"/>
  <c r="N70"/>
  <c r="N301"/>
  <c r="N69"/>
  <c r="N68"/>
  <c r="N67"/>
  <c r="N258"/>
  <c r="N66"/>
  <c r="N319"/>
  <c r="N65"/>
  <c r="N216"/>
  <c r="N64"/>
  <c r="N284"/>
  <c r="N63"/>
  <c r="N372"/>
  <c r="N257"/>
  <c r="N61"/>
  <c r="N60"/>
  <c r="N59"/>
  <c r="N271"/>
  <c r="N58"/>
  <c r="N215"/>
  <c r="N57"/>
  <c r="N235"/>
  <c r="N56"/>
  <c r="N318"/>
  <c r="N55"/>
  <c r="N283"/>
  <c r="N54"/>
  <c r="N370"/>
  <c r="N53"/>
  <c r="N52"/>
  <c r="N234"/>
  <c r="N51"/>
  <c r="N233"/>
  <c r="N50"/>
  <c r="N300"/>
  <c r="N49"/>
  <c r="N48"/>
  <c r="N299"/>
  <c r="N47"/>
  <c r="N256"/>
  <c r="N46"/>
  <c r="N45"/>
  <c r="N348"/>
  <c r="N44"/>
  <c r="N315"/>
  <c r="N43"/>
  <c r="N369"/>
  <c r="N42"/>
  <c r="N347"/>
  <c r="N41"/>
  <c r="N314"/>
  <c r="N40"/>
  <c r="N255"/>
  <c r="N39"/>
  <c r="N38"/>
  <c r="N368"/>
  <c r="N37"/>
  <c r="N36"/>
  <c r="N230"/>
  <c r="N35"/>
  <c r="N229"/>
  <c r="N34"/>
  <c r="N282"/>
  <c r="N33"/>
  <c r="N313"/>
  <c r="N32"/>
  <c r="N31"/>
  <c r="N367"/>
  <c r="N30"/>
  <c r="N254"/>
  <c r="N29"/>
  <c r="N312"/>
  <c r="N28"/>
  <c r="N311"/>
  <c r="L180"/>
  <c r="K180"/>
  <c r="J180"/>
  <c r="I180"/>
  <c r="H179"/>
  <c r="H268"/>
  <c r="H178"/>
  <c r="H295"/>
  <c r="H177"/>
  <c r="H176"/>
  <c r="H175"/>
  <c r="H251"/>
  <c r="H174"/>
  <c r="H363"/>
  <c r="H173"/>
  <c r="H172"/>
  <c r="H171"/>
  <c r="H170"/>
  <c r="H362"/>
  <c r="H169"/>
  <c r="H168"/>
  <c r="H293"/>
  <c r="H167"/>
  <c r="H249"/>
  <c r="H166"/>
  <c r="H342"/>
  <c r="H165"/>
  <c r="H164"/>
  <c r="H292"/>
  <c r="H163"/>
  <c r="H162"/>
  <c r="H248"/>
  <c r="H161"/>
  <c r="H160"/>
  <c r="H159"/>
  <c r="H158"/>
  <c r="H291"/>
  <c r="H157"/>
  <c r="H156"/>
  <c r="H380"/>
  <c r="H155"/>
  <c r="H339"/>
  <c r="H154"/>
  <c r="H153"/>
  <c r="H226"/>
  <c r="H152"/>
  <c r="H307"/>
  <c r="H151"/>
  <c r="H290"/>
  <c r="H150"/>
  <c r="H149"/>
  <c r="H246"/>
  <c r="H148"/>
  <c r="H289"/>
  <c r="H147"/>
  <c r="H245"/>
  <c r="H146"/>
  <c r="H145"/>
  <c r="H306"/>
  <c r="H144"/>
  <c r="H359"/>
  <c r="H143"/>
  <c r="H142"/>
  <c r="H379"/>
  <c r="H141"/>
  <c r="H378"/>
  <c r="H140"/>
  <c r="H288"/>
  <c r="H139"/>
  <c r="H138"/>
  <c r="H137"/>
  <c r="H266"/>
  <c r="H136"/>
  <c r="H244"/>
  <c r="H135"/>
  <c r="H286"/>
  <c r="H134"/>
  <c r="H243"/>
  <c r="H133"/>
  <c r="H132"/>
  <c r="H265"/>
  <c r="H131"/>
  <c r="H242"/>
  <c r="H130"/>
  <c r="H129"/>
  <c r="H223"/>
  <c r="H128"/>
  <c r="H336"/>
  <c r="H127"/>
  <c r="H357"/>
  <c r="H126"/>
  <c r="H356"/>
  <c r="H125"/>
  <c r="H377"/>
  <c r="H124"/>
  <c r="H376"/>
  <c r="H123"/>
  <c r="H122"/>
  <c r="H121"/>
  <c r="H241"/>
  <c r="H120"/>
  <c r="H278"/>
  <c r="H119"/>
  <c r="H118"/>
  <c r="H117"/>
  <c r="H276"/>
  <c r="H116"/>
  <c r="H264"/>
  <c r="H115"/>
  <c r="H114"/>
  <c r="H375"/>
  <c r="H113"/>
  <c r="H112"/>
  <c r="H262"/>
  <c r="H111"/>
  <c r="H304"/>
  <c r="H110"/>
  <c r="H335"/>
  <c r="H109"/>
  <c r="H220"/>
  <c r="H108"/>
  <c r="H354"/>
  <c r="H107"/>
  <c r="H106"/>
  <c r="H334"/>
  <c r="H105"/>
  <c r="H353"/>
  <c r="H104"/>
  <c r="H240"/>
  <c r="H103"/>
  <c r="H303"/>
  <c r="H102"/>
  <c r="H239"/>
  <c r="H101"/>
  <c r="H275"/>
  <c r="H100"/>
  <c r="H333"/>
  <c r="H99"/>
  <c r="H98"/>
  <c r="H273"/>
  <c r="H97"/>
  <c r="H261"/>
  <c r="H96"/>
  <c r="H238"/>
  <c r="H95"/>
  <c r="H332"/>
  <c r="H94"/>
  <c r="H237"/>
  <c r="H93"/>
  <c r="H92"/>
  <c r="H331"/>
  <c r="H91"/>
  <c r="H259"/>
  <c r="H90"/>
  <c r="H352"/>
  <c r="H89"/>
  <c r="H88"/>
  <c r="H329"/>
  <c r="H87"/>
  <c r="H86"/>
  <c r="H351"/>
  <c r="H85"/>
  <c r="H328"/>
  <c r="H84"/>
  <c r="H327"/>
  <c r="H83"/>
  <c r="H302"/>
  <c r="H82"/>
  <c r="H285"/>
  <c r="H81"/>
  <c r="H326"/>
  <c r="H80"/>
  <c r="H218"/>
  <c r="H79"/>
  <c r="H78"/>
  <c r="H324"/>
  <c r="H77"/>
  <c r="H76"/>
  <c r="H323"/>
  <c r="H75"/>
  <c r="H236"/>
  <c r="H74"/>
  <c r="H322"/>
  <c r="H73"/>
  <c r="H72"/>
  <c r="H373"/>
  <c r="H71"/>
  <c r="H217"/>
  <c r="H70"/>
  <c r="H301"/>
  <c r="H69"/>
  <c r="H320"/>
  <c r="H68"/>
  <c r="H349"/>
  <c r="H67"/>
  <c r="H258"/>
  <c r="H66"/>
  <c r="H319"/>
  <c r="H65"/>
  <c r="H64"/>
  <c r="H284"/>
  <c r="H63"/>
  <c r="H372"/>
  <c r="H62"/>
  <c r="H257"/>
  <c r="H61"/>
  <c r="H60"/>
  <c r="H272"/>
  <c r="H59"/>
  <c r="H271"/>
  <c r="H58"/>
  <c r="H215"/>
  <c r="H57"/>
  <c r="H56"/>
  <c r="H318"/>
  <c r="H55"/>
  <c r="H283"/>
  <c r="H54"/>
  <c r="H370"/>
  <c r="H53"/>
  <c r="H317"/>
  <c r="H52"/>
  <c r="H234"/>
  <c r="H51"/>
  <c r="H233"/>
  <c r="H50"/>
  <c r="H300"/>
  <c r="H49"/>
  <c r="H48"/>
  <c r="H299"/>
  <c r="H47"/>
  <c r="H256"/>
  <c r="H46"/>
  <c r="H232"/>
  <c r="H45"/>
  <c r="H44"/>
  <c r="H315"/>
  <c r="H43"/>
  <c r="H369"/>
  <c r="H42"/>
  <c r="H347"/>
  <c r="H41"/>
  <c r="H40"/>
  <c r="H255"/>
  <c r="H39"/>
  <c r="H346"/>
  <c r="H38"/>
  <c r="H368"/>
  <c r="H37"/>
  <c r="H231"/>
  <c r="H36"/>
  <c r="H230"/>
  <c r="H35"/>
  <c r="H229"/>
  <c r="H34"/>
  <c r="H282"/>
  <c r="H33"/>
  <c r="H32"/>
  <c r="H298"/>
  <c r="H31"/>
  <c r="H367"/>
  <c r="H30"/>
  <c r="H254"/>
  <c r="H29"/>
  <c r="H28"/>
  <c r="H311"/>
  <c r="B179"/>
  <c r="B268"/>
  <c r="B178"/>
  <c r="B177"/>
  <c r="B294"/>
  <c r="F90" i="58"/>
  <c r="B176" i="66"/>
  <c r="B364"/>
  <c r="B175"/>
  <c r="B251"/>
  <c r="B174"/>
  <c r="B363"/>
  <c r="F159" i="58"/>
  <c r="B173" i="66"/>
  <c r="B382"/>
  <c r="B172"/>
  <c r="B250"/>
  <c r="B171"/>
  <c r="B343"/>
  <c r="F139" i="58"/>
  <c r="B170" i="66"/>
  <c r="B362"/>
  <c r="B169"/>
  <c r="B361"/>
  <c r="F157" i="58"/>
  <c r="B168" i="66"/>
  <c r="B293"/>
  <c r="B167"/>
  <c r="B249"/>
  <c r="B166"/>
  <c r="B165"/>
  <c r="B341"/>
  <c r="B164"/>
  <c r="B292"/>
  <c r="F88" i="58"/>
  <c r="B163" i="66"/>
  <c r="B267"/>
  <c r="B162"/>
  <c r="B248"/>
  <c r="B161"/>
  <c r="B340"/>
  <c r="B160"/>
  <c r="B381"/>
  <c r="B159"/>
  <c r="B308"/>
  <c r="B158"/>
  <c r="B291"/>
  <c r="B157"/>
  <c r="B247"/>
  <c r="B156"/>
  <c r="B380"/>
  <c r="B155"/>
  <c r="B339"/>
  <c r="F135" i="58"/>
  <c r="B154" i="66"/>
  <c r="B360"/>
  <c r="B153"/>
  <c r="B226"/>
  <c r="B152"/>
  <c r="B307"/>
  <c r="B151"/>
  <c r="B290"/>
  <c r="B150"/>
  <c r="B225"/>
  <c r="B149"/>
  <c r="B246"/>
  <c r="B148"/>
  <c r="B289"/>
  <c r="B147"/>
  <c r="B245"/>
  <c r="F41" i="58"/>
  <c r="B146" i="66"/>
  <c r="B338"/>
  <c r="B145"/>
  <c r="B306"/>
  <c r="B144"/>
  <c r="B359"/>
  <c r="B143"/>
  <c r="B224"/>
  <c r="B142"/>
  <c r="B379"/>
  <c r="F175" i="58"/>
  <c r="B141" i="66"/>
  <c r="B378"/>
  <c r="B140"/>
  <c r="B288"/>
  <c r="B139"/>
  <c r="B358"/>
  <c r="B138"/>
  <c r="B287"/>
  <c r="B137"/>
  <c r="B266"/>
  <c r="F62" i="58"/>
  <c r="B136" i="66"/>
  <c r="B244"/>
  <c r="B135"/>
  <c r="B286"/>
  <c r="B134"/>
  <c r="B133"/>
  <c r="B279"/>
  <c r="F75" i="58"/>
  <c r="B132" i="66"/>
  <c r="B265"/>
  <c r="B131"/>
  <c r="B242"/>
  <c r="B130"/>
  <c r="B129"/>
  <c r="B223"/>
  <c r="B128"/>
  <c r="B336"/>
  <c r="F132" i="58"/>
  <c r="B127" i="66"/>
  <c r="B357"/>
  <c r="B126"/>
  <c r="B356"/>
  <c r="B125"/>
  <c r="B377"/>
  <c r="B124"/>
  <c r="B376"/>
  <c r="B123"/>
  <c r="B305"/>
  <c r="F101" i="58"/>
  <c r="B122" i="66"/>
  <c r="B355"/>
  <c r="F151" i="58"/>
  <c r="B121" i="66"/>
  <c r="B241"/>
  <c r="B120"/>
  <c r="B278"/>
  <c r="F74" i="58"/>
  <c r="B119" i="66"/>
  <c r="B277"/>
  <c r="B118"/>
  <c r="B222"/>
  <c r="B117"/>
  <c r="B276"/>
  <c r="B116"/>
  <c r="B264"/>
  <c r="B115"/>
  <c r="B221"/>
  <c r="B114"/>
  <c r="B113"/>
  <c r="B263"/>
  <c r="B112"/>
  <c r="B262"/>
  <c r="F58" i="58"/>
  <c r="B111" i="66"/>
  <c r="B304"/>
  <c r="B110"/>
  <c r="B335"/>
  <c r="B109"/>
  <c r="B220"/>
  <c r="B108"/>
  <c r="B354"/>
  <c r="B107"/>
  <c r="B219"/>
  <c r="B106"/>
  <c r="B334"/>
  <c r="B105"/>
  <c r="B353"/>
  <c r="F149" i="58"/>
  <c r="B104" i="66"/>
  <c r="B240"/>
  <c r="B103"/>
  <c r="B303"/>
  <c r="F99" i="58"/>
  <c r="B102" i="66"/>
  <c r="B239"/>
  <c r="B101"/>
  <c r="B275"/>
  <c r="B100"/>
  <c r="B99"/>
  <c r="B274"/>
  <c r="B98"/>
  <c r="B273"/>
  <c r="B97"/>
  <c r="B261"/>
  <c r="F57" i="58"/>
  <c r="B96" i="66"/>
  <c r="B238"/>
  <c r="B95"/>
  <c r="B332"/>
  <c r="B94"/>
  <c r="B93"/>
  <c r="B260"/>
  <c r="B92"/>
  <c r="B331"/>
  <c r="B91"/>
  <c r="B259"/>
  <c r="B90"/>
  <c r="B352"/>
  <c r="B89"/>
  <c r="B330"/>
  <c r="B88"/>
  <c r="B329"/>
  <c r="F125" i="58"/>
  <c r="B87" i="66"/>
  <c r="B374"/>
  <c r="B86"/>
  <c r="B351"/>
  <c r="B85"/>
  <c r="B328"/>
  <c r="B84"/>
  <c r="B327"/>
  <c r="B83"/>
  <c r="B302"/>
  <c r="F98" i="58"/>
  <c r="B82" i="66"/>
  <c r="B285"/>
  <c r="B81"/>
  <c r="B326"/>
  <c r="B80"/>
  <c r="B218"/>
  <c r="F14" i="58"/>
  <c r="B79" i="66"/>
  <c r="B325"/>
  <c r="B78"/>
  <c r="B324"/>
  <c r="B77"/>
  <c r="B350"/>
  <c r="F146" i="58"/>
  <c r="B76" i="66"/>
  <c r="B75"/>
  <c r="B236"/>
  <c r="B74"/>
  <c r="B322"/>
  <c r="B73"/>
  <c r="B321"/>
  <c r="B72"/>
  <c r="B373"/>
  <c r="F169" i="58"/>
  <c r="B71" i="66"/>
  <c r="B217"/>
  <c r="F13" i="58"/>
  <c r="B70" i="66"/>
  <c r="B301"/>
  <c r="B69"/>
  <c r="B320"/>
  <c r="F116" i="58"/>
  <c r="B68" i="66"/>
  <c r="B349"/>
  <c r="B67"/>
  <c r="B258"/>
  <c r="F54" i="58"/>
  <c r="B66" i="66"/>
  <c r="B65"/>
  <c r="B64"/>
  <c r="B284"/>
  <c r="B63"/>
  <c r="B372"/>
  <c r="F168" i="58"/>
  <c r="B61" i="66"/>
  <c r="B371"/>
  <c r="B60"/>
  <c r="B272"/>
  <c r="B59"/>
  <c r="B271"/>
  <c r="B58"/>
  <c r="B57"/>
  <c r="B235"/>
  <c r="B56"/>
  <c r="B55"/>
  <c r="B283"/>
  <c r="B54"/>
  <c r="B370"/>
  <c r="B53"/>
  <c r="B317"/>
  <c r="B52"/>
  <c r="B234"/>
  <c r="B51"/>
  <c r="B233"/>
  <c r="B50"/>
  <c r="B300"/>
  <c r="B49"/>
  <c r="B316"/>
  <c r="B48"/>
  <c r="B299"/>
  <c r="B47"/>
  <c r="B256"/>
  <c r="B46"/>
  <c r="B232"/>
  <c r="B45"/>
  <c r="B348"/>
  <c r="F144" i="58"/>
  <c r="B44" i="66"/>
  <c r="B315"/>
  <c r="B43"/>
  <c r="B369"/>
  <c r="B42"/>
  <c r="B347"/>
  <c r="B41"/>
  <c r="B314"/>
  <c r="B39"/>
  <c r="B346"/>
  <c r="B38"/>
  <c r="B368"/>
  <c r="B37"/>
  <c r="B231"/>
  <c r="B36"/>
  <c r="B230"/>
  <c r="B35"/>
  <c r="B229"/>
  <c r="B34"/>
  <c r="B282"/>
  <c r="F78" i="58"/>
  <c r="B33" i="66"/>
  <c r="B32"/>
  <c r="B298"/>
  <c r="B31"/>
  <c r="B30"/>
  <c r="B254"/>
  <c r="B29"/>
  <c r="B28"/>
  <c r="B311"/>
  <c r="X180"/>
  <c r="W180"/>
  <c r="V180"/>
  <c r="U180"/>
  <c r="O15" i="71"/>
  <c r="L15"/>
  <c r="I15"/>
  <c r="F15"/>
  <c r="O14"/>
  <c r="L14"/>
  <c r="I14"/>
  <c r="F14"/>
  <c r="O13"/>
  <c r="L13"/>
  <c r="I13"/>
  <c r="F13"/>
  <c r="O12"/>
  <c r="L12"/>
  <c r="I12"/>
  <c r="F12"/>
  <c r="O11"/>
  <c r="L11"/>
  <c r="I11"/>
  <c r="F11"/>
  <c r="F194" i="66"/>
  <c r="T28" i="32"/>
  <c r="K9"/>
  <c r="I8" i="70"/>
  <c r="I9"/>
  <c r="I10"/>
  <c r="I11"/>
  <c r="I12"/>
  <c r="T27" i="32"/>
  <c r="T26"/>
  <c r="T25"/>
  <c r="T24"/>
  <c r="T23"/>
  <c r="T22"/>
  <c r="T21"/>
  <c r="T20"/>
  <c r="T19"/>
  <c r="T18"/>
  <c r="T17"/>
  <c r="T16"/>
  <c r="T15"/>
  <c r="T14"/>
  <c r="T13"/>
  <c r="T12"/>
  <c r="T11"/>
  <c r="T10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N28"/>
  <c r="N27"/>
  <c r="N26"/>
  <c r="N25"/>
  <c r="N24"/>
  <c r="N23"/>
  <c r="N22"/>
  <c r="N21"/>
  <c r="N20"/>
  <c r="N19"/>
  <c r="N18"/>
  <c r="N17"/>
  <c r="N16"/>
  <c r="N15"/>
  <c r="N14"/>
  <c r="N13"/>
  <c r="N12"/>
  <c r="I12" s="1"/>
  <c r="N11"/>
  <c r="N10"/>
  <c r="I10" s="1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I31" i="70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X382" i="66"/>
  <c r="W382"/>
  <c r="V382"/>
  <c r="U382"/>
  <c r="X381"/>
  <c r="W381"/>
  <c r="V381"/>
  <c r="U381"/>
  <c r="X380"/>
  <c r="W380"/>
  <c r="V380"/>
  <c r="U380"/>
  <c r="X379"/>
  <c r="W379"/>
  <c r="V379"/>
  <c r="U379"/>
  <c r="X378"/>
  <c r="W378"/>
  <c r="V378"/>
  <c r="U378"/>
  <c r="X377"/>
  <c r="W377"/>
  <c r="V377"/>
  <c r="U377"/>
  <c r="X376"/>
  <c r="W376"/>
  <c r="V376"/>
  <c r="U376"/>
  <c r="X375"/>
  <c r="W375"/>
  <c r="V375"/>
  <c r="U375"/>
  <c r="X374"/>
  <c r="W374"/>
  <c r="V374"/>
  <c r="U374"/>
  <c r="X373"/>
  <c r="W373"/>
  <c r="V373"/>
  <c r="U373"/>
  <c r="X372"/>
  <c r="W372"/>
  <c r="V372"/>
  <c r="U372"/>
  <c r="X371"/>
  <c r="W371"/>
  <c r="V371"/>
  <c r="U371"/>
  <c r="X370"/>
  <c r="W370"/>
  <c r="V370"/>
  <c r="U370"/>
  <c r="X369"/>
  <c r="W369"/>
  <c r="V369"/>
  <c r="U369"/>
  <c r="X368"/>
  <c r="W368"/>
  <c r="V368"/>
  <c r="U368"/>
  <c r="X367"/>
  <c r="W367"/>
  <c r="V367"/>
  <c r="U367"/>
  <c r="X364"/>
  <c r="W364"/>
  <c r="V364"/>
  <c r="U364"/>
  <c r="X363"/>
  <c r="W363"/>
  <c r="V363"/>
  <c r="U363"/>
  <c r="X362"/>
  <c r="W362"/>
  <c r="V362"/>
  <c r="U362"/>
  <c r="X361"/>
  <c r="W361"/>
  <c r="V361"/>
  <c r="U361"/>
  <c r="X360"/>
  <c r="W360"/>
  <c r="V360"/>
  <c r="U360"/>
  <c r="X359"/>
  <c r="W359"/>
  <c r="V359"/>
  <c r="U359"/>
  <c r="X358"/>
  <c r="W358"/>
  <c r="V358"/>
  <c r="U358"/>
  <c r="X357"/>
  <c r="W357"/>
  <c r="V357"/>
  <c r="U357"/>
  <c r="X356"/>
  <c r="W356"/>
  <c r="V356"/>
  <c r="U356"/>
  <c r="X355"/>
  <c r="W355"/>
  <c r="V355"/>
  <c r="U355"/>
  <c r="X354"/>
  <c r="W354"/>
  <c r="V354"/>
  <c r="U354"/>
  <c r="X353"/>
  <c r="W353"/>
  <c r="V353"/>
  <c r="U353"/>
  <c r="X352"/>
  <c r="W352"/>
  <c r="V352"/>
  <c r="U352"/>
  <c r="X351"/>
  <c r="W351"/>
  <c r="V351"/>
  <c r="U351"/>
  <c r="X350"/>
  <c r="W350"/>
  <c r="V350"/>
  <c r="U350"/>
  <c r="X349"/>
  <c r="W349"/>
  <c r="V349"/>
  <c r="U349"/>
  <c r="X348"/>
  <c r="W348"/>
  <c r="V348"/>
  <c r="U348"/>
  <c r="X347"/>
  <c r="W347"/>
  <c r="V347"/>
  <c r="U347"/>
  <c r="X346"/>
  <c r="W346"/>
  <c r="V346"/>
  <c r="U346"/>
  <c r="X343"/>
  <c r="W343"/>
  <c r="V343"/>
  <c r="U343"/>
  <c r="X342"/>
  <c r="W342"/>
  <c r="V342"/>
  <c r="U342"/>
  <c r="X341"/>
  <c r="W341"/>
  <c r="V341"/>
  <c r="U341"/>
  <c r="X340"/>
  <c r="W340"/>
  <c r="V340"/>
  <c r="U340"/>
  <c r="X339"/>
  <c r="W339"/>
  <c r="V339"/>
  <c r="U339"/>
  <c r="X338"/>
  <c r="W338"/>
  <c r="V338"/>
  <c r="U338"/>
  <c r="X337"/>
  <c r="W337"/>
  <c r="V337"/>
  <c r="U337"/>
  <c r="X336"/>
  <c r="W336"/>
  <c r="V336"/>
  <c r="U336"/>
  <c r="X335"/>
  <c r="W335"/>
  <c r="V335"/>
  <c r="U335"/>
  <c r="X334"/>
  <c r="W334"/>
  <c r="V334"/>
  <c r="U334"/>
  <c r="X333"/>
  <c r="W333"/>
  <c r="V333"/>
  <c r="U333"/>
  <c r="X332"/>
  <c r="W332"/>
  <c r="V332"/>
  <c r="U332"/>
  <c r="X331"/>
  <c r="W331"/>
  <c r="V331"/>
  <c r="U331"/>
  <c r="X330"/>
  <c r="W330"/>
  <c r="V330"/>
  <c r="U330"/>
  <c r="X329"/>
  <c r="W329"/>
  <c r="V329"/>
  <c r="U329"/>
  <c r="X328"/>
  <c r="W328"/>
  <c r="V328"/>
  <c r="U328"/>
  <c r="X327"/>
  <c r="W327"/>
  <c r="V327"/>
  <c r="U327"/>
  <c r="X326"/>
  <c r="W326"/>
  <c r="V326"/>
  <c r="U326"/>
  <c r="X325"/>
  <c r="W325"/>
  <c r="V325"/>
  <c r="U325"/>
  <c r="X324"/>
  <c r="W324"/>
  <c r="V324"/>
  <c r="U324"/>
  <c r="X323"/>
  <c r="W323"/>
  <c r="V323"/>
  <c r="U323"/>
  <c r="X322"/>
  <c r="W322"/>
  <c r="V322"/>
  <c r="U322"/>
  <c r="X321"/>
  <c r="W321"/>
  <c r="V321"/>
  <c r="U321"/>
  <c r="X320"/>
  <c r="W320"/>
  <c r="V320"/>
  <c r="U320"/>
  <c r="X319"/>
  <c r="W319"/>
  <c r="V319"/>
  <c r="J115" i="58"/>
  <c r="U319" i="66"/>
  <c r="X318"/>
  <c r="W318"/>
  <c r="V318"/>
  <c r="U318"/>
  <c r="X317"/>
  <c r="W317"/>
  <c r="V317"/>
  <c r="U317"/>
  <c r="X316"/>
  <c r="W316"/>
  <c r="V316"/>
  <c r="U316"/>
  <c r="X315"/>
  <c r="W315"/>
  <c r="V315"/>
  <c r="J111" i="58"/>
  <c r="U315" i="66"/>
  <c r="X314"/>
  <c r="W314"/>
  <c r="V314"/>
  <c r="U314"/>
  <c r="X313"/>
  <c r="W313"/>
  <c r="V313"/>
  <c r="U313"/>
  <c r="X312"/>
  <c r="W312"/>
  <c r="V312"/>
  <c r="U312"/>
  <c r="X311"/>
  <c r="W311"/>
  <c r="V311"/>
  <c r="J107" i="58"/>
  <c r="J106" s="1"/>
  <c r="U311" i="66"/>
  <c r="X308"/>
  <c r="W308"/>
  <c r="V308"/>
  <c r="U308"/>
  <c r="H104" i="58"/>
  <c r="X307" i="66"/>
  <c r="W307"/>
  <c r="V307"/>
  <c r="J103" i="58"/>
  <c r="U307" i="66"/>
  <c r="X306"/>
  <c r="W306"/>
  <c r="V306"/>
  <c r="U306"/>
  <c r="X305"/>
  <c r="W305"/>
  <c r="V305"/>
  <c r="J101" i="58"/>
  <c r="U305" i="66"/>
  <c r="X304"/>
  <c r="W304"/>
  <c r="V304"/>
  <c r="U304"/>
  <c r="X303"/>
  <c r="W303"/>
  <c r="V303"/>
  <c r="J99" i="58"/>
  <c r="U303" i="66"/>
  <c r="X302"/>
  <c r="W302"/>
  <c r="V302"/>
  <c r="U302"/>
  <c r="X301"/>
  <c r="W301"/>
  <c r="V301"/>
  <c r="J97" i="58"/>
  <c r="U301" i="66"/>
  <c r="X300"/>
  <c r="W300"/>
  <c r="V300"/>
  <c r="U300"/>
  <c r="X299"/>
  <c r="W299"/>
  <c r="V299"/>
  <c r="J95" i="58"/>
  <c r="U299" i="66"/>
  <c r="X298"/>
  <c r="W298"/>
  <c r="V298"/>
  <c r="U298"/>
  <c r="H94" i="58"/>
  <c r="H93" s="1"/>
  <c r="X295" i="66"/>
  <c r="W295"/>
  <c r="V295"/>
  <c r="U295"/>
  <c r="X294"/>
  <c r="W294"/>
  <c r="V294"/>
  <c r="U294"/>
  <c r="H90" i="58"/>
  <c r="X293" i="66"/>
  <c r="W293"/>
  <c r="V293"/>
  <c r="U293"/>
  <c r="X292"/>
  <c r="W292"/>
  <c r="V292"/>
  <c r="U292"/>
  <c r="H88" i="58"/>
  <c r="X291" i="66"/>
  <c r="W291"/>
  <c r="V291"/>
  <c r="U291"/>
  <c r="X290"/>
  <c r="W290"/>
  <c r="V290"/>
  <c r="U290"/>
  <c r="H86" i="58"/>
  <c r="X289" i="66"/>
  <c r="W289"/>
  <c r="V289"/>
  <c r="U289"/>
  <c r="X288"/>
  <c r="W288"/>
  <c r="V288"/>
  <c r="U288"/>
  <c r="H84" i="58"/>
  <c r="X287" i="66"/>
  <c r="W287"/>
  <c r="V287"/>
  <c r="U287"/>
  <c r="X286"/>
  <c r="W286"/>
  <c r="V286"/>
  <c r="U286"/>
  <c r="H82" i="58"/>
  <c r="X285" i="66"/>
  <c r="W285"/>
  <c r="V285"/>
  <c r="U285"/>
  <c r="X284"/>
  <c r="W284"/>
  <c r="V284"/>
  <c r="U284"/>
  <c r="X283"/>
  <c r="W283"/>
  <c r="V283"/>
  <c r="U283"/>
  <c r="X282"/>
  <c r="W282"/>
  <c r="V282"/>
  <c r="U282"/>
  <c r="X279"/>
  <c r="W279"/>
  <c r="V279"/>
  <c r="J75" i="58"/>
  <c r="U279" i="66"/>
  <c r="X278"/>
  <c r="W278"/>
  <c r="V278"/>
  <c r="U278"/>
  <c r="X277"/>
  <c r="W277"/>
  <c r="V277"/>
  <c r="U277"/>
  <c r="X276"/>
  <c r="W276"/>
  <c r="V276"/>
  <c r="U276"/>
  <c r="X275"/>
  <c r="W275"/>
  <c r="V275"/>
  <c r="J71" i="58"/>
  <c r="U275" i="66"/>
  <c r="X274"/>
  <c r="W274"/>
  <c r="V274"/>
  <c r="U274"/>
  <c r="X273"/>
  <c r="W273"/>
  <c r="V273"/>
  <c r="U273"/>
  <c r="X272"/>
  <c r="W272"/>
  <c r="V272"/>
  <c r="U272"/>
  <c r="X271"/>
  <c r="W271"/>
  <c r="V271"/>
  <c r="J67" i="58"/>
  <c r="U271" i="66"/>
  <c r="X268"/>
  <c r="W268"/>
  <c r="V268"/>
  <c r="U268"/>
  <c r="X267"/>
  <c r="W267"/>
  <c r="V267"/>
  <c r="U267"/>
  <c r="X266"/>
  <c r="W266"/>
  <c r="V266"/>
  <c r="U266"/>
  <c r="X265"/>
  <c r="W265"/>
  <c r="V265"/>
  <c r="J61" i="58"/>
  <c r="U265" i="66"/>
  <c r="X264"/>
  <c r="W264"/>
  <c r="V264"/>
  <c r="U264"/>
  <c r="X263"/>
  <c r="W263"/>
  <c r="V263"/>
  <c r="U263"/>
  <c r="X262"/>
  <c r="W262"/>
  <c r="V262"/>
  <c r="U262"/>
  <c r="X261"/>
  <c r="W261"/>
  <c r="V261"/>
  <c r="J57" i="58"/>
  <c r="U261" i="66"/>
  <c r="X260"/>
  <c r="W260"/>
  <c r="V260"/>
  <c r="U260"/>
  <c r="X259"/>
  <c r="W259"/>
  <c r="V259"/>
  <c r="U259"/>
  <c r="X258"/>
  <c r="W258"/>
  <c r="V258"/>
  <c r="U258"/>
  <c r="X257"/>
  <c r="W257"/>
  <c r="V257"/>
  <c r="J53" i="58"/>
  <c r="U257" i="66"/>
  <c r="X256"/>
  <c r="W256"/>
  <c r="V256"/>
  <c r="U256"/>
  <c r="X255"/>
  <c r="W255"/>
  <c r="V255"/>
  <c r="U255"/>
  <c r="X254"/>
  <c r="W254"/>
  <c r="V254"/>
  <c r="U254"/>
  <c r="X251"/>
  <c r="W251"/>
  <c r="V251"/>
  <c r="J47" i="58"/>
  <c r="U251" i="66"/>
  <c r="X250"/>
  <c r="W250"/>
  <c r="V250"/>
  <c r="U250"/>
  <c r="X249"/>
  <c r="W249"/>
  <c r="V249"/>
  <c r="U249"/>
  <c r="X248"/>
  <c r="W248"/>
  <c r="V248"/>
  <c r="U248"/>
  <c r="X247"/>
  <c r="W247"/>
  <c r="V247"/>
  <c r="J43" i="58"/>
  <c r="U247" i="66"/>
  <c r="X246"/>
  <c r="W246"/>
  <c r="V246"/>
  <c r="U246"/>
  <c r="X245"/>
  <c r="W245"/>
  <c r="V245"/>
  <c r="U245"/>
  <c r="X244"/>
  <c r="W244"/>
  <c r="V244"/>
  <c r="U244"/>
  <c r="X243"/>
  <c r="W243"/>
  <c r="V243"/>
  <c r="J39" i="58"/>
  <c r="U243" i="66"/>
  <c r="X242"/>
  <c r="W242"/>
  <c r="V242"/>
  <c r="U242"/>
  <c r="X241"/>
  <c r="W241"/>
  <c r="V241"/>
  <c r="U241"/>
  <c r="X240"/>
  <c r="W240"/>
  <c r="V240"/>
  <c r="U240"/>
  <c r="X239"/>
  <c r="W239"/>
  <c r="V239"/>
  <c r="J35" i="58"/>
  <c r="U239" i="66"/>
  <c r="X238"/>
  <c r="W238"/>
  <c r="V238"/>
  <c r="U238"/>
  <c r="X237"/>
  <c r="W237"/>
  <c r="V237"/>
  <c r="U237"/>
  <c r="X236"/>
  <c r="W236"/>
  <c r="V236"/>
  <c r="U236"/>
  <c r="X235"/>
  <c r="W235"/>
  <c r="V235"/>
  <c r="J31" i="58"/>
  <c r="U235" i="66"/>
  <c r="X234"/>
  <c r="W234"/>
  <c r="V234"/>
  <c r="U234"/>
  <c r="X233"/>
  <c r="W233"/>
  <c r="V233"/>
  <c r="U233"/>
  <c r="X232"/>
  <c r="W232"/>
  <c r="V232"/>
  <c r="U232"/>
  <c r="X231"/>
  <c r="W231"/>
  <c r="V231"/>
  <c r="J27" i="58"/>
  <c r="U231" i="66"/>
  <c r="X230"/>
  <c r="W230"/>
  <c r="V230"/>
  <c r="U230"/>
  <c r="X229"/>
  <c r="W229"/>
  <c r="V229"/>
  <c r="U229"/>
  <c r="X226"/>
  <c r="W226"/>
  <c r="V226"/>
  <c r="U226"/>
  <c r="X225"/>
  <c r="W225"/>
  <c r="V225"/>
  <c r="J21" i="58"/>
  <c r="U225" i="66"/>
  <c r="X224"/>
  <c r="W224"/>
  <c r="V224"/>
  <c r="U224"/>
  <c r="X223"/>
  <c r="W223"/>
  <c r="V223"/>
  <c r="U223"/>
  <c r="X222"/>
  <c r="W222"/>
  <c r="V222"/>
  <c r="U222"/>
  <c r="X221"/>
  <c r="W221"/>
  <c r="V221"/>
  <c r="J17" i="58"/>
  <c r="U221" i="66"/>
  <c r="X220"/>
  <c r="W220"/>
  <c r="V220"/>
  <c r="U220"/>
  <c r="X219"/>
  <c r="W219"/>
  <c r="V219"/>
  <c r="U219"/>
  <c r="X218"/>
  <c r="W218"/>
  <c r="V218"/>
  <c r="U218"/>
  <c r="X217"/>
  <c r="W217"/>
  <c r="V217"/>
  <c r="J13" i="58"/>
  <c r="U217" i="66"/>
  <c r="X216"/>
  <c r="W216"/>
  <c r="V216"/>
  <c r="U216"/>
  <c r="U383"/>
  <c r="X215"/>
  <c r="X383"/>
  <c r="W215"/>
  <c r="W383"/>
  <c r="V215"/>
  <c r="U215"/>
  <c r="R382"/>
  <c r="Q382"/>
  <c r="P382"/>
  <c r="O382"/>
  <c r="R381"/>
  <c r="Q381"/>
  <c r="P381"/>
  <c r="O381"/>
  <c r="R380"/>
  <c r="Q380"/>
  <c r="P380"/>
  <c r="O380"/>
  <c r="R379"/>
  <c r="Q379"/>
  <c r="P379"/>
  <c r="O379"/>
  <c r="R378"/>
  <c r="Q378"/>
  <c r="P378"/>
  <c r="O378"/>
  <c r="R377"/>
  <c r="Q377"/>
  <c r="P377"/>
  <c r="O377"/>
  <c r="R376"/>
  <c r="Q376"/>
  <c r="P376"/>
  <c r="O376"/>
  <c r="R375"/>
  <c r="Q375"/>
  <c r="P375"/>
  <c r="O375"/>
  <c r="R374"/>
  <c r="Q374"/>
  <c r="P374"/>
  <c r="O374"/>
  <c r="R373"/>
  <c r="Q373"/>
  <c r="P373"/>
  <c r="O373"/>
  <c r="R372"/>
  <c r="Q372"/>
  <c r="P372"/>
  <c r="O372"/>
  <c r="R371"/>
  <c r="Q371"/>
  <c r="P371"/>
  <c r="O371"/>
  <c r="R370"/>
  <c r="Q370"/>
  <c r="P370"/>
  <c r="O370"/>
  <c r="R369"/>
  <c r="Q369"/>
  <c r="P369"/>
  <c r="O369"/>
  <c r="R368"/>
  <c r="Q368"/>
  <c r="P368"/>
  <c r="O368"/>
  <c r="R367"/>
  <c r="Q367"/>
  <c r="P367"/>
  <c r="O367"/>
  <c r="R364"/>
  <c r="Q364"/>
  <c r="P364"/>
  <c r="O364"/>
  <c r="R363"/>
  <c r="Q363"/>
  <c r="P363"/>
  <c r="O363"/>
  <c r="R362"/>
  <c r="Q362"/>
  <c r="P362"/>
  <c r="O362"/>
  <c r="R361"/>
  <c r="Q361"/>
  <c r="P361"/>
  <c r="O361"/>
  <c r="R360"/>
  <c r="Q360"/>
  <c r="P360"/>
  <c r="O360"/>
  <c r="R359"/>
  <c r="Q359"/>
  <c r="P359"/>
  <c r="O359"/>
  <c r="R358"/>
  <c r="Q358"/>
  <c r="P358"/>
  <c r="O358"/>
  <c r="R357"/>
  <c r="Q357"/>
  <c r="P357"/>
  <c r="O357"/>
  <c r="R356"/>
  <c r="Q356"/>
  <c r="P356"/>
  <c r="O356"/>
  <c r="R355"/>
  <c r="Q355"/>
  <c r="P355"/>
  <c r="O355"/>
  <c r="R354"/>
  <c r="Q354"/>
  <c r="P354"/>
  <c r="O354"/>
  <c r="R353"/>
  <c r="Q353"/>
  <c r="P353"/>
  <c r="O353"/>
  <c r="R352"/>
  <c r="Q352"/>
  <c r="P352"/>
  <c r="O352"/>
  <c r="R351"/>
  <c r="Q351"/>
  <c r="P351"/>
  <c r="O351"/>
  <c r="R350"/>
  <c r="Q350"/>
  <c r="P350"/>
  <c r="O350"/>
  <c r="R349"/>
  <c r="Q349"/>
  <c r="P349"/>
  <c r="O349"/>
  <c r="R348"/>
  <c r="Q348"/>
  <c r="P348"/>
  <c r="O348"/>
  <c r="R347"/>
  <c r="Q347"/>
  <c r="P347"/>
  <c r="O347"/>
  <c r="R346"/>
  <c r="Q346"/>
  <c r="P346"/>
  <c r="O346"/>
  <c r="R343"/>
  <c r="Q343"/>
  <c r="P343"/>
  <c r="O343"/>
  <c r="R342"/>
  <c r="Q342"/>
  <c r="P342"/>
  <c r="O342"/>
  <c r="R341"/>
  <c r="Q341"/>
  <c r="P341"/>
  <c r="O341"/>
  <c r="R340"/>
  <c r="Q340"/>
  <c r="P340"/>
  <c r="O340"/>
  <c r="R339"/>
  <c r="Q339"/>
  <c r="P339"/>
  <c r="O339"/>
  <c r="R338"/>
  <c r="Q338"/>
  <c r="P338"/>
  <c r="O338"/>
  <c r="R337"/>
  <c r="Q337"/>
  <c r="P337"/>
  <c r="O337"/>
  <c r="R336"/>
  <c r="Q336"/>
  <c r="P336"/>
  <c r="O336"/>
  <c r="R335"/>
  <c r="Q335"/>
  <c r="P335"/>
  <c r="O335"/>
  <c r="R334"/>
  <c r="Q334"/>
  <c r="P334"/>
  <c r="O334"/>
  <c r="R333"/>
  <c r="Q333"/>
  <c r="P333"/>
  <c r="O333"/>
  <c r="R332"/>
  <c r="Q332"/>
  <c r="P332"/>
  <c r="O332"/>
  <c r="R331"/>
  <c r="Q331"/>
  <c r="P331"/>
  <c r="O331"/>
  <c r="R330"/>
  <c r="Q330"/>
  <c r="P330"/>
  <c r="O330"/>
  <c r="R329"/>
  <c r="Q329"/>
  <c r="P329"/>
  <c r="O329"/>
  <c r="R328"/>
  <c r="Q328"/>
  <c r="P328"/>
  <c r="O328"/>
  <c r="R327"/>
  <c r="Q327"/>
  <c r="P327"/>
  <c r="O327"/>
  <c r="R326"/>
  <c r="Q326"/>
  <c r="P326"/>
  <c r="O326"/>
  <c r="R325"/>
  <c r="Q325"/>
  <c r="P325"/>
  <c r="O325"/>
  <c r="R324"/>
  <c r="Q324"/>
  <c r="P324"/>
  <c r="O324"/>
  <c r="R323"/>
  <c r="Q323"/>
  <c r="P323"/>
  <c r="O323"/>
  <c r="R322"/>
  <c r="Q322"/>
  <c r="P322"/>
  <c r="O322"/>
  <c r="R321"/>
  <c r="Q321"/>
  <c r="P321"/>
  <c r="O321"/>
  <c r="R320"/>
  <c r="Q320"/>
  <c r="P320"/>
  <c r="O320"/>
  <c r="R319"/>
  <c r="Q319"/>
  <c r="P319"/>
  <c r="O319"/>
  <c r="R318"/>
  <c r="Q318"/>
  <c r="P318"/>
  <c r="O318"/>
  <c r="R317"/>
  <c r="Q317"/>
  <c r="P317"/>
  <c r="O317"/>
  <c r="R316"/>
  <c r="Q316"/>
  <c r="P316"/>
  <c r="O316"/>
  <c r="R315"/>
  <c r="Q315"/>
  <c r="P315"/>
  <c r="O315"/>
  <c r="R314"/>
  <c r="Q314"/>
  <c r="P314"/>
  <c r="O314"/>
  <c r="R313"/>
  <c r="Q313"/>
  <c r="P313"/>
  <c r="O313"/>
  <c r="R312"/>
  <c r="Q312"/>
  <c r="P312"/>
  <c r="O312"/>
  <c r="R311"/>
  <c r="Q311"/>
  <c r="P311"/>
  <c r="O311"/>
  <c r="R308"/>
  <c r="Q308"/>
  <c r="P308"/>
  <c r="O308"/>
  <c r="R307"/>
  <c r="Q307"/>
  <c r="P307"/>
  <c r="O307"/>
  <c r="R306"/>
  <c r="Q306"/>
  <c r="P306"/>
  <c r="O306"/>
  <c r="R305"/>
  <c r="Q305"/>
  <c r="P305"/>
  <c r="O305"/>
  <c r="R304"/>
  <c r="Q304"/>
  <c r="P304"/>
  <c r="O304"/>
  <c r="R303"/>
  <c r="Q303"/>
  <c r="P303"/>
  <c r="O303"/>
  <c r="R302"/>
  <c r="Q302"/>
  <c r="P302"/>
  <c r="O302"/>
  <c r="R301"/>
  <c r="Q301"/>
  <c r="P301"/>
  <c r="O301"/>
  <c r="R300"/>
  <c r="Q300"/>
  <c r="P300"/>
  <c r="O300"/>
  <c r="R299"/>
  <c r="Q299"/>
  <c r="P299"/>
  <c r="O299"/>
  <c r="R298"/>
  <c r="Q298"/>
  <c r="P298"/>
  <c r="O298"/>
  <c r="R295"/>
  <c r="Q295"/>
  <c r="P295"/>
  <c r="O295"/>
  <c r="R294"/>
  <c r="Q294"/>
  <c r="P294"/>
  <c r="O294"/>
  <c r="R293"/>
  <c r="Q293"/>
  <c r="P293"/>
  <c r="O293"/>
  <c r="R292"/>
  <c r="Q292"/>
  <c r="P292"/>
  <c r="O292"/>
  <c r="R291"/>
  <c r="Q291"/>
  <c r="P291"/>
  <c r="O291"/>
  <c r="R290"/>
  <c r="Q290"/>
  <c r="P290"/>
  <c r="O290"/>
  <c r="R289"/>
  <c r="Q289"/>
  <c r="P289"/>
  <c r="O289"/>
  <c r="R288"/>
  <c r="Q288"/>
  <c r="P288"/>
  <c r="O288"/>
  <c r="R287"/>
  <c r="Q287"/>
  <c r="P287"/>
  <c r="O287"/>
  <c r="R286"/>
  <c r="Q286"/>
  <c r="P286"/>
  <c r="O286"/>
  <c r="R285"/>
  <c r="Q285"/>
  <c r="P285"/>
  <c r="O285"/>
  <c r="R284"/>
  <c r="Q284"/>
  <c r="P284"/>
  <c r="O284"/>
  <c r="R283"/>
  <c r="Q283"/>
  <c r="P283"/>
  <c r="O283"/>
  <c r="R282"/>
  <c r="Q282"/>
  <c r="P282"/>
  <c r="O282"/>
  <c r="R279"/>
  <c r="Q279"/>
  <c r="P279"/>
  <c r="O279"/>
  <c r="R278"/>
  <c r="Q278"/>
  <c r="P278"/>
  <c r="O278"/>
  <c r="R277"/>
  <c r="Q277"/>
  <c r="P277"/>
  <c r="O277"/>
  <c r="R276"/>
  <c r="Q276"/>
  <c r="P276"/>
  <c r="O276"/>
  <c r="R275"/>
  <c r="Q275"/>
  <c r="P275"/>
  <c r="O275"/>
  <c r="R274"/>
  <c r="Q274"/>
  <c r="P274"/>
  <c r="O274"/>
  <c r="R273"/>
  <c r="Q273"/>
  <c r="P273"/>
  <c r="O273"/>
  <c r="R272"/>
  <c r="Q272"/>
  <c r="P272"/>
  <c r="O272"/>
  <c r="R271"/>
  <c r="Q271"/>
  <c r="P271"/>
  <c r="O271"/>
  <c r="R268"/>
  <c r="Q268"/>
  <c r="P268"/>
  <c r="O268"/>
  <c r="R267"/>
  <c r="Q267"/>
  <c r="P267"/>
  <c r="O267"/>
  <c r="R266"/>
  <c r="Q266"/>
  <c r="P266"/>
  <c r="O266"/>
  <c r="R265"/>
  <c r="Q265"/>
  <c r="P265"/>
  <c r="O265"/>
  <c r="R264"/>
  <c r="Q264"/>
  <c r="P264"/>
  <c r="O264"/>
  <c r="R263"/>
  <c r="Q263"/>
  <c r="P263"/>
  <c r="O263"/>
  <c r="R262"/>
  <c r="Q262"/>
  <c r="P262"/>
  <c r="O262"/>
  <c r="R261"/>
  <c r="Q261"/>
  <c r="P261"/>
  <c r="O261"/>
  <c r="R260"/>
  <c r="Q260"/>
  <c r="P260"/>
  <c r="O260"/>
  <c r="R259"/>
  <c r="Q259"/>
  <c r="P259"/>
  <c r="O259"/>
  <c r="R258"/>
  <c r="Q258"/>
  <c r="P258"/>
  <c r="O258"/>
  <c r="R257"/>
  <c r="Q257"/>
  <c r="P257"/>
  <c r="O257"/>
  <c r="R256"/>
  <c r="Q256"/>
  <c r="P256"/>
  <c r="O256"/>
  <c r="R255"/>
  <c r="Q255"/>
  <c r="P255"/>
  <c r="O255"/>
  <c r="R254"/>
  <c r="Q254"/>
  <c r="P254"/>
  <c r="O254"/>
  <c r="R251"/>
  <c r="Q251"/>
  <c r="P251"/>
  <c r="O251"/>
  <c r="R250"/>
  <c r="Q250"/>
  <c r="P250"/>
  <c r="O250"/>
  <c r="R249"/>
  <c r="Q249"/>
  <c r="P249"/>
  <c r="O249"/>
  <c r="R248"/>
  <c r="Q248"/>
  <c r="P248"/>
  <c r="O248"/>
  <c r="R247"/>
  <c r="Q247"/>
  <c r="P247"/>
  <c r="O247"/>
  <c r="R246"/>
  <c r="Q246"/>
  <c r="P246"/>
  <c r="O246"/>
  <c r="R245"/>
  <c r="Q245"/>
  <c r="P245"/>
  <c r="O245"/>
  <c r="R244"/>
  <c r="Q244"/>
  <c r="P244"/>
  <c r="O244"/>
  <c r="R243"/>
  <c r="Q243"/>
  <c r="P243"/>
  <c r="O243"/>
  <c r="R242"/>
  <c r="Q242"/>
  <c r="P242"/>
  <c r="O242"/>
  <c r="R241"/>
  <c r="Q241"/>
  <c r="P241"/>
  <c r="O241"/>
  <c r="R240"/>
  <c r="Q240"/>
  <c r="P240"/>
  <c r="O240"/>
  <c r="R239"/>
  <c r="Q239"/>
  <c r="P239"/>
  <c r="O239"/>
  <c r="R238"/>
  <c r="Q238"/>
  <c r="P238"/>
  <c r="O238"/>
  <c r="R237"/>
  <c r="Q237"/>
  <c r="P237"/>
  <c r="O237"/>
  <c r="R236"/>
  <c r="Q236"/>
  <c r="P236"/>
  <c r="O236"/>
  <c r="R235"/>
  <c r="Q235"/>
  <c r="P235"/>
  <c r="O235"/>
  <c r="R234"/>
  <c r="Q234"/>
  <c r="P234"/>
  <c r="O234"/>
  <c r="R233"/>
  <c r="Q233"/>
  <c r="P233"/>
  <c r="O233"/>
  <c r="R232"/>
  <c r="Q232"/>
  <c r="P232"/>
  <c r="O232"/>
  <c r="R231"/>
  <c r="Q231"/>
  <c r="P231"/>
  <c r="O231"/>
  <c r="R230"/>
  <c r="Q230"/>
  <c r="P230"/>
  <c r="O230"/>
  <c r="R229"/>
  <c r="Q229"/>
  <c r="P229"/>
  <c r="O229"/>
  <c r="R226"/>
  <c r="Q226"/>
  <c r="P226"/>
  <c r="O226"/>
  <c r="R225"/>
  <c r="Q225"/>
  <c r="P225"/>
  <c r="O225"/>
  <c r="R224"/>
  <c r="Q224"/>
  <c r="P224"/>
  <c r="O224"/>
  <c r="R223"/>
  <c r="Q223"/>
  <c r="P223"/>
  <c r="O223"/>
  <c r="R222"/>
  <c r="Q222"/>
  <c r="P222"/>
  <c r="O222"/>
  <c r="R221"/>
  <c r="Q221"/>
  <c r="P221"/>
  <c r="O221"/>
  <c r="R220"/>
  <c r="Q220"/>
  <c r="P220"/>
  <c r="O220"/>
  <c r="R219"/>
  <c r="Q219"/>
  <c r="P219"/>
  <c r="O219"/>
  <c r="R218"/>
  <c r="Q218"/>
  <c r="P218"/>
  <c r="O218"/>
  <c r="R217"/>
  <c r="Q217"/>
  <c r="P217"/>
  <c r="O217"/>
  <c r="R216"/>
  <c r="Q216"/>
  <c r="P216"/>
  <c r="O216"/>
  <c r="R215"/>
  <c r="R383"/>
  <c r="Q215"/>
  <c r="Q383"/>
  <c r="P215"/>
  <c r="O215"/>
  <c r="L382"/>
  <c r="K382"/>
  <c r="J382"/>
  <c r="I382"/>
  <c r="L381"/>
  <c r="K381"/>
  <c r="J381"/>
  <c r="I381"/>
  <c r="L380"/>
  <c r="K380"/>
  <c r="J380"/>
  <c r="I380"/>
  <c r="L379"/>
  <c r="K379"/>
  <c r="J379"/>
  <c r="I379"/>
  <c r="L378"/>
  <c r="K378"/>
  <c r="J378"/>
  <c r="I378"/>
  <c r="L377"/>
  <c r="K377"/>
  <c r="J377"/>
  <c r="I377"/>
  <c r="L376"/>
  <c r="K376"/>
  <c r="J376"/>
  <c r="I376"/>
  <c r="L375"/>
  <c r="K375"/>
  <c r="J375"/>
  <c r="I375"/>
  <c r="L374"/>
  <c r="K374"/>
  <c r="J374"/>
  <c r="I374"/>
  <c r="L373"/>
  <c r="K373"/>
  <c r="J373"/>
  <c r="I373"/>
  <c r="L372"/>
  <c r="K372"/>
  <c r="J372"/>
  <c r="I372"/>
  <c r="L371"/>
  <c r="K371"/>
  <c r="J371"/>
  <c r="I371"/>
  <c r="L370"/>
  <c r="K370"/>
  <c r="J370"/>
  <c r="I370"/>
  <c r="L369"/>
  <c r="K369"/>
  <c r="J369"/>
  <c r="I369"/>
  <c r="L368"/>
  <c r="K368"/>
  <c r="J368"/>
  <c r="I368"/>
  <c r="L367"/>
  <c r="K367"/>
  <c r="J367"/>
  <c r="I367"/>
  <c r="L364"/>
  <c r="K364"/>
  <c r="J364"/>
  <c r="I364"/>
  <c r="L363"/>
  <c r="K363"/>
  <c r="J363"/>
  <c r="I363"/>
  <c r="L362"/>
  <c r="K362"/>
  <c r="J362"/>
  <c r="I362"/>
  <c r="L361"/>
  <c r="K361"/>
  <c r="J361"/>
  <c r="I361"/>
  <c r="L360"/>
  <c r="K360"/>
  <c r="J360"/>
  <c r="I360"/>
  <c r="L359"/>
  <c r="K359"/>
  <c r="J359"/>
  <c r="I359"/>
  <c r="L358"/>
  <c r="K358"/>
  <c r="J358"/>
  <c r="I358"/>
  <c r="L357"/>
  <c r="K357"/>
  <c r="J357"/>
  <c r="I357"/>
  <c r="L356"/>
  <c r="K356"/>
  <c r="J356"/>
  <c r="I356"/>
  <c r="L355"/>
  <c r="K355"/>
  <c r="J355"/>
  <c r="I355"/>
  <c r="L354"/>
  <c r="K354"/>
  <c r="J354"/>
  <c r="I354"/>
  <c r="L353"/>
  <c r="K353"/>
  <c r="J353"/>
  <c r="I353"/>
  <c r="L352"/>
  <c r="K352"/>
  <c r="J352"/>
  <c r="I352"/>
  <c r="L351"/>
  <c r="K351"/>
  <c r="J351"/>
  <c r="I351"/>
  <c r="L350"/>
  <c r="L383"/>
  <c r="K350"/>
  <c r="J350"/>
  <c r="I350"/>
  <c r="L349"/>
  <c r="K349"/>
  <c r="J349"/>
  <c r="I349"/>
  <c r="L348"/>
  <c r="K348"/>
  <c r="J348"/>
  <c r="I348"/>
  <c r="L347"/>
  <c r="K347"/>
  <c r="J347"/>
  <c r="I347"/>
  <c r="L346"/>
  <c r="K346"/>
  <c r="J346"/>
  <c r="I346"/>
  <c r="L343"/>
  <c r="K343"/>
  <c r="J343"/>
  <c r="I343"/>
  <c r="L342"/>
  <c r="K342"/>
  <c r="J342"/>
  <c r="I342"/>
  <c r="L341"/>
  <c r="K341"/>
  <c r="J341"/>
  <c r="I341"/>
  <c r="L340"/>
  <c r="K340"/>
  <c r="J340"/>
  <c r="I340"/>
  <c r="L339"/>
  <c r="K339"/>
  <c r="J339"/>
  <c r="I339"/>
  <c r="L338"/>
  <c r="K338"/>
  <c r="J338"/>
  <c r="I338"/>
  <c r="L337"/>
  <c r="K337"/>
  <c r="J337"/>
  <c r="I337"/>
  <c r="L336"/>
  <c r="K336"/>
  <c r="J336"/>
  <c r="I336"/>
  <c r="L335"/>
  <c r="K335"/>
  <c r="J335"/>
  <c r="I335"/>
  <c r="L334"/>
  <c r="K334"/>
  <c r="J334"/>
  <c r="I334"/>
  <c r="L333"/>
  <c r="K333"/>
  <c r="J333"/>
  <c r="I333"/>
  <c r="L332"/>
  <c r="K332"/>
  <c r="J332"/>
  <c r="I332"/>
  <c r="L331"/>
  <c r="K331"/>
  <c r="J331"/>
  <c r="I331"/>
  <c r="L330"/>
  <c r="K330"/>
  <c r="J330"/>
  <c r="I330"/>
  <c r="L329"/>
  <c r="K329"/>
  <c r="J329"/>
  <c r="I329"/>
  <c r="L328"/>
  <c r="K328"/>
  <c r="J328"/>
  <c r="I328"/>
  <c r="L327"/>
  <c r="K327"/>
  <c r="J327"/>
  <c r="I327"/>
  <c r="L326"/>
  <c r="K326"/>
  <c r="J326"/>
  <c r="I326"/>
  <c r="L325"/>
  <c r="K325"/>
  <c r="J325"/>
  <c r="I325"/>
  <c r="L324"/>
  <c r="K324"/>
  <c r="J324"/>
  <c r="I324"/>
  <c r="L323"/>
  <c r="K323"/>
  <c r="J323"/>
  <c r="I323"/>
  <c r="L322"/>
  <c r="K322"/>
  <c r="J322"/>
  <c r="I322"/>
  <c r="L321"/>
  <c r="K321"/>
  <c r="J321"/>
  <c r="I321"/>
  <c r="L320"/>
  <c r="K320"/>
  <c r="J320"/>
  <c r="I320"/>
  <c r="L319"/>
  <c r="K319"/>
  <c r="J319"/>
  <c r="I319"/>
  <c r="L318"/>
  <c r="K318"/>
  <c r="J318"/>
  <c r="I318"/>
  <c r="L317"/>
  <c r="K317"/>
  <c r="J317"/>
  <c r="I317"/>
  <c r="L316"/>
  <c r="K316"/>
  <c r="J316"/>
  <c r="I316"/>
  <c r="L315"/>
  <c r="K315"/>
  <c r="J315"/>
  <c r="I315"/>
  <c r="L314"/>
  <c r="K314"/>
  <c r="J314"/>
  <c r="I314"/>
  <c r="L313"/>
  <c r="K313"/>
  <c r="J313"/>
  <c r="I313"/>
  <c r="L312"/>
  <c r="K312"/>
  <c r="J312"/>
  <c r="I312"/>
  <c r="L311"/>
  <c r="K311"/>
  <c r="J311"/>
  <c r="I311"/>
  <c r="L308"/>
  <c r="K308"/>
  <c r="J308"/>
  <c r="I308"/>
  <c r="L307"/>
  <c r="K307"/>
  <c r="J307"/>
  <c r="I307"/>
  <c r="L306"/>
  <c r="K306"/>
  <c r="J306"/>
  <c r="I306"/>
  <c r="L305"/>
  <c r="K305"/>
  <c r="J305"/>
  <c r="I305"/>
  <c r="L304"/>
  <c r="K304"/>
  <c r="J304"/>
  <c r="I304"/>
  <c r="L303"/>
  <c r="K303"/>
  <c r="J303"/>
  <c r="I303"/>
  <c r="L302"/>
  <c r="K302"/>
  <c r="J302"/>
  <c r="I302"/>
  <c r="L301"/>
  <c r="K301"/>
  <c r="J301"/>
  <c r="I301"/>
  <c r="L300"/>
  <c r="K300"/>
  <c r="J300"/>
  <c r="I300"/>
  <c r="L299"/>
  <c r="K299"/>
  <c r="J299"/>
  <c r="I299"/>
  <c r="L298"/>
  <c r="K298"/>
  <c r="J298"/>
  <c r="I298"/>
  <c r="L295"/>
  <c r="K295"/>
  <c r="J295"/>
  <c r="I295"/>
  <c r="L294"/>
  <c r="K294"/>
  <c r="J294"/>
  <c r="I294"/>
  <c r="L293"/>
  <c r="K293"/>
  <c r="J293"/>
  <c r="I293"/>
  <c r="L292"/>
  <c r="K292"/>
  <c r="J292"/>
  <c r="I292"/>
  <c r="L291"/>
  <c r="K291"/>
  <c r="J291"/>
  <c r="I291"/>
  <c r="L290"/>
  <c r="K290"/>
  <c r="J290"/>
  <c r="I290"/>
  <c r="L289"/>
  <c r="K289"/>
  <c r="J289"/>
  <c r="I289"/>
  <c r="L288"/>
  <c r="K288"/>
  <c r="J288"/>
  <c r="I288"/>
  <c r="L287"/>
  <c r="K287"/>
  <c r="J287"/>
  <c r="I287"/>
  <c r="L286"/>
  <c r="K286"/>
  <c r="J286"/>
  <c r="I286"/>
  <c r="L285"/>
  <c r="K285"/>
  <c r="J285"/>
  <c r="I285"/>
  <c r="L284"/>
  <c r="K284"/>
  <c r="J284"/>
  <c r="I284"/>
  <c r="L283"/>
  <c r="K283"/>
  <c r="J283"/>
  <c r="I283"/>
  <c r="L282"/>
  <c r="K282"/>
  <c r="J282"/>
  <c r="I282"/>
  <c r="L279"/>
  <c r="K279"/>
  <c r="J279"/>
  <c r="I279"/>
  <c r="L278"/>
  <c r="K278"/>
  <c r="J278"/>
  <c r="I278"/>
  <c r="L277"/>
  <c r="K277"/>
  <c r="J277"/>
  <c r="I277"/>
  <c r="L276"/>
  <c r="K276"/>
  <c r="J276"/>
  <c r="I276"/>
  <c r="L275"/>
  <c r="K275"/>
  <c r="J275"/>
  <c r="I275"/>
  <c r="L274"/>
  <c r="K274"/>
  <c r="J274"/>
  <c r="I274"/>
  <c r="L273"/>
  <c r="K273"/>
  <c r="J273"/>
  <c r="I273"/>
  <c r="L272"/>
  <c r="K272"/>
  <c r="J272"/>
  <c r="I272"/>
  <c r="L271"/>
  <c r="K271"/>
  <c r="J271"/>
  <c r="I271"/>
  <c r="L268"/>
  <c r="K268"/>
  <c r="J268"/>
  <c r="I268"/>
  <c r="L267"/>
  <c r="K267"/>
  <c r="J267"/>
  <c r="I267"/>
  <c r="L266"/>
  <c r="K266"/>
  <c r="J266"/>
  <c r="I266"/>
  <c r="L265"/>
  <c r="K265"/>
  <c r="J265"/>
  <c r="I265"/>
  <c r="L264"/>
  <c r="K264"/>
  <c r="J264"/>
  <c r="I264"/>
  <c r="L263"/>
  <c r="K263"/>
  <c r="J263"/>
  <c r="I263"/>
  <c r="L262"/>
  <c r="K262"/>
  <c r="J262"/>
  <c r="I262"/>
  <c r="L261"/>
  <c r="K261"/>
  <c r="J261"/>
  <c r="I261"/>
  <c r="L260"/>
  <c r="K260"/>
  <c r="J260"/>
  <c r="I260"/>
  <c r="L259"/>
  <c r="K259"/>
  <c r="J259"/>
  <c r="I259"/>
  <c r="L258"/>
  <c r="K258"/>
  <c r="J258"/>
  <c r="I258"/>
  <c r="L257"/>
  <c r="K257"/>
  <c r="J257"/>
  <c r="I257"/>
  <c r="L256"/>
  <c r="K256"/>
  <c r="J256"/>
  <c r="I256"/>
  <c r="L255"/>
  <c r="K255"/>
  <c r="J255"/>
  <c r="I255"/>
  <c r="L254"/>
  <c r="K254"/>
  <c r="J254"/>
  <c r="I254"/>
  <c r="L251"/>
  <c r="K251"/>
  <c r="J251"/>
  <c r="I251"/>
  <c r="L250"/>
  <c r="K250"/>
  <c r="J250"/>
  <c r="I250"/>
  <c r="L249"/>
  <c r="K249"/>
  <c r="J249"/>
  <c r="I249"/>
  <c r="L248"/>
  <c r="K248"/>
  <c r="J248"/>
  <c r="I248"/>
  <c r="L247"/>
  <c r="K247"/>
  <c r="J247"/>
  <c r="I247"/>
  <c r="L246"/>
  <c r="K246"/>
  <c r="J246"/>
  <c r="I246"/>
  <c r="L245"/>
  <c r="K245"/>
  <c r="J245"/>
  <c r="I245"/>
  <c r="L244"/>
  <c r="K244"/>
  <c r="J244"/>
  <c r="I244"/>
  <c r="L243"/>
  <c r="K243"/>
  <c r="J243"/>
  <c r="I243"/>
  <c r="L242"/>
  <c r="K242"/>
  <c r="J242"/>
  <c r="I242"/>
  <c r="L241"/>
  <c r="K241"/>
  <c r="J241"/>
  <c r="I241"/>
  <c r="L240"/>
  <c r="K240"/>
  <c r="J240"/>
  <c r="I240"/>
  <c r="L239"/>
  <c r="K239"/>
  <c r="J239"/>
  <c r="I239"/>
  <c r="L238"/>
  <c r="K238"/>
  <c r="J238"/>
  <c r="I238"/>
  <c r="L237"/>
  <c r="K237"/>
  <c r="J237"/>
  <c r="I237"/>
  <c r="L236"/>
  <c r="K236"/>
  <c r="J236"/>
  <c r="I236"/>
  <c r="L235"/>
  <c r="K235"/>
  <c r="J235"/>
  <c r="I235"/>
  <c r="L234"/>
  <c r="K234"/>
  <c r="J234"/>
  <c r="I234"/>
  <c r="L233"/>
  <c r="K233"/>
  <c r="J233"/>
  <c r="I233"/>
  <c r="L232"/>
  <c r="K232"/>
  <c r="J232"/>
  <c r="I232"/>
  <c r="L231"/>
  <c r="K231"/>
  <c r="J231"/>
  <c r="I231"/>
  <c r="L230"/>
  <c r="K230"/>
  <c r="J230"/>
  <c r="I230"/>
  <c r="L229"/>
  <c r="K229"/>
  <c r="J229"/>
  <c r="I229"/>
  <c r="L226"/>
  <c r="K226"/>
  <c r="J226"/>
  <c r="I226"/>
  <c r="L225"/>
  <c r="K225"/>
  <c r="J225"/>
  <c r="I225"/>
  <c r="L224"/>
  <c r="K224"/>
  <c r="J224"/>
  <c r="I224"/>
  <c r="L223"/>
  <c r="K223"/>
  <c r="J223"/>
  <c r="I223"/>
  <c r="L222"/>
  <c r="K222"/>
  <c r="J222"/>
  <c r="I222"/>
  <c r="L221"/>
  <c r="K221"/>
  <c r="J221"/>
  <c r="I221"/>
  <c r="L220"/>
  <c r="K220"/>
  <c r="J220"/>
  <c r="I220"/>
  <c r="L219"/>
  <c r="K219"/>
  <c r="J219"/>
  <c r="I219"/>
  <c r="L218"/>
  <c r="K218"/>
  <c r="J218"/>
  <c r="I218"/>
  <c r="L217"/>
  <c r="K217"/>
  <c r="J217"/>
  <c r="I217"/>
  <c r="L216"/>
  <c r="K216"/>
  <c r="J216"/>
  <c r="I216"/>
  <c r="L215"/>
  <c r="K215"/>
  <c r="K383"/>
  <c r="J215"/>
  <c r="J383"/>
  <c r="I215"/>
  <c r="I383"/>
  <c r="F180"/>
  <c r="E180"/>
  <c r="D180"/>
  <c r="C180"/>
  <c r="F382"/>
  <c r="N178" i="58"/>
  <c r="E382" i="66"/>
  <c r="L178" i="58"/>
  <c r="D382" i="66"/>
  <c r="C382"/>
  <c r="H178" i="58"/>
  <c r="F381" i="66"/>
  <c r="N177" i="58"/>
  <c r="E381" i="66"/>
  <c r="L177" i="58"/>
  <c r="D381" i="66"/>
  <c r="C381"/>
  <c r="H177" i="58"/>
  <c r="F380" i="66"/>
  <c r="N176" i="58"/>
  <c r="E380" i="66"/>
  <c r="L176" i="58"/>
  <c r="D380" i="66"/>
  <c r="C380"/>
  <c r="H176" i="58"/>
  <c r="F379" i="66"/>
  <c r="N175" i="58"/>
  <c r="E379" i="66"/>
  <c r="L175" i="58"/>
  <c r="D379" i="66"/>
  <c r="C379"/>
  <c r="H175" i="58"/>
  <c r="F378" i="66"/>
  <c r="N174" i="58"/>
  <c r="E378" i="66"/>
  <c r="L174" i="58"/>
  <c r="D378" i="66"/>
  <c r="C378"/>
  <c r="H174" i="58"/>
  <c r="F377" i="66"/>
  <c r="N173" i="58"/>
  <c r="E377" i="66"/>
  <c r="L173" i="58"/>
  <c r="D377" i="66"/>
  <c r="C377"/>
  <c r="H173" i="58"/>
  <c r="F376" i="66"/>
  <c r="N172" i="58"/>
  <c r="E376" i="66"/>
  <c r="L172" i="58"/>
  <c r="D376" i="66"/>
  <c r="C376"/>
  <c r="H172" i="58"/>
  <c r="F375" i="66"/>
  <c r="N171" i="58"/>
  <c r="E375" i="66"/>
  <c r="L171" i="58"/>
  <c r="D375" i="66"/>
  <c r="C375"/>
  <c r="H171" i="58"/>
  <c r="F374" i="66"/>
  <c r="N170" i="58"/>
  <c r="E374" i="66"/>
  <c r="L170" i="58"/>
  <c r="D374" i="66"/>
  <c r="C374"/>
  <c r="H170" i="58"/>
  <c r="F373" i="66"/>
  <c r="N169" i="58"/>
  <c r="E373" i="66"/>
  <c r="L169" i="58"/>
  <c r="D373" i="66"/>
  <c r="C373"/>
  <c r="H169" i="58"/>
  <c r="F372" i="66"/>
  <c r="N168" i="58"/>
  <c r="E372" i="66"/>
  <c r="L168" i="58"/>
  <c r="D372" i="66"/>
  <c r="C372"/>
  <c r="H168" i="58"/>
  <c r="F371" i="66"/>
  <c r="N167" i="58"/>
  <c r="E371" i="66"/>
  <c r="L167" i="58"/>
  <c r="D371" i="66"/>
  <c r="C371"/>
  <c r="H167" i="58"/>
  <c r="F370" i="66"/>
  <c r="N166" i="58"/>
  <c r="E370" i="66"/>
  <c r="L166" i="58"/>
  <c r="D370" i="66"/>
  <c r="C370"/>
  <c r="H166" i="58"/>
  <c r="F369" i="66"/>
  <c r="N165" i="58"/>
  <c r="E369" i="66"/>
  <c r="L165" i="58"/>
  <c r="D369" i="66"/>
  <c r="C369"/>
  <c r="H165" i="58"/>
  <c r="F368" i="66"/>
  <c r="N164" i="58"/>
  <c r="E368" i="66"/>
  <c r="L164" i="58"/>
  <c r="D368" i="66"/>
  <c r="C368"/>
  <c r="H164" i="58"/>
  <c r="F367" i="66"/>
  <c r="N163" i="58"/>
  <c r="E367" i="66"/>
  <c r="L163" i="58"/>
  <c r="D367" i="66"/>
  <c r="C367"/>
  <c r="H163" i="58"/>
  <c r="F364" i="66"/>
  <c r="N160" i="58"/>
  <c r="E364" i="66"/>
  <c r="L160" i="58"/>
  <c r="D364" i="66"/>
  <c r="C364"/>
  <c r="H160" i="58"/>
  <c r="F363" i="66"/>
  <c r="N159" i="58"/>
  <c r="E363" i="66"/>
  <c r="L159" i="58"/>
  <c r="D363" i="66"/>
  <c r="C363"/>
  <c r="H159" i="58"/>
  <c r="F362" i="66"/>
  <c r="N158" i="58"/>
  <c r="E362" i="66"/>
  <c r="L158" i="58"/>
  <c r="D362" i="66"/>
  <c r="C362"/>
  <c r="H158" i="58"/>
  <c r="F361" i="66"/>
  <c r="N157" i="58"/>
  <c r="E361" i="66"/>
  <c r="L157" i="58"/>
  <c r="D361" i="66"/>
  <c r="C361"/>
  <c r="H157" i="58"/>
  <c r="F360" i="66"/>
  <c r="N156" i="58"/>
  <c r="E360" i="66"/>
  <c r="L156" i="58"/>
  <c r="D360" i="66"/>
  <c r="C360"/>
  <c r="H156" i="58"/>
  <c r="F359" i="66"/>
  <c r="N155" i="58"/>
  <c r="E359" i="66"/>
  <c r="L155" i="58"/>
  <c r="D359" i="66"/>
  <c r="C359"/>
  <c r="H155" i="58"/>
  <c r="F358" i="66"/>
  <c r="N154" i="58"/>
  <c r="E358" i="66"/>
  <c r="L154" i="58"/>
  <c r="D358" i="66"/>
  <c r="C358"/>
  <c r="H154" i="58"/>
  <c r="F357" i="66"/>
  <c r="N153" i="58"/>
  <c r="E357" i="66"/>
  <c r="L153" i="58"/>
  <c r="D357" i="66"/>
  <c r="C357"/>
  <c r="H153" i="58"/>
  <c r="F356" i="66"/>
  <c r="N152" i="58"/>
  <c r="E356" i="66"/>
  <c r="L152" i="58"/>
  <c r="D356" i="66"/>
  <c r="C356"/>
  <c r="H152" i="58"/>
  <c r="F355" i="66"/>
  <c r="N151" i="58"/>
  <c r="E355" i="66"/>
  <c r="L151" i="58"/>
  <c r="D355" i="66"/>
  <c r="C355"/>
  <c r="H151" i="58"/>
  <c r="F354" i="66"/>
  <c r="N150" i="58"/>
  <c r="E354" i="66"/>
  <c r="L150" i="58"/>
  <c r="D354" i="66"/>
  <c r="C354"/>
  <c r="H150" i="58"/>
  <c r="F353" i="66"/>
  <c r="N149" i="58"/>
  <c r="E353" i="66"/>
  <c r="L149" i="58"/>
  <c r="D353" i="66"/>
  <c r="C353"/>
  <c r="H149" i="58"/>
  <c r="F352" i="66"/>
  <c r="N148" i="58"/>
  <c r="E352" i="66"/>
  <c r="L148" i="58"/>
  <c r="D352" i="66"/>
  <c r="C352"/>
  <c r="H148" i="58"/>
  <c r="F351" i="66"/>
  <c r="N147" i="58"/>
  <c r="E351" i="66"/>
  <c r="L147" i="58"/>
  <c r="D351" i="66"/>
  <c r="C351"/>
  <c r="H147" i="58"/>
  <c r="F350" i="66"/>
  <c r="N146" i="58"/>
  <c r="E350" i="66"/>
  <c r="L146" i="58"/>
  <c r="D350" i="66"/>
  <c r="C350"/>
  <c r="H146" i="58"/>
  <c r="F349" i="66"/>
  <c r="N145" i="58"/>
  <c r="E349" i="66"/>
  <c r="L145" i="58"/>
  <c r="D349" i="66"/>
  <c r="C349"/>
  <c r="H145" i="58"/>
  <c r="F348" i="66"/>
  <c r="N144" i="58"/>
  <c r="E348" i="66"/>
  <c r="L144" i="58"/>
  <c r="D348" i="66"/>
  <c r="C348"/>
  <c r="H144" i="58"/>
  <c r="F347" i="66"/>
  <c r="N143" i="58"/>
  <c r="N141" s="1"/>
  <c r="E347" i="66"/>
  <c r="L143" i="58"/>
  <c r="L141" s="1"/>
  <c r="L8" s="1"/>
  <c r="D347" i="66"/>
  <c r="C347"/>
  <c r="H143" i="58"/>
  <c r="F346" i="66"/>
  <c r="N142" i="58"/>
  <c r="E346" i="66"/>
  <c r="L142" i="58"/>
  <c r="D346" i="66"/>
  <c r="C346"/>
  <c r="H142" i="58"/>
  <c r="H141" s="1"/>
  <c r="F343" i="66"/>
  <c r="N139" i="58"/>
  <c r="E343" i="66"/>
  <c r="L139" i="58"/>
  <c r="D343" i="66"/>
  <c r="C343"/>
  <c r="H139" i="58"/>
  <c r="F342" i="66"/>
  <c r="N138" i="58"/>
  <c r="E342" i="66"/>
  <c r="L138" i="58"/>
  <c r="D342" i="66"/>
  <c r="C342"/>
  <c r="H138" i="58"/>
  <c r="F341" i="66"/>
  <c r="N137" i="58"/>
  <c r="E341" i="66"/>
  <c r="L137" i="58"/>
  <c r="D341" i="66"/>
  <c r="C341"/>
  <c r="H137" i="58"/>
  <c r="F340" i="66"/>
  <c r="N136" i="58"/>
  <c r="E340" i="66"/>
  <c r="L136" i="58"/>
  <c r="D340" i="66"/>
  <c r="C340"/>
  <c r="H136" i="58"/>
  <c r="F339" i="66"/>
  <c r="N135" i="58"/>
  <c r="E339" i="66"/>
  <c r="L135" i="58"/>
  <c r="D339" i="66"/>
  <c r="C339"/>
  <c r="H135" i="58"/>
  <c r="F338" i="66"/>
  <c r="N134" i="58"/>
  <c r="E338" i="66"/>
  <c r="L134" i="58"/>
  <c r="D338" i="66"/>
  <c r="C338"/>
  <c r="H134" i="58"/>
  <c r="F337" i="66"/>
  <c r="N133" i="58"/>
  <c r="E337" i="66"/>
  <c r="L133" i="58"/>
  <c r="D337" i="66"/>
  <c r="C337"/>
  <c r="H133" i="58"/>
  <c r="F336" i="66"/>
  <c r="N132" i="58"/>
  <c r="E336" i="66"/>
  <c r="L132" i="58"/>
  <c r="D336" i="66"/>
  <c r="C336"/>
  <c r="H132" i="58"/>
  <c r="F335" i="66"/>
  <c r="N131" i="58"/>
  <c r="E335" i="66"/>
  <c r="L131" i="58"/>
  <c r="D335" i="66"/>
  <c r="C335"/>
  <c r="H131" i="58"/>
  <c r="F334" i="66"/>
  <c r="N130" i="58"/>
  <c r="E334" i="66"/>
  <c r="L130" i="58"/>
  <c r="D334" i="66"/>
  <c r="C334"/>
  <c r="H130" i="58"/>
  <c r="F333" i="66"/>
  <c r="N129" i="58"/>
  <c r="E333" i="66"/>
  <c r="L129" i="58"/>
  <c r="D333" i="66"/>
  <c r="C333"/>
  <c r="H129" i="58"/>
  <c r="F332" i="66"/>
  <c r="N128" i="58"/>
  <c r="E332" i="66"/>
  <c r="L128" i="58"/>
  <c r="D332" i="66"/>
  <c r="C332"/>
  <c r="H128" i="58"/>
  <c r="F331" i="66"/>
  <c r="N127" i="58"/>
  <c r="E331" i="66"/>
  <c r="L127" i="58"/>
  <c r="D331" i="66"/>
  <c r="C331"/>
  <c r="H127" i="58"/>
  <c r="F330" i="66"/>
  <c r="N126" i="58"/>
  <c r="E330" i="66"/>
  <c r="L126" i="58"/>
  <c r="D330" i="66"/>
  <c r="C330"/>
  <c r="H126" i="58"/>
  <c r="F329" i="66"/>
  <c r="N125" i="58"/>
  <c r="E329" i="66"/>
  <c r="L125" i="58"/>
  <c r="D329" i="66"/>
  <c r="C329"/>
  <c r="H125" i="58"/>
  <c r="F328" i="66"/>
  <c r="N124" i="58"/>
  <c r="E328" i="66"/>
  <c r="L124" i="58"/>
  <c r="D328" i="66"/>
  <c r="C328"/>
  <c r="H124" i="58"/>
  <c r="F327" i="66"/>
  <c r="N123" i="58"/>
  <c r="E327" i="66"/>
  <c r="L123" i="58"/>
  <c r="D327" i="66"/>
  <c r="C327"/>
  <c r="H123" i="58"/>
  <c r="F326" i="66"/>
  <c r="N122" i="58"/>
  <c r="E326" i="66"/>
  <c r="L122" i="58"/>
  <c r="D326" i="66"/>
  <c r="C326"/>
  <c r="H122" i="58"/>
  <c r="F325" i="66"/>
  <c r="N121" i="58"/>
  <c r="E325" i="66"/>
  <c r="L121" i="58"/>
  <c r="D325" i="66"/>
  <c r="C325"/>
  <c r="H121" i="58"/>
  <c r="F324" i="66"/>
  <c r="N120" i="58"/>
  <c r="E324" i="66"/>
  <c r="L120" i="58"/>
  <c r="D324" i="66"/>
  <c r="C324"/>
  <c r="H120" i="58"/>
  <c r="F323" i="66"/>
  <c r="N119" i="58"/>
  <c r="E323" i="66"/>
  <c r="L119" i="58"/>
  <c r="D323" i="66"/>
  <c r="C323"/>
  <c r="H119" i="58"/>
  <c r="F322" i="66"/>
  <c r="N118" i="58"/>
  <c r="E322" i="66"/>
  <c r="L118" i="58"/>
  <c r="D322" i="66"/>
  <c r="C322"/>
  <c r="H118" i="58"/>
  <c r="F321" i="66"/>
  <c r="N117" i="58"/>
  <c r="E321" i="66"/>
  <c r="L117" i="58"/>
  <c r="D321" i="66"/>
  <c r="C321"/>
  <c r="H117" i="58"/>
  <c r="F320" i="66"/>
  <c r="N116" i="58"/>
  <c r="E320" i="66"/>
  <c r="L116" i="58"/>
  <c r="D320" i="66"/>
  <c r="C320"/>
  <c r="H116" i="58"/>
  <c r="F319" i="66"/>
  <c r="N115" i="58"/>
  <c r="E319" i="66"/>
  <c r="L115" i="58"/>
  <c r="D319" i="66"/>
  <c r="C319"/>
  <c r="H115" i="58"/>
  <c r="F318" i="66"/>
  <c r="N114" i="58"/>
  <c r="E318" i="66"/>
  <c r="L114" i="58"/>
  <c r="D318" i="66"/>
  <c r="C318"/>
  <c r="H114" i="58"/>
  <c r="F317" i="66"/>
  <c r="N113" i="58"/>
  <c r="E317" i="66"/>
  <c r="L113" i="58"/>
  <c r="D317" i="66"/>
  <c r="C317"/>
  <c r="H113" i="58"/>
  <c r="F316" i="66"/>
  <c r="N112" i="58"/>
  <c r="E316" i="66"/>
  <c r="L112" i="58"/>
  <c r="D316" i="66"/>
  <c r="C316"/>
  <c r="H112" i="58"/>
  <c r="F315" i="66"/>
  <c r="N111" i="58"/>
  <c r="E315" i="66"/>
  <c r="L111" i="58"/>
  <c r="D315" i="66"/>
  <c r="C315"/>
  <c r="H111" i="58"/>
  <c r="F314" i="66"/>
  <c r="N110" i="58"/>
  <c r="E314" i="66"/>
  <c r="L110" i="58"/>
  <c r="D314" i="66"/>
  <c r="C314"/>
  <c r="H110" i="58"/>
  <c r="F313" i="66"/>
  <c r="N109" i="58"/>
  <c r="E313" i="66"/>
  <c r="L109" i="58"/>
  <c r="D313" i="66"/>
  <c r="C313"/>
  <c r="H109" i="58"/>
  <c r="F312" i="66"/>
  <c r="N108" i="58"/>
  <c r="E312" i="66"/>
  <c r="L108" i="58"/>
  <c r="D312" i="66"/>
  <c r="C312"/>
  <c r="H108" i="58"/>
  <c r="F311" i="66"/>
  <c r="N107" i="58"/>
  <c r="E311" i="66"/>
  <c r="L107" i="58"/>
  <c r="D311" i="66"/>
  <c r="C311"/>
  <c r="F308"/>
  <c r="N104" i="58"/>
  <c r="E308" i="66"/>
  <c r="L104" i="58"/>
  <c r="D308" i="66"/>
  <c r="C308"/>
  <c r="F307"/>
  <c r="N103" i="58"/>
  <c r="E307" i="66"/>
  <c r="L103" i="58"/>
  <c r="D307" i="66"/>
  <c r="C307"/>
  <c r="F306"/>
  <c r="N102" i="58"/>
  <c r="E306" i="66"/>
  <c r="L102" i="58"/>
  <c r="D306" i="66"/>
  <c r="C306"/>
  <c r="F305"/>
  <c r="N101" i="58"/>
  <c r="E305" i="66"/>
  <c r="L101" i="58"/>
  <c r="D305" i="66"/>
  <c r="C305"/>
  <c r="F304"/>
  <c r="N100" i="58"/>
  <c r="E304" i="66"/>
  <c r="L100" i="58"/>
  <c r="D304" i="66"/>
  <c r="C304"/>
  <c r="F303"/>
  <c r="N99" i="58"/>
  <c r="E303" i="66"/>
  <c r="L99" i="58"/>
  <c r="D303" i="66"/>
  <c r="C303"/>
  <c r="F302"/>
  <c r="N98" i="58"/>
  <c r="E302" i="66"/>
  <c r="L98" i="58"/>
  <c r="D302" i="66"/>
  <c r="C302"/>
  <c r="F301"/>
  <c r="N97" i="58"/>
  <c r="E301" i="66"/>
  <c r="L97" i="58"/>
  <c r="D301" i="66"/>
  <c r="C301"/>
  <c r="F300"/>
  <c r="N96" i="58"/>
  <c r="E300" i="66"/>
  <c r="L96" i="58"/>
  <c r="D300" i="66"/>
  <c r="C300"/>
  <c r="F299"/>
  <c r="N95" i="58"/>
  <c r="E299" i="66"/>
  <c r="L95" i="58"/>
  <c r="D299" i="66"/>
  <c r="C299"/>
  <c r="F298"/>
  <c r="N94" i="58"/>
  <c r="E298" i="66"/>
  <c r="L94" i="58"/>
  <c r="D298" i="66"/>
  <c r="J94" i="58"/>
  <c r="C298" i="66"/>
  <c r="F295"/>
  <c r="N91" i="58"/>
  <c r="E295" i="66"/>
  <c r="L91" i="58"/>
  <c r="D295" i="66"/>
  <c r="C295"/>
  <c r="F294"/>
  <c r="N90" i="58"/>
  <c r="E294" i="66"/>
  <c r="L90" i="58"/>
  <c r="D294" i="66"/>
  <c r="C294"/>
  <c r="F293"/>
  <c r="N89" i="58"/>
  <c r="E293" i="66"/>
  <c r="L89" i="58"/>
  <c r="D293" i="66"/>
  <c r="C293"/>
  <c r="F292"/>
  <c r="N88" i="58"/>
  <c r="E292" i="66"/>
  <c r="L88" i="58"/>
  <c r="D292" i="66"/>
  <c r="C292"/>
  <c r="F291"/>
  <c r="N87" i="58"/>
  <c r="E291" i="66"/>
  <c r="L87" i="58"/>
  <c r="D291" i="66"/>
  <c r="C291"/>
  <c r="F290"/>
  <c r="N86" i="58"/>
  <c r="E290" i="66"/>
  <c r="L86" i="58"/>
  <c r="D290" i="66"/>
  <c r="C290"/>
  <c r="F289"/>
  <c r="N85" i="58"/>
  <c r="E289" i="66"/>
  <c r="L85" i="58"/>
  <c r="D289" i="66"/>
  <c r="C289"/>
  <c r="F288"/>
  <c r="N84" i="58"/>
  <c r="E288" i="66"/>
  <c r="L84" i="58"/>
  <c r="D288" i="66"/>
  <c r="C288"/>
  <c r="F287"/>
  <c r="N83" i="58"/>
  <c r="E287" i="66"/>
  <c r="L83" i="58"/>
  <c r="D287" i="66"/>
  <c r="C287"/>
  <c r="F286"/>
  <c r="N82" i="58"/>
  <c r="E286" i="66"/>
  <c r="L82" i="58"/>
  <c r="D286" i="66"/>
  <c r="C286"/>
  <c r="F285"/>
  <c r="N81" i="58"/>
  <c r="E285" i="66"/>
  <c r="L81" i="58"/>
  <c r="D285" i="66"/>
  <c r="C285"/>
  <c r="F284"/>
  <c r="N80" i="58"/>
  <c r="E284" i="66"/>
  <c r="L80" i="58"/>
  <c r="D284" i="66"/>
  <c r="C284"/>
  <c r="H80" i="58"/>
  <c r="F283" i="66"/>
  <c r="N79" i="58"/>
  <c r="E283" i="66"/>
  <c r="L79" i="58"/>
  <c r="D283" i="66"/>
  <c r="C283"/>
  <c r="H79" i="58"/>
  <c r="H77" s="1"/>
  <c r="F282" i="66"/>
  <c r="N78" i="58"/>
  <c r="N77" s="1"/>
  <c r="E282" i="66"/>
  <c r="L78" i="58"/>
  <c r="D282" i="66"/>
  <c r="C282"/>
  <c r="H78" i="58"/>
  <c r="F279" i="66"/>
  <c r="N75" i="58"/>
  <c r="E279" i="66"/>
  <c r="L75" i="58"/>
  <c r="D279" i="66"/>
  <c r="C279"/>
  <c r="H75" i="58"/>
  <c r="F278" i="66"/>
  <c r="N74" i="58"/>
  <c r="E278" i="66"/>
  <c r="L74" i="58"/>
  <c r="D278" i="66"/>
  <c r="C278"/>
  <c r="H74" i="58"/>
  <c r="F277" i="66"/>
  <c r="N73" i="58"/>
  <c r="E277" i="66"/>
  <c r="L73" i="58"/>
  <c r="D277" i="66"/>
  <c r="C277"/>
  <c r="H73" i="58"/>
  <c r="F276" i="66"/>
  <c r="N72" i="58"/>
  <c r="E276" i="66"/>
  <c r="L72" i="58"/>
  <c r="D276" i="66"/>
  <c r="C276"/>
  <c r="H72" i="58"/>
  <c r="F275" i="66"/>
  <c r="N71" i="58"/>
  <c r="E275" i="66"/>
  <c r="L71" i="58"/>
  <c r="D275" i="66"/>
  <c r="C275"/>
  <c r="H71" i="58"/>
  <c r="F274" i="66"/>
  <c r="N70" i="58"/>
  <c r="E274" i="66"/>
  <c r="L70" i="58"/>
  <c r="D274" i="66"/>
  <c r="C274"/>
  <c r="H70" i="58"/>
  <c r="F273" i="66"/>
  <c r="N69" i="58"/>
  <c r="E273" i="66"/>
  <c r="L69" i="58"/>
  <c r="D273" i="66"/>
  <c r="C273"/>
  <c r="H69" i="58"/>
  <c r="F272" i="66"/>
  <c r="N68" i="58"/>
  <c r="N66" s="1"/>
  <c r="E272" i="66"/>
  <c r="L68" i="58"/>
  <c r="D272" i="66"/>
  <c r="C272"/>
  <c r="H68" i="58"/>
  <c r="F271" i="66"/>
  <c r="N67" i="58"/>
  <c r="E271" i="66"/>
  <c r="L67" i="58"/>
  <c r="D271" i="66"/>
  <c r="C271"/>
  <c r="H67" i="58"/>
  <c r="H66" s="1"/>
  <c r="F268" i="66"/>
  <c r="N64" i="58"/>
  <c r="E268" i="66"/>
  <c r="L64" i="58"/>
  <c r="D268" i="66"/>
  <c r="C268"/>
  <c r="H64" i="58"/>
  <c r="F267" i="66"/>
  <c r="N63" i="58"/>
  <c r="E267" i="66"/>
  <c r="L63" i="58"/>
  <c r="D267" i="66"/>
  <c r="C267"/>
  <c r="H63" i="58"/>
  <c r="F266" i="66"/>
  <c r="N62" i="58"/>
  <c r="E266" i="66"/>
  <c r="L62" i="58"/>
  <c r="D266" i="66"/>
  <c r="C266"/>
  <c r="H62" i="58"/>
  <c r="F265" i="66"/>
  <c r="N61" i="58"/>
  <c r="E265" i="66"/>
  <c r="L61" i="58"/>
  <c r="D265" i="66"/>
  <c r="C265"/>
  <c r="H61" i="58"/>
  <c r="F264" i="66"/>
  <c r="N60" i="58"/>
  <c r="E264" i="66"/>
  <c r="L60" i="58"/>
  <c r="D264" i="66"/>
  <c r="C264"/>
  <c r="H60" i="58"/>
  <c r="F263" i="66"/>
  <c r="N59" i="58"/>
  <c r="E263" i="66"/>
  <c r="L59" i="58"/>
  <c r="D263" i="66"/>
  <c r="C263"/>
  <c r="H59" i="58"/>
  <c r="F262" i="66"/>
  <c r="N58" i="58"/>
  <c r="E262" i="66"/>
  <c r="L58" i="58"/>
  <c r="D262" i="66"/>
  <c r="C262"/>
  <c r="H58" i="58"/>
  <c r="F261" i="66"/>
  <c r="N57" i="58"/>
  <c r="E261" i="66"/>
  <c r="L57" i="58"/>
  <c r="D261" i="66"/>
  <c r="C261"/>
  <c r="H57" i="58"/>
  <c r="F260" i="66"/>
  <c r="N56" i="58"/>
  <c r="E260" i="66"/>
  <c r="L56" i="58"/>
  <c r="D260" i="66"/>
  <c r="C260"/>
  <c r="H56" i="58"/>
  <c r="F259" i="66"/>
  <c r="N55" i="58"/>
  <c r="E259" i="66"/>
  <c r="L55" i="58"/>
  <c r="D259" i="66"/>
  <c r="C259"/>
  <c r="H55" i="58"/>
  <c r="F258" i="66"/>
  <c r="N54" i="58"/>
  <c r="E258" i="66"/>
  <c r="L54" i="58"/>
  <c r="D258" i="66"/>
  <c r="C258"/>
  <c r="H54" i="58"/>
  <c r="F257" i="66"/>
  <c r="N53" i="58"/>
  <c r="E257" i="66"/>
  <c r="L53" i="58"/>
  <c r="D257" i="66"/>
  <c r="C257"/>
  <c r="H53" i="58"/>
  <c r="F256" i="66"/>
  <c r="N52" i="58"/>
  <c r="E256" i="66"/>
  <c r="L52" i="58"/>
  <c r="D256" i="66"/>
  <c r="C256"/>
  <c r="H52" i="58"/>
  <c r="F255" i="66"/>
  <c r="N51" i="58"/>
  <c r="E255" i="66"/>
  <c r="L51" i="58"/>
  <c r="D255" i="66"/>
  <c r="C255"/>
  <c r="H51" i="58"/>
  <c r="H49" s="1"/>
  <c r="F254" i="66"/>
  <c r="N50" i="58"/>
  <c r="N49" s="1"/>
  <c r="E254" i="66"/>
  <c r="L50" i="58"/>
  <c r="D254" i="66"/>
  <c r="C254"/>
  <c r="H50" i="58"/>
  <c r="F251" i="66"/>
  <c r="N47" i="58"/>
  <c r="E251" i="66"/>
  <c r="L47" i="58"/>
  <c r="D251" i="66"/>
  <c r="C251"/>
  <c r="H47" i="58"/>
  <c r="F250" i="66"/>
  <c r="N46" i="58"/>
  <c r="E250" i="66"/>
  <c r="L46" i="58"/>
  <c r="D250" i="66"/>
  <c r="C250"/>
  <c r="H46" i="58"/>
  <c r="F249" i="66"/>
  <c r="N45" i="58"/>
  <c r="E249" i="66"/>
  <c r="L45" i="58"/>
  <c r="D249" i="66"/>
  <c r="C249"/>
  <c r="H45" i="58"/>
  <c r="F248" i="66"/>
  <c r="N44" i="58"/>
  <c r="E248" i="66"/>
  <c r="L44" i="58"/>
  <c r="D248" i="66"/>
  <c r="C248"/>
  <c r="H44" i="58"/>
  <c r="F247" i="66"/>
  <c r="N43" i="58"/>
  <c r="E247" i="66"/>
  <c r="L43" i="58"/>
  <c r="D247" i="66"/>
  <c r="C247"/>
  <c r="H43" i="58"/>
  <c r="F246" i="66"/>
  <c r="N42" i="58"/>
  <c r="E246" i="66"/>
  <c r="L42" i="58"/>
  <c r="D246" i="66"/>
  <c r="C246"/>
  <c r="H42" i="58"/>
  <c r="F245" i="66"/>
  <c r="N41" i="58"/>
  <c r="E245" i="66"/>
  <c r="L41" i="58"/>
  <c r="D245" i="66"/>
  <c r="C245"/>
  <c r="H41" i="58"/>
  <c r="F244" i="66"/>
  <c r="N40" i="58"/>
  <c r="E244" i="66"/>
  <c r="L40" i="58"/>
  <c r="D244" i="66"/>
  <c r="C244"/>
  <c r="H40" i="58"/>
  <c r="F243" i="66"/>
  <c r="N39" i="58"/>
  <c r="E243" i="66"/>
  <c r="L39" i="58"/>
  <c r="D243" i="66"/>
  <c r="C243"/>
  <c r="H39" i="58"/>
  <c r="F242" i="66"/>
  <c r="N38" i="58"/>
  <c r="E242" i="66"/>
  <c r="L38" i="58"/>
  <c r="D242" i="66"/>
  <c r="C242"/>
  <c r="H38" i="58"/>
  <c r="F241" i="66"/>
  <c r="N37" i="58"/>
  <c r="E241" i="66"/>
  <c r="L37" i="58"/>
  <c r="D241" i="66"/>
  <c r="C241"/>
  <c r="H37" i="58"/>
  <c r="F240" i="66"/>
  <c r="N36" i="58"/>
  <c r="E240" i="66"/>
  <c r="L36" i="58"/>
  <c r="D240" i="66"/>
  <c r="C240"/>
  <c r="H36" i="58"/>
  <c r="F239" i="66"/>
  <c r="N35" i="58"/>
  <c r="E239" i="66"/>
  <c r="L35" i="58"/>
  <c r="D239" i="66"/>
  <c r="C239"/>
  <c r="H35" i="58"/>
  <c r="F238" i="66"/>
  <c r="N34" i="58"/>
  <c r="E238" i="66"/>
  <c r="L34" i="58"/>
  <c r="D238" i="66"/>
  <c r="C238"/>
  <c r="H34" i="58"/>
  <c r="F237" i="66"/>
  <c r="N33" i="58"/>
  <c r="E237" i="66"/>
  <c r="L33" i="58"/>
  <c r="D237" i="66"/>
  <c r="C237"/>
  <c r="H33" i="58"/>
  <c r="F236" i="66"/>
  <c r="N32" i="58"/>
  <c r="E236" i="66"/>
  <c r="L32" i="58"/>
  <c r="D236" i="66"/>
  <c r="C236"/>
  <c r="H32" i="58"/>
  <c r="F235" i="66"/>
  <c r="N31" i="58"/>
  <c r="E235" i="66"/>
  <c r="L31" i="58"/>
  <c r="D235" i="66"/>
  <c r="C235"/>
  <c r="H31" i="58"/>
  <c r="F234" i="66"/>
  <c r="N30" i="58"/>
  <c r="E234" i="66"/>
  <c r="L30" i="58"/>
  <c r="D234" i="66"/>
  <c r="C234"/>
  <c r="H30" i="58"/>
  <c r="F233" i="66"/>
  <c r="N29" i="58"/>
  <c r="E233" i="66"/>
  <c r="L29" i="58"/>
  <c r="D233" i="66"/>
  <c r="C233"/>
  <c r="H29" i="58"/>
  <c r="F232" i="66"/>
  <c r="N28" i="58"/>
  <c r="E232" i="66"/>
  <c r="L28" i="58"/>
  <c r="D232" i="66"/>
  <c r="C232"/>
  <c r="H28" i="58"/>
  <c r="F231" i="66"/>
  <c r="N27" i="58"/>
  <c r="E231" i="66"/>
  <c r="L27" i="58"/>
  <c r="D231" i="66"/>
  <c r="C231"/>
  <c r="H27" i="58"/>
  <c r="F230" i="66"/>
  <c r="N26" i="58"/>
  <c r="N24" s="1"/>
  <c r="E230" i="66"/>
  <c r="L26" i="58"/>
  <c r="D230" i="66"/>
  <c r="C230"/>
  <c r="H26" i="58"/>
  <c r="F229" i="66"/>
  <c r="N25" i="58"/>
  <c r="E229" i="66"/>
  <c r="L25" i="58"/>
  <c r="D229" i="66"/>
  <c r="C229"/>
  <c r="H25" i="58"/>
  <c r="H24" s="1"/>
  <c r="F226" i="66"/>
  <c r="N22" i="58"/>
  <c r="E226" i="66"/>
  <c r="L22" i="58"/>
  <c r="D226" i="66"/>
  <c r="C226"/>
  <c r="H22" i="58"/>
  <c r="F225" i="66"/>
  <c r="N21" i="58"/>
  <c r="E225" i="66"/>
  <c r="L21" i="58"/>
  <c r="D225" i="66"/>
  <c r="C225"/>
  <c r="H21" i="58"/>
  <c r="F224" i="66"/>
  <c r="N20" i="58"/>
  <c r="E224" i="66"/>
  <c r="L20" i="58"/>
  <c r="D224" i="66"/>
  <c r="C224"/>
  <c r="H20" i="58"/>
  <c r="F223" i="66"/>
  <c r="N19" i="58"/>
  <c r="E223" i="66"/>
  <c r="L19" i="58"/>
  <c r="D223" i="66"/>
  <c r="C223"/>
  <c r="H19" i="58"/>
  <c r="F222" i="66"/>
  <c r="N18" i="58"/>
  <c r="E222" i="66"/>
  <c r="L18" i="58"/>
  <c r="D222" i="66"/>
  <c r="C222"/>
  <c r="H18" i="58"/>
  <c r="F221" i="66"/>
  <c r="N17" i="58"/>
  <c r="E221" i="66"/>
  <c r="L17" i="58"/>
  <c r="D221" i="66"/>
  <c r="C221"/>
  <c r="H17" i="58"/>
  <c r="F220" i="66"/>
  <c r="N16" i="58"/>
  <c r="E220" i="66"/>
  <c r="L16" i="58"/>
  <c r="D220" i="66"/>
  <c r="C220"/>
  <c r="H16" i="58"/>
  <c r="F219" i="66"/>
  <c r="N15" i="58"/>
  <c r="E219" i="66"/>
  <c r="L15" i="58"/>
  <c r="D219" i="66"/>
  <c r="C219"/>
  <c r="H15" i="58"/>
  <c r="F218" i="66"/>
  <c r="N14" i="58"/>
  <c r="E218" i="66"/>
  <c r="L14" i="58"/>
  <c r="D218" i="66"/>
  <c r="C218"/>
  <c r="H14" i="58"/>
  <c r="F217" i="66"/>
  <c r="N13" i="58"/>
  <c r="E217" i="66"/>
  <c r="L13" i="58"/>
  <c r="D217" i="66"/>
  <c r="C217"/>
  <c r="H13" i="58"/>
  <c r="F216" i="66"/>
  <c r="N12" i="58"/>
  <c r="E216" i="66"/>
  <c r="E383"/>
  <c r="D216"/>
  <c r="C216"/>
  <c r="H12" i="58"/>
  <c r="F215" i="66"/>
  <c r="C215"/>
  <c r="H11" i="58"/>
  <c r="D215" i="66"/>
  <c r="E215"/>
  <c r="T363"/>
  <c r="T250"/>
  <c r="F46" i="58"/>
  <c r="T293" i="66"/>
  <c r="F89" i="58"/>
  <c r="T292" i="66"/>
  <c r="T248"/>
  <c r="F44" i="58"/>
  <c r="T381" i="66"/>
  <c r="F177" i="58"/>
  <c r="T291" i="66"/>
  <c r="T380"/>
  <c r="F176" i="58"/>
  <c r="T226" i="66"/>
  <c r="F22" i="58"/>
  <c r="T307" i="66"/>
  <c r="F103" i="58"/>
  <c r="T246" i="66"/>
  <c r="F42" i="58"/>
  <c r="T289" i="66"/>
  <c r="T338"/>
  <c r="F134" i="58"/>
  <c r="T306" i="66"/>
  <c r="F102" i="58"/>
  <c r="T359" i="66"/>
  <c r="F155" i="58"/>
  <c r="T242" i="66"/>
  <c r="F38" i="58"/>
  <c r="T276" i="66"/>
  <c r="F72" i="58"/>
  <c r="F66" s="1"/>
  <c r="T221" i="66"/>
  <c r="F17" i="58"/>
  <c r="T304" i="66"/>
  <c r="T303"/>
  <c r="T324"/>
  <c r="F120" i="58"/>
  <c r="T322" i="66"/>
  <c r="F118" i="58"/>
  <c r="T301" i="66"/>
  <c r="T319"/>
  <c r="T257"/>
  <c r="F53" i="58"/>
  <c r="T215" i="66"/>
  <c r="T370"/>
  <c r="F166" i="58"/>
  <c r="T232" i="66"/>
  <c r="F28" i="58"/>
  <c r="T347" i="66"/>
  <c r="F143" i="58"/>
  <c r="N251" i="66"/>
  <c r="N293"/>
  <c r="N307"/>
  <c r="N290"/>
  <c r="N289"/>
  <c r="N359"/>
  <c r="N378"/>
  <c r="N266"/>
  <c r="N337"/>
  <c r="N278"/>
  <c r="N277"/>
  <c r="N264"/>
  <c r="N262"/>
  <c r="N240"/>
  <c r="N275"/>
  <c r="N327"/>
  <c r="N218"/>
  <c r="N320"/>
  <c r="N349"/>
  <c r="N371"/>
  <c r="N272"/>
  <c r="N317"/>
  <c r="N316"/>
  <c r="N346"/>
  <c r="N231"/>
  <c r="N298"/>
  <c r="H294"/>
  <c r="H364"/>
  <c r="H382"/>
  <c r="H250"/>
  <c r="H343"/>
  <c r="H361"/>
  <c r="H341"/>
  <c r="H267"/>
  <c r="H340"/>
  <c r="H381"/>
  <c r="H308"/>
  <c r="H360"/>
  <c r="H225"/>
  <c r="H338"/>
  <c r="H224"/>
  <c r="H358"/>
  <c r="H287"/>
  <c r="H279"/>
  <c r="H337"/>
  <c r="H305"/>
  <c r="H355"/>
  <c r="H277"/>
  <c r="H222"/>
  <c r="H263"/>
  <c r="H219"/>
  <c r="H274"/>
  <c r="H260"/>
  <c r="H330"/>
  <c r="H350"/>
  <c r="H321"/>
  <c r="H216"/>
  <c r="H371"/>
  <c r="H235"/>
  <c r="H316"/>
  <c r="H348"/>
  <c r="H314"/>
  <c r="H313"/>
  <c r="B295"/>
  <c r="F91" i="58"/>
  <c r="B342" i="66"/>
  <c r="F138" i="58"/>
  <c r="F87"/>
  <c r="F85"/>
  <c r="F84"/>
  <c r="B243" i="66"/>
  <c r="B337"/>
  <c r="F133" i="58"/>
  <c r="F173"/>
  <c r="B375" i="66"/>
  <c r="F171" i="58"/>
  <c r="F150"/>
  <c r="F71"/>
  <c r="B333" i="66"/>
  <c r="B237"/>
  <c r="F33" i="58"/>
  <c r="F148"/>
  <c r="F123"/>
  <c r="B323" i="66"/>
  <c r="F119" i="58"/>
  <c r="B319" i="66"/>
  <c r="F115" i="58"/>
  <c r="B257" i="66"/>
  <c r="B215"/>
  <c r="F11" i="58"/>
  <c r="F31"/>
  <c r="B318" i="66"/>
  <c r="F114" i="58"/>
  <c r="F30"/>
  <c r="F29"/>
  <c r="F165"/>
  <c r="F142"/>
  <c r="F141" s="1"/>
  <c r="F164"/>
  <c r="B367" i="66"/>
  <c r="F163" i="58"/>
  <c r="F178" i="69"/>
  <c r="F177"/>
  <c r="F176"/>
  <c r="F175"/>
  <c r="F174"/>
  <c r="F173"/>
  <c r="F172"/>
  <c r="F171"/>
  <c r="F170"/>
  <c r="F169"/>
  <c r="F168"/>
  <c r="F167"/>
  <c r="F166"/>
  <c r="F165"/>
  <c r="F164"/>
  <c r="F163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8"/>
  <c r="F107"/>
  <c r="F104"/>
  <c r="F103"/>
  <c r="F102"/>
  <c r="F101"/>
  <c r="F100"/>
  <c r="F99"/>
  <c r="F98"/>
  <c r="F97"/>
  <c r="F96"/>
  <c r="F95"/>
  <c r="F94"/>
  <c r="F91"/>
  <c r="F90"/>
  <c r="F89"/>
  <c r="F88"/>
  <c r="F87"/>
  <c r="F86"/>
  <c r="F85"/>
  <c r="F84"/>
  <c r="F83"/>
  <c r="F82"/>
  <c r="F81"/>
  <c r="F80"/>
  <c r="F79"/>
  <c r="F78"/>
  <c r="F75"/>
  <c r="F74"/>
  <c r="F73"/>
  <c r="F72"/>
  <c r="F71"/>
  <c r="F70"/>
  <c r="F69"/>
  <c r="F68"/>
  <c r="F67"/>
  <c r="F64"/>
  <c r="F63"/>
  <c r="F62"/>
  <c r="F61"/>
  <c r="F60"/>
  <c r="F59"/>
  <c r="F58"/>
  <c r="F57"/>
  <c r="F56"/>
  <c r="F55"/>
  <c r="F54"/>
  <c r="F53"/>
  <c r="F52"/>
  <c r="F51"/>
  <c r="F50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93"/>
  <c r="L93"/>
  <c r="F66"/>
  <c r="N9" i="32"/>
  <c r="Q9"/>
  <c r="T9"/>
  <c r="F197" i="66"/>
  <c r="F196"/>
  <c r="F195"/>
  <c r="B2" i="32"/>
  <c r="H325" i="66"/>
  <c r="H374"/>
  <c r="H221"/>
  <c r="H247"/>
  <c r="T298"/>
  <c r="F94" i="58"/>
  <c r="L11"/>
  <c r="F207" i="66"/>
  <c r="F206"/>
  <c r="F205"/>
  <c r="N232"/>
  <c r="P383"/>
  <c r="T180"/>
  <c r="B312"/>
  <c r="F108" i="58"/>
  <c r="F204" i="66"/>
  <c r="T383"/>
  <c r="D383"/>
  <c r="F383"/>
  <c r="L12" i="58"/>
  <c r="H81"/>
  <c r="H83"/>
  <c r="H85"/>
  <c r="H87"/>
  <c r="H89"/>
  <c r="H91"/>
  <c r="H95"/>
  <c r="H96"/>
  <c r="H97"/>
  <c r="H98"/>
  <c r="H99"/>
  <c r="H100"/>
  <c r="H101"/>
  <c r="H102"/>
  <c r="H103"/>
  <c r="H107"/>
  <c r="H106" s="1"/>
  <c r="F126"/>
  <c r="F127"/>
  <c r="F70"/>
  <c r="H312" i="66"/>
  <c r="H180"/>
  <c r="F21" i="58"/>
  <c r="J11"/>
  <c r="N11"/>
  <c r="J16"/>
  <c r="J19"/>
  <c r="J25"/>
  <c r="J29"/>
  <c r="J33"/>
  <c r="J37"/>
  <c r="J40"/>
  <c r="J42"/>
  <c r="J44"/>
  <c r="J45"/>
  <c r="J46"/>
  <c r="J50"/>
  <c r="J49" s="1"/>
  <c r="J51"/>
  <c r="J52"/>
  <c r="J54"/>
  <c r="J55"/>
  <c r="J56"/>
  <c r="J58"/>
  <c r="J59"/>
  <c r="J60"/>
  <c r="J62"/>
  <c r="J63"/>
  <c r="J64"/>
  <c r="J68"/>
  <c r="J66" s="1"/>
  <c r="J69"/>
  <c r="J70"/>
  <c r="J72"/>
  <c r="J73"/>
  <c r="J74"/>
  <c r="J78"/>
  <c r="J77" s="1"/>
  <c r="J79"/>
  <c r="J80"/>
  <c r="J81"/>
  <c r="J82"/>
  <c r="J83"/>
  <c r="J84"/>
  <c r="J85"/>
  <c r="J86"/>
  <c r="J87"/>
  <c r="J88"/>
  <c r="J89"/>
  <c r="J90"/>
  <c r="J91"/>
  <c r="J96"/>
  <c r="J98"/>
  <c r="J100"/>
  <c r="J102"/>
  <c r="J104"/>
  <c r="J108"/>
  <c r="J109"/>
  <c r="J110"/>
  <c r="J112"/>
  <c r="J113"/>
  <c r="J114"/>
  <c r="J116"/>
  <c r="J117"/>
  <c r="B180" i="66"/>
  <c r="B313"/>
  <c r="B383"/>
  <c r="F170" i="58"/>
  <c r="F18"/>
  <c r="F37"/>
  <c r="F39"/>
  <c r="J12"/>
  <c r="J10" s="1"/>
  <c r="J8" s="1"/>
  <c r="J14"/>
  <c r="J15"/>
  <c r="J18"/>
  <c r="J20"/>
  <c r="J22"/>
  <c r="J26"/>
  <c r="J28"/>
  <c r="J30"/>
  <c r="J32"/>
  <c r="J34"/>
  <c r="J36"/>
  <c r="J38"/>
  <c r="J41"/>
  <c r="F97"/>
  <c r="F100"/>
  <c r="C383" i="66"/>
  <c r="O383"/>
  <c r="F26" i="58"/>
  <c r="F117"/>
  <c r="F60"/>
  <c r="F73"/>
  <c r="F154"/>
  <c r="F20"/>
  <c r="F43"/>
  <c r="F136"/>
  <c r="E187" i="66"/>
  <c r="D187"/>
  <c r="B187"/>
  <c r="F167" i="58"/>
  <c r="F35"/>
  <c r="F130"/>
  <c r="F131"/>
  <c r="F40"/>
  <c r="B184" i="66"/>
  <c r="F184"/>
  <c r="E184"/>
  <c r="J118" i="5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3"/>
  <c r="J164"/>
  <c r="J165"/>
  <c r="J166"/>
  <c r="J167"/>
  <c r="J168"/>
  <c r="J169"/>
  <c r="J170"/>
  <c r="J171"/>
  <c r="J172"/>
  <c r="J173"/>
  <c r="J174"/>
  <c r="J175"/>
  <c r="J176"/>
  <c r="J177"/>
  <c r="J178"/>
  <c r="F107"/>
  <c r="F25"/>
  <c r="F110"/>
  <c r="F111"/>
  <c r="F52"/>
  <c r="F96"/>
  <c r="F113"/>
  <c r="F68"/>
  <c r="F32"/>
  <c r="F122"/>
  <c r="F129"/>
  <c r="F36"/>
  <c r="F15"/>
  <c r="F61"/>
  <c r="F82"/>
  <c r="F83"/>
  <c r="F174"/>
  <c r="F86"/>
  <c r="F137"/>
  <c r="E185" i="66"/>
  <c r="F185"/>
  <c r="E186"/>
  <c r="F186"/>
  <c r="F80" i="58"/>
  <c r="F121"/>
  <c r="F124"/>
  <c r="F55"/>
  <c r="F128"/>
  <c r="F19"/>
  <c r="F104"/>
  <c r="F47"/>
  <c r="V383" i="66"/>
  <c r="N383"/>
  <c r="N180"/>
  <c r="H383"/>
  <c r="F109" i="58"/>
  <c r="F187" i="66"/>
  <c r="I10" i="69"/>
  <c r="L162"/>
  <c r="I162"/>
  <c r="R162"/>
  <c r="F106"/>
  <c r="I106"/>
  <c r="I93"/>
  <c r="O93"/>
  <c r="R93"/>
  <c r="F77"/>
  <c r="I77"/>
  <c r="O66"/>
  <c r="L66"/>
  <c r="R66"/>
  <c r="I66"/>
  <c r="R49"/>
  <c r="O49"/>
  <c r="L49"/>
  <c r="I49"/>
  <c r="I24"/>
  <c r="R24"/>
  <c r="L24"/>
  <c r="I8"/>
  <c r="O106"/>
  <c r="L106"/>
  <c r="R106"/>
  <c r="O77"/>
  <c r="R77"/>
  <c r="L77"/>
  <c r="L10"/>
  <c r="R10"/>
  <c r="O10"/>
  <c r="L8"/>
  <c r="O8"/>
  <c r="R8"/>
  <c r="I13" i="32"/>
  <c r="R13" s="1"/>
  <c r="I9"/>
  <c r="L9" s="1"/>
  <c r="I11"/>
  <c r="I16" s="1"/>
  <c r="I18"/>
  <c r="U18" s="1"/>
  <c r="I14"/>
  <c r="L14" s="1"/>
  <c r="U11"/>
  <c r="R11"/>
  <c r="U13"/>
  <c r="I19"/>
  <c r="I24" s="1"/>
  <c r="R14"/>
  <c r="O18"/>
  <c r="I23"/>
  <c r="R23" s="1"/>
  <c r="L18"/>
  <c r="O19"/>
  <c r="R19"/>
  <c r="U19"/>
  <c r="U23"/>
  <c r="O23"/>
  <c r="H10" i="58"/>
  <c r="H8" s="1"/>
  <c r="L77"/>
  <c r="N10"/>
  <c r="N8" s="1"/>
  <c r="F24"/>
  <c r="N106"/>
  <c r="H162"/>
  <c r="L66"/>
  <c r="J141"/>
  <c r="L93"/>
  <c r="J24"/>
  <c r="L10"/>
  <c r="N162"/>
  <c r="F93"/>
  <c r="L24"/>
  <c r="L162"/>
  <c r="F10"/>
  <c r="J162"/>
  <c r="F106"/>
  <c r="F162"/>
  <c r="L49"/>
  <c r="J93"/>
  <c r="N93"/>
  <c r="L106"/>
  <c r="F77"/>
  <c r="L24" i="32" l="1"/>
  <c r="O24"/>
  <c r="U24"/>
  <c r="R24"/>
  <c r="L16"/>
  <c r="O16"/>
  <c r="U16"/>
  <c r="R16"/>
  <c r="I21"/>
  <c r="R10"/>
  <c r="U10"/>
  <c r="O10"/>
  <c r="I15"/>
  <c r="L10"/>
  <c r="U12"/>
  <c r="L12"/>
  <c r="O12"/>
  <c r="R12"/>
  <c r="I17"/>
  <c r="F8" i="58"/>
  <c r="I28" i="32"/>
  <c r="L23"/>
  <c r="L19"/>
  <c r="R18"/>
  <c r="U14"/>
  <c r="O14"/>
  <c r="R9"/>
  <c r="U9"/>
  <c r="O9"/>
  <c r="L11"/>
  <c r="O11"/>
  <c r="L13"/>
  <c r="O13"/>
  <c r="R28" l="1"/>
  <c r="U28"/>
  <c r="O28"/>
  <c r="L28"/>
  <c r="R17"/>
  <c r="L17"/>
  <c r="I22"/>
  <c r="O17"/>
  <c r="U17"/>
  <c r="I20"/>
  <c r="O15"/>
  <c r="U15"/>
  <c r="R15"/>
  <c r="L15"/>
  <c r="I26"/>
  <c r="R21"/>
  <c r="O21"/>
  <c r="U21"/>
  <c r="L21"/>
  <c r="R22" l="1"/>
  <c r="I27"/>
  <c r="O22"/>
  <c r="U22"/>
  <c r="L22"/>
  <c r="R26"/>
  <c r="L26"/>
  <c r="U26"/>
  <c r="O26"/>
  <c r="L20"/>
  <c r="I25"/>
  <c r="U20"/>
  <c r="O20"/>
  <c r="R20"/>
  <c r="U25" l="1"/>
  <c r="L25"/>
  <c r="O25"/>
  <c r="R25"/>
  <c r="O27"/>
  <c r="R27"/>
  <c r="U27"/>
  <c r="L27"/>
</calcChain>
</file>

<file path=xl/sharedStrings.xml><?xml version="1.0" encoding="utf-8"?>
<sst xmlns="http://schemas.openxmlformats.org/spreadsheetml/2006/main" count="2580" uniqueCount="337">
  <si>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</si>
  <si>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</si>
  <si>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</si>
  <si>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</si>
  <si>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</si>
  <si>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</si>
  <si>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</si>
  <si>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</si>
  <si>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</si>
  <si>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</si>
  <si>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</si>
  <si>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</si>
  <si>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</si>
  <si>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</si>
  <si>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</si>
  <si>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</si>
  <si>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</si>
  <si>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</si>
  <si>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</si>
  <si>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</si>
  <si>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</si>
  <si>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</si>
  <si>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</si>
  <si>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</si>
  <si>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</si>
  <si>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</si>
  <si>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</si>
  <si>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</si>
  <si>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</si>
  <si>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</si>
  <si>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</si>
  <si>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</si>
  <si>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</si>
  <si>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</si>
  <si>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</si>
  <si>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</si>
  <si>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</si>
  <si>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</si>
  <si>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</si>
  <si>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</si>
  <si>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</si>
  <si>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</si>
  <si>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</si>
  <si>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</si>
  <si>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</si>
  <si>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</si>
  <si>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</si>
  <si>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</si>
  <si>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</si>
  <si>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</si>
  <si>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</si>
  <si>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</si>
  <si>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</si>
  <si>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</si>
  <si>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</si>
  <si>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</si>
  <si>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</si>
  <si>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</si>
  <si>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Select period: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</si>
  <si>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</si>
  <si>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</si>
  <si>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</si>
  <si>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</si>
  <si>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</si>
  <si>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</si>
  <si>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</si>
  <si>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</si>
  <si>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</si>
  <si>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</si>
  <si>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</si>
  <si>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</si>
  <si>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</si>
  <si>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</si>
  <si>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</si>
  <si>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</si>
  <si>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</si>
  <si>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</si>
  <si>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</si>
  <si>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</si>
  <si>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centre’s capacity for sustained improvement, including the quality of its leadership and management</t>
  </si>
  <si>
    <t>The extent to which children are safe and protected, their welfare concerns are identified and appropriate steps taken to address them</t>
  </si>
  <si>
    <t>How good is the provision?</t>
  </si>
  <si>
    <t>The effectiveness of the assessment of the needs of children, parents and other users</t>
  </si>
  <si>
    <t>The extent to which the range of services, activities and opportunities meet the needs of users and the wider community</t>
  </si>
  <si>
    <t>How effective are the leadership and management?</t>
  </si>
  <si>
    <t>The extent to which ambitious targets drive improvement, provision is integrated and there are high expectations for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</si>
  <si>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</si>
  <si>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</si>
  <si>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</si>
  <si>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%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</si>
  <si>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</si>
  <si>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</si>
  <si>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</si>
  <si>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</si>
  <si>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</si>
  <si>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</si>
  <si>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</si>
  <si>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</si>
  <si>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</si>
  <si>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</si>
  <si>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</si>
  <si>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</si>
  <si>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</si>
  <si>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</si>
  <si>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</si>
  <si>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</si>
  <si>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</si>
  <si>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</si>
  <si>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</si>
  <si>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</si>
  <si>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</si>
  <si>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</si>
  <si>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</si>
  <si>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</si>
  <si>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</si>
  <si>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</si>
  <si>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</si>
  <si>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</si>
  <si>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</si>
  <si>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</si>
  <si>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>Number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</si>
  <si>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</si>
  <si>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</si>
  <si>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</si>
  <si>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</si>
  <si>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</si>
  <si>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</si>
  <si>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</si>
  <si>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</si>
  <si>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</si>
  <si>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</si>
  <si>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</si>
  <si>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</si>
  <si>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</si>
  <si>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</si>
  <si>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</si>
  <si>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</si>
  <si>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</si>
  <si>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</si>
  <si>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</si>
  <si>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</si>
  <si>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</si>
  <si>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</si>
  <si>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</si>
  <si>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</si>
  <si>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</si>
  <si>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</si>
  <si>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</si>
  <si>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</si>
  <si>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</si>
  <si>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</si>
  <si>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</si>
  <si>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</si>
  <si>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</si>
  <si>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</si>
  <si>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</si>
  <si>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</si>
  <si>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</si>
  <si>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</si>
  <si>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</si>
  <si>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</si>
  <si>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</si>
  <si>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</si>
  <si>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</si>
  <si>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</si>
  <si>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</si>
  <si>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</si>
  <si>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</si>
  <si>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</si>
  <si>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</si>
  <si>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</si>
  <si>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</si>
  <si>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</si>
  <si>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</si>
  <si>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</si>
  <si>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</si>
  <si>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</si>
  <si>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</si>
  <si>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</si>
  <si>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</si>
  <si>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</si>
  <si>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</si>
  <si>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</si>
  <si>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</si>
  <si>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</si>
  <si>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</si>
  <si>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</si>
  <si>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</si>
  <si>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</si>
  <si>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</si>
  <si>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</si>
  <si>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</si>
  <si>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</si>
  <si>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</si>
  <si>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</si>
  <si>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</si>
  <si>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</si>
  <si>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</si>
  <si>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</si>
  <si>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</si>
  <si>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</si>
  <si>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</si>
  <si>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</si>
  <si>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</si>
  <si>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</si>
  <si>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</si>
  <si>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</si>
  <si>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</si>
  <si>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</si>
  <si>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r>
      <t>All inspections</t>
    </r>
    <r>
      <rPr>
        <vertAlign val="superscript"/>
        <sz val="10"/>
        <rFont val="Tahoma"/>
        <family val="2"/>
      </rPr>
      <t>1</t>
    </r>
  </si>
  <si>
    <t>First year (1 April 2010 - 31 March 2011)</t>
  </si>
  <si>
    <t>1 April 2010 - 30 June 2010</t>
  </si>
  <si>
    <t>1 July 2010 - 30 September 2010</t>
  </si>
  <si>
    <t>1 October 2010 - 31 December 2010</t>
  </si>
  <si>
    <t>1 January 2011 - 31 March 2011</t>
  </si>
  <si>
    <t>1. Data are provisional.</t>
  </si>
  <si>
    <t>1 April 2011 - 30 June 2011</t>
  </si>
  <si>
    <t>Total number inspected</t>
  </si>
  <si>
    <t>The extent to which the range of services, activities and opportunities meet the needs of families, including those in target groups</t>
  </si>
  <si>
    <t>The effectiveness of evaluation and its use in setting ambitious targets which secure improvement in outcomes</t>
  </si>
  <si>
    <t>3. Judgement only made at inspections since 1 September 2011.</t>
  </si>
  <si>
    <t>4. Judgement only made at inspections between 1 April 2010 and 31 August 2011.</t>
  </si>
  <si>
    <t>July 2011</t>
  </si>
  <si>
    <t>August 2011</t>
  </si>
  <si>
    <t>September 2011</t>
  </si>
  <si>
    <t>Total</t>
  </si>
  <si>
    <t>Judgement</t>
  </si>
  <si>
    <t>Overall effectiveness</t>
  </si>
  <si>
    <t>Capacity for sustained improvement</t>
  </si>
  <si>
    <t>Outcomes for users</t>
  </si>
  <si>
    <t>Being healthy</t>
  </si>
  <si>
    <t>Safe and protected</t>
  </si>
  <si>
    <t>Enjoy and achieve</t>
  </si>
  <si>
    <t>Engaging in positive behaviour</t>
  </si>
  <si>
    <t>Skills for future</t>
  </si>
  <si>
    <t>Quality of provision</t>
  </si>
  <si>
    <t>Learning development and enjoyment</t>
  </si>
  <si>
    <t>Care, guidance and support</t>
  </si>
  <si>
    <t>Leadership and management</t>
  </si>
  <si>
    <t>Governance accountability</t>
  </si>
  <si>
    <t>Resources used and managed</t>
  </si>
  <si>
    <t>Equality and Diversity</t>
  </si>
  <si>
    <t>Policy procedures and work</t>
  </si>
  <si>
    <t>Partnerships with others</t>
  </si>
  <si>
    <t>Supports and encourages</t>
  </si>
  <si>
    <t>Table 2</t>
  </si>
  <si>
    <t>Services meet the needs of users (NEW)</t>
  </si>
  <si>
    <t>Evaluation to drive improvement (NEW)</t>
  </si>
  <si>
    <t>-</t>
  </si>
  <si>
    <t>England</t>
  </si>
  <si>
    <t>Provisional</t>
  </si>
  <si>
    <t>Quarterly</t>
  </si>
  <si>
    <t>Steve Ball</t>
  </si>
  <si>
    <t>Children's centres inspections and outcomes</t>
  </si>
  <si>
    <t>Education, children’s services and skills</t>
  </si>
  <si>
    <t>Office for Standards in Education, Children's Services and Skills (Ofsted)
Aviation House
125 Kingsway
London
WC2B 6SE</t>
  </si>
  <si>
    <t>enquiries@ofsted.gov.uk</t>
  </si>
  <si>
    <t>pressenquiries@ofsted.gov.uk</t>
  </si>
  <si>
    <t>Ofsted website</t>
  </si>
  <si>
    <t>http://www.ofsted.gov.uk/resources/official-statistics-childrens-centres-inspections-and-outcomes</t>
  </si>
  <si>
    <t>Local authority</t>
  </si>
  <si>
    <t>Isles of Scilly</t>
  </si>
  <si>
    <t>Newcastle Upon Tyne</t>
  </si>
  <si>
    <t>Chart 1</t>
  </si>
  <si>
    <t>Chart 2</t>
  </si>
  <si>
    <t>1 July 2011 - 30 September 2011</t>
  </si>
  <si>
    <t>Table 2: Inspection outcomes of children's centres inspected in the last quarter</t>
  </si>
  <si>
    <t>Chart 1: Key judgements of children's centres inspected in the last quarter</t>
  </si>
  <si>
    <t>Local Authority</t>
  </si>
  <si>
    <t>North East</t>
  </si>
  <si>
    <t>Total inspected</t>
  </si>
  <si>
    <t>July - September 2011</t>
  </si>
  <si>
    <t>1.Figures represent the number of children's centres.</t>
  </si>
  <si>
    <t>The effectiveness of the children’s centre in meeting the needs of and improving outcomes for families</t>
  </si>
  <si>
    <t>How good are outcomes for families?</t>
  </si>
  <si>
    <t>The extent to which children, including those from target groups, are physically, mentally and emotionally healthy and families have healthy lifestyles</t>
  </si>
  <si>
    <t>The extent to which all children and parents, including those from target groups, enjoy and achieve educationally and in their personal and social development</t>
  </si>
  <si>
    <t>The extent to which children engage in positive behaviour and develop positive relationships and parents, including those from target groups, contribute to decision-making and governance of the centre</t>
  </si>
  <si>
    <t>The extent to which children are developing skills for the future and parents, including those from target groups, are developing economic stability and independence including access to training and employment</t>
  </si>
  <si>
    <t>The extent to which the centre promotes purposeful learning, development and enjoyment for all families, including those in target groups</t>
  </si>
  <si>
    <t>The quality of care, guidance and support offered to families, including those in target groups</t>
  </si>
  <si>
    <t>The extent to which governance, accountability, professional supervision and day-to-day management arrangements are clear and understood</t>
  </si>
  <si>
    <t>The extent to which resources are used and managed efficiently and effectively to meet the needs of families, including those in target groups</t>
  </si>
  <si>
    <t>The extent to which partnerships with other agencies ensure the integrated delivery of the range of services provided by the centre to meet its core purpose</t>
  </si>
  <si>
    <t>The extent to which the centre supports and encourages families in the reach area to engage with services and uses their views to develop the range of provision</t>
  </si>
  <si>
    <t xml:space="preserve">2. Where the number of inspections is small, percentages are not shown. </t>
  </si>
  <si>
    <t>1 October 2011 - 31 December 2011</t>
  </si>
  <si>
    <t>2. Wording of some judgements refreshed on 1 September 2011 but the criteria for assessing them remained unchanged. Data are amalgamated for inspections conducted before and after this date.</t>
  </si>
  <si>
    <t xml:space="preserve">1. Where the number of inspections is small, percentages are not shown. </t>
  </si>
  <si>
    <t>2. Data are provisional.</t>
  </si>
  <si>
    <t>3. There were no inspections of children's centres carried out in August 2010.</t>
  </si>
  <si>
    <t>4. Inspection of children's centres commenced in May 2010.</t>
  </si>
  <si>
    <r>
      <t>1 April 2010 - 30 June 2010</t>
    </r>
    <r>
      <rPr>
        <vertAlign val="superscript"/>
        <sz val="10"/>
        <rFont val="Tahoma"/>
        <family val="2"/>
      </rPr>
      <t>4</t>
    </r>
  </si>
  <si>
    <r>
      <t>1 July 2010 - 30 September 2010</t>
    </r>
    <r>
      <rPr>
        <vertAlign val="superscript"/>
        <sz val="10"/>
        <rFont val="Tahoma"/>
        <family val="2"/>
      </rPr>
      <t>3</t>
    </r>
  </si>
  <si>
    <t>Susan Gregory</t>
  </si>
  <si>
    <t>1 January 2012 - 31 March 2012</t>
  </si>
  <si>
    <t>1 April 2012 and 30 June 2012</t>
  </si>
  <si>
    <t>April 2012</t>
  </si>
  <si>
    <t>May 2012</t>
  </si>
  <si>
    <t>June 2012</t>
  </si>
  <si>
    <t>6 September 2012</t>
  </si>
  <si>
    <t>1 April 2010 to 30 June 2012</t>
  </si>
  <si>
    <t>Table 1: Number of children's centres inspected between 1 April 2010 and 30 June 2012, by quarter and monthly period</t>
  </si>
  <si>
    <t>Chart 2: Overall effectiveness of children's centres inspected between 1 October 2010 and 30 June 2012, by quarter</t>
  </si>
  <si>
    <t>Second year (1 April 2011 - 31 March 2012)</t>
  </si>
  <si>
    <r>
      <t>April 2012</t>
    </r>
    <r>
      <rPr>
        <vertAlign val="superscript"/>
        <sz val="10"/>
        <rFont val="Tahoma"/>
        <family val="2"/>
      </rPr>
      <t>1</t>
    </r>
  </si>
  <si>
    <r>
      <t>May 2012</t>
    </r>
    <r>
      <rPr>
        <vertAlign val="superscript"/>
        <sz val="10"/>
        <rFont val="Tahoma"/>
        <family val="2"/>
      </rPr>
      <t>1</t>
    </r>
  </si>
  <si>
    <r>
      <t>June 2012</t>
    </r>
    <r>
      <rPr>
        <vertAlign val="superscript"/>
        <sz val="10"/>
        <rFont val="Tahoma"/>
        <family val="2"/>
      </rPr>
      <t>1</t>
    </r>
  </si>
  <si>
    <t>Table 1: Number of children's centres inspected between 1 April 2010 and 30 June 2012, by quarter and monthly period (provisional)</t>
  </si>
  <si>
    <r>
      <t>1 April 2012 - 30 June 2012</t>
    </r>
    <r>
      <rPr>
        <b/>
        <vertAlign val="superscript"/>
        <sz val="10"/>
        <rFont val="Tahoma"/>
        <family val="2"/>
      </rPr>
      <t>1</t>
    </r>
  </si>
  <si>
    <t>April 2012 - June 2012</t>
  </si>
  <si>
    <r>
      <t>The extent to which the range of services, activities and opportunities meet the needs of families, including those in target groups</t>
    </r>
    <r>
      <rPr>
        <vertAlign val="superscript"/>
        <sz val="8"/>
        <rFont val="Tahoma"/>
        <family val="2"/>
      </rPr>
      <t>4</t>
    </r>
  </si>
  <si>
    <t>Table 5</t>
  </si>
  <si>
    <t>Table 3: Most recent inspection outcomes of children's centres inspected between 1 April 2010 and 30 June 2012</t>
  </si>
  <si>
    <t>Table 4: Overall effectiveness of children's centres inspected between 1 April 2010 and 30 June 2012, by quarter</t>
  </si>
  <si>
    <t>Table 5: Overall effectiveness of children's centres inspected in the last quarter, by local authority</t>
  </si>
  <si>
    <t>Table 6: Overall effectiveness of children's centres inspected between 1 April 2010 and 30 June 2012, by local authority</t>
  </si>
  <si>
    <r>
      <t>Table 6: Overall effectiveness of children's centres inspected between 1 April 2010 and 30 June 2012, by local authority (provisional)</t>
    </r>
    <r>
      <rPr>
        <b/>
        <vertAlign val="superscript"/>
        <sz val="10"/>
        <rFont val="Tahoma"/>
        <family val="2"/>
      </rPr>
      <t>1 2</t>
    </r>
  </si>
  <si>
    <r>
      <t>Table 3: Most recent inspection outcomes of children's centres inspected between 1 April 2010 and 30 June 2012 (provisional)</t>
    </r>
    <r>
      <rPr>
        <b/>
        <vertAlign val="superscript"/>
        <sz val="10"/>
        <rFont val="Tahoma"/>
        <family val="2"/>
      </rPr>
      <t>1 2</t>
    </r>
  </si>
  <si>
    <t>Overall effectiveness (151)</t>
  </si>
  <si>
    <t>How good are outcomes for users? (151)</t>
  </si>
  <si>
    <t>How good is the provision? (151)</t>
  </si>
  <si>
    <t>How effective are the leadership and management? (151)</t>
  </si>
  <si>
    <r>
      <t>Chart 1: Key judgements of children's centres inspected between 1 April 2012 and 30 June 2012</t>
    </r>
    <r>
      <rPr>
        <b/>
        <vertAlign val="superscript"/>
        <sz val="10"/>
        <rFont val="Tahoma"/>
        <family val="2"/>
      </rPr>
      <t>1</t>
    </r>
  </si>
  <si>
    <t>1 April 2012 - 30 June 2012</t>
  </si>
  <si>
    <r>
      <t>Chart 2: Overall effectiveness of children's centres inspected between 1 January 2011 and 30 June 2012, by quarter</t>
    </r>
    <r>
      <rPr>
        <b/>
        <vertAlign val="superscript"/>
        <sz val="10"/>
        <rFont val="Tahoma"/>
        <family val="2"/>
      </rPr>
      <t>1</t>
    </r>
  </si>
  <si>
    <t>2. Data for 1 April 2012 to 30 June 2012 are provisional.</t>
  </si>
  <si>
    <r>
      <t>1 April 2012 and 30 June 2012</t>
    </r>
    <r>
      <rPr>
        <vertAlign val="superscript"/>
        <sz val="10"/>
        <rFont val="Tahoma"/>
        <family val="2"/>
      </rPr>
      <t>2</t>
    </r>
  </si>
  <si>
    <t>1 January 2012 and 31 March 2012</t>
  </si>
  <si>
    <r>
      <t>Table 4: Overall effectiveness of children's centres inspected between 1 April 2010 and 30 June 2012, by quarter</t>
    </r>
    <r>
      <rPr>
        <b/>
        <vertAlign val="superscript"/>
        <sz val="10"/>
        <rFont val="Tahoma"/>
        <family val="2"/>
      </rPr>
      <t>1</t>
    </r>
  </si>
  <si>
    <t>Table 5 (vlookup)</t>
  </si>
  <si>
    <t>1 Apr 2012 - 30 Jun 2012 (151)</t>
  </si>
  <si>
    <t>1 Jan 2012 - 31 Mar 2012 (234)</t>
  </si>
  <si>
    <t>1 Oct 2011 - 31 Dec 2011 (205)</t>
  </si>
  <si>
    <t>1 Jul 2011 - 30 Sep 2011 (158)</t>
  </si>
  <si>
    <t>1 Apr 2011 - 30 Jun 2011 (149)</t>
  </si>
  <si>
    <t>1 Jan 2011 - 31 Mar 2011 (256)</t>
  </si>
</sst>
</file>

<file path=xl/styles.xml><?xml version="1.0" encoding="utf-8"?>
<styleSheet xmlns="http://schemas.openxmlformats.org/spreadsheetml/2006/main">
  <fonts count="44">
    <font>
      <sz val="10"/>
      <name val="Tahoma"/>
    </font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ahoma"/>
      <family val="2"/>
    </font>
    <font>
      <vertAlign val="superscript"/>
      <sz val="8"/>
      <name val="Tahoma"/>
      <family val="2"/>
    </font>
    <font>
      <sz val="10"/>
      <color rgb="FFFFC000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7" fillId="0" borderId="0"/>
  </cellStyleXfs>
  <cellXfs count="347">
    <xf numFmtId="0" fontId="0" fillId="0" borderId="0" xfId="0"/>
    <xf numFmtId="0" fontId="0" fillId="2" borderId="0" xfId="0" applyFill="1"/>
    <xf numFmtId="0" fontId="2" fillId="2" borderId="0" xfId="0" applyFont="1" applyFill="1"/>
    <xf numFmtId="0" fontId="15" fillId="2" borderId="0" xfId="0" applyFont="1" applyFill="1"/>
    <xf numFmtId="0" fontId="10" fillId="2" borderId="0" xfId="1" applyFont="1" applyFill="1" applyAlignment="1" applyProtection="1"/>
    <xf numFmtId="0" fontId="10" fillId="2" borderId="0" xfId="1" applyFont="1" applyFill="1" applyAlignment="1" applyProtection="1">
      <alignment vertical="center" wrapText="1"/>
    </xf>
    <xf numFmtId="1" fontId="5" fillId="2" borderId="0" xfId="0" applyNumberFormat="1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2" fillId="2" borderId="0" xfId="0" applyNumberFormat="1" applyFont="1" applyFill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1" fontId="3" fillId="2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0" fillId="2" borderId="1" xfId="0" applyFill="1" applyBorder="1" applyProtection="1">
      <protection locked="0" hidden="1"/>
    </xf>
    <xf numFmtId="0" fontId="3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Protection="1"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1" fontId="2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0" fontId="17" fillId="2" borderId="0" xfId="0" applyFont="1" applyFill="1" applyProtection="1">
      <protection locked="0" hidden="1"/>
    </xf>
    <xf numFmtId="15" fontId="5" fillId="2" borderId="0" xfId="0" applyNumberFormat="1" applyFont="1" applyFill="1" applyProtection="1">
      <protection locked="0" hidden="1"/>
    </xf>
    <xf numFmtId="0" fontId="0" fillId="2" borderId="2" xfId="0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Alignment="1" applyProtection="1">
      <alignment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1" applyFont="1" applyBorder="1" applyAlignment="1" applyProtection="1">
      <alignment horizontal="left" vertical="center" wrapText="1"/>
    </xf>
    <xf numFmtId="3" fontId="0" fillId="2" borderId="4" xfId="0" applyNumberFormat="1" applyFill="1" applyBorder="1" applyProtection="1">
      <protection locked="0" hidden="1"/>
    </xf>
    <xf numFmtId="3" fontId="0" fillId="2" borderId="5" xfId="0" applyNumberFormat="1" applyFill="1" applyBorder="1" applyProtection="1">
      <protection locked="0" hidden="1"/>
    </xf>
    <xf numFmtId="3" fontId="0" fillId="2" borderId="0" xfId="0" applyNumberFormat="1" applyFill="1" applyBorder="1" applyProtection="1">
      <protection locked="0" hidden="1"/>
    </xf>
    <xf numFmtId="0" fontId="0" fillId="2" borderId="0" xfId="0" applyFill="1" applyBorder="1"/>
    <xf numFmtId="3" fontId="12" fillId="0" borderId="4" xfId="0" applyNumberFormat="1" applyFont="1" applyBorder="1" applyProtection="1">
      <protection locked="0" hidden="1"/>
    </xf>
    <xf numFmtId="3" fontId="12" fillId="2" borderId="5" xfId="0" applyNumberFormat="1" applyFon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Protection="1">
      <protection locked="0" hidden="1"/>
    </xf>
    <xf numFmtId="3" fontId="9" fillId="2" borderId="5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Alignment="1" applyProtection="1">
      <alignment wrapText="1"/>
      <protection locked="0" hidden="1"/>
    </xf>
    <xf numFmtId="3" fontId="12" fillId="2" borderId="5" xfId="0" applyNumberFormat="1" applyFont="1" applyFill="1" applyBorder="1" applyAlignment="1" applyProtection="1">
      <alignment wrapText="1"/>
      <protection locked="0" hidden="1"/>
    </xf>
    <xf numFmtId="3" fontId="12" fillId="2" borderId="0" xfId="0" applyNumberFormat="1" applyFont="1" applyFill="1" applyBorder="1" applyAlignment="1" applyProtection="1">
      <alignment wrapText="1"/>
      <protection locked="0" hidden="1"/>
    </xf>
    <xf numFmtId="3" fontId="13" fillId="2" borderId="4" xfId="1" applyNumberFormat="1" applyFont="1" applyFill="1" applyBorder="1" applyAlignment="1" applyProtection="1">
      <protection locked="0" hidden="1"/>
    </xf>
    <xf numFmtId="3" fontId="13" fillId="2" borderId="5" xfId="1" applyNumberFormat="1" applyFont="1" applyFill="1" applyBorder="1" applyAlignment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0" fontId="12" fillId="2" borderId="0" xfId="0" applyFont="1" applyFill="1"/>
    <xf numFmtId="0" fontId="9" fillId="2" borderId="0" xfId="0" applyFont="1" applyFill="1"/>
    <xf numFmtId="0" fontId="13" fillId="2" borderId="0" xfId="1" applyFont="1" applyFill="1" applyAlignment="1" applyProtection="1"/>
    <xf numFmtId="0" fontId="13" fillId="2" borderId="0" xfId="1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horizontal="left" vertical="center" wrapText="1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3" fillId="2" borderId="0" xfId="1" applyFont="1" applyFill="1" applyAlignment="1" applyProtection="1">
      <alignment horizontal="left"/>
    </xf>
    <xf numFmtId="0" fontId="13" fillId="2" borderId="0" xfId="1" applyFont="1" applyFill="1" applyBorder="1" applyAlignment="1" applyProtection="1">
      <alignment wrapText="1"/>
    </xf>
    <xf numFmtId="0" fontId="17" fillId="2" borderId="0" xfId="0" applyFont="1" applyFill="1" applyBorder="1" applyProtection="1"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17" fillId="2" borderId="1" xfId="0" applyFont="1" applyFill="1" applyBorder="1" applyProtection="1">
      <protection locked="0" hidden="1"/>
    </xf>
    <xf numFmtId="0" fontId="22" fillId="2" borderId="1" xfId="0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1" fontId="2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7" fillId="2" borderId="9" xfId="0" applyFont="1" applyFill="1" applyBorder="1" applyProtection="1">
      <protection locked="0" hidden="1"/>
    </xf>
    <xf numFmtId="1" fontId="17" fillId="2" borderId="0" xfId="0" applyNumberFormat="1" applyFont="1" applyFill="1" applyProtection="1">
      <protection locked="0" hidden="1"/>
    </xf>
    <xf numFmtId="0" fontId="22" fillId="2" borderId="0" xfId="0" applyFont="1" applyFill="1" applyBorder="1" applyAlignment="1" applyProtection="1">
      <alignment vertical="center" wrapText="1"/>
      <protection locked="0" hidden="1"/>
    </xf>
    <xf numFmtId="1" fontId="17" fillId="2" borderId="0" xfId="3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/>
      <protection locked="0" hidden="1"/>
    </xf>
    <xf numFmtId="0" fontId="0" fillId="2" borderId="0" xfId="0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Alignment="1" applyProtection="1">
      <alignment vertical="center"/>
      <protection locked="0" hidden="1"/>
    </xf>
    <xf numFmtId="0" fontId="23" fillId="2" borderId="0" xfId="0" applyFont="1" applyFill="1" applyAlignment="1" applyProtection="1">
      <alignment horizontal="left" vertical="center" wrapText="1"/>
      <protection locked="0"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16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49" fontId="8" fillId="2" borderId="0" xfId="0" applyNumberFormat="1" applyFont="1" applyFill="1"/>
    <xf numFmtId="49" fontId="0" fillId="2" borderId="0" xfId="0" applyNumberFormat="1" applyFill="1"/>
    <xf numFmtId="0" fontId="2" fillId="2" borderId="0" xfId="0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 vertical="center" wrapText="1"/>
      <protection hidden="1"/>
    </xf>
    <xf numFmtId="0" fontId="8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Protection="1">
      <protection hidden="1"/>
    </xf>
    <xf numFmtId="0" fontId="26" fillId="2" borderId="0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27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1" fontId="17" fillId="2" borderId="1" xfId="3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" fontId="19" fillId="2" borderId="0" xfId="3" applyNumberFormat="1" applyFont="1" applyFill="1" applyBorder="1" applyAlignment="1" applyProtection="1">
      <alignment horizontal="center" vertical="center"/>
    </xf>
    <xf numFmtId="17" fontId="8" fillId="2" borderId="0" xfId="0" quotePrefix="1" applyNumberFormat="1" applyFont="1" applyFill="1" applyBorder="1" applyAlignment="1">
      <alignment horizontal="left" indent="3"/>
    </xf>
    <xf numFmtId="0" fontId="8" fillId="2" borderId="0" xfId="0" applyFont="1" applyFill="1" applyBorder="1" applyAlignment="1">
      <alignment horizontal="left" indent="2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1" fontId="0" fillId="2" borderId="0" xfId="0" applyNumberFormat="1" applyFill="1" applyProtection="1"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protection hidden="1"/>
    </xf>
    <xf numFmtId="1" fontId="8" fillId="2" borderId="0" xfId="0" applyNumberFormat="1" applyFont="1" applyFill="1" applyBorder="1" applyProtection="1">
      <protection hidden="1"/>
    </xf>
    <xf numFmtId="1" fontId="20" fillId="2" borderId="0" xfId="0" applyNumberFormat="1" applyFont="1" applyFill="1" applyProtection="1">
      <protection hidden="1"/>
    </xf>
    <xf numFmtId="0" fontId="8" fillId="2" borderId="0" xfId="0" applyFont="1" applyFill="1" applyProtection="1">
      <protection locked="0" hidden="1"/>
    </xf>
    <xf numFmtId="3" fontId="2" fillId="2" borderId="0" xfId="0" applyNumberFormat="1" applyFont="1" applyFill="1" applyAlignment="1" applyProtection="1">
      <alignment horizontal="left"/>
      <protection locked="0" hidden="1"/>
    </xf>
    <xf numFmtId="0" fontId="10" fillId="0" borderId="0" xfId="1" quotePrefix="1" applyAlignment="1" applyProtection="1"/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1" fontId="2" fillId="2" borderId="0" xfId="0" applyNumberFormat="1" applyFont="1" applyFill="1" applyBorder="1" applyAlignment="1" applyProtection="1">
      <alignment vertical="center"/>
      <protection locked="0" hidden="1"/>
    </xf>
    <xf numFmtId="0" fontId="8" fillId="2" borderId="0" xfId="0" applyFont="1" applyFill="1"/>
    <xf numFmtId="0" fontId="33" fillId="2" borderId="0" xfId="0" applyFont="1" applyFill="1" applyAlignment="1" applyProtection="1">
      <alignment vertical="top"/>
      <protection locked="0" hidden="1"/>
    </xf>
    <xf numFmtId="3" fontId="8" fillId="0" borderId="0" xfId="0" applyNumberFormat="1" applyFont="1" applyFill="1" applyBorder="1"/>
    <xf numFmtId="3" fontId="0" fillId="0" borderId="0" xfId="0" applyNumberFormat="1" applyFill="1" applyBorder="1"/>
    <xf numFmtId="49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/>
    <xf numFmtId="0" fontId="0" fillId="0" borderId="0" xfId="0" applyFill="1" applyBorder="1"/>
    <xf numFmtId="1" fontId="5" fillId="0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ill="1" applyBorder="1" applyAlignment="1" applyProtection="1">
      <alignment vertical="center"/>
      <protection locked="0" hidden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2" fillId="0" borderId="0" xfId="3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" xfId="3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0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vertical="center" wrapText="1"/>
      <protection hidden="1"/>
    </xf>
    <xf numFmtId="0" fontId="13" fillId="0" borderId="8" xfId="1" applyFont="1" applyBorder="1" applyAlignment="1" applyProtection="1">
      <alignment horizontal="left" vertical="center" wrapText="1"/>
      <protection hidden="1"/>
    </xf>
    <xf numFmtId="3" fontId="4" fillId="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32" fillId="0" borderId="10" xfId="0" applyFont="1" applyBorder="1" applyAlignment="1" applyProtection="1">
      <alignment horizontal="center" vertical="center" wrapText="1" readingOrder="1"/>
      <protection locked="0"/>
    </xf>
    <xf numFmtId="0" fontId="3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/>
    <xf numFmtId="0" fontId="32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Protection="1">
      <protection locked="0" hidden="1"/>
    </xf>
    <xf numFmtId="0" fontId="5" fillId="0" borderId="0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Protection="1">
      <protection hidden="1"/>
    </xf>
    <xf numFmtId="1" fontId="0" fillId="0" borderId="0" xfId="0" applyNumberFormat="1" applyFill="1" applyBorder="1" applyAlignment="1">
      <alignment horizontal="center" vertical="center"/>
    </xf>
    <xf numFmtId="0" fontId="35" fillId="2" borderId="0" xfId="0" applyFont="1" applyFill="1"/>
    <xf numFmtId="0" fontId="8" fillId="0" borderId="0" xfId="0" applyFont="1" applyFill="1" applyAlignment="1">
      <alignment horizontal="right" indent="3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/>
    <xf numFmtId="15" fontId="5" fillId="2" borderId="0" xfId="0" applyNumberFormat="1" applyFont="1" applyFill="1" applyBorder="1" applyProtection="1">
      <protection locked="0" hidden="1"/>
    </xf>
    <xf numFmtId="2" fontId="10" fillId="2" borderId="0" xfId="1" quotePrefix="1" applyNumberFormat="1" applyFill="1" applyAlignment="1" applyProtection="1">
      <alignment horizontal="left"/>
    </xf>
    <xf numFmtId="0" fontId="37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/>
    <xf numFmtId="0" fontId="2" fillId="0" borderId="0" xfId="0" applyFont="1" applyFill="1" applyBorder="1" applyAlignment="1" applyProtection="1">
      <protection locked="0" hidden="1"/>
    </xf>
    <xf numFmtId="0" fontId="31" fillId="0" borderId="0" xfId="0" applyFont="1" applyBorder="1" applyAlignment="1" applyProtection="1">
      <alignment horizontal="center" vertical="top" wrapText="1"/>
    </xf>
    <xf numFmtId="3" fontId="38" fillId="0" borderId="0" xfId="4" applyNumberFormat="1" applyFont="1" applyFill="1" applyBorder="1" applyAlignme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31" fillId="0" borderId="0" xfId="0" applyFont="1" applyFill="1" applyBorder="1" applyAlignment="1" applyProtection="1">
      <alignment horizontal="center" vertical="top" wrapText="1"/>
    </xf>
    <xf numFmtId="49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5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right" indent="3"/>
    </xf>
    <xf numFmtId="0" fontId="0" fillId="0" borderId="0" xfId="0" applyAlignment="1">
      <alignment horizontal="center"/>
    </xf>
    <xf numFmtId="3" fontId="5" fillId="2" borderId="0" xfId="3" applyNumberFormat="1" applyFont="1" applyFill="1" applyBorder="1" applyAlignment="1" applyProtection="1">
      <alignment horizontal="center" vertical="center"/>
    </xf>
    <xf numFmtId="3" fontId="17" fillId="2" borderId="0" xfId="3" applyNumberFormat="1" applyFont="1" applyFill="1" applyBorder="1" applyAlignment="1" applyProtection="1">
      <alignment horizontal="center" vertical="center"/>
    </xf>
    <xf numFmtId="3" fontId="17" fillId="2" borderId="1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locked="0" hidden="1"/>
    </xf>
    <xf numFmtId="0" fontId="0" fillId="2" borderId="9" xfId="0" applyFill="1" applyBorder="1" applyProtection="1"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1" fontId="8" fillId="4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locked="0" hidden="1"/>
    </xf>
    <xf numFmtId="3" fontId="3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1" fontId="0" fillId="2" borderId="0" xfId="0" applyNumberFormat="1" applyFill="1" applyAlignment="1" applyProtection="1">
      <alignment vertical="center"/>
      <protection locked="0" hidden="1"/>
    </xf>
    <xf numFmtId="0" fontId="2" fillId="0" borderId="0" xfId="0" applyFont="1"/>
    <xf numFmtId="0" fontId="0" fillId="0" borderId="0" xfId="0" applyFill="1" applyAlignment="1">
      <alignment horizontal="center"/>
    </xf>
    <xf numFmtId="0" fontId="39" fillId="0" borderId="10" xfId="0" applyFont="1" applyBorder="1" applyAlignment="1" applyProtection="1">
      <alignment horizontal="right" vertical="center" wrapText="1" readingOrder="1"/>
      <protection locked="0"/>
    </xf>
    <xf numFmtId="1" fontId="8" fillId="0" borderId="0" xfId="0" applyNumberFormat="1" applyFont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0" fontId="42" fillId="2" borderId="0" xfId="0" applyFont="1" applyFill="1"/>
    <xf numFmtId="3" fontId="5" fillId="2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 vertical="center"/>
      <protection locked="0" hidden="1"/>
    </xf>
    <xf numFmtId="0" fontId="42" fillId="0" borderId="0" xfId="0" applyFont="1" applyFill="1" applyProtection="1">
      <protection locked="0" hidden="1"/>
    </xf>
    <xf numFmtId="1" fontId="2" fillId="0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Fill="1" applyProtection="1">
      <protection locked="0" hidden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3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3" fontId="43" fillId="0" borderId="0" xfId="0" applyNumberFormat="1" applyFont="1" applyFill="1" applyBorder="1"/>
    <xf numFmtId="49" fontId="43" fillId="0" borderId="0" xfId="0" applyNumberFormat="1" applyFont="1" applyFill="1" applyBorder="1"/>
    <xf numFmtId="0" fontId="32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32" fillId="0" borderId="14" xfId="0" applyFont="1" applyBorder="1" applyAlignment="1" applyProtection="1">
      <alignment horizontal="center" wrapText="1"/>
      <protection locked="0"/>
    </xf>
    <xf numFmtId="0" fontId="43" fillId="0" borderId="14" xfId="0" applyFont="1" applyBorder="1" applyAlignment="1" applyProtection="1">
      <alignment horizontal="center" wrapText="1"/>
      <protection locked="0"/>
    </xf>
    <xf numFmtId="1" fontId="5" fillId="2" borderId="0" xfId="0" applyNumberFormat="1" applyFont="1" applyFill="1" applyAlignment="1">
      <alignment horizontal="center"/>
    </xf>
    <xf numFmtId="1" fontId="0" fillId="2" borderId="0" xfId="0" applyNumberFormat="1" applyFill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21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3" fontId="12" fillId="2" borderId="4" xfId="0" applyNumberFormat="1" applyFont="1" applyFill="1" applyBorder="1" applyAlignment="1" applyProtection="1">
      <alignment horizontal="left" wrapText="1"/>
      <protection locked="0" hidden="1"/>
    </xf>
    <xf numFmtId="3" fontId="12" fillId="2" borderId="5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1" applyAlignment="1" applyProtection="1">
      <alignment horizontal="left"/>
    </xf>
    <xf numFmtId="0" fontId="10" fillId="0" borderId="0" xfId="1" applyAlignment="1" applyProtection="1"/>
    <xf numFmtId="0" fontId="10" fillId="0" borderId="0" xfId="1" quotePrefix="1" applyAlignment="1" applyProtection="1">
      <alignment horizontal="left"/>
    </xf>
    <xf numFmtId="0" fontId="10" fillId="0" borderId="0" xfId="1" quotePrefix="1" applyAlignment="1" applyProtection="1"/>
    <xf numFmtId="0" fontId="9" fillId="2" borderId="0" xfId="0" applyFont="1" applyFill="1" applyAlignment="1">
      <alignment horizontal="left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34" fillId="2" borderId="0" xfId="0" applyFont="1" applyFill="1" applyAlignment="1" applyProtection="1">
      <alignment horizontal="left" vertical="center" wrapText="1"/>
      <protection locked="0" hidden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/>
      <protection locked="0" hidden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4" fillId="2" borderId="15" xfId="0" applyFont="1" applyFill="1" applyBorder="1" applyAlignment="1" applyProtection="1">
      <alignment horizontal="left" vertical="center" wrapText="1"/>
      <protection locked="0" hidden="1"/>
    </xf>
    <xf numFmtId="0" fontId="24" fillId="2" borderId="2" xfId="0" applyFont="1" applyFill="1" applyBorder="1" applyAlignment="1" applyProtection="1">
      <alignment horizontal="left" vertical="center" wrapText="1"/>
      <protection locked="0" hidden="1"/>
    </xf>
    <xf numFmtId="0" fontId="24" fillId="2" borderId="16" xfId="0" applyFont="1" applyFill="1" applyBorder="1" applyAlignment="1" applyProtection="1">
      <alignment horizontal="left" vertical="center" wrapText="1"/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5" fillId="2" borderId="9" xfId="0" applyFont="1" applyFill="1" applyBorder="1" applyAlignment="1" applyProtection="1">
      <alignment horizontal="center" vertical="center" wrapText="1"/>
      <protection locked="0" hidden="1"/>
    </xf>
    <xf numFmtId="0" fontId="22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right" vertical="center" wrapText="1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11" fillId="2" borderId="9" xfId="0" applyFont="1" applyFill="1" applyBorder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34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left" vertical="center" wrapText="1"/>
      <protection locked="0" hidden="1"/>
    </xf>
    <xf numFmtId="0" fontId="0" fillId="2" borderId="2" xfId="0" applyFill="1" applyBorder="1" applyAlignment="1" applyProtection="1">
      <alignment horizontal="left" vertical="center" wrapText="1"/>
      <protection locked="0" hidden="1"/>
    </xf>
    <xf numFmtId="0" fontId="0" fillId="2" borderId="16" xfId="0" applyFill="1" applyBorder="1" applyAlignment="1" applyProtection="1">
      <alignment horizontal="left" vertical="center" wrapText="1"/>
      <protection locked="0" hidden="1"/>
    </xf>
    <xf numFmtId="2" fontId="4" fillId="2" borderId="0" xfId="0" applyNumberFormat="1" applyFont="1" applyFill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3" fontId="5" fillId="2" borderId="0" xfId="4" applyNumberFormat="1" applyFont="1" applyFill="1" applyAlignment="1" applyProtection="1">
      <alignment horizontal="left"/>
      <protection locked="0" hidden="1"/>
    </xf>
    <xf numFmtId="3" fontId="2" fillId="2" borderId="0" xfId="4" applyNumberFormat="1" applyFont="1" applyFill="1" applyBorder="1" applyAlignment="1" applyProtection="1">
      <alignment horizontal="left"/>
      <protection locked="0" hidden="1"/>
    </xf>
    <xf numFmtId="3" fontId="5" fillId="2" borderId="0" xfId="0" applyNumberFormat="1" applyFont="1" applyFill="1" applyAlignment="1" applyProtection="1">
      <alignment horizontal="left"/>
      <protection locked="0" hidden="1"/>
    </xf>
    <xf numFmtId="2" fontId="4" fillId="2" borderId="0" xfId="0" quotePrefix="1" applyNumberFormat="1" applyFont="1" applyFill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right"/>
      <protection hidden="1"/>
    </xf>
  </cellXfs>
  <cellStyles count="5">
    <cellStyle name="Hyperlink" xfId="1" builtinId="8"/>
    <cellStyle name="Normal" xfId="0" builtinId="0"/>
    <cellStyle name="Normal 2" xfId="2"/>
    <cellStyle name="Normal_Table 1" xfId="3"/>
    <cellStyle name="Normal_Table17_LATablesWe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726759445766956"/>
          <c:y val="1.425438596491228E-2"/>
          <c:w val="0.70930282898149999"/>
          <c:h val="0.86781978411638938"/>
        </c:manualLayout>
      </c:layout>
      <c:barChart>
        <c:barDir val="bar"/>
        <c:grouping val="percentStacked"/>
        <c:ser>
          <c:idx val="1"/>
          <c:order val="0"/>
          <c:tx>
            <c:strRef>
              <c:f>Datapack!$B$183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(151)</c:v>
                </c:pt>
                <c:pt idx="1">
                  <c:v>How good are outcomes for users? (151)</c:v>
                </c:pt>
                <c:pt idx="2">
                  <c:v>How good is the provision? (151)</c:v>
                </c:pt>
                <c:pt idx="3">
                  <c:v>How effective are the leadership and management? (151)</c:v>
                </c:pt>
              </c:strCache>
            </c:strRef>
          </c:cat>
          <c:val>
            <c:numRef>
              <c:f>Datapack!$B$184:$B$187</c:f>
              <c:numCache>
                <c:formatCode>0</c:formatCode>
                <c:ptCount val="4"/>
                <c:pt idx="0">
                  <c:v>15.231788079470199</c:v>
                </c:pt>
                <c:pt idx="1">
                  <c:v>14.569536423841059</c:v>
                </c:pt>
                <c:pt idx="2">
                  <c:v>18.543046357615893</c:v>
                </c:pt>
                <c:pt idx="3">
                  <c:v>15.231788079470199</c:v>
                </c:pt>
              </c:numCache>
            </c:numRef>
          </c:val>
        </c:ser>
        <c:ser>
          <c:idx val="2"/>
          <c:order val="1"/>
          <c:tx>
            <c:strRef>
              <c:f>Datapack!$C$183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(151)</c:v>
                </c:pt>
                <c:pt idx="1">
                  <c:v>How good are outcomes for users? (151)</c:v>
                </c:pt>
                <c:pt idx="2">
                  <c:v>How good is the provision? (151)</c:v>
                </c:pt>
                <c:pt idx="3">
                  <c:v>How effective are the leadership and management? (151)</c:v>
                </c:pt>
              </c:strCache>
            </c:strRef>
          </c:cat>
          <c:val>
            <c:numRef>
              <c:f>Datapack!$C$184:$C$187</c:f>
              <c:numCache>
                <c:formatCode>0</c:formatCode>
                <c:ptCount val="4"/>
                <c:pt idx="0">
                  <c:v>54.966887417218544</c:v>
                </c:pt>
                <c:pt idx="1">
                  <c:v>56.953642384105962</c:v>
                </c:pt>
                <c:pt idx="2">
                  <c:v>54.966887417218544</c:v>
                </c:pt>
                <c:pt idx="3">
                  <c:v>54.966887417218544</c:v>
                </c:pt>
              </c:numCache>
            </c:numRef>
          </c:val>
        </c:ser>
        <c:ser>
          <c:idx val="3"/>
          <c:order val="2"/>
          <c:tx>
            <c:strRef>
              <c:f>Datapack!$D$183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(151)</c:v>
                </c:pt>
                <c:pt idx="1">
                  <c:v>How good are outcomes for users? (151)</c:v>
                </c:pt>
                <c:pt idx="2">
                  <c:v>How good is the provision? (151)</c:v>
                </c:pt>
                <c:pt idx="3">
                  <c:v>How effective are the leadership and management? (151)</c:v>
                </c:pt>
              </c:strCache>
            </c:strRef>
          </c:cat>
          <c:val>
            <c:numRef>
              <c:f>Datapack!$D$184:$D$187</c:f>
              <c:numCache>
                <c:formatCode>0</c:formatCode>
                <c:ptCount val="4"/>
                <c:pt idx="0">
                  <c:v>27.152317880794701</c:v>
                </c:pt>
                <c:pt idx="1">
                  <c:v>25.827814569536422</c:v>
                </c:pt>
                <c:pt idx="2">
                  <c:v>23.841059602649008</c:v>
                </c:pt>
                <c:pt idx="3">
                  <c:v>27.152317880794701</c:v>
                </c:pt>
              </c:numCache>
            </c:numRef>
          </c:val>
        </c:ser>
        <c:ser>
          <c:idx val="4"/>
          <c:order val="3"/>
          <c:tx>
            <c:strRef>
              <c:f>Datapack!$E$183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(151)</c:v>
                </c:pt>
                <c:pt idx="1">
                  <c:v>How good are outcomes for users? (151)</c:v>
                </c:pt>
                <c:pt idx="2">
                  <c:v>How good is the provision? (151)</c:v>
                </c:pt>
                <c:pt idx="3">
                  <c:v>How effective are the leadership and management? (151)</c:v>
                </c:pt>
              </c:strCache>
            </c:strRef>
          </c:cat>
          <c:val>
            <c:numRef>
              <c:f>Datapack!$E$184:$E$187</c:f>
              <c:numCache>
                <c:formatCode>0</c:formatCode>
                <c:ptCount val="4"/>
                <c:pt idx="0">
                  <c:v>2.6490066225165565</c:v>
                </c:pt>
                <c:pt idx="1">
                  <c:v>2.6490066225165565</c:v>
                </c:pt>
                <c:pt idx="2">
                  <c:v>2.6490066225165565</c:v>
                </c:pt>
                <c:pt idx="3">
                  <c:v>2.6490066225165565</c:v>
                </c:pt>
              </c:numCache>
            </c:numRef>
          </c:val>
        </c:ser>
        <c:gapWidth val="50"/>
        <c:overlap val="100"/>
        <c:axId val="73521024"/>
        <c:axId val="73522560"/>
      </c:barChart>
      <c:catAx>
        <c:axId val="7352102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3522560"/>
        <c:crosses val="autoZero"/>
        <c:auto val="1"/>
        <c:lblAlgn val="ctr"/>
        <c:lblOffset val="100"/>
        <c:tickLblSkip val="1"/>
        <c:tickMarkSkip val="1"/>
      </c:catAx>
      <c:valAx>
        <c:axId val="73522560"/>
        <c:scaling>
          <c:orientation val="minMax"/>
        </c:scaling>
        <c:delete val="1"/>
        <c:axPos val="t"/>
        <c:numFmt formatCode="0%" sourceLinked="1"/>
        <c:tickLblPos val="none"/>
        <c:crossAx val="7352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44597972801688"/>
          <c:y val="0.90388764318367487"/>
          <c:w val="0.87354712904571918"/>
          <c:h val="0.9663875128191756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6165923703981445"/>
          <c:y val="4.569055036344756E-2"/>
          <c:w val="0.61894041022649948"/>
          <c:h val="0.80914072656805747"/>
        </c:manualLayout>
      </c:layout>
      <c:barChart>
        <c:barDir val="bar"/>
        <c:grouping val="percentStacked"/>
        <c:ser>
          <c:idx val="0"/>
          <c:order val="0"/>
          <c:tx>
            <c:strRef>
              <c:f>Datapack!$B$201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>
              <a:solidFill>
                <a:srgbClr val="8AB23E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Datapack!$A$202:$A$207</c:f>
              <c:strCache>
                <c:ptCount val="6"/>
                <c:pt idx="0">
                  <c:v>1 Apr 2012 - 30 Jun 2012 (151)</c:v>
                </c:pt>
                <c:pt idx="1">
                  <c:v>1 Jan 2012 - 31 Mar 2012 (234)</c:v>
                </c:pt>
                <c:pt idx="2">
                  <c:v>1 Oct 2011 - 31 Dec 2011 (205)</c:v>
                </c:pt>
                <c:pt idx="3">
                  <c:v>1 Jul 2011 - 30 Sep 2011 (158)</c:v>
                </c:pt>
                <c:pt idx="4">
                  <c:v>1 Apr 2011 - 30 Jun 2011 (149)</c:v>
                </c:pt>
                <c:pt idx="5">
                  <c:v>1 Jan 2011 - 31 Mar 2011 (256)</c:v>
                </c:pt>
              </c:strCache>
            </c:strRef>
          </c:cat>
          <c:val>
            <c:numRef>
              <c:f>Datapack!$B$202:$B$207</c:f>
              <c:numCache>
                <c:formatCode>0</c:formatCode>
                <c:ptCount val="6"/>
                <c:pt idx="0">
                  <c:v>15.231788079470199</c:v>
                </c:pt>
                <c:pt idx="1">
                  <c:v>9.8290598290598297</c:v>
                </c:pt>
                <c:pt idx="2">
                  <c:v>12.682926829268293</c:v>
                </c:pt>
                <c:pt idx="3">
                  <c:v>13.291139240506327</c:v>
                </c:pt>
                <c:pt idx="4">
                  <c:v>14.093959731543624</c:v>
                </c:pt>
                <c:pt idx="5">
                  <c:v>15.234375</c:v>
                </c:pt>
              </c:numCache>
            </c:numRef>
          </c:val>
        </c:ser>
        <c:ser>
          <c:idx val="1"/>
          <c:order val="1"/>
          <c:tx>
            <c:strRef>
              <c:f>Datapack!$C$201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>
              <a:solidFill>
                <a:srgbClr val="9B5BA5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Datapack!$A$202:$A$207</c:f>
              <c:strCache>
                <c:ptCount val="6"/>
                <c:pt idx="0">
                  <c:v>1 Apr 2012 - 30 Jun 2012 (151)</c:v>
                </c:pt>
                <c:pt idx="1">
                  <c:v>1 Jan 2012 - 31 Mar 2012 (234)</c:v>
                </c:pt>
                <c:pt idx="2">
                  <c:v>1 Oct 2011 - 31 Dec 2011 (205)</c:v>
                </c:pt>
                <c:pt idx="3">
                  <c:v>1 Jul 2011 - 30 Sep 2011 (158)</c:v>
                </c:pt>
                <c:pt idx="4">
                  <c:v>1 Apr 2011 - 30 Jun 2011 (149)</c:v>
                </c:pt>
                <c:pt idx="5">
                  <c:v>1 Jan 2011 - 31 Mar 2011 (256)</c:v>
                </c:pt>
              </c:strCache>
            </c:strRef>
          </c:cat>
          <c:val>
            <c:numRef>
              <c:f>Datapack!$C$202:$C$207</c:f>
              <c:numCache>
                <c:formatCode>0</c:formatCode>
                <c:ptCount val="6"/>
                <c:pt idx="0">
                  <c:v>54.966887417218544</c:v>
                </c:pt>
                <c:pt idx="1">
                  <c:v>55.555555555555557</c:v>
                </c:pt>
                <c:pt idx="2">
                  <c:v>53.170731707317074</c:v>
                </c:pt>
                <c:pt idx="3">
                  <c:v>51.265822784810119</c:v>
                </c:pt>
                <c:pt idx="4">
                  <c:v>55.70469798657718</c:v>
                </c:pt>
                <c:pt idx="5">
                  <c:v>59.375</c:v>
                </c:pt>
              </c:numCache>
            </c:numRef>
          </c:val>
        </c:ser>
        <c:ser>
          <c:idx val="2"/>
          <c:order val="2"/>
          <c:tx>
            <c:strRef>
              <c:f>Datapack!$D$201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>
              <a:solidFill>
                <a:srgbClr val="F9B44D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Datapack!$A$202:$A$207</c:f>
              <c:strCache>
                <c:ptCount val="6"/>
                <c:pt idx="0">
                  <c:v>1 Apr 2012 - 30 Jun 2012 (151)</c:v>
                </c:pt>
                <c:pt idx="1">
                  <c:v>1 Jan 2012 - 31 Mar 2012 (234)</c:v>
                </c:pt>
                <c:pt idx="2">
                  <c:v>1 Oct 2011 - 31 Dec 2011 (205)</c:v>
                </c:pt>
                <c:pt idx="3">
                  <c:v>1 Jul 2011 - 30 Sep 2011 (158)</c:v>
                </c:pt>
                <c:pt idx="4">
                  <c:v>1 Apr 2011 - 30 Jun 2011 (149)</c:v>
                </c:pt>
                <c:pt idx="5">
                  <c:v>1 Jan 2011 - 31 Mar 2011 (256)</c:v>
                </c:pt>
              </c:strCache>
            </c:strRef>
          </c:cat>
          <c:val>
            <c:numRef>
              <c:f>Datapack!$D$202:$D$207</c:f>
              <c:numCache>
                <c:formatCode>0</c:formatCode>
                <c:ptCount val="6"/>
                <c:pt idx="0">
                  <c:v>27.152317880794701</c:v>
                </c:pt>
                <c:pt idx="1">
                  <c:v>32.478632478632477</c:v>
                </c:pt>
                <c:pt idx="2">
                  <c:v>31.219512195121951</c:v>
                </c:pt>
                <c:pt idx="3">
                  <c:v>32.911392405063289</c:v>
                </c:pt>
                <c:pt idx="4">
                  <c:v>29.530201342281881</c:v>
                </c:pt>
                <c:pt idx="5">
                  <c:v>23.046875</c:v>
                </c:pt>
              </c:numCache>
            </c:numRef>
          </c:val>
        </c:ser>
        <c:ser>
          <c:idx val="3"/>
          <c:order val="3"/>
          <c:tx>
            <c:strRef>
              <c:f>Datapack!$E$201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>
              <a:solidFill>
                <a:srgbClr val="D13D6A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Datapack!$A$202:$A$207</c:f>
              <c:strCache>
                <c:ptCount val="6"/>
                <c:pt idx="0">
                  <c:v>1 Apr 2012 - 30 Jun 2012 (151)</c:v>
                </c:pt>
                <c:pt idx="1">
                  <c:v>1 Jan 2012 - 31 Mar 2012 (234)</c:v>
                </c:pt>
                <c:pt idx="2">
                  <c:v>1 Oct 2011 - 31 Dec 2011 (205)</c:v>
                </c:pt>
                <c:pt idx="3">
                  <c:v>1 Jul 2011 - 30 Sep 2011 (158)</c:v>
                </c:pt>
                <c:pt idx="4">
                  <c:v>1 Apr 2011 - 30 Jun 2011 (149)</c:v>
                </c:pt>
                <c:pt idx="5">
                  <c:v>1 Jan 2011 - 31 Mar 2011 (256)</c:v>
                </c:pt>
              </c:strCache>
            </c:strRef>
          </c:cat>
          <c:val>
            <c:numRef>
              <c:f>Datapack!$E$202:$E$207</c:f>
              <c:numCache>
                <c:formatCode>0</c:formatCode>
                <c:ptCount val="6"/>
                <c:pt idx="0">
                  <c:v>2.6490066225165565</c:v>
                </c:pt>
                <c:pt idx="1">
                  <c:v>2.1367521367521367</c:v>
                </c:pt>
                <c:pt idx="2">
                  <c:v>2.9268292682926833</c:v>
                </c:pt>
                <c:pt idx="3">
                  <c:v>2.5316455696202533</c:v>
                </c:pt>
                <c:pt idx="4">
                  <c:v>0.67114093959731547</c:v>
                </c:pt>
                <c:pt idx="5">
                  <c:v>2.34375</c:v>
                </c:pt>
              </c:numCache>
            </c:numRef>
          </c:val>
        </c:ser>
        <c:gapWidth val="70"/>
        <c:overlap val="100"/>
        <c:axId val="74038272"/>
        <c:axId val="74158848"/>
      </c:barChart>
      <c:catAx>
        <c:axId val="74038272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4158848"/>
        <c:crosses val="autoZero"/>
        <c:auto val="1"/>
        <c:lblAlgn val="ctr"/>
        <c:lblOffset val="100"/>
      </c:catAx>
      <c:valAx>
        <c:axId val="74158848"/>
        <c:scaling>
          <c:orientation val="minMax"/>
        </c:scaling>
        <c:delete val="1"/>
        <c:axPos val="t"/>
        <c:numFmt formatCode="0%" sourceLinked="1"/>
        <c:tickLblPos val="none"/>
        <c:crossAx val="7403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40827160493827164"/>
          <c:y val="0.89636819341244311"/>
          <c:w val="0.87744254190448423"/>
          <c:h val="0.970924254186536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686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9525</xdr:rowOff>
    </xdr:from>
    <xdr:to>
      <xdr:col>8</xdr:col>
      <xdr:colOff>200025</xdr:colOff>
      <xdr:row>14</xdr:row>
      <xdr:rowOff>9525</xdr:rowOff>
    </xdr:to>
    <xdr:graphicFrame macro="">
      <xdr:nvGraphicFramePr>
        <xdr:cNvPr id="844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161925</xdr:rowOff>
    </xdr:from>
    <xdr:to>
      <xdr:col>12</xdr:col>
      <xdr:colOff>514350</xdr:colOff>
      <xdr:row>23</xdr:row>
      <xdr:rowOff>142875</xdr:rowOff>
    </xdr:to>
    <xdr:graphicFrame macro="">
      <xdr:nvGraphicFramePr>
        <xdr:cNvPr id="83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si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N36"/>
  <sheetViews>
    <sheetView tabSelected="1" workbookViewId="0"/>
  </sheetViews>
  <sheetFormatPr defaultRowHeight="12.75"/>
  <cols>
    <col min="1" max="1" width="2.85546875" style="1" customWidth="1"/>
    <col min="2" max="2" width="41.42578125" style="1" customWidth="1"/>
    <col min="3" max="3" width="72.85546875" style="1" customWidth="1"/>
    <col min="4" max="16384" width="9.140625" style="1"/>
  </cols>
  <sheetData>
    <row r="1" spans="2:3">
      <c r="B1" s="36"/>
      <c r="C1" s="36"/>
    </row>
    <row r="2" spans="2:3">
      <c r="B2" s="37"/>
      <c r="C2" s="38"/>
    </row>
    <row r="3" spans="2:3" ht="24.75" customHeight="1">
      <c r="B3" s="37"/>
      <c r="C3" s="38"/>
    </row>
    <row r="4" spans="2:3" ht="24.75" customHeight="1">
      <c r="B4" s="37"/>
      <c r="C4" s="38"/>
    </row>
    <row r="5" spans="2:3" ht="24.75" customHeight="1">
      <c r="B5" s="39"/>
      <c r="C5" s="40"/>
    </row>
    <row r="6" spans="2:3" ht="61.5" customHeight="1">
      <c r="B6" s="289" t="s">
        <v>168</v>
      </c>
      <c r="C6" s="289"/>
    </row>
    <row r="7" spans="2:3" ht="30" customHeight="1">
      <c r="B7" s="41" t="s">
        <v>169</v>
      </c>
      <c r="C7" s="177" t="s">
        <v>253</v>
      </c>
    </row>
    <row r="8" spans="2:3" ht="30" customHeight="1">
      <c r="B8" s="41" t="s">
        <v>170</v>
      </c>
      <c r="C8" s="177" t="s">
        <v>254</v>
      </c>
    </row>
    <row r="9" spans="2:3" ht="30" customHeight="1">
      <c r="B9" s="41" t="s">
        <v>171</v>
      </c>
      <c r="C9" s="176" t="s">
        <v>300</v>
      </c>
    </row>
    <row r="10" spans="2:3" ht="30" customHeight="1">
      <c r="B10" s="41" t="s">
        <v>172</v>
      </c>
      <c r="C10" s="41" t="s">
        <v>249</v>
      </c>
    </row>
    <row r="11" spans="2:3" ht="30" customHeight="1">
      <c r="B11" s="41" t="s">
        <v>173</v>
      </c>
      <c r="C11" s="41" t="s">
        <v>301</v>
      </c>
    </row>
    <row r="12" spans="2:3" ht="30" customHeight="1">
      <c r="B12" s="41" t="s">
        <v>174</v>
      </c>
      <c r="C12" s="41" t="s">
        <v>250</v>
      </c>
    </row>
    <row r="13" spans="2:3" ht="23.25" customHeight="1">
      <c r="B13" s="290" t="s">
        <v>175</v>
      </c>
      <c r="C13" s="291" t="s">
        <v>255</v>
      </c>
    </row>
    <row r="14" spans="2:3" ht="23.25" customHeight="1">
      <c r="B14" s="290"/>
      <c r="C14" s="291"/>
    </row>
    <row r="15" spans="2:3" ht="23.25" customHeight="1">
      <c r="B15" s="290"/>
      <c r="C15" s="291"/>
    </row>
    <row r="16" spans="2:3" ht="23.25" customHeight="1">
      <c r="B16" s="290"/>
      <c r="C16" s="291"/>
    </row>
    <row r="17" spans="2:14" ht="30" customHeight="1">
      <c r="B17" s="42" t="s">
        <v>176</v>
      </c>
      <c r="C17" s="42" t="s">
        <v>294</v>
      </c>
    </row>
    <row r="18" spans="2:14" ht="30" customHeight="1">
      <c r="B18" s="42" t="s">
        <v>177</v>
      </c>
      <c r="C18" s="42" t="s">
        <v>252</v>
      </c>
    </row>
    <row r="19" spans="2:14" ht="30" customHeight="1">
      <c r="B19" s="42" t="s">
        <v>178</v>
      </c>
      <c r="C19" s="178" t="s">
        <v>256</v>
      </c>
    </row>
    <row r="20" spans="2:14" ht="30" customHeight="1">
      <c r="B20" s="42" t="s">
        <v>179</v>
      </c>
      <c r="C20" s="178" t="s">
        <v>257</v>
      </c>
    </row>
    <row r="21" spans="2:14" ht="42.75" customHeight="1">
      <c r="B21" s="42" t="s">
        <v>180</v>
      </c>
      <c r="C21" s="43" t="s">
        <v>259</v>
      </c>
    </row>
    <row r="22" spans="2:14" ht="30" customHeight="1">
      <c r="B22" s="42" t="s">
        <v>181</v>
      </c>
      <c r="C22" s="42" t="s">
        <v>258</v>
      </c>
    </row>
    <row r="23" spans="2:14" ht="30" customHeight="1">
      <c r="B23" s="42" t="s">
        <v>182</v>
      </c>
      <c r="C23" s="42" t="s">
        <v>251</v>
      </c>
    </row>
    <row r="24" spans="2:14">
      <c r="B24" s="37"/>
      <c r="C24" s="38"/>
    </row>
    <row r="25" spans="2:14"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2:14" ht="15">
      <c r="B26" s="48" t="s">
        <v>96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7"/>
    </row>
    <row r="27" spans="2:14" ht="15">
      <c r="B27" s="51"/>
      <c r="C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7"/>
    </row>
    <row r="28" spans="2:14" ht="30.75" customHeight="1">
      <c r="B28" s="292" t="s">
        <v>49</v>
      </c>
      <c r="C28" s="29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</row>
    <row r="29" spans="2:14" ht="15">
      <c r="B29" s="53" t="s">
        <v>98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47"/>
    </row>
    <row r="30" spans="2:14" ht="15">
      <c r="B30" s="56" t="s">
        <v>97</v>
      </c>
      <c r="C30" s="57"/>
      <c r="D30" s="58"/>
      <c r="E30" s="58"/>
      <c r="F30" s="58"/>
      <c r="G30" s="58"/>
      <c r="H30" s="58"/>
      <c r="I30" s="58"/>
      <c r="J30" s="50"/>
      <c r="K30" s="50"/>
      <c r="L30" s="50"/>
      <c r="M30" s="50"/>
      <c r="N30" s="47"/>
    </row>
    <row r="31" spans="2:14" ht="15">
      <c r="B31" s="51" t="s">
        <v>46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7"/>
    </row>
    <row r="32" spans="2:14" ht="15">
      <c r="B32" s="51" t="s">
        <v>47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7"/>
    </row>
    <row r="33" spans="2:14" ht="15">
      <c r="B33" s="56" t="s">
        <v>48</v>
      </c>
      <c r="C33" s="57"/>
      <c r="D33" s="58"/>
      <c r="E33" s="58"/>
      <c r="F33" s="50"/>
      <c r="G33" s="50"/>
      <c r="H33" s="50"/>
      <c r="I33" s="50"/>
      <c r="J33" s="50"/>
      <c r="K33" s="50"/>
      <c r="L33" s="50"/>
      <c r="M33" s="50"/>
      <c r="N33" s="47"/>
    </row>
    <row r="34" spans="2:14">
      <c r="B34" s="59"/>
      <c r="C34" s="6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2:14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4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sheetProtection sheet="1"/>
  <mergeCells count="4">
    <mergeCell ref="B6:C6"/>
    <mergeCell ref="B13:B16"/>
    <mergeCell ref="C13:C16"/>
    <mergeCell ref="B28:C28"/>
  </mergeCells>
  <phoneticPr fontId="17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</hyperlinks>
  <pageMargins left="0.75" right="0.75" top="1" bottom="1" header="0.5" footer="0.5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X183"/>
  <sheetViews>
    <sheetView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3.1406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" width="1.5703125" style="1" customWidth="1"/>
    <col min="17" max="18" width="7.5703125" style="1" customWidth="1"/>
    <col min="19" max="16384" width="9.140625" style="1"/>
  </cols>
  <sheetData>
    <row r="1" spans="2:24">
      <c r="B1" s="2"/>
    </row>
    <row r="2" spans="2:24" ht="14.25" customHeight="1">
      <c r="B2" s="335" t="s">
        <v>317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4" ht="12.7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2:24">
      <c r="B4" s="30"/>
      <c r="C4" s="8"/>
      <c r="D4" s="8"/>
      <c r="E4" s="8"/>
      <c r="F4" s="86"/>
      <c r="G4" s="86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24" ht="14.25" customHeight="1">
      <c r="E5" s="20"/>
      <c r="F5" s="311" t="s">
        <v>217</v>
      </c>
      <c r="G5" s="21"/>
      <c r="H5" s="337" t="s">
        <v>193</v>
      </c>
      <c r="I5" s="337"/>
      <c r="J5" s="31"/>
      <c r="K5" s="337" t="s">
        <v>194</v>
      </c>
      <c r="L5" s="337"/>
      <c r="M5" s="21"/>
      <c r="N5" s="337" t="s">
        <v>195</v>
      </c>
      <c r="O5" s="337"/>
      <c r="P5" s="21"/>
      <c r="Q5" s="337" t="s">
        <v>196</v>
      </c>
      <c r="R5" s="337"/>
    </row>
    <row r="6" spans="2:24" ht="14.25" customHeight="1">
      <c r="B6" s="18"/>
      <c r="C6" s="18"/>
      <c r="D6" s="18"/>
      <c r="E6" s="18"/>
      <c r="F6" s="336"/>
      <c r="G6" s="19"/>
      <c r="H6" s="164" t="s">
        <v>120</v>
      </c>
      <c r="I6" s="21" t="s">
        <v>89</v>
      </c>
      <c r="J6" s="165"/>
      <c r="K6" s="21" t="s">
        <v>120</v>
      </c>
      <c r="L6" s="164" t="s">
        <v>89</v>
      </c>
      <c r="M6" s="164"/>
      <c r="N6" s="164" t="s">
        <v>120</v>
      </c>
      <c r="O6" s="164" t="s">
        <v>89</v>
      </c>
      <c r="P6" s="164"/>
      <c r="Q6" s="164" t="s">
        <v>120</v>
      </c>
      <c r="R6" s="164" t="s">
        <v>89</v>
      </c>
    </row>
    <row r="7" spans="2:24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</row>
    <row r="8" spans="2:24">
      <c r="B8" s="334" t="s">
        <v>121</v>
      </c>
      <c r="C8" s="334"/>
      <c r="D8" s="334"/>
      <c r="E8" s="6"/>
      <c r="F8" s="266">
        <f>SUM(F10+F24+F49+F66+F77+F93+F106+F141+F162)</f>
        <v>1389</v>
      </c>
      <c r="G8" s="90"/>
      <c r="H8" s="89">
        <f>SUM(H10+H24+H49+H66+H77+H93+H106+H141+H162)</f>
        <v>184</v>
      </c>
      <c r="I8" s="89">
        <f>SUM(H8/F8*100)</f>
        <v>13.246940244780417</v>
      </c>
      <c r="J8" s="89"/>
      <c r="K8" s="89">
        <f>SUM(K10+K24+K49+K66+K77+K93+K106+K141+K162)</f>
        <v>784</v>
      </c>
      <c r="L8" s="89">
        <f>SUM(K8/F8*100)</f>
        <v>56.443484521238297</v>
      </c>
      <c r="M8" s="89"/>
      <c r="N8" s="89">
        <f>SUM(N10+N24+N49+N66+N77+N93+N106+N141+N162)</f>
        <v>400</v>
      </c>
      <c r="O8" s="89">
        <f>SUM(N8/F8*100)</f>
        <v>28.797696184305256</v>
      </c>
      <c r="P8" s="91"/>
      <c r="Q8" s="267">
        <f>SUM(Q10+Q24+Q49+Q66+Q77+Q93+Q106+Q141+Q162)</f>
        <v>21</v>
      </c>
      <c r="R8" s="89">
        <f>SUM(Q8/F8*100)</f>
        <v>1.5118790496760259</v>
      </c>
      <c r="S8" s="265"/>
    </row>
    <row r="9" spans="2:24">
      <c r="B9" s="17"/>
      <c r="C9" s="147"/>
      <c r="D9" s="147"/>
      <c r="E9" s="8"/>
      <c r="F9" s="91"/>
      <c r="G9" s="91"/>
      <c r="H9" s="91"/>
      <c r="I9" s="89"/>
      <c r="J9" s="91"/>
      <c r="K9" s="91"/>
      <c r="L9" s="91"/>
      <c r="M9" s="91"/>
      <c r="N9" s="91"/>
      <c r="O9" s="91"/>
      <c r="P9" s="91"/>
      <c r="Q9" s="91"/>
      <c r="R9" s="91"/>
    </row>
    <row r="10" spans="2:24">
      <c r="B10" s="334" t="s">
        <v>122</v>
      </c>
      <c r="C10" s="334"/>
      <c r="D10" s="334"/>
      <c r="E10" s="6"/>
      <c r="F10" s="89">
        <f>SUM(H10+K10+N10+Q10)</f>
        <v>95</v>
      </c>
      <c r="G10" s="90"/>
      <c r="H10" s="89">
        <f>SUM(H11:H22)</f>
        <v>11</v>
      </c>
      <c r="I10" s="89">
        <f>SUM(H10/F10*100)</f>
        <v>11.578947368421053</v>
      </c>
      <c r="J10" s="89"/>
      <c r="K10" s="89">
        <f>SUM(K11:K22)</f>
        <v>69</v>
      </c>
      <c r="L10" s="89">
        <f>SUM(K10/F10*100)</f>
        <v>72.631578947368425</v>
      </c>
      <c r="M10" s="89"/>
      <c r="N10" s="89">
        <f>SUM(N11:N22)</f>
        <v>13</v>
      </c>
      <c r="O10" s="89">
        <f>SUM(N10/F10*100)</f>
        <v>13.684210526315791</v>
      </c>
      <c r="P10" s="91"/>
      <c r="Q10" s="89">
        <f>SUM(Q11:Q22)</f>
        <v>2</v>
      </c>
      <c r="R10" s="89">
        <f>SUM(Q10/F10*100)</f>
        <v>2.1052631578947367</v>
      </c>
    </row>
    <row r="11" spans="2:24">
      <c r="B11" s="304" t="s">
        <v>157</v>
      </c>
      <c r="C11" s="304"/>
      <c r="D11" s="304"/>
      <c r="E11" s="8"/>
      <c r="F11" s="92">
        <f>SUM(H11+K11+N11+Q11)</f>
        <v>2</v>
      </c>
      <c r="G11" s="92"/>
      <c r="H11" s="206">
        <v>0</v>
      </c>
      <c r="I11" s="209" t="s">
        <v>248</v>
      </c>
      <c r="J11" s="93"/>
      <c r="K11" s="206">
        <v>1</v>
      </c>
      <c r="L11" s="209" t="s">
        <v>248</v>
      </c>
      <c r="M11" s="94"/>
      <c r="N11" s="206">
        <v>1</v>
      </c>
      <c r="O11" s="209" t="s">
        <v>248</v>
      </c>
      <c r="P11" s="94"/>
      <c r="Q11" s="206">
        <v>0</v>
      </c>
      <c r="R11" s="209" t="s">
        <v>248</v>
      </c>
      <c r="T11" s="206"/>
      <c r="U11" s="206"/>
      <c r="V11" s="206"/>
      <c r="W11" s="206"/>
      <c r="X11" s="206"/>
    </row>
    <row r="12" spans="2:24">
      <c r="B12" s="304" t="s">
        <v>1</v>
      </c>
      <c r="C12" s="304"/>
      <c r="D12" s="304"/>
      <c r="E12" s="8"/>
      <c r="F12" s="92">
        <f t="shared" ref="F12:F22" si="0">SUM(H12+K12+N12+Q12)</f>
        <v>22</v>
      </c>
      <c r="G12" s="92"/>
      <c r="H12" s="206">
        <v>0</v>
      </c>
      <c r="I12" s="209" t="s">
        <v>248</v>
      </c>
      <c r="J12" s="93"/>
      <c r="K12" s="206">
        <v>13</v>
      </c>
      <c r="L12" s="209" t="s">
        <v>248</v>
      </c>
      <c r="M12" s="94"/>
      <c r="N12" s="206">
        <v>7</v>
      </c>
      <c r="O12" s="209" t="s">
        <v>248</v>
      </c>
      <c r="P12" s="94"/>
      <c r="Q12" s="206">
        <v>2</v>
      </c>
      <c r="R12" s="209" t="s">
        <v>248</v>
      </c>
      <c r="T12" s="206"/>
      <c r="U12" s="206"/>
      <c r="V12" s="206"/>
      <c r="W12" s="206"/>
      <c r="X12" s="206"/>
    </row>
    <row r="13" spans="2:24">
      <c r="B13" s="304" t="s">
        <v>63</v>
      </c>
      <c r="C13" s="304"/>
      <c r="D13" s="304"/>
      <c r="E13" s="8"/>
      <c r="F13" s="92">
        <f t="shared" si="0"/>
        <v>4</v>
      </c>
      <c r="G13" s="92"/>
      <c r="H13" s="206">
        <v>0</v>
      </c>
      <c r="I13" s="209" t="s">
        <v>248</v>
      </c>
      <c r="J13" s="93"/>
      <c r="K13" s="206">
        <v>3</v>
      </c>
      <c r="L13" s="209" t="s">
        <v>248</v>
      </c>
      <c r="M13" s="94"/>
      <c r="N13" s="206">
        <v>1</v>
      </c>
      <c r="O13" s="209" t="s">
        <v>248</v>
      </c>
      <c r="P13" s="94"/>
      <c r="Q13" s="206">
        <v>0</v>
      </c>
      <c r="R13" s="209" t="s">
        <v>248</v>
      </c>
      <c r="T13" s="206"/>
      <c r="U13" s="206"/>
      <c r="V13" s="206"/>
      <c r="W13" s="206"/>
      <c r="X13" s="206"/>
    </row>
    <row r="14" spans="2:24">
      <c r="B14" s="304" t="s">
        <v>140</v>
      </c>
      <c r="C14" s="304"/>
      <c r="D14" s="304"/>
      <c r="E14" s="8"/>
      <c r="F14" s="92">
        <f t="shared" si="0"/>
        <v>4</v>
      </c>
      <c r="G14" s="92"/>
      <c r="H14" s="206">
        <v>0</v>
      </c>
      <c r="I14" s="209" t="s">
        <v>248</v>
      </c>
      <c r="J14" s="93"/>
      <c r="K14" s="206">
        <v>3</v>
      </c>
      <c r="L14" s="209" t="s">
        <v>248</v>
      </c>
      <c r="M14" s="94"/>
      <c r="N14" s="206">
        <v>1</v>
      </c>
      <c r="O14" s="209" t="s">
        <v>248</v>
      </c>
      <c r="P14" s="94"/>
      <c r="Q14" s="206">
        <v>0</v>
      </c>
      <c r="R14" s="209" t="s">
        <v>248</v>
      </c>
      <c r="T14" s="206"/>
      <c r="U14" s="206"/>
      <c r="V14" s="206"/>
      <c r="W14" s="206"/>
      <c r="X14" s="206"/>
    </row>
    <row r="15" spans="2:24">
      <c r="B15" s="304" t="s">
        <v>142</v>
      </c>
      <c r="C15" s="304"/>
      <c r="D15" s="304"/>
      <c r="E15" s="8"/>
      <c r="F15" s="92">
        <f t="shared" si="0"/>
        <v>6</v>
      </c>
      <c r="G15" s="92"/>
      <c r="H15" s="206">
        <v>0</v>
      </c>
      <c r="I15" s="209" t="s">
        <v>248</v>
      </c>
      <c r="J15" s="93"/>
      <c r="K15" s="206">
        <v>6</v>
      </c>
      <c r="L15" s="209" t="s">
        <v>248</v>
      </c>
      <c r="M15" s="94"/>
      <c r="N15" s="206">
        <v>0</v>
      </c>
      <c r="O15" s="209" t="s">
        <v>248</v>
      </c>
      <c r="P15" s="94"/>
      <c r="Q15" s="206">
        <v>0</v>
      </c>
      <c r="R15" s="209" t="s">
        <v>248</v>
      </c>
      <c r="T15" s="206"/>
      <c r="U15" s="206"/>
      <c r="V15" s="206"/>
      <c r="W15" s="206"/>
      <c r="X15" s="206"/>
    </row>
    <row r="16" spans="2:24">
      <c r="B16" s="304" t="s">
        <v>113</v>
      </c>
      <c r="C16" s="304"/>
      <c r="D16" s="304"/>
      <c r="E16" s="8"/>
      <c r="F16" s="92">
        <f t="shared" si="0"/>
        <v>10</v>
      </c>
      <c r="G16" s="92"/>
      <c r="H16" s="206">
        <v>2</v>
      </c>
      <c r="I16" s="209" t="s">
        <v>248</v>
      </c>
      <c r="J16" s="93"/>
      <c r="K16" s="206">
        <v>8</v>
      </c>
      <c r="L16" s="209" t="s">
        <v>248</v>
      </c>
      <c r="M16" s="94"/>
      <c r="N16" s="206">
        <v>0</v>
      </c>
      <c r="O16" s="209" t="s">
        <v>248</v>
      </c>
      <c r="P16" s="94"/>
      <c r="Q16" s="206">
        <v>0</v>
      </c>
      <c r="R16" s="209" t="s">
        <v>248</v>
      </c>
      <c r="T16" s="206"/>
      <c r="U16" s="206"/>
      <c r="V16" s="206"/>
      <c r="W16" s="206"/>
      <c r="X16" s="206"/>
    </row>
    <row r="17" spans="2:24">
      <c r="B17" s="304" t="s">
        <v>124</v>
      </c>
      <c r="C17" s="304"/>
      <c r="D17" s="304"/>
      <c r="E17" s="8"/>
      <c r="F17" s="92">
        <f t="shared" si="0"/>
        <v>9</v>
      </c>
      <c r="G17" s="92"/>
      <c r="H17" s="206">
        <v>5</v>
      </c>
      <c r="I17" s="209" t="s">
        <v>248</v>
      </c>
      <c r="J17" s="93"/>
      <c r="K17" s="206">
        <v>4</v>
      </c>
      <c r="L17" s="209" t="s">
        <v>248</v>
      </c>
      <c r="M17" s="94"/>
      <c r="N17" s="206">
        <v>0</v>
      </c>
      <c r="O17" s="209" t="s">
        <v>248</v>
      </c>
      <c r="P17" s="94"/>
      <c r="Q17" s="206">
        <v>0</v>
      </c>
      <c r="R17" s="209" t="s">
        <v>248</v>
      </c>
      <c r="T17" s="206"/>
      <c r="U17" s="206"/>
      <c r="V17" s="206"/>
      <c r="W17" s="206"/>
      <c r="X17" s="206"/>
    </row>
    <row r="18" spans="2:24">
      <c r="B18" s="304" t="s">
        <v>111</v>
      </c>
      <c r="C18" s="304"/>
      <c r="D18" s="304"/>
      <c r="E18" s="8"/>
      <c r="F18" s="92">
        <f t="shared" si="0"/>
        <v>12</v>
      </c>
      <c r="G18" s="92"/>
      <c r="H18" s="206">
        <v>2</v>
      </c>
      <c r="I18" s="209" t="s">
        <v>248</v>
      </c>
      <c r="J18" s="93"/>
      <c r="K18" s="206">
        <v>9</v>
      </c>
      <c r="L18" s="209" t="s">
        <v>248</v>
      </c>
      <c r="M18" s="94"/>
      <c r="N18" s="206">
        <v>1</v>
      </c>
      <c r="O18" s="209" t="s">
        <v>248</v>
      </c>
      <c r="P18" s="94"/>
      <c r="Q18" s="206">
        <v>0</v>
      </c>
      <c r="R18" s="209" t="s">
        <v>248</v>
      </c>
      <c r="T18" s="206"/>
      <c r="U18" s="206"/>
      <c r="V18" s="206"/>
      <c r="W18" s="206"/>
      <c r="X18" s="206"/>
    </row>
    <row r="19" spans="2:24">
      <c r="B19" s="304" t="s">
        <v>143</v>
      </c>
      <c r="C19" s="304"/>
      <c r="D19" s="304"/>
      <c r="E19" s="8"/>
      <c r="F19" s="92">
        <f t="shared" si="0"/>
        <v>3</v>
      </c>
      <c r="G19" s="92"/>
      <c r="H19" s="206">
        <v>1</v>
      </c>
      <c r="I19" s="209" t="s">
        <v>248</v>
      </c>
      <c r="J19" s="93"/>
      <c r="K19" s="206">
        <v>2</v>
      </c>
      <c r="L19" s="209" t="s">
        <v>248</v>
      </c>
      <c r="M19" s="94"/>
      <c r="N19" s="206">
        <v>0</v>
      </c>
      <c r="O19" s="209" t="s">
        <v>248</v>
      </c>
      <c r="P19" s="94"/>
      <c r="Q19" s="206">
        <v>0</v>
      </c>
      <c r="R19" s="209" t="s">
        <v>248</v>
      </c>
      <c r="T19" s="206"/>
      <c r="U19" s="206"/>
      <c r="V19" s="206"/>
      <c r="W19" s="206"/>
      <c r="X19" s="206"/>
    </row>
    <row r="20" spans="2:24">
      <c r="B20" s="304" t="s">
        <v>99</v>
      </c>
      <c r="C20" s="304"/>
      <c r="D20" s="304"/>
      <c r="E20" s="8"/>
      <c r="F20" s="92">
        <f t="shared" si="0"/>
        <v>8</v>
      </c>
      <c r="G20" s="92"/>
      <c r="H20" s="206">
        <v>1</v>
      </c>
      <c r="I20" s="209" t="s">
        <v>248</v>
      </c>
      <c r="J20" s="93"/>
      <c r="K20" s="206">
        <v>5</v>
      </c>
      <c r="L20" s="209" t="s">
        <v>248</v>
      </c>
      <c r="M20" s="94"/>
      <c r="N20" s="206">
        <v>2</v>
      </c>
      <c r="O20" s="209" t="s">
        <v>248</v>
      </c>
      <c r="P20" s="94"/>
      <c r="Q20" s="206">
        <v>0</v>
      </c>
      <c r="R20" s="209" t="s">
        <v>248</v>
      </c>
      <c r="T20" s="206"/>
      <c r="U20" s="206"/>
      <c r="V20" s="206"/>
      <c r="W20" s="206"/>
      <c r="X20" s="206"/>
    </row>
    <row r="21" spans="2:24">
      <c r="B21" s="304" t="s">
        <v>141</v>
      </c>
      <c r="C21" s="304"/>
      <c r="D21" s="304"/>
      <c r="E21" s="8"/>
      <c r="F21" s="92">
        <f t="shared" si="0"/>
        <v>4</v>
      </c>
      <c r="G21" s="92"/>
      <c r="H21" s="206">
        <v>0</v>
      </c>
      <c r="I21" s="209" t="s">
        <v>248</v>
      </c>
      <c r="J21" s="93"/>
      <c r="K21" s="206">
        <v>4</v>
      </c>
      <c r="L21" s="209" t="s">
        <v>248</v>
      </c>
      <c r="M21" s="94"/>
      <c r="N21" s="206">
        <v>0</v>
      </c>
      <c r="O21" s="209" t="s">
        <v>248</v>
      </c>
      <c r="P21" s="94"/>
      <c r="Q21" s="206">
        <v>0</v>
      </c>
      <c r="R21" s="209" t="s">
        <v>248</v>
      </c>
      <c r="T21" s="206"/>
      <c r="U21" s="206"/>
      <c r="V21" s="206"/>
      <c r="W21" s="206"/>
      <c r="X21" s="206"/>
    </row>
    <row r="22" spans="2:24">
      <c r="B22" s="304" t="s">
        <v>57</v>
      </c>
      <c r="C22" s="304"/>
      <c r="D22" s="304"/>
      <c r="E22" s="8"/>
      <c r="F22" s="92">
        <f t="shared" si="0"/>
        <v>11</v>
      </c>
      <c r="G22" s="92"/>
      <c r="H22" s="206">
        <v>0</v>
      </c>
      <c r="I22" s="209" t="s">
        <v>248</v>
      </c>
      <c r="J22" s="93"/>
      <c r="K22" s="206">
        <v>11</v>
      </c>
      <c r="L22" s="209" t="s">
        <v>248</v>
      </c>
      <c r="M22" s="94"/>
      <c r="N22" s="206">
        <v>0</v>
      </c>
      <c r="O22" s="209" t="s">
        <v>248</v>
      </c>
      <c r="P22" s="94"/>
      <c r="Q22" s="206">
        <v>0</v>
      </c>
      <c r="R22" s="209" t="s">
        <v>248</v>
      </c>
      <c r="T22" s="206"/>
      <c r="U22" s="206"/>
      <c r="V22" s="206"/>
      <c r="W22" s="206"/>
      <c r="X22" s="206"/>
    </row>
    <row r="23" spans="2:24">
      <c r="B23" s="148"/>
      <c r="C23" s="10"/>
      <c r="D23" s="9"/>
      <c r="E23" s="9"/>
      <c r="F23" s="95"/>
      <c r="G23" s="95"/>
      <c r="H23" s="206"/>
      <c r="I23" s="89"/>
      <c r="J23" s="95"/>
      <c r="K23" s="206"/>
      <c r="L23" s="92"/>
      <c r="M23" s="92"/>
      <c r="N23" s="206"/>
      <c r="O23" s="92"/>
      <c r="P23" s="91"/>
      <c r="Q23" s="206"/>
      <c r="R23" s="91"/>
      <c r="T23" s="206"/>
      <c r="U23" s="206"/>
      <c r="V23" s="206"/>
      <c r="W23" s="206"/>
      <c r="X23" s="206"/>
    </row>
    <row r="24" spans="2:24">
      <c r="B24" s="334" t="s">
        <v>132</v>
      </c>
      <c r="C24" s="334"/>
      <c r="D24" s="334"/>
      <c r="E24" s="9"/>
      <c r="F24" s="89">
        <f t="shared" ref="F24:F87" si="1">SUM(H24+K24+N24+Q24)</f>
        <v>214</v>
      </c>
      <c r="G24" s="95"/>
      <c r="H24" s="207">
        <f>SUM(H25:H47)</f>
        <v>33</v>
      </c>
      <c r="I24" s="89">
        <f>SUM(H24/F24*100)</f>
        <v>15.420560747663551</v>
      </c>
      <c r="J24" s="89"/>
      <c r="K24" s="207">
        <f>SUM(K25:K47)</f>
        <v>117</v>
      </c>
      <c r="L24" s="89">
        <f>SUM(K24/F24*100)</f>
        <v>54.67289719626168</v>
      </c>
      <c r="M24" s="89"/>
      <c r="N24" s="207">
        <f>SUM(N25:N47)</f>
        <v>63</v>
      </c>
      <c r="O24" s="89">
        <f>SUM(N24/F24*100)</f>
        <v>29.439252336448597</v>
      </c>
      <c r="P24" s="91"/>
      <c r="Q24" s="207">
        <f>SUM(Q25:Q47)</f>
        <v>1</v>
      </c>
      <c r="R24" s="89">
        <f>SUM(Q24/F24*100)</f>
        <v>0.46728971962616817</v>
      </c>
      <c r="T24" s="206"/>
      <c r="U24" s="206"/>
      <c r="V24" s="206"/>
      <c r="W24" s="206"/>
      <c r="X24" s="206"/>
    </row>
    <row r="25" spans="2:24">
      <c r="B25" s="329" t="s">
        <v>78</v>
      </c>
      <c r="C25" s="329"/>
      <c r="D25" s="329"/>
      <c r="E25" s="8"/>
      <c r="F25" s="92">
        <f t="shared" si="1"/>
        <v>9</v>
      </c>
      <c r="G25" s="92"/>
      <c r="H25" s="206">
        <v>0</v>
      </c>
      <c r="I25" s="209" t="s">
        <v>248</v>
      </c>
      <c r="J25" s="95"/>
      <c r="K25" s="206">
        <v>8</v>
      </c>
      <c r="L25" s="209" t="s">
        <v>248</v>
      </c>
      <c r="M25" s="95"/>
      <c r="N25" s="206">
        <v>1</v>
      </c>
      <c r="O25" s="209" t="s">
        <v>248</v>
      </c>
      <c r="P25" s="94"/>
      <c r="Q25" s="206">
        <v>0</v>
      </c>
      <c r="R25" s="209" t="s">
        <v>248</v>
      </c>
      <c r="T25" s="206"/>
      <c r="U25" s="206"/>
      <c r="V25" s="206"/>
      <c r="W25" s="206"/>
      <c r="X25" s="206"/>
    </row>
    <row r="26" spans="2:24">
      <c r="B26" s="329" t="s">
        <v>6</v>
      </c>
      <c r="C26" s="329"/>
      <c r="D26" s="329"/>
      <c r="E26" s="8"/>
      <c r="F26" s="92">
        <f t="shared" si="1"/>
        <v>7</v>
      </c>
      <c r="G26" s="92"/>
      <c r="H26" s="206">
        <v>5</v>
      </c>
      <c r="I26" s="209" t="s">
        <v>248</v>
      </c>
      <c r="J26" s="93"/>
      <c r="K26" s="206">
        <v>2</v>
      </c>
      <c r="L26" s="209" t="s">
        <v>248</v>
      </c>
      <c r="M26" s="93"/>
      <c r="N26" s="206">
        <v>0</v>
      </c>
      <c r="O26" s="209" t="s">
        <v>248</v>
      </c>
      <c r="P26" s="94"/>
      <c r="Q26" s="206">
        <v>0</v>
      </c>
      <c r="R26" s="209" t="s">
        <v>248</v>
      </c>
      <c r="T26" s="206"/>
      <c r="U26" s="206"/>
      <c r="V26" s="206"/>
      <c r="W26" s="206"/>
      <c r="X26" s="206"/>
    </row>
    <row r="27" spans="2:24">
      <c r="B27" s="329" t="s">
        <v>100</v>
      </c>
      <c r="C27" s="329"/>
      <c r="D27" s="329"/>
      <c r="E27" s="8"/>
      <c r="F27" s="92">
        <f t="shared" si="1"/>
        <v>6</v>
      </c>
      <c r="G27" s="92"/>
      <c r="H27" s="206">
        <v>0</v>
      </c>
      <c r="I27" s="209" t="s">
        <v>248</v>
      </c>
      <c r="J27" s="93"/>
      <c r="K27" s="206">
        <v>1</v>
      </c>
      <c r="L27" s="209" t="s">
        <v>248</v>
      </c>
      <c r="M27" s="93"/>
      <c r="N27" s="206">
        <v>5</v>
      </c>
      <c r="O27" s="209" t="s">
        <v>248</v>
      </c>
      <c r="P27" s="94"/>
      <c r="Q27" s="206">
        <v>0</v>
      </c>
      <c r="R27" s="209" t="s">
        <v>248</v>
      </c>
      <c r="T27" s="206"/>
      <c r="U27" s="206"/>
      <c r="V27" s="206"/>
      <c r="W27" s="206"/>
      <c r="X27" s="206"/>
    </row>
    <row r="28" spans="2:24">
      <c r="B28" s="329" t="s">
        <v>7</v>
      </c>
      <c r="C28" s="329"/>
      <c r="D28" s="329"/>
      <c r="E28" s="8"/>
      <c r="F28" s="92">
        <f t="shared" si="1"/>
        <v>8</v>
      </c>
      <c r="G28" s="92"/>
      <c r="H28" s="206">
        <v>0</v>
      </c>
      <c r="I28" s="209" t="s">
        <v>248</v>
      </c>
      <c r="J28" s="93"/>
      <c r="K28" s="206">
        <v>2</v>
      </c>
      <c r="L28" s="209" t="s">
        <v>248</v>
      </c>
      <c r="M28" s="93"/>
      <c r="N28" s="206">
        <v>6</v>
      </c>
      <c r="O28" s="209" t="s">
        <v>248</v>
      </c>
      <c r="P28" s="94"/>
      <c r="Q28" s="206">
        <v>0</v>
      </c>
      <c r="R28" s="209" t="s">
        <v>248</v>
      </c>
      <c r="T28" s="206"/>
      <c r="U28" s="206"/>
      <c r="V28" s="206"/>
      <c r="W28" s="206"/>
      <c r="X28" s="206"/>
    </row>
    <row r="29" spans="2:24">
      <c r="B29" s="329" t="s">
        <v>20</v>
      </c>
      <c r="C29" s="329"/>
      <c r="D29" s="329"/>
      <c r="E29" s="8"/>
      <c r="F29" s="92">
        <f t="shared" si="1"/>
        <v>3</v>
      </c>
      <c r="G29" s="92"/>
      <c r="H29" s="206">
        <v>0</v>
      </c>
      <c r="I29" s="209" t="s">
        <v>248</v>
      </c>
      <c r="J29" s="93"/>
      <c r="K29" s="206">
        <v>2</v>
      </c>
      <c r="L29" s="209" t="s">
        <v>248</v>
      </c>
      <c r="M29" s="93"/>
      <c r="N29" s="206">
        <v>1</v>
      </c>
      <c r="O29" s="209" t="s">
        <v>248</v>
      </c>
      <c r="P29" s="94"/>
      <c r="Q29" s="206">
        <v>0</v>
      </c>
      <c r="R29" s="209" t="s">
        <v>248</v>
      </c>
      <c r="T29" s="206"/>
      <c r="U29" s="206"/>
      <c r="V29" s="206"/>
      <c r="W29" s="206"/>
      <c r="X29" s="206"/>
    </row>
    <row r="30" spans="2:24">
      <c r="B30" s="329" t="s">
        <v>19</v>
      </c>
      <c r="C30" s="329"/>
      <c r="D30" s="329"/>
      <c r="E30" s="8"/>
      <c r="F30" s="92">
        <f t="shared" si="1"/>
        <v>5</v>
      </c>
      <c r="G30" s="92"/>
      <c r="H30" s="206">
        <v>1</v>
      </c>
      <c r="I30" s="209" t="s">
        <v>248</v>
      </c>
      <c r="J30" s="93"/>
      <c r="K30" s="206">
        <v>3</v>
      </c>
      <c r="L30" s="209" t="s">
        <v>248</v>
      </c>
      <c r="M30" s="93"/>
      <c r="N30" s="206">
        <v>1</v>
      </c>
      <c r="O30" s="209" t="s">
        <v>248</v>
      </c>
      <c r="P30" s="94"/>
      <c r="Q30" s="206">
        <v>0</v>
      </c>
      <c r="R30" s="209" t="s">
        <v>248</v>
      </c>
      <c r="T30" s="206"/>
      <c r="U30" s="206"/>
      <c r="V30" s="206"/>
      <c r="W30" s="206"/>
      <c r="X30" s="206"/>
    </row>
    <row r="31" spans="2:24">
      <c r="B31" s="329" t="s">
        <v>115</v>
      </c>
      <c r="C31" s="329"/>
      <c r="D31" s="329"/>
      <c r="E31" s="8"/>
      <c r="F31" s="92">
        <f t="shared" si="1"/>
        <v>13</v>
      </c>
      <c r="G31" s="92"/>
      <c r="H31" s="206">
        <v>4</v>
      </c>
      <c r="I31" s="209" t="s">
        <v>248</v>
      </c>
      <c r="J31" s="93"/>
      <c r="K31" s="206">
        <v>9</v>
      </c>
      <c r="L31" s="209" t="s">
        <v>248</v>
      </c>
      <c r="M31" s="93"/>
      <c r="N31" s="206">
        <v>0</v>
      </c>
      <c r="O31" s="209" t="s">
        <v>248</v>
      </c>
      <c r="P31" s="94"/>
      <c r="Q31" s="206">
        <v>0</v>
      </c>
      <c r="R31" s="209" t="s">
        <v>248</v>
      </c>
      <c r="T31" s="206"/>
      <c r="U31" s="206"/>
      <c r="V31" s="206"/>
      <c r="W31" s="206"/>
      <c r="X31" s="206"/>
    </row>
    <row r="32" spans="2:24">
      <c r="B32" s="329" t="s">
        <v>18</v>
      </c>
      <c r="C32" s="329"/>
      <c r="D32" s="329"/>
      <c r="E32" s="8"/>
      <c r="F32" s="92">
        <f t="shared" si="1"/>
        <v>5</v>
      </c>
      <c r="G32" s="92"/>
      <c r="H32" s="206">
        <v>0</v>
      </c>
      <c r="I32" s="209" t="s">
        <v>248</v>
      </c>
      <c r="J32" s="93"/>
      <c r="K32" s="206">
        <v>4</v>
      </c>
      <c r="L32" s="209" t="s">
        <v>248</v>
      </c>
      <c r="M32" s="93"/>
      <c r="N32" s="206">
        <v>1</v>
      </c>
      <c r="O32" s="209" t="s">
        <v>248</v>
      </c>
      <c r="P32" s="94"/>
      <c r="Q32" s="206">
        <v>0</v>
      </c>
      <c r="R32" s="209" t="s">
        <v>248</v>
      </c>
      <c r="T32" s="206"/>
      <c r="U32" s="206"/>
      <c r="V32" s="206"/>
      <c r="W32" s="206"/>
      <c r="X32" s="206"/>
    </row>
    <row r="33" spans="2:24">
      <c r="B33" s="329" t="s">
        <v>2</v>
      </c>
      <c r="C33" s="329"/>
      <c r="D33" s="329"/>
      <c r="E33" s="8"/>
      <c r="F33" s="92">
        <f t="shared" si="1"/>
        <v>6</v>
      </c>
      <c r="G33" s="92"/>
      <c r="H33" s="206">
        <v>1</v>
      </c>
      <c r="I33" s="209" t="s">
        <v>248</v>
      </c>
      <c r="J33" s="93"/>
      <c r="K33" s="206">
        <v>5</v>
      </c>
      <c r="L33" s="209" t="s">
        <v>248</v>
      </c>
      <c r="M33" s="93"/>
      <c r="N33" s="206">
        <v>0</v>
      </c>
      <c r="O33" s="209" t="s">
        <v>248</v>
      </c>
      <c r="P33" s="94"/>
      <c r="Q33" s="206">
        <v>0</v>
      </c>
      <c r="R33" s="209" t="s">
        <v>248</v>
      </c>
      <c r="T33" s="206"/>
      <c r="U33" s="206"/>
      <c r="V33" s="206"/>
      <c r="W33" s="206"/>
      <c r="X33" s="206"/>
    </row>
    <row r="34" spans="2:24">
      <c r="B34" s="329" t="s">
        <v>25</v>
      </c>
      <c r="C34" s="329"/>
      <c r="D34" s="329"/>
      <c r="E34" s="8"/>
      <c r="F34" s="92">
        <f t="shared" si="1"/>
        <v>43</v>
      </c>
      <c r="G34" s="92"/>
      <c r="H34" s="206">
        <v>11</v>
      </c>
      <c r="I34" s="209" t="s">
        <v>248</v>
      </c>
      <c r="J34" s="93"/>
      <c r="K34" s="206">
        <v>28</v>
      </c>
      <c r="L34" s="209" t="s">
        <v>248</v>
      </c>
      <c r="M34" s="93"/>
      <c r="N34" s="206">
        <v>4</v>
      </c>
      <c r="O34" s="209" t="s">
        <v>248</v>
      </c>
      <c r="P34" s="94"/>
      <c r="Q34" s="206">
        <v>0</v>
      </c>
      <c r="R34" s="209" t="s">
        <v>248</v>
      </c>
      <c r="T34" s="206"/>
      <c r="U34" s="206"/>
      <c r="V34" s="206"/>
      <c r="W34" s="206"/>
      <c r="X34" s="206"/>
    </row>
    <row r="35" spans="2:24">
      <c r="B35" s="329" t="s">
        <v>3</v>
      </c>
      <c r="C35" s="329"/>
      <c r="D35" s="329"/>
      <c r="E35" s="8"/>
      <c r="F35" s="92">
        <f t="shared" si="1"/>
        <v>16</v>
      </c>
      <c r="G35" s="92"/>
      <c r="H35" s="206">
        <v>3</v>
      </c>
      <c r="I35" s="209" t="s">
        <v>248</v>
      </c>
      <c r="J35" s="93"/>
      <c r="K35" s="206">
        <v>12</v>
      </c>
      <c r="L35" s="209" t="s">
        <v>248</v>
      </c>
      <c r="M35" s="93"/>
      <c r="N35" s="206">
        <v>1</v>
      </c>
      <c r="O35" s="209" t="s">
        <v>248</v>
      </c>
      <c r="P35" s="94"/>
      <c r="Q35" s="206">
        <v>0</v>
      </c>
      <c r="R35" s="209" t="s">
        <v>248</v>
      </c>
      <c r="T35" s="206"/>
      <c r="U35" s="206"/>
      <c r="V35" s="206"/>
      <c r="W35" s="206"/>
      <c r="X35" s="206"/>
    </row>
    <row r="36" spans="2:24">
      <c r="B36" s="329" t="s">
        <v>191</v>
      </c>
      <c r="C36" s="329"/>
      <c r="D36" s="329"/>
      <c r="E36" s="8"/>
      <c r="F36" s="92">
        <f t="shared" si="1"/>
        <v>22</v>
      </c>
      <c r="G36" s="92"/>
      <c r="H36" s="206">
        <v>2</v>
      </c>
      <c r="I36" s="209" t="s">
        <v>248</v>
      </c>
      <c r="J36" s="93"/>
      <c r="K36" s="206">
        <v>6</v>
      </c>
      <c r="L36" s="209" t="s">
        <v>248</v>
      </c>
      <c r="M36" s="93"/>
      <c r="N36" s="206">
        <v>14</v>
      </c>
      <c r="O36" s="209" t="s">
        <v>248</v>
      </c>
      <c r="P36" s="94"/>
      <c r="Q36" s="206">
        <v>0</v>
      </c>
      <c r="R36" s="209" t="s">
        <v>248</v>
      </c>
      <c r="T36" s="206"/>
      <c r="U36" s="206"/>
      <c r="V36" s="206"/>
      <c r="W36" s="206"/>
      <c r="X36" s="206"/>
    </row>
    <row r="37" spans="2:24">
      <c r="B37" s="329" t="s">
        <v>4</v>
      </c>
      <c r="C37" s="329"/>
      <c r="D37" s="329"/>
      <c r="E37" s="8"/>
      <c r="F37" s="92">
        <f t="shared" si="1"/>
        <v>3</v>
      </c>
      <c r="G37" s="91"/>
      <c r="H37" s="206">
        <v>0</v>
      </c>
      <c r="I37" s="209" t="s">
        <v>248</v>
      </c>
      <c r="J37" s="94"/>
      <c r="K37" s="206">
        <v>3</v>
      </c>
      <c r="L37" s="209" t="s">
        <v>248</v>
      </c>
      <c r="M37" s="94"/>
      <c r="N37" s="206">
        <v>0</v>
      </c>
      <c r="O37" s="209" t="s">
        <v>248</v>
      </c>
      <c r="P37" s="94"/>
      <c r="Q37" s="206">
        <v>0</v>
      </c>
      <c r="R37" s="209" t="s">
        <v>248</v>
      </c>
      <c r="T37" s="206"/>
      <c r="U37" s="206"/>
      <c r="V37" s="206"/>
      <c r="W37" s="206"/>
      <c r="X37" s="206"/>
    </row>
    <row r="38" spans="2:24">
      <c r="B38" s="329" t="s">
        <v>197</v>
      </c>
      <c r="C38" s="329"/>
      <c r="D38" s="329"/>
      <c r="E38" s="8"/>
      <c r="F38" s="92">
        <f t="shared" si="1"/>
        <v>9</v>
      </c>
      <c r="G38" s="89"/>
      <c r="H38" s="206">
        <v>1</v>
      </c>
      <c r="I38" s="209" t="s">
        <v>248</v>
      </c>
      <c r="J38" s="93"/>
      <c r="K38" s="206">
        <v>2</v>
      </c>
      <c r="L38" s="209" t="s">
        <v>248</v>
      </c>
      <c r="M38" s="93"/>
      <c r="N38" s="206">
        <v>6</v>
      </c>
      <c r="O38" s="209" t="s">
        <v>248</v>
      </c>
      <c r="P38" s="94"/>
      <c r="Q38" s="206">
        <v>0</v>
      </c>
      <c r="R38" s="209" t="s">
        <v>248</v>
      </c>
      <c r="T38" s="206"/>
      <c r="U38" s="206"/>
      <c r="V38" s="206"/>
      <c r="W38" s="206"/>
      <c r="X38" s="206"/>
    </row>
    <row r="39" spans="2:24">
      <c r="B39" s="329" t="s">
        <v>110</v>
      </c>
      <c r="C39" s="329"/>
      <c r="D39" s="329"/>
      <c r="E39" s="8"/>
      <c r="F39" s="92">
        <f t="shared" si="1"/>
        <v>4</v>
      </c>
      <c r="G39" s="96"/>
      <c r="H39" s="206">
        <v>0</v>
      </c>
      <c r="I39" s="209" t="s">
        <v>248</v>
      </c>
      <c r="J39" s="93"/>
      <c r="K39" s="206">
        <v>2</v>
      </c>
      <c r="L39" s="209" t="s">
        <v>248</v>
      </c>
      <c r="M39" s="93"/>
      <c r="N39" s="206">
        <v>2</v>
      </c>
      <c r="O39" s="209" t="s">
        <v>248</v>
      </c>
      <c r="P39" s="94"/>
      <c r="Q39" s="206">
        <v>0</v>
      </c>
      <c r="R39" s="209" t="s">
        <v>248</v>
      </c>
      <c r="T39" s="206"/>
      <c r="U39" s="206"/>
      <c r="V39" s="206"/>
      <c r="W39" s="206"/>
      <c r="X39" s="206"/>
    </row>
    <row r="40" spans="2:24">
      <c r="B40" s="329" t="s">
        <v>77</v>
      </c>
      <c r="C40" s="329"/>
      <c r="D40" s="329"/>
      <c r="E40" s="8"/>
      <c r="F40" s="92">
        <f t="shared" si="1"/>
        <v>4</v>
      </c>
      <c r="G40" s="96"/>
      <c r="H40" s="206">
        <v>1</v>
      </c>
      <c r="I40" s="209" t="s">
        <v>248</v>
      </c>
      <c r="J40" s="93"/>
      <c r="K40" s="206">
        <v>3</v>
      </c>
      <c r="L40" s="209" t="s">
        <v>248</v>
      </c>
      <c r="M40" s="93"/>
      <c r="N40" s="206">
        <v>0</v>
      </c>
      <c r="O40" s="209" t="s">
        <v>248</v>
      </c>
      <c r="P40" s="94"/>
      <c r="Q40" s="206">
        <v>0</v>
      </c>
      <c r="R40" s="209" t="s">
        <v>248</v>
      </c>
      <c r="T40" s="206"/>
      <c r="U40" s="206"/>
      <c r="V40" s="206"/>
      <c r="W40" s="206"/>
      <c r="X40" s="206"/>
    </row>
    <row r="41" spans="2:24">
      <c r="B41" s="329" t="s">
        <v>62</v>
      </c>
      <c r="C41" s="329"/>
      <c r="D41" s="329"/>
      <c r="E41" s="8"/>
      <c r="F41" s="92">
        <f t="shared" si="1"/>
        <v>8</v>
      </c>
      <c r="G41" s="96"/>
      <c r="H41" s="206">
        <v>0</v>
      </c>
      <c r="I41" s="209" t="s">
        <v>248</v>
      </c>
      <c r="J41" s="93"/>
      <c r="K41" s="206">
        <v>2</v>
      </c>
      <c r="L41" s="209" t="s">
        <v>248</v>
      </c>
      <c r="M41" s="93"/>
      <c r="N41" s="206">
        <v>5</v>
      </c>
      <c r="O41" s="209" t="s">
        <v>248</v>
      </c>
      <c r="P41" s="94"/>
      <c r="Q41" s="206">
        <v>1</v>
      </c>
      <c r="R41" s="209" t="s">
        <v>248</v>
      </c>
      <c r="T41" s="206"/>
      <c r="U41" s="206"/>
      <c r="V41" s="206"/>
      <c r="W41" s="206"/>
      <c r="X41" s="206"/>
    </row>
    <row r="42" spans="2:24">
      <c r="B42" s="329" t="s">
        <v>125</v>
      </c>
      <c r="C42" s="329"/>
      <c r="D42" s="329"/>
      <c r="E42" s="8"/>
      <c r="F42" s="92">
        <f t="shared" si="1"/>
        <v>7</v>
      </c>
      <c r="G42" s="96"/>
      <c r="H42" s="206">
        <v>1</v>
      </c>
      <c r="I42" s="209" t="s">
        <v>248</v>
      </c>
      <c r="J42" s="93"/>
      <c r="K42" s="206">
        <v>5</v>
      </c>
      <c r="L42" s="209" t="s">
        <v>248</v>
      </c>
      <c r="M42" s="93"/>
      <c r="N42" s="206">
        <v>1</v>
      </c>
      <c r="O42" s="209" t="s">
        <v>248</v>
      </c>
      <c r="P42" s="94"/>
      <c r="Q42" s="206">
        <v>0</v>
      </c>
      <c r="R42" s="209" t="s">
        <v>248</v>
      </c>
      <c r="T42" s="206"/>
      <c r="U42" s="206"/>
      <c r="V42" s="206"/>
      <c r="W42" s="206"/>
      <c r="X42" s="206"/>
    </row>
    <row r="43" spans="2:24">
      <c r="B43" s="329" t="s">
        <v>59</v>
      </c>
      <c r="C43" s="329"/>
      <c r="D43" s="329"/>
      <c r="E43" s="8"/>
      <c r="F43" s="92">
        <f t="shared" si="1"/>
        <v>7</v>
      </c>
      <c r="G43" s="96"/>
      <c r="H43" s="206">
        <v>0</v>
      </c>
      <c r="I43" s="209" t="s">
        <v>248</v>
      </c>
      <c r="J43" s="93"/>
      <c r="K43" s="206">
        <v>2</v>
      </c>
      <c r="L43" s="209" t="s">
        <v>248</v>
      </c>
      <c r="M43" s="93"/>
      <c r="N43" s="206">
        <v>5</v>
      </c>
      <c r="O43" s="209" t="s">
        <v>248</v>
      </c>
      <c r="P43" s="94"/>
      <c r="Q43" s="206">
        <v>0</v>
      </c>
      <c r="R43" s="209" t="s">
        <v>248</v>
      </c>
      <c r="T43" s="206"/>
      <c r="U43" s="206"/>
      <c r="V43" s="206"/>
      <c r="W43" s="206"/>
      <c r="X43" s="206"/>
    </row>
    <row r="44" spans="2:24">
      <c r="B44" s="333" t="s">
        <v>52</v>
      </c>
      <c r="C44" s="333"/>
      <c r="D44" s="333"/>
      <c r="E44" s="11"/>
      <c r="F44" s="92">
        <f t="shared" si="1"/>
        <v>7</v>
      </c>
      <c r="G44" s="97"/>
      <c r="H44" s="206">
        <v>0</v>
      </c>
      <c r="I44" s="209" t="s">
        <v>248</v>
      </c>
      <c r="J44" s="93"/>
      <c r="K44" s="206">
        <v>4</v>
      </c>
      <c r="L44" s="209" t="s">
        <v>248</v>
      </c>
      <c r="M44" s="98"/>
      <c r="N44" s="206">
        <v>3</v>
      </c>
      <c r="O44" s="209" t="s">
        <v>248</v>
      </c>
      <c r="P44" s="94"/>
      <c r="Q44" s="206">
        <v>0</v>
      </c>
      <c r="R44" s="209" t="s">
        <v>248</v>
      </c>
      <c r="T44" s="206"/>
      <c r="U44" s="206"/>
      <c r="V44" s="206"/>
      <c r="W44" s="206"/>
      <c r="X44" s="206"/>
    </row>
    <row r="45" spans="2:24">
      <c r="B45" s="333" t="s">
        <v>29</v>
      </c>
      <c r="C45" s="333"/>
      <c r="D45" s="333"/>
      <c r="E45" s="11"/>
      <c r="F45" s="92">
        <f t="shared" si="1"/>
        <v>2</v>
      </c>
      <c r="G45" s="97"/>
      <c r="H45" s="206">
        <v>0</v>
      </c>
      <c r="I45" s="209" t="s">
        <v>248</v>
      </c>
      <c r="J45" s="93"/>
      <c r="K45" s="206">
        <v>1</v>
      </c>
      <c r="L45" s="209" t="s">
        <v>248</v>
      </c>
      <c r="M45" s="98"/>
      <c r="N45" s="206">
        <v>1</v>
      </c>
      <c r="O45" s="209" t="s">
        <v>248</v>
      </c>
      <c r="P45" s="94"/>
      <c r="Q45" s="206">
        <v>0</v>
      </c>
      <c r="R45" s="209" t="s">
        <v>248</v>
      </c>
      <c r="T45" s="206"/>
      <c r="U45" s="206"/>
      <c r="V45" s="206"/>
      <c r="W45" s="206"/>
      <c r="X45" s="206"/>
    </row>
    <row r="46" spans="2:24">
      <c r="B46" s="329" t="s">
        <v>5</v>
      </c>
      <c r="C46" s="329"/>
      <c r="D46" s="329"/>
      <c r="E46" s="11"/>
      <c r="F46" s="92">
        <f t="shared" si="1"/>
        <v>9</v>
      </c>
      <c r="G46" s="97"/>
      <c r="H46" s="206">
        <v>3</v>
      </c>
      <c r="I46" s="209" t="s">
        <v>248</v>
      </c>
      <c r="J46" s="93"/>
      <c r="K46" s="206">
        <v>2</v>
      </c>
      <c r="L46" s="209" t="s">
        <v>248</v>
      </c>
      <c r="M46" s="98"/>
      <c r="N46" s="206">
        <v>4</v>
      </c>
      <c r="O46" s="209" t="s">
        <v>248</v>
      </c>
      <c r="P46" s="94"/>
      <c r="Q46" s="206">
        <v>0</v>
      </c>
      <c r="R46" s="209" t="s">
        <v>248</v>
      </c>
      <c r="T46" s="206"/>
      <c r="U46" s="206"/>
      <c r="V46" s="206"/>
      <c r="W46" s="206"/>
      <c r="X46" s="206"/>
    </row>
    <row r="47" spans="2:24">
      <c r="B47" s="329" t="s">
        <v>61</v>
      </c>
      <c r="C47" s="329"/>
      <c r="D47" s="329"/>
      <c r="E47" s="8"/>
      <c r="F47" s="92">
        <f t="shared" si="1"/>
        <v>11</v>
      </c>
      <c r="G47" s="96"/>
      <c r="H47" s="206">
        <v>0</v>
      </c>
      <c r="I47" s="209" t="s">
        <v>248</v>
      </c>
      <c r="J47" s="93"/>
      <c r="K47" s="206">
        <v>9</v>
      </c>
      <c r="L47" s="209" t="s">
        <v>248</v>
      </c>
      <c r="M47" s="93"/>
      <c r="N47" s="206">
        <v>2</v>
      </c>
      <c r="O47" s="209" t="s">
        <v>248</v>
      </c>
      <c r="P47" s="94"/>
      <c r="Q47" s="206">
        <v>0</v>
      </c>
      <c r="R47" s="209" t="s">
        <v>248</v>
      </c>
      <c r="T47" s="206"/>
      <c r="U47" s="206"/>
      <c r="V47" s="206"/>
      <c r="W47" s="206"/>
      <c r="X47" s="206"/>
    </row>
    <row r="48" spans="2:24">
      <c r="B48" s="32"/>
      <c r="C48" s="9"/>
      <c r="D48" s="147"/>
      <c r="E48" s="8"/>
      <c r="F48" s="11"/>
      <c r="G48" s="11"/>
      <c r="H48" s="206"/>
      <c r="I48" s="6"/>
      <c r="J48" s="12"/>
      <c r="K48" s="206"/>
      <c r="L48" s="12"/>
      <c r="M48" s="12"/>
      <c r="N48" s="206"/>
      <c r="O48" s="12"/>
      <c r="P48" s="8"/>
      <c r="Q48" s="206"/>
      <c r="R48" s="8"/>
      <c r="T48" s="206"/>
      <c r="U48" s="206"/>
      <c r="V48" s="206"/>
      <c r="W48" s="206"/>
      <c r="X48" s="206"/>
    </row>
    <row r="49" spans="2:24">
      <c r="B49" s="331" t="s">
        <v>133</v>
      </c>
      <c r="C49" s="331"/>
      <c r="D49" s="331"/>
      <c r="E49" s="8"/>
      <c r="F49" s="89">
        <f>SUM(H49+K49+N49+Q49)</f>
        <v>182</v>
      </c>
      <c r="G49" s="96"/>
      <c r="H49" s="207">
        <f>SUM(H50:H64)</f>
        <v>10</v>
      </c>
      <c r="I49" s="89">
        <f>SUM(H49/F49*100)</f>
        <v>5.4945054945054945</v>
      </c>
      <c r="J49" s="89"/>
      <c r="K49" s="207">
        <f>SUM(K50:K64)</f>
        <v>121</v>
      </c>
      <c r="L49" s="89">
        <f>SUM(K49/F49*100)</f>
        <v>66.483516483516482</v>
      </c>
      <c r="M49" s="89"/>
      <c r="N49" s="207">
        <f>SUM(N50:N64)</f>
        <v>47</v>
      </c>
      <c r="O49" s="89">
        <f>SUM(N49/F49*100)</f>
        <v>25.824175824175828</v>
      </c>
      <c r="P49" s="91"/>
      <c r="Q49" s="207">
        <f>SUM(Q50:Q64)</f>
        <v>4</v>
      </c>
      <c r="R49" s="89">
        <f>SUM(Q49/F49*100)</f>
        <v>2.197802197802198</v>
      </c>
      <c r="T49" s="206"/>
      <c r="U49" s="206"/>
      <c r="V49" s="206"/>
      <c r="W49" s="206"/>
      <c r="X49" s="206"/>
    </row>
    <row r="50" spans="2:24">
      <c r="B50" s="329" t="s">
        <v>198</v>
      </c>
      <c r="C50" s="329"/>
      <c r="D50" s="329"/>
      <c r="E50" s="8"/>
      <c r="F50" s="92">
        <f t="shared" si="1"/>
        <v>8</v>
      </c>
      <c r="G50" s="96"/>
      <c r="H50" s="206">
        <v>0</v>
      </c>
      <c r="I50" s="209" t="s">
        <v>248</v>
      </c>
      <c r="J50" s="95"/>
      <c r="K50" s="206">
        <v>4</v>
      </c>
      <c r="L50" s="209" t="s">
        <v>248</v>
      </c>
      <c r="M50" s="95"/>
      <c r="N50" s="206">
        <v>4</v>
      </c>
      <c r="O50" s="209" t="s">
        <v>248</v>
      </c>
      <c r="P50" s="94"/>
      <c r="Q50" s="206">
        <v>0</v>
      </c>
      <c r="R50" s="209" t="s">
        <v>248</v>
      </c>
      <c r="T50" s="206"/>
      <c r="U50" s="206"/>
      <c r="V50" s="206"/>
      <c r="W50" s="206"/>
      <c r="X50" s="206"/>
    </row>
    <row r="51" spans="2:24">
      <c r="B51" s="329" t="s">
        <v>30</v>
      </c>
      <c r="C51" s="329"/>
      <c r="D51" s="329"/>
      <c r="E51" s="8"/>
      <c r="F51" s="92">
        <f t="shared" si="1"/>
        <v>21</v>
      </c>
      <c r="G51" s="96"/>
      <c r="H51" s="206">
        <v>2</v>
      </c>
      <c r="I51" s="209" t="s">
        <v>248</v>
      </c>
      <c r="J51" s="95"/>
      <c r="K51" s="206">
        <v>16</v>
      </c>
      <c r="L51" s="209" t="s">
        <v>248</v>
      </c>
      <c r="M51" s="95"/>
      <c r="N51" s="206">
        <v>2</v>
      </c>
      <c r="O51" s="209" t="s">
        <v>248</v>
      </c>
      <c r="P51" s="94"/>
      <c r="Q51" s="206">
        <v>1</v>
      </c>
      <c r="R51" s="209" t="s">
        <v>248</v>
      </c>
      <c r="T51" s="206"/>
      <c r="U51" s="206"/>
      <c r="V51" s="206"/>
      <c r="W51" s="206"/>
      <c r="X51" s="206"/>
    </row>
    <row r="52" spans="2:24">
      <c r="B52" s="329" t="s">
        <v>185</v>
      </c>
      <c r="C52" s="329"/>
      <c r="D52" s="329"/>
      <c r="E52" s="11"/>
      <c r="F52" s="92">
        <f t="shared" si="1"/>
        <v>10</v>
      </c>
      <c r="G52" s="97"/>
      <c r="H52" s="206">
        <v>0</v>
      </c>
      <c r="I52" s="209" t="s">
        <v>248</v>
      </c>
      <c r="J52" s="95"/>
      <c r="K52" s="206">
        <v>2</v>
      </c>
      <c r="L52" s="209" t="s">
        <v>248</v>
      </c>
      <c r="M52" s="95"/>
      <c r="N52" s="206">
        <v>8</v>
      </c>
      <c r="O52" s="209" t="s">
        <v>248</v>
      </c>
      <c r="P52" s="94"/>
      <c r="Q52" s="206">
        <v>0</v>
      </c>
      <c r="R52" s="209" t="s">
        <v>248</v>
      </c>
      <c r="T52" s="206"/>
      <c r="U52" s="206"/>
      <c r="V52" s="206"/>
      <c r="W52" s="206"/>
      <c r="X52" s="206"/>
    </row>
    <row r="53" spans="2:24">
      <c r="B53" s="329" t="s">
        <v>160</v>
      </c>
      <c r="C53" s="329"/>
      <c r="D53" s="329"/>
      <c r="E53" s="11"/>
      <c r="F53" s="92">
        <f t="shared" si="1"/>
        <v>15</v>
      </c>
      <c r="G53" s="97"/>
      <c r="H53" s="206">
        <v>0</v>
      </c>
      <c r="I53" s="209" t="s">
        <v>248</v>
      </c>
      <c r="J53" s="95"/>
      <c r="K53" s="206">
        <v>8</v>
      </c>
      <c r="L53" s="209" t="s">
        <v>248</v>
      </c>
      <c r="M53" s="95"/>
      <c r="N53" s="206">
        <v>6</v>
      </c>
      <c r="O53" s="209" t="s">
        <v>248</v>
      </c>
      <c r="P53" s="94"/>
      <c r="Q53" s="206">
        <v>1</v>
      </c>
      <c r="R53" s="209" t="s">
        <v>248</v>
      </c>
      <c r="T53" s="206"/>
      <c r="U53" s="206"/>
      <c r="V53" s="206"/>
      <c r="W53" s="206"/>
      <c r="X53" s="206"/>
    </row>
    <row r="54" spans="2:24">
      <c r="B54" s="329" t="s">
        <v>112</v>
      </c>
      <c r="C54" s="329"/>
      <c r="D54" s="329"/>
      <c r="E54" s="11"/>
      <c r="F54" s="92">
        <f t="shared" si="1"/>
        <v>10</v>
      </c>
      <c r="G54" s="97"/>
      <c r="H54" s="206">
        <v>0</v>
      </c>
      <c r="I54" s="209" t="s">
        <v>248</v>
      </c>
      <c r="J54" s="95"/>
      <c r="K54" s="206">
        <v>10</v>
      </c>
      <c r="L54" s="209" t="s">
        <v>248</v>
      </c>
      <c r="M54" s="95"/>
      <c r="N54" s="206">
        <v>0</v>
      </c>
      <c r="O54" s="209" t="s">
        <v>248</v>
      </c>
      <c r="P54" s="94"/>
      <c r="Q54" s="206">
        <v>0</v>
      </c>
      <c r="R54" s="209" t="s">
        <v>248</v>
      </c>
      <c r="T54" s="206"/>
      <c r="U54" s="206"/>
      <c r="V54" s="206"/>
      <c r="W54" s="206"/>
      <c r="X54" s="206"/>
    </row>
    <row r="55" spans="2:24">
      <c r="B55" s="329" t="s">
        <v>146</v>
      </c>
      <c r="C55" s="329"/>
      <c r="D55" s="329"/>
      <c r="E55" s="11"/>
      <c r="F55" s="92">
        <f t="shared" si="1"/>
        <v>10</v>
      </c>
      <c r="G55" s="97"/>
      <c r="H55" s="206">
        <v>0</v>
      </c>
      <c r="I55" s="209" t="s">
        <v>248</v>
      </c>
      <c r="J55" s="95"/>
      <c r="K55" s="206">
        <v>5</v>
      </c>
      <c r="L55" s="209" t="s">
        <v>248</v>
      </c>
      <c r="M55" s="95"/>
      <c r="N55" s="206">
        <v>4</v>
      </c>
      <c r="O55" s="209" t="s">
        <v>248</v>
      </c>
      <c r="P55" s="94"/>
      <c r="Q55" s="206">
        <v>1</v>
      </c>
      <c r="R55" s="209" t="s">
        <v>248</v>
      </c>
      <c r="T55" s="206"/>
      <c r="U55" s="206"/>
      <c r="V55" s="206"/>
      <c r="W55" s="206"/>
      <c r="X55" s="206"/>
    </row>
    <row r="56" spans="2:24">
      <c r="B56" s="329" t="s">
        <v>187</v>
      </c>
      <c r="C56" s="329"/>
      <c r="D56" s="329"/>
      <c r="E56" s="8"/>
      <c r="F56" s="92">
        <f t="shared" si="1"/>
        <v>13</v>
      </c>
      <c r="G56" s="91"/>
      <c r="H56" s="206">
        <v>1</v>
      </c>
      <c r="I56" s="209" t="s">
        <v>248</v>
      </c>
      <c r="J56" s="95"/>
      <c r="K56" s="206">
        <v>11</v>
      </c>
      <c r="L56" s="209" t="s">
        <v>248</v>
      </c>
      <c r="M56" s="95"/>
      <c r="N56" s="206">
        <v>1</v>
      </c>
      <c r="O56" s="209" t="s">
        <v>248</v>
      </c>
      <c r="P56" s="94"/>
      <c r="Q56" s="206">
        <v>0</v>
      </c>
      <c r="R56" s="209" t="s">
        <v>248</v>
      </c>
      <c r="T56" s="206"/>
      <c r="U56" s="206"/>
      <c r="V56" s="206"/>
      <c r="W56" s="206"/>
      <c r="X56" s="206"/>
    </row>
    <row r="57" spans="2:24">
      <c r="B57" s="329" t="s">
        <v>8</v>
      </c>
      <c r="C57" s="329"/>
      <c r="D57" s="329"/>
      <c r="E57" s="6"/>
      <c r="F57" s="92">
        <f t="shared" si="1"/>
        <v>26</v>
      </c>
      <c r="G57" s="90"/>
      <c r="H57" s="206">
        <v>2</v>
      </c>
      <c r="I57" s="209" t="s">
        <v>248</v>
      </c>
      <c r="J57" s="95"/>
      <c r="K57" s="206">
        <v>19</v>
      </c>
      <c r="L57" s="209" t="s">
        <v>248</v>
      </c>
      <c r="M57" s="95"/>
      <c r="N57" s="206">
        <v>5</v>
      </c>
      <c r="O57" s="209" t="s">
        <v>248</v>
      </c>
      <c r="P57" s="94"/>
      <c r="Q57" s="206">
        <v>0</v>
      </c>
      <c r="R57" s="209" t="s">
        <v>248</v>
      </c>
      <c r="T57" s="206"/>
      <c r="U57" s="206"/>
      <c r="V57" s="206"/>
      <c r="W57" s="206"/>
      <c r="X57" s="206"/>
    </row>
    <row r="58" spans="2:24">
      <c r="B58" s="329" t="s">
        <v>159</v>
      </c>
      <c r="C58" s="329"/>
      <c r="D58" s="329"/>
      <c r="E58" s="11"/>
      <c r="F58" s="92">
        <f t="shared" si="1"/>
        <v>5</v>
      </c>
      <c r="G58" s="97"/>
      <c r="H58" s="206">
        <v>4</v>
      </c>
      <c r="I58" s="209" t="s">
        <v>248</v>
      </c>
      <c r="J58" s="95"/>
      <c r="K58" s="206">
        <v>1</v>
      </c>
      <c r="L58" s="209" t="s">
        <v>248</v>
      </c>
      <c r="M58" s="95"/>
      <c r="N58" s="206">
        <v>0</v>
      </c>
      <c r="O58" s="209" t="s">
        <v>248</v>
      </c>
      <c r="P58" s="94"/>
      <c r="Q58" s="206">
        <v>0</v>
      </c>
      <c r="R58" s="209" t="s">
        <v>248</v>
      </c>
      <c r="T58" s="206"/>
      <c r="U58" s="206"/>
      <c r="V58" s="206"/>
      <c r="W58" s="206"/>
      <c r="X58" s="206"/>
    </row>
    <row r="59" spans="2:24">
      <c r="B59" s="329" t="s">
        <v>147</v>
      </c>
      <c r="C59" s="329"/>
      <c r="D59" s="329"/>
      <c r="E59" s="11"/>
      <c r="F59" s="92">
        <f t="shared" si="1"/>
        <v>9</v>
      </c>
      <c r="G59" s="97"/>
      <c r="H59" s="206">
        <v>0</v>
      </c>
      <c r="I59" s="209" t="s">
        <v>248</v>
      </c>
      <c r="J59" s="95"/>
      <c r="K59" s="206">
        <v>9</v>
      </c>
      <c r="L59" s="209" t="s">
        <v>248</v>
      </c>
      <c r="M59" s="95"/>
      <c r="N59" s="206">
        <v>0</v>
      </c>
      <c r="O59" s="209" t="s">
        <v>248</v>
      </c>
      <c r="P59" s="94"/>
      <c r="Q59" s="206">
        <v>0</v>
      </c>
      <c r="R59" s="209" t="s">
        <v>248</v>
      </c>
      <c r="T59" s="206"/>
      <c r="U59" s="206"/>
      <c r="V59" s="206"/>
      <c r="W59" s="206"/>
      <c r="X59" s="206"/>
    </row>
    <row r="60" spans="2:24">
      <c r="B60" s="329" t="s">
        <v>161</v>
      </c>
      <c r="C60" s="329"/>
      <c r="D60" s="329"/>
      <c r="E60" s="11"/>
      <c r="F60" s="92">
        <f t="shared" si="1"/>
        <v>12</v>
      </c>
      <c r="G60" s="97"/>
      <c r="H60" s="206">
        <v>0</v>
      </c>
      <c r="I60" s="209" t="s">
        <v>248</v>
      </c>
      <c r="J60" s="95"/>
      <c r="K60" s="206">
        <v>4</v>
      </c>
      <c r="L60" s="209" t="s">
        <v>248</v>
      </c>
      <c r="M60" s="95"/>
      <c r="N60" s="206">
        <v>8</v>
      </c>
      <c r="O60" s="209" t="s">
        <v>248</v>
      </c>
      <c r="P60" s="94"/>
      <c r="Q60" s="206">
        <v>0</v>
      </c>
      <c r="R60" s="209" t="s">
        <v>248</v>
      </c>
      <c r="T60" s="206"/>
      <c r="U60" s="206"/>
      <c r="V60" s="206"/>
      <c r="W60" s="206"/>
      <c r="X60" s="206"/>
    </row>
    <row r="61" spans="2:24">
      <c r="B61" s="329" t="s">
        <v>40</v>
      </c>
      <c r="C61" s="329"/>
      <c r="D61" s="329"/>
      <c r="E61" s="11"/>
      <c r="F61" s="92">
        <f t="shared" si="1"/>
        <v>11</v>
      </c>
      <c r="G61" s="97"/>
      <c r="H61" s="206">
        <v>1</v>
      </c>
      <c r="I61" s="209" t="s">
        <v>248</v>
      </c>
      <c r="J61" s="95"/>
      <c r="K61" s="206">
        <v>9</v>
      </c>
      <c r="L61" s="209" t="s">
        <v>248</v>
      </c>
      <c r="M61" s="95"/>
      <c r="N61" s="206">
        <v>1</v>
      </c>
      <c r="O61" s="209" t="s">
        <v>248</v>
      </c>
      <c r="P61" s="94"/>
      <c r="Q61" s="206">
        <v>0</v>
      </c>
      <c r="R61" s="209" t="s">
        <v>248</v>
      </c>
      <c r="T61" s="206"/>
      <c r="U61" s="206"/>
      <c r="V61" s="206"/>
      <c r="W61" s="206"/>
      <c r="X61" s="206"/>
    </row>
    <row r="62" spans="2:24">
      <c r="B62" s="329" t="s">
        <v>41</v>
      </c>
      <c r="C62" s="329"/>
      <c r="D62" s="329"/>
      <c r="E62" s="11"/>
      <c r="F62" s="92">
        <f t="shared" si="1"/>
        <v>14</v>
      </c>
      <c r="G62" s="97"/>
      <c r="H62" s="206">
        <v>0</v>
      </c>
      <c r="I62" s="209" t="s">
        <v>248</v>
      </c>
      <c r="J62" s="95"/>
      <c r="K62" s="206">
        <v>7</v>
      </c>
      <c r="L62" s="209" t="s">
        <v>248</v>
      </c>
      <c r="M62" s="95"/>
      <c r="N62" s="206">
        <v>6</v>
      </c>
      <c r="O62" s="209" t="s">
        <v>248</v>
      </c>
      <c r="P62" s="94"/>
      <c r="Q62" s="206">
        <v>1</v>
      </c>
      <c r="R62" s="209" t="s">
        <v>248</v>
      </c>
      <c r="T62" s="206"/>
      <c r="U62" s="206"/>
      <c r="V62" s="206"/>
      <c r="W62" s="206"/>
      <c r="X62" s="206"/>
    </row>
    <row r="63" spans="2:24">
      <c r="B63" s="329" t="s">
        <v>9</v>
      </c>
      <c r="C63" s="329"/>
      <c r="D63" s="329"/>
      <c r="E63" s="11"/>
      <c r="F63" s="92">
        <f t="shared" si="1"/>
        <v>12</v>
      </c>
      <c r="G63" s="97"/>
      <c r="H63" s="206">
        <v>0</v>
      </c>
      <c r="I63" s="209" t="s">
        <v>248</v>
      </c>
      <c r="J63" s="95"/>
      <c r="K63" s="206">
        <v>11</v>
      </c>
      <c r="L63" s="209" t="s">
        <v>248</v>
      </c>
      <c r="M63" s="95"/>
      <c r="N63" s="206">
        <v>1</v>
      </c>
      <c r="O63" s="209" t="s">
        <v>248</v>
      </c>
      <c r="P63" s="94"/>
      <c r="Q63" s="206">
        <v>0</v>
      </c>
      <c r="R63" s="209" t="s">
        <v>248</v>
      </c>
      <c r="T63" s="206"/>
      <c r="U63" s="206"/>
      <c r="V63" s="206"/>
      <c r="W63" s="206"/>
      <c r="X63" s="206"/>
    </row>
    <row r="64" spans="2:24">
      <c r="B64" s="329" t="s">
        <v>186</v>
      </c>
      <c r="C64" s="329"/>
      <c r="D64" s="329"/>
      <c r="E64" s="11"/>
      <c r="F64" s="92">
        <f t="shared" si="1"/>
        <v>6</v>
      </c>
      <c r="G64" s="97"/>
      <c r="H64" s="206">
        <v>0</v>
      </c>
      <c r="I64" s="209" t="s">
        <v>248</v>
      </c>
      <c r="J64" s="95"/>
      <c r="K64" s="206">
        <v>5</v>
      </c>
      <c r="L64" s="209" t="s">
        <v>248</v>
      </c>
      <c r="M64" s="95"/>
      <c r="N64" s="206">
        <v>1</v>
      </c>
      <c r="O64" s="209" t="s">
        <v>248</v>
      </c>
      <c r="P64" s="94"/>
      <c r="Q64" s="206">
        <v>0</v>
      </c>
      <c r="R64" s="209" t="s">
        <v>248</v>
      </c>
      <c r="T64" s="206"/>
      <c r="U64" s="206"/>
      <c r="V64" s="206"/>
      <c r="W64" s="206"/>
      <c r="X64" s="206"/>
    </row>
    <row r="65" spans="2:24">
      <c r="B65" s="20"/>
      <c r="C65" s="10"/>
      <c r="D65" s="9"/>
      <c r="E65" s="11"/>
      <c r="F65" s="92"/>
      <c r="G65" s="97"/>
      <c r="H65" s="206"/>
      <c r="I65" s="89"/>
      <c r="J65" s="97"/>
      <c r="K65" s="206"/>
      <c r="L65" s="96"/>
      <c r="M65" s="96"/>
      <c r="N65" s="206"/>
      <c r="O65" s="96"/>
      <c r="P65" s="91"/>
      <c r="Q65" s="206"/>
      <c r="R65" s="91"/>
      <c r="T65" s="206"/>
      <c r="U65" s="206"/>
      <c r="V65" s="206"/>
      <c r="W65" s="206"/>
      <c r="X65" s="206"/>
    </row>
    <row r="66" spans="2:24">
      <c r="B66" s="332" t="s">
        <v>134</v>
      </c>
      <c r="C66" s="332"/>
      <c r="D66" s="332"/>
      <c r="E66" s="11"/>
      <c r="F66" s="89">
        <f t="shared" si="1"/>
        <v>125</v>
      </c>
      <c r="G66" s="97"/>
      <c r="H66" s="207">
        <f>SUM(H67:H75)</f>
        <v>12</v>
      </c>
      <c r="I66" s="89">
        <f>SUM(H66/F66*100)</f>
        <v>9.6</v>
      </c>
      <c r="J66" s="89"/>
      <c r="K66" s="207">
        <f>SUM(K67:K75)</f>
        <v>64</v>
      </c>
      <c r="L66" s="89">
        <f>SUM(K66/F66*100)</f>
        <v>51.2</v>
      </c>
      <c r="M66" s="89"/>
      <c r="N66" s="207">
        <f>SUM(N67:N75)</f>
        <v>47</v>
      </c>
      <c r="O66" s="89">
        <f>SUM(N66/F66*100)</f>
        <v>37.6</v>
      </c>
      <c r="P66" s="208"/>
      <c r="Q66" s="207">
        <f>SUM(Q67:Q75)</f>
        <v>2</v>
      </c>
      <c r="R66" s="89">
        <f>SUM(Q66/F66*100)</f>
        <v>1.6</v>
      </c>
      <c r="T66" s="206"/>
      <c r="U66" s="206"/>
      <c r="V66" s="206"/>
      <c r="W66" s="206"/>
      <c r="X66" s="206"/>
    </row>
    <row r="67" spans="2:24">
      <c r="B67" s="329" t="s">
        <v>23</v>
      </c>
      <c r="C67" s="329"/>
      <c r="D67" s="329"/>
      <c r="E67" s="11"/>
      <c r="F67" s="92">
        <f t="shared" si="1"/>
        <v>8</v>
      </c>
      <c r="G67" s="97"/>
      <c r="H67" s="206">
        <v>1</v>
      </c>
      <c r="I67" s="209" t="s">
        <v>248</v>
      </c>
      <c r="J67" s="95"/>
      <c r="K67" s="206">
        <v>3</v>
      </c>
      <c r="L67" s="209" t="s">
        <v>248</v>
      </c>
      <c r="M67" s="92"/>
      <c r="N67" s="206">
        <v>4</v>
      </c>
      <c r="O67" s="209" t="s">
        <v>248</v>
      </c>
      <c r="P67" s="94"/>
      <c r="Q67" s="206">
        <v>0</v>
      </c>
      <c r="R67" s="209" t="s">
        <v>248</v>
      </c>
      <c r="T67" s="206"/>
      <c r="U67" s="206"/>
      <c r="V67" s="206"/>
      <c r="W67" s="206"/>
      <c r="X67" s="206"/>
    </row>
    <row r="68" spans="2:24">
      <c r="B68" s="329" t="s">
        <v>28</v>
      </c>
      <c r="C68" s="329"/>
      <c r="D68" s="329"/>
      <c r="E68" s="11"/>
      <c r="F68" s="92">
        <f t="shared" si="1"/>
        <v>26</v>
      </c>
      <c r="G68" s="97"/>
      <c r="H68" s="206">
        <v>0</v>
      </c>
      <c r="I68" s="209" t="s">
        <v>248</v>
      </c>
      <c r="J68" s="95"/>
      <c r="K68" s="206">
        <v>14</v>
      </c>
      <c r="L68" s="209" t="s">
        <v>248</v>
      </c>
      <c r="M68" s="92"/>
      <c r="N68" s="206">
        <v>11</v>
      </c>
      <c r="O68" s="209" t="s">
        <v>248</v>
      </c>
      <c r="P68" s="94"/>
      <c r="Q68" s="206">
        <v>1</v>
      </c>
      <c r="R68" s="209" t="s">
        <v>248</v>
      </c>
      <c r="T68" s="206"/>
      <c r="U68" s="206"/>
      <c r="V68" s="206"/>
      <c r="W68" s="206"/>
      <c r="X68" s="206"/>
    </row>
    <row r="69" spans="2:24">
      <c r="B69" s="329" t="s">
        <v>43</v>
      </c>
      <c r="C69" s="329"/>
      <c r="D69" s="329"/>
      <c r="E69" s="11"/>
      <c r="F69" s="92">
        <f t="shared" si="1"/>
        <v>9</v>
      </c>
      <c r="G69" s="97"/>
      <c r="H69" s="206">
        <v>0</v>
      </c>
      <c r="I69" s="209" t="s">
        <v>248</v>
      </c>
      <c r="J69" s="95"/>
      <c r="K69" s="206">
        <v>5</v>
      </c>
      <c r="L69" s="209" t="s">
        <v>248</v>
      </c>
      <c r="M69" s="92"/>
      <c r="N69" s="206">
        <v>4</v>
      </c>
      <c r="O69" s="209" t="s">
        <v>248</v>
      </c>
      <c r="P69" s="94"/>
      <c r="Q69" s="206">
        <v>0</v>
      </c>
      <c r="R69" s="209" t="s">
        <v>248</v>
      </c>
      <c r="T69" s="206"/>
      <c r="U69" s="206"/>
      <c r="V69" s="206"/>
      <c r="W69" s="206"/>
      <c r="X69" s="206"/>
    </row>
    <row r="70" spans="2:24">
      <c r="B70" s="329" t="s">
        <v>42</v>
      </c>
      <c r="C70" s="329"/>
      <c r="D70" s="329"/>
      <c r="E70" s="6"/>
      <c r="F70" s="92">
        <f t="shared" si="1"/>
        <v>9</v>
      </c>
      <c r="G70" s="90"/>
      <c r="H70" s="206">
        <v>0</v>
      </c>
      <c r="I70" s="209" t="s">
        <v>248</v>
      </c>
      <c r="J70" s="95"/>
      <c r="K70" s="206">
        <v>1</v>
      </c>
      <c r="L70" s="209" t="s">
        <v>248</v>
      </c>
      <c r="M70" s="92"/>
      <c r="N70" s="206">
        <v>8</v>
      </c>
      <c r="O70" s="209" t="s">
        <v>248</v>
      </c>
      <c r="P70" s="94"/>
      <c r="Q70" s="206">
        <v>0</v>
      </c>
      <c r="R70" s="209" t="s">
        <v>248</v>
      </c>
      <c r="T70" s="206"/>
      <c r="U70" s="206"/>
      <c r="V70" s="206"/>
      <c r="W70" s="206"/>
      <c r="X70" s="206"/>
    </row>
    <row r="71" spans="2:24">
      <c r="B71" s="329" t="s">
        <v>45</v>
      </c>
      <c r="C71" s="329"/>
      <c r="D71" s="329"/>
      <c r="E71" s="9"/>
      <c r="F71" s="92">
        <f t="shared" si="1"/>
        <v>20</v>
      </c>
      <c r="G71" s="95"/>
      <c r="H71" s="206">
        <v>4</v>
      </c>
      <c r="I71" s="209" t="s">
        <v>248</v>
      </c>
      <c r="J71" s="95"/>
      <c r="K71" s="206">
        <v>13</v>
      </c>
      <c r="L71" s="209" t="s">
        <v>248</v>
      </c>
      <c r="M71" s="92"/>
      <c r="N71" s="206">
        <v>3</v>
      </c>
      <c r="O71" s="209" t="s">
        <v>248</v>
      </c>
      <c r="P71" s="94"/>
      <c r="Q71" s="206">
        <v>0</v>
      </c>
      <c r="R71" s="209" t="s">
        <v>248</v>
      </c>
      <c r="T71" s="206"/>
      <c r="U71" s="206"/>
      <c r="V71" s="206"/>
      <c r="W71" s="206"/>
      <c r="X71" s="206"/>
    </row>
    <row r="72" spans="2:24">
      <c r="B72" s="329" t="s">
        <v>26</v>
      </c>
      <c r="C72" s="329"/>
      <c r="D72" s="329"/>
      <c r="E72" s="9"/>
      <c r="F72" s="92">
        <f t="shared" si="1"/>
        <v>17</v>
      </c>
      <c r="G72" s="95"/>
      <c r="H72" s="206">
        <v>0</v>
      </c>
      <c r="I72" s="209" t="s">
        <v>248</v>
      </c>
      <c r="J72" s="95"/>
      <c r="K72" s="206">
        <v>8</v>
      </c>
      <c r="L72" s="209" t="s">
        <v>248</v>
      </c>
      <c r="M72" s="92"/>
      <c r="N72" s="206">
        <v>8</v>
      </c>
      <c r="O72" s="209" t="s">
        <v>248</v>
      </c>
      <c r="P72" s="94"/>
      <c r="Q72" s="206">
        <v>1</v>
      </c>
      <c r="R72" s="209" t="s">
        <v>248</v>
      </c>
      <c r="T72" s="206"/>
      <c r="U72" s="206"/>
      <c r="V72" s="206"/>
      <c r="W72" s="206"/>
      <c r="X72" s="206"/>
    </row>
    <row r="73" spans="2:24">
      <c r="B73" s="329" t="s">
        <v>12</v>
      </c>
      <c r="C73" s="329"/>
      <c r="D73" s="329"/>
      <c r="E73" s="9"/>
      <c r="F73" s="92">
        <f t="shared" si="1"/>
        <v>12</v>
      </c>
      <c r="G73" s="95"/>
      <c r="H73" s="206">
        <v>2</v>
      </c>
      <c r="I73" s="209" t="s">
        <v>248</v>
      </c>
      <c r="J73" s="95"/>
      <c r="K73" s="206">
        <v>6</v>
      </c>
      <c r="L73" s="209" t="s">
        <v>248</v>
      </c>
      <c r="M73" s="92"/>
      <c r="N73" s="206">
        <v>4</v>
      </c>
      <c r="O73" s="209" t="s">
        <v>248</v>
      </c>
      <c r="P73" s="94"/>
      <c r="Q73" s="206">
        <v>0</v>
      </c>
      <c r="R73" s="209" t="s">
        <v>248</v>
      </c>
      <c r="T73" s="206"/>
      <c r="U73" s="206"/>
      <c r="V73" s="206"/>
      <c r="W73" s="206"/>
      <c r="X73" s="206"/>
    </row>
    <row r="74" spans="2:24">
      <c r="B74" s="329" t="s">
        <v>11</v>
      </c>
      <c r="C74" s="329"/>
      <c r="D74" s="329"/>
      <c r="E74" s="9"/>
      <c r="F74" s="92">
        <f t="shared" si="1"/>
        <v>24</v>
      </c>
      <c r="G74" s="95"/>
      <c r="H74" s="206">
        <v>5</v>
      </c>
      <c r="I74" s="209" t="s">
        <v>248</v>
      </c>
      <c r="J74" s="95"/>
      <c r="K74" s="206">
        <v>14</v>
      </c>
      <c r="L74" s="209" t="s">
        <v>248</v>
      </c>
      <c r="M74" s="92"/>
      <c r="N74" s="206">
        <v>5</v>
      </c>
      <c r="O74" s="209" t="s">
        <v>248</v>
      </c>
      <c r="P74" s="94"/>
      <c r="Q74" s="206">
        <v>0</v>
      </c>
      <c r="R74" s="209" t="s">
        <v>248</v>
      </c>
      <c r="T74" s="206"/>
      <c r="U74" s="206"/>
      <c r="V74" s="206"/>
      <c r="W74" s="206"/>
      <c r="X74" s="206"/>
    </row>
    <row r="75" spans="2:24">
      <c r="B75" s="329" t="s">
        <v>44</v>
      </c>
      <c r="C75" s="329"/>
      <c r="D75" s="329"/>
      <c r="E75" s="9"/>
      <c r="F75" s="92">
        <f t="shared" si="1"/>
        <v>0</v>
      </c>
      <c r="G75" s="95"/>
      <c r="H75" s="206">
        <v>0</v>
      </c>
      <c r="I75" s="209" t="s">
        <v>248</v>
      </c>
      <c r="J75" s="95"/>
      <c r="K75" s="206">
        <v>0</v>
      </c>
      <c r="L75" s="209" t="s">
        <v>248</v>
      </c>
      <c r="M75" s="92"/>
      <c r="N75" s="206">
        <v>0</v>
      </c>
      <c r="O75" s="209" t="s">
        <v>248</v>
      </c>
      <c r="P75" s="94"/>
      <c r="Q75" s="206">
        <v>0</v>
      </c>
      <c r="R75" s="209" t="s">
        <v>248</v>
      </c>
      <c r="T75" s="206"/>
      <c r="U75" s="206"/>
      <c r="V75" s="206"/>
      <c r="W75" s="206"/>
      <c r="X75" s="206"/>
    </row>
    <row r="76" spans="2:24">
      <c r="B76" s="10"/>
      <c r="C76" s="10"/>
      <c r="D76" s="9"/>
      <c r="E76" s="9"/>
      <c r="F76" s="92"/>
      <c r="G76" s="95"/>
      <c r="H76" s="206"/>
      <c r="I76" s="89"/>
      <c r="J76" s="95"/>
      <c r="K76" s="206"/>
      <c r="L76" s="92"/>
      <c r="M76" s="92"/>
      <c r="N76" s="206"/>
      <c r="O76" s="92"/>
      <c r="P76" s="91"/>
      <c r="Q76" s="206"/>
      <c r="R76" s="91"/>
      <c r="T76" s="206"/>
      <c r="U76" s="206"/>
      <c r="V76" s="206"/>
      <c r="W76" s="206"/>
      <c r="X76" s="206"/>
    </row>
    <row r="77" spans="2:24">
      <c r="B77" s="330" t="s">
        <v>135</v>
      </c>
      <c r="C77" s="330"/>
      <c r="D77" s="330"/>
      <c r="E77" s="9"/>
      <c r="F77" s="89">
        <f t="shared" si="1"/>
        <v>155</v>
      </c>
      <c r="G77" s="95"/>
      <c r="H77" s="207">
        <f>SUM(H78:H91)</f>
        <v>33</v>
      </c>
      <c r="I77" s="89">
        <f>SUM(H77/F77*100)</f>
        <v>21.29032258064516</v>
      </c>
      <c r="J77" s="89"/>
      <c r="K77" s="207">
        <f>SUM(K78:K91)</f>
        <v>79</v>
      </c>
      <c r="L77" s="89">
        <f>SUM(K77/F77*100)</f>
        <v>50.967741935483865</v>
      </c>
      <c r="M77" s="89"/>
      <c r="N77" s="207">
        <f>SUM(N78:N91)</f>
        <v>41</v>
      </c>
      <c r="O77" s="89">
        <f>SUM(N77/F77*100)</f>
        <v>26.451612903225808</v>
      </c>
      <c r="P77" s="91"/>
      <c r="Q77" s="207">
        <f>SUM(Q78:Q91)</f>
        <v>2</v>
      </c>
      <c r="R77" s="89">
        <f>SUM(Q77/F77*100)</f>
        <v>1.2903225806451613</v>
      </c>
      <c r="T77" s="206"/>
      <c r="U77" s="206"/>
      <c r="V77" s="206"/>
      <c r="W77" s="206"/>
      <c r="X77" s="206"/>
    </row>
    <row r="78" spans="2:24">
      <c r="B78" s="329" t="s">
        <v>38</v>
      </c>
      <c r="C78" s="329"/>
      <c r="D78" s="329"/>
      <c r="E78" s="9"/>
      <c r="F78" s="92">
        <f t="shared" si="1"/>
        <v>40</v>
      </c>
      <c r="G78" s="95"/>
      <c r="H78" s="206">
        <v>8</v>
      </c>
      <c r="I78" s="209" t="s">
        <v>248</v>
      </c>
      <c r="J78" s="95"/>
      <c r="K78" s="206">
        <v>15</v>
      </c>
      <c r="L78" s="209" t="s">
        <v>248</v>
      </c>
      <c r="M78" s="92"/>
      <c r="N78" s="206">
        <v>16</v>
      </c>
      <c r="O78" s="209" t="s">
        <v>248</v>
      </c>
      <c r="P78" s="94"/>
      <c r="Q78" s="206">
        <v>1</v>
      </c>
      <c r="R78" s="209" t="s">
        <v>248</v>
      </c>
      <c r="T78" s="206"/>
      <c r="U78" s="206"/>
      <c r="V78" s="206"/>
      <c r="W78" s="206"/>
      <c r="X78" s="206"/>
    </row>
    <row r="79" spans="2:24">
      <c r="B79" s="329" t="s">
        <v>54</v>
      </c>
      <c r="C79" s="329"/>
      <c r="D79" s="329"/>
      <c r="E79" s="9"/>
      <c r="F79" s="92">
        <f t="shared" si="1"/>
        <v>10</v>
      </c>
      <c r="G79" s="95"/>
      <c r="H79" s="206">
        <v>1</v>
      </c>
      <c r="I79" s="209" t="s">
        <v>248</v>
      </c>
      <c r="J79" s="95"/>
      <c r="K79" s="206">
        <v>5</v>
      </c>
      <c r="L79" s="209" t="s">
        <v>248</v>
      </c>
      <c r="M79" s="92"/>
      <c r="N79" s="206">
        <v>4</v>
      </c>
      <c r="O79" s="209" t="s">
        <v>248</v>
      </c>
      <c r="P79" s="94"/>
      <c r="Q79" s="206">
        <v>0</v>
      </c>
      <c r="R79" s="209" t="s">
        <v>248</v>
      </c>
      <c r="T79" s="206"/>
      <c r="U79" s="206"/>
      <c r="V79" s="206"/>
      <c r="W79" s="206"/>
      <c r="X79" s="206"/>
    </row>
    <row r="80" spans="2:24">
      <c r="B80" s="329" t="s">
        <v>109</v>
      </c>
      <c r="C80" s="329"/>
      <c r="D80" s="329"/>
      <c r="E80" s="9"/>
      <c r="F80" s="92">
        <f t="shared" si="1"/>
        <v>9</v>
      </c>
      <c r="G80" s="95"/>
      <c r="H80" s="206">
        <v>0</v>
      </c>
      <c r="I80" s="209" t="s">
        <v>248</v>
      </c>
      <c r="J80" s="95"/>
      <c r="K80" s="206">
        <v>8</v>
      </c>
      <c r="L80" s="209" t="s">
        <v>248</v>
      </c>
      <c r="M80" s="92"/>
      <c r="N80" s="206">
        <v>1</v>
      </c>
      <c r="O80" s="209" t="s">
        <v>248</v>
      </c>
      <c r="P80" s="94"/>
      <c r="Q80" s="206">
        <v>0</v>
      </c>
      <c r="R80" s="209" t="s">
        <v>248</v>
      </c>
      <c r="T80" s="206"/>
      <c r="U80" s="206"/>
      <c r="V80" s="206"/>
      <c r="W80" s="206"/>
      <c r="X80" s="206"/>
    </row>
    <row r="81" spans="2:24">
      <c r="B81" s="329" t="s">
        <v>130</v>
      </c>
      <c r="C81" s="329"/>
      <c r="D81" s="329"/>
      <c r="E81" s="9"/>
      <c r="F81" s="92">
        <f t="shared" si="1"/>
        <v>4</v>
      </c>
      <c r="G81" s="95"/>
      <c r="H81" s="206">
        <v>0</v>
      </c>
      <c r="I81" s="209" t="s">
        <v>248</v>
      </c>
      <c r="J81" s="95"/>
      <c r="K81" s="206">
        <v>3</v>
      </c>
      <c r="L81" s="209" t="s">
        <v>248</v>
      </c>
      <c r="M81" s="92"/>
      <c r="N81" s="206">
        <v>1</v>
      </c>
      <c r="O81" s="209" t="s">
        <v>248</v>
      </c>
      <c r="P81" s="94"/>
      <c r="Q81" s="206">
        <v>0</v>
      </c>
      <c r="R81" s="209" t="s">
        <v>248</v>
      </c>
      <c r="T81" s="206"/>
      <c r="U81" s="206"/>
      <c r="V81" s="206"/>
      <c r="W81" s="206"/>
      <c r="X81" s="206"/>
    </row>
    <row r="82" spans="2:24">
      <c r="B82" s="329" t="s">
        <v>128</v>
      </c>
      <c r="C82" s="329"/>
      <c r="D82" s="329"/>
      <c r="E82" s="8"/>
      <c r="F82" s="92">
        <f t="shared" si="1"/>
        <v>10</v>
      </c>
      <c r="G82" s="91"/>
      <c r="H82" s="206">
        <v>5</v>
      </c>
      <c r="I82" s="209" t="s">
        <v>248</v>
      </c>
      <c r="J82" s="95"/>
      <c r="K82" s="206">
        <v>4</v>
      </c>
      <c r="L82" s="209" t="s">
        <v>248</v>
      </c>
      <c r="M82" s="92"/>
      <c r="N82" s="206">
        <v>1</v>
      </c>
      <c r="O82" s="209" t="s">
        <v>248</v>
      </c>
      <c r="P82" s="94"/>
      <c r="Q82" s="206">
        <v>0</v>
      </c>
      <c r="R82" s="209" t="s">
        <v>248</v>
      </c>
      <c r="T82" s="206"/>
      <c r="U82" s="206"/>
      <c r="V82" s="206"/>
      <c r="W82" s="206"/>
      <c r="X82" s="206"/>
    </row>
    <row r="83" spans="2:24">
      <c r="B83" s="329" t="s">
        <v>158</v>
      </c>
      <c r="C83" s="329"/>
      <c r="D83" s="329"/>
      <c r="E83" s="6"/>
      <c r="F83" s="92">
        <f t="shared" si="1"/>
        <v>6</v>
      </c>
      <c r="G83" s="90"/>
      <c r="H83" s="206">
        <v>2</v>
      </c>
      <c r="I83" s="209" t="s">
        <v>248</v>
      </c>
      <c r="J83" s="95"/>
      <c r="K83" s="206">
        <v>4</v>
      </c>
      <c r="L83" s="209" t="s">
        <v>248</v>
      </c>
      <c r="M83" s="92"/>
      <c r="N83" s="206">
        <v>0</v>
      </c>
      <c r="O83" s="209" t="s">
        <v>248</v>
      </c>
      <c r="P83" s="94"/>
      <c r="Q83" s="206">
        <v>0</v>
      </c>
      <c r="R83" s="209" t="s">
        <v>248</v>
      </c>
      <c r="T83" s="206"/>
      <c r="U83" s="206"/>
      <c r="V83" s="206"/>
      <c r="W83" s="206"/>
      <c r="X83" s="206"/>
    </row>
    <row r="84" spans="2:24">
      <c r="B84" s="329" t="s">
        <v>53</v>
      </c>
      <c r="C84" s="329"/>
      <c r="D84" s="329"/>
      <c r="E84" s="9"/>
      <c r="F84" s="92">
        <f t="shared" si="1"/>
        <v>5</v>
      </c>
      <c r="G84" s="95"/>
      <c r="H84" s="206">
        <v>0</v>
      </c>
      <c r="I84" s="209" t="s">
        <v>248</v>
      </c>
      <c r="J84" s="95"/>
      <c r="K84" s="206">
        <v>4</v>
      </c>
      <c r="L84" s="209" t="s">
        <v>248</v>
      </c>
      <c r="M84" s="92"/>
      <c r="N84" s="206">
        <v>1</v>
      </c>
      <c r="O84" s="209" t="s">
        <v>248</v>
      </c>
      <c r="P84" s="94"/>
      <c r="Q84" s="206">
        <v>0</v>
      </c>
      <c r="R84" s="209" t="s">
        <v>248</v>
      </c>
      <c r="T84" s="206"/>
      <c r="U84" s="206"/>
      <c r="V84" s="206"/>
      <c r="W84" s="206"/>
      <c r="X84" s="206"/>
    </row>
    <row r="85" spans="2:24">
      <c r="B85" s="329" t="s">
        <v>0</v>
      </c>
      <c r="C85" s="329"/>
      <c r="D85" s="329"/>
      <c r="E85" s="9"/>
      <c r="F85" s="92">
        <f t="shared" si="1"/>
        <v>16</v>
      </c>
      <c r="G85" s="95"/>
      <c r="H85" s="206">
        <v>1</v>
      </c>
      <c r="I85" s="209" t="s">
        <v>248</v>
      </c>
      <c r="J85" s="95"/>
      <c r="K85" s="206">
        <v>6</v>
      </c>
      <c r="L85" s="209" t="s">
        <v>248</v>
      </c>
      <c r="M85" s="92"/>
      <c r="N85" s="206">
        <v>9</v>
      </c>
      <c r="O85" s="209" t="s">
        <v>248</v>
      </c>
      <c r="P85" s="94"/>
      <c r="Q85" s="206">
        <v>0</v>
      </c>
      <c r="R85" s="209" t="s">
        <v>248</v>
      </c>
      <c r="T85" s="206"/>
      <c r="U85" s="206"/>
      <c r="V85" s="206"/>
      <c r="W85" s="206"/>
      <c r="X85" s="206"/>
    </row>
    <row r="86" spans="2:24">
      <c r="B86" s="329" t="s">
        <v>91</v>
      </c>
      <c r="C86" s="329"/>
      <c r="D86" s="329"/>
      <c r="E86" s="9"/>
      <c r="F86" s="92">
        <f t="shared" si="1"/>
        <v>3</v>
      </c>
      <c r="G86" s="95"/>
      <c r="H86" s="206">
        <v>1</v>
      </c>
      <c r="I86" s="209" t="s">
        <v>248</v>
      </c>
      <c r="J86" s="95"/>
      <c r="K86" s="206">
        <v>0</v>
      </c>
      <c r="L86" s="209" t="s">
        <v>248</v>
      </c>
      <c r="M86" s="92"/>
      <c r="N86" s="206">
        <v>2</v>
      </c>
      <c r="O86" s="209" t="s">
        <v>248</v>
      </c>
      <c r="P86" s="94"/>
      <c r="Q86" s="206">
        <v>0</v>
      </c>
      <c r="R86" s="209" t="s">
        <v>248</v>
      </c>
      <c r="T86" s="206"/>
      <c r="U86" s="206"/>
      <c r="V86" s="206"/>
      <c r="W86" s="206"/>
      <c r="X86" s="206"/>
    </row>
    <row r="87" spans="2:24">
      <c r="B87" s="329" t="s">
        <v>156</v>
      </c>
      <c r="C87" s="329"/>
      <c r="D87" s="329"/>
      <c r="E87" s="9"/>
      <c r="F87" s="92">
        <f t="shared" si="1"/>
        <v>7</v>
      </c>
      <c r="G87" s="95"/>
      <c r="H87" s="206">
        <v>3</v>
      </c>
      <c r="I87" s="209" t="s">
        <v>248</v>
      </c>
      <c r="J87" s="95"/>
      <c r="K87" s="206">
        <v>3</v>
      </c>
      <c r="L87" s="209" t="s">
        <v>248</v>
      </c>
      <c r="M87" s="92"/>
      <c r="N87" s="206">
        <v>1</v>
      </c>
      <c r="O87" s="209" t="s">
        <v>248</v>
      </c>
      <c r="P87" s="94"/>
      <c r="Q87" s="206">
        <v>0</v>
      </c>
      <c r="R87" s="209" t="s">
        <v>248</v>
      </c>
      <c r="T87" s="206"/>
      <c r="U87" s="206"/>
      <c r="V87" s="206"/>
      <c r="W87" s="206"/>
      <c r="X87" s="206"/>
    </row>
    <row r="88" spans="2:24">
      <c r="B88" s="329" t="s">
        <v>129</v>
      </c>
      <c r="C88" s="329"/>
      <c r="D88" s="329"/>
      <c r="E88" s="9"/>
      <c r="F88" s="92">
        <f t="shared" ref="F88:F151" si="2">SUM(H88+K88+N88+Q88)</f>
        <v>9</v>
      </c>
      <c r="G88" s="95"/>
      <c r="H88" s="206">
        <v>3</v>
      </c>
      <c r="I88" s="209" t="s">
        <v>248</v>
      </c>
      <c r="J88" s="95"/>
      <c r="K88" s="206">
        <v>3</v>
      </c>
      <c r="L88" s="209" t="s">
        <v>248</v>
      </c>
      <c r="M88" s="92"/>
      <c r="N88" s="206">
        <v>2</v>
      </c>
      <c r="O88" s="209" t="s">
        <v>248</v>
      </c>
      <c r="P88" s="94"/>
      <c r="Q88" s="206">
        <v>1</v>
      </c>
      <c r="R88" s="209" t="s">
        <v>248</v>
      </c>
      <c r="T88" s="206"/>
      <c r="U88" s="206"/>
      <c r="V88" s="206"/>
      <c r="W88" s="206"/>
      <c r="X88" s="206"/>
    </row>
    <row r="89" spans="2:24">
      <c r="B89" s="329" t="s">
        <v>151</v>
      </c>
      <c r="C89" s="329"/>
      <c r="D89" s="329"/>
      <c r="E89" s="9"/>
      <c r="F89" s="92">
        <f t="shared" si="2"/>
        <v>15</v>
      </c>
      <c r="G89" s="95"/>
      <c r="H89" s="206">
        <v>6</v>
      </c>
      <c r="I89" s="209" t="s">
        <v>248</v>
      </c>
      <c r="J89" s="95"/>
      <c r="K89" s="206">
        <v>9</v>
      </c>
      <c r="L89" s="209" t="s">
        <v>248</v>
      </c>
      <c r="M89" s="92"/>
      <c r="N89" s="206">
        <v>0</v>
      </c>
      <c r="O89" s="209" t="s">
        <v>248</v>
      </c>
      <c r="P89" s="94"/>
      <c r="Q89" s="206">
        <v>0</v>
      </c>
      <c r="R89" s="209" t="s">
        <v>248</v>
      </c>
      <c r="T89" s="206"/>
      <c r="U89" s="206"/>
      <c r="V89" s="206"/>
      <c r="W89" s="206"/>
      <c r="X89" s="206"/>
    </row>
    <row r="90" spans="2:24">
      <c r="B90" s="329" t="s">
        <v>192</v>
      </c>
      <c r="C90" s="329"/>
      <c r="D90" s="329"/>
      <c r="E90" s="9"/>
      <c r="F90" s="92">
        <f t="shared" si="2"/>
        <v>9</v>
      </c>
      <c r="G90" s="95"/>
      <c r="H90" s="206">
        <v>1</v>
      </c>
      <c r="I90" s="209" t="s">
        <v>248</v>
      </c>
      <c r="J90" s="95"/>
      <c r="K90" s="206">
        <v>8</v>
      </c>
      <c r="L90" s="209" t="s">
        <v>248</v>
      </c>
      <c r="M90" s="92"/>
      <c r="N90" s="206">
        <v>0</v>
      </c>
      <c r="O90" s="209" t="s">
        <v>248</v>
      </c>
      <c r="P90" s="94"/>
      <c r="Q90" s="206">
        <v>0</v>
      </c>
      <c r="R90" s="209" t="s">
        <v>248</v>
      </c>
      <c r="T90" s="206"/>
      <c r="U90" s="206"/>
      <c r="V90" s="206"/>
      <c r="W90" s="206"/>
      <c r="X90" s="206"/>
    </row>
    <row r="91" spans="2:24">
      <c r="B91" s="329" t="s">
        <v>131</v>
      </c>
      <c r="C91" s="329"/>
      <c r="D91" s="329"/>
      <c r="E91" s="9"/>
      <c r="F91" s="92">
        <f t="shared" si="2"/>
        <v>12</v>
      </c>
      <c r="G91" s="95"/>
      <c r="H91" s="206">
        <v>2</v>
      </c>
      <c r="I91" s="209" t="s">
        <v>248</v>
      </c>
      <c r="J91" s="95"/>
      <c r="K91" s="206">
        <v>7</v>
      </c>
      <c r="L91" s="209" t="s">
        <v>248</v>
      </c>
      <c r="M91" s="92"/>
      <c r="N91" s="206">
        <v>3</v>
      </c>
      <c r="O91" s="209" t="s">
        <v>248</v>
      </c>
      <c r="P91" s="94"/>
      <c r="Q91" s="206">
        <v>0</v>
      </c>
      <c r="R91" s="209" t="s">
        <v>248</v>
      </c>
      <c r="T91" s="206"/>
      <c r="U91" s="206"/>
      <c r="V91" s="206"/>
      <c r="W91" s="206"/>
      <c r="X91" s="206"/>
    </row>
    <row r="92" spans="2:24">
      <c r="B92" s="20"/>
      <c r="C92" s="10"/>
      <c r="D92" s="9"/>
      <c r="E92" s="9"/>
      <c r="F92" s="92"/>
      <c r="G92" s="95"/>
      <c r="H92" s="206"/>
      <c r="I92" s="89"/>
      <c r="J92" s="95"/>
      <c r="K92" s="206"/>
      <c r="L92" s="92"/>
      <c r="M92" s="92"/>
      <c r="N92" s="206"/>
      <c r="O92" s="92"/>
      <c r="P92" s="91"/>
      <c r="Q92" s="206"/>
      <c r="R92" s="91"/>
      <c r="T92" s="206"/>
      <c r="U92" s="206"/>
      <c r="V92" s="206"/>
      <c r="W92" s="206"/>
      <c r="X92" s="206"/>
    </row>
    <row r="93" spans="2:24">
      <c r="B93" s="331" t="s">
        <v>136</v>
      </c>
      <c r="C93" s="331"/>
      <c r="D93" s="331"/>
      <c r="E93" s="9"/>
      <c r="F93" s="89">
        <f t="shared" si="2"/>
        <v>125</v>
      </c>
      <c r="G93" s="95"/>
      <c r="H93" s="207">
        <f>SUM(H94:H104)</f>
        <v>14</v>
      </c>
      <c r="I93" s="89">
        <f>SUM(H93/F93*100)</f>
        <v>11.200000000000001</v>
      </c>
      <c r="J93" s="89"/>
      <c r="K93" s="207">
        <f>SUM(K94:K104)</f>
        <v>63</v>
      </c>
      <c r="L93" s="89">
        <f>SUM(K93/F93*100)</f>
        <v>50.4</v>
      </c>
      <c r="M93" s="89"/>
      <c r="N93" s="207">
        <f>SUM(N94:N104)</f>
        <v>46</v>
      </c>
      <c r="O93" s="89">
        <f>SUM(N93/F93*100)</f>
        <v>36.799999999999997</v>
      </c>
      <c r="P93" s="91"/>
      <c r="Q93" s="207">
        <f>SUM(Q94:Q104)</f>
        <v>2</v>
      </c>
      <c r="R93" s="89">
        <f>SUM(Q93/F93*100)</f>
        <v>1.6</v>
      </c>
      <c r="T93" s="206"/>
      <c r="U93" s="206"/>
      <c r="V93" s="206"/>
      <c r="W93" s="206"/>
      <c r="X93" s="206"/>
    </row>
    <row r="94" spans="2:24">
      <c r="B94" s="329" t="s">
        <v>14</v>
      </c>
      <c r="C94" s="329"/>
      <c r="D94" s="329"/>
      <c r="E94" s="9"/>
      <c r="F94" s="92">
        <f t="shared" si="2"/>
        <v>5</v>
      </c>
      <c r="G94" s="95"/>
      <c r="H94" s="206">
        <v>1</v>
      </c>
      <c r="I94" s="209" t="s">
        <v>248</v>
      </c>
      <c r="J94" s="95"/>
      <c r="K94" s="206">
        <v>3</v>
      </c>
      <c r="L94" s="209" t="s">
        <v>248</v>
      </c>
      <c r="M94" s="92"/>
      <c r="N94" s="206">
        <v>1</v>
      </c>
      <c r="O94" s="209" t="s">
        <v>248</v>
      </c>
      <c r="P94" s="94"/>
      <c r="Q94" s="206">
        <v>0</v>
      </c>
      <c r="R94" s="209" t="s">
        <v>248</v>
      </c>
      <c r="T94" s="206"/>
      <c r="U94" s="206"/>
      <c r="V94" s="206"/>
      <c r="W94" s="206"/>
      <c r="X94" s="206"/>
    </row>
    <row r="95" spans="2:24">
      <c r="B95" s="329" t="s">
        <v>31</v>
      </c>
      <c r="C95" s="329"/>
      <c r="D95" s="329"/>
      <c r="E95" s="9"/>
      <c r="F95" s="92">
        <f t="shared" si="2"/>
        <v>13</v>
      </c>
      <c r="G95" s="95"/>
      <c r="H95" s="206">
        <v>0</v>
      </c>
      <c r="I95" s="209" t="s">
        <v>248</v>
      </c>
      <c r="J95" s="95"/>
      <c r="K95" s="206">
        <v>4</v>
      </c>
      <c r="L95" s="209" t="s">
        <v>248</v>
      </c>
      <c r="M95" s="92"/>
      <c r="N95" s="206">
        <v>9</v>
      </c>
      <c r="O95" s="209" t="s">
        <v>248</v>
      </c>
      <c r="P95" s="94"/>
      <c r="Q95" s="206">
        <v>0</v>
      </c>
      <c r="R95" s="209" t="s">
        <v>248</v>
      </c>
      <c r="T95" s="206"/>
      <c r="U95" s="206"/>
      <c r="V95" s="206"/>
      <c r="W95" s="206"/>
      <c r="X95" s="206"/>
    </row>
    <row r="96" spans="2:24">
      <c r="B96" s="329" t="s">
        <v>13</v>
      </c>
      <c r="C96" s="329"/>
      <c r="D96" s="329"/>
      <c r="E96" s="8"/>
      <c r="F96" s="92">
        <f t="shared" si="2"/>
        <v>1</v>
      </c>
      <c r="G96" s="91"/>
      <c r="H96" s="206">
        <v>0</v>
      </c>
      <c r="I96" s="209" t="s">
        <v>248</v>
      </c>
      <c r="J96" s="95"/>
      <c r="K96" s="206">
        <v>1</v>
      </c>
      <c r="L96" s="209" t="s">
        <v>248</v>
      </c>
      <c r="M96" s="92"/>
      <c r="N96" s="206">
        <v>0</v>
      </c>
      <c r="O96" s="209" t="s">
        <v>248</v>
      </c>
      <c r="P96" s="94"/>
      <c r="Q96" s="206">
        <v>0</v>
      </c>
      <c r="R96" s="209" t="s">
        <v>248</v>
      </c>
      <c r="T96" s="206"/>
      <c r="U96" s="206"/>
      <c r="V96" s="206"/>
      <c r="W96" s="206"/>
      <c r="X96" s="206"/>
    </row>
    <row r="97" spans="2:24">
      <c r="B97" s="329" t="s">
        <v>108</v>
      </c>
      <c r="C97" s="329"/>
      <c r="D97" s="329"/>
      <c r="E97" s="6"/>
      <c r="F97" s="92">
        <f t="shared" si="2"/>
        <v>22</v>
      </c>
      <c r="G97" s="90"/>
      <c r="H97" s="206">
        <v>1</v>
      </c>
      <c r="I97" s="209" t="s">
        <v>248</v>
      </c>
      <c r="J97" s="95"/>
      <c r="K97" s="206">
        <v>13</v>
      </c>
      <c r="L97" s="209" t="s">
        <v>248</v>
      </c>
      <c r="M97" s="92"/>
      <c r="N97" s="206">
        <v>8</v>
      </c>
      <c r="O97" s="209" t="s">
        <v>248</v>
      </c>
      <c r="P97" s="94"/>
      <c r="Q97" s="206">
        <v>0</v>
      </c>
      <c r="R97" s="209" t="s">
        <v>248</v>
      </c>
      <c r="T97" s="206"/>
      <c r="U97" s="206"/>
      <c r="V97" s="206"/>
      <c r="W97" s="206"/>
      <c r="X97" s="206"/>
    </row>
    <row r="98" spans="2:24">
      <c r="B98" s="329" t="s">
        <v>145</v>
      </c>
      <c r="C98" s="329"/>
      <c r="D98" s="329"/>
      <c r="E98" s="9"/>
      <c r="F98" s="92">
        <f t="shared" si="2"/>
        <v>17</v>
      </c>
      <c r="G98" s="95"/>
      <c r="H98" s="206">
        <v>0</v>
      </c>
      <c r="I98" s="209" t="s">
        <v>248</v>
      </c>
      <c r="J98" s="95"/>
      <c r="K98" s="206">
        <v>11</v>
      </c>
      <c r="L98" s="209" t="s">
        <v>248</v>
      </c>
      <c r="M98" s="92"/>
      <c r="N98" s="206">
        <v>6</v>
      </c>
      <c r="O98" s="209" t="s">
        <v>248</v>
      </c>
      <c r="P98" s="94"/>
      <c r="Q98" s="206">
        <v>0</v>
      </c>
      <c r="R98" s="209" t="s">
        <v>248</v>
      </c>
      <c r="T98" s="206"/>
      <c r="U98" s="206"/>
      <c r="V98" s="206"/>
      <c r="W98" s="206"/>
      <c r="X98" s="206"/>
    </row>
    <row r="99" spans="2:24">
      <c r="B99" s="329" t="s">
        <v>15</v>
      </c>
      <c r="C99" s="329"/>
      <c r="D99" s="329"/>
      <c r="E99" s="9"/>
      <c r="F99" s="92">
        <f t="shared" si="2"/>
        <v>13</v>
      </c>
      <c r="G99" s="95"/>
      <c r="H99" s="206">
        <v>1</v>
      </c>
      <c r="I99" s="209" t="s">
        <v>248</v>
      </c>
      <c r="J99" s="95"/>
      <c r="K99" s="206">
        <v>6</v>
      </c>
      <c r="L99" s="209" t="s">
        <v>248</v>
      </c>
      <c r="M99" s="92"/>
      <c r="N99" s="206">
        <v>6</v>
      </c>
      <c r="O99" s="209" t="s">
        <v>248</v>
      </c>
      <c r="P99" s="94"/>
      <c r="Q99" s="206">
        <v>0</v>
      </c>
      <c r="R99" s="209" t="s">
        <v>248</v>
      </c>
      <c r="T99" s="206"/>
      <c r="U99" s="206"/>
      <c r="V99" s="206"/>
      <c r="W99" s="206"/>
      <c r="X99" s="206"/>
    </row>
    <row r="100" spans="2:24">
      <c r="B100" s="329" t="s">
        <v>123</v>
      </c>
      <c r="C100" s="329"/>
      <c r="D100" s="329"/>
      <c r="E100" s="9"/>
      <c r="F100" s="92">
        <f t="shared" si="2"/>
        <v>22</v>
      </c>
      <c r="G100" s="95"/>
      <c r="H100" s="206">
        <v>4</v>
      </c>
      <c r="I100" s="209" t="s">
        <v>248</v>
      </c>
      <c r="J100" s="95"/>
      <c r="K100" s="206">
        <v>14</v>
      </c>
      <c r="L100" s="209" t="s">
        <v>248</v>
      </c>
      <c r="M100" s="92"/>
      <c r="N100" s="206">
        <v>4</v>
      </c>
      <c r="O100" s="209" t="s">
        <v>248</v>
      </c>
      <c r="P100" s="94"/>
      <c r="Q100" s="206">
        <v>0</v>
      </c>
      <c r="R100" s="209" t="s">
        <v>248</v>
      </c>
      <c r="T100" s="206"/>
      <c r="U100" s="206"/>
      <c r="V100" s="206"/>
      <c r="W100" s="206"/>
      <c r="X100" s="206"/>
    </row>
    <row r="101" spans="2:24">
      <c r="B101" s="329" t="s">
        <v>32</v>
      </c>
      <c r="C101" s="329"/>
      <c r="D101" s="329"/>
      <c r="E101" s="9"/>
      <c r="F101" s="92">
        <f t="shared" si="2"/>
        <v>7</v>
      </c>
      <c r="G101" s="95"/>
      <c r="H101" s="206">
        <v>1</v>
      </c>
      <c r="I101" s="209" t="s">
        <v>248</v>
      </c>
      <c r="J101" s="95"/>
      <c r="K101" s="206">
        <v>3</v>
      </c>
      <c r="L101" s="209" t="s">
        <v>248</v>
      </c>
      <c r="M101" s="92"/>
      <c r="N101" s="206">
        <v>3</v>
      </c>
      <c r="O101" s="209" t="s">
        <v>248</v>
      </c>
      <c r="P101" s="94"/>
      <c r="Q101" s="206">
        <v>0</v>
      </c>
      <c r="R101" s="209" t="s">
        <v>248</v>
      </c>
      <c r="T101" s="206"/>
      <c r="U101" s="206"/>
      <c r="V101" s="206"/>
      <c r="W101" s="206"/>
      <c r="X101" s="206"/>
    </row>
    <row r="102" spans="2:24">
      <c r="B102" s="329" t="s">
        <v>39</v>
      </c>
      <c r="C102" s="329"/>
      <c r="D102" s="329"/>
      <c r="E102" s="9"/>
      <c r="F102" s="92">
        <f t="shared" si="2"/>
        <v>6</v>
      </c>
      <c r="G102" s="95"/>
      <c r="H102" s="206">
        <v>2</v>
      </c>
      <c r="I102" s="209" t="s">
        <v>248</v>
      </c>
      <c r="J102" s="95"/>
      <c r="K102" s="206">
        <v>1</v>
      </c>
      <c r="L102" s="209" t="s">
        <v>248</v>
      </c>
      <c r="M102" s="92"/>
      <c r="N102" s="206">
        <v>2</v>
      </c>
      <c r="O102" s="209" t="s">
        <v>248</v>
      </c>
      <c r="P102" s="94"/>
      <c r="Q102" s="206">
        <v>1</v>
      </c>
      <c r="R102" s="209" t="s">
        <v>248</v>
      </c>
      <c r="T102" s="206"/>
      <c r="U102" s="206"/>
      <c r="V102" s="206"/>
      <c r="W102" s="206"/>
      <c r="X102" s="206"/>
    </row>
    <row r="103" spans="2:24">
      <c r="B103" s="329" t="s">
        <v>119</v>
      </c>
      <c r="C103" s="329"/>
      <c r="D103" s="329"/>
      <c r="E103" s="9"/>
      <c r="F103" s="92">
        <f t="shared" si="2"/>
        <v>14</v>
      </c>
      <c r="G103" s="95"/>
      <c r="H103" s="206">
        <v>4</v>
      </c>
      <c r="I103" s="209" t="s">
        <v>248</v>
      </c>
      <c r="J103" s="95"/>
      <c r="K103" s="206">
        <v>7</v>
      </c>
      <c r="L103" s="209" t="s">
        <v>248</v>
      </c>
      <c r="M103" s="92"/>
      <c r="N103" s="206">
        <v>3</v>
      </c>
      <c r="O103" s="209" t="s">
        <v>248</v>
      </c>
      <c r="P103" s="94"/>
      <c r="Q103" s="206">
        <v>0</v>
      </c>
      <c r="R103" s="209" t="s">
        <v>248</v>
      </c>
      <c r="T103" s="206"/>
      <c r="U103" s="206"/>
      <c r="V103" s="206"/>
      <c r="W103" s="206"/>
      <c r="X103" s="206"/>
    </row>
    <row r="104" spans="2:24">
      <c r="B104" s="329" t="s">
        <v>65</v>
      </c>
      <c r="C104" s="329"/>
      <c r="D104" s="329"/>
      <c r="E104" s="9"/>
      <c r="F104" s="92">
        <f t="shared" si="2"/>
        <v>5</v>
      </c>
      <c r="G104" s="95"/>
      <c r="H104" s="206">
        <v>0</v>
      </c>
      <c r="I104" s="209" t="s">
        <v>248</v>
      </c>
      <c r="J104" s="95"/>
      <c r="K104" s="206">
        <v>0</v>
      </c>
      <c r="L104" s="209" t="s">
        <v>248</v>
      </c>
      <c r="M104" s="92"/>
      <c r="N104" s="206">
        <v>4</v>
      </c>
      <c r="O104" s="209" t="s">
        <v>248</v>
      </c>
      <c r="P104" s="94"/>
      <c r="Q104" s="206">
        <v>1</v>
      </c>
      <c r="R104" s="209" t="s">
        <v>248</v>
      </c>
      <c r="T104" s="206"/>
      <c r="U104" s="206"/>
      <c r="V104" s="206"/>
      <c r="W104" s="206"/>
      <c r="X104" s="206"/>
    </row>
    <row r="105" spans="2:24">
      <c r="B105" s="20"/>
      <c r="C105" s="10"/>
      <c r="D105" s="9"/>
      <c r="E105" s="9"/>
      <c r="F105" s="92"/>
      <c r="G105" s="95"/>
      <c r="H105" s="206"/>
      <c r="I105" s="89"/>
      <c r="J105" s="95"/>
      <c r="K105" s="206"/>
      <c r="L105" s="92"/>
      <c r="M105" s="92"/>
      <c r="N105" s="206"/>
      <c r="O105" s="92"/>
      <c r="P105" s="91"/>
      <c r="Q105" s="206"/>
      <c r="R105" s="91"/>
      <c r="T105" s="206"/>
      <c r="U105" s="206"/>
      <c r="V105" s="206"/>
      <c r="W105" s="206"/>
      <c r="X105" s="206"/>
    </row>
    <row r="106" spans="2:24">
      <c r="B106" s="331" t="s">
        <v>137</v>
      </c>
      <c r="C106" s="331"/>
      <c r="D106" s="331"/>
      <c r="E106" s="9"/>
      <c r="F106" s="89">
        <f t="shared" si="2"/>
        <v>196</v>
      </c>
      <c r="G106" s="95"/>
      <c r="H106" s="207">
        <f>SUM(H107:H139)</f>
        <v>32</v>
      </c>
      <c r="I106" s="89">
        <f>SUM(H106/F106*100)</f>
        <v>16.326530612244898</v>
      </c>
      <c r="J106" s="89"/>
      <c r="K106" s="207">
        <f>SUM(K107:K139)</f>
        <v>118</v>
      </c>
      <c r="L106" s="89">
        <f>SUM(K106/F106*100)</f>
        <v>60.204081632653065</v>
      </c>
      <c r="M106" s="89"/>
      <c r="N106" s="207">
        <f>SUM(N107:N139)</f>
        <v>43</v>
      </c>
      <c r="O106" s="89">
        <f>SUM(N106/F106*100)</f>
        <v>21.938775510204081</v>
      </c>
      <c r="P106" s="91"/>
      <c r="Q106" s="207">
        <f>SUM(Q107:Q139)</f>
        <v>3</v>
      </c>
      <c r="R106" s="89">
        <f>SUM(Q106/F106*100)</f>
        <v>1.5306122448979591</v>
      </c>
      <c r="T106" s="206"/>
      <c r="U106" s="206"/>
      <c r="V106" s="206"/>
      <c r="W106" s="206"/>
      <c r="X106" s="206"/>
    </row>
    <row r="107" spans="2:24">
      <c r="B107" s="329" t="s">
        <v>94</v>
      </c>
      <c r="C107" s="329"/>
      <c r="D107" s="329"/>
      <c r="E107" s="9"/>
      <c r="F107" s="92">
        <f t="shared" si="2"/>
        <v>6</v>
      </c>
      <c r="G107" s="95"/>
      <c r="H107" s="206">
        <v>6</v>
      </c>
      <c r="I107" s="209" t="s">
        <v>248</v>
      </c>
      <c r="J107" s="95"/>
      <c r="K107" s="206">
        <v>0</v>
      </c>
      <c r="L107" s="209" t="s">
        <v>248</v>
      </c>
      <c r="M107" s="92"/>
      <c r="N107" s="206">
        <v>0</v>
      </c>
      <c r="O107" s="209" t="s">
        <v>248</v>
      </c>
      <c r="P107" s="94"/>
      <c r="Q107" s="206">
        <v>0</v>
      </c>
      <c r="R107" s="209" t="s">
        <v>248</v>
      </c>
      <c r="T107" s="206"/>
      <c r="U107" s="206"/>
      <c r="V107" s="206"/>
      <c r="W107" s="206"/>
      <c r="X107" s="206"/>
    </row>
    <row r="108" spans="2:24">
      <c r="B108" s="329" t="s">
        <v>95</v>
      </c>
      <c r="C108" s="329"/>
      <c r="D108" s="329"/>
      <c r="E108" s="9"/>
      <c r="F108" s="92">
        <f t="shared" si="2"/>
        <v>6</v>
      </c>
      <c r="G108" s="95"/>
      <c r="H108" s="206">
        <v>0</v>
      </c>
      <c r="I108" s="209" t="s">
        <v>248</v>
      </c>
      <c r="J108" s="95"/>
      <c r="K108" s="206">
        <v>6</v>
      </c>
      <c r="L108" s="209" t="s">
        <v>248</v>
      </c>
      <c r="M108" s="92"/>
      <c r="N108" s="206">
        <v>0</v>
      </c>
      <c r="O108" s="209" t="s">
        <v>248</v>
      </c>
      <c r="P108" s="94"/>
      <c r="Q108" s="206">
        <v>0</v>
      </c>
      <c r="R108" s="209" t="s">
        <v>248</v>
      </c>
      <c r="T108" s="206"/>
      <c r="U108" s="206"/>
      <c r="V108" s="206"/>
      <c r="W108" s="206"/>
      <c r="X108" s="206"/>
    </row>
    <row r="109" spans="2:24">
      <c r="B109" s="329" t="s">
        <v>188</v>
      </c>
      <c r="C109" s="329"/>
      <c r="D109" s="329"/>
      <c r="E109" s="9"/>
      <c r="F109" s="92">
        <v>4</v>
      </c>
      <c r="G109" s="95"/>
      <c r="H109" s="206">
        <v>0</v>
      </c>
      <c r="I109" s="209" t="s">
        <v>248</v>
      </c>
      <c r="J109" s="95"/>
      <c r="K109" s="206">
        <v>4</v>
      </c>
      <c r="L109" s="209" t="s">
        <v>248</v>
      </c>
      <c r="M109" s="92"/>
      <c r="N109" s="206">
        <v>0</v>
      </c>
      <c r="O109" s="209" t="s">
        <v>248</v>
      </c>
      <c r="P109" s="94"/>
      <c r="Q109" s="206">
        <v>0</v>
      </c>
      <c r="R109" s="209" t="s">
        <v>248</v>
      </c>
      <c r="T109" s="206"/>
      <c r="U109" s="206"/>
      <c r="V109" s="206"/>
      <c r="W109" s="206"/>
      <c r="X109" s="206"/>
    </row>
    <row r="110" spans="2:24">
      <c r="B110" s="329" t="s">
        <v>101</v>
      </c>
      <c r="C110" s="329"/>
      <c r="D110" s="329"/>
      <c r="E110" s="9"/>
      <c r="F110" s="92">
        <f t="shared" si="2"/>
        <v>7</v>
      </c>
      <c r="G110" s="95"/>
      <c r="H110" s="206">
        <v>0</v>
      </c>
      <c r="I110" s="209" t="s">
        <v>248</v>
      </c>
      <c r="J110" s="95"/>
      <c r="K110" s="206">
        <v>3</v>
      </c>
      <c r="L110" s="209" t="s">
        <v>248</v>
      </c>
      <c r="M110" s="92"/>
      <c r="N110" s="206">
        <v>4</v>
      </c>
      <c r="O110" s="209" t="s">
        <v>248</v>
      </c>
      <c r="P110" s="94"/>
      <c r="Q110" s="206">
        <v>0</v>
      </c>
      <c r="R110" s="209" t="s">
        <v>248</v>
      </c>
      <c r="T110" s="206"/>
      <c r="U110" s="206"/>
      <c r="V110" s="206"/>
      <c r="W110" s="206"/>
      <c r="X110" s="206"/>
    </row>
    <row r="111" spans="2:24">
      <c r="B111" s="329" t="s">
        <v>163</v>
      </c>
      <c r="C111" s="329"/>
      <c r="D111" s="329"/>
      <c r="E111" s="9"/>
      <c r="F111" s="92">
        <f t="shared" si="2"/>
        <v>6</v>
      </c>
      <c r="G111" s="95"/>
      <c r="H111" s="206">
        <v>0</v>
      </c>
      <c r="I111" s="209" t="s">
        <v>248</v>
      </c>
      <c r="J111" s="95"/>
      <c r="K111" s="206">
        <v>5</v>
      </c>
      <c r="L111" s="209" t="s">
        <v>248</v>
      </c>
      <c r="M111" s="92"/>
      <c r="N111" s="206">
        <v>1</v>
      </c>
      <c r="O111" s="209" t="s">
        <v>248</v>
      </c>
      <c r="P111" s="94"/>
      <c r="Q111" s="206">
        <v>0</v>
      </c>
      <c r="R111" s="209" t="s">
        <v>248</v>
      </c>
      <c r="T111" s="206"/>
      <c r="U111" s="206"/>
      <c r="V111" s="206"/>
      <c r="W111" s="206"/>
      <c r="X111" s="206"/>
    </row>
    <row r="112" spans="2:24">
      <c r="B112" s="329" t="s">
        <v>114</v>
      </c>
      <c r="C112" s="329"/>
      <c r="D112" s="329"/>
      <c r="E112" s="9"/>
      <c r="F112" s="92">
        <f t="shared" si="2"/>
        <v>3</v>
      </c>
      <c r="G112" s="95"/>
      <c r="H112" s="206">
        <v>0</v>
      </c>
      <c r="I112" s="209" t="s">
        <v>248</v>
      </c>
      <c r="J112" s="95"/>
      <c r="K112" s="206">
        <v>2</v>
      </c>
      <c r="L112" s="209" t="s">
        <v>248</v>
      </c>
      <c r="M112" s="92"/>
      <c r="N112" s="206">
        <v>1</v>
      </c>
      <c r="O112" s="209" t="s">
        <v>248</v>
      </c>
      <c r="P112" s="94"/>
      <c r="Q112" s="206">
        <v>0</v>
      </c>
      <c r="R112" s="209" t="s">
        <v>248</v>
      </c>
      <c r="T112" s="206"/>
      <c r="U112" s="206"/>
      <c r="V112" s="206"/>
      <c r="W112" s="206"/>
      <c r="X112" s="206"/>
    </row>
    <row r="113" spans="2:24">
      <c r="B113" s="329" t="s">
        <v>73</v>
      </c>
      <c r="C113" s="329"/>
      <c r="D113" s="329"/>
      <c r="E113" s="9"/>
      <c r="F113" s="92">
        <f t="shared" si="2"/>
        <v>0</v>
      </c>
      <c r="G113" s="95"/>
      <c r="H113" s="206">
        <v>0</v>
      </c>
      <c r="I113" s="209" t="s">
        <v>248</v>
      </c>
      <c r="J113" s="95"/>
      <c r="K113" s="206">
        <v>0</v>
      </c>
      <c r="L113" s="209" t="s">
        <v>248</v>
      </c>
      <c r="M113" s="92"/>
      <c r="N113" s="206">
        <v>0</v>
      </c>
      <c r="O113" s="209" t="s">
        <v>248</v>
      </c>
      <c r="P113" s="94"/>
      <c r="Q113" s="206">
        <v>0</v>
      </c>
      <c r="R113" s="209" t="s">
        <v>248</v>
      </c>
      <c r="T113" s="206"/>
      <c r="U113" s="206"/>
      <c r="V113" s="206"/>
      <c r="W113" s="206"/>
      <c r="X113" s="206"/>
    </row>
    <row r="114" spans="2:24">
      <c r="B114" s="329" t="s">
        <v>200</v>
      </c>
      <c r="C114" s="329"/>
      <c r="D114" s="329"/>
      <c r="E114" s="9"/>
      <c r="F114" s="92">
        <f t="shared" si="2"/>
        <v>10</v>
      </c>
      <c r="G114" s="95"/>
      <c r="H114" s="206">
        <v>2</v>
      </c>
      <c r="I114" s="209" t="s">
        <v>248</v>
      </c>
      <c r="J114" s="95"/>
      <c r="K114" s="206">
        <v>5</v>
      </c>
      <c r="L114" s="209" t="s">
        <v>248</v>
      </c>
      <c r="M114" s="92"/>
      <c r="N114" s="206">
        <v>3</v>
      </c>
      <c r="O114" s="209" t="s">
        <v>248</v>
      </c>
      <c r="P114" s="94"/>
      <c r="Q114" s="206">
        <v>0</v>
      </c>
      <c r="R114" s="209" t="s">
        <v>248</v>
      </c>
      <c r="T114" s="206"/>
      <c r="U114" s="206"/>
      <c r="V114" s="206"/>
      <c r="W114" s="206"/>
      <c r="X114" s="206"/>
    </row>
    <row r="115" spans="2:24">
      <c r="B115" s="329" t="s">
        <v>55</v>
      </c>
      <c r="C115" s="329"/>
      <c r="D115" s="329"/>
      <c r="E115" s="9"/>
      <c r="F115" s="92">
        <f t="shared" si="2"/>
        <v>12</v>
      </c>
      <c r="G115" s="95"/>
      <c r="H115" s="206">
        <v>2</v>
      </c>
      <c r="I115" s="209" t="s">
        <v>248</v>
      </c>
      <c r="J115" s="95"/>
      <c r="K115" s="206">
        <v>7</v>
      </c>
      <c r="L115" s="209" t="s">
        <v>248</v>
      </c>
      <c r="M115" s="92"/>
      <c r="N115" s="206">
        <v>3</v>
      </c>
      <c r="O115" s="209" t="s">
        <v>248</v>
      </c>
      <c r="P115" s="94"/>
      <c r="Q115" s="206">
        <v>0</v>
      </c>
      <c r="R115" s="209" t="s">
        <v>248</v>
      </c>
      <c r="T115" s="206"/>
      <c r="U115" s="206"/>
      <c r="V115" s="206"/>
      <c r="W115" s="206"/>
      <c r="X115" s="206"/>
    </row>
    <row r="116" spans="2:24">
      <c r="B116" s="329" t="s">
        <v>144</v>
      </c>
      <c r="C116" s="329"/>
      <c r="D116" s="329"/>
      <c r="E116" s="9"/>
      <c r="F116" s="92">
        <f t="shared" si="2"/>
        <v>6</v>
      </c>
      <c r="G116" s="95"/>
      <c r="H116" s="206">
        <v>0</v>
      </c>
      <c r="I116" s="209" t="s">
        <v>248</v>
      </c>
      <c r="J116" s="95"/>
      <c r="K116" s="206">
        <v>4</v>
      </c>
      <c r="L116" s="209" t="s">
        <v>248</v>
      </c>
      <c r="M116" s="92"/>
      <c r="N116" s="206">
        <v>2</v>
      </c>
      <c r="O116" s="209" t="s">
        <v>248</v>
      </c>
      <c r="P116" s="94"/>
      <c r="Q116" s="206">
        <v>0</v>
      </c>
      <c r="R116" s="209" t="s">
        <v>248</v>
      </c>
      <c r="T116" s="206"/>
      <c r="U116" s="206"/>
      <c r="V116" s="206"/>
      <c r="W116" s="206"/>
      <c r="X116" s="206"/>
    </row>
    <row r="117" spans="2:24">
      <c r="B117" s="329" t="s">
        <v>162</v>
      </c>
      <c r="C117" s="329"/>
      <c r="D117" s="329"/>
      <c r="E117" s="9"/>
      <c r="F117" s="92">
        <f t="shared" si="2"/>
        <v>9</v>
      </c>
      <c r="G117" s="95"/>
      <c r="H117" s="206">
        <v>0</v>
      </c>
      <c r="I117" s="209" t="s">
        <v>248</v>
      </c>
      <c r="J117" s="95"/>
      <c r="K117" s="206">
        <v>6</v>
      </c>
      <c r="L117" s="209" t="s">
        <v>248</v>
      </c>
      <c r="M117" s="92"/>
      <c r="N117" s="206">
        <v>3</v>
      </c>
      <c r="O117" s="209" t="s">
        <v>248</v>
      </c>
      <c r="P117" s="94"/>
      <c r="Q117" s="206">
        <v>0</v>
      </c>
      <c r="R117" s="209" t="s">
        <v>248</v>
      </c>
      <c r="T117" s="206"/>
      <c r="U117" s="206"/>
      <c r="V117" s="206"/>
      <c r="W117" s="206"/>
      <c r="X117" s="206"/>
    </row>
    <row r="118" spans="2:24">
      <c r="B118" s="329" t="s">
        <v>50</v>
      </c>
      <c r="C118" s="329"/>
      <c r="D118" s="329"/>
      <c r="E118" s="9"/>
      <c r="F118" s="92">
        <f t="shared" si="2"/>
        <v>8</v>
      </c>
      <c r="G118" s="95"/>
      <c r="H118" s="206">
        <v>2</v>
      </c>
      <c r="I118" s="209" t="s">
        <v>248</v>
      </c>
      <c r="J118" s="95"/>
      <c r="K118" s="206">
        <v>4</v>
      </c>
      <c r="L118" s="209" t="s">
        <v>248</v>
      </c>
      <c r="M118" s="92"/>
      <c r="N118" s="206">
        <v>2</v>
      </c>
      <c r="O118" s="209" t="s">
        <v>248</v>
      </c>
      <c r="P118" s="94"/>
      <c r="Q118" s="206">
        <v>0</v>
      </c>
      <c r="R118" s="209" t="s">
        <v>248</v>
      </c>
      <c r="T118" s="206"/>
      <c r="U118" s="206"/>
      <c r="V118" s="206"/>
      <c r="W118" s="206"/>
      <c r="X118" s="206"/>
    </row>
    <row r="119" spans="2:24">
      <c r="B119" s="329" t="s">
        <v>51</v>
      </c>
      <c r="C119" s="329"/>
      <c r="D119" s="329"/>
      <c r="E119" s="9"/>
      <c r="F119" s="92">
        <f t="shared" si="2"/>
        <v>4</v>
      </c>
      <c r="G119" s="95"/>
      <c r="H119" s="206">
        <v>1</v>
      </c>
      <c r="I119" s="209" t="s">
        <v>248</v>
      </c>
      <c r="J119" s="95"/>
      <c r="K119" s="206">
        <v>1</v>
      </c>
      <c r="L119" s="209" t="s">
        <v>248</v>
      </c>
      <c r="M119" s="92"/>
      <c r="N119" s="206">
        <v>1</v>
      </c>
      <c r="O119" s="209" t="s">
        <v>248</v>
      </c>
      <c r="P119" s="94"/>
      <c r="Q119" s="206">
        <v>1</v>
      </c>
      <c r="R119" s="209" t="s">
        <v>248</v>
      </c>
      <c r="T119" s="206"/>
      <c r="U119" s="206"/>
      <c r="V119" s="206"/>
      <c r="W119" s="206"/>
      <c r="X119" s="206"/>
    </row>
    <row r="120" spans="2:24">
      <c r="B120" s="329" t="s">
        <v>164</v>
      </c>
      <c r="C120" s="329"/>
      <c r="D120" s="329"/>
      <c r="E120" s="9"/>
      <c r="F120" s="92">
        <f t="shared" si="2"/>
        <v>9</v>
      </c>
      <c r="G120" s="95"/>
      <c r="H120" s="206">
        <v>0</v>
      </c>
      <c r="I120" s="209" t="s">
        <v>248</v>
      </c>
      <c r="J120" s="95"/>
      <c r="K120" s="206">
        <v>6</v>
      </c>
      <c r="L120" s="209" t="s">
        <v>248</v>
      </c>
      <c r="M120" s="92"/>
      <c r="N120" s="206">
        <v>2</v>
      </c>
      <c r="O120" s="209" t="s">
        <v>248</v>
      </c>
      <c r="P120" s="94"/>
      <c r="Q120" s="206">
        <v>1</v>
      </c>
      <c r="R120" s="209" t="s">
        <v>248</v>
      </c>
      <c r="T120" s="206"/>
      <c r="U120" s="206"/>
      <c r="V120" s="206"/>
      <c r="W120" s="206"/>
      <c r="X120" s="206"/>
    </row>
    <row r="121" spans="2:24">
      <c r="B121" s="329" t="s">
        <v>60</v>
      </c>
      <c r="C121" s="329"/>
      <c r="D121" s="329"/>
      <c r="E121" s="9"/>
      <c r="F121" s="92">
        <f t="shared" si="2"/>
        <v>3</v>
      </c>
      <c r="G121" s="95"/>
      <c r="H121" s="206">
        <v>0</v>
      </c>
      <c r="I121" s="209" t="s">
        <v>248</v>
      </c>
      <c r="J121" s="95"/>
      <c r="K121" s="206">
        <v>1</v>
      </c>
      <c r="L121" s="209" t="s">
        <v>248</v>
      </c>
      <c r="M121" s="92"/>
      <c r="N121" s="206">
        <v>2</v>
      </c>
      <c r="O121" s="209" t="s">
        <v>248</v>
      </c>
      <c r="P121" s="94"/>
      <c r="Q121" s="206">
        <v>0</v>
      </c>
      <c r="R121" s="209" t="s">
        <v>248</v>
      </c>
      <c r="T121" s="206"/>
      <c r="U121" s="206"/>
      <c r="V121" s="206"/>
      <c r="W121" s="206"/>
      <c r="X121" s="206"/>
    </row>
    <row r="122" spans="2:24">
      <c r="B122" s="329" t="s">
        <v>189</v>
      </c>
      <c r="C122" s="329"/>
      <c r="D122" s="329"/>
      <c r="E122" s="9"/>
      <c r="F122" s="92">
        <f t="shared" si="2"/>
        <v>4</v>
      </c>
      <c r="G122" s="95"/>
      <c r="H122" s="206">
        <v>0</v>
      </c>
      <c r="I122" s="209" t="s">
        <v>248</v>
      </c>
      <c r="J122" s="95"/>
      <c r="K122" s="206">
        <v>3</v>
      </c>
      <c r="L122" s="209" t="s">
        <v>248</v>
      </c>
      <c r="M122" s="92"/>
      <c r="N122" s="206">
        <v>1</v>
      </c>
      <c r="O122" s="209" t="s">
        <v>248</v>
      </c>
      <c r="P122" s="94"/>
      <c r="Q122" s="206">
        <v>0</v>
      </c>
      <c r="R122" s="209" t="s">
        <v>248</v>
      </c>
      <c r="T122" s="206"/>
      <c r="U122" s="206"/>
      <c r="V122" s="206"/>
      <c r="W122" s="206"/>
      <c r="X122" s="206"/>
    </row>
    <row r="123" spans="2:24">
      <c r="B123" s="329" t="s">
        <v>190</v>
      </c>
      <c r="C123" s="329"/>
      <c r="D123" s="329"/>
      <c r="E123" s="9"/>
      <c r="F123" s="92">
        <f t="shared" si="2"/>
        <v>6</v>
      </c>
      <c r="G123" s="95"/>
      <c r="H123" s="206">
        <v>0</v>
      </c>
      <c r="I123" s="209" t="s">
        <v>248</v>
      </c>
      <c r="J123" s="95"/>
      <c r="K123" s="206">
        <v>4</v>
      </c>
      <c r="L123" s="209" t="s">
        <v>248</v>
      </c>
      <c r="M123" s="92"/>
      <c r="N123" s="206">
        <v>1</v>
      </c>
      <c r="O123" s="209" t="s">
        <v>248</v>
      </c>
      <c r="P123" s="94"/>
      <c r="Q123" s="206">
        <v>1</v>
      </c>
      <c r="R123" s="209" t="s">
        <v>248</v>
      </c>
      <c r="T123" s="206"/>
      <c r="U123" s="206"/>
      <c r="V123" s="206"/>
      <c r="W123" s="206"/>
      <c r="X123" s="206"/>
    </row>
    <row r="124" spans="2:24">
      <c r="B124" s="329" t="s">
        <v>33</v>
      </c>
      <c r="C124" s="329"/>
      <c r="D124" s="329"/>
      <c r="E124" s="9"/>
      <c r="F124" s="92">
        <f t="shared" si="2"/>
        <v>6</v>
      </c>
      <c r="G124" s="95"/>
      <c r="H124" s="206">
        <v>1</v>
      </c>
      <c r="I124" s="209" t="s">
        <v>248</v>
      </c>
      <c r="J124" s="95"/>
      <c r="K124" s="206">
        <v>2</v>
      </c>
      <c r="L124" s="209" t="s">
        <v>248</v>
      </c>
      <c r="M124" s="92"/>
      <c r="N124" s="206">
        <v>3</v>
      </c>
      <c r="O124" s="209" t="s">
        <v>248</v>
      </c>
      <c r="P124" s="94"/>
      <c r="Q124" s="206">
        <v>0</v>
      </c>
      <c r="R124" s="209" t="s">
        <v>248</v>
      </c>
      <c r="T124" s="206"/>
      <c r="U124" s="206"/>
      <c r="V124" s="206"/>
      <c r="W124" s="206"/>
      <c r="X124" s="206"/>
    </row>
    <row r="125" spans="2:24">
      <c r="B125" s="329" t="s">
        <v>126</v>
      </c>
      <c r="C125" s="329"/>
      <c r="D125" s="329"/>
      <c r="E125" s="9"/>
      <c r="F125" s="92">
        <f t="shared" si="2"/>
        <v>8</v>
      </c>
      <c r="G125" s="95"/>
      <c r="H125" s="206">
        <v>0</v>
      </c>
      <c r="I125" s="209" t="s">
        <v>248</v>
      </c>
      <c r="J125" s="95"/>
      <c r="K125" s="206">
        <v>7</v>
      </c>
      <c r="L125" s="209" t="s">
        <v>248</v>
      </c>
      <c r="M125" s="92"/>
      <c r="N125" s="206">
        <v>1</v>
      </c>
      <c r="O125" s="209" t="s">
        <v>248</v>
      </c>
      <c r="P125" s="94"/>
      <c r="Q125" s="206">
        <v>0</v>
      </c>
      <c r="R125" s="209" t="s">
        <v>248</v>
      </c>
      <c r="T125" s="206"/>
      <c r="U125" s="206"/>
      <c r="V125" s="206"/>
      <c r="W125" s="206"/>
      <c r="X125" s="206"/>
    </row>
    <row r="126" spans="2:24">
      <c r="B126" s="329" t="s">
        <v>148</v>
      </c>
      <c r="C126" s="329"/>
      <c r="D126" s="329"/>
      <c r="E126" s="9"/>
      <c r="F126" s="92">
        <f t="shared" si="2"/>
        <v>4</v>
      </c>
      <c r="G126" s="95"/>
      <c r="H126" s="206">
        <v>2</v>
      </c>
      <c r="I126" s="209" t="s">
        <v>248</v>
      </c>
      <c r="J126" s="95"/>
      <c r="K126" s="206">
        <v>2</v>
      </c>
      <c r="L126" s="209" t="s">
        <v>248</v>
      </c>
      <c r="M126" s="92"/>
      <c r="N126" s="206">
        <v>0</v>
      </c>
      <c r="O126" s="209" t="s">
        <v>248</v>
      </c>
      <c r="P126" s="94"/>
      <c r="Q126" s="206">
        <v>0</v>
      </c>
      <c r="R126" s="209" t="s">
        <v>248</v>
      </c>
      <c r="T126" s="206"/>
      <c r="U126" s="206"/>
      <c r="V126" s="206"/>
      <c r="W126" s="206"/>
      <c r="X126" s="206"/>
    </row>
    <row r="127" spans="2:24">
      <c r="B127" s="329" t="s">
        <v>34</v>
      </c>
      <c r="C127" s="329"/>
      <c r="D127" s="329"/>
      <c r="E127" s="9"/>
      <c r="F127" s="92">
        <f t="shared" si="2"/>
        <v>2</v>
      </c>
      <c r="G127" s="95"/>
      <c r="H127" s="206">
        <v>0</v>
      </c>
      <c r="I127" s="209" t="s">
        <v>248</v>
      </c>
      <c r="J127" s="95"/>
      <c r="K127" s="206">
        <v>1</v>
      </c>
      <c r="L127" s="209" t="s">
        <v>248</v>
      </c>
      <c r="M127" s="92"/>
      <c r="N127" s="206">
        <v>1</v>
      </c>
      <c r="O127" s="209" t="s">
        <v>248</v>
      </c>
      <c r="P127" s="94"/>
      <c r="Q127" s="206">
        <v>0</v>
      </c>
      <c r="R127" s="209" t="s">
        <v>248</v>
      </c>
      <c r="T127" s="206"/>
      <c r="U127" s="206"/>
      <c r="V127" s="206"/>
      <c r="W127" s="206"/>
      <c r="X127" s="206"/>
    </row>
    <row r="128" spans="2:24">
      <c r="B128" s="329" t="s">
        <v>149</v>
      </c>
      <c r="C128" s="329"/>
      <c r="D128" s="329"/>
      <c r="E128" s="9"/>
      <c r="F128" s="92">
        <f t="shared" si="2"/>
        <v>14</v>
      </c>
      <c r="G128" s="95"/>
      <c r="H128" s="206">
        <v>7</v>
      </c>
      <c r="I128" s="209" t="s">
        <v>248</v>
      </c>
      <c r="J128" s="95"/>
      <c r="K128" s="206">
        <v>7</v>
      </c>
      <c r="L128" s="209" t="s">
        <v>248</v>
      </c>
      <c r="M128" s="92"/>
      <c r="N128" s="206">
        <v>0</v>
      </c>
      <c r="O128" s="209" t="s">
        <v>248</v>
      </c>
      <c r="P128" s="94"/>
      <c r="Q128" s="206">
        <v>0</v>
      </c>
      <c r="R128" s="209" t="s">
        <v>248</v>
      </c>
      <c r="T128" s="206"/>
      <c r="U128" s="206"/>
      <c r="V128" s="206"/>
      <c r="W128" s="206"/>
      <c r="X128" s="206"/>
    </row>
    <row r="129" spans="2:24">
      <c r="B129" s="329" t="s">
        <v>150</v>
      </c>
      <c r="C129" s="329"/>
      <c r="D129" s="329"/>
      <c r="E129" s="9"/>
      <c r="F129" s="92">
        <f t="shared" si="2"/>
        <v>5</v>
      </c>
      <c r="G129" s="95"/>
      <c r="H129" s="206">
        <v>0</v>
      </c>
      <c r="I129" s="209" t="s">
        <v>248</v>
      </c>
      <c r="J129" s="95"/>
      <c r="K129" s="206">
        <v>5</v>
      </c>
      <c r="L129" s="209" t="s">
        <v>248</v>
      </c>
      <c r="M129" s="92"/>
      <c r="N129" s="206">
        <v>0</v>
      </c>
      <c r="O129" s="209" t="s">
        <v>248</v>
      </c>
      <c r="P129" s="94"/>
      <c r="Q129" s="206">
        <v>0</v>
      </c>
      <c r="R129" s="209" t="s">
        <v>248</v>
      </c>
      <c r="T129" s="206"/>
      <c r="U129" s="206"/>
      <c r="V129" s="206"/>
      <c r="W129" s="206"/>
      <c r="X129" s="206"/>
    </row>
    <row r="130" spans="2:24">
      <c r="B130" s="329" t="s">
        <v>184</v>
      </c>
      <c r="C130" s="329"/>
      <c r="D130" s="329"/>
      <c r="E130" s="9"/>
      <c r="F130" s="92">
        <f t="shared" si="2"/>
        <v>4</v>
      </c>
      <c r="G130" s="95"/>
      <c r="H130" s="206">
        <v>0</v>
      </c>
      <c r="I130" s="209" t="s">
        <v>248</v>
      </c>
      <c r="J130" s="95"/>
      <c r="K130" s="206">
        <v>4</v>
      </c>
      <c r="L130" s="209" t="s">
        <v>248</v>
      </c>
      <c r="M130" s="92"/>
      <c r="N130" s="206">
        <v>0</v>
      </c>
      <c r="O130" s="209" t="s">
        <v>248</v>
      </c>
      <c r="P130" s="94"/>
      <c r="Q130" s="206">
        <v>0</v>
      </c>
      <c r="R130" s="209" t="s">
        <v>248</v>
      </c>
      <c r="T130" s="206"/>
      <c r="U130" s="206"/>
      <c r="V130" s="206"/>
      <c r="W130" s="206"/>
      <c r="X130" s="206"/>
    </row>
    <row r="131" spans="2:24">
      <c r="B131" s="329" t="s">
        <v>35</v>
      </c>
      <c r="C131" s="329"/>
      <c r="D131" s="329"/>
      <c r="E131" s="9"/>
      <c r="F131" s="92">
        <f t="shared" si="2"/>
        <v>13</v>
      </c>
      <c r="G131" s="95"/>
      <c r="H131" s="206">
        <v>5</v>
      </c>
      <c r="I131" s="209" t="s">
        <v>248</v>
      </c>
      <c r="J131" s="95"/>
      <c r="K131" s="206">
        <v>6</v>
      </c>
      <c r="L131" s="209" t="s">
        <v>248</v>
      </c>
      <c r="M131" s="92"/>
      <c r="N131" s="206">
        <v>2</v>
      </c>
      <c r="O131" s="209" t="s">
        <v>248</v>
      </c>
      <c r="P131" s="94"/>
      <c r="Q131" s="206">
        <v>0</v>
      </c>
      <c r="R131" s="209" t="s">
        <v>248</v>
      </c>
      <c r="T131" s="206"/>
      <c r="U131" s="206"/>
      <c r="V131" s="206"/>
      <c r="W131" s="206"/>
      <c r="X131" s="206"/>
    </row>
    <row r="132" spans="2:24">
      <c r="B132" s="329" t="s">
        <v>66</v>
      </c>
      <c r="C132" s="329"/>
      <c r="D132" s="329"/>
      <c r="E132" s="8"/>
      <c r="F132" s="92">
        <f t="shared" si="2"/>
        <v>1</v>
      </c>
      <c r="G132" s="95"/>
      <c r="H132" s="206">
        <v>0</v>
      </c>
      <c r="I132" s="209" t="s">
        <v>248</v>
      </c>
      <c r="J132" s="95"/>
      <c r="K132" s="206">
        <v>0</v>
      </c>
      <c r="L132" s="209" t="s">
        <v>248</v>
      </c>
      <c r="M132" s="92"/>
      <c r="N132" s="206">
        <v>1</v>
      </c>
      <c r="O132" s="209" t="s">
        <v>248</v>
      </c>
      <c r="P132" s="94"/>
      <c r="Q132" s="206">
        <v>0</v>
      </c>
      <c r="R132" s="209" t="s">
        <v>248</v>
      </c>
      <c r="T132" s="206"/>
      <c r="U132" s="206"/>
      <c r="V132" s="206"/>
      <c r="W132" s="206"/>
      <c r="X132" s="206"/>
    </row>
    <row r="133" spans="2:24">
      <c r="B133" s="329" t="s">
        <v>67</v>
      </c>
      <c r="C133" s="329"/>
      <c r="D133" s="329"/>
      <c r="E133" s="6"/>
      <c r="F133" s="92">
        <f t="shared" si="2"/>
        <v>2</v>
      </c>
      <c r="G133" s="95"/>
      <c r="H133" s="206">
        <v>0</v>
      </c>
      <c r="I133" s="209" t="s">
        <v>248</v>
      </c>
      <c r="J133" s="95"/>
      <c r="K133" s="206">
        <v>2</v>
      </c>
      <c r="L133" s="209" t="s">
        <v>248</v>
      </c>
      <c r="M133" s="92"/>
      <c r="N133" s="206">
        <v>0</v>
      </c>
      <c r="O133" s="209" t="s">
        <v>248</v>
      </c>
      <c r="P133" s="94"/>
      <c r="Q133" s="206">
        <v>0</v>
      </c>
      <c r="R133" s="209" t="s">
        <v>248</v>
      </c>
      <c r="T133" s="206"/>
      <c r="U133" s="206"/>
      <c r="V133" s="206"/>
      <c r="W133" s="206"/>
      <c r="X133" s="206"/>
    </row>
    <row r="134" spans="2:24">
      <c r="B134" s="329" t="s">
        <v>92</v>
      </c>
      <c r="C134" s="329"/>
      <c r="D134" s="329"/>
      <c r="E134" s="9"/>
      <c r="F134" s="92">
        <f t="shared" si="2"/>
        <v>11</v>
      </c>
      <c r="G134" s="95"/>
      <c r="H134" s="206">
        <v>1</v>
      </c>
      <c r="I134" s="209" t="s">
        <v>248</v>
      </c>
      <c r="J134" s="95"/>
      <c r="K134" s="206">
        <v>5</v>
      </c>
      <c r="L134" s="209" t="s">
        <v>248</v>
      </c>
      <c r="M134" s="92"/>
      <c r="N134" s="206">
        <v>5</v>
      </c>
      <c r="O134" s="209" t="s">
        <v>248</v>
      </c>
      <c r="P134" s="94"/>
      <c r="Q134" s="206">
        <v>0</v>
      </c>
      <c r="R134" s="209" t="s">
        <v>248</v>
      </c>
      <c r="T134" s="206"/>
      <c r="U134" s="206"/>
      <c r="V134" s="206"/>
      <c r="W134" s="206"/>
      <c r="X134" s="206"/>
    </row>
    <row r="135" spans="2:24">
      <c r="B135" s="329" t="s">
        <v>36</v>
      </c>
      <c r="C135" s="329"/>
      <c r="D135" s="329"/>
      <c r="E135" s="9"/>
      <c r="F135" s="92">
        <f t="shared" si="2"/>
        <v>4</v>
      </c>
      <c r="G135" s="95"/>
      <c r="H135" s="206">
        <v>0</v>
      </c>
      <c r="I135" s="209" t="s">
        <v>248</v>
      </c>
      <c r="J135" s="95"/>
      <c r="K135" s="206">
        <v>2</v>
      </c>
      <c r="L135" s="209" t="s">
        <v>248</v>
      </c>
      <c r="M135" s="92"/>
      <c r="N135" s="206">
        <v>2</v>
      </c>
      <c r="O135" s="209" t="s">
        <v>248</v>
      </c>
      <c r="P135" s="94"/>
      <c r="Q135" s="206">
        <v>0</v>
      </c>
      <c r="R135" s="209" t="s">
        <v>248</v>
      </c>
      <c r="T135" s="206"/>
      <c r="U135" s="206"/>
      <c r="V135" s="206"/>
      <c r="W135" s="206"/>
      <c r="X135" s="206"/>
    </row>
    <row r="136" spans="2:24">
      <c r="B136" s="329" t="s">
        <v>93</v>
      </c>
      <c r="C136" s="329"/>
      <c r="D136" s="329"/>
      <c r="E136" s="9"/>
      <c r="F136" s="92">
        <f t="shared" si="2"/>
        <v>3</v>
      </c>
      <c r="G136" s="95"/>
      <c r="H136" s="206">
        <v>0</v>
      </c>
      <c r="I136" s="209" t="s">
        <v>248</v>
      </c>
      <c r="J136" s="95"/>
      <c r="K136" s="206">
        <v>3</v>
      </c>
      <c r="L136" s="209" t="s">
        <v>248</v>
      </c>
      <c r="M136" s="92"/>
      <c r="N136" s="206">
        <v>0</v>
      </c>
      <c r="O136" s="209" t="s">
        <v>248</v>
      </c>
      <c r="P136" s="94"/>
      <c r="Q136" s="206">
        <v>0</v>
      </c>
      <c r="R136" s="209" t="s">
        <v>248</v>
      </c>
      <c r="T136" s="206"/>
      <c r="U136" s="206"/>
      <c r="V136" s="206"/>
      <c r="W136" s="206"/>
      <c r="X136" s="206"/>
    </row>
    <row r="137" spans="2:24">
      <c r="B137" s="329" t="s">
        <v>37</v>
      </c>
      <c r="C137" s="329"/>
      <c r="D137" s="329"/>
      <c r="E137" s="9"/>
      <c r="F137" s="92">
        <f t="shared" si="2"/>
        <v>8</v>
      </c>
      <c r="G137" s="95"/>
      <c r="H137" s="206">
        <v>3</v>
      </c>
      <c r="I137" s="209" t="s">
        <v>248</v>
      </c>
      <c r="J137" s="95"/>
      <c r="K137" s="206">
        <v>5</v>
      </c>
      <c r="L137" s="209" t="s">
        <v>248</v>
      </c>
      <c r="M137" s="92"/>
      <c r="N137" s="206">
        <v>0</v>
      </c>
      <c r="O137" s="209" t="s">
        <v>248</v>
      </c>
      <c r="P137" s="94"/>
      <c r="Q137" s="206">
        <v>0</v>
      </c>
      <c r="R137" s="209" t="s">
        <v>248</v>
      </c>
      <c r="T137" s="206"/>
      <c r="U137" s="206"/>
      <c r="V137" s="206"/>
      <c r="W137" s="206"/>
      <c r="X137" s="206"/>
    </row>
    <row r="138" spans="2:24">
      <c r="B138" s="329" t="s">
        <v>68</v>
      </c>
      <c r="C138" s="329"/>
      <c r="D138" s="329"/>
      <c r="E138" s="9"/>
      <c r="F138" s="92">
        <f t="shared" si="2"/>
        <v>5</v>
      </c>
      <c r="G138" s="95"/>
      <c r="H138" s="206">
        <v>0</v>
      </c>
      <c r="I138" s="209" t="s">
        <v>248</v>
      </c>
      <c r="J138" s="95"/>
      <c r="K138" s="206">
        <v>4</v>
      </c>
      <c r="L138" s="209" t="s">
        <v>248</v>
      </c>
      <c r="M138" s="92"/>
      <c r="N138" s="206">
        <v>1</v>
      </c>
      <c r="O138" s="209" t="s">
        <v>248</v>
      </c>
      <c r="P138" s="94"/>
      <c r="Q138" s="206">
        <v>0</v>
      </c>
      <c r="R138" s="209" t="s">
        <v>248</v>
      </c>
      <c r="T138" s="206"/>
      <c r="U138" s="206"/>
      <c r="V138" s="206"/>
      <c r="W138" s="206"/>
      <c r="X138" s="206"/>
    </row>
    <row r="139" spans="2:24">
      <c r="B139" s="329" t="s">
        <v>69</v>
      </c>
      <c r="C139" s="329"/>
      <c r="D139" s="329"/>
      <c r="E139" s="9"/>
      <c r="F139" s="92">
        <f t="shared" si="2"/>
        <v>3</v>
      </c>
      <c r="G139" s="95"/>
      <c r="H139" s="206">
        <v>0</v>
      </c>
      <c r="I139" s="209" t="s">
        <v>248</v>
      </c>
      <c r="J139" s="95"/>
      <c r="K139" s="206">
        <v>2</v>
      </c>
      <c r="L139" s="209" t="s">
        <v>248</v>
      </c>
      <c r="M139" s="92"/>
      <c r="N139" s="206">
        <v>1</v>
      </c>
      <c r="O139" s="209" t="s">
        <v>248</v>
      </c>
      <c r="P139" s="94"/>
      <c r="Q139" s="206">
        <v>0</v>
      </c>
      <c r="R139" s="209" t="s">
        <v>248</v>
      </c>
      <c r="T139" s="206"/>
      <c r="U139" s="206"/>
      <c r="V139" s="206"/>
      <c r="W139" s="206"/>
      <c r="X139" s="206"/>
    </row>
    <row r="140" spans="2:24">
      <c r="B140" s="20"/>
      <c r="C140" s="10"/>
      <c r="D140" s="9"/>
      <c r="E140" s="9"/>
      <c r="F140" s="92"/>
      <c r="G140" s="95"/>
      <c r="H140" s="206"/>
      <c r="I140" s="89"/>
      <c r="J140" s="95"/>
      <c r="K140" s="206"/>
      <c r="L140" s="92"/>
      <c r="M140" s="92"/>
      <c r="N140" s="206"/>
      <c r="O140" s="92"/>
      <c r="P140" s="91"/>
      <c r="Q140" s="206"/>
      <c r="R140" s="91"/>
      <c r="T140" s="206"/>
      <c r="U140" s="206"/>
      <c r="V140" s="206"/>
      <c r="W140" s="206"/>
      <c r="X140" s="206"/>
    </row>
    <row r="141" spans="2:24">
      <c r="B141" s="331" t="s">
        <v>138</v>
      </c>
      <c r="C141" s="331"/>
      <c r="D141" s="331"/>
      <c r="E141" s="9"/>
      <c r="F141" s="89">
        <f>SUM(H141+K141+N141+Q141)</f>
        <v>162</v>
      </c>
      <c r="G141" s="95"/>
      <c r="H141" s="89">
        <f>SUM(H142:H160)</f>
        <v>26</v>
      </c>
      <c r="I141" s="89">
        <f>H141/F141*100</f>
        <v>16.049382716049383</v>
      </c>
      <c r="J141" s="207"/>
      <c r="K141" s="89">
        <f>SUM(K142:K160)</f>
        <v>94</v>
      </c>
      <c r="L141" s="89">
        <f>K141/F141*100</f>
        <v>58.024691358024697</v>
      </c>
      <c r="M141" s="207"/>
      <c r="N141" s="89">
        <f>SUM(N142:N160)</f>
        <v>41</v>
      </c>
      <c r="O141" s="89">
        <f>N141/F141*100</f>
        <v>25.308641975308642</v>
      </c>
      <c r="P141" s="207"/>
      <c r="Q141" s="89">
        <f>SUM(Q142:Q160)</f>
        <v>1</v>
      </c>
      <c r="R141" s="285">
        <f>Q141/F141*100</f>
        <v>0.61728395061728392</v>
      </c>
      <c r="T141" s="206"/>
      <c r="U141" s="206"/>
      <c r="V141" s="206"/>
      <c r="W141" s="206"/>
      <c r="X141" s="206"/>
    </row>
    <row r="142" spans="2:24">
      <c r="B142" s="329" t="s">
        <v>154</v>
      </c>
      <c r="C142" s="329"/>
      <c r="D142" s="329"/>
      <c r="E142" s="9"/>
      <c r="F142" s="92">
        <f t="shared" si="2"/>
        <v>2</v>
      </c>
      <c r="G142" s="95"/>
      <c r="H142" s="206">
        <v>0</v>
      </c>
      <c r="I142" s="209" t="s">
        <v>248</v>
      </c>
      <c r="J142" s="95"/>
      <c r="K142" s="206">
        <v>0</v>
      </c>
      <c r="L142" s="209" t="s">
        <v>248</v>
      </c>
      <c r="M142" s="92"/>
      <c r="N142" s="206">
        <v>2</v>
      </c>
      <c r="O142" s="209" t="s">
        <v>248</v>
      </c>
      <c r="P142" s="94"/>
      <c r="Q142" s="206">
        <v>0</v>
      </c>
      <c r="R142" s="209" t="s">
        <v>248</v>
      </c>
      <c r="T142" s="206"/>
      <c r="U142" s="206"/>
      <c r="V142" s="206"/>
      <c r="W142" s="206"/>
      <c r="X142" s="206"/>
    </row>
    <row r="143" spans="2:24">
      <c r="B143" s="329" t="s">
        <v>166</v>
      </c>
      <c r="C143" s="329"/>
      <c r="D143" s="329"/>
      <c r="E143" s="9"/>
      <c r="F143" s="92">
        <f t="shared" si="2"/>
        <v>8</v>
      </c>
      <c r="G143" s="95"/>
      <c r="H143" s="206">
        <v>5</v>
      </c>
      <c r="I143" s="209" t="s">
        <v>248</v>
      </c>
      <c r="J143" s="95"/>
      <c r="K143" s="206">
        <v>3</v>
      </c>
      <c r="L143" s="209" t="s">
        <v>248</v>
      </c>
      <c r="M143" s="92"/>
      <c r="N143" s="206">
        <v>0</v>
      </c>
      <c r="O143" s="209" t="s">
        <v>248</v>
      </c>
      <c r="P143" s="94"/>
      <c r="Q143" s="206">
        <v>0</v>
      </c>
      <c r="R143" s="209" t="s">
        <v>248</v>
      </c>
      <c r="T143" s="206"/>
      <c r="U143" s="206"/>
      <c r="V143" s="206"/>
      <c r="W143" s="206"/>
      <c r="X143" s="206"/>
    </row>
    <row r="144" spans="2:24">
      <c r="B144" s="329" t="s">
        <v>16</v>
      </c>
      <c r="C144" s="329"/>
      <c r="D144" s="329"/>
      <c r="E144" s="9"/>
      <c r="F144" s="92">
        <f t="shared" si="2"/>
        <v>10</v>
      </c>
      <c r="G144" s="95"/>
      <c r="H144" s="206">
        <v>0</v>
      </c>
      <c r="I144" s="209" t="s">
        <v>248</v>
      </c>
      <c r="J144" s="95"/>
      <c r="K144" s="206">
        <v>5</v>
      </c>
      <c r="L144" s="209" t="s">
        <v>248</v>
      </c>
      <c r="M144" s="92"/>
      <c r="N144" s="206">
        <v>4</v>
      </c>
      <c r="O144" s="209" t="s">
        <v>248</v>
      </c>
      <c r="P144" s="94"/>
      <c r="Q144" s="206">
        <v>1</v>
      </c>
      <c r="R144" s="209" t="s">
        <v>248</v>
      </c>
      <c r="T144" s="206"/>
      <c r="U144" s="206"/>
      <c r="V144" s="206"/>
      <c r="W144" s="206"/>
      <c r="X144" s="206"/>
    </row>
    <row r="145" spans="2:24">
      <c r="B145" s="329" t="s">
        <v>116</v>
      </c>
      <c r="C145" s="329"/>
      <c r="D145" s="329"/>
      <c r="E145" s="9"/>
      <c r="F145" s="92">
        <f t="shared" si="2"/>
        <v>14</v>
      </c>
      <c r="G145" s="95"/>
      <c r="H145" s="206">
        <v>1</v>
      </c>
      <c r="I145" s="209" t="s">
        <v>248</v>
      </c>
      <c r="J145" s="95"/>
      <c r="K145" s="206">
        <v>13</v>
      </c>
      <c r="L145" s="209" t="s">
        <v>248</v>
      </c>
      <c r="M145" s="92"/>
      <c r="N145" s="206">
        <v>0</v>
      </c>
      <c r="O145" s="209" t="s">
        <v>248</v>
      </c>
      <c r="P145" s="94"/>
      <c r="Q145" s="206">
        <v>0</v>
      </c>
      <c r="R145" s="209" t="s">
        <v>248</v>
      </c>
      <c r="T145" s="206"/>
      <c r="U145" s="206"/>
      <c r="V145" s="206"/>
      <c r="W145" s="206"/>
      <c r="X145" s="206"/>
    </row>
    <row r="146" spans="2:24">
      <c r="B146" s="329" t="s">
        <v>24</v>
      </c>
      <c r="C146" s="329"/>
      <c r="D146" s="329"/>
      <c r="E146" s="9"/>
      <c r="F146" s="92">
        <f t="shared" si="2"/>
        <v>20</v>
      </c>
      <c r="G146" s="95"/>
      <c r="H146" s="206">
        <v>7</v>
      </c>
      <c r="I146" s="209" t="s">
        <v>248</v>
      </c>
      <c r="J146" s="95"/>
      <c r="K146" s="206">
        <v>12</v>
      </c>
      <c r="L146" s="209" t="s">
        <v>248</v>
      </c>
      <c r="M146" s="92"/>
      <c r="N146" s="206">
        <v>1</v>
      </c>
      <c r="O146" s="209" t="s">
        <v>248</v>
      </c>
      <c r="P146" s="94"/>
      <c r="Q146" s="206">
        <v>0</v>
      </c>
      <c r="R146" s="209" t="s">
        <v>248</v>
      </c>
      <c r="T146" s="206"/>
      <c r="U146" s="206"/>
      <c r="V146" s="206"/>
      <c r="W146" s="206"/>
      <c r="X146" s="206"/>
    </row>
    <row r="147" spans="2:24">
      <c r="B147" s="329" t="s">
        <v>70</v>
      </c>
      <c r="C147" s="329"/>
      <c r="D147" s="329"/>
      <c r="E147" s="9"/>
      <c r="F147" s="92">
        <f t="shared" si="2"/>
        <v>3</v>
      </c>
      <c r="G147" s="95"/>
      <c r="H147" s="206">
        <v>2</v>
      </c>
      <c r="I147" s="209" t="s">
        <v>248</v>
      </c>
      <c r="J147" s="95"/>
      <c r="K147" s="206">
        <v>1</v>
      </c>
      <c r="L147" s="209" t="s">
        <v>248</v>
      </c>
      <c r="M147" s="92"/>
      <c r="N147" s="206">
        <v>0</v>
      </c>
      <c r="O147" s="209" t="s">
        <v>248</v>
      </c>
      <c r="P147" s="94"/>
      <c r="Q147" s="206">
        <v>0</v>
      </c>
      <c r="R147" s="209" t="s">
        <v>248</v>
      </c>
      <c r="T147" s="206"/>
      <c r="U147" s="206"/>
      <c r="V147" s="206"/>
      <c r="W147" s="206"/>
      <c r="X147" s="206"/>
    </row>
    <row r="148" spans="2:24">
      <c r="B148" s="329" t="s">
        <v>118</v>
      </c>
      <c r="C148" s="329"/>
      <c r="D148" s="329"/>
      <c r="E148" s="9"/>
      <c r="F148" s="92">
        <f t="shared" si="2"/>
        <v>30</v>
      </c>
      <c r="G148" s="95"/>
      <c r="H148" s="206">
        <v>4</v>
      </c>
      <c r="I148" s="209" t="s">
        <v>248</v>
      </c>
      <c r="J148" s="95"/>
      <c r="K148" s="206">
        <v>19</v>
      </c>
      <c r="L148" s="209" t="s">
        <v>248</v>
      </c>
      <c r="M148" s="92"/>
      <c r="N148" s="206">
        <v>7</v>
      </c>
      <c r="O148" s="209" t="s">
        <v>248</v>
      </c>
      <c r="P148" s="94"/>
      <c r="Q148" s="206">
        <v>0</v>
      </c>
      <c r="R148" s="209" t="s">
        <v>248</v>
      </c>
      <c r="T148" s="206"/>
      <c r="U148" s="206"/>
      <c r="V148" s="206"/>
      <c r="W148" s="206"/>
      <c r="X148" s="206"/>
    </row>
    <row r="149" spans="2:24">
      <c r="B149" s="329" t="s">
        <v>103</v>
      </c>
      <c r="C149" s="329"/>
      <c r="D149" s="329"/>
      <c r="E149" s="9"/>
      <c r="F149" s="92">
        <f t="shared" si="2"/>
        <v>8</v>
      </c>
      <c r="G149" s="95"/>
      <c r="H149" s="206">
        <v>0</v>
      </c>
      <c r="I149" s="209" t="s">
        <v>248</v>
      </c>
      <c r="J149" s="95"/>
      <c r="K149" s="206">
        <v>4</v>
      </c>
      <c r="L149" s="209" t="s">
        <v>248</v>
      </c>
      <c r="M149" s="92"/>
      <c r="N149" s="206">
        <v>4</v>
      </c>
      <c r="O149" s="209" t="s">
        <v>248</v>
      </c>
      <c r="P149" s="94"/>
      <c r="Q149" s="206">
        <v>0</v>
      </c>
      <c r="R149" s="209" t="s">
        <v>248</v>
      </c>
      <c r="T149" s="206"/>
      <c r="U149" s="206"/>
      <c r="V149" s="206"/>
      <c r="W149" s="206"/>
      <c r="X149" s="206"/>
    </row>
    <row r="150" spans="2:24">
      <c r="B150" s="329" t="s">
        <v>17</v>
      </c>
      <c r="C150" s="329"/>
      <c r="D150" s="329"/>
      <c r="E150" s="9"/>
      <c r="F150" s="92">
        <f t="shared" si="2"/>
        <v>5</v>
      </c>
      <c r="G150" s="95"/>
      <c r="H150" s="206">
        <v>1</v>
      </c>
      <c r="I150" s="209" t="s">
        <v>248</v>
      </c>
      <c r="J150" s="95"/>
      <c r="K150" s="206">
        <v>4</v>
      </c>
      <c r="L150" s="209" t="s">
        <v>248</v>
      </c>
      <c r="M150" s="92"/>
      <c r="N150" s="206">
        <v>0</v>
      </c>
      <c r="O150" s="209" t="s">
        <v>248</v>
      </c>
      <c r="P150" s="94"/>
      <c r="Q150" s="206">
        <v>0</v>
      </c>
      <c r="R150" s="209" t="s">
        <v>248</v>
      </c>
      <c r="T150" s="206"/>
      <c r="U150" s="206"/>
      <c r="V150" s="206"/>
      <c r="W150" s="206"/>
      <c r="X150" s="206"/>
    </row>
    <row r="151" spans="2:24">
      <c r="B151" s="329" t="s">
        <v>205</v>
      </c>
      <c r="C151" s="329"/>
      <c r="D151" s="329"/>
      <c r="E151" s="9"/>
      <c r="F151" s="92">
        <f t="shared" si="2"/>
        <v>16</v>
      </c>
      <c r="G151" s="95"/>
      <c r="H151" s="206">
        <v>1</v>
      </c>
      <c r="I151" s="209" t="s">
        <v>248</v>
      </c>
      <c r="J151" s="95"/>
      <c r="K151" s="206">
        <v>10</v>
      </c>
      <c r="L151" s="209" t="s">
        <v>248</v>
      </c>
      <c r="M151" s="92"/>
      <c r="N151" s="206">
        <v>5</v>
      </c>
      <c r="O151" s="209" t="s">
        <v>248</v>
      </c>
      <c r="P151" s="94"/>
      <c r="Q151" s="206">
        <v>0</v>
      </c>
      <c r="R151" s="209" t="s">
        <v>248</v>
      </c>
      <c r="T151" s="206"/>
      <c r="U151" s="206"/>
      <c r="V151" s="206"/>
      <c r="W151" s="206"/>
      <c r="X151" s="206"/>
    </row>
    <row r="152" spans="2:24">
      <c r="B152" s="329" t="s">
        <v>201</v>
      </c>
      <c r="C152" s="329"/>
      <c r="D152" s="329"/>
      <c r="E152" s="8"/>
      <c r="F152" s="92">
        <f t="shared" ref="F152:F178" si="3">SUM(H152+K152+N152+Q152)</f>
        <v>8</v>
      </c>
      <c r="G152" s="91"/>
      <c r="H152" s="206">
        <v>0</v>
      </c>
      <c r="I152" s="209" t="s">
        <v>248</v>
      </c>
      <c r="J152" s="95"/>
      <c r="K152" s="206">
        <v>4</v>
      </c>
      <c r="L152" s="209" t="s">
        <v>248</v>
      </c>
      <c r="M152" s="92"/>
      <c r="N152" s="206">
        <v>4</v>
      </c>
      <c r="O152" s="209" t="s">
        <v>248</v>
      </c>
      <c r="P152" s="94"/>
      <c r="Q152" s="206">
        <v>0</v>
      </c>
      <c r="R152" s="209" t="s">
        <v>248</v>
      </c>
      <c r="T152" s="206"/>
      <c r="U152" s="206"/>
      <c r="V152" s="206"/>
      <c r="W152" s="206"/>
      <c r="X152" s="206"/>
    </row>
    <row r="153" spans="2:24">
      <c r="B153" s="329" t="s">
        <v>165</v>
      </c>
      <c r="C153" s="329"/>
      <c r="D153" s="329"/>
      <c r="E153" s="6"/>
      <c r="F153" s="92">
        <f t="shared" si="3"/>
        <v>4</v>
      </c>
      <c r="G153" s="90"/>
      <c r="H153" s="206">
        <v>0</v>
      </c>
      <c r="I153" s="209" t="s">
        <v>248</v>
      </c>
      <c r="J153" s="95"/>
      <c r="K153" s="206">
        <v>3</v>
      </c>
      <c r="L153" s="209" t="s">
        <v>248</v>
      </c>
      <c r="M153" s="92"/>
      <c r="N153" s="206">
        <v>1</v>
      </c>
      <c r="O153" s="209" t="s">
        <v>248</v>
      </c>
      <c r="P153" s="94"/>
      <c r="Q153" s="206">
        <v>0</v>
      </c>
      <c r="R153" s="209" t="s">
        <v>248</v>
      </c>
      <c r="T153" s="206"/>
      <c r="U153" s="206"/>
      <c r="V153" s="206"/>
      <c r="W153" s="206"/>
      <c r="X153" s="206"/>
    </row>
    <row r="154" spans="2:24">
      <c r="B154" s="329" t="s">
        <v>153</v>
      </c>
      <c r="C154" s="329"/>
      <c r="D154" s="329"/>
      <c r="E154" s="9"/>
      <c r="F154" s="92">
        <f t="shared" si="3"/>
        <v>2</v>
      </c>
      <c r="G154" s="95"/>
      <c r="H154" s="206">
        <v>0</v>
      </c>
      <c r="I154" s="209" t="s">
        <v>248</v>
      </c>
      <c r="J154" s="95"/>
      <c r="K154" s="206">
        <v>2</v>
      </c>
      <c r="L154" s="209" t="s">
        <v>248</v>
      </c>
      <c r="M154" s="92"/>
      <c r="N154" s="206">
        <v>0</v>
      </c>
      <c r="O154" s="209" t="s">
        <v>248</v>
      </c>
      <c r="P154" s="94"/>
      <c r="Q154" s="206">
        <v>0</v>
      </c>
      <c r="R154" s="209" t="s">
        <v>248</v>
      </c>
      <c r="T154" s="206"/>
      <c r="U154" s="206"/>
      <c r="V154" s="206"/>
      <c r="W154" s="206"/>
      <c r="X154" s="206"/>
    </row>
    <row r="155" spans="2:24">
      <c r="B155" s="329" t="s">
        <v>90</v>
      </c>
      <c r="C155" s="329"/>
      <c r="D155" s="329"/>
      <c r="E155" s="9"/>
      <c r="F155" s="92">
        <f t="shared" si="3"/>
        <v>3</v>
      </c>
      <c r="G155" s="95"/>
      <c r="H155" s="206">
        <v>2</v>
      </c>
      <c r="I155" s="209" t="s">
        <v>248</v>
      </c>
      <c r="J155" s="95"/>
      <c r="K155" s="206">
        <v>1</v>
      </c>
      <c r="L155" s="209" t="s">
        <v>248</v>
      </c>
      <c r="M155" s="92"/>
      <c r="N155" s="206">
        <v>0</v>
      </c>
      <c r="O155" s="209" t="s">
        <v>248</v>
      </c>
      <c r="P155" s="94"/>
      <c r="Q155" s="206">
        <v>0</v>
      </c>
      <c r="R155" s="209" t="s">
        <v>248</v>
      </c>
      <c r="T155" s="206"/>
      <c r="U155" s="206"/>
      <c r="V155" s="206"/>
      <c r="W155" s="206"/>
      <c r="X155" s="206"/>
    </row>
    <row r="156" spans="2:24">
      <c r="B156" s="329" t="s">
        <v>71</v>
      </c>
      <c r="C156" s="329"/>
      <c r="D156" s="329"/>
      <c r="E156" s="9"/>
      <c r="F156" s="92">
        <f t="shared" si="3"/>
        <v>13</v>
      </c>
      <c r="G156" s="95"/>
      <c r="H156" s="206">
        <v>2</v>
      </c>
      <c r="I156" s="209" t="s">
        <v>248</v>
      </c>
      <c r="J156" s="95"/>
      <c r="K156" s="206">
        <v>6</v>
      </c>
      <c r="L156" s="209" t="s">
        <v>248</v>
      </c>
      <c r="M156" s="92"/>
      <c r="N156" s="206">
        <v>5</v>
      </c>
      <c r="O156" s="209" t="s">
        <v>248</v>
      </c>
      <c r="P156" s="94"/>
      <c r="Q156" s="206">
        <v>0</v>
      </c>
      <c r="R156" s="209" t="s">
        <v>248</v>
      </c>
      <c r="T156" s="206"/>
      <c r="U156" s="206"/>
      <c r="V156" s="206"/>
      <c r="W156" s="206"/>
      <c r="X156" s="206"/>
    </row>
    <row r="157" spans="2:24">
      <c r="B157" s="329" t="s">
        <v>152</v>
      </c>
      <c r="C157" s="329"/>
      <c r="D157" s="329"/>
      <c r="E157" s="9"/>
      <c r="F157" s="92">
        <f t="shared" si="3"/>
        <v>1</v>
      </c>
      <c r="G157" s="95"/>
      <c r="H157" s="206">
        <v>0</v>
      </c>
      <c r="I157" s="209" t="s">
        <v>248</v>
      </c>
      <c r="J157" s="95"/>
      <c r="K157" s="206">
        <v>0</v>
      </c>
      <c r="L157" s="209" t="s">
        <v>248</v>
      </c>
      <c r="M157" s="92"/>
      <c r="N157" s="206">
        <v>1</v>
      </c>
      <c r="O157" s="209" t="s">
        <v>248</v>
      </c>
      <c r="P157" s="94"/>
      <c r="Q157" s="206">
        <v>0</v>
      </c>
      <c r="R157" s="209" t="s">
        <v>248</v>
      </c>
      <c r="T157" s="206"/>
      <c r="U157" s="206"/>
      <c r="V157" s="206"/>
      <c r="W157" s="206"/>
      <c r="X157" s="206"/>
    </row>
    <row r="158" spans="2:24">
      <c r="B158" s="329" t="s">
        <v>106</v>
      </c>
      <c r="C158" s="329"/>
      <c r="D158" s="329"/>
      <c r="E158" s="9"/>
      <c r="F158" s="92">
        <f t="shared" si="3"/>
        <v>14</v>
      </c>
      <c r="G158" s="95"/>
      <c r="H158" s="206">
        <v>1</v>
      </c>
      <c r="I158" s="209" t="s">
        <v>248</v>
      </c>
      <c r="J158" s="95"/>
      <c r="K158" s="206">
        <v>7</v>
      </c>
      <c r="L158" s="209" t="s">
        <v>248</v>
      </c>
      <c r="M158" s="92"/>
      <c r="N158" s="206">
        <v>6</v>
      </c>
      <c r="O158" s="209" t="s">
        <v>248</v>
      </c>
      <c r="P158" s="94"/>
      <c r="Q158" s="206">
        <v>0</v>
      </c>
      <c r="R158" s="209" t="s">
        <v>248</v>
      </c>
      <c r="T158" s="206"/>
      <c r="U158" s="206"/>
      <c r="V158" s="206"/>
      <c r="W158" s="206"/>
      <c r="X158" s="206"/>
    </row>
    <row r="159" spans="2:24">
      <c r="B159" s="329" t="s">
        <v>155</v>
      </c>
      <c r="C159" s="329"/>
      <c r="D159" s="329"/>
      <c r="E159" s="9"/>
      <c r="F159" s="92">
        <f t="shared" si="3"/>
        <v>1</v>
      </c>
      <c r="G159" s="95"/>
      <c r="H159" s="206">
        <v>0</v>
      </c>
      <c r="I159" s="209" t="s">
        <v>248</v>
      </c>
      <c r="J159" s="95"/>
      <c r="K159" s="206">
        <v>0</v>
      </c>
      <c r="L159" s="209" t="s">
        <v>248</v>
      </c>
      <c r="M159" s="92"/>
      <c r="N159" s="206">
        <v>1</v>
      </c>
      <c r="O159" s="209" t="s">
        <v>248</v>
      </c>
      <c r="P159" s="94"/>
      <c r="Q159" s="206">
        <v>0</v>
      </c>
      <c r="R159" s="209" t="s">
        <v>248</v>
      </c>
      <c r="T159" s="206"/>
      <c r="U159" s="206"/>
      <c r="V159" s="206"/>
      <c r="W159" s="206"/>
      <c r="X159" s="206"/>
    </row>
    <row r="160" spans="2:24">
      <c r="B160" s="329" t="s">
        <v>127</v>
      </c>
      <c r="C160" s="329"/>
      <c r="D160" s="329"/>
      <c r="E160" s="9"/>
      <c r="F160" s="92">
        <f t="shared" si="3"/>
        <v>0</v>
      </c>
      <c r="G160" s="95"/>
      <c r="H160" s="206">
        <v>0</v>
      </c>
      <c r="I160" s="209" t="s">
        <v>248</v>
      </c>
      <c r="J160" s="95"/>
      <c r="K160" s="206">
        <v>0</v>
      </c>
      <c r="L160" s="209" t="s">
        <v>248</v>
      </c>
      <c r="M160" s="92"/>
      <c r="N160" s="206">
        <v>0</v>
      </c>
      <c r="O160" s="209" t="s">
        <v>248</v>
      </c>
      <c r="P160" s="94"/>
      <c r="Q160" s="206">
        <v>0</v>
      </c>
      <c r="R160" s="209" t="s">
        <v>248</v>
      </c>
      <c r="T160" s="206"/>
      <c r="U160" s="206"/>
      <c r="V160" s="206"/>
      <c r="W160" s="206"/>
      <c r="X160" s="206"/>
    </row>
    <row r="161" spans="2:24">
      <c r="B161" s="20"/>
      <c r="C161" s="10"/>
      <c r="D161" s="9"/>
      <c r="E161" s="9"/>
      <c r="F161" s="92"/>
      <c r="G161" s="95"/>
      <c r="H161" s="206"/>
      <c r="I161" s="89"/>
      <c r="J161" s="95"/>
      <c r="K161" s="206"/>
      <c r="L161" s="92"/>
      <c r="M161" s="92"/>
      <c r="N161" s="206"/>
      <c r="O161" s="92"/>
      <c r="P161" s="91"/>
      <c r="Q161" s="206"/>
      <c r="R161" s="91"/>
      <c r="T161" s="206"/>
      <c r="U161" s="206"/>
      <c r="V161" s="206"/>
      <c r="W161" s="206"/>
      <c r="X161" s="206"/>
    </row>
    <row r="162" spans="2:24">
      <c r="B162" s="330" t="s">
        <v>139</v>
      </c>
      <c r="C162" s="330"/>
      <c r="D162" s="330"/>
      <c r="E162" s="9"/>
      <c r="F162" s="89">
        <f t="shared" si="3"/>
        <v>135</v>
      </c>
      <c r="G162" s="95"/>
      <c r="H162" s="207">
        <f>SUM(H163:H178)</f>
        <v>13</v>
      </c>
      <c r="I162" s="89">
        <f>SUM(H162/F162*100)</f>
        <v>9.6296296296296298</v>
      </c>
      <c r="J162" s="89"/>
      <c r="K162" s="207">
        <f>SUM(K163:K178)</f>
        <v>59</v>
      </c>
      <c r="L162" s="89">
        <f>SUM(K162/F162*100)</f>
        <v>43.703703703703702</v>
      </c>
      <c r="M162" s="89"/>
      <c r="N162" s="207">
        <f>SUM(N163:N178)</f>
        <v>59</v>
      </c>
      <c r="O162" s="89">
        <f>SUM(N162/F162*100)</f>
        <v>43.703703703703702</v>
      </c>
      <c r="P162" s="208"/>
      <c r="Q162" s="207">
        <f>SUM(Q163:Q177)</f>
        <v>4</v>
      </c>
      <c r="R162" s="89">
        <f>SUM(Q162/F162*100)</f>
        <v>2.9629629629629632</v>
      </c>
      <c r="T162" s="206"/>
      <c r="U162" s="206"/>
      <c r="V162" s="206"/>
      <c r="W162" s="206"/>
      <c r="X162" s="206"/>
    </row>
    <row r="163" spans="2:24">
      <c r="B163" s="304" t="s">
        <v>202</v>
      </c>
      <c r="C163" s="304"/>
      <c r="D163" s="304"/>
      <c r="E163" s="9"/>
      <c r="F163" s="92">
        <f t="shared" si="3"/>
        <v>2</v>
      </c>
      <c r="G163" s="95"/>
      <c r="H163" s="206">
        <v>0</v>
      </c>
      <c r="I163" s="209" t="s">
        <v>248</v>
      </c>
      <c r="J163" s="95"/>
      <c r="K163" s="206">
        <v>2</v>
      </c>
      <c r="L163" s="209" t="s">
        <v>248</v>
      </c>
      <c r="M163" s="92"/>
      <c r="N163" s="206">
        <v>0</v>
      </c>
      <c r="O163" s="209" t="s">
        <v>248</v>
      </c>
      <c r="P163" s="94"/>
      <c r="Q163" s="206">
        <v>0</v>
      </c>
      <c r="R163" s="209" t="s">
        <v>248</v>
      </c>
      <c r="T163" s="206"/>
      <c r="U163" s="206"/>
      <c r="V163" s="206"/>
      <c r="W163" s="206"/>
      <c r="X163" s="206"/>
    </row>
    <row r="164" spans="2:24">
      <c r="B164" s="304" t="s">
        <v>76</v>
      </c>
      <c r="C164" s="304"/>
      <c r="D164" s="304"/>
      <c r="E164" s="9"/>
      <c r="F164" s="92">
        <f t="shared" si="3"/>
        <v>5</v>
      </c>
      <c r="G164" s="95"/>
      <c r="H164" s="206">
        <v>2</v>
      </c>
      <c r="I164" s="209" t="s">
        <v>248</v>
      </c>
      <c r="J164" s="95"/>
      <c r="K164" s="206">
        <v>3</v>
      </c>
      <c r="L164" s="209" t="s">
        <v>248</v>
      </c>
      <c r="M164" s="92"/>
      <c r="N164" s="206">
        <v>0</v>
      </c>
      <c r="O164" s="209" t="s">
        <v>248</v>
      </c>
      <c r="P164" s="94"/>
      <c r="Q164" s="206">
        <v>0</v>
      </c>
      <c r="R164" s="209" t="s">
        <v>248</v>
      </c>
      <c r="T164" s="206"/>
      <c r="U164" s="206"/>
      <c r="V164" s="206"/>
      <c r="W164" s="206"/>
      <c r="X164" s="206"/>
    </row>
    <row r="165" spans="2:24">
      <c r="B165" s="304" t="s">
        <v>10</v>
      </c>
      <c r="C165" s="304"/>
      <c r="D165" s="304"/>
      <c r="E165" s="9"/>
      <c r="F165" s="92">
        <f t="shared" si="3"/>
        <v>17</v>
      </c>
      <c r="G165" s="95"/>
      <c r="H165" s="206">
        <v>6</v>
      </c>
      <c r="I165" s="209" t="s">
        <v>248</v>
      </c>
      <c r="J165" s="95"/>
      <c r="K165" s="206">
        <v>8</v>
      </c>
      <c r="L165" s="209" t="s">
        <v>248</v>
      </c>
      <c r="M165" s="92"/>
      <c r="N165" s="206">
        <v>3</v>
      </c>
      <c r="O165" s="209" t="s">
        <v>248</v>
      </c>
      <c r="P165" s="94"/>
      <c r="Q165" s="206">
        <v>0</v>
      </c>
      <c r="R165" s="209" t="s">
        <v>248</v>
      </c>
      <c r="T165" s="206"/>
      <c r="U165" s="206"/>
      <c r="V165" s="206"/>
      <c r="W165" s="206"/>
      <c r="X165" s="206"/>
    </row>
    <row r="166" spans="2:24">
      <c r="B166" s="304" t="s">
        <v>72</v>
      </c>
      <c r="C166" s="304"/>
      <c r="D166" s="304"/>
      <c r="E166" s="9"/>
      <c r="F166" s="92">
        <f t="shared" si="3"/>
        <v>5</v>
      </c>
      <c r="G166" s="95"/>
      <c r="H166" s="206">
        <v>0</v>
      </c>
      <c r="I166" s="209" t="s">
        <v>248</v>
      </c>
      <c r="J166" s="95"/>
      <c r="K166" s="206">
        <v>2</v>
      </c>
      <c r="L166" s="209" t="s">
        <v>248</v>
      </c>
      <c r="M166" s="92"/>
      <c r="N166" s="206">
        <v>3</v>
      </c>
      <c r="O166" s="209" t="s">
        <v>248</v>
      </c>
      <c r="P166" s="94"/>
      <c r="Q166" s="206">
        <v>0</v>
      </c>
      <c r="R166" s="209" t="s">
        <v>248</v>
      </c>
      <c r="T166" s="206"/>
      <c r="U166" s="206"/>
      <c r="V166" s="206"/>
      <c r="W166" s="206"/>
      <c r="X166" s="206"/>
    </row>
    <row r="167" spans="2:24">
      <c r="B167" s="304" t="s">
        <v>64</v>
      </c>
      <c r="C167" s="304"/>
      <c r="D167" s="304"/>
      <c r="E167" s="9"/>
      <c r="F167" s="92">
        <f t="shared" si="3"/>
        <v>18</v>
      </c>
      <c r="G167" s="95"/>
      <c r="H167" s="206">
        <v>1</v>
      </c>
      <c r="I167" s="209" t="s">
        <v>248</v>
      </c>
      <c r="J167" s="95"/>
      <c r="K167" s="206">
        <v>11</v>
      </c>
      <c r="L167" s="209" t="s">
        <v>248</v>
      </c>
      <c r="M167" s="92"/>
      <c r="N167" s="206">
        <v>6</v>
      </c>
      <c r="O167" s="209" t="s">
        <v>248</v>
      </c>
      <c r="P167" s="94"/>
      <c r="Q167" s="206">
        <v>0</v>
      </c>
      <c r="R167" s="209" t="s">
        <v>248</v>
      </c>
      <c r="T167" s="206"/>
      <c r="U167" s="206"/>
      <c r="V167" s="206"/>
      <c r="W167" s="206"/>
      <c r="X167" s="206"/>
    </row>
    <row r="168" spans="2:24">
      <c r="B168" s="304" t="s">
        <v>74</v>
      </c>
      <c r="C168" s="304"/>
      <c r="D168" s="304"/>
      <c r="E168" s="9"/>
      <c r="F168" s="92">
        <f t="shared" si="3"/>
        <v>8</v>
      </c>
      <c r="G168" s="95"/>
      <c r="H168" s="206">
        <v>0</v>
      </c>
      <c r="I168" s="209" t="s">
        <v>248</v>
      </c>
      <c r="J168" s="95"/>
      <c r="K168" s="206">
        <v>1</v>
      </c>
      <c r="L168" s="209" t="s">
        <v>248</v>
      </c>
      <c r="M168" s="92"/>
      <c r="N168" s="206">
        <v>7</v>
      </c>
      <c r="O168" s="209" t="s">
        <v>248</v>
      </c>
      <c r="P168" s="94"/>
      <c r="Q168" s="206">
        <v>0</v>
      </c>
      <c r="R168" s="209" t="s">
        <v>248</v>
      </c>
      <c r="T168" s="206"/>
      <c r="U168" s="206"/>
      <c r="V168" s="206"/>
      <c r="W168" s="206"/>
      <c r="X168" s="206"/>
    </row>
    <row r="169" spans="2:24">
      <c r="B169" s="304" t="s">
        <v>117</v>
      </c>
      <c r="C169" s="304"/>
      <c r="D169" s="304"/>
      <c r="E169" s="9"/>
      <c r="F169" s="92">
        <f t="shared" si="3"/>
        <v>20</v>
      </c>
      <c r="G169" s="95"/>
      <c r="H169" s="206">
        <v>0</v>
      </c>
      <c r="I169" s="209" t="s">
        <v>248</v>
      </c>
      <c r="J169" s="95"/>
      <c r="K169" s="206">
        <v>11</v>
      </c>
      <c r="L169" s="209" t="s">
        <v>248</v>
      </c>
      <c r="M169" s="92"/>
      <c r="N169" s="206">
        <v>9</v>
      </c>
      <c r="O169" s="209" t="s">
        <v>248</v>
      </c>
      <c r="P169" s="94"/>
      <c r="Q169" s="206">
        <v>0</v>
      </c>
      <c r="R169" s="209" t="s">
        <v>248</v>
      </c>
      <c r="T169" s="206"/>
      <c r="U169" s="206"/>
      <c r="V169" s="206"/>
      <c r="W169" s="206"/>
      <c r="X169" s="206"/>
    </row>
    <row r="170" spans="2:24">
      <c r="B170" s="304" t="s">
        <v>199</v>
      </c>
      <c r="C170" s="304"/>
      <c r="D170" s="304"/>
      <c r="E170" s="9"/>
      <c r="F170" s="92">
        <f t="shared" si="3"/>
        <v>0</v>
      </c>
      <c r="G170" s="95"/>
      <c r="H170" s="206">
        <v>0</v>
      </c>
      <c r="I170" s="209" t="s">
        <v>248</v>
      </c>
      <c r="J170" s="95"/>
      <c r="K170" s="206">
        <v>0</v>
      </c>
      <c r="L170" s="209" t="s">
        <v>248</v>
      </c>
      <c r="M170" s="92"/>
      <c r="N170" s="206">
        <v>0</v>
      </c>
      <c r="O170" s="209" t="s">
        <v>248</v>
      </c>
      <c r="P170" s="94"/>
      <c r="Q170" s="206">
        <v>0</v>
      </c>
      <c r="R170" s="209" t="s">
        <v>248</v>
      </c>
      <c r="T170" s="206"/>
      <c r="U170" s="206"/>
      <c r="V170" s="206"/>
      <c r="W170" s="206"/>
      <c r="X170" s="206"/>
    </row>
    <row r="171" spans="2:24">
      <c r="B171" s="304" t="s">
        <v>204</v>
      </c>
      <c r="C171" s="304"/>
      <c r="D171" s="304"/>
      <c r="E171" s="9"/>
      <c r="F171" s="92">
        <f t="shared" si="3"/>
        <v>4</v>
      </c>
      <c r="G171" s="95"/>
      <c r="H171" s="206">
        <v>0</v>
      </c>
      <c r="I171" s="209" t="s">
        <v>248</v>
      </c>
      <c r="J171" s="95"/>
      <c r="K171" s="206">
        <v>2</v>
      </c>
      <c r="L171" s="209" t="s">
        <v>248</v>
      </c>
      <c r="M171" s="92"/>
      <c r="N171" s="206">
        <v>2</v>
      </c>
      <c r="O171" s="209" t="s">
        <v>248</v>
      </c>
      <c r="P171" s="94"/>
      <c r="Q171" s="206">
        <v>0</v>
      </c>
      <c r="R171" s="209" t="s">
        <v>248</v>
      </c>
      <c r="T171" s="206"/>
      <c r="U171" s="206"/>
      <c r="V171" s="206"/>
      <c r="W171" s="206"/>
      <c r="X171" s="206"/>
    </row>
    <row r="172" spans="2:24">
      <c r="B172" s="304" t="s">
        <v>105</v>
      </c>
      <c r="C172" s="304"/>
      <c r="D172" s="304"/>
      <c r="E172" s="9"/>
      <c r="F172" s="92">
        <f t="shared" si="3"/>
        <v>11</v>
      </c>
      <c r="G172" s="95"/>
      <c r="H172" s="206">
        <v>1</v>
      </c>
      <c r="I172" s="209" t="s">
        <v>248</v>
      </c>
      <c r="J172" s="95"/>
      <c r="K172" s="206">
        <v>6</v>
      </c>
      <c r="L172" s="209" t="s">
        <v>248</v>
      </c>
      <c r="M172" s="92"/>
      <c r="N172" s="206">
        <v>2</v>
      </c>
      <c r="O172" s="209" t="s">
        <v>248</v>
      </c>
      <c r="P172" s="94"/>
      <c r="Q172" s="206">
        <v>2</v>
      </c>
      <c r="R172" s="209" t="s">
        <v>248</v>
      </c>
      <c r="T172" s="206"/>
      <c r="U172" s="206"/>
      <c r="V172" s="206"/>
      <c r="W172" s="206"/>
      <c r="X172" s="206"/>
    </row>
    <row r="173" spans="2:24">
      <c r="B173" s="304" t="s">
        <v>75</v>
      </c>
      <c r="C173" s="304"/>
      <c r="D173" s="304"/>
      <c r="E173" s="9"/>
      <c r="F173" s="92">
        <f t="shared" si="3"/>
        <v>2</v>
      </c>
      <c r="G173" s="95"/>
      <c r="H173" s="206">
        <v>0</v>
      </c>
      <c r="I173" s="209" t="s">
        <v>248</v>
      </c>
      <c r="J173" s="95"/>
      <c r="K173" s="206">
        <v>0</v>
      </c>
      <c r="L173" s="209" t="s">
        <v>248</v>
      </c>
      <c r="M173" s="92"/>
      <c r="N173" s="206">
        <v>2</v>
      </c>
      <c r="O173" s="209" t="s">
        <v>248</v>
      </c>
      <c r="P173" s="94"/>
      <c r="Q173" s="206">
        <v>0</v>
      </c>
      <c r="R173" s="209" t="s">
        <v>248</v>
      </c>
      <c r="T173" s="206"/>
      <c r="U173" s="206"/>
      <c r="V173" s="206"/>
      <c r="W173" s="206"/>
      <c r="X173" s="206"/>
    </row>
    <row r="174" spans="2:24">
      <c r="B174" s="304" t="s">
        <v>27</v>
      </c>
      <c r="C174" s="304"/>
      <c r="D174" s="304"/>
      <c r="E174" s="9"/>
      <c r="F174" s="92">
        <f t="shared" si="3"/>
        <v>22</v>
      </c>
      <c r="G174" s="95"/>
      <c r="H174" s="206">
        <v>0</v>
      </c>
      <c r="I174" s="209" t="s">
        <v>248</v>
      </c>
      <c r="J174" s="95"/>
      <c r="K174" s="206">
        <v>8</v>
      </c>
      <c r="L174" s="209" t="s">
        <v>248</v>
      </c>
      <c r="M174" s="92"/>
      <c r="N174" s="206">
        <v>13</v>
      </c>
      <c r="O174" s="209" t="s">
        <v>248</v>
      </c>
      <c r="P174" s="94"/>
      <c r="Q174" s="206">
        <v>1</v>
      </c>
      <c r="R174" s="209" t="s">
        <v>248</v>
      </c>
      <c r="T174" s="206"/>
      <c r="U174" s="206"/>
      <c r="V174" s="206"/>
      <c r="W174" s="206"/>
      <c r="X174" s="206"/>
    </row>
    <row r="175" spans="2:24">
      <c r="B175" s="304" t="s">
        <v>203</v>
      </c>
      <c r="C175" s="304"/>
      <c r="D175" s="304"/>
      <c r="E175" s="9"/>
      <c r="F175" s="92">
        <f t="shared" si="3"/>
        <v>4</v>
      </c>
      <c r="G175" s="95"/>
      <c r="H175" s="206">
        <v>0</v>
      </c>
      <c r="I175" s="209" t="s">
        <v>248</v>
      </c>
      <c r="J175" s="95"/>
      <c r="K175" s="206">
        <v>0</v>
      </c>
      <c r="L175" s="209" t="s">
        <v>248</v>
      </c>
      <c r="M175" s="92"/>
      <c r="N175" s="206">
        <v>3</v>
      </c>
      <c r="O175" s="209" t="s">
        <v>248</v>
      </c>
      <c r="P175" s="94"/>
      <c r="Q175" s="206">
        <v>1</v>
      </c>
      <c r="R175" s="209" t="s">
        <v>248</v>
      </c>
      <c r="T175" s="206"/>
      <c r="U175" s="206"/>
      <c r="V175" s="206"/>
      <c r="W175" s="206"/>
      <c r="X175" s="206"/>
    </row>
    <row r="176" spans="2:24">
      <c r="B176" s="304" t="s">
        <v>102</v>
      </c>
      <c r="C176" s="304"/>
      <c r="D176" s="304"/>
      <c r="E176" s="9"/>
      <c r="F176" s="92">
        <f t="shared" si="3"/>
        <v>4</v>
      </c>
      <c r="G176" s="95"/>
      <c r="H176" s="206">
        <v>1</v>
      </c>
      <c r="I176" s="209" t="s">
        <v>248</v>
      </c>
      <c r="J176" s="95"/>
      <c r="K176" s="206">
        <v>2</v>
      </c>
      <c r="L176" s="209" t="s">
        <v>248</v>
      </c>
      <c r="M176" s="92"/>
      <c r="N176" s="206">
        <v>1</v>
      </c>
      <c r="O176" s="209" t="s">
        <v>248</v>
      </c>
      <c r="P176" s="94"/>
      <c r="Q176" s="206">
        <v>0</v>
      </c>
      <c r="R176" s="209" t="s">
        <v>248</v>
      </c>
      <c r="T176" s="206"/>
      <c r="U176" s="206"/>
      <c r="V176" s="206"/>
      <c r="W176" s="206"/>
      <c r="X176" s="206"/>
    </row>
    <row r="177" spans="2:24">
      <c r="B177" s="304" t="s">
        <v>107</v>
      </c>
      <c r="C177" s="304"/>
      <c r="D177" s="304"/>
      <c r="E177" s="9"/>
      <c r="F177" s="92">
        <f t="shared" si="3"/>
        <v>2</v>
      </c>
      <c r="G177" s="95"/>
      <c r="H177" s="206">
        <v>0</v>
      </c>
      <c r="I177" s="209" t="s">
        <v>248</v>
      </c>
      <c r="J177" s="95"/>
      <c r="K177" s="206">
        <v>2</v>
      </c>
      <c r="L177" s="209" t="s">
        <v>248</v>
      </c>
      <c r="M177" s="92"/>
      <c r="N177" s="206">
        <v>0</v>
      </c>
      <c r="O177" s="209" t="s">
        <v>248</v>
      </c>
      <c r="P177" s="94"/>
      <c r="Q177" s="206">
        <v>0</v>
      </c>
      <c r="R177" s="209" t="s">
        <v>248</v>
      </c>
      <c r="T177" s="206"/>
      <c r="U177" s="206"/>
      <c r="V177" s="206"/>
      <c r="W177" s="206"/>
      <c r="X177" s="206"/>
    </row>
    <row r="178" spans="2:24">
      <c r="B178" s="304" t="s">
        <v>104</v>
      </c>
      <c r="C178" s="304"/>
      <c r="D178" s="304"/>
      <c r="E178" s="9"/>
      <c r="F178" s="92">
        <f t="shared" si="3"/>
        <v>11</v>
      </c>
      <c r="G178" s="95"/>
      <c r="H178" s="206">
        <v>2</v>
      </c>
      <c r="I178" s="209" t="s">
        <v>248</v>
      </c>
      <c r="J178" s="95"/>
      <c r="K178" s="206">
        <v>1</v>
      </c>
      <c r="L178" s="209" t="s">
        <v>248</v>
      </c>
      <c r="M178" s="92"/>
      <c r="N178" s="206">
        <v>8</v>
      </c>
      <c r="O178" s="209" t="s">
        <v>248</v>
      </c>
      <c r="P178" s="94"/>
      <c r="Q178" s="206">
        <v>0</v>
      </c>
      <c r="R178" s="209" t="s">
        <v>248</v>
      </c>
      <c r="T178" s="206"/>
      <c r="U178" s="206"/>
      <c r="V178" s="206"/>
      <c r="W178" s="206"/>
      <c r="X178" s="206"/>
    </row>
    <row r="179" spans="2:24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2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3" t="s">
        <v>207</v>
      </c>
    </row>
    <row r="181" spans="2:24">
      <c r="B181" s="16" t="s">
        <v>167</v>
      </c>
      <c r="C181" s="13"/>
      <c r="D181" s="8"/>
      <c r="E181" s="8"/>
      <c r="F181" s="8"/>
      <c r="G181" s="13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24">
      <c r="B182" s="16" t="s">
        <v>206</v>
      </c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2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</sheetData>
  <sheetProtection sheet="1"/>
  <mergeCells count="168">
    <mergeCell ref="B171:D171"/>
    <mergeCell ref="B177:D177"/>
    <mergeCell ref="B178:D178"/>
    <mergeCell ref="B173:D173"/>
    <mergeCell ref="B174:D174"/>
    <mergeCell ref="B175:D175"/>
    <mergeCell ref="B176:D176"/>
    <mergeCell ref="B172:D172"/>
    <mergeCell ref="B168:D168"/>
    <mergeCell ref="B160:D160"/>
    <mergeCell ref="B162:D162"/>
    <mergeCell ref="B163:D163"/>
    <mergeCell ref="B164:D164"/>
    <mergeCell ref="B170:D170"/>
    <mergeCell ref="B154:D154"/>
    <mergeCell ref="B155:D155"/>
    <mergeCell ref="B169:D169"/>
    <mergeCell ref="B156:D156"/>
    <mergeCell ref="B157:D157"/>
    <mergeCell ref="B158:D158"/>
    <mergeCell ref="B159:D159"/>
    <mergeCell ref="B165:D165"/>
    <mergeCell ref="B166:D166"/>
    <mergeCell ref="B167:D167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35:D135"/>
    <mergeCell ref="B136:D136"/>
    <mergeCell ref="B137:D137"/>
    <mergeCell ref="B138:D138"/>
    <mergeCell ref="B139:D139"/>
    <mergeCell ref="B141:D141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04:D104"/>
    <mergeCell ref="B106:D106"/>
    <mergeCell ref="B107:D107"/>
    <mergeCell ref="B108:D108"/>
    <mergeCell ref="B109:D109"/>
    <mergeCell ref="B110:D110"/>
    <mergeCell ref="B98:D98"/>
    <mergeCell ref="B99:D99"/>
    <mergeCell ref="B100:D100"/>
    <mergeCell ref="B101:D101"/>
    <mergeCell ref="B102:D102"/>
    <mergeCell ref="B103:D103"/>
    <mergeCell ref="B91:D91"/>
    <mergeCell ref="B93:D93"/>
    <mergeCell ref="B94:D94"/>
    <mergeCell ref="B95:D95"/>
    <mergeCell ref="B96:D96"/>
    <mergeCell ref="B97:D97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2:D72"/>
    <mergeCell ref="B73:D73"/>
    <mergeCell ref="B74:D74"/>
    <mergeCell ref="B75:D75"/>
    <mergeCell ref="B77:D77"/>
    <mergeCell ref="B78:D78"/>
    <mergeCell ref="B66:D66"/>
    <mergeCell ref="B67:D67"/>
    <mergeCell ref="B68:D68"/>
    <mergeCell ref="B69:D69"/>
    <mergeCell ref="B70:D70"/>
    <mergeCell ref="B71:D71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6:D46"/>
    <mergeCell ref="B47:D47"/>
    <mergeCell ref="B49:D49"/>
    <mergeCell ref="B50:D50"/>
    <mergeCell ref="B51:D51"/>
    <mergeCell ref="B52:D52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1:D21"/>
    <mergeCell ref="B22:D22"/>
    <mergeCell ref="B24:D24"/>
    <mergeCell ref="B25:D25"/>
    <mergeCell ref="B26:D26"/>
    <mergeCell ref="B27:D27"/>
    <mergeCell ref="B15:D15"/>
    <mergeCell ref="B16:D16"/>
    <mergeCell ref="B17:D17"/>
    <mergeCell ref="B18:D18"/>
    <mergeCell ref="B19:D19"/>
    <mergeCell ref="B20:D20"/>
    <mergeCell ref="B8:D8"/>
    <mergeCell ref="B10:D10"/>
    <mergeCell ref="B11:D11"/>
    <mergeCell ref="B12:D12"/>
    <mergeCell ref="B13:D13"/>
    <mergeCell ref="B14:D14"/>
    <mergeCell ref="B2:U2"/>
    <mergeCell ref="F5:F6"/>
    <mergeCell ref="H5:I5"/>
    <mergeCell ref="K5:L5"/>
    <mergeCell ref="N5:O5"/>
    <mergeCell ref="Q5:R5"/>
  </mergeCells>
  <phoneticPr fontId="17" type="noConversion"/>
  <dataValidations count="1">
    <dataValidation type="list" allowBlank="1" showInputMessage="1" showErrorMessage="1" sqref="F4:G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IV17"/>
  <sheetViews>
    <sheetView workbookViewId="0"/>
  </sheetViews>
  <sheetFormatPr defaultRowHeight="12.75"/>
  <cols>
    <col min="1" max="1" width="3.7109375" style="91" customWidth="1"/>
    <col min="2" max="2" width="14.140625" style="91" customWidth="1"/>
    <col min="3" max="3" width="42" style="91" customWidth="1"/>
    <col min="4" max="4" width="0.42578125" style="91" customWidth="1"/>
    <col min="5" max="5" width="9.42578125" style="91" hidden="1" customWidth="1"/>
    <col min="6" max="11" width="11.7109375" style="91" customWidth="1"/>
    <col min="12" max="16384" width="9.140625" style="91"/>
  </cols>
  <sheetData>
    <row r="1" spans="1:256">
      <c r="B1" s="107"/>
    </row>
    <row r="2" spans="1:256" ht="14.25">
      <c r="B2" s="338" t="s">
        <v>323</v>
      </c>
      <c r="C2" s="338"/>
      <c r="D2" s="338"/>
      <c r="E2" s="338"/>
      <c r="F2" s="338"/>
      <c r="G2" s="338"/>
      <c r="H2" s="338"/>
      <c r="I2" s="338"/>
      <c r="J2" s="100"/>
      <c r="K2" s="108"/>
      <c r="L2" s="108"/>
      <c r="M2" s="108"/>
      <c r="N2" s="108"/>
    </row>
    <row r="3" spans="1:256">
      <c r="A3" s="99"/>
      <c r="B3" s="100"/>
      <c r="C3" s="100"/>
      <c r="D3" s="100"/>
      <c r="E3" s="100"/>
      <c r="F3" s="100"/>
      <c r="G3" s="100"/>
      <c r="H3" s="100"/>
      <c r="I3" s="100"/>
      <c r="J3" s="99"/>
      <c r="K3" s="99"/>
      <c r="L3" s="99"/>
      <c r="M3" s="99"/>
      <c r="N3" s="99"/>
      <c r="O3" s="99"/>
      <c r="P3" s="109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6"/>
      <c r="FL3" s="306"/>
      <c r="FM3" s="306"/>
      <c r="FN3" s="306"/>
      <c r="FO3" s="306"/>
      <c r="FP3" s="306"/>
      <c r="FQ3" s="306"/>
      <c r="FR3" s="306"/>
      <c r="FS3" s="306"/>
      <c r="FT3" s="306"/>
      <c r="FU3" s="306"/>
      <c r="FV3" s="306"/>
      <c r="FW3" s="306"/>
      <c r="FX3" s="306"/>
      <c r="FY3" s="306"/>
      <c r="FZ3" s="306"/>
      <c r="GA3" s="306"/>
      <c r="GB3" s="306"/>
      <c r="GC3" s="306"/>
      <c r="GD3" s="306"/>
      <c r="GE3" s="306"/>
      <c r="GF3" s="306"/>
      <c r="GG3" s="306"/>
      <c r="GH3" s="306"/>
      <c r="GI3" s="306"/>
      <c r="GJ3" s="306"/>
      <c r="GK3" s="306"/>
      <c r="GL3" s="306"/>
      <c r="GM3" s="306"/>
      <c r="GN3" s="306"/>
      <c r="GO3" s="306"/>
      <c r="GP3" s="306"/>
      <c r="GQ3" s="306"/>
      <c r="GR3" s="306"/>
      <c r="GS3" s="306"/>
      <c r="GT3" s="306"/>
      <c r="GU3" s="306"/>
      <c r="GV3" s="306"/>
      <c r="GW3" s="306"/>
      <c r="GX3" s="306"/>
      <c r="GY3" s="306"/>
      <c r="GZ3" s="306"/>
      <c r="HA3" s="306"/>
      <c r="HB3" s="306"/>
      <c r="HC3" s="306"/>
      <c r="HD3" s="306"/>
      <c r="HE3" s="306"/>
      <c r="HF3" s="306"/>
      <c r="HG3" s="306"/>
      <c r="HH3" s="306"/>
      <c r="HI3" s="306"/>
      <c r="HJ3" s="306"/>
      <c r="HK3" s="306"/>
      <c r="HL3" s="306"/>
      <c r="HM3" s="306"/>
      <c r="HN3" s="306"/>
      <c r="HO3" s="306"/>
      <c r="HP3" s="306"/>
      <c r="HQ3" s="306"/>
      <c r="HR3" s="306"/>
      <c r="HS3" s="306"/>
      <c r="HT3" s="306"/>
      <c r="HU3" s="306"/>
      <c r="HV3" s="306"/>
      <c r="HW3" s="306"/>
      <c r="HX3" s="306"/>
      <c r="HY3" s="306"/>
      <c r="HZ3" s="306"/>
      <c r="IA3" s="306"/>
      <c r="IB3" s="306"/>
      <c r="IC3" s="306"/>
      <c r="ID3" s="306"/>
      <c r="IE3" s="306"/>
      <c r="IF3" s="306"/>
      <c r="IG3" s="306"/>
      <c r="IH3" s="306"/>
      <c r="II3" s="306"/>
      <c r="IJ3" s="306"/>
      <c r="IK3" s="306"/>
      <c r="IL3" s="306"/>
      <c r="IM3" s="306"/>
      <c r="IN3" s="306"/>
      <c r="IO3" s="306"/>
      <c r="IP3" s="306"/>
      <c r="IQ3" s="306"/>
      <c r="IR3" s="306"/>
      <c r="IS3" s="306"/>
      <c r="IT3" s="306"/>
      <c r="IU3" s="306"/>
      <c r="IV3" s="306"/>
    </row>
    <row r="4" spans="1:256">
      <c r="P4" s="110"/>
      <c r="Q4" s="110"/>
      <c r="R4" s="110"/>
      <c r="S4" s="110"/>
      <c r="T4" s="110"/>
      <c r="U4" s="110"/>
      <c r="V4" s="113"/>
      <c r="W4" s="111"/>
      <c r="X4" s="111"/>
      <c r="Y4" s="111"/>
      <c r="Z4" s="114"/>
      <c r="AA4" s="114"/>
      <c r="AB4" s="114"/>
      <c r="AC4" s="114"/>
      <c r="AD4" s="114"/>
      <c r="AE4" s="112"/>
      <c r="AF4" s="110"/>
    </row>
    <row r="5" spans="1:256">
      <c r="N5" s="111"/>
      <c r="O5" s="112"/>
      <c r="P5" s="341"/>
      <c r="Q5" s="341"/>
      <c r="R5" s="341"/>
      <c r="S5" s="341"/>
      <c r="T5" s="341"/>
      <c r="U5" s="110"/>
      <c r="V5" s="115"/>
      <c r="W5" s="111"/>
      <c r="X5" s="111"/>
      <c r="Y5" s="111"/>
      <c r="Z5" s="114"/>
      <c r="AA5" s="116"/>
      <c r="AB5" s="116"/>
      <c r="AC5" s="116"/>
      <c r="AD5" s="116"/>
      <c r="AE5" s="112"/>
      <c r="AF5" s="110"/>
    </row>
    <row r="6" spans="1:256">
      <c r="N6" s="110"/>
      <c r="O6" s="117"/>
      <c r="P6" s="116"/>
      <c r="Q6" s="116"/>
      <c r="R6" s="116"/>
      <c r="S6" s="116"/>
      <c r="T6" s="114"/>
      <c r="U6" s="110"/>
      <c r="V6" s="118"/>
      <c r="W6" s="118"/>
      <c r="X6" s="118"/>
      <c r="Y6" s="118"/>
      <c r="Z6" s="119"/>
      <c r="AA6" s="120"/>
      <c r="AB6" s="120"/>
      <c r="AC6" s="120"/>
      <c r="AD6" s="120"/>
      <c r="AE6" s="112"/>
      <c r="AF6" s="110"/>
    </row>
    <row r="7" spans="1:256" ht="34.700000000000003" customHeight="1">
      <c r="M7" s="121"/>
      <c r="N7" s="122"/>
      <c r="O7" s="122"/>
      <c r="P7" s="123"/>
      <c r="Q7" s="123"/>
      <c r="R7" s="123"/>
      <c r="S7" s="123"/>
      <c r="T7" s="114"/>
      <c r="U7" s="110"/>
      <c r="V7" s="342"/>
      <c r="W7" s="342"/>
      <c r="X7" s="342"/>
      <c r="Y7" s="342"/>
      <c r="Z7" s="119"/>
      <c r="AA7" s="120"/>
      <c r="AB7" s="120"/>
      <c r="AC7" s="120"/>
      <c r="AD7" s="120"/>
      <c r="AE7" s="112"/>
    </row>
    <row r="8" spans="1:256" ht="34.700000000000003" customHeight="1">
      <c r="M8" s="121"/>
      <c r="N8" s="122"/>
      <c r="O8" s="122"/>
      <c r="P8" s="123"/>
      <c r="Q8" s="123"/>
      <c r="R8" s="123"/>
      <c r="S8" s="123"/>
      <c r="T8" s="114"/>
      <c r="U8" s="110"/>
      <c r="V8" s="342"/>
      <c r="W8" s="342"/>
      <c r="X8" s="342"/>
      <c r="Y8" s="342"/>
      <c r="Z8" s="119"/>
      <c r="AA8" s="120"/>
      <c r="AB8" s="120"/>
      <c r="AC8" s="120"/>
      <c r="AD8" s="120"/>
      <c r="AE8" s="114"/>
    </row>
    <row r="9" spans="1:256" ht="34.700000000000003" customHeight="1">
      <c r="M9" s="121"/>
      <c r="N9" s="122"/>
      <c r="O9" s="122"/>
      <c r="P9" s="123"/>
      <c r="Q9" s="123"/>
      <c r="R9" s="123"/>
      <c r="S9" s="123"/>
      <c r="T9" s="114"/>
      <c r="U9" s="110"/>
      <c r="V9" s="342"/>
      <c r="W9" s="342"/>
      <c r="X9" s="342"/>
      <c r="Y9" s="342"/>
      <c r="Z9" s="119"/>
      <c r="AA9" s="120"/>
      <c r="AB9" s="120"/>
      <c r="AC9" s="120"/>
      <c r="AD9" s="120"/>
      <c r="AE9" s="114"/>
    </row>
    <row r="10" spans="1:256" ht="34.700000000000003" customHeight="1">
      <c r="M10" s="121"/>
      <c r="N10" s="122"/>
      <c r="O10" s="122"/>
      <c r="P10" s="123"/>
      <c r="Q10" s="123"/>
      <c r="R10" s="123"/>
      <c r="S10" s="123"/>
      <c r="T10" s="114"/>
      <c r="U10" s="110"/>
      <c r="V10" s="112"/>
      <c r="W10" s="112"/>
      <c r="X10" s="112"/>
      <c r="Y10" s="112"/>
      <c r="Z10" s="112"/>
      <c r="AA10" s="112"/>
      <c r="AB10" s="112"/>
      <c r="AC10" s="343"/>
      <c r="AD10" s="343"/>
      <c r="AE10" s="114"/>
    </row>
    <row r="11" spans="1:256" ht="12" customHeight="1">
      <c r="N11" s="110"/>
      <c r="O11" s="124"/>
      <c r="P11" s="124"/>
      <c r="Q11" s="124"/>
      <c r="R11" s="124"/>
      <c r="S11" s="124"/>
      <c r="T11" s="124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25"/>
    </row>
    <row r="12" spans="1:256">
      <c r="AE12" s="90"/>
    </row>
    <row r="13" spans="1:256">
      <c r="AE13" s="90"/>
    </row>
    <row r="14" spans="1:256">
      <c r="AE14" s="126"/>
    </row>
    <row r="16" spans="1:256">
      <c r="G16" s="339" t="s">
        <v>207</v>
      </c>
      <c r="H16" s="339"/>
    </row>
    <row r="17" spans="2:2">
      <c r="B17" s="127" t="s">
        <v>167</v>
      </c>
    </row>
  </sheetData>
  <sheetProtection sheet="1"/>
  <mergeCells count="22">
    <mergeCell ref="P5:T5"/>
    <mergeCell ref="V9:Y9"/>
    <mergeCell ref="AC10:AD10"/>
    <mergeCell ref="V7:Y7"/>
    <mergeCell ref="V8:Y8"/>
    <mergeCell ref="BM3:CB3"/>
    <mergeCell ref="CC3:CR3"/>
    <mergeCell ref="CS3:DH3"/>
    <mergeCell ref="DI3:DX3"/>
    <mergeCell ref="Q3:AF3"/>
    <mergeCell ref="AG3:AV3"/>
    <mergeCell ref="AW3:BL3"/>
    <mergeCell ref="B2:I2"/>
    <mergeCell ref="G16:H16"/>
    <mergeCell ref="HQ3:IF3"/>
    <mergeCell ref="IG3:IV3"/>
    <mergeCell ref="DY3:EN3"/>
    <mergeCell ref="EO3:FD3"/>
    <mergeCell ref="FE3:FT3"/>
    <mergeCell ref="FU3:GJ3"/>
    <mergeCell ref="GK3:GZ3"/>
    <mergeCell ref="HA3:HP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N29"/>
  <sheetViews>
    <sheetView workbookViewId="0"/>
  </sheetViews>
  <sheetFormatPr defaultRowHeight="12.75"/>
  <cols>
    <col min="1" max="1" width="3.7109375" style="1" customWidth="1"/>
    <col min="2" max="16384" width="9.140625" style="1"/>
  </cols>
  <sheetData>
    <row r="1" spans="1:14">
      <c r="A1" s="204"/>
    </row>
    <row r="2" spans="1:14" ht="14.25">
      <c r="B2" s="344" t="s">
        <v>325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25" spans="2:14">
      <c r="K25" s="346" t="s">
        <v>207</v>
      </c>
      <c r="L25" s="346"/>
      <c r="M25" s="346"/>
      <c r="N25" s="210"/>
    </row>
    <row r="26" spans="2:14">
      <c r="B26" s="127" t="s">
        <v>167</v>
      </c>
    </row>
    <row r="27" spans="2:14">
      <c r="B27" s="127" t="s">
        <v>326</v>
      </c>
    </row>
    <row r="28" spans="2:14">
      <c r="B28" s="345"/>
      <c r="C28" s="345"/>
      <c r="D28" s="345"/>
      <c r="E28" s="345"/>
      <c r="F28" s="345"/>
      <c r="G28" s="345"/>
      <c r="H28" s="345"/>
      <c r="I28" s="345"/>
      <c r="J28" s="345"/>
      <c r="K28" s="345"/>
    </row>
    <row r="29" spans="2:14">
      <c r="B29" s="345"/>
      <c r="C29" s="345"/>
      <c r="D29" s="345"/>
      <c r="E29" s="345"/>
      <c r="F29" s="345"/>
      <c r="G29" s="345"/>
      <c r="H29" s="345"/>
      <c r="I29" s="345"/>
      <c r="J29" s="345"/>
      <c r="K29" s="345"/>
    </row>
  </sheetData>
  <sheetProtection sheet="1"/>
  <mergeCells count="3">
    <mergeCell ref="B2:N2"/>
    <mergeCell ref="B28:K29"/>
    <mergeCell ref="K25:M25"/>
  </mergeCells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28"/>
  <sheetViews>
    <sheetView showGridLines="0" zoomScale="90" zoomScaleNormal="90" workbookViewId="0"/>
  </sheetViews>
  <sheetFormatPr defaultRowHeight="12.75"/>
  <cols>
    <col min="1" max="1" width="3.7109375" style="3" customWidth="1"/>
    <col min="2" max="16384" width="9.140625" style="3"/>
  </cols>
  <sheetData>
    <row r="1" spans="2:23" ht="1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3" ht="15">
      <c r="B2" s="62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3" ht="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3" ht="15">
      <c r="B4" s="62" t="s">
        <v>21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2:23" ht="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12.75" customHeight="1">
      <c r="B6" s="294" t="s">
        <v>302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133"/>
      <c r="T6" s="133"/>
      <c r="U6" s="133"/>
      <c r="V6" s="133"/>
      <c r="W6" s="5"/>
    </row>
    <row r="7" spans="2:23" ht="15"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2:23">
      <c r="B8" s="295" t="s">
        <v>266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133"/>
      <c r="T8" s="133"/>
      <c r="U8" s="133"/>
      <c r="V8" s="133"/>
    </row>
    <row r="9" spans="2:23" ht="15.75" customHeigh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spans="2:23" ht="12.75" customHeight="1">
      <c r="B10" s="295" t="s">
        <v>313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</row>
    <row r="11" spans="2:23" ht="15" customHeight="1">
      <c r="B11" s="149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2:23" ht="12.75" customHeight="1">
      <c r="B12" s="294" t="s">
        <v>314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133"/>
      <c r="P12" s="133"/>
      <c r="Q12" s="133"/>
      <c r="R12" s="133"/>
      <c r="S12" s="133"/>
      <c r="T12" s="133"/>
      <c r="U12" s="133"/>
      <c r="V12" s="133"/>
    </row>
    <row r="13" spans="2:23" ht="15"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1"/>
      <c r="R13" s="61"/>
      <c r="S13" s="61"/>
      <c r="T13" s="61"/>
      <c r="U13" s="61"/>
      <c r="V13" s="61"/>
    </row>
    <row r="14" spans="2:23" ht="15">
      <c r="B14" s="298" t="s">
        <v>183</v>
      </c>
      <c r="C14" s="298"/>
      <c r="D14" s="298"/>
      <c r="E14" s="298"/>
      <c r="F14" s="298"/>
      <c r="G14" s="298"/>
      <c r="H14" s="298"/>
      <c r="I14" s="298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2:23" ht="15">
      <c r="B15" s="66"/>
      <c r="C15" s="66"/>
      <c r="D15" s="66"/>
      <c r="E15" s="66"/>
      <c r="F15" s="66"/>
      <c r="G15" s="66"/>
      <c r="H15" s="66"/>
      <c r="I15" s="66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2:23" ht="12.75" customHeight="1">
      <c r="B16" s="214" t="s">
        <v>315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7"/>
    </row>
    <row r="17" spans="2:22" ht="12.75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1"/>
      <c r="T17" s="61"/>
      <c r="U17" s="61"/>
      <c r="V17" s="61"/>
    </row>
    <row r="18" spans="2:22" ht="15" customHeight="1">
      <c r="B18" s="297" t="s">
        <v>316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61"/>
    </row>
    <row r="19" spans="2:22" ht="15">
      <c r="B19" s="68"/>
      <c r="C19" s="68"/>
      <c r="D19" s="68"/>
      <c r="E19" s="68"/>
      <c r="F19" s="68"/>
      <c r="G19" s="68"/>
      <c r="H19" s="68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2:22" ht="15">
      <c r="B20" s="298" t="s">
        <v>22</v>
      </c>
      <c r="C20" s="298"/>
      <c r="D20" s="298"/>
      <c r="E20" s="298"/>
      <c r="F20" s="298"/>
      <c r="G20" s="29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2:22" ht="12.75" customHeight="1">
      <c r="B21" s="63"/>
      <c r="C21" s="63"/>
      <c r="D21" s="63"/>
      <c r="E21" s="63"/>
      <c r="F21" s="63"/>
      <c r="G21" s="63"/>
      <c r="H21" s="63"/>
      <c r="I21" s="63"/>
      <c r="J21" s="6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2" ht="15" customHeight="1">
      <c r="B22" s="295" t="s">
        <v>267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</row>
    <row r="23" spans="2:22" ht="12.75" customHeight="1">
      <c r="B23" s="63"/>
      <c r="C23" s="63"/>
      <c r="D23" s="63"/>
      <c r="E23" s="63"/>
      <c r="F23" s="63"/>
      <c r="G23" s="63"/>
      <c r="H23" s="70"/>
      <c r="I23" s="70"/>
      <c r="J23" s="70"/>
      <c r="K23" s="70"/>
      <c r="L23" s="63"/>
      <c r="M23" s="63"/>
      <c r="N23" s="63"/>
      <c r="O23" s="63"/>
      <c r="P23" s="63"/>
      <c r="Q23" s="61"/>
      <c r="R23" s="61"/>
      <c r="S23" s="61"/>
      <c r="T23" s="61"/>
      <c r="U23" s="61"/>
      <c r="V23" s="61"/>
    </row>
    <row r="24" spans="2:22">
      <c r="B24" s="295" t="s">
        <v>303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</row>
    <row r="25" spans="2:22">
      <c r="B25" s="4"/>
      <c r="C25" s="4"/>
      <c r="D25" s="4"/>
      <c r="E25" s="4"/>
      <c r="F25" s="4"/>
      <c r="G25" s="4"/>
    </row>
    <row r="26" spans="2:22"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</row>
    <row r="28" spans="2:22"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</row>
  </sheetData>
  <sheetProtection sheet="1"/>
  <mergeCells count="11">
    <mergeCell ref="B20:G20"/>
    <mergeCell ref="B12:N12"/>
    <mergeCell ref="B10:V10"/>
    <mergeCell ref="B6:R6"/>
    <mergeCell ref="B8:R8"/>
    <mergeCell ref="B18:U18"/>
    <mergeCell ref="B28:V28"/>
    <mergeCell ref="B22:V22"/>
    <mergeCell ref="B24:V24"/>
    <mergeCell ref="B26:V26"/>
    <mergeCell ref="B14:I14"/>
  </mergeCells>
  <phoneticPr fontId="2" type="noConversion"/>
  <hyperlinks>
    <hyperlink ref="B10:V10" location="'Table 3'!A1" display="Table 3: Most recent inspection outcomes of children's centres inspected between 1 April 2010 and 30 June 2012"/>
    <hyperlink ref="B12" location="'Table 5'!A1" display="Table 5: Overall effectiveness of children's centres inspected between 1 April 2010 and 31 December 2011, by quarter"/>
    <hyperlink ref="B6:R6" location="'Table 1'!A1" display="Table 1: Number of children's centres inspected between 1 April 2010 and 31 March 2012, by quarter and monthly period"/>
    <hyperlink ref="B8:R8" location="'Table 2'!A1" display="Table 2: Inspection outcomes of children's centres inspected in the last quarter"/>
    <hyperlink ref="B22:V22" location="'Chart 1'!A1" display="Chart 1: Key judgements of children's centres inspected in the last quarter"/>
    <hyperlink ref="B16" location="'Table 5'!A1" display="Table 5: Overall effectiveness of children's centres inspected in the last quarter, by local authority"/>
    <hyperlink ref="B18:U18" location="'Table 6'!A1" display="Table 6: Overall effectiveness of children's centres inspected between 1 April 2010 and 30 June 2012, by local authority"/>
    <hyperlink ref="B12:N12" location="'Table 4'!A1" display="Table 4: Overall effectiveness of children's centres inspected between 1 April 2010 and 30 June 2012, by quarter"/>
    <hyperlink ref="B24:V24" location="'Chart 2'!A1" display="Chart 2: Overall effectiveness of children's centres inspected between 1 October 2010 and 31 March 2012, by quarter"/>
  </hyperlink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8"/>
  <sheetViews>
    <sheetView workbookViewId="0">
      <selection activeCell="D22" sqref="D22"/>
    </sheetView>
  </sheetViews>
  <sheetFormatPr defaultRowHeight="12.75"/>
  <cols>
    <col min="1" max="1" width="3.7109375" style="1" customWidth="1"/>
    <col min="2" max="2" width="9.140625" style="1"/>
    <col min="3" max="3" width="31.42578125" style="104" customWidth="1"/>
    <col min="4" max="4" width="9.140625" style="1"/>
    <col min="5" max="7" width="13.140625" style="1" customWidth="1"/>
    <col min="8" max="16384" width="9.140625" style="1"/>
  </cols>
  <sheetData>
    <row r="3" spans="2:5">
      <c r="B3" s="103" t="s">
        <v>296</v>
      </c>
      <c r="E3" s="14"/>
    </row>
    <row r="4" spans="2:5">
      <c r="B4" s="103" t="s">
        <v>297</v>
      </c>
      <c r="D4" s="103"/>
    </row>
    <row r="5" spans="2:5">
      <c r="B5" s="103" t="s">
        <v>298</v>
      </c>
      <c r="D5" s="103"/>
    </row>
    <row r="6" spans="2:5">
      <c r="B6" s="103" t="s">
        <v>299</v>
      </c>
      <c r="D6" s="103"/>
    </row>
    <row r="7" spans="2:5">
      <c r="B7" s="103"/>
      <c r="D7" s="103"/>
    </row>
    <row r="8" spans="2:5">
      <c r="D8" s="103"/>
    </row>
    <row r="9" spans="2:5">
      <c r="C9" s="103"/>
    </row>
    <row r="10" spans="2:5">
      <c r="C10" s="103"/>
    </row>
    <row r="11" spans="2:5">
      <c r="B11" s="103" t="s">
        <v>296</v>
      </c>
      <c r="C11" s="103"/>
    </row>
    <row r="12" spans="2:5">
      <c r="B12" s="103" t="s">
        <v>297</v>
      </c>
      <c r="C12" s="103"/>
    </row>
    <row r="13" spans="2:5">
      <c r="B13" s="103" t="s">
        <v>298</v>
      </c>
      <c r="C13" s="103"/>
    </row>
    <row r="14" spans="2:5">
      <c r="B14" s="103" t="s">
        <v>299</v>
      </c>
      <c r="C14" s="103"/>
    </row>
    <row r="15" spans="2:5">
      <c r="B15" s="103"/>
    </row>
    <row r="16" spans="2:5">
      <c r="B16" s="103"/>
    </row>
    <row r="18" spans="2:2">
      <c r="B18" s="103"/>
    </row>
    <row r="19" spans="2:2">
      <c r="B19" s="103"/>
    </row>
    <row r="20" spans="2:2">
      <c r="B20" s="103"/>
    </row>
    <row r="21" spans="2:2">
      <c r="B21" s="103"/>
    </row>
    <row r="22" spans="2:2">
      <c r="B22" s="103"/>
    </row>
    <row r="23" spans="2:2">
      <c r="B23" s="103"/>
    </row>
    <row r="24" spans="2:2">
      <c r="B24" s="103"/>
    </row>
    <row r="25" spans="2:2">
      <c r="B25" s="103"/>
    </row>
    <row r="26" spans="2:2">
      <c r="B26" s="103"/>
    </row>
    <row r="27" spans="2:2">
      <c r="B27" s="103"/>
    </row>
    <row r="28" spans="2:2">
      <c r="B28" s="103"/>
    </row>
    <row r="29" spans="2:2">
      <c r="B29" s="103"/>
    </row>
    <row r="30" spans="2:2">
      <c r="B30" s="103"/>
    </row>
    <row r="31" spans="2:2">
      <c r="B31" s="103"/>
    </row>
    <row r="32" spans="2:2">
      <c r="B32" s="103"/>
    </row>
    <row r="33" spans="2:13">
      <c r="B33" s="104"/>
    </row>
    <row r="34" spans="2:13">
      <c r="C34" s="1"/>
    </row>
    <row r="35" spans="2:13">
      <c r="C35" s="1"/>
    </row>
    <row r="36" spans="2:13">
      <c r="C36" s="1"/>
    </row>
    <row r="37" spans="2:13">
      <c r="C37" s="1"/>
    </row>
    <row r="38" spans="2:13">
      <c r="C38" s="1"/>
    </row>
    <row r="39" spans="2:13">
      <c r="C39" s="1"/>
    </row>
    <row r="40" spans="2:13">
      <c r="C40" s="1"/>
    </row>
    <row r="41" spans="2:13">
      <c r="C41" s="1"/>
      <c r="M41" s="105"/>
    </row>
    <row r="42" spans="2:13">
      <c r="C42" s="1"/>
      <c r="M42" s="105"/>
    </row>
    <row r="43" spans="2:13">
      <c r="C43" s="1"/>
    </row>
    <row r="44" spans="2:13">
      <c r="C44" s="1"/>
    </row>
    <row r="45" spans="2:13">
      <c r="C45" s="1"/>
    </row>
    <row r="46" spans="2:13">
      <c r="C46" s="1"/>
    </row>
    <row r="47" spans="2:13">
      <c r="C47" s="1"/>
    </row>
    <row r="48" spans="2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</sheetData>
  <phoneticPr fontId="1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3"/>
  <sheetViews>
    <sheetView topLeftCell="A182" workbookViewId="0">
      <selection activeCell="G196" sqref="G196"/>
    </sheetView>
  </sheetViews>
  <sheetFormatPr defaultRowHeight="12.75"/>
  <cols>
    <col min="1" max="1" width="36.5703125" style="160" customWidth="1"/>
    <col min="2" max="6" width="11" style="160" customWidth="1"/>
    <col min="7" max="7" width="32.85546875" style="160" customWidth="1"/>
    <col min="8" max="12" width="10.42578125" style="160" customWidth="1"/>
    <col min="13" max="13" width="32.85546875" style="160" customWidth="1"/>
    <col min="14" max="18" width="11" style="160" customWidth="1"/>
    <col min="19" max="19" width="33.28515625" style="160" customWidth="1"/>
    <col min="20" max="24" width="10.85546875" style="160" customWidth="1"/>
    <col min="25" max="16384" width="9.140625" style="160"/>
  </cols>
  <sheetData>
    <row r="2" spans="1:24">
      <c r="A2" s="159" t="s">
        <v>245</v>
      </c>
      <c r="B2" s="279" t="s">
        <v>310</v>
      </c>
      <c r="C2" s="155"/>
      <c r="D2" s="155"/>
      <c r="E2" s="155"/>
      <c r="F2" s="155"/>
      <c r="G2" s="280" t="s">
        <v>297</v>
      </c>
      <c r="H2" s="155"/>
      <c r="I2" s="155"/>
      <c r="J2" s="155"/>
      <c r="K2" s="155"/>
      <c r="L2" s="155"/>
      <c r="M2" s="280" t="s">
        <v>298</v>
      </c>
      <c r="N2" s="156"/>
      <c r="O2" s="156"/>
      <c r="P2" s="156"/>
      <c r="Q2" s="156"/>
      <c r="R2" s="156"/>
      <c r="S2" s="280" t="s">
        <v>299</v>
      </c>
      <c r="T2" s="155"/>
      <c r="U2" s="155"/>
      <c r="V2" s="155"/>
      <c r="W2" s="155"/>
      <c r="X2" s="155"/>
    </row>
    <row r="3" spans="1:24">
      <c r="A3" s="155" t="s">
        <v>226</v>
      </c>
      <c r="B3" s="157" t="s">
        <v>193</v>
      </c>
      <c r="C3" s="157" t="s">
        <v>194</v>
      </c>
      <c r="D3" s="157" t="s">
        <v>195</v>
      </c>
      <c r="E3" s="157" t="s">
        <v>196</v>
      </c>
      <c r="F3" s="157" t="s">
        <v>225</v>
      </c>
      <c r="G3" s="155" t="s">
        <v>226</v>
      </c>
      <c r="H3" s="157" t="s">
        <v>193</v>
      </c>
      <c r="I3" s="157" t="s">
        <v>194</v>
      </c>
      <c r="J3" s="157" t="s">
        <v>195</v>
      </c>
      <c r="K3" s="157" t="s">
        <v>196</v>
      </c>
      <c r="L3" s="157" t="s">
        <v>225</v>
      </c>
      <c r="M3" s="155" t="s">
        <v>226</v>
      </c>
      <c r="N3" s="157" t="s">
        <v>193</v>
      </c>
      <c r="O3" s="157" t="s">
        <v>194</v>
      </c>
      <c r="P3" s="157" t="s">
        <v>195</v>
      </c>
      <c r="Q3" s="157" t="s">
        <v>196</v>
      </c>
      <c r="R3" s="157" t="s">
        <v>225</v>
      </c>
      <c r="S3" s="155" t="s">
        <v>226</v>
      </c>
      <c r="T3" s="157" t="s">
        <v>193</v>
      </c>
      <c r="U3" s="157" t="s">
        <v>194</v>
      </c>
      <c r="V3" s="157" t="s">
        <v>195</v>
      </c>
      <c r="W3" s="157" t="s">
        <v>196</v>
      </c>
      <c r="X3" s="157" t="s">
        <v>225</v>
      </c>
    </row>
    <row r="4" spans="1:24">
      <c r="A4" s="155" t="s">
        <v>227</v>
      </c>
      <c r="B4" s="187">
        <v>23</v>
      </c>
      <c r="C4" s="187">
        <v>83</v>
      </c>
      <c r="D4" s="187">
        <v>41</v>
      </c>
      <c r="E4" s="187">
        <v>4</v>
      </c>
      <c r="F4" s="187">
        <v>151</v>
      </c>
      <c r="G4" s="155" t="s">
        <v>227</v>
      </c>
      <c r="H4" s="187">
        <v>3</v>
      </c>
      <c r="I4" s="187">
        <v>15</v>
      </c>
      <c r="J4" s="187">
        <v>8</v>
      </c>
      <c r="K4" s="187">
        <v>1</v>
      </c>
      <c r="L4" s="187">
        <v>27</v>
      </c>
      <c r="M4" s="155" t="s">
        <v>227</v>
      </c>
      <c r="N4" s="187">
        <v>9</v>
      </c>
      <c r="O4" s="187">
        <v>40</v>
      </c>
      <c r="P4" s="187">
        <v>20</v>
      </c>
      <c r="Q4" s="187">
        <v>1</v>
      </c>
      <c r="R4" s="187">
        <v>70</v>
      </c>
      <c r="S4" s="155" t="s">
        <v>227</v>
      </c>
      <c r="T4" s="187">
        <v>11</v>
      </c>
      <c r="U4" s="187">
        <v>28</v>
      </c>
      <c r="V4" s="187">
        <v>13</v>
      </c>
      <c r="W4" s="187">
        <v>2</v>
      </c>
      <c r="X4" s="187">
        <v>54</v>
      </c>
    </row>
    <row r="5" spans="1:24">
      <c r="A5" s="155" t="s">
        <v>228</v>
      </c>
      <c r="B5" s="187">
        <v>24</v>
      </c>
      <c r="C5" s="187">
        <v>81</v>
      </c>
      <c r="D5" s="187">
        <v>42</v>
      </c>
      <c r="E5" s="187">
        <v>4</v>
      </c>
      <c r="F5" s="187">
        <v>151</v>
      </c>
      <c r="G5" s="155" t="s">
        <v>228</v>
      </c>
      <c r="H5" s="187">
        <v>3</v>
      </c>
      <c r="I5" s="187">
        <v>14</v>
      </c>
      <c r="J5" s="187">
        <v>9</v>
      </c>
      <c r="K5" s="187">
        <v>1</v>
      </c>
      <c r="L5" s="187">
        <v>27</v>
      </c>
      <c r="M5" s="155" t="s">
        <v>228</v>
      </c>
      <c r="N5" s="187">
        <v>9</v>
      </c>
      <c r="O5" s="187">
        <v>40</v>
      </c>
      <c r="P5" s="187">
        <v>20</v>
      </c>
      <c r="Q5" s="187">
        <v>1</v>
      </c>
      <c r="R5" s="187">
        <v>70</v>
      </c>
      <c r="S5" s="155" t="s">
        <v>228</v>
      </c>
      <c r="T5" s="187">
        <v>12</v>
      </c>
      <c r="U5" s="187">
        <v>27</v>
      </c>
      <c r="V5" s="187">
        <v>13</v>
      </c>
      <c r="W5" s="187">
        <v>2</v>
      </c>
      <c r="X5" s="187">
        <v>54</v>
      </c>
    </row>
    <row r="6" spans="1:24">
      <c r="A6" s="155" t="s">
        <v>229</v>
      </c>
      <c r="B6" s="187">
        <v>22</v>
      </c>
      <c r="C6" s="187">
        <v>86</v>
      </c>
      <c r="D6" s="187">
        <v>39</v>
      </c>
      <c r="E6" s="187">
        <v>4</v>
      </c>
      <c r="F6" s="187">
        <v>151</v>
      </c>
      <c r="G6" s="155" t="s">
        <v>229</v>
      </c>
      <c r="H6" s="187">
        <v>3</v>
      </c>
      <c r="I6" s="187">
        <v>16</v>
      </c>
      <c r="J6" s="187">
        <v>7</v>
      </c>
      <c r="K6" s="187">
        <v>1</v>
      </c>
      <c r="L6" s="187">
        <v>27</v>
      </c>
      <c r="M6" s="155" t="s">
        <v>229</v>
      </c>
      <c r="N6" s="187">
        <v>9</v>
      </c>
      <c r="O6" s="187">
        <v>40</v>
      </c>
      <c r="P6" s="187">
        <v>20</v>
      </c>
      <c r="Q6" s="187">
        <v>1</v>
      </c>
      <c r="R6" s="187">
        <v>70</v>
      </c>
      <c r="S6" s="155" t="s">
        <v>229</v>
      </c>
      <c r="T6" s="187">
        <v>10</v>
      </c>
      <c r="U6" s="187">
        <v>30</v>
      </c>
      <c r="V6" s="187">
        <v>12</v>
      </c>
      <c r="W6" s="187">
        <v>2</v>
      </c>
      <c r="X6" s="187">
        <v>54</v>
      </c>
    </row>
    <row r="7" spans="1:24">
      <c r="A7" s="155" t="s">
        <v>230</v>
      </c>
      <c r="B7" s="187">
        <v>21</v>
      </c>
      <c r="C7" s="187">
        <v>81</v>
      </c>
      <c r="D7" s="187">
        <v>46</v>
      </c>
      <c r="E7" s="187">
        <v>3</v>
      </c>
      <c r="F7" s="187">
        <v>151</v>
      </c>
      <c r="G7" s="155" t="s">
        <v>230</v>
      </c>
      <c r="H7" s="187">
        <v>4</v>
      </c>
      <c r="I7" s="187">
        <v>13</v>
      </c>
      <c r="J7" s="187">
        <v>10</v>
      </c>
      <c r="K7" s="187">
        <v>0</v>
      </c>
      <c r="L7" s="187">
        <v>27</v>
      </c>
      <c r="M7" s="155" t="s">
        <v>230</v>
      </c>
      <c r="N7" s="187">
        <v>8</v>
      </c>
      <c r="O7" s="187">
        <v>38</v>
      </c>
      <c r="P7" s="187">
        <v>22</v>
      </c>
      <c r="Q7" s="187">
        <v>2</v>
      </c>
      <c r="R7" s="187">
        <v>70</v>
      </c>
      <c r="S7" s="155" t="s">
        <v>230</v>
      </c>
      <c r="T7" s="187">
        <v>9</v>
      </c>
      <c r="U7" s="187">
        <v>30</v>
      </c>
      <c r="V7" s="187">
        <v>14</v>
      </c>
      <c r="W7" s="187">
        <v>1</v>
      </c>
      <c r="X7" s="187">
        <v>54</v>
      </c>
    </row>
    <row r="8" spans="1:24">
      <c r="A8" s="155" t="s">
        <v>231</v>
      </c>
      <c r="B8" s="187">
        <v>40</v>
      </c>
      <c r="C8" s="187">
        <v>86</v>
      </c>
      <c r="D8" s="187">
        <v>25</v>
      </c>
      <c r="E8" s="187">
        <v>0</v>
      </c>
      <c r="F8" s="187">
        <v>151</v>
      </c>
      <c r="G8" s="155" t="s">
        <v>231</v>
      </c>
      <c r="H8" s="187">
        <v>6</v>
      </c>
      <c r="I8" s="187">
        <v>14</v>
      </c>
      <c r="J8" s="187">
        <v>7</v>
      </c>
      <c r="K8" s="187">
        <v>0</v>
      </c>
      <c r="L8" s="187">
        <v>27</v>
      </c>
      <c r="M8" s="155" t="s">
        <v>231</v>
      </c>
      <c r="N8" s="187">
        <v>20</v>
      </c>
      <c r="O8" s="187">
        <v>41</v>
      </c>
      <c r="P8" s="187">
        <v>9</v>
      </c>
      <c r="Q8" s="187">
        <v>0</v>
      </c>
      <c r="R8" s="187">
        <v>70</v>
      </c>
      <c r="S8" s="155" t="s">
        <v>231</v>
      </c>
      <c r="T8" s="187">
        <v>14</v>
      </c>
      <c r="U8" s="187">
        <v>31</v>
      </c>
      <c r="V8" s="187">
        <v>9</v>
      </c>
      <c r="W8" s="187">
        <v>0</v>
      </c>
      <c r="X8" s="187">
        <v>54</v>
      </c>
    </row>
    <row r="9" spans="1:24">
      <c r="A9" s="155" t="s">
        <v>232</v>
      </c>
      <c r="B9" s="187">
        <v>20</v>
      </c>
      <c r="C9" s="187">
        <v>92</v>
      </c>
      <c r="D9" s="187">
        <v>37</v>
      </c>
      <c r="E9" s="187">
        <v>2</v>
      </c>
      <c r="F9" s="187">
        <v>151</v>
      </c>
      <c r="G9" s="155" t="s">
        <v>232</v>
      </c>
      <c r="H9" s="187">
        <v>3</v>
      </c>
      <c r="I9" s="187">
        <v>17</v>
      </c>
      <c r="J9" s="187">
        <v>7</v>
      </c>
      <c r="K9" s="187">
        <v>0</v>
      </c>
      <c r="L9" s="187">
        <v>27</v>
      </c>
      <c r="M9" s="155" t="s">
        <v>232</v>
      </c>
      <c r="N9" s="187">
        <v>10</v>
      </c>
      <c r="O9" s="187">
        <v>42</v>
      </c>
      <c r="P9" s="187">
        <v>17</v>
      </c>
      <c r="Q9" s="187">
        <v>1</v>
      </c>
      <c r="R9" s="187">
        <v>70</v>
      </c>
      <c r="S9" s="155" t="s">
        <v>232</v>
      </c>
      <c r="T9" s="187">
        <v>7</v>
      </c>
      <c r="U9" s="187">
        <v>33</v>
      </c>
      <c r="V9" s="187">
        <v>13</v>
      </c>
      <c r="W9" s="187">
        <v>1</v>
      </c>
      <c r="X9" s="187">
        <v>54</v>
      </c>
    </row>
    <row r="10" spans="1:24">
      <c r="A10" s="155" t="s">
        <v>233</v>
      </c>
      <c r="B10" s="187">
        <v>25</v>
      </c>
      <c r="C10" s="187">
        <v>78</v>
      </c>
      <c r="D10" s="187">
        <v>44</v>
      </c>
      <c r="E10" s="187">
        <v>4</v>
      </c>
      <c r="F10" s="187">
        <v>151</v>
      </c>
      <c r="G10" s="155" t="s">
        <v>233</v>
      </c>
      <c r="H10" s="187">
        <v>3</v>
      </c>
      <c r="I10" s="187">
        <v>15</v>
      </c>
      <c r="J10" s="187">
        <v>8</v>
      </c>
      <c r="K10" s="187">
        <v>1</v>
      </c>
      <c r="L10" s="187">
        <v>27</v>
      </c>
      <c r="M10" s="155" t="s">
        <v>233</v>
      </c>
      <c r="N10" s="187">
        <v>11</v>
      </c>
      <c r="O10" s="187">
        <v>37</v>
      </c>
      <c r="P10" s="187">
        <v>21</v>
      </c>
      <c r="Q10" s="187">
        <v>1</v>
      </c>
      <c r="R10" s="187">
        <v>70</v>
      </c>
      <c r="S10" s="155" t="s">
        <v>233</v>
      </c>
      <c r="T10" s="187">
        <v>11</v>
      </c>
      <c r="U10" s="187">
        <v>26</v>
      </c>
      <c r="V10" s="187">
        <v>15</v>
      </c>
      <c r="W10" s="187">
        <v>2</v>
      </c>
      <c r="X10" s="187">
        <v>54</v>
      </c>
    </row>
    <row r="11" spans="1:24">
      <c r="A11" s="155" t="s">
        <v>234</v>
      </c>
      <c r="B11" s="187">
        <v>17</v>
      </c>
      <c r="C11" s="187">
        <v>71</v>
      </c>
      <c r="D11" s="187">
        <v>59</v>
      </c>
      <c r="E11" s="187">
        <v>4</v>
      </c>
      <c r="F11" s="187">
        <v>151</v>
      </c>
      <c r="G11" s="155" t="s">
        <v>234</v>
      </c>
      <c r="H11" s="187">
        <v>2</v>
      </c>
      <c r="I11" s="187">
        <v>11</v>
      </c>
      <c r="J11" s="187">
        <v>13</v>
      </c>
      <c r="K11" s="187">
        <v>1</v>
      </c>
      <c r="L11" s="187">
        <v>27</v>
      </c>
      <c r="M11" s="155" t="s">
        <v>234</v>
      </c>
      <c r="N11" s="187">
        <v>7</v>
      </c>
      <c r="O11" s="187">
        <v>34</v>
      </c>
      <c r="P11" s="187">
        <v>28</v>
      </c>
      <c r="Q11" s="187">
        <v>1</v>
      </c>
      <c r="R11" s="187">
        <v>70</v>
      </c>
      <c r="S11" s="155" t="s">
        <v>234</v>
      </c>
      <c r="T11" s="187">
        <v>8</v>
      </c>
      <c r="U11" s="187">
        <v>26</v>
      </c>
      <c r="V11" s="187">
        <v>18</v>
      </c>
      <c r="W11" s="187">
        <v>2</v>
      </c>
      <c r="X11" s="187">
        <v>54</v>
      </c>
    </row>
    <row r="12" spans="1:24">
      <c r="A12" s="155" t="s">
        <v>235</v>
      </c>
      <c r="B12" s="187">
        <v>28</v>
      </c>
      <c r="C12" s="187">
        <v>83</v>
      </c>
      <c r="D12" s="187">
        <v>36</v>
      </c>
      <c r="E12" s="187">
        <v>4</v>
      </c>
      <c r="F12" s="187">
        <v>151</v>
      </c>
      <c r="G12" s="155" t="s">
        <v>235</v>
      </c>
      <c r="H12" s="187">
        <v>3</v>
      </c>
      <c r="I12" s="187">
        <v>16</v>
      </c>
      <c r="J12" s="187">
        <v>7</v>
      </c>
      <c r="K12" s="187">
        <v>1</v>
      </c>
      <c r="L12" s="187">
        <v>27</v>
      </c>
      <c r="M12" s="155" t="s">
        <v>235</v>
      </c>
      <c r="N12" s="187">
        <v>12</v>
      </c>
      <c r="O12" s="187">
        <v>39</v>
      </c>
      <c r="P12" s="187">
        <v>18</v>
      </c>
      <c r="Q12" s="187">
        <v>1</v>
      </c>
      <c r="R12" s="187">
        <v>70</v>
      </c>
      <c r="S12" s="155" t="s">
        <v>235</v>
      </c>
      <c r="T12" s="187">
        <v>13</v>
      </c>
      <c r="U12" s="187">
        <v>28</v>
      </c>
      <c r="V12" s="187">
        <v>11</v>
      </c>
      <c r="W12" s="187">
        <v>2</v>
      </c>
      <c r="X12" s="187">
        <v>54</v>
      </c>
    </row>
    <row r="13" spans="1:24">
      <c r="A13" s="154" t="s">
        <v>246</v>
      </c>
      <c r="B13" s="187">
        <v>25</v>
      </c>
      <c r="C13" s="187">
        <v>83</v>
      </c>
      <c r="D13" s="187">
        <v>39</v>
      </c>
      <c r="E13" s="187">
        <v>4</v>
      </c>
      <c r="F13" s="187">
        <v>151</v>
      </c>
      <c r="G13" s="154" t="s">
        <v>246</v>
      </c>
      <c r="H13" s="187">
        <v>3</v>
      </c>
      <c r="I13" s="187">
        <v>15</v>
      </c>
      <c r="J13" s="187">
        <v>8</v>
      </c>
      <c r="K13" s="187">
        <v>1</v>
      </c>
      <c r="L13" s="187">
        <v>27</v>
      </c>
      <c r="M13" s="154" t="s">
        <v>246</v>
      </c>
      <c r="N13" s="187">
        <v>11</v>
      </c>
      <c r="O13" s="187">
        <v>38</v>
      </c>
      <c r="P13" s="187">
        <v>20</v>
      </c>
      <c r="Q13" s="187">
        <v>1</v>
      </c>
      <c r="R13" s="187">
        <v>70</v>
      </c>
      <c r="S13" s="154" t="s">
        <v>246</v>
      </c>
      <c r="T13" s="187">
        <v>11</v>
      </c>
      <c r="U13" s="187">
        <v>30</v>
      </c>
      <c r="V13" s="187">
        <v>11</v>
      </c>
      <c r="W13" s="187">
        <v>2</v>
      </c>
      <c r="X13" s="187">
        <v>54</v>
      </c>
    </row>
    <row r="14" spans="1:24">
      <c r="A14" s="155" t="s">
        <v>236</v>
      </c>
      <c r="B14" s="187">
        <v>26</v>
      </c>
      <c r="C14" s="187">
        <v>83</v>
      </c>
      <c r="D14" s="187">
        <v>38</v>
      </c>
      <c r="E14" s="187">
        <v>4</v>
      </c>
      <c r="F14" s="187">
        <v>151</v>
      </c>
      <c r="G14" s="155" t="s">
        <v>236</v>
      </c>
      <c r="H14" s="187">
        <v>3</v>
      </c>
      <c r="I14" s="187">
        <v>15</v>
      </c>
      <c r="J14" s="187">
        <v>8</v>
      </c>
      <c r="K14" s="187">
        <v>1</v>
      </c>
      <c r="L14" s="187">
        <v>27</v>
      </c>
      <c r="M14" s="155" t="s">
        <v>236</v>
      </c>
      <c r="N14" s="187">
        <v>11</v>
      </c>
      <c r="O14" s="187">
        <v>40</v>
      </c>
      <c r="P14" s="187">
        <v>18</v>
      </c>
      <c r="Q14" s="187">
        <v>1</v>
      </c>
      <c r="R14" s="187">
        <v>70</v>
      </c>
      <c r="S14" s="155" t="s">
        <v>236</v>
      </c>
      <c r="T14" s="187">
        <v>12</v>
      </c>
      <c r="U14" s="187">
        <v>28</v>
      </c>
      <c r="V14" s="187">
        <v>12</v>
      </c>
      <c r="W14" s="187">
        <v>2</v>
      </c>
      <c r="X14" s="187">
        <v>54</v>
      </c>
    </row>
    <row r="15" spans="1:24">
      <c r="A15" s="155" t="s">
        <v>237</v>
      </c>
      <c r="B15" s="187">
        <v>47</v>
      </c>
      <c r="C15" s="187">
        <v>83</v>
      </c>
      <c r="D15" s="187">
        <v>19</v>
      </c>
      <c r="E15" s="187">
        <v>2</v>
      </c>
      <c r="F15" s="187">
        <v>151</v>
      </c>
      <c r="G15" s="155" t="s">
        <v>237</v>
      </c>
      <c r="H15" s="187">
        <v>5</v>
      </c>
      <c r="I15" s="187">
        <v>16</v>
      </c>
      <c r="J15" s="187">
        <v>5</v>
      </c>
      <c r="K15" s="187">
        <v>1</v>
      </c>
      <c r="L15" s="187">
        <v>27</v>
      </c>
      <c r="M15" s="155" t="s">
        <v>237</v>
      </c>
      <c r="N15" s="187">
        <v>23</v>
      </c>
      <c r="O15" s="187">
        <v>39</v>
      </c>
      <c r="P15" s="187">
        <v>7</v>
      </c>
      <c r="Q15" s="187">
        <v>1</v>
      </c>
      <c r="R15" s="187">
        <v>70</v>
      </c>
      <c r="S15" s="155" t="s">
        <v>237</v>
      </c>
      <c r="T15" s="187">
        <v>19</v>
      </c>
      <c r="U15" s="187">
        <v>28</v>
      </c>
      <c r="V15" s="187">
        <v>7</v>
      </c>
      <c r="W15" s="187">
        <v>0</v>
      </c>
      <c r="X15" s="187">
        <v>54</v>
      </c>
    </row>
    <row r="16" spans="1:24">
      <c r="A16" s="155" t="s">
        <v>238</v>
      </c>
      <c r="B16" s="187">
        <v>23</v>
      </c>
      <c r="C16" s="187">
        <v>83</v>
      </c>
      <c r="D16" s="187">
        <v>41</v>
      </c>
      <c r="E16" s="187">
        <v>4</v>
      </c>
      <c r="F16" s="187">
        <v>151</v>
      </c>
      <c r="G16" s="155" t="s">
        <v>238</v>
      </c>
      <c r="H16" s="187">
        <v>3</v>
      </c>
      <c r="I16" s="187">
        <v>15</v>
      </c>
      <c r="J16" s="187">
        <v>8</v>
      </c>
      <c r="K16" s="187">
        <v>1</v>
      </c>
      <c r="L16" s="187">
        <v>27</v>
      </c>
      <c r="M16" s="155" t="s">
        <v>238</v>
      </c>
      <c r="N16" s="187">
        <v>9</v>
      </c>
      <c r="O16" s="187">
        <v>40</v>
      </c>
      <c r="P16" s="187">
        <v>20</v>
      </c>
      <c r="Q16" s="187">
        <v>1</v>
      </c>
      <c r="R16" s="187">
        <v>70</v>
      </c>
      <c r="S16" s="155" t="s">
        <v>238</v>
      </c>
      <c r="T16" s="187">
        <v>11</v>
      </c>
      <c r="U16" s="187">
        <v>28</v>
      </c>
      <c r="V16" s="187">
        <v>13</v>
      </c>
      <c r="W16" s="187">
        <v>2</v>
      </c>
      <c r="X16" s="187">
        <v>54</v>
      </c>
    </row>
    <row r="17" spans="1:24">
      <c r="A17" s="155" t="s">
        <v>239</v>
      </c>
      <c r="B17" s="187">
        <v>25</v>
      </c>
      <c r="C17" s="187">
        <v>78</v>
      </c>
      <c r="D17" s="187">
        <v>44</v>
      </c>
      <c r="E17" s="187">
        <v>4</v>
      </c>
      <c r="F17" s="187">
        <v>151</v>
      </c>
      <c r="G17" s="155" t="s">
        <v>239</v>
      </c>
      <c r="H17" s="187">
        <v>3</v>
      </c>
      <c r="I17" s="187">
        <v>14</v>
      </c>
      <c r="J17" s="187">
        <v>9</v>
      </c>
      <c r="K17" s="187">
        <v>1</v>
      </c>
      <c r="L17" s="187">
        <v>27</v>
      </c>
      <c r="M17" s="155" t="s">
        <v>239</v>
      </c>
      <c r="N17" s="187">
        <v>10</v>
      </c>
      <c r="O17" s="187">
        <v>40</v>
      </c>
      <c r="P17" s="187">
        <v>19</v>
      </c>
      <c r="Q17" s="187">
        <v>1</v>
      </c>
      <c r="R17" s="187">
        <v>70</v>
      </c>
      <c r="S17" s="155" t="s">
        <v>239</v>
      </c>
      <c r="T17" s="187">
        <v>12</v>
      </c>
      <c r="U17" s="187">
        <v>24</v>
      </c>
      <c r="V17" s="187">
        <v>16</v>
      </c>
      <c r="W17" s="187">
        <v>2</v>
      </c>
      <c r="X17" s="187">
        <v>54</v>
      </c>
    </row>
    <row r="18" spans="1:24">
      <c r="A18" s="154" t="s">
        <v>247</v>
      </c>
      <c r="B18" s="187">
        <v>24</v>
      </c>
      <c r="C18" s="187">
        <v>70</v>
      </c>
      <c r="D18" s="187">
        <v>53</v>
      </c>
      <c r="E18" s="187">
        <v>4</v>
      </c>
      <c r="F18" s="187">
        <v>151</v>
      </c>
      <c r="G18" s="154" t="s">
        <v>247</v>
      </c>
      <c r="H18" s="187">
        <v>3</v>
      </c>
      <c r="I18" s="187">
        <v>12</v>
      </c>
      <c r="J18" s="187">
        <v>11</v>
      </c>
      <c r="K18" s="187">
        <v>1</v>
      </c>
      <c r="L18" s="187">
        <v>27</v>
      </c>
      <c r="M18" s="154" t="s">
        <v>247</v>
      </c>
      <c r="N18" s="187">
        <v>10</v>
      </c>
      <c r="O18" s="187">
        <v>35</v>
      </c>
      <c r="P18" s="187">
        <v>24</v>
      </c>
      <c r="Q18" s="187">
        <v>1</v>
      </c>
      <c r="R18" s="187">
        <v>70</v>
      </c>
      <c r="S18" s="154" t="s">
        <v>247</v>
      </c>
      <c r="T18" s="187">
        <v>11</v>
      </c>
      <c r="U18" s="187">
        <v>23</v>
      </c>
      <c r="V18" s="187">
        <v>18</v>
      </c>
      <c r="W18" s="187">
        <v>2</v>
      </c>
      <c r="X18" s="187">
        <v>54</v>
      </c>
    </row>
    <row r="19" spans="1:24">
      <c r="A19" s="155" t="s">
        <v>240</v>
      </c>
      <c r="B19" s="187">
        <v>31</v>
      </c>
      <c r="C19" s="187">
        <v>76</v>
      </c>
      <c r="D19" s="187">
        <v>40</v>
      </c>
      <c r="E19" s="187">
        <v>4</v>
      </c>
      <c r="F19" s="187">
        <v>151</v>
      </c>
      <c r="G19" s="155" t="s">
        <v>240</v>
      </c>
      <c r="H19" s="187">
        <v>3</v>
      </c>
      <c r="I19" s="187">
        <v>15</v>
      </c>
      <c r="J19" s="187">
        <v>8</v>
      </c>
      <c r="K19" s="187">
        <v>1</v>
      </c>
      <c r="L19" s="187">
        <v>27</v>
      </c>
      <c r="M19" s="155" t="s">
        <v>240</v>
      </c>
      <c r="N19" s="187">
        <v>14</v>
      </c>
      <c r="O19" s="187">
        <v>35</v>
      </c>
      <c r="P19" s="187">
        <v>20</v>
      </c>
      <c r="Q19" s="187">
        <v>1</v>
      </c>
      <c r="R19" s="187">
        <v>70</v>
      </c>
      <c r="S19" s="155" t="s">
        <v>240</v>
      </c>
      <c r="T19" s="187">
        <v>14</v>
      </c>
      <c r="U19" s="187">
        <v>26</v>
      </c>
      <c r="V19" s="187">
        <v>12</v>
      </c>
      <c r="W19" s="187">
        <v>2</v>
      </c>
      <c r="X19" s="187">
        <v>54</v>
      </c>
    </row>
    <row r="20" spans="1:24">
      <c r="A20" s="155" t="s">
        <v>241</v>
      </c>
      <c r="B20" s="187">
        <v>24</v>
      </c>
      <c r="C20" s="187">
        <v>81</v>
      </c>
      <c r="D20" s="187">
        <v>42</v>
      </c>
      <c r="E20" s="187">
        <v>4</v>
      </c>
      <c r="F20" s="187">
        <v>151</v>
      </c>
      <c r="G20" s="155" t="s">
        <v>241</v>
      </c>
      <c r="H20" s="187">
        <v>2</v>
      </c>
      <c r="I20" s="187">
        <v>16</v>
      </c>
      <c r="J20" s="187">
        <v>7</v>
      </c>
      <c r="K20" s="187">
        <v>2</v>
      </c>
      <c r="L20" s="187">
        <v>27</v>
      </c>
      <c r="M20" s="155" t="s">
        <v>241</v>
      </c>
      <c r="N20" s="187">
        <v>12</v>
      </c>
      <c r="O20" s="187">
        <v>35</v>
      </c>
      <c r="P20" s="187">
        <v>22</v>
      </c>
      <c r="Q20" s="187">
        <v>1</v>
      </c>
      <c r="R20" s="187">
        <v>70</v>
      </c>
      <c r="S20" s="155" t="s">
        <v>241</v>
      </c>
      <c r="T20" s="187">
        <v>10</v>
      </c>
      <c r="U20" s="187">
        <v>30</v>
      </c>
      <c r="V20" s="187">
        <v>13</v>
      </c>
      <c r="W20" s="187">
        <v>1</v>
      </c>
      <c r="X20" s="187">
        <v>54</v>
      </c>
    </row>
    <row r="21" spans="1:24">
      <c r="A21" s="155" t="s">
        <v>242</v>
      </c>
      <c r="B21" s="187">
        <v>46</v>
      </c>
      <c r="C21" s="187">
        <v>82</v>
      </c>
      <c r="D21" s="187">
        <v>23</v>
      </c>
      <c r="E21" s="187">
        <v>0</v>
      </c>
      <c r="F21" s="187">
        <v>151</v>
      </c>
      <c r="G21" s="155" t="s">
        <v>242</v>
      </c>
      <c r="H21" s="187">
        <v>6</v>
      </c>
      <c r="I21" s="187">
        <v>15</v>
      </c>
      <c r="J21" s="187">
        <v>6</v>
      </c>
      <c r="K21" s="187">
        <v>0</v>
      </c>
      <c r="L21" s="187">
        <v>27</v>
      </c>
      <c r="M21" s="155" t="s">
        <v>242</v>
      </c>
      <c r="N21" s="187">
        <v>23</v>
      </c>
      <c r="O21" s="187">
        <v>37</v>
      </c>
      <c r="P21" s="187">
        <v>10</v>
      </c>
      <c r="Q21" s="187">
        <v>0</v>
      </c>
      <c r="R21" s="187">
        <v>70</v>
      </c>
      <c r="S21" s="155" t="s">
        <v>242</v>
      </c>
      <c r="T21" s="187">
        <v>17</v>
      </c>
      <c r="U21" s="187">
        <v>30</v>
      </c>
      <c r="V21" s="187">
        <v>7</v>
      </c>
      <c r="W21" s="187">
        <v>0</v>
      </c>
      <c r="X21" s="187">
        <v>54</v>
      </c>
    </row>
    <row r="22" spans="1:24">
      <c r="A22" s="155" t="s">
        <v>243</v>
      </c>
      <c r="B22" s="187">
        <v>43</v>
      </c>
      <c r="C22" s="187">
        <v>72</v>
      </c>
      <c r="D22" s="187">
        <v>33</v>
      </c>
      <c r="E22" s="187">
        <v>3</v>
      </c>
      <c r="F22" s="187">
        <v>151</v>
      </c>
      <c r="G22" s="155" t="s">
        <v>243</v>
      </c>
      <c r="H22" s="187">
        <v>5</v>
      </c>
      <c r="I22" s="187">
        <v>14</v>
      </c>
      <c r="J22" s="187">
        <v>7</v>
      </c>
      <c r="K22" s="187">
        <v>1</v>
      </c>
      <c r="L22" s="187">
        <v>27</v>
      </c>
      <c r="M22" s="155" t="s">
        <v>243</v>
      </c>
      <c r="N22" s="187">
        <v>24</v>
      </c>
      <c r="O22" s="187">
        <v>31</v>
      </c>
      <c r="P22" s="187">
        <v>14</v>
      </c>
      <c r="Q22" s="187">
        <v>1</v>
      </c>
      <c r="R22" s="187">
        <v>70</v>
      </c>
      <c r="S22" s="155" t="s">
        <v>243</v>
      </c>
      <c r="T22" s="187">
        <v>14</v>
      </c>
      <c r="U22" s="187">
        <v>27</v>
      </c>
      <c r="V22" s="187">
        <v>12</v>
      </c>
      <c r="W22" s="187">
        <v>1</v>
      </c>
      <c r="X22" s="187">
        <v>54</v>
      </c>
    </row>
    <row r="23" spans="1:24">
      <c r="A23" s="155" t="s">
        <v>244</v>
      </c>
      <c r="B23" s="187">
        <v>26</v>
      </c>
      <c r="C23" s="187">
        <v>74</v>
      </c>
      <c r="D23" s="187">
        <v>47</v>
      </c>
      <c r="E23" s="187">
        <v>4</v>
      </c>
      <c r="F23" s="187">
        <v>151</v>
      </c>
      <c r="G23" s="155" t="s">
        <v>244</v>
      </c>
      <c r="H23" s="187">
        <v>3</v>
      </c>
      <c r="I23" s="187">
        <v>15</v>
      </c>
      <c r="J23" s="187">
        <v>8</v>
      </c>
      <c r="K23" s="187">
        <v>1</v>
      </c>
      <c r="L23" s="187">
        <v>27</v>
      </c>
      <c r="M23" s="155" t="s">
        <v>244</v>
      </c>
      <c r="N23" s="187">
        <v>12</v>
      </c>
      <c r="O23" s="187">
        <v>33</v>
      </c>
      <c r="P23" s="187">
        <v>24</v>
      </c>
      <c r="Q23" s="187">
        <v>1</v>
      </c>
      <c r="R23" s="187">
        <v>70</v>
      </c>
      <c r="S23" s="155" t="s">
        <v>244</v>
      </c>
      <c r="T23" s="187">
        <v>11</v>
      </c>
      <c r="U23" s="187">
        <v>26</v>
      </c>
      <c r="V23" s="187">
        <v>15</v>
      </c>
      <c r="W23" s="187">
        <v>2</v>
      </c>
      <c r="X23" s="187">
        <v>54</v>
      </c>
    </row>
    <row r="24" spans="1:24">
      <c r="A24" s="155"/>
      <c r="B24" s="223"/>
      <c r="C24" s="223"/>
      <c r="D24" s="223"/>
      <c r="E24" s="223"/>
      <c r="F24" s="223"/>
      <c r="G24" s="155"/>
      <c r="H24" s="166"/>
      <c r="I24" s="166"/>
      <c r="J24" s="166"/>
      <c r="K24" s="166"/>
      <c r="L24" s="166"/>
      <c r="M24" s="155"/>
      <c r="N24" s="166"/>
      <c r="O24" s="166"/>
      <c r="P24" s="166"/>
      <c r="Q24" s="166"/>
      <c r="R24" s="166"/>
      <c r="S24" s="155"/>
      <c r="T24" s="166"/>
      <c r="U24" s="166"/>
      <c r="V24" s="166"/>
      <c r="W24" s="166"/>
      <c r="X24" s="166"/>
    </row>
    <row r="25" spans="1:24">
      <c r="H25" s="166"/>
      <c r="I25" s="166"/>
      <c r="J25" s="166"/>
      <c r="K25" s="166"/>
      <c r="L25" s="166"/>
      <c r="N25" s="166"/>
      <c r="O25" s="166"/>
      <c r="P25" s="166"/>
      <c r="Q25" s="166"/>
      <c r="R25" s="166"/>
      <c r="T25" s="158"/>
      <c r="U25" s="158"/>
      <c r="V25" s="158"/>
      <c r="W25" s="158"/>
      <c r="X25" s="158"/>
    </row>
    <row r="26" spans="1:24">
      <c r="A26" s="179" t="s">
        <v>312</v>
      </c>
      <c r="B26" s="279" t="s">
        <v>310</v>
      </c>
      <c r="C26" s="181"/>
      <c r="D26" s="181"/>
      <c r="E26" s="181"/>
      <c r="G26" s="280" t="s">
        <v>297</v>
      </c>
      <c r="H26" s="166"/>
      <c r="I26" s="166"/>
      <c r="J26" s="166"/>
      <c r="K26" s="166"/>
      <c r="L26" s="166"/>
      <c r="M26" s="280" t="s">
        <v>298</v>
      </c>
      <c r="N26" s="166"/>
      <c r="O26" s="166"/>
      <c r="P26" s="166"/>
      <c r="Q26" s="166"/>
      <c r="R26" s="166"/>
      <c r="S26" s="280" t="s">
        <v>299</v>
      </c>
      <c r="T26" s="166"/>
      <c r="U26" s="166"/>
      <c r="V26" s="166"/>
      <c r="W26" s="166"/>
      <c r="X26" s="166"/>
    </row>
    <row r="27" spans="1:24">
      <c r="A27" s="180" t="s">
        <v>260</v>
      </c>
      <c r="B27" s="182" t="s">
        <v>225</v>
      </c>
      <c r="C27" s="183" t="s">
        <v>193</v>
      </c>
      <c r="D27" s="183" t="s">
        <v>194</v>
      </c>
      <c r="E27" s="183" t="s">
        <v>195</v>
      </c>
      <c r="F27" s="183" t="s">
        <v>196</v>
      </c>
      <c r="G27" s="180" t="s">
        <v>260</v>
      </c>
      <c r="H27" s="184" t="s">
        <v>225</v>
      </c>
      <c r="I27" s="183" t="s">
        <v>193</v>
      </c>
      <c r="J27" s="183" t="s">
        <v>194</v>
      </c>
      <c r="K27" s="183" t="s">
        <v>195</v>
      </c>
      <c r="L27" s="183" t="s">
        <v>196</v>
      </c>
      <c r="M27" s="180" t="s">
        <v>260</v>
      </c>
      <c r="N27" s="184" t="s">
        <v>225</v>
      </c>
      <c r="O27" s="185" t="s">
        <v>193</v>
      </c>
      <c r="P27" s="185" t="s">
        <v>194</v>
      </c>
      <c r="Q27" s="185" t="s">
        <v>195</v>
      </c>
      <c r="R27" s="185" t="s">
        <v>196</v>
      </c>
      <c r="S27" s="180" t="s">
        <v>260</v>
      </c>
      <c r="T27" s="186" t="s">
        <v>225</v>
      </c>
      <c r="U27" s="185" t="s">
        <v>193</v>
      </c>
      <c r="V27" s="185" t="s">
        <v>194</v>
      </c>
      <c r="W27" s="185" t="s">
        <v>195</v>
      </c>
      <c r="X27" s="185" t="s">
        <v>196</v>
      </c>
    </row>
    <row r="28" spans="1:24">
      <c r="A28" s="181" t="s">
        <v>94</v>
      </c>
      <c r="B28" s="187">
        <f>SUM(C28:F28)</f>
        <v>1</v>
      </c>
      <c r="C28" s="281">
        <v>1</v>
      </c>
      <c r="D28" s="281">
        <v>0</v>
      </c>
      <c r="E28" s="281">
        <v>0</v>
      </c>
      <c r="F28" s="281">
        <v>0</v>
      </c>
      <c r="G28" s="181" t="s">
        <v>94</v>
      </c>
      <c r="H28" s="235">
        <f>SUM(I28:L28)</f>
        <v>0</v>
      </c>
      <c r="I28" s="281">
        <v>0</v>
      </c>
      <c r="J28" s="281">
        <v>0</v>
      </c>
      <c r="K28" s="281">
        <v>0</v>
      </c>
      <c r="L28" s="281">
        <v>0</v>
      </c>
      <c r="M28" s="181" t="s">
        <v>94</v>
      </c>
      <c r="N28" s="235">
        <f>SUM(O28:R28)</f>
        <v>1</v>
      </c>
      <c r="O28" s="281">
        <v>1</v>
      </c>
      <c r="P28" s="281">
        <v>0</v>
      </c>
      <c r="Q28" s="281">
        <v>0</v>
      </c>
      <c r="R28" s="283">
        <v>0</v>
      </c>
      <c r="S28" s="181" t="s">
        <v>94</v>
      </c>
      <c r="T28" s="235">
        <f>SUM(U28:X28)</f>
        <v>0</v>
      </c>
      <c r="U28" s="281">
        <v>0</v>
      </c>
      <c r="V28" s="281">
        <v>0</v>
      </c>
      <c r="W28" s="281">
        <v>0</v>
      </c>
      <c r="X28" s="283">
        <v>0</v>
      </c>
    </row>
    <row r="29" spans="1:24">
      <c r="A29" s="181" t="s">
        <v>95</v>
      </c>
      <c r="B29" s="187">
        <f t="shared" ref="B29:B92" si="0">SUM(C29:F29)</f>
        <v>0</v>
      </c>
      <c r="C29" s="281">
        <v>0</v>
      </c>
      <c r="D29" s="281">
        <v>0</v>
      </c>
      <c r="E29" s="281">
        <v>0</v>
      </c>
      <c r="F29" s="281">
        <v>0</v>
      </c>
      <c r="G29" s="181" t="s">
        <v>95</v>
      </c>
      <c r="H29" s="235">
        <f t="shared" ref="H29:H92" si="1">SUM(I29:L29)</f>
        <v>0</v>
      </c>
      <c r="I29" s="281">
        <v>0</v>
      </c>
      <c r="J29" s="281">
        <v>0</v>
      </c>
      <c r="K29" s="281">
        <v>0</v>
      </c>
      <c r="L29" s="281">
        <v>0</v>
      </c>
      <c r="M29" s="181" t="s">
        <v>95</v>
      </c>
      <c r="N29" s="235">
        <f t="shared" ref="N29:N92" si="2">SUM(O29:R29)</f>
        <v>0</v>
      </c>
      <c r="O29" s="281">
        <v>0</v>
      </c>
      <c r="P29" s="281">
        <v>0</v>
      </c>
      <c r="Q29" s="281">
        <v>0</v>
      </c>
      <c r="R29" s="283">
        <v>0</v>
      </c>
      <c r="S29" s="181" t="s">
        <v>95</v>
      </c>
      <c r="T29" s="235">
        <f t="shared" ref="T29:T92" si="3">SUM(U29:X29)</f>
        <v>0</v>
      </c>
      <c r="U29" s="281">
        <v>0</v>
      </c>
      <c r="V29" s="281">
        <v>0</v>
      </c>
      <c r="W29" s="281">
        <v>0</v>
      </c>
      <c r="X29" s="283">
        <v>0</v>
      </c>
    </row>
    <row r="30" spans="1:24">
      <c r="A30" s="181" t="s">
        <v>198</v>
      </c>
      <c r="B30" s="187">
        <f t="shared" si="0"/>
        <v>0</v>
      </c>
      <c r="C30" s="281">
        <v>0</v>
      </c>
      <c r="D30" s="281">
        <v>0</v>
      </c>
      <c r="E30" s="281">
        <v>0</v>
      </c>
      <c r="F30" s="281">
        <v>0</v>
      </c>
      <c r="G30" s="181" t="s">
        <v>198</v>
      </c>
      <c r="H30" s="235">
        <f t="shared" si="1"/>
        <v>0</v>
      </c>
      <c r="I30" s="281">
        <v>0</v>
      </c>
      <c r="J30" s="281">
        <v>0</v>
      </c>
      <c r="K30" s="281">
        <v>0</v>
      </c>
      <c r="L30" s="281">
        <v>0</v>
      </c>
      <c r="M30" s="181" t="s">
        <v>198</v>
      </c>
      <c r="N30" s="235">
        <f t="shared" si="2"/>
        <v>0</v>
      </c>
      <c r="O30" s="281">
        <v>0</v>
      </c>
      <c r="P30" s="281">
        <v>0</v>
      </c>
      <c r="Q30" s="281">
        <v>0</v>
      </c>
      <c r="R30" s="283">
        <v>0</v>
      </c>
      <c r="S30" s="181" t="s">
        <v>198</v>
      </c>
      <c r="T30" s="235">
        <f t="shared" si="3"/>
        <v>0</v>
      </c>
      <c r="U30" s="281">
        <v>0</v>
      </c>
      <c r="V30" s="281">
        <v>0</v>
      </c>
      <c r="W30" s="281">
        <v>0</v>
      </c>
      <c r="X30" s="283">
        <v>0</v>
      </c>
    </row>
    <row r="31" spans="1:24">
      <c r="A31" s="181" t="s">
        <v>202</v>
      </c>
      <c r="B31" s="187">
        <f t="shared" si="0"/>
        <v>0</v>
      </c>
      <c r="C31" s="281">
        <v>0</v>
      </c>
      <c r="D31" s="281">
        <v>0</v>
      </c>
      <c r="E31" s="281">
        <v>0</v>
      </c>
      <c r="F31" s="281">
        <v>0</v>
      </c>
      <c r="G31" s="181" t="s">
        <v>202</v>
      </c>
      <c r="H31" s="252">
        <f t="shared" si="1"/>
        <v>0</v>
      </c>
      <c r="I31" s="281">
        <v>0</v>
      </c>
      <c r="J31" s="281">
        <v>0</v>
      </c>
      <c r="K31" s="281">
        <v>0</v>
      </c>
      <c r="L31" s="281">
        <v>0</v>
      </c>
      <c r="M31" s="181" t="s">
        <v>202</v>
      </c>
      <c r="N31" s="235">
        <f t="shared" si="2"/>
        <v>0</v>
      </c>
      <c r="O31" s="281">
        <v>0</v>
      </c>
      <c r="P31" s="281">
        <v>0</v>
      </c>
      <c r="Q31" s="281">
        <v>0</v>
      </c>
      <c r="R31" s="283">
        <v>0</v>
      </c>
      <c r="S31" s="181" t="s">
        <v>202</v>
      </c>
      <c r="T31" s="235">
        <f t="shared" si="3"/>
        <v>0</v>
      </c>
      <c r="U31" s="281">
        <v>0</v>
      </c>
      <c r="V31" s="281">
        <v>0</v>
      </c>
      <c r="W31" s="281">
        <v>0</v>
      </c>
      <c r="X31" s="283">
        <v>0</v>
      </c>
    </row>
    <row r="32" spans="1:24">
      <c r="A32" s="181" t="s">
        <v>14</v>
      </c>
      <c r="B32" s="187">
        <f t="shared" si="0"/>
        <v>0</v>
      </c>
      <c r="C32" s="281">
        <v>0</v>
      </c>
      <c r="D32" s="281">
        <v>0</v>
      </c>
      <c r="E32" s="281">
        <v>0</v>
      </c>
      <c r="F32" s="281">
        <v>0</v>
      </c>
      <c r="G32" s="181" t="s">
        <v>14</v>
      </c>
      <c r="H32" s="235">
        <f t="shared" si="1"/>
        <v>0</v>
      </c>
      <c r="I32" s="281">
        <v>0</v>
      </c>
      <c r="J32" s="281">
        <v>0</v>
      </c>
      <c r="K32" s="281">
        <v>0</v>
      </c>
      <c r="L32" s="281">
        <v>0</v>
      </c>
      <c r="M32" s="181" t="s">
        <v>14</v>
      </c>
      <c r="N32" s="235">
        <f t="shared" si="2"/>
        <v>0</v>
      </c>
      <c r="O32" s="281">
        <v>0</v>
      </c>
      <c r="P32" s="281">
        <v>0</v>
      </c>
      <c r="Q32" s="281">
        <v>0</v>
      </c>
      <c r="R32" s="283">
        <v>0</v>
      </c>
      <c r="S32" s="181" t="s">
        <v>14</v>
      </c>
      <c r="T32" s="235">
        <f t="shared" si="3"/>
        <v>0</v>
      </c>
      <c r="U32" s="281">
        <v>0</v>
      </c>
      <c r="V32" s="281">
        <v>0</v>
      </c>
      <c r="W32" s="281">
        <v>0</v>
      </c>
      <c r="X32" s="283">
        <v>0</v>
      </c>
    </row>
    <row r="33" spans="1:24">
      <c r="A33" s="181" t="s">
        <v>188</v>
      </c>
      <c r="B33" s="187">
        <f t="shared" si="0"/>
        <v>1</v>
      </c>
      <c r="C33" s="282">
        <v>0</v>
      </c>
      <c r="D33" s="282">
        <v>1</v>
      </c>
      <c r="E33" s="282">
        <v>0</v>
      </c>
      <c r="F33" s="282">
        <v>0</v>
      </c>
      <c r="G33" s="181" t="s">
        <v>188</v>
      </c>
      <c r="H33" s="235">
        <f t="shared" si="1"/>
        <v>0</v>
      </c>
      <c r="I33" s="281">
        <v>0</v>
      </c>
      <c r="J33" s="281">
        <v>0</v>
      </c>
      <c r="K33" s="281">
        <v>0</v>
      </c>
      <c r="L33" s="281">
        <v>0</v>
      </c>
      <c r="M33" s="181" t="s">
        <v>188</v>
      </c>
      <c r="N33" s="235">
        <f t="shared" si="2"/>
        <v>0</v>
      </c>
      <c r="O33" s="281">
        <v>0</v>
      </c>
      <c r="P33" s="281">
        <v>0</v>
      </c>
      <c r="Q33" s="281">
        <v>0</v>
      </c>
      <c r="R33" s="283">
        <v>0</v>
      </c>
      <c r="S33" s="181" t="s">
        <v>188</v>
      </c>
      <c r="T33" s="235">
        <f t="shared" si="3"/>
        <v>1</v>
      </c>
      <c r="U33" s="282">
        <v>0</v>
      </c>
      <c r="V33" s="282">
        <v>1</v>
      </c>
      <c r="W33" s="282">
        <v>0</v>
      </c>
      <c r="X33" s="284">
        <v>0</v>
      </c>
    </row>
    <row r="34" spans="1:24">
      <c r="A34" s="181" t="s">
        <v>38</v>
      </c>
      <c r="B34" s="187">
        <f t="shared" si="0"/>
        <v>4</v>
      </c>
      <c r="C34" s="281">
        <v>0</v>
      </c>
      <c r="D34" s="281">
        <v>4</v>
      </c>
      <c r="E34" s="281">
        <v>0</v>
      </c>
      <c r="F34" s="281">
        <v>0</v>
      </c>
      <c r="G34" s="181" t="s">
        <v>38</v>
      </c>
      <c r="H34" s="235">
        <f t="shared" si="1"/>
        <v>1</v>
      </c>
      <c r="I34" s="281">
        <v>0</v>
      </c>
      <c r="J34" s="281">
        <v>1</v>
      </c>
      <c r="K34" s="281">
        <v>0</v>
      </c>
      <c r="L34" s="281">
        <v>0</v>
      </c>
      <c r="M34" s="181" t="s">
        <v>38</v>
      </c>
      <c r="N34" s="235">
        <f t="shared" si="2"/>
        <v>2</v>
      </c>
      <c r="O34" s="281">
        <v>0</v>
      </c>
      <c r="P34" s="281">
        <v>2</v>
      </c>
      <c r="Q34" s="281">
        <v>0</v>
      </c>
      <c r="R34" s="283">
        <v>0</v>
      </c>
      <c r="S34" s="181" t="s">
        <v>38</v>
      </c>
      <c r="T34" s="235">
        <f t="shared" si="3"/>
        <v>1</v>
      </c>
      <c r="U34" s="281">
        <v>0</v>
      </c>
      <c r="V34" s="281">
        <v>1</v>
      </c>
      <c r="W34" s="281">
        <v>0</v>
      </c>
      <c r="X34" s="283">
        <v>0</v>
      </c>
    </row>
    <row r="35" spans="1:24">
      <c r="A35" s="189" t="s">
        <v>78</v>
      </c>
      <c r="B35" s="187">
        <f t="shared" si="0"/>
        <v>0</v>
      </c>
      <c r="C35" s="281">
        <v>0</v>
      </c>
      <c r="D35" s="281">
        <v>0</v>
      </c>
      <c r="E35" s="281">
        <v>0</v>
      </c>
      <c r="F35" s="281">
        <v>0</v>
      </c>
      <c r="G35" s="160" t="s">
        <v>78</v>
      </c>
      <c r="H35" s="235">
        <f t="shared" si="1"/>
        <v>0</v>
      </c>
      <c r="I35" s="281">
        <v>0</v>
      </c>
      <c r="J35" s="281">
        <v>0</v>
      </c>
      <c r="K35" s="281">
        <v>0</v>
      </c>
      <c r="L35" s="281">
        <v>0</v>
      </c>
      <c r="M35" s="160" t="s">
        <v>78</v>
      </c>
      <c r="N35" s="235">
        <f t="shared" si="2"/>
        <v>0</v>
      </c>
      <c r="O35" s="281">
        <v>0</v>
      </c>
      <c r="P35" s="281">
        <v>0</v>
      </c>
      <c r="Q35" s="281">
        <v>0</v>
      </c>
      <c r="R35" s="283">
        <v>0</v>
      </c>
      <c r="S35" s="160" t="s">
        <v>78</v>
      </c>
      <c r="T35" s="235">
        <f t="shared" si="3"/>
        <v>0</v>
      </c>
      <c r="U35" s="281">
        <v>0</v>
      </c>
      <c r="V35" s="281">
        <v>0</v>
      </c>
      <c r="W35" s="281">
        <v>0</v>
      </c>
      <c r="X35" s="283">
        <v>0</v>
      </c>
    </row>
    <row r="36" spans="1:24">
      <c r="A36" s="181" t="s">
        <v>6</v>
      </c>
      <c r="B36" s="187">
        <f t="shared" si="0"/>
        <v>0</v>
      </c>
      <c r="C36" s="281">
        <v>0</v>
      </c>
      <c r="D36" s="281">
        <v>0</v>
      </c>
      <c r="E36" s="281">
        <v>0</v>
      </c>
      <c r="F36" s="281">
        <v>0</v>
      </c>
      <c r="G36" s="181" t="s">
        <v>6</v>
      </c>
      <c r="H36" s="235">
        <f t="shared" si="1"/>
        <v>0</v>
      </c>
      <c r="I36" s="281">
        <v>0</v>
      </c>
      <c r="J36" s="281">
        <v>0</v>
      </c>
      <c r="K36" s="281">
        <v>0</v>
      </c>
      <c r="L36" s="281">
        <v>0</v>
      </c>
      <c r="M36" s="181" t="s">
        <v>6</v>
      </c>
      <c r="N36" s="235">
        <f t="shared" si="2"/>
        <v>0</v>
      </c>
      <c r="O36" s="281">
        <v>0</v>
      </c>
      <c r="P36" s="281">
        <v>0</v>
      </c>
      <c r="Q36" s="281">
        <v>0</v>
      </c>
      <c r="R36" s="283">
        <v>0</v>
      </c>
      <c r="S36" s="181" t="s">
        <v>6</v>
      </c>
      <c r="T36" s="235">
        <f t="shared" si="3"/>
        <v>0</v>
      </c>
      <c r="U36" s="281">
        <v>0</v>
      </c>
      <c r="V36" s="281">
        <v>0</v>
      </c>
      <c r="W36" s="281">
        <v>0</v>
      </c>
      <c r="X36" s="283">
        <v>0</v>
      </c>
    </row>
    <row r="37" spans="1:24">
      <c r="A37" s="181" t="s">
        <v>100</v>
      </c>
      <c r="B37" s="187">
        <f t="shared" si="0"/>
        <v>1</v>
      </c>
      <c r="C37" s="281">
        <v>0</v>
      </c>
      <c r="D37" s="281">
        <v>0</v>
      </c>
      <c r="E37" s="281">
        <v>1</v>
      </c>
      <c r="F37" s="281">
        <v>0</v>
      </c>
      <c r="G37" s="181" t="s">
        <v>100</v>
      </c>
      <c r="H37" s="235">
        <f t="shared" si="1"/>
        <v>0</v>
      </c>
      <c r="I37" s="281">
        <v>0</v>
      </c>
      <c r="J37" s="281">
        <v>0</v>
      </c>
      <c r="K37" s="281">
        <v>0</v>
      </c>
      <c r="L37" s="281">
        <v>0</v>
      </c>
      <c r="M37" s="181" t="s">
        <v>100</v>
      </c>
      <c r="N37" s="235">
        <f t="shared" si="2"/>
        <v>0</v>
      </c>
      <c r="O37" s="281">
        <v>0</v>
      </c>
      <c r="P37" s="281">
        <v>0</v>
      </c>
      <c r="Q37" s="281">
        <v>0</v>
      </c>
      <c r="R37" s="283">
        <v>0</v>
      </c>
      <c r="S37" s="181" t="s">
        <v>100</v>
      </c>
      <c r="T37" s="235">
        <f t="shared" si="3"/>
        <v>1</v>
      </c>
      <c r="U37" s="281">
        <v>0</v>
      </c>
      <c r="V37" s="281">
        <v>0</v>
      </c>
      <c r="W37" s="281">
        <v>1</v>
      </c>
      <c r="X37" s="283">
        <v>0</v>
      </c>
    </row>
    <row r="38" spans="1:24">
      <c r="A38" s="181" t="s">
        <v>76</v>
      </c>
      <c r="B38" s="187">
        <f t="shared" si="0"/>
        <v>0</v>
      </c>
      <c r="C38" s="281">
        <v>0</v>
      </c>
      <c r="D38" s="281">
        <v>0</v>
      </c>
      <c r="E38" s="281">
        <v>0</v>
      </c>
      <c r="F38" s="281">
        <v>0</v>
      </c>
      <c r="G38" s="181" t="s">
        <v>76</v>
      </c>
      <c r="H38" s="235">
        <f t="shared" si="1"/>
        <v>0</v>
      </c>
      <c r="I38" s="281">
        <v>0</v>
      </c>
      <c r="J38" s="281">
        <v>0</v>
      </c>
      <c r="K38" s="281">
        <v>0</v>
      </c>
      <c r="L38" s="281">
        <v>0</v>
      </c>
      <c r="M38" s="181" t="s">
        <v>76</v>
      </c>
      <c r="N38" s="235">
        <f t="shared" si="2"/>
        <v>0</v>
      </c>
      <c r="O38" s="281">
        <v>0</v>
      </c>
      <c r="P38" s="281">
        <v>0</v>
      </c>
      <c r="Q38" s="281">
        <v>0</v>
      </c>
      <c r="R38" s="283">
        <v>0</v>
      </c>
      <c r="S38" s="181" t="s">
        <v>76</v>
      </c>
      <c r="T38" s="235">
        <f t="shared" si="3"/>
        <v>0</v>
      </c>
      <c r="U38" s="281">
        <v>0</v>
      </c>
      <c r="V38" s="281">
        <v>0</v>
      </c>
      <c r="W38" s="281">
        <v>0</v>
      </c>
      <c r="X38" s="283">
        <v>0</v>
      </c>
    </row>
    <row r="39" spans="1:24">
      <c r="A39" s="181" t="s">
        <v>154</v>
      </c>
      <c r="B39" s="187">
        <f t="shared" si="0"/>
        <v>0</v>
      </c>
      <c r="C39" s="281">
        <v>0</v>
      </c>
      <c r="D39" s="281">
        <v>0</v>
      </c>
      <c r="E39" s="281">
        <v>0</v>
      </c>
      <c r="F39" s="281">
        <v>0</v>
      </c>
      <c r="G39" s="181" t="s">
        <v>154</v>
      </c>
      <c r="H39" s="235">
        <f t="shared" si="1"/>
        <v>0</v>
      </c>
      <c r="I39" s="281">
        <v>0</v>
      </c>
      <c r="J39" s="281">
        <v>0</v>
      </c>
      <c r="K39" s="281">
        <v>0</v>
      </c>
      <c r="L39" s="281">
        <v>0</v>
      </c>
      <c r="M39" s="181" t="s">
        <v>154</v>
      </c>
      <c r="N39" s="235">
        <f t="shared" si="2"/>
        <v>0</v>
      </c>
      <c r="O39" s="281">
        <v>0</v>
      </c>
      <c r="P39" s="281">
        <v>0</v>
      </c>
      <c r="Q39" s="281">
        <v>0</v>
      </c>
      <c r="R39" s="283">
        <v>0</v>
      </c>
      <c r="S39" s="181" t="s">
        <v>154</v>
      </c>
      <c r="T39" s="235">
        <f t="shared" si="3"/>
        <v>0</v>
      </c>
      <c r="U39" s="281">
        <v>0</v>
      </c>
      <c r="V39" s="281">
        <v>0</v>
      </c>
      <c r="W39" s="281">
        <v>0</v>
      </c>
      <c r="X39" s="283">
        <v>0</v>
      </c>
    </row>
    <row r="40" spans="1:24">
      <c r="A40" s="181" t="s">
        <v>30</v>
      </c>
      <c r="B40" s="187">
        <f t="shared" si="0"/>
        <v>1</v>
      </c>
      <c r="C40" s="281">
        <v>0</v>
      </c>
      <c r="D40" s="281">
        <v>1</v>
      </c>
      <c r="E40" s="281">
        <v>0</v>
      </c>
      <c r="F40" s="281">
        <v>0</v>
      </c>
      <c r="G40" s="181" t="s">
        <v>30</v>
      </c>
      <c r="H40" s="235">
        <f t="shared" si="1"/>
        <v>1</v>
      </c>
      <c r="I40" s="281">
        <v>0</v>
      </c>
      <c r="J40" s="281">
        <v>1</v>
      </c>
      <c r="K40" s="281">
        <v>0</v>
      </c>
      <c r="L40" s="281">
        <v>0</v>
      </c>
      <c r="M40" s="181" t="s">
        <v>30</v>
      </c>
      <c r="N40" s="235">
        <f t="shared" si="2"/>
        <v>0</v>
      </c>
      <c r="O40" s="281">
        <v>0</v>
      </c>
      <c r="P40" s="281">
        <v>0</v>
      </c>
      <c r="Q40" s="281">
        <v>0</v>
      </c>
      <c r="R40" s="283">
        <v>0</v>
      </c>
      <c r="S40" s="181" t="s">
        <v>30</v>
      </c>
      <c r="T40" s="258">
        <v>0</v>
      </c>
      <c r="U40" s="281">
        <v>0</v>
      </c>
      <c r="V40" s="281">
        <v>0</v>
      </c>
      <c r="W40" s="281">
        <v>0</v>
      </c>
      <c r="X40" s="283">
        <v>0</v>
      </c>
    </row>
    <row r="41" spans="1:24">
      <c r="A41" s="181" t="s">
        <v>101</v>
      </c>
      <c r="B41" s="187">
        <f t="shared" si="0"/>
        <v>0</v>
      </c>
      <c r="C41" s="281">
        <v>0</v>
      </c>
      <c r="D41" s="281">
        <v>0</v>
      </c>
      <c r="E41" s="281">
        <v>0</v>
      </c>
      <c r="F41" s="281">
        <v>0</v>
      </c>
      <c r="G41" s="181" t="s">
        <v>101</v>
      </c>
      <c r="H41" s="235">
        <f t="shared" si="1"/>
        <v>0</v>
      </c>
      <c r="I41" s="281">
        <v>0</v>
      </c>
      <c r="J41" s="281">
        <v>0</v>
      </c>
      <c r="K41" s="281">
        <v>0</v>
      </c>
      <c r="L41" s="281">
        <v>0</v>
      </c>
      <c r="M41" s="181" t="s">
        <v>101</v>
      </c>
      <c r="N41" s="235">
        <f t="shared" si="2"/>
        <v>0</v>
      </c>
      <c r="O41" s="281">
        <v>0</v>
      </c>
      <c r="P41" s="281">
        <v>0</v>
      </c>
      <c r="Q41" s="281">
        <v>0</v>
      </c>
      <c r="R41" s="283">
        <v>0</v>
      </c>
      <c r="S41" s="181" t="s">
        <v>101</v>
      </c>
      <c r="T41" s="235">
        <f t="shared" si="3"/>
        <v>0</v>
      </c>
      <c r="U41" s="281">
        <v>0</v>
      </c>
      <c r="V41" s="281">
        <v>0</v>
      </c>
      <c r="W41" s="281">
        <v>0</v>
      </c>
      <c r="X41" s="283">
        <v>0</v>
      </c>
    </row>
    <row r="42" spans="1:24">
      <c r="A42" s="181" t="s">
        <v>166</v>
      </c>
      <c r="B42" s="187">
        <f t="shared" si="0"/>
        <v>2</v>
      </c>
      <c r="C42" s="281">
        <v>2</v>
      </c>
      <c r="D42" s="281">
        <v>0</v>
      </c>
      <c r="E42" s="281">
        <v>0</v>
      </c>
      <c r="F42" s="281">
        <v>0</v>
      </c>
      <c r="G42" s="181" t="s">
        <v>166</v>
      </c>
      <c r="H42" s="235">
        <f t="shared" si="1"/>
        <v>0</v>
      </c>
      <c r="I42" s="281">
        <v>0</v>
      </c>
      <c r="J42" s="281">
        <v>0</v>
      </c>
      <c r="K42" s="281">
        <v>0</v>
      </c>
      <c r="L42" s="281">
        <v>0</v>
      </c>
      <c r="M42" s="181" t="s">
        <v>166</v>
      </c>
      <c r="N42" s="235">
        <f t="shared" si="2"/>
        <v>1</v>
      </c>
      <c r="O42" s="281">
        <v>1</v>
      </c>
      <c r="P42" s="281">
        <v>0</v>
      </c>
      <c r="Q42" s="281">
        <v>0</v>
      </c>
      <c r="R42" s="283">
        <v>0</v>
      </c>
      <c r="S42" s="181" t="s">
        <v>166</v>
      </c>
      <c r="T42" s="235">
        <f t="shared" si="3"/>
        <v>1</v>
      </c>
      <c r="U42" s="281">
        <v>1</v>
      </c>
      <c r="V42" s="281">
        <v>0</v>
      </c>
      <c r="W42" s="281">
        <v>0</v>
      </c>
      <c r="X42" s="283">
        <v>0</v>
      </c>
    </row>
    <row r="43" spans="1:24">
      <c r="A43" s="181" t="s">
        <v>10</v>
      </c>
      <c r="B43" s="187">
        <f t="shared" si="0"/>
        <v>4</v>
      </c>
      <c r="C43" s="281">
        <v>2</v>
      </c>
      <c r="D43" s="281">
        <v>1</v>
      </c>
      <c r="E43" s="281">
        <v>1</v>
      </c>
      <c r="F43" s="281">
        <v>0</v>
      </c>
      <c r="G43" s="180" t="s">
        <v>10</v>
      </c>
      <c r="H43" s="235">
        <f t="shared" si="1"/>
        <v>0</v>
      </c>
      <c r="I43" s="281">
        <v>0</v>
      </c>
      <c r="J43" s="281">
        <v>0</v>
      </c>
      <c r="K43" s="281">
        <v>0</v>
      </c>
      <c r="L43" s="281">
        <v>0</v>
      </c>
      <c r="M43" s="180" t="s">
        <v>10</v>
      </c>
      <c r="N43" s="235">
        <f t="shared" si="2"/>
        <v>2</v>
      </c>
      <c r="O43" s="281">
        <v>1</v>
      </c>
      <c r="P43" s="281">
        <v>1</v>
      </c>
      <c r="Q43" s="281">
        <v>0</v>
      </c>
      <c r="R43" s="283">
        <v>0</v>
      </c>
      <c r="S43" s="180" t="s">
        <v>10</v>
      </c>
      <c r="T43" s="235">
        <f t="shared" si="3"/>
        <v>2</v>
      </c>
      <c r="U43" s="281">
        <v>1</v>
      </c>
      <c r="V43" s="281">
        <v>0</v>
      </c>
      <c r="W43" s="281">
        <v>1</v>
      </c>
      <c r="X43" s="283">
        <v>0</v>
      </c>
    </row>
    <row r="44" spans="1:24">
      <c r="A44" s="181" t="s">
        <v>163</v>
      </c>
      <c r="B44" s="187">
        <f t="shared" si="0"/>
        <v>0</v>
      </c>
      <c r="C44" s="281">
        <v>0</v>
      </c>
      <c r="D44" s="281">
        <v>0</v>
      </c>
      <c r="E44" s="281">
        <v>0</v>
      </c>
      <c r="F44" s="281">
        <v>0</v>
      </c>
      <c r="G44" s="181" t="s">
        <v>163</v>
      </c>
      <c r="H44" s="235">
        <f t="shared" si="1"/>
        <v>0</v>
      </c>
      <c r="I44" s="281">
        <v>0</v>
      </c>
      <c r="J44" s="281">
        <v>0</v>
      </c>
      <c r="K44" s="281">
        <v>0</v>
      </c>
      <c r="L44" s="281">
        <v>0</v>
      </c>
      <c r="M44" s="181" t="s">
        <v>163</v>
      </c>
      <c r="N44" s="235">
        <f t="shared" si="2"/>
        <v>0</v>
      </c>
      <c r="O44" s="281">
        <v>0</v>
      </c>
      <c r="P44" s="281">
        <v>0</v>
      </c>
      <c r="Q44" s="281">
        <v>0</v>
      </c>
      <c r="R44" s="283">
        <v>0</v>
      </c>
      <c r="S44" s="181" t="s">
        <v>163</v>
      </c>
      <c r="T44" s="235">
        <f t="shared" si="3"/>
        <v>0</v>
      </c>
      <c r="U44" s="281">
        <v>0</v>
      </c>
      <c r="V44" s="281">
        <v>0</v>
      </c>
      <c r="W44" s="281">
        <v>0</v>
      </c>
      <c r="X44" s="283">
        <v>0</v>
      </c>
    </row>
    <row r="45" spans="1:24">
      <c r="A45" s="181" t="s">
        <v>16</v>
      </c>
      <c r="B45" s="187">
        <f t="shared" si="0"/>
        <v>1</v>
      </c>
      <c r="C45" s="281">
        <v>0</v>
      </c>
      <c r="D45" s="281">
        <v>0</v>
      </c>
      <c r="E45" s="281">
        <v>1</v>
      </c>
      <c r="F45" s="281">
        <v>0</v>
      </c>
      <c r="G45" s="181" t="s">
        <v>16</v>
      </c>
      <c r="H45" s="235">
        <f t="shared" si="1"/>
        <v>0</v>
      </c>
      <c r="I45" s="281">
        <v>0</v>
      </c>
      <c r="J45" s="281">
        <v>0</v>
      </c>
      <c r="K45" s="281">
        <v>0</v>
      </c>
      <c r="L45" s="281">
        <v>0</v>
      </c>
      <c r="M45" s="181" t="s">
        <v>16</v>
      </c>
      <c r="N45" s="235">
        <f t="shared" si="2"/>
        <v>0</v>
      </c>
      <c r="O45" s="281">
        <v>0</v>
      </c>
      <c r="P45" s="281">
        <v>0</v>
      </c>
      <c r="Q45" s="281">
        <v>0</v>
      </c>
      <c r="R45" s="283">
        <v>0</v>
      </c>
      <c r="S45" s="181" t="s">
        <v>16</v>
      </c>
      <c r="T45" s="235">
        <f t="shared" si="3"/>
        <v>1</v>
      </c>
      <c r="U45" s="281">
        <v>0</v>
      </c>
      <c r="V45" s="281">
        <v>0</v>
      </c>
      <c r="W45" s="281">
        <v>1</v>
      </c>
      <c r="X45" s="283">
        <v>0</v>
      </c>
    </row>
    <row r="46" spans="1:24">
      <c r="A46" s="181" t="s">
        <v>7</v>
      </c>
      <c r="B46" s="187">
        <f t="shared" si="0"/>
        <v>0</v>
      </c>
      <c r="C46" s="281">
        <v>0</v>
      </c>
      <c r="D46" s="281">
        <v>0</v>
      </c>
      <c r="E46" s="281">
        <v>0</v>
      </c>
      <c r="F46" s="281">
        <v>0</v>
      </c>
      <c r="G46" s="181" t="s">
        <v>7</v>
      </c>
      <c r="H46" s="235">
        <f t="shared" si="1"/>
        <v>0</v>
      </c>
      <c r="I46" s="281">
        <v>0</v>
      </c>
      <c r="J46" s="281">
        <v>0</v>
      </c>
      <c r="K46" s="281">
        <v>0</v>
      </c>
      <c r="L46" s="281">
        <v>0</v>
      </c>
      <c r="M46" s="181" t="s">
        <v>7</v>
      </c>
      <c r="N46" s="235">
        <f t="shared" si="2"/>
        <v>0</v>
      </c>
      <c r="O46" s="281">
        <v>0</v>
      </c>
      <c r="P46" s="281">
        <v>0</v>
      </c>
      <c r="Q46" s="281">
        <v>0</v>
      </c>
      <c r="R46" s="283">
        <v>0</v>
      </c>
      <c r="S46" s="181" t="s">
        <v>7</v>
      </c>
      <c r="T46" s="235">
        <f t="shared" si="3"/>
        <v>0</v>
      </c>
      <c r="U46" s="281">
        <v>0</v>
      </c>
      <c r="V46" s="281">
        <v>0</v>
      </c>
      <c r="W46" s="281">
        <v>0</v>
      </c>
      <c r="X46" s="283">
        <v>0</v>
      </c>
    </row>
    <row r="47" spans="1:24">
      <c r="A47" s="181" t="s">
        <v>185</v>
      </c>
      <c r="B47" s="187">
        <f t="shared" si="0"/>
        <v>0</v>
      </c>
      <c r="C47" s="281">
        <v>0</v>
      </c>
      <c r="D47" s="281">
        <v>0</v>
      </c>
      <c r="E47" s="281">
        <v>0</v>
      </c>
      <c r="F47" s="281">
        <v>0</v>
      </c>
      <c r="G47" s="181" t="s">
        <v>185</v>
      </c>
      <c r="H47" s="235">
        <f t="shared" si="1"/>
        <v>0</v>
      </c>
      <c r="I47" s="281">
        <v>0</v>
      </c>
      <c r="J47" s="281">
        <v>0</v>
      </c>
      <c r="K47" s="281">
        <v>0</v>
      </c>
      <c r="L47" s="281">
        <v>0</v>
      </c>
      <c r="M47" s="181" t="s">
        <v>185</v>
      </c>
      <c r="N47" s="235">
        <f t="shared" si="2"/>
        <v>0</v>
      </c>
      <c r="O47" s="281">
        <v>0</v>
      </c>
      <c r="P47" s="281">
        <v>0</v>
      </c>
      <c r="Q47" s="281">
        <v>0</v>
      </c>
      <c r="R47" s="283">
        <v>0</v>
      </c>
      <c r="S47" s="181" t="s">
        <v>185</v>
      </c>
      <c r="T47" s="235">
        <f t="shared" si="3"/>
        <v>0</v>
      </c>
      <c r="U47" s="281">
        <v>0</v>
      </c>
      <c r="V47" s="281">
        <v>0</v>
      </c>
      <c r="W47" s="281">
        <v>0</v>
      </c>
      <c r="X47" s="283">
        <v>0</v>
      </c>
    </row>
    <row r="48" spans="1:24">
      <c r="A48" s="181" t="s">
        <v>31</v>
      </c>
      <c r="B48" s="187">
        <f t="shared" si="0"/>
        <v>3</v>
      </c>
      <c r="C48" s="281">
        <v>0</v>
      </c>
      <c r="D48" s="281">
        <v>0</v>
      </c>
      <c r="E48" s="281">
        <v>3</v>
      </c>
      <c r="F48" s="281">
        <v>0</v>
      </c>
      <c r="G48" s="181" t="s">
        <v>31</v>
      </c>
      <c r="H48" s="235">
        <f t="shared" si="1"/>
        <v>1</v>
      </c>
      <c r="I48" s="281">
        <v>0</v>
      </c>
      <c r="J48" s="281">
        <v>0</v>
      </c>
      <c r="K48" s="281">
        <v>1</v>
      </c>
      <c r="L48" s="281">
        <v>0</v>
      </c>
      <c r="M48" s="181" t="s">
        <v>31</v>
      </c>
      <c r="N48" s="235">
        <f t="shared" si="2"/>
        <v>1</v>
      </c>
      <c r="O48" s="281">
        <v>0</v>
      </c>
      <c r="P48" s="281">
        <v>0</v>
      </c>
      <c r="Q48" s="281">
        <v>1</v>
      </c>
      <c r="R48" s="283">
        <v>0</v>
      </c>
      <c r="S48" s="181" t="s">
        <v>31</v>
      </c>
      <c r="T48" s="235">
        <f t="shared" si="3"/>
        <v>1</v>
      </c>
      <c r="U48" s="281">
        <v>0</v>
      </c>
      <c r="V48" s="281">
        <v>0</v>
      </c>
      <c r="W48" s="281">
        <v>1</v>
      </c>
      <c r="X48" s="283">
        <v>0</v>
      </c>
    </row>
    <row r="49" spans="1:24">
      <c r="A49" s="181" t="s">
        <v>114</v>
      </c>
      <c r="B49" s="187">
        <f t="shared" si="0"/>
        <v>0</v>
      </c>
      <c r="C49" s="281">
        <v>0</v>
      </c>
      <c r="D49" s="281">
        <v>0</v>
      </c>
      <c r="E49" s="281">
        <v>0</v>
      </c>
      <c r="F49" s="281">
        <v>0</v>
      </c>
      <c r="G49" s="181" t="s">
        <v>114</v>
      </c>
      <c r="H49" s="235">
        <f t="shared" si="1"/>
        <v>0</v>
      </c>
      <c r="I49" s="281">
        <v>0</v>
      </c>
      <c r="J49" s="281">
        <v>0</v>
      </c>
      <c r="K49" s="281">
        <v>0</v>
      </c>
      <c r="L49" s="281">
        <v>0</v>
      </c>
      <c r="M49" s="181" t="s">
        <v>114</v>
      </c>
      <c r="N49" s="235">
        <f t="shared" si="2"/>
        <v>0</v>
      </c>
      <c r="O49" s="281">
        <v>0</v>
      </c>
      <c r="P49" s="281">
        <v>0</v>
      </c>
      <c r="Q49" s="281">
        <v>0</v>
      </c>
      <c r="R49" s="283">
        <v>0</v>
      </c>
      <c r="S49" s="181" t="s">
        <v>114</v>
      </c>
      <c r="T49" s="235">
        <f t="shared" si="3"/>
        <v>0</v>
      </c>
      <c r="U49" s="281">
        <v>0</v>
      </c>
      <c r="V49" s="281">
        <v>0</v>
      </c>
      <c r="W49" s="281">
        <v>0</v>
      </c>
      <c r="X49" s="283">
        <v>0</v>
      </c>
    </row>
    <row r="50" spans="1:24">
      <c r="A50" s="181" t="s">
        <v>13</v>
      </c>
      <c r="B50" s="187">
        <f t="shared" si="0"/>
        <v>0</v>
      </c>
      <c r="C50" s="281">
        <v>0</v>
      </c>
      <c r="D50" s="281">
        <v>0</v>
      </c>
      <c r="E50" s="281">
        <v>0</v>
      </c>
      <c r="F50" s="281">
        <v>0</v>
      </c>
      <c r="G50" s="181" t="s">
        <v>13</v>
      </c>
      <c r="H50" s="235">
        <f t="shared" si="1"/>
        <v>0</v>
      </c>
      <c r="I50" s="281">
        <v>0</v>
      </c>
      <c r="J50" s="281">
        <v>0</v>
      </c>
      <c r="K50" s="281">
        <v>0</v>
      </c>
      <c r="L50" s="281">
        <v>0</v>
      </c>
      <c r="M50" s="181" t="s">
        <v>13</v>
      </c>
      <c r="N50" s="235">
        <f t="shared" si="2"/>
        <v>0</v>
      </c>
      <c r="O50" s="281">
        <v>0</v>
      </c>
      <c r="P50" s="281">
        <v>0</v>
      </c>
      <c r="Q50" s="281">
        <v>0</v>
      </c>
      <c r="R50" s="283">
        <v>0</v>
      </c>
      <c r="S50" s="181" t="s">
        <v>13</v>
      </c>
      <c r="T50" s="235">
        <f t="shared" si="3"/>
        <v>0</v>
      </c>
      <c r="U50" s="281">
        <v>0</v>
      </c>
      <c r="V50" s="281">
        <v>0</v>
      </c>
      <c r="W50" s="281">
        <v>0</v>
      </c>
      <c r="X50" s="283">
        <v>0</v>
      </c>
    </row>
    <row r="51" spans="1:24">
      <c r="A51" s="181" t="s">
        <v>20</v>
      </c>
      <c r="B51" s="187">
        <f t="shared" si="0"/>
        <v>0</v>
      </c>
      <c r="C51" s="281">
        <v>0</v>
      </c>
      <c r="D51" s="281">
        <v>0</v>
      </c>
      <c r="E51" s="281">
        <v>0</v>
      </c>
      <c r="F51" s="281">
        <v>0</v>
      </c>
      <c r="G51" s="181" t="s">
        <v>20</v>
      </c>
      <c r="H51" s="235">
        <f t="shared" si="1"/>
        <v>0</v>
      </c>
      <c r="I51" s="281">
        <v>0</v>
      </c>
      <c r="J51" s="281">
        <v>0</v>
      </c>
      <c r="K51" s="281">
        <v>0</v>
      </c>
      <c r="L51" s="281">
        <v>0</v>
      </c>
      <c r="M51" s="181" t="s">
        <v>20</v>
      </c>
      <c r="N51" s="235">
        <f t="shared" si="2"/>
        <v>0</v>
      </c>
      <c r="O51" s="281">
        <v>0</v>
      </c>
      <c r="P51" s="281">
        <v>0</v>
      </c>
      <c r="Q51" s="281">
        <v>0</v>
      </c>
      <c r="R51" s="283">
        <v>0</v>
      </c>
      <c r="S51" s="181" t="s">
        <v>20</v>
      </c>
      <c r="T51" s="235">
        <f t="shared" si="3"/>
        <v>0</v>
      </c>
      <c r="U51" s="281">
        <v>0</v>
      </c>
      <c r="V51" s="281">
        <v>0</v>
      </c>
      <c r="W51" s="281">
        <v>0</v>
      </c>
      <c r="X51" s="283">
        <v>0</v>
      </c>
    </row>
    <row r="52" spans="1:24">
      <c r="A52" s="181" t="s">
        <v>19</v>
      </c>
      <c r="B52" s="187">
        <f t="shared" si="0"/>
        <v>0</v>
      </c>
      <c r="C52" s="281">
        <v>0</v>
      </c>
      <c r="D52" s="281">
        <v>0</v>
      </c>
      <c r="E52" s="281">
        <v>0</v>
      </c>
      <c r="F52" s="281">
        <v>0</v>
      </c>
      <c r="G52" s="181" t="s">
        <v>19</v>
      </c>
      <c r="H52" s="235">
        <f t="shared" si="1"/>
        <v>0</v>
      </c>
      <c r="I52" s="281">
        <v>0</v>
      </c>
      <c r="J52" s="281">
        <v>0</v>
      </c>
      <c r="K52" s="281">
        <v>0</v>
      </c>
      <c r="L52" s="281">
        <v>0</v>
      </c>
      <c r="M52" s="181" t="s">
        <v>19</v>
      </c>
      <c r="N52" s="235">
        <f t="shared" si="2"/>
        <v>0</v>
      </c>
      <c r="O52" s="281">
        <v>0</v>
      </c>
      <c r="P52" s="281">
        <v>0</v>
      </c>
      <c r="Q52" s="281">
        <v>0</v>
      </c>
      <c r="R52" s="283">
        <v>0</v>
      </c>
      <c r="S52" s="181" t="s">
        <v>19</v>
      </c>
      <c r="T52" s="235">
        <f t="shared" si="3"/>
        <v>0</v>
      </c>
      <c r="U52" s="281">
        <v>0</v>
      </c>
      <c r="V52" s="281">
        <v>0</v>
      </c>
      <c r="W52" s="281">
        <v>0</v>
      </c>
      <c r="X52" s="283">
        <v>0</v>
      </c>
    </row>
    <row r="53" spans="1:24">
      <c r="A53" s="181" t="s">
        <v>73</v>
      </c>
      <c r="B53" s="187">
        <f t="shared" si="0"/>
        <v>0</v>
      </c>
      <c r="C53" s="281">
        <v>0</v>
      </c>
      <c r="D53" s="281">
        <v>0</v>
      </c>
      <c r="E53" s="281">
        <v>0</v>
      </c>
      <c r="F53" s="281">
        <v>0</v>
      </c>
      <c r="G53" s="181" t="s">
        <v>73</v>
      </c>
      <c r="H53" s="235">
        <f t="shared" si="1"/>
        <v>0</v>
      </c>
      <c r="I53" s="281">
        <v>0</v>
      </c>
      <c r="J53" s="281">
        <v>0</v>
      </c>
      <c r="K53" s="281">
        <v>0</v>
      </c>
      <c r="L53" s="281">
        <v>0</v>
      </c>
      <c r="M53" s="181" t="s">
        <v>73</v>
      </c>
      <c r="N53" s="235">
        <f t="shared" si="2"/>
        <v>0</v>
      </c>
      <c r="O53" s="281">
        <v>0</v>
      </c>
      <c r="P53" s="281">
        <v>0</v>
      </c>
      <c r="Q53" s="281">
        <v>0</v>
      </c>
      <c r="R53" s="283">
        <v>0</v>
      </c>
      <c r="S53" s="181" t="s">
        <v>73</v>
      </c>
      <c r="T53" s="235">
        <f t="shared" si="3"/>
        <v>0</v>
      </c>
      <c r="U53" s="281">
        <v>0</v>
      </c>
      <c r="V53" s="281">
        <v>0</v>
      </c>
      <c r="W53" s="281">
        <v>0</v>
      </c>
      <c r="X53" s="283">
        <v>0</v>
      </c>
    </row>
    <row r="54" spans="1:24">
      <c r="A54" s="181" t="s">
        <v>72</v>
      </c>
      <c r="B54" s="187">
        <f t="shared" si="0"/>
        <v>0</v>
      </c>
      <c r="C54" s="281">
        <v>0</v>
      </c>
      <c r="D54" s="281">
        <v>0</v>
      </c>
      <c r="E54" s="281">
        <v>0</v>
      </c>
      <c r="F54" s="281">
        <v>0</v>
      </c>
      <c r="G54" s="181" t="s">
        <v>72</v>
      </c>
      <c r="H54" s="235">
        <f t="shared" si="1"/>
        <v>0</v>
      </c>
      <c r="I54" s="281">
        <v>0</v>
      </c>
      <c r="J54" s="281">
        <v>0</v>
      </c>
      <c r="K54" s="281">
        <v>0</v>
      </c>
      <c r="L54" s="281">
        <v>0</v>
      </c>
      <c r="M54" s="181" t="s">
        <v>72</v>
      </c>
      <c r="N54" s="235">
        <f t="shared" si="2"/>
        <v>0</v>
      </c>
      <c r="O54" s="281">
        <v>0</v>
      </c>
      <c r="P54" s="281">
        <v>0</v>
      </c>
      <c r="Q54" s="281">
        <v>0</v>
      </c>
      <c r="R54" s="283">
        <v>0</v>
      </c>
      <c r="S54" s="181" t="s">
        <v>72</v>
      </c>
      <c r="T54" s="235">
        <f t="shared" si="3"/>
        <v>0</v>
      </c>
      <c r="U54" s="281">
        <v>0</v>
      </c>
      <c r="V54" s="281">
        <v>0</v>
      </c>
      <c r="W54" s="281">
        <v>0</v>
      </c>
      <c r="X54" s="283">
        <v>0</v>
      </c>
    </row>
    <row r="55" spans="1:24">
      <c r="A55" s="181" t="s">
        <v>54</v>
      </c>
      <c r="B55" s="187">
        <f t="shared" si="0"/>
        <v>1</v>
      </c>
      <c r="C55" s="281">
        <v>1</v>
      </c>
      <c r="D55" s="281">
        <v>0</v>
      </c>
      <c r="E55" s="281">
        <v>0</v>
      </c>
      <c r="F55" s="281">
        <v>0</v>
      </c>
      <c r="G55" s="181" t="s">
        <v>54</v>
      </c>
      <c r="H55" s="235">
        <f t="shared" si="1"/>
        <v>0</v>
      </c>
      <c r="I55" s="281">
        <v>0</v>
      </c>
      <c r="J55" s="281">
        <v>0</v>
      </c>
      <c r="K55" s="281">
        <v>0</v>
      </c>
      <c r="L55" s="281">
        <v>0</v>
      </c>
      <c r="M55" s="181" t="s">
        <v>54</v>
      </c>
      <c r="N55" s="235">
        <f t="shared" si="2"/>
        <v>1</v>
      </c>
      <c r="O55" s="281">
        <v>1</v>
      </c>
      <c r="P55" s="281">
        <v>0</v>
      </c>
      <c r="Q55" s="281">
        <v>0</v>
      </c>
      <c r="R55" s="283">
        <v>0</v>
      </c>
      <c r="S55" s="181" t="s">
        <v>54</v>
      </c>
      <c r="T55" s="235">
        <f t="shared" si="3"/>
        <v>0</v>
      </c>
      <c r="U55" s="281">
        <v>0</v>
      </c>
      <c r="V55" s="281">
        <v>0</v>
      </c>
      <c r="W55" s="281">
        <v>0</v>
      </c>
      <c r="X55" s="283">
        <v>0</v>
      </c>
    </row>
    <row r="56" spans="1:24">
      <c r="A56" s="181" t="s">
        <v>200</v>
      </c>
      <c r="B56" s="187">
        <f t="shared" si="0"/>
        <v>2</v>
      </c>
      <c r="C56" s="281">
        <v>0</v>
      </c>
      <c r="D56" s="281">
        <v>1</v>
      </c>
      <c r="E56" s="281">
        <v>1</v>
      </c>
      <c r="F56" s="281">
        <v>0</v>
      </c>
      <c r="G56" s="181" t="s">
        <v>200</v>
      </c>
      <c r="H56" s="235">
        <f t="shared" si="1"/>
        <v>1</v>
      </c>
      <c r="I56" s="281">
        <v>0</v>
      </c>
      <c r="J56" s="281">
        <v>0</v>
      </c>
      <c r="K56" s="281">
        <v>1</v>
      </c>
      <c r="L56" s="281">
        <v>0</v>
      </c>
      <c r="M56" s="181" t="s">
        <v>200</v>
      </c>
      <c r="N56" s="235">
        <f t="shared" si="2"/>
        <v>0</v>
      </c>
      <c r="O56" s="281">
        <v>0</v>
      </c>
      <c r="P56" s="281">
        <v>0</v>
      </c>
      <c r="Q56" s="281">
        <v>0</v>
      </c>
      <c r="R56" s="283">
        <v>0</v>
      </c>
      <c r="S56" s="181" t="s">
        <v>200</v>
      </c>
      <c r="T56" s="235">
        <f t="shared" si="3"/>
        <v>1</v>
      </c>
      <c r="U56" s="281">
        <v>0</v>
      </c>
      <c r="V56" s="281">
        <v>1</v>
      </c>
      <c r="W56" s="281">
        <v>0</v>
      </c>
      <c r="X56" s="283">
        <v>0</v>
      </c>
    </row>
    <row r="57" spans="1:24">
      <c r="A57" s="181" t="s">
        <v>115</v>
      </c>
      <c r="B57" s="187">
        <f t="shared" si="0"/>
        <v>3</v>
      </c>
      <c r="C57" s="281">
        <v>1</v>
      </c>
      <c r="D57" s="281">
        <v>2</v>
      </c>
      <c r="E57" s="281">
        <v>0</v>
      </c>
      <c r="F57" s="281">
        <v>0</v>
      </c>
      <c r="G57" s="181" t="s">
        <v>115</v>
      </c>
      <c r="H57" s="235">
        <f t="shared" si="1"/>
        <v>1</v>
      </c>
      <c r="I57" s="281">
        <v>0</v>
      </c>
      <c r="J57" s="281">
        <v>1</v>
      </c>
      <c r="K57" s="281">
        <v>0</v>
      </c>
      <c r="L57" s="281">
        <v>0</v>
      </c>
      <c r="M57" s="181" t="s">
        <v>115</v>
      </c>
      <c r="N57" s="235">
        <f t="shared" si="2"/>
        <v>0</v>
      </c>
      <c r="O57" s="281">
        <v>0</v>
      </c>
      <c r="P57" s="281">
        <v>0</v>
      </c>
      <c r="Q57" s="281">
        <v>0</v>
      </c>
      <c r="R57" s="283">
        <v>0</v>
      </c>
      <c r="S57" s="181" t="s">
        <v>115</v>
      </c>
      <c r="T57" s="235">
        <f t="shared" si="3"/>
        <v>2</v>
      </c>
      <c r="U57" s="281">
        <v>1</v>
      </c>
      <c r="V57" s="281">
        <v>1</v>
      </c>
      <c r="W57" s="281">
        <v>0</v>
      </c>
      <c r="X57" s="283">
        <v>0</v>
      </c>
    </row>
    <row r="58" spans="1:24">
      <c r="A58" s="181" t="s">
        <v>157</v>
      </c>
      <c r="B58" s="187">
        <f t="shared" si="0"/>
        <v>0</v>
      </c>
      <c r="C58" s="281">
        <v>0</v>
      </c>
      <c r="D58" s="281">
        <v>0</v>
      </c>
      <c r="E58" s="281">
        <v>0</v>
      </c>
      <c r="F58" s="281">
        <v>0</v>
      </c>
      <c r="G58" s="181" t="s">
        <v>157</v>
      </c>
      <c r="H58" s="235">
        <f t="shared" si="1"/>
        <v>0</v>
      </c>
      <c r="I58" s="281">
        <v>0</v>
      </c>
      <c r="J58" s="281">
        <v>0</v>
      </c>
      <c r="K58" s="281">
        <v>0</v>
      </c>
      <c r="L58" s="281">
        <v>0</v>
      </c>
      <c r="M58" s="181" t="s">
        <v>157</v>
      </c>
      <c r="N58" s="235">
        <f t="shared" si="2"/>
        <v>0</v>
      </c>
      <c r="O58" s="281">
        <v>0</v>
      </c>
      <c r="P58" s="281">
        <v>0</v>
      </c>
      <c r="Q58" s="281">
        <v>0</v>
      </c>
      <c r="R58" s="283">
        <v>0</v>
      </c>
      <c r="S58" s="181" t="s">
        <v>157</v>
      </c>
      <c r="T58" s="235">
        <f t="shared" si="3"/>
        <v>0</v>
      </c>
      <c r="U58" s="281">
        <v>0</v>
      </c>
      <c r="V58" s="281">
        <v>0</v>
      </c>
      <c r="W58" s="281">
        <v>0</v>
      </c>
      <c r="X58" s="283">
        <v>0</v>
      </c>
    </row>
    <row r="59" spans="1:24">
      <c r="A59" s="181" t="s">
        <v>23</v>
      </c>
      <c r="B59" s="187">
        <f t="shared" si="0"/>
        <v>2</v>
      </c>
      <c r="C59" s="281">
        <v>0</v>
      </c>
      <c r="D59" s="281">
        <v>0</v>
      </c>
      <c r="E59" s="281">
        <v>2</v>
      </c>
      <c r="F59" s="281">
        <v>0</v>
      </c>
      <c r="G59" s="181" t="s">
        <v>23</v>
      </c>
      <c r="H59" s="235">
        <f t="shared" si="1"/>
        <v>0</v>
      </c>
      <c r="I59" s="281">
        <v>0</v>
      </c>
      <c r="J59" s="281">
        <v>0</v>
      </c>
      <c r="K59" s="281">
        <v>0</v>
      </c>
      <c r="L59" s="281">
        <v>0</v>
      </c>
      <c r="M59" s="181" t="s">
        <v>23</v>
      </c>
      <c r="N59" s="235">
        <f t="shared" si="2"/>
        <v>1</v>
      </c>
      <c r="O59" s="281">
        <v>0</v>
      </c>
      <c r="P59" s="281">
        <v>0</v>
      </c>
      <c r="Q59" s="281">
        <v>1</v>
      </c>
      <c r="R59" s="283">
        <v>0</v>
      </c>
      <c r="S59" s="181" t="s">
        <v>23</v>
      </c>
      <c r="T59" s="235">
        <f t="shared" si="3"/>
        <v>1</v>
      </c>
      <c r="U59" s="281">
        <v>0</v>
      </c>
      <c r="V59" s="281">
        <v>0</v>
      </c>
      <c r="W59" s="281">
        <v>1</v>
      </c>
      <c r="X59" s="283">
        <v>0</v>
      </c>
    </row>
    <row r="60" spans="1:24">
      <c r="A60" s="181" t="s">
        <v>28</v>
      </c>
      <c r="B60" s="187">
        <f t="shared" si="0"/>
        <v>3</v>
      </c>
      <c r="C60" s="281">
        <v>0</v>
      </c>
      <c r="D60" s="281">
        <v>3</v>
      </c>
      <c r="E60" s="281">
        <v>0</v>
      </c>
      <c r="F60" s="281">
        <v>0</v>
      </c>
      <c r="G60" s="181" t="s">
        <v>28</v>
      </c>
      <c r="H60" s="235">
        <f t="shared" si="1"/>
        <v>0</v>
      </c>
      <c r="I60" s="281">
        <v>0</v>
      </c>
      <c r="J60" s="281">
        <v>0</v>
      </c>
      <c r="K60" s="281">
        <v>0</v>
      </c>
      <c r="L60" s="281">
        <v>0</v>
      </c>
      <c r="M60" s="181" t="s">
        <v>28</v>
      </c>
      <c r="N60" s="235">
        <f t="shared" si="2"/>
        <v>2</v>
      </c>
      <c r="O60" s="281">
        <v>0</v>
      </c>
      <c r="P60" s="281">
        <v>2</v>
      </c>
      <c r="Q60" s="281">
        <v>0</v>
      </c>
      <c r="R60" s="283">
        <v>0</v>
      </c>
      <c r="S60" s="181" t="s">
        <v>28</v>
      </c>
      <c r="T60" s="235">
        <f t="shared" si="3"/>
        <v>1</v>
      </c>
      <c r="U60" s="281">
        <v>0</v>
      </c>
      <c r="V60" s="281">
        <v>1</v>
      </c>
      <c r="W60" s="281">
        <v>0</v>
      </c>
      <c r="X60" s="283">
        <v>0</v>
      </c>
    </row>
    <row r="61" spans="1:24">
      <c r="A61" s="181" t="s">
        <v>64</v>
      </c>
      <c r="B61" s="187">
        <f t="shared" si="0"/>
        <v>2</v>
      </c>
      <c r="C61" s="281">
        <v>0</v>
      </c>
      <c r="D61" s="281">
        <v>0</v>
      </c>
      <c r="E61" s="281">
        <v>2</v>
      </c>
      <c r="F61" s="281">
        <v>0</v>
      </c>
      <c r="G61" s="181" t="s">
        <v>64</v>
      </c>
      <c r="H61" s="235">
        <f t="shared" si="1"/>
        <v>0</v>
      </c>
      <c r="I61" s="281">
        <v>0</v>
      </c>
      <c r="J61" s="281">
        <v>0</v>
      </c>
      <c r="K61" s="281">
        <v>0</v>
      </c>
      <c r="L61" s="281">
        <v>0</v>
      </c>
      <c r="M61" s="181" t="s">
        <v>64</v>
      </c>
      <c r="N61" s="235">
        <f t="shared" si="2"/>
        <v>1</v>
      </c>
      <c r="O61" s="281">
        <v>0</v>
      </c>
      <c r="P61" s="281">
        <v>0</v>
      </c>
      <c r="Q61" s="281">
        <v>1</v>
      </c>
      <c r="R61" s="283">
        <v>0</v>
      </c>
      <c r="S61" s="181" t="s">
        <v>64</v>
      </c>
      <c r="T61" s="235">
        <f t="shared" si="3"/>
        <v>1</v>
      </c>
      <c r="U61" s="281">
        <v>0</v>
      </c>
      <c r="V61" s="281">
        <v>0</v>
      </c>
      <c r="W61" s="281">
        <v>1</v>
      </c>
      <c r="X61" s="283">
        <v>0</v>
      </c>
    </row>
    <row r="62" spans="1:24">
      <c r="A62" s="181" t="s">
        <v>160</v>
      </c>
      <c r="B62" s="187">
        <f t="shared" si="0"/>
        <v>0</v>
      </c>
      <c r="C62" s="281">
        <v>0</v>
      </c>
      <c r="D62" s="281">
        <v>0</v>
      </c>
      <c r="E62" s="281">
        <v>0</v>
      </c>
      <c r="F62" s="281">
        <v>0</v>
      </c>
      <c r="G62" s="181" t="s">
        <v>160</v>
      </c>
      <c r="H62" s="235">
        <f t="shared" si="1"/>
        <v>0</v>
      </c>
      <c r="I62" s="281">
        <v>0</v>
      </c>
      <c r="J62" s="281">
        <v>0</v>
      </c>
      <c r="K62" s="281">
        <v>0</v>
      </c>
      <c r="L62" s="281">
        <v>0</v>
      </c>
      <c r="M62" s="181" t="s">
        <v>160</v>
      </c>
      <c r="N62" s="258">
        <v>0</v>
      </c>
      <c r="O62" s="281">
        <v>0</v>
      </c>
      <c r="P62" s="281">
        <v>0</v>
      </c>
      <c r="Q62" s="281">
        <v>0</v>
      </c>
      <c r="R62" s="283">
        <v>0</v>
      </c>
      <c r="S62" s="181" t="s">
        <v>160</v>
      </c>
      <c r="T62" s="235">
        <f t="shared" si="3"/>
        <v>0</v>
      </c>
      <c r="U62" s="281">
        <v>0</v>
      </c>
      <c r="V62" s="281">
        <v>0</v>
      </c>
      <c r="W62" s="281">
        <v>0</v>
      </c>
      <c r="X62" s="283">
        <v>0</v>
      </c>
    </row>
    <row r="63" spans="1:24">
      <c r="A63" s="181" t="s">
        <v>74</v>
      </c>
      <c r="B63" s="187">
        <f t="shared" si="0"/>
        <v>2</v>
      </c>
      <c r="C63" s="281">
        <v>0</v>
      </c>
      <c r="D63" s="281">
        <v>0</v>
      </c>
      <c r="E63" s="281">
        <v>2</v>
      </c>
      <c r="F63" s="281">
        <v>0</v>
      </c>
      <c r="G63" s="181" t="s">
        <v>74</v>
      </c>
      <c r="H63" s="235">
        <f t="shared" si="1"/>
        <v>0</v>
      </c>
      <c r="I63" s="281">
        <v>0</v>
      </c>
      <c r="J63" s="281">
        <v>0</v>
      </c>
      <c r="K63" s="281">
        <v>0</v>
      </c>
      <c r="L63" s="281">
        <v>0</v>
      </c>
      <c r="M63" s="181" t="s">
        <v>74</v>
      </c>
      <c r="N63" s="235">
        <f t="shared" si="2"/>
        <v>1</v>
      </c>
      <c r="O63" s="281">
        <v>0</v>
      </c>
      <c r="P63" s="281">
        <v>0</v>
      </c>
      <c r="Q63" s="281">
        <v>1</v>
      </c>
      <c r="R63" s="283">
        <v>0</v>
      </c>
      <c r="S63" s="181" t="s">
        <v>74</v>
      </c>
      <c r="T63" s="235">
        <f t="shared" si="3"/>
        <v>1</v>
      </c>
      <c r="U63" s="281">
        <v>0</v>
      </c>
      <c r="V63" s="281">
        <v>0</v>
      </c>
      <c r="W63" s="281">
        <v>1</v>
      </c>
      <c r="X63" s="283">
        <v>0</v>
      </c>
    </row>
    <row r="64" spans="1:24">
      <c r="A64" s="181" t="s">
        <v>109</v>
      </c>
      <c r="B64" s="187">
        <f t="shared" si="0"/>
        <v>0</v>
      </c>
      <c r="C64" s="281">
        <v>0</v>
      </c>
      <c r="D64" s="281">
        <v>0</v>
      </c>
      <c r="E64" s="281">
        <v>0</v>
      </c>
      <c r="F64" s="281">
        <v>0</v>
      </c>
      <c r="G64" s="181" t="s">
        <v>109</v>
      </c>
      <c r="H64" s="235">
        <f t="shared" si="1"/>
        <v>0</v>
      </c>
      <c r="I64" s="281">
        <v>0</v>
      </c>
      <c r="J64" s="281">
        <v>0</v>
      </c>
      <c r="K64" s="281">
        <v>0</v>
      </c>
      <c r="L64" s="281">
        <v>0</v>
      </c>
      <c r="M64" s="181" t="s">
        <v>109</v>
      </c>
      <c r="N64" s="235">
        <f t="shared" si="2"/>
        <v>0</v>
      </c>
      <c r="O64" s="281">
        <v>0</v>
      </c>
      <c r="P64" s="281">
        <v>0</v>
      </c>
      <c r="Q64" s="281">
        <v>0</v>
      </c>
      <c r="R64" s="283">
        <v>0</v>
      </c>
      <c r="S64" s="181" t="s">
        <v>109</v>
      </c>
      <c r="T64" s="235">
        <f t="shared" si="3"/>
        <v>0</v>
      </c>
      <c r="U64" s="281">
        <v>0</v>
      </c>
      <c r="V64" s="281">
        <v>0</v>
      </c>
      <c r="W64" s="281">
        <v>0</v>
      </c>
      <c r="X64" s="283">
        <v>0</v>
      </c>
    </row>
    <row r="65" spans="1:24">
      <c r="A65" s="181" t="s">
        <v>1</v>
      </c>
      <c r="B65" s="187">
        <f t="shared" si="0"/>
        <v>4</v>
      </c>
      <c r="C65" s="281">
        <v>0</v>
      </c>
      <c r="D65" s="281">
        <v>1</v>
      </c>
      <c r="E65" s="281">
        <v>2</v>
      </c>
      <c r="F65" s="281">
        <v>1</v>
      </c>
      <c r="G65" s="181" t="s">
        <v>1</v>
      </c>
      <c r="H65" s="235">
        <f t="shared" si="1"/>
        <v>1</v>
      </c>
      <c r="I65" s="281">
        <v>0</v>
      </c>
      <c r="J65" s="281">
        <v>0</v>
      </c>
      <c r="K65" s="281">
        <v>1</v>
      </c>
      <c r="L65" s="281">
        <v>0</v>
      </c>
      <c r="M65" s="181" t="s">
        <v>1</v>
      </c>
      <c r="N65" s="235">
        <f t="shared" si="2"/>
        <v>1</v>
      </c>
      <c r="O65" s="281">
        <v>0</v>
      </c>
      <c r="P65" s="281">
        <v>1</v>
      </c>
      <c r="Q65" s="281">
        <v>0</v>
      </c>
      <c r="R65" s="283">
        <v>0</v>
      </c>
      <c r="S65" s="181" t="s">
        <v>1</v>
      </c>
      <c r="T65" s="235">
        <f t="shared" si="3"/>
        <v>2</v>
      </c>
      <c r="U65" s="281">
        <v>0</v>
      </c>
      <c r="V65" s="281">
        <v>0</v>
      </c>
      <c r="W65" s="281">
        <v>1</v>
      </c>
      <c r="X65" s="283">
        <v>1</v>
      </c>
    </row>
    <row r="66" spans="1:24">
      <c r="A66" s="181" t="s">
        <v>55</v>
      </c>
      <c r="B66" s="187">
        <f t="shared" si="0"/>
        <v>1</v>
      </c>
      <c r="C66" s="281">
        <v>0</v>
      </c>
      <c r="D66" s="281">
        <v>0</v>
      </c>
      <c r="E66" s="281">
        <v>1</v>
      </c>
      <c r="F66" s="281">
        <v>0</v>
      </c>
      <c r="G66" s="181" t="s">
        <v>55</v>
      </c>
      <c r="H66" s="235">
        <f t="shared" si="1"/>
        <v>0</v>
      </c>
      <c r="I66" s="281">
        <v>0</v>
      </c>
      <c r="J66" s="281">
        <v>0</v>
      </c>
      <c r="K66" s="281">
        <v>0</v>
      </c>
      <c r="L66" s="281">
        <v>0</v>
      </c>
      <c r="M66" s="181" t="s">
        <v>55</v>
      </c>
      <c r="N66" s="235">
        <f t="shared" si="2"/>
        <v>0</v>
      </c>
      <c r="O66" s="281">
        <v>0</v>
      </c>
      <c r="P66" s="281">
        <v>0</v>
      </c>
      <c r="Q66" s="281">
        <v>0</v>
      </c>
      <c r="R66" s="283">
        <v>0</v>
      </c>
      <c r="S66" s="181" t="s">
        <v>55</v>
      </c>
      <c r="T66" s="235">
        <f t="shared" si="3"/>
        <v>1</v>
      </c>
      <c r="U66" s="281">
        <v>0</v>
      </c>
      <c r="V66" s="281">
        <v>0</v>
      </c>
      <c r="W66" s="281">
        <v>1</v>
      </c>
      <c r="X66" s="283">
        <v>0</v>
      </c>
    </row>
    <row r="67" spans="1:24">
      <c r="A67" s="181" t="s">
        <v>112</v>
      </c>
      <c r="B67" s="187">
        <f t="shared" si="0"/>
        <v>0</v>
      </c>
      <c r="C67" s="281">
        <v>0</v>
      </c>
      <c r="D67" s="281">
        <v>0</v>
      </c>
      <c r="E67" s="281">
        <v>0</v>
      </c>
      <c r="F67" s="281">
        <v>0</v>
      </c>
      <c r="G67" s="181" t="s">
        <v>112</v>
      </c>
      <c r="H67" s="235">
        <f t="shared" si="1"/>
        <v>0</v>
      </c>
      <c r="I67" s="281">
        <v>0</v>
      </c>
      <c r="J67" s="281">
        <v>0</v>
      </c>
      <c r="K67" s="281">
        <v>0</v>
      </c>
      <c r="L67" s="281">
        <v>0</v>
      </c>
      <c r="M67" s="181" t="s">
        <v>112</v>
      </c>
      <c r="N67" s="235">
        <f t="shared" si="2"/>
        <v>0</v>
      </c>
      <c r="O67" s="281">
        <v>0</v>
      </c>
      <c r="P67" s="281">
        <v>0</v>
      </c>
      <c r="Q67" s="281">
        <v>0</v>
      </c>
      <c r="R67" s="283">
        <v>0</v>
      </c>
      <c r="S67" s="181" t="s">
        <v>112</v>
      </c>
      <c r="T67" s="235">
        <f t="shared" si="3"/>
        <v>0</v>
      </c>
      <c r="U67" s="281">
        <v>0</v>
      </c>
      <c r="V67" s="281">
        <v>0</v>
      </c>
      <c r="W67" s="281">
        <v>0</v>
      </c>
      <c r="X67" s="283">
        <v>0</v>
      </c>
    </row>
    <row r="68" spans="1:24">
      <c r="A68" s="181" t="s">
        <v>116</v>
      </c>
      <c r="B68" s="187">
        <f t="shared" si="0"/>
        <v>5</v>
      </c>
      <c r="C68" s="281">
        <v>0</v>
      </c>
      <c r="D68" s="281">
        <v>5</v>
      </c>
      <c r="E68" s="281">
        <v>0</v>
      </c>
      <c r="F68" s="281">
        <v>0</v>
      </c>
      <c r="G68" s="181" t="s">
        <v>116</v>
      </c>
      <c r="H68" s="235">
        <f t="shared" si="1"/>
        <v>1</v>
      </c>
      <c r="I68" s="281">
        <v>0</v>
      </c>
      <c r="J68" s="281">
        <v>1</v>
      </c>
      <c r="K68" s="281">
        <v>0</v>
      </c>
      <c r="L68" s="281">
        <v>0</v>
      </c>
      <c r="M68" s="181" t="s">
        <v>116</v>
      </c>
      <c r="N68" s="235">
        <f t="shared" si="2"/>
        <v>3</v>
      </c>
      <c r="O68" s="281">
        <v>0</v>
      </c>
      <c r="P68" s="281">
        <v>3</v>
      </c>
      <c r="Q68" s="281">
        <v>0</v>
      </c>
      <c r="R68" s="283">
        <v>0</v>
      </c>
      <c r="S68" s="181" t="s">
        <v>116</v>
      </c>
      <c r="T68" s="235">
        <f t="shared" si="3"/>
        <v>1</v>
      </c>
      <c r="U68" s="281">
        <v>0</v>
      </c>
      <c r="V68" s="281">
        <v>1</v>
      </c>
      <c r="W68" s="281">
        <v>0</v>
      </c>
      <c r="X68" s="283">
        <v>0</v>
      </c>
    </row>
    <row r="69" spans="1:24">
      <c r="A69" s="181" t="s">
        <v>144</v>
      </c>
      <c r="B69" s="187">
        <f t="shared" si="0"/>
        <v>2</v>
      </c>
      <c r="C69" s="281">
        <v>0</v>
      </c>
      <c r="D69" s="281">
        <v>2</v>
      </c>
      <c r="E69" s="281">
        <v>0</v>
      </c>
      <c r="F69" s="281">
        <v>0</v>
      </c>
      <c r="G69" s="181" t="s">
        <v>144</v>
      </c>
      <c r="H69" s="235">
        <f t="shared" si="1"/>
        <v>1</v>
      </c>
      <c r="I69" s="281">
        <v>0</v>
      </c>
      <c r="J69" s="281">
        <v>1</v>
      </c>
      <c r="K69" s="281">
        <v>0</v>
      </c>
      <c r="L69" s="281">
        <v>0</v>
      </c>
      <c r="M69" s="181" t="s">
        <v>144</v>
      </c>
      <c r="N69" s="235">
        <f t="shared" si="2"/>
        <v>0</v>
      </c>
      <c r="O69" s="281">
        <v>0</v>
      </c>
      <c r="P69" s="281">
        <v>0</v>
      </c>
      <c r="Q69" s="281">
        <v>0</v>
      </c>
      <c r="R69" s="283">
        <v>0</v>
      </c>
      <c r="S69" s="181" t="s">
        <v>144</v>
      </c>
      <c r="T69" s="235">
        <f t="shared" si="3"/>
        <v>1</v>
      </c>
      <c r="U69" s="281">
        <v>0</v>
      </c>
      <c r="V69" s="281">
        <v>1</v>
      </c>
      <c r="W69" s="281">
        <v>0</v>
      </c>
      <c r="X69" s="283">
        <v>0</v>
      </c>
    </row>
    <row r="70" spans="1:24">
      <c r="A70" s="181" t="s">
        <v>108</v>
      </c>
      <c r="B70" s="187">
        <f t="shared" si="0"/>
        <v>1</v>
      </c>
      <c r="C70" s="281">
        <v>0</v>
      </c>
      <c r="D70" s="281">
        <v>1</v>
      </c>
      <c r="E70" s="281">
        <v>0</v>
      </c>
      <c r="F70" s="281">
        <v>0</v>
      </c>
      <c r="G70" s="181" t="s">
        <v>108</v>
      </c>
      <c r="H70" s="235">
        <f t="shared" si="1"/>
        <v>1</v>
      </c>
      <c r="I70" s="281">
        <v>0</v>
      </c>
      <c r="J70" s="281">
        <v>1</v>
      </c>
      <c r="K70" s="281">
        <v>0</v>
      </c>
      <c r="L70" s="281">
        <v>0</v>
      </c>
      <c r="M70" s="181" t="s">
        <v>108</v>
      </c>
      <c r="N70" s="235">
        <f t="shared" si="2"/>
        <v>0</v>
      </c>
      <c r="O70" s="281">
        <v>0</v>
      </c>
      <c r="P70" s="281">
        <v>0</v>
      </c>
      <c r="Q70" s="281">
        <v>0</v>
      </c>
      <c r="R70" s="283">
        <v>0</v>
      </c>
      <c r="S70" s="181" t="s">
        <v>108</v>
      </c>
      <c r="T70" s="235">
        <f t="shared" si="3"/>
        <v>0</v>
      </c>
      <c r="U70" s="281">
        <v>0</v>
      </c>
      <c r="V70" s="281">
        <v>0</v>
      </c>
      <c r="W70" s="281">
        <v>0</v>
      </c>
      <c r="X70" s="283">
        <v>0</v>
      </c>
    </row>
    <row r="71" spans="1:24">
      <c r="A71" s="181" t="s">
        <v>63</v>
      </c>
      <c r="B71" s="187">
        <f t="shared" si="0"/>
        <v>0</v>
      </c>
      <c r="C71" s="281">
        <v>0</v>
      </c>
      <c r="D71" s="281">
        <v>0</v>
      </c>
      <c r="E71" s="281">
        <v>0</v>
      </c>
      <c r="F71" s="281">
        <v>0</v>
      </c>
      <c r="G71" s="181" t="s">
        <v>63</v>
      </c>
      <c r="H71" s="235">
        <f t="shared" si="1"/>
        <v>0</v>
      </c>
      <c r="I71" s="281">
        <v>0</v>
      </c>
      <c r="J71" s="281">
        <v>0</v>
      </c>
      <c r="K71" s="281">
        <v>0</v>
      </c>
      <c r="L71" s="281">
        <v>0</v>
      </c>
      <c r="M71" s="181" t="s">
        <v>63</v>
      </c>
      <c r="N71" s="235">
        <f t="shared" si="2"/>
        <v>0</v>
      </c>
      <c r="O71" s="281">
        <v>0</v>
      </c>
      <c r="P71" s="281">
        <v>0</v>
      </c>
      <c r="Q71" s="281">
        <v>0</v>
      </c>
      <c r="R71" s="283">
        <v>0</v>
      </c>
      <c r="S71" s="181" t="s">
        <v>63</v>
      </c>
      <c r="T71" s="235">
        <f t="shared" si="3"/>
        <v>0</v>
      </c>
      <c r="U71" s="281">
        <v>0</v>
      </c>
      <c r="V71" s="281">
        <v>0</v>
      </c>
      <c r="W71" s="281">
        <v>0</v>
      </c>
      <c r="X71" s="283">
        <v>0</v>
      </c>
    </row>
    <row r="72" spans="1:24">
      <c r="A72" s="181" t="s">
        <v>117</v>
      </c>
      <c r="B72" s="187">
        <f t="shared" si="0"/>
        <v>4</v>
      </c>
      <c r="C72" s="281">
        <v>0</v>
      </c>
      <c r="D72" s="281">
        <v>3</v>
      </c>
      <c r="E72" s="281">
        <v>1</v>
      </c>
      <c r="F72" s="281">
        <v>0</v>
      </c>
      <c r="G72" s="181" t="s">
        <v>117</v>
      </c>
      <c r="H72" s="235">
        <f t="shared" si="1"/>
        <v>0</v>
      </c>
      <c r="I72" s="281">
        <v>0</v>
      </c>
      <c r="J72" s="281">
        <v>0</v>
      </c>
      <c r="K72" s="281">
        <v>0</v>
      </c>
      <c r="L72" s="281">
        <v>0</v>
      </c>
      <c r="M72" s="181" t="s">
        <v>117</v>
      </c>
      <c r="N72" s="235">
        <f t="shared" si="2"/>
        <v>1</v>
      </c>
      <c r="O72" s="281">
        <v>0</v>
      </c>
      <c r="P72" s="281">
        <v>0</v>
      </c>
      <c r="Q72" s="281">
        <v>1</v>
      </c>
      <c r="R72" s="283">
        <v>0</v>
      </c>
      <c r="S72" s="181" t="s">
        <v>117</v>
      </c>
      <c r="T72" s="235">
        <f t="shared" si="3"/>
        <v>3</v>
      </c>
      <c r="U72" s="281">
        <v>0</v>
      </c>
      <c r="V72" s="281">
        <v>3</v>
      </c>
      <c r="W72" s="281">
        <v>0</v>
      </c>
      <c r="X72" s="283">
        <v>0</v>
      </c>
    </row>
    <row r="73" spans="1:24">
      <c r="A73" s="181" t="s">
        <v>162</v>
      </c>
      <c r="B73" s="187">
        <f t="shared" si="0"/>
        <v>1</v>
      </c>
      <c r="C73" s="281">
        <v>0</v>
      </c>
      <c r="D73" s="281">
        <v>1</v>
      </c>
      <c r="E73" s="281">
        <v>0</v>
      </c>
      <c r="F73" s="281">
        <v>0</v>
      </c>
      <c r="G73" s="181" t="s">
        <v>162</v>
      </c>
      <c r="H73" s="235">
        <f t="shared" si="1"/>
        <v>0</v>
      </c>
      <c r="I73" s="281">
        <v>0</v>
      </c>
      <c r="J73" s="281">
        <v>0</v>
      </c>
      <c r="K73" s="281">
        <v>0</v>
      </c>
      <c r="L73" s="281">
        <v>0</v>
      </c>
      <c r="M73" s="181" t="s">
        <v>162</v>
      </c>
      <c r="N73" s="235">
        <f t="shared" si="2"/>
        <v>1</v>
      </c>
      <c r="O73" s="281">
        <v>0</v>
      </c>
      <c r="P73" s="281">
        <v>1</v>
      </c>
      <c r="Q73" s="281">
        <v>0</v>
      </c>
      <c r="R73" s="283">
        <v>0</v>
      </c>
      <c r="S73" s="181" t="s">
        <v>162</v>
      </c>
      <c r="T73" s="235">
        <f t="shared" si="3"/>
        <v>0</v>
      </c>
      <c r="U73" s="281">
        <v>0</v>
      </c>
      <c r="V73" s="281">
        <v>0</v>
      </c>
      <c r="W73" s="281">
        <v>0</v>
      </c>
      <c r="X73" s="283">
        <v>0</v>
      </c>
    </row>
    <row r="74" spans="1:24">
      <c r="A74" s="181" t="s">
        <v>50</v>
      </c>
      <c r="B74" s="187">
        <f t="shared" si="0"/>
        <v>0</v>
      </c>
      <c r="C74" s="281">
        <v>0</v>
      </c>
      <c r="D74" s="281">
        <v>0</v>
      </c>
      <c r="E74" s="281">
        <v>0</v>
      </c>
      <c r="F74" s="281">
        <v>0</v>
      </c>
      <c r="G74" s="181" t="s">
        <v>50</v>
      </c>
      <c r="H74" s="235">
        <f t="shared" si="1"/>
        <v>0</v>
      </c>
      <c r="I74" s="281">
        <v>0</v>
      </c>
      <c r="J74" s="281">
        <v>0</v>
      </c>
      <c r="K74" s="281">
        <v>0</v>
      </c>
      <c r="L74" s="281">
        <v>0</v>
      </c>
      <c r="M74" s="181" t="s">
        <v>50</v>
      </c>
      <c r="N74" s="235">
        <f t="shared" si="2"/>
        <v>0</v>
      </c>
      <c r="O74" s="281">
        <v>0</v>
      </c>
      <c r="P74" s="281">
        <v>0</v>
      </c>
      <c r="Q74" s="281">
        <v>0</v>
      </c>
      <c r="R74" s="283">
        <v>0</v>
      </c>
      <c r="S74" s="181" t="s">
        <v>50</v>
      </c>
      <c r="T74" s="235">
        <f t="shared" si="3"/>
        <v>0</v>
      </c>
      <c r="U74" s="281">
        <v>0</v>
      </c>
      <c r="V74" s="281">
        <v>0</v>
      </c>
      <c r="W74" s="281">
        <v>0</v>
      </c>
      <c r="X74" s="283">
        <v>0</v>
      </c>
    </row>
    <row r="75" spans="1:24">
      <c r="A75" s="181" t="s">
        <v>18</v>
      </c>
      <c r="B75" s="187">
        <f t="shared" si="0"/>
        <v>0</v>
      </c>
      <c r="C75" s="281">
        <v>0</v>
      </c>
      <c r="D75" s="281">
        <v>0</v>
      </c>
      <c r="E75" s="281">
        <v>0</v>
      </c>
      <c r="F75" s="281">
        <v>0</v>
      </c>
      <c r="G75" s="181" t="s">
        <v>18</v>
      </c>
      <c r="H75" s="235">
        <f t="shared" si="1"/>
        <v>0</v>
      </c>
      <c r="I75" s="281">
        <v>0</v>
      </c>
      <c r="J75" s="281">
        <v>0</v>
      </c>
      <c r="K75" s="281">
        <v>0</v>
      </c>
      <c r="L75" s="281">
        <v>0</v>
      </c>
      <c r="M75" s="181" t="s">
        <v>18</v>
      </c>
      <c r="N75" s="235">
        <f t="shared" si="2"/>
        <v>0</v>
      </c>
      <c r="O75" s="281">
        <v>0</v>
      </c>
      <c r="P75" s="281">
        <v>0</v>
      </c>
      <c r="Q75" s="281">
        <v>0</v>
      </c>
      <c r="R75" s="283">
        <v>0</v>
      </c>
      <c r="S75" s="181" t="s">
        <v>18</v>
      </c>
      <c r="T75" s="235">
        <f t="shared" si="3"/>
        <v>0</v>
      </c>
      <c r="U75" s="281">
        <v>0</v>
      </c>
      <c r="V75" s="281">
        <v>0</v>
      </c>
      <c r="W75" s="281">
        <v>0</v>
      </c>
      <c r="X75" s="283">
        <v>0</v>
      </c>
    </row>
    <row r="76" spans="1:24">
      <c r="A76" s="181" t="s">
        <v>51</v>
      </c>
      <c r="B76" s="187">
        <f t="shared" si="0"/>
        <v>0</v>
      </c>
      <c r="C76" s="281">
        <v>0</v>
      </c>
      <c r="D76" s="281">
        <v>0</v>
      </c>
      <c r="E76" s="281">
        <v>0</v>
      </c>
      <c r="F76" s="281">
        <v>0</v>
      </c>
      <c r="G76" s="181" t="s">
        <v>51</v>
      </c>
      <c r="H76" s="235">
        <f t="shared" si="1"/>
        <v>0</v>
      </c>
      <c r="I76" s="281">
        <v>0</v>
      </c>
      <c r="J76" s="281">
        <v>0</v>
      </c>
      <c r="K76" s="281">
        <v>0</v>
      </c>
      <c r="L76" s="281">
        <v>0</v>
      </c>
      <c r="M76" s="181" t="s">
        <v>51</v>
      </c>
      <c r="N76" s="235">
        <f t="shared" si="2"/>
        <v>0</v>
      </c>
      <c r="O76" s="281">
        <v>0</v>
      </c>
      <c r="P76" s="281">
        <v>0</v>
      </c>
      <c r="Q76" s="281">
        <v>0</v>
      </c>
      <c r="R76" s="283">
        <v>0</v>
      </c>
      <c r="S76" s="181" t="s">
        <v>51</v>
      </c>
      <c r="T76" s="235">
        <f t="shared" si="3"/>
        <v>0</v>
      </c>
      <c r="U76" s="281">
        <v>0</v>
      </c>
      <c r="V76" s="281">
        <v>0</v>
      </c>
      <c r="W76" s="281">
        <v>0</v>
      </c>
      <c r="X76" s="283">
        <v>0</v>
      </c>
    </row>
    <row r="77" spans="1:24">
      <c r="A77" s="181" t="s">
        <v>24</v>
      </c>
      <c r="B77" s="187">
        <f t="shared" si="0"/>
        <v>0</v>
      </c>
      <c r="C77" s="281">
        <v>0</v>
      </c>
      <c r="D77" s="281">
        <v>0</v>
      </c>
      <c r="E77" s="281">
        <v>0</v>
      </c>
      <c r="F77" s="281">
        <v>0</v>
      </c>
      <c r="G77" s="181" t="s">
        <v>24</v>
      </c>
      <c r="H77" s="235">
        <f t="shared" si="1"/>
        <v>0</v>
      </c>
      <c r="I77" s="281">
        <v>0</v>
      </c>
      <c r="J77" s="281">
        <v>0</v>
      </c>
      <c r="K77" s="281">
        <v>0</v>
      </c>
      <c r="L77" s="281">
        <v>0</v>
      </c>
      <c r="M77" s="181" t="s">
        <v>24</v>
      </c>
      <c r="N77" s="235">
        <f t="shared" si="2"/>
        <v>0</v>
      </c>
      <c r="O77" s="281">
        <v>0</v>
      </c>
      <c r="P77" s="281">
        <v>0</v>
      </c>
      <c r="Q77" s="281">
        <v>0</v>
      </c>
      <c r="R77" s="283">
        <v>0</v>
      </c>
      <c r="S77" s="181" t="s">
        <v>24</v>
      </c>
      <c r="T77" s="235">
        <f t="shared" si="3"/>
        <v>0</v>
      </c>
      <c r="U77" s="281">
        <v>0</v>
      </c>
      <c r="V77" s="281">
        <v>0</v>
      </c>
      <c r="W77" s="281">
        <v>0</v>
      </c>
      <c r="X77" s="283">
        <v>0</v>
      </c>
    </row>
    <row r="78" spans="1:24">
      <c r="A78" s="181" t="s">
        <v>164</v>
      </c>
      <c r="B78" s="187">
        <f t="shared" si="0"/>
        <v>1</v>
      </c>
      <c r="C78" s="281">
        <v>0</v>
      </c>
      <c r="D78" s="281">
        <v>1</v>
      </c>
      <c r="E78" s="281">
        <v>0</v>
      </c>
      <c r="F78" s="281">
        <v>0</v>
      </c>
      <c r="G78" s="181" t="s">
        <v>164</v>
      </c>
      <c r="H78" s="235">
        <f t="shared" si="1"/>
        <v>0</v>
      </c>
      <c r="I78" s="281">
        <v>0</v>
      </c>
      <c r="J78" s="281">
        <v>0</v>
      </c>
      <c r="K78" s="281">
        <v>0</v>
      </c>
      <c r="L78" s="281">
        <v>0</v>
      </c>
      <c r="M78" s="181" t="s">
        <v>164</v>
      </c>
      <c r="N78" s="235">
        <f t="shared" si="2"/>
        <v>0</v>
      </c>
      <c r="O78" s="281">
        <v>0</v>
      </c>
      <c r="P78" s="281">
        <v>0</v>
      </c>
      <c r="Q78" s="281">
        <v>0</v>
      </c>
      <c r="R78" s="283">
        <v>0</v>
      </c>
      <c r="S78" s="181" t="s">
        <v>164</v>
      </c>
      <c r="T78" s="235">
        <f t="shared" si="3"/>
        <v>1</v>
      </c>
      <c r="U78" s="281">
        <v>0</v>
      </c>
      <c r="V78" s="281">
        <v>1</v>
      </c>
      <c r="W78" s="281">
        <v>0</v>
      </c>
      <c r="X78" s="283">
        <v>0</v>
      </c>
    </row>
    <row r="79" spans="1:24">
      <c r="A79" s="181" t="s">
        <v>60</v>
      </c>
      <c r="B79" s="187">
        <f t="shared" si="0"/>
        <v>0</v>
      </c>
      <c r="C79" s="281">
        <v>0</v>
      </c>
      <c r="D79" s="281">
        <v>0</v>
      </c>
      <c r="E79" s="281">
        <v>0</v>
      </c>
      <c r="F79" s="281">
        <v>0</v>
      </c>
      <c r="G79" s="181" t="s">
        <v>60</v>
      </c>
      <c r="H79" s="235">
        <f t="shared" si="1"/>
        <v>0</v>
      </c>
      <c r="I79" s="281">
        <v>0</v>
      </c>
      <c r="J79" s="281">
        <v>0</v>
      </c>
      <c r="K79" s="281">
        <v>0</v>
      </c>
      <c r="L79" s="281">
        <v>0</v>
      </c>
      <c r="M79" s="181" t="s">
        <v>60</v>
      </c>
      <c r="N79" s="235">
        <f t="shared" si="2"/>
        <v>0</v>
      </c>
      <c r="O79" s="281">
        <v>0</v>
      </c>
      <c r="P79" s="281">
        <v>0</v>
      </c>
      <c r="Q79" s="281">
        <v>0</v>
      </c>
      <c r="R79" s="283">
        <v>0</v>
      </c>
      <c r="S79" s="181" t="s">
        <v>60</v>
      </c>
      <c r="T79" s="235">
        <f t="shared" si="3"/>
        <v>0</v>
      </c>
      <c r="U79" s="281">
        <v>0</v>
      </c>
      <c r="V79" s="281">
        <v>0</v>
      </c>
      <c r="W79" s="281">
        <v>0</v>
      </c>
      <c r="X79" s="283">
        <v>0</v>
      </c>
    </row>
    <row r="80" spans="1:24">
      <c r="A80" s="181" t="s">
        <v>140</v>
      </c>
      <c r="B80" s="187">
        <f t="shared" si="0"/>
        <v>0</v>
      </c>
      <c r="C80" s="281">
        <v>0</v>
      </c>
      <c r="D80" s="281">
        <v>0</v>
      </c>
      <c r="E80" s="281">
        <v>0</v>
      </c>
      <c r="F80" s="281">
        <v>0</v>
      </c>
      <c r="G80" s="181" t="s">
        <v>140</v>
      </c>
      <c r="H80" s="235">
        <f t="shared" si="1"/>
        <v>0</v>
      </c>
      <c r="I80" s="281">
        <v>0</v>
      </c>
      <c r="J80" s="281">
        <v>0</v>
      </c>
      <c r="K80" s="281">
        <v>0</v>
      </c>
      <c r="L80" s="281">
        <v>0</v>
      </c>
      <c r="M80" s="181" t="s">
        <v>140</v>
      </c>
      <c r="N80" s="235">
        <f t="shared" si="2"/>
        <v>0</v>
      </c>
      <c r="O80" s="281">
        <v>0</v>
      </c>
      <c r="P80" s="281">
        <v>0</v>
      </c>
      <c r="Q80" s="281">
        <v>0</v>
      </c>
      <c r="R80" s="283">
        <v>0</v>
      </c>
      <c r="S80" s="181" t="s">
        <v>140</v>
      </c>
      <c r="T80" s="235">
        <f t="shared" si="3"/>
        <v>0</v>
      </c>
      <c r="U80" s="281">
        <v>0</v>
      </c>
      <c r="V80" s="281">
        <v>0</v>
      </c>
      <c r="W80" s="281">
        <v>0</v>
      </c>
      <c r="X80" s="283">
        <v>0</v>
      </c>
    </row>
    <row r="81" spans="1:24">
      <c r="A81" s="181" t="s">
        <v>189</v>
      </c>
      <c r="B81" s="187">
        <f t="shared" si="0"/>
        <v>1</v>
      </c>
      <c r="C81" s="281">
        <v>0</v>
      </c>
      <c r="D81" s="281">
        <v>1</v>
      </c>
      <c r="E81" s="281">
        <v>0</v>
      </c>
      <c r="F81" s="281">
        <v>0</v>
      </c>
      <c r="G81" s="181" t="s">
        <v>189</v>
      </c>
      <c r="H81" s="235">
        <f t="shared" si="1"/>
        <v>0</v>
      </c>
      <c r="I81" s="281">
        <v>0</v>
      </c>
      <c r="J81" s="281">
        <v>0</v>
      </c>
      <c r="K81" s="281">
        <v>0</v>
      </c>
      <c r="L81" s="281">
        <v>0</v>
      </c>
      <c r="M81" s="181" t="s">
        <v>189</v>
      </c>
      <c r="N81" s="235">
        <f t="shared" si="2"/>
        <v>1</v>
      </c>
      <c r="O81" s="281">
        <v>0</v>
      </c>
      <c r="P81" s="281">
        <v>1</v>
      </c>
      <c r="Q81" s="281">
        <v>0</v>
      </c>
      <c r="R81" s="283">
        <v>0</v>
      </c>
      <c r="S81" s="181" t="s">
        <v>189</v>
      </c>
      <c r="T81" s="235">
        <f t="shared" si="3"/>
        <v>0</v>
      </c>
      <c r="U81" s="281">
        <v>0</v>
      </c>
      <c r="V81" s="281">
        <v>0</v>
      </c>
      <c r="W81" s="281">
        <v>0</v>
      </c>
      <c r="X81" s="283">
        <v>0</v>
      </c>
    </row>
    <row r="82" spans="1:24">
      <c r="A82" s="181" t="s">
        <v>130</v>
      </c>
      <c r="B82" s="187">
        <f t="shared" si="0"/>
        <v>0</v>
      </c>
      <c r="C82" s="281">
        <v>0</v>
      </c>
      <c r="D82" s="281">
        <v>0</v>
      </c>
      <c r="E82" s="281">
        <v>0</v>
      </c>
      <c r="F82" s="281">
        <v>0</v>
      </c>
      <c r="G82" s="181" t="s">
        <v>130</v>
      </c>
      <c r="H82" s="235">
        <f t="shared" si="1"/>
        <v>0</v>
      </c>
      <c r="I82" s="281">
        <v>0</v>
      </c>
      <c r="J82" s="281">
        <v>0</v>
      </c>
      <c r="K82" s="281">
        <v>0</v>
      </c>
      <c r="L82" s="281">
        <v>0</v>
      </c>
      <c r="M82" s="181" t="s">
        <v>130</v>
      </c>
      <c r="N82" s="235">
        <f t="shared" si="2"/>
        <v>0</v>
      </c>
      <c r="O82" s="281">
        <v>0</v>
      </c>
      <c r="P82" s="281">
        <v>0</v>
      </c>
      <c r="Q82" s="281">
        <v>0</v>
      </c>
      <c r="R82" s="283">
        <v>0</v>
      </c>
      <c r="S82" s="181" t="s">
        <v>130</v>
      </c>
      <c r="T82" s="235">
        <f t="shared" si="3"/>
        <v>0</v>
      </c>
      <c r="U82" s="281">
        <v>0</v>
      </c>
      <c r="V82" s="281">
        <v>0</v>
      </c>
      <c r="W82" s="281">
        <v>0</v>
      </c>
      <c r="X82" s="283">
        <v>0</v>
      </c>
    </row>
    <row r="83" spans="1:24">
      <c r="A83" s="181" t="s">
        <v>145</v>
      </c>
      <c r="B83" s="187">
        <f t="shared" si="0"/>
        <v>2</v>
      </c>
      <c r="C83" s="281">
        <v>0</v>
      </c>
      <c r="D83" s="281">
        <v>2</v>
      </c>
      <c r="E83" s="281">
        <v>0</v>
      </c>
      <c r="F83" s="281">
        <v>0</v>
      </c>
      <c r="G83" s="181" t="s">
        <v>145</v>
      </c>
      <c r="H83" s="235">
        <f t="shared" si="1"/>
        <v>1</v>
      </c>
      <c r="I83" s="281">
        <v>0</v>
      </c>
      <c r="J83" s="281">
        <v>1</v>
      </c>
      <c r="K83" s="281">
        <v>0</v>
      </c>
      <c r="L83" s="281">
        <v>0</v>
      </c>
      <c r="M83" s="181" t="s">
        <v>145</v>
      </c>
      <c r="N83" s="235">
        <f t="shared" si="2"/>
        <v>1</v>
      </c>
      <c r="O83" s="281">
        <v>0</v>
      </c>
      <c r="P83" s="281">
        <v>1</v>
      </c>
      <c r="Q83" s="281">
        <v>0</v>
      </c>
      <c r="R83" s="283">
        <v>0</v>
      </c>
      <c r="S83" s="181" t="s">
        <v>145</v>
      </c>
      <c r="T83" s="235">
        <f t="shared" si="3"/>
        <v>0</v>
      </c>
      <c r="U83" s="281">
        <v>0</v>
      </c>
      <c r="V83" s="281">
        <v>0</v>
      </c>
      <c r="W83" s="281">
        <v>0</v>
      </c>
      <c r="X83" s="283">
        <v>0</v>
      </c>
    </row>
    <row r="84" spans="1:24">
      <c r="A84" s="181" t="s">
        <v>190</v>
      </c>
      <c r="B84" s="187">
        <f t="shared" si="0"/>
        <v>0</v>
      </c>
      <c r="C84" s="281">
        <v>0</v>
      </c>
      <c r="D84" s="281">
        <v>0</v>
      </c>
      <c r="E84" s="281">
        <v>0</v>
      </c>
      <c r="F84" s="281">
        <v>0</v>
      </c>
      <c r="G84" s="181" t="s">
        <v>190</v>
      </c>
      <c r="H84" s="235">
        <f t="shared" si="1"/>
        <v>0</v>
      </c>
      <c r="I84" s="281">
        <v>0</v>
      </c>
      <c r="J84" s="281">
        <v>0</v>
      </c>
      <c r="K84" s="281">
        <v>0</v>
      </c>
      <c r="L84" s="281">
        <v>0</v>
      </c>
      <c r="M84" s="181" t="s">
        <v>190</v>
      </c>
      <c r="N84" s="235">
        <f t="shared" si="2"/>
        <v>0</v>
      </c>
      <c r="O84" s="281">
        <v>0</v>
      </c>
      <c r="P84" s="281">
        <v>0</v>
      </c>
      <c r="Q84" s="281">
        <v>0</v>
      </c>
      <c r="R84" s="283">
        <v>0</v>
      </c>
      <c r="S84" s="181" t="s">
        <v>190</v>
      </c>
      <c r="T84" s="235">
        <f t="shared" si="3"/>
        <v>0</v>
      </c>
      <c r="U84" s="281">
        <v>0</v>
      </c>
      <c r="V84" s="281">
        <v>0</v>
      </c>
      <c r="W84" s="281">
        <v>0</v>
      </c>
      <c r="X84" s="283">
        <v>0</v>
      </c>
    </row>
    <row r="85" spans="1:24">
      <c r="A85" s="181" t="s">
        <v>33</v>
      </c>
      <c r="B85" s="187">
        <f t="shared" si="0"/>
        <v>0</v>
      </c>
      <c r="C85" s="281">
        <v>0</v>
      </c>
      <c r="D85" s="281">
        <v>0</v>
      </c>
      <c r="E85" s="281">
        <v>0</v>
      </c>
      <c r="F85" s="281">
        <v>0</v>
      </c>
      <c r="G85" s="181" t="s">
        <v>33</v>
      </c>
      <c r="H85" s="235">
        <f t="shared" si="1"/>
        <v>0</v>
      </c>
      <c r="I85" s="281">
        <v>0</v>
      </c>
      <c r="J85" s="281">
        <v>0</v>
      </c>
      <c r="K85" s="281">
        <v>0</v>
      </c>
      <c r="L85" s="281">
        <v>0</v>
      </c>
      <c r="M85" s="181" t="s">
        <v>33</v>
      </c>
      <c r="N85" s="235">
        <f t="shared" si="2"/>
        <v>0</v>
      </c>
      <c r="O85" s="281">
        <v>0</v>
      </c>
      <c r="P85" s="281">
        <v>0</v>
      </c>
      <c r="Q85" s="281">
        <v>0</v>
      </c>
      <c r="R85" s="283">
        <v>0</v>
      </c>
      <c r="S85" s="181" t="s">
        <v>33</v>
      </c>
      <c r="T85" s="235">
        <f t="shared" si="3"/>
        <v>0</v>
      </c>
      <c r="U85" s="281">
        <v>0</v>
      </c>
      <c r="V85" s="281">
        <v>0</v>
      </c>
      <c r="W85" s="281">
        <v>0</v>
      </c>
      <c r="X85" s="283">
        <v>0</v>
      </c>
    </row>
    <row r="86" spans="1:24">
      <c r="A86" s="181" t="s">
        <v>70</v>
      </c>
      <c r="B86" s="187">
        <f t="shared" si="0"/>
        <v>1</v>
      </c>
      <c r="C86" s="281">
        <v>1</v>
      </c>
      <c r="D86" s="281">
        <v>0</v>
      </c>
      <c r="E86" s="281">
        <v>0</v>
      </c>
      <c r="F86" s="281">
        <v>0</v>
      </c>
      <c r="G86" s="181" t="s">
        <v>70</v>
      </c>
      <c r="H86" s="235">
        <f t="shared" si="1"/>
        <v>0</v>
      </c>
      <c r="I86" s="281">
        <v>0</v>
      </c>
      <c r="J86" s="281">
        <v>0</v>
      </c>
      <c r="K86" s="281">
        <v>0</v>
      </c>
      <c r="L86" s="281">
        <v>0</v>
      </c>
      <c r="M86" s="181" t="s">
        <v>70</v>
      </c>
      <c r="N86" s="235">
        <f t="shared" si="2"/>
        <v>1</v>
      </c>
      <c r="O86" s="281">
        <v>1</v>
      </c>
      <c r="P86" s="281">
        <v>0</v>
      </c>
      <c r="Q86" s="281">
        <v>0</v>
      </c>
      <c r="R86" s="283">
        <v>0</v>
      </c>
      <c r="S86" s="181" t="s">
        <v>70</v>
      </c>
      <c r="T86" s="235">
        <f t="shared" si="3"/>
        <v>0</v>
      </c>
      <c r="U86" s="281">
        <v>0</v>
      </c>
      <c r="V86" s="281">
        <v>0</v>
      </c>
      <c r="W86" s="281">
        <v>0</v>
      </c>
      <c r="X86" s="283">
        <v>0</v>
      </c>
    </row>
    <row r="87" spans="1:24">
      <c r="A87" s="181" t="s">
        <v>261</v>
      </c>
      <c r="B87" s="187">
        <f t="shared" si="0"/>
        <v>0</v>
      </c>
      <c r="C87" s="281">
        <v>0</v>
      </c>
      <c r="D87" s="281">
        <v>0</v>
      </c>
      <c r="E87" s="281">
        <v>0</v>
      </c>
      <c r="F87" s="281">
        <v>0</v>
      </c>
      <c r="G87" s="181" t="s">
        <v>261</v>
      </c>
      <c r="H87" s="235">
        <f t="shared" si="1"/>
        <v>0</v>
      </c>
      <c r="I87" s="281">
        <v>0</v>
      </c>
      <c r="J87" s="281">
        <v>0</v>
      </c>
      <c r="K87" s="281">
        <v>0</v>
      </c>
      <c r="L87" s="281">
        <v>0</v>
      </c>
      <c r="M87" s="181" t="s">
        <v>261</v>
      </c>
      <c r="N87" s="235">
        <f t="shared" si="2"/>
        <v>0</v>
      </c>
      <c r="O87" s="281">
        <v>0</v>
      </c>
      <c r="P87" s="281">
        <v>0</v>
      </c>
      <c r="Q87" s="281">
        <v>0</v>
      </c>
      <c r="R87" s="283">
        <v>0</v>
      </c>
      <c r="S87" s="181" t="s">
        <v>261</v>
      </c>
      <c r="T87" s="235">
        <f t="shared" si="3"/>
        <v>0</v>
      </c>
      <c r="U87" s="281">
        <v>0</v>
      </c>
      <c r="V87" s="281">
        <v>0</v>
      </c>
      <c r="W87" s="281">
        <v>0</v>
      </c>
      <c r="X87" s="283">
        <v>0</v>
      </c>
    </row>
    <row r="88" spans="1:24">
      <c r="A88" s="181" t="s">
        <v>126</v>
      </c>
      <c r="B88" s="187">
        <f t="shared" si="0"/>
        <v>1</v>
      </c>
      <c r="C88" s="281">
        <v>0</v>
      </c>
      <c r="D88" s="281">
        <v>1</v>
      </c>
      <c r="E88" s="281">
        <v>0</v>
      </c>
      <c r="F88" s="281">
        <v>0</v>
      </c>
      <c r="G88" s="181" t="s">
        <v>126</v>
      </c>
      <c r="H88" s="235">
        <f t="shared" si="1"/>
        <v>0</v>
      </c>
      <c r="I88" s="281">
        <v>0</v>
      </c>
      <c r="J88" s="281">
        <v>0</v>
      </c>
      <c r="K88" s="281">
        <v>0</v>
      </c>
      <c r="L88" s="281">
        <v>0</v>
      </c>
      <c r="M88" s="181" t="s">
        <v>126</v>
      </c>
      <c r="N88" s="235">
        <f t="shared" si="2"/>
        <v>1</v>
      </c>
      <c r="O88" s="281">
        <v>0</v>
      </c>
      <c r="P88" s="281">
        <v>1</v>
      </c>
      <c r="Q88" s="281">
        <v>0</v>
      </c>
      <c r="R88" s="283">
        <v>0</v>
      </c>
      <c r="S88" s="181" t="s">
        <v>126</v>
      </c>
      <c r="T88" s="235">
        <f t="shared" si="3"/>
        <v>0</v>
      </c>
      <c r="U88" s="281">
        <v>0</v>
      </c>
      <c r="V88" s="281">
        <v>0</v>
      </c>
      <c r="W88" s="281">
        <v>0</v>
      </c>
      <c r="X88" s="283">
        <v>0</v>
      </c>
    </row>
    <row r="89" spans="1:24">
      <c r="A89" s="181" t="s">
        <v>148</v>
      </c>
      <c r="B89" s="187">
        <f t="shared" si="0"/>
        <v>1</v>
      </c>
      <c r="C89" s="281">
        <v>0</v>
      </c>
      <c r="D89" s="281">
        <v>1</v>
      </c>
      <c r="E89" s="281">
        <v>0</v>
      </c>
      <c r="F89" s="281">
        <v>0</v>
      </c>
      <c r="G89" s="181" t="s">
        <v>148</v>
      </c>
      <c r="H89" s="235">
        <f t="shared" si="1"/>
        <v>0</v>
      </c>
      <c r="I89" s="281">
        <v>0</v>
      </c>
      <c r="J89" s="281">
        <v>0</v>
      </c>
      <c r="K89" s="281">
        <v>0</v>
      </c>
      <c r="L89" s="281">
        <v>0</v>
      </c>
      <c r="M89" s="181" t="s">
        <v>148</v>
      </c>
      <c r="N89" s="235">
        <f t="shared" si="2"/>
        <v>1</v>
      </c>
      <c r="O89" s="281">
        <v>0</v>
      </c>
      <c r="P89" s="281">
        <v>1</v>
      </c>
      <c r="Q89" s="281">
        <v>0</v>
      </c>
      <c r="R89" s="283">
        <v>0</v>
      </c>
      <c r="S89" s="181" t="s">
        <v>148</v>
      </c>
      <c r="T89" s="235">
        <f t="shared" si="3"/>
        <v>0</v>
      </c>
      <c r="U89" s="281">
        <v>0</v>
      </c>
      <c r="V89" s="281">
        <v>0</v>
      </c>
      <c r="W89" s="281">
        <v>0</v>
      </c>
      <c r="X89" s="283">
        <v>0</v>
      </c>
    </row>
    <row r="90" spans="1:24">
      <c r="A90" s="181" t="s">
        <v>118</v>
      </c>
      <c r="B90" s="187">
        <f t="shared" si="0"/>
        <v>7</v>
      </c>
      <c r="C90" s="281">
        <v>2</v>
      </c>
      <c r="D90" s="281">
        <v>5</v>
      </c>
      <c r="E90" s="281">
        <v>0</v>
      </c>
      <c r="F90" s="281">
        <v>0</v>
      </c>
      <c r="G90" s="181" t="s">
        <v>118</v>
      </c>
      <c r="H90" s="235">
        <f t="shared" si="1"/>
        <v>0</v>
      </c>
      <c r="I90" s="281">
        <v>0</v>
      </c>
      <c r="J90" s="281">
        <v>0</v>
      </c>
      <c r="K90" s="281">
        <v>0</v>
      </c>
      <c r="L90" s="281">
        <v>0</v>
      </c>
      <c r="M90" s="181" t="s">
        <v>118</v>
      </c>
      <c r="N90" s="235">
        <f t="shared" si="2"/>
        <v>3</v>
      </c>
      <c r="O90" s="281">
        <v>0</v>
      </c>
      <c r="P90" s="281">
        <v>3</v>
      </c>
      <c r="Q90" s="281">
        <v>0</v>
      </c>
      <c r="R90" s="283">
        <v>0</v>
      </c>
      <c r="S90" s="181" t="s">
        <v>118</v>
      </c>
      <c r="T90" s="235">
        <f t="shared" si="3"/>
        <v>4</v>
      </c>
      <c r="U90" s="281">
        <v>2</v>
      </c>
      <c r="V90" s="281">
        <v>2</v>
      </c>
      <c r="W90" s="281">
        <v>0</v>
      </c>
      <c r="X90" s="283">
        <v>0</v>
      </c>
    </row>
    <row r="91" spans="1:24">
      <c r="A91" s="181" t="s">
        <v>146</v>
      </c>
      <c r="B91" s="187">
        <f t="shared" si="0"/>
        <v>0</v>
      </c>
      <c r="C91" s="281">
        <v>0</v>
      </c>
      <c r="D91" s="281">
        <v>0</v>
      </c>
      <c r="E91" s="281">
        <v>0</v>
      </c>
      <c r="F91" s="281">
        <v>0</v>
      </c>
      <c r="G91" s="180" t="s">
        <v>146</v>
      </c>
      <c r="H91" s="235">
        <f t="shared" si="1"/>
        <v>0</v>
      </c>
      <c r="I91" s="281">
        <v>0</v>
      </c>
      <c r="J91" s="281">
        <v>0</v>
      </c>
      <c r="K91" s="281">
        <v>0</v>
      </c>
      <c r="L91" s="281">
        <v>0</v>
      </c>
      <c r="M91" s="180" t="s">
        <v>146</v>
      </c>
      <c r="N91" s="235">
        <f t="shared" si="2"/>
        <v>0</v>
      </c>
      <c r="O91" s="281">
        <v>0</v>
      </c>
      <c r="P91" s="281">
        <v>0</v>
      </c>
      <c r="Q91" s="281">
        <v>0</v>
      </c>
      <c r="R91" s="283">
        <v>0</v>
      </c>
      <c r="S91" s="180" t="s">
        <v>146</v>
      </c>
      <c r="T91" s="235">
        <f t="shared" si="3"/>
        <v>0</v>
      </c>
      <c r="U91" s="281">
        <v>0</v>
      </c>
      <c r="V91" s="281">
        <v>0</v>
      </c>
      <c r="W91" s="281">
        <v>0</v>
      </c>
      <c r="X91" s="283">
        <v>0</v>
      </c>
    </row>
    <row r="92" spans="1:24">
      <c r="A92" s="181" t="s">
        <v>34</v>
      </c>
      <c r="B92" s="187">
        <f t="shared" si="0"/>
        <v>0</v>
      </c>
      <c r="C92" s="281">
        <v>0</v>
      </c>
      <c r="D92" s="281">
        <v>0</v>
      </c>
      <c r="E92" s="281">
        <v>0</v>
      </c>
      <c r="F92" s="281">
        <v>0</v>
      </c>
      <c r="G92" s="181" t="s">
        <v>34</v>
      </c>
      <c r="H92" s="235">
        <f t="shared" si="1"/>
        <v>0</v>
      </c>
      <c r="I92" s="281">
        <v>0</v>
      </c>
      <c r="J92" s="281">
        <v>0</v>
      </c>
      <c r="K92" s="281">
        <v>0</v>
      </c>
      <c r="L92" s="281">
        <v>0</v>
      </c>
      <c r="M92" s="181" t="s">
        <v>34</v>
      </c>
      <c r="N92" s="235">
        <f t="shared" si="2"/>
        <v>0</v>
      </c>
      <c r="O92" s="281">
        <v>0</v>
      </c>
      <c r="P92" s="281">
        <v>0</v>
      </c>
      <c r="Q92" s="281">
        <v>0</v>
      </c>
      <c r="R92" s="283">
        <v>0</v>
      </c>
      <c r="S92" s="181" t="s">
        <v>34</v>
      </c>
      <c r="T92" s="235">
        <f t="shared" si="3"/>
        <v>0</v>
      </c>
      <c r="U92" s="281">
        <v>0</v>
      </c>
      <c r="V92" s="281">
        <v>0</v>
      </c>
      <c r="W92" s="281">
        <v>0</v>
      </c>
      <c r="X92" s="283">
        <v>0</v>
      </c>
    </row>
    <row r="93" spans="1:24">
      <c r="A93" s="181" t="s">
        <v>187</v>
      </c>
      <c r="B93" s="187">
        <f t="shared" ref="B93:B156" si="4">SUM(C93:F93)</f>
        <v>0</v>
      </c>
      <c r="C93" s="281">
        <v>0</v>
      </c>
      <c r="D93" s="281">
        <v>0</v>
      </c>
      <c r="E93" s="281">
        <v>0</v>
      </c>
      <c r="F93" s="281">
        <v>0</v>
      </c>
      <c r="G93" s="181" t="s">
        <v>187</v>
      </c>
      <c r="H93" s="235">
        <f t="shared" ref="H93:H156" si="5">SUM(I93:L93)</f>
        <v>0</v>
      </c>
      <c r="I93" s="281">
        <v>0</v>
      </c>
      <c r="J93" s="281">
        <v>0</v>
      </c>
      <c r="K93" s="281">
        <v>0</v>
      </c>
      <c r="L93" s="281">
        <v>0</v>
      </c>
      <c r="M93" s="181" t="s">
        <v>187</v>
      </c>
      <c r="N93" s="235">
        <f t="shared" ref="N93:N156" si="6">SUM(O93:R93)</f>
        <v>0</v>
      </c>
      <c r="O93" s="281">
        <v>0</v>
      </c>
      <c r="P93" s="281">
        <v>0</v>
      </c>
      <c r="Q93" s="281">
        <v>0</v>
      </c>
      <c r="R93" s="283">
        <v>0</v>
      </c>
      <c r="S93" s="181" t="s">
        <v>187</v>
      </c>
      <c r="T93" s="235">
        <f t="shared" ref="T93:T156" si="7">SUM(U93:X93)</f>
        <v>0</v>
      </c>
      <c r="U93" s="281">
        <v>0</v>
      </c>
      <c r="V93" s="281">
        <v>0</v>
      </c>
      <c r="W93" s="281">
        <v>0</v>
      </c>
      <c r="X93" s="283">
        <v>0</v>
      </c>
    </row>
    <row r="94" spans="1:24">
      <c r="A94" s="181" t="s">
        <v>2</v>
      </c>
      <c r="B94" s="187">
        <f t="shared" si="4"/>
        <v>0</v>
      </c>
      <c r="C94" s="281">
        <v>0</v>
      </c>
      <c r="D94" s="281">
        <v>0</v>
      </c>
      <c r="E94" s="281">
        <v>0</v>
      </c>
      <c r="F94" s="281">
        <v>0</v>
      </c>
      <c r="G94" s="181" t="s">
        <v>2</v>
      </c>
      <c r="H94" s="235">
        <f t="shared" si="5"/>
        <v>0</v>
      </c>
      <c r="I94" s="281">
        <v>0</v>
      </c>
      <c r="J94" s="281">
        <v>0</v>
      </c>
      <c r="K94" s="281">
        <v>0</v>
      </c>
      <c r="L94" s="281">
        <v>0</v>
      </c>
      <c r="M94" s="181" t="s">
        <v>2</v>
      </c>
      <c r="N94" s="235">
        <f t="shared" si="6"/>
        <v>0</v>
      </c>
      <c r="O94" s="281">
        <v>0</v>
      </c>
      <c r="P94" s="281">
        <v>0</v>
      </c>
      <c r="Q94" s="281">
        <v>0</v>
      </c>
      <c r="R94" s="283">
        <v>0</v>
      </c>
      <c r="S94" s="181" t="s">
        <v>2</v>
      </c>
      <c r="T94" s="235">
        <f t="shared" si="7"/>
        <v>0</v>
      </c>
      <c r="U94" s="281">
        <v>0</v>
      </c>
      <c r="V94" s="281">
        <v>0</v>
      </c>
      <c r="W94" s="281">
        <v>0</v>
      </c>
      <c r="X94" s="283">
        <v>0</v>
      </c>
    </row>
    <row r="95" spans="1:24">
      <c r="A95" s="181" t="s">
        <v>149</v>
      </c>
      <c r="B95" s="187">
        <f t="shared" si="4"/>
        <v>2</v>
      </c>
      <c r="C95" s="281">
        <v>1</v>
      </c>
      <c r="D95" s="281">
        <v>1</v>
      </c>
      <c r="E95" s="281">
        <v>0</v>
      </c>
      <c r="F95" s="281">
        <v>0</v>
      </c>
      <c r="G95" s="181" t="s">
        <v>149</v>
      </c>
      <c r="H95" s="235">
        <f t="shared" si="5"/>
        <v>0</v>
      </c>
      <c r="I95" s="281">
        <v>0</v>
      </c>
      <c r="J95" s="281">
        <v>0</v>
      </c>
      <c r="K95" s="281">
        <v>0</v>
      </c>
      <c r="L95" s="281">
        <v>0</v>
      </c>
      <c r="M95" s="181" t="s">
        <v>149</v>
      </c>
      <c r="N95" s="235">
        <f t="shared" si="6"/>
        <v>2</v>
      </c>
      <c r="O95" s="281">
        <v>1</v>
      </c>
      <c r="P95" s="281">
        <v>1</v>
      </c>
      <c r="Q95" s="281">
        <v>0</v>
      </c>
      <c r="R95" s="283">
        <v>0</v>
      </c>
      <c r="S95" s="181" t="s">
        <v>149</v>
      </c>
      <c r="T95" s="235">
        <f t="shared" si="7"/>
        <v>0</v>
      </c>
      <c r="U95" s="281">
        <v>0</v>
      </c>
      <c r="V95" s="281">
        <v>0</v>
      </c>
      <c r="W95" s="281">
        <v>0</v>
      </c>
      <c r="X95" s="283">
        <v>0</v>
      </c>
    </row>
    <row r="96" spans="1:24">
      <c r="A96" s="181" t="s">
        <v>25</v>
      </c>
      <c r="B96" s="187">
        <f t="shared" si="4"/>
        <v>8</v>
      </c>
      <c r="C96" s="282">
        <v>5</v>
      </c>
      <c r="D96" s="282">
        <v>2</v>
      </c>
      <c r="E96" s="282">
        <v>1</v>
      </c>
      <c r="F96" s="282">
        <v>0</v>
      </c>
      <c r="G96" s="181" t="s">
        <v>25</v>
      </c>
      <c r="H96" s="235">
        <f t="shared" si="5"/>
        <v>1</v>
      </c>
      <c r="I96" s="282">
        <v>1</v>
      </c>
      <c r="J96" s="282">
        <v>0</v>
      </c>
      <c r="K96" s="282">
        <v>0</v>
      </c>
      <c r="L96" s="282">
        <v>0</v>
      </c>
      <c r="M96" s="181" t="s">
        <v>25</v>
      </c>
      <c r="N96" s="235">
        <f t="shared" si="6"/>
        <v>5</v>
      </c>
      <c r="O96" s="281">
        <v>2</v>
      </c>
      <c r="P96" s="281">
        <v>2</v>
      </c>
      <c r="Q96" s="281">
        <v>1</v>
      </c>
      <c r="R96" s="283">
        <v>0</v>
      </c>
      <c r="S96" s="181" t="s">
        <v>25</v>
      </c>
      <c r="T96" s="235">
        <f t="shared" si="7"/>
        <v>2</v>
      </c>
      <c r="U96" s="282">
        <v>2</v>
      </c>
      <c r="V96" s="282">
        <v>0</v>
      </c>
      <c r="W96" s="282">
        <v>0</v>
      </c>
      <c r="X96" s="284">
        <v>0</v>
      </c>
    </row>
    <row r="97" spans="1:24">
      <c r="A97" s="181" t="s">
        <v>8</v>
      </c>
      <c r="B97" s="187">
        <f t="shared" si="4"/>
        <v>1</v>
      </c>
      <c r="C97" s="281">
        <v>0</v>
      </c>
      <c r="D97" s="281">
        <v>1</v>
      </c>
      <c r="E97" s="281">
        <v>0</v>
      </c>
      <c r="F97" s="281">
        <v>0</v>
      </c>
      <c r="G97" s="181" t="s">
        <v>8</v>
      </c>
      <c r="H97" s="235">
        <f t="shared" si="5"/>
        <v>0</v>
      </c>
      <c r="I97" s="281">
        <v>0</v>
      </c>
      <c r="J97" s="281">
        <v>0</v>
      </c>
      <c r="K97" s="281">
        <v>0</v>
      </c>
      <c r="L97" s="281">
        <v>0</v>
      </c>
      <c r="M97" s="181" t="s">
        <v>8</v>
      </c>
      <c r="N97" s="235">
        <f t="shared" si="6"/>
        <v>1</v>
      </c>
      <c r="O97" s="281">
        <v>0</v>
      </c>
      <c r="P97" s="281">
        <v>1</v>
      </c>
      <c r="Q97" s="281">
        <v>0</v>
      </c>
      <c r="R97" s="283">
        <v>0</v>
      </c>
      <c r="S97" s="181" t="s">
        <v>8</v>
      </c>
      <c r="T97" s="235">
        <f t="shared" si="7"/>
        <v>0</v>
      </c>
      <c r="U97" s="281">
        <v>0</v>
      </c>
      <c r="V97" s="281">
        <v>0</v>
      </c>
      <c r="W97" s="281">
        <v>0</v>
      </c>
      <c r="X97" s="283">
        <v>0</v>
      </c>
    </row>
    <row r="98" spans="1:24">
      <c r="A98" s="181" t="s">
        <v>43</v>
      </c>
      <c r="B98" s="187">
        <f t="shared" si="4"/>
        <v>0</v>
      </c>
      <c r="C98" s="281">
        <v>0</v>
      </c>
      <c r="D98" s="281">
        <v>0</v>
      </c>
      <c r="E98" s="281">
        <v>0</v>
      </c>
      <c r="F98" s="281">
        <v>0</v>
      </c>
      <c r="G98" s="181" t="s">
        <v>43</v>
      </c>
      <c r="H98" s="235">
        <f t="shared" si="5"/>
        <v>0</v>
      </c>
      <c r="I98" s="281">
        <v>0</v>
      </c>
      <c r="J98" s="281">
        <v>0</v>
      </c>
      <c r="K98" s="281">
        <v>0</v>
      </c>
      <c r="L98" s="281">
        <v>0</v>
      </c>
      <c r="M98" s="181" t="s">
        <v>43</v>
      </c>
      <c r="N98" s="235">
        <f t="shared" si="6"/>
        <v>0</v>
      </c>
      <c r="O98" s="281">
        <v>0</v>
      </c>
      <c r="P98" s="281">
        <v>0</v>
      </c>
      <c r="Q98" s="281">
        <v>0</v>
      </c>
      <c r="R98" s="283">
        <v>0</v>
      </c>
      <c r="S98" s="181" t="s">
        <v>43</v>
      </c>
      <c r="T98" s="235">
        <f t="shared" si="7"/>
        <v>0</v>
      </c>
      <c r="U98" s="281">
        <v>0</v>
      </c>
      <c r="V98" s="281">
        <v>0</v>
      </c>
      <c r="W98" s="281">
        <v>0</v>
      </c>
      <c r="X98" s="283">
        <v>0</v>
      </c>
    </row>
    <row r="99" spans="1:24">
      <c r="A99" s="181" t="s">
        <v>42</v>
      </c>
      <c r="B99" s="187">
        <f t="shared" si="4"/>
        <v>2</v>
      </c>
      <c r="C99" s="281">
        <v>0</v>
      </c>
      <c r="D99" s="281">
        <v>0</v>
      </c>
      <c r="E99" s="281">
        <v>2</v>
      </c>
      <c r="F99" s="281">
        <v>0</v>
      </c>
      <c r="G99" s="181" t="s">
        <v>42</v>
      </c>
      <c r="H99" s="235">
        <f t="shared" si="5"/>
        <v>1</v>
      </c>
      <c r="I99" s="281">
        <v>0</v>
      </c>
      <c r="J99" s="281">
        <v>0</v>
      </c>
      <c r="K99" s="281">
        <v>1</v>
      </c>
      <c r="L99" s="281">
        <v>0</v>
      </c>
      <c r="M99" s="181" t="s">
        <v>42</v>
      </c>
      <c r="N99" s="235">
        <f t="shared" si="6"/>
        <v>1</v>
      </c>
      <c r="O99" s="281">
        <v>0</v>
      </c>
      <c r="P99" s="281">
        <v>0</v>
      </c>
      <c r="Q99" s="281">
        <v>1</v>
      </c>
      <c r="R99" s="283">
        <v>0</v>
      </c>
      <c r="S99" s="181" t="s">
        <v>42</v>
      </c>
      <c r="T99" s="235">
        <f t="shared" si="7"/>
        <v>0</v>
      </c>
      <c r="U99" s="281">
        <v>0</v>
      </c>
      <c r="V99" s="281">
        <v>0</v>
      </c>
      <c r="W99" s="281">
        <v>0</v>
      </c>
      <c r="X99" s="283">
        <v>0</v>
      </c>
    </row>
    <row r="100" spans="1:24">
      <c r="A100" s="181" t="s">
        <v>150</v>
      </c>
      <c r="B100" s="187">
        <f t="shared" si="4"/>
        <v>0</v>
      </c>
      <c r="C100" s="281">
        <v>0</v>
      </c>
      <c r="D100" s="281">
        <v>0</v>
      </c>
      <c r="E100" s="281">
        <v>0</v>
      </c>
      <c r="F100" s="281">
        <v>0</v>
      </c>
      <c r="G100" s="181" t="s">
        <v>150</v>
      </c>
      <c r="H100" s="235">
        <f t="shared" si="5"/>
        <v>0</v>
      </c>
      <c r="I100" s="281">
        <v>0</v>
      </c>
      <c r="J100" s="281">
        <v>0</v>
      </c>
      <c r="K100" s="281">
        <v>0</v>
      </c>
      <c r="L100" s="281">
        <v>0</v>
      </c>
      <c r="M100" s="181" t="s">
        <v>150</v>
      </c>
      <c r="N100" s="235">
        <f t="shared" si="6"/>
        <v>0</v>
      </c>
      <c r="O100" s="281">
        <v>0</v>
      </c>
      <c r="P100" s="281">
        <v>0</v>
      </c>
      <c r="Q100" s="281">
        <v>0</v>
      </c>
      <c r="R100" s="283">
        <v>0</v>
      </c>
      <c r="S100" s="181" t="s">
        <v>150</v>
      </c>
      <c r="T100" s="235">
        <f t="shared" si="7"/>
        <v>0</v>
      </c>
      <c r="U100" s="281">
        <v>0</v>
      </c>
      <c r="V100" s="281">
        <v>0</v>
      </c>
      <c r="W100" s="281">
        <v>0</v>
      </c>
      <c r="X100" s="283">
        <v>0</v>
      </c>
    </row>
    <row r="101" spans="1:24">
      <c r="A101" s="181" t="s">
        <v>45</v>
      </c>
      <c r="B101" s="187">
        <f t="shared" si="4"/>
        <v>3</v>
      </c>
      <c r="C101" s="281">
        <v>0</v>
      </c>
      <c r="D101" s="281">
        <v>2</v>
      </c>
      <c r="E101" s="281">
        <v>1</v>
      </c>
      <c r="F101" s="281">
        <v>0</v>
      </c>
      <c r="G101" s="181" t="s">
        <v>45</v>
      </c>
      <c r="H101" s="235">
        <f t="shared" si="5"/>
        <v>0</v>
      </c>
      <c r="I101" s="281">
        <v>0</v>
      </c>
      <c r="J101" s="281">
        <v>0</v>
      </c>
      <c r="K101" s="281">
        <v>0</v>
      </c>
      <c r="L101" s="281">
        <v>0</v>
      </c>
      <c r="M101" s="181" t="s">
        <v>45</v>
      </c>
      <c r="N101" s="235">
        <f t="shared" si="6"/>
        <v>3</v>
      </c>
      <c r="O101" s="281">
        <v>0</v>
      </c>
      <c r="P101" s="281">
        <v>2</v>
      </c>
      <c r="Q101" s="281">
        <v>1</v>
      </c>
      <c r="R101" s="283">
        <v>0</v>
      </c>
      <c r="S101" s="181" t="s">
        <v>45</v>
      </c>
      <c r="T101" s="235">
        <f t="shared" si="7"/>
        <v>0</v>
      </c>
      <c r="U101" s="281">
        <v>0</v>
      </c>
      <c r="V101" s="281">
        <v>0</v>
      </c>
      <c r="W101" s="281">
        <v>0</v>
      </c>
      <c r="X101" s="283">
        <v>0</v>
      </c>
    </row>
    <row r="102" spans="1:24">
      <c r="A102" s="181" t="s">
        <v>3</v>
      </c>
      <c r="B102" s="187">
        <f t="shared" si="4"/>
        <v>1</v>
      </c>
      <c r="C102" s="281">
        <v>0</v>
      </c>
      <c r="D102" s="281">
        <v>1</v>
      </c>
      <c r="E102" s="281">
        <v>0</v>
      </c>
      <c r="F102" s="281">
        <v>0</v>
      </c>
      <c r="G102" s="181" t="s">
        <v>3</v>
      </c>
      <c r="H102" s="235">
        <f t="shared" si="5"/>
        <v>1</v>
      </c>
      <c r="I102" s="281">
        <v>0</v>
      </c>
      <c r="J102" s="281">
        <v>1</v>
      </c>
      <c r="K102" s="281">
        <v>0</v>
      </c>
      <c r="L102" s="281">
        <v>0</v>
      </c>
      <c r="M102" s="181" t="s">
        <v>3</v>
      </c>
      <c r="N102" s="235">
        <f t="shared" si="6"/>
        <v>0</v>
      </c>
      <c r="O102" s="281">
        <v>0</v>
      </c>
      <c r="P102" s="281">
        <v>0</v>
      </c>
      <c r="Q102" s="281">
        <v>0</v>
      </c>
      <c r="R102" s="283">
        <v>0</v>
      </c>
      <c r="S102" s="181" t="s">
        <v>3</v>
      </c>
      <c r="T102" s="235">
        <f t="shared" si="7"/>
        <v>0</v>
      </c>
      <c r="U102" s="281">
        <v>0</v>
      </c>
      <c r="V102" s="281">
        <v>0</v>
      </c>
      <c r="W102" s="281">
        <v>0</v>
      </c>
      <c r="X102" s="283">
        <v>0</v>
      </c>
    </row>
    <row r="103" spans="1:24">
      <c r="A103" s="181" t="s">
        <v>15</v>
      </c>
      <c r="B103" s="187">
        <f t="shared" si="4"/>
        <v>0</v>
      </c>
      <c r="C103" s="281">
        <v>0</v>
      </c>
      <c r="D103" s="281">
        <v>0</v>
      </c>
      <c r="E103" s="281">
        <v>0</v>
      </c>
      <c r="F103" s="281">
        <v>0</v>
      </c>
      <c r="G103" s="181" t="s">
        <v>15</v>
      </c>
      <c r="H103" s="235">
        <f t="shared" si="5"/>
        <v>0</v>
      </c>
      <c r="I103" s="281">
        <v>0</v>
      </c>
      <c r="J103" s="281">
        <v>0</v>
      </c>
      <c r="K103" s="281">
        <v>0</v>
      </c>
      <c r="L103" s="281">
        <v>0</v>
      </c>
      <c r="M103" s="181" t="s">
        <v>15</v>
      </c>
      <c r="N103" s="235">
        <f t="shared" si="6"/>
        <v>0</v>
      </c>
      <c r="O103" s="281">
        <v>0</v>
      </c>
      <c r="P103" s="281">
        <v>0</v>
      </c>
      <c r="Q103" s="281">
        <v>0</v>
      </c>
      <c r="R103" s="283">
        <v>0</v>
      </c>
      <c r="S103" s="181" t="s">
        <v>15</v>
      </c>
      <c r="T103" s="235">
        <f t="shared" si="7"/>
        <v>0</v>
      </c>
      <c r="U103" s="281">
        <v>0</v>
      </c>
      <c r="V103" s="281">
        <v>0</v>
      </c>
      <c r="W103" s="281">
        <v>0</v>
      </c>
      <c r="X103" s="283">
        <v>0</v>
      </c>
    </row>
    <row r="104" spans="1:24">
      <c r="A104" s="181" t="s">
        <v>191</v>
      </c>
      <c r="B104" s="187">
        <f t="shared" si="4"/>
        <v>3</v>
      </c>
      <c r="C104" s="281">
        <v>0</v>
      </c>
      <c r="D104" s="281">
        <v>0</v>
      </c>
      <c r="E104" s="281">
        <v>3</v>
      </c>
      <c r="F104" s="281">
        <v>0</v>
      </c>
      <c r="G104" s="181" t="s">
        <v>191</v>
      </c>
      <c r="H104" s="235">
        <f t="shared" si="5"/>
        <v>1</v>
      </c>
      <c r="I104" s="281">
        <v>0</v>
      </c>
      <c r="J104" s="281">
        <v>0</v>
      </c>
      <c r="K104" s="281">
        <v>1</v>
      </c>
      <c r="L104" s="281">
        <v>0</v>
      </c>
      <c r="M104" s="181" t="s">
        <v>191</v>
      </c>
      <c r="N104" s="235">
        <f t="shared" si="6"/>
        <v>0</v>
      </c>
      <c r="O104" s="281">
        <v>0</v>
      </c>
      <c r="P104" s="281">
        <v>0</v>
      </c>
      <c r="Q104" s="281">
        <v>0</v>
      </c>
      <c r="R104" s="283">
        <v>0</v>
      </c>
      <c r="S104" s="181" t="s">
        <v>191</v>
      </c>
      <c r="T104" s="235">
        <f t="shared" si="7"/>
        <v>2</v>
      </c>
      <c r="U104" s="281">
        <v>0</v>
      </c>
      <c r="V104" s="281">
        <v>0</v>
      </c>
      <c r="W104" s="281">
        <v>2</v>
      </c>
      <c r="X104" s="283">
        <v>0</v>
      </c>
    </row>
    <row r="105" spans="1:24">
      <c r="A105" s="181" t="s">
        <v>103</v>
      </c>
      <c r="B105" s="187">
        <f t="shared" si="4"/>
        <v>2</v>
      </c>
      <c r="C105" s="281">
        <v>0</v>
      </c>
      <c r="D105" s="281">
        <v>1</v>
      </c>
      <c r="E105" s="281">
        <v>1</v>
      </c>
      <c r="F105" s="281">
        <v>0</v>
      </c>
      <c r="G105" s="181" t="s">
        <v>103</v>
      </c>
      <c r="H105" s="235">
        <f t="shared" si="5"/>
        <v>0</v>
      </c>
      <c r="I105" s="281">
        <v>0</v>
      </c>
      <c r="J105" s="281">
        <v>0</v>
      </c>
      <c r="K105" s="281">
        <v>0</v>
      </c>
      <c r="L105" s="281">
        <v>0</v>
      </c>
      <c r="M105" s="181" t="s">
        <v>103</v>
      </c>
      <c r="N105" s="235">
        <f t="shared" si="6"/>
        <v>1</v>
      </c>
      <c r="O105" s="281">
        <v>0</v>
      </c>
      <c r="P105" s="281">
        <v>0</v>
      </c>
      <c r="Q105" s="281">
        <v>1</v>
      </c>
      <c r="R105" s="283">
        <v>0</v>
      </c>
      <c r="S105" s="181" t="s">
        <v>103</v>
      </c>
      <c r="T105" s="235">
        <f t="shared" si="7"/>
        <v>1</v>
      </c>
      <c r="U105" s="281">
        <v>0</v>
      </c>
      <c r="V105" s="281">
        <v>1</v>
      </c>
      <c r="W105" s="281">
        <v>0</v>
      </c>
      <c r="X105" s="283">
        <v>0</v>
      </c>
    </row>
    <row r="106" spans="1:24">
      <c r="A106" s="181" t="s">
        <v>184</v>
      </c>
      <c r="B106" s="187">
        <f t="shared" si="4"/>
        <v>0</v>
      </c>
      <c r="C106" s="281">
        <v>0</v>
      </c>
      <c r="D106" s="281">
        <v>0</v>
      </c>
      <c r="E106" s="281">
        <v>0</v>
      </c>
      <c r="F106" s="281">
        <v>0</v>
      </c>
      <c r="G106" s="181" t="s">
        <v>184</v>
      </c>
      <c r="H106" s="235">
        <f t="shared" si="5"/>
        <v>0</v>
      </c>
      <c r="I106" s="281">
        <v>0</v>
      </c>
      <c r="J106" s="281">
        <v>0</v>
      </c>
      <c r="K106" s="281">
        <v>0</v>
      </c>
      <c r="L106" s="281">
        <v>0</v>
      </c>
      <c r="M106" s="181" t="s">
        <v>184</v>
      </c>
      <c r="N106" s="235">
        <f t="shared" si="6"/>
        <v>0</v>
      </c>
      <c r="O106" s="281">
        <v>0</v>
      </c>
      <c r="P106" s="281">
        <v>0</v>
      </c>
      <c r="Q106" s="281">
        <v>0</v>
      </c>
      <c r="R106" s="283">
        <v>0</v>
      </c>
      <c r="S106" s="181" t="s">
        <v>184</v>
      </c>
      <c r="T106" s="235">
        <f t="shared" si="7"/>
        <v>0</v>
      </c>
      <c r="U106" s="281">
        <v>0</v>
      </c>
      <c r="V106" s="281">
        <v>0</v>
      </c>
      <c r="W106" s="281">
        <v>0</v>
      </c>
      <c r="X106" s="283">
        <v>0</v>
      </c>
    </row>
    <row r="107" spans="1:24">
      <c r="A107" s="181" t="s">
        <v>142</v>
      </c>
      <c r="B107" s="187">
        <f t="shared" si="4"/>
        <v>1</v>
      </c>
      <c r="C107" s="281">
        <v>0</v>
      </c>
      <c r="D107" s="281">
        <v>1</v>
      </c>
      <c r="E107" s="281">
        <v>0</v>
      </c>
      <c r="F107" s="281">
        <v>0</v>
      </c>
      <c r="G107" s="181" t="s">
        <v>142</v>
      </c>
      <c r="H107" s="235">
        <f t="shared" si="5"/>
        <v>0</v>
      </c>
      <c r="I107" s="281">
        <v>0</v>
      </c>
      <c r="J107" s="281">
        <v>0</v>
      </c>
      <c r="K107" s="281">
        <v>0</v>
      </c>
      <c r="L107" s="281">
        <v>0</v>
      </c>
      <c r="M107" s="181" t="s">
        <v>142</v>
      </c>
      <c r="N107" s="235">
        <f t="shared" si="6"/>
        <v>0</v>
      </c>
      <c r="O107" s="281">
        <v>0</v>
      </c>
      <c r="P107" s="281">
        <v>0</v>
      </c>
      <c r="Q107" s="281">
        <v>0</v>
      </c>
      <c r="R107" s="283">
        <v>0</v>
      </c>
      <c r="S107" s="181" t="s">
        <v>142</v>
      </c>
      <c r="T107" s="235">
        <f t="shared" si="7"/>
        <v>1</v>
      </c>
      <c r="U107" s="281">
        <v>0</v>
      </c>
      <c r="V107" s="281">
        <v>1</v>
      </c>
      <c r="W107" s="281">
        <v>0</v>
      </c>
      <c r="X107" s="283">
        <v>0</v>
      </c>
    </row>
    <row r="108" spans="1:24">
      <c r="A108" s="181" t="s">
        <v>17</v>
      </c>
      <c r="B108" s="187">
        <f t="shared" si="4"/>
        <v>1</v>
      </c>
      <c r="C108" s="281">
        <v>0</v>
      </c>
      <c r="D108" s="281">
        <v>1</v>
      </c>
      <c r="E108" s="281">
        <v>0</v>
      </c>
      <c r="F108" s="281">
        <v>0</v>
      </c>
      <c r="G108" s="181" t="s">
        <v>17</v>
      </c>
      <c r="H108" s="235">
        <f t="shared" si="5"/>
        <v>0</v>
      </c>
      <c r="I108" s="281">
        <v>0</v>
      </c>
      <c r="J108" s="281">
        <v>0</v>
      </c>
      <c r="K108" s="281">
        <v>0</v>
      </c>
      <c r="L108" s="281">
        <v>0</v>
      </c>
      <c r="M108" s="181" t="s">
        <v>17</v>
      </c>
      <c r="N108" s="235">
        <f t="shared" si="6"/>
        <v>1</v>
      </c>
      <c r="O108" s="281">
        <v>0</v>
      </c>
      <c r="P108" s="281">
        <v>1</v>
      </c>
      <c r="Q108" s="281">
        <v>0</v>
      </c>
      <c r="R108" s="283">
        <v>0</v>
      </c>
      <c r="S108" s="181" t="s">
        <v>17</v>
      </c>
      <c r="T108" s="235">
        <f t="shared" si="7"/>
        <v>0</v>
      </c>
      <c r="U108" s="281">
        <v>0</v>
      </c>
      <c r="V108" s="281">
        <v>0</v>
      </c>
      <c r="W108" s="281">
        <v>0</v>
      </c>
      <c r="X108" s="283">
        <v>0</v>
      </c>
    </row>
    <row r="109" spans="1:24">
      <c r="A109" s="181" t="s">
        <v>262</v>
      </c>
      <c r="B109" s="187">
        <f t="shared" si="4"/>
        <v>4</v>
      </c>
      <c r="C109" s="281">
        <v>0</v>
      </c>
      <c r="D109" s="281">
        <v>4</v>
      </c>
      <c r="E109" s="281">
        <v>0</v>
      </c>
      <c r="F109" s="281">
        <v>0</v>
      </c>
      <c r="G109" s="181" t="s">
        <v>262</v>
      </c>
      <c r="H109" s="235">
        <f t="shared" si="5"/>
        <v>0</v>
      </c>
      <c r="I109" s="281">
        <v>0</v>
      </c>
      <c r="J109" s="281">
        <v>0</v>
      </c>
      <c r="K109" s="281">
        <v>0</v>
      </c>
      <c r="L109" s="281">
        <v>0</v>
      </c>
      <c r="M109" s="181" t="s">
        <v>262</v>
      </c>
      <c r="N109" s="235">
        <f t="shared" si="6"/>
        <v>4</v>
      </c>
      <c r="O109" s="281">
        <v>0</v>
      </c>
      <c r="P109" s="281">
        <v>4</v>
      </c>
      <c r="Q109" s="281">
        <v>0</v>
      </c>
      <c r="R109" s="283">
        <v>0</v>
      </c>
      <c r="S109" s="181" t="s">
        <v>262</v>
      </c>
      <c r="T109" s="235">
        <f t="shared" si="7"/>
        <v>0</v>
      </c>
      <c r="U109" s="281">
        <v>0</v>
      </c>
      <c r="V109" s="281">
        <v>0</v>
      </c>
      <c r="W109" s="281">
        <v>0</v>
      </c>
      <c r="X109" s="283">
        <v>0</v>
      </c>
    </row>
    <row r="110" spans="1:24">
      <c r="A110" s="181" t="s">
        <v>35</v>
      </c>
      <c r="B110" s="187">
        <f t="shared" si="4"/>
        <v>2</v>
      </c>
      <c r="C110" s="281">
        <v>0</v>
      </c>
      <c r="D110" s="281">
        <v>2</v>
      </c>
      <c r="E110" s="281">
        <v>0</v>
      </c>
      <c r="F110" s="281">
        <v>0</v>
      </c>
      <c r="G110" s="181" t="s">
        <v>35</v>
      </c>
      <c r="H110" s="235">
        <f t="shared" si="5"/>
        <v>0</v>
      </c>
      <c r="I110" s="281">
        <v>0</v>
      </c>
      <c r="J110" s="281">
        <v>0</v>
      </c>
      <c r="K110" s="281">
        <v>0</v>
      </c>
      <c r="L110" s="281">
        <v>0</v>
      </c>
      <c r="M110" s="181" t="s">
        <v>35</v>
      </c>
      <c r="N110" s="235">
        <f t="shared" si="6"/>
        <v>1</v>
      </c>
      <c r="O110" s="281">
        <v>0</v>
      </c>
      <c r="P110" s="281">
        <v>1</v>
      </c>
      <c r="Q110" s="281">
        <v>0</v>
      </c>
      <c r="R110" s="283">
        <v>0</v>
      </c>
      <c r="S110" s="181" t="s">
        <v>35</v>
      </c>
      <c r="T110" s="235">
        <f t="shared" si="7"/>
        <v>1</v>
      </c>
      <c r="U110" s="281">
        <v>0</v>
      </c>
      <c r="V110" s="281">
        <v>1</v>
      </c>
      <c r="W110" s="281">
        <v>0</v>
      </c>
      <c r="X110" s="283">
        <v>0</v>
      </c>
    </row>
    <row r="111" spans="1:24">
      <c r="A111" s="181" t="s">
        <v>123</v>
      </c>
      <c r="B111" s="187">
        <f t="shared" si="4"/>
        <v>2</v>
      </c>
      <c r="C111" s="281">
        <v>0</v>
      </c>
      <c r="D111" s="281">
        <v>2</v>
      </c>
      <c r="E111" s="281">
        <v>0</v>
      </c>
      <c r="F111" s="281">
        <v>0</v>
      </c>
      <c r="G111" s="181" t="s">
        <v>123</v>
      </c>
      <c r="H111" s="235">
        <f t="shared" si="5"/>
        <v>0</v>
      </c>
      <c r="I111" s="281">
        <v>0</v>
      </c>
      <c r="J111" s="281">
        <v>0</v>
      </c>
      <c r="K111" s="281">
        <v>0</v>
      </c>
      <c r="L111" s="281">
        <v>0</v>
      </c>
      <c r="M111" s="181" t="s">
        <v>123</v>
      </c>
      <c r="N111" s="235">
        <f t="shared" si="6"/>
        <v>0</v>
      </c>
      <c r="O111" s="281">
        <v>0</v>
      </c>
      <c r="P111" s="281">
        <v>0</v>
      </c>
      <c r="Q111" s="281">
        <v>0</v>
      </c>
      <c r="R111" s="283">
        <v>0</v>
      </c>
      <c r="S111" s="181" t="s">
        <v>123</v>
      </c>
      <c r="T111" s="235">
        <f t="shared" si="7"/>
        <v>2</v>
      </c>
      <c r="U111" s="281">
        <v>0</v>
      </c>
      <c r="V111" s="281">
        <v>2</v>
      </c>
      <c r="W111" s="281">
        <v>0</v>
      </c>
      <c r="X111" s="283">
        <v>0</v>
      </c>
    </row>
    <row r="112" spans="1:24">
      <c r="A112" s="181" t="s">
        <v>159</v>
      </c>
      <c r="B112" s="187">
        <f t="shared" si="4"/>
        <v>1</v>
      </c>
      <c r="C112" s="281">
        <v>1</v>
      </c>
      <c r="D112" s="281">
        <v>0</v>
      </c>
      <c r="E112" s="281">
        <v>0</v>
      </c>
      <c r="F112" s="281">
        <v>0</v>
      </c>
      <c r="G112" s="181" t="s">
        <v>159</v>
      </c>
      <c r="H112" s="235">
        <f t="shared" si="5"/>
        <v>0</v>
      </c>
      <c r="I112" s="281">
        <v>0</v>
      </c>
      <c r="J112" s="281">
        <v>0</v>
      </c>
      <c r="K112" s="281">
        <v>0</v>
      </c>
      <c r="L112" s="281">
        <v>0</v>
      </c>
      <c r="M112" s="181" t="s">
        <v>159</v>
      </c>
      <c r="N112" s="235">
        <f t="shared" si="6"/>
        <v>1</v>
      </c>
      <c r="O112" s="281">
        <v>1</v>
      </c>
      <c r="P112" s="281">
        <v>0</v>
      </c>
      <c r="Q112" s="281">
        <v>0</v>
      </c>
      <c r="R112" s="283">
        <v>0</v>
      </c>
      <c r="S112" s="181" t="s">
        <v>159</v>
      </c>
      <c r="T112" s="235">
        <f t="shared" si="7"/>
        <v>0</v>
      </c>
      <c r="U112" s="281">
        <v>0</v>
      </c>
      <c r="V112" s="281">
        <v>0</v>
      </c>
      <c r="W112" s="281">
        <v>0</v>
      </c>
      <c r="X112" s="283">
        <v>0</v>
      </c>
    </row>
    <row r="113" spans="1:24">
      <c r="A113" s="181" t="s">
        <v>147</v>
      </c>
      <c r="B113" s="187">
        <f t="shared" si="4"/>
        <v>1</v>
      </c>
      <c r="C113" s="281">
        <v>0</v>
      </c>
      <c r="D113" s="281">
        <v>1</v>
      </c>
      <c r="E113" s="281">
        <v>0</v>
      </c>
      <c r="F113" s="281">
        <v>0</v>
      </c>
      <c r="G113" s="181" t="s">
        <v>147</v>
      </c>
      <c r="H113" s="235">
        <f t="shared" si="5"/>
        <v>0</v>
      </c>
      <c r="I113" s="281">
        <v>0</v>
      </c>
      <c r="J113" s="281">
        <v>0</v>
      </c>
      <c r="K113" s="281">
        <v>0</v>
      </c>
      <c r="L113" s="281">
        <v>0</v>
      </c>
      <c r="M113" s="181" t="s">
        <v>147</v>
      </c>
      <c r="N113" s="235">
        <f t="shared" si="6"/>
        <v>1</v>
      </c>
      <c r="O113" s="281">
        <v>0</v>
      </c>
      <c r="P113" s="281">
        <v>1</v>
      </c>
      <c r="Q113" s="281">
        <v>0</v>
      </c>
      <c r="R113" s="283">
        <v>0</v>
      </c>
      <c r="S113" s="181" t="s">
        <v>147</v>
      </c>
      <c r="T113" s="235">
        <f t="shared" si="7"/>
        <v>0</v>
      </c>
      <c r="U113" s="281">
        <v>0</v>
      </c>
      <c r="V113" s="281">
        <v>0</v>
      </c>
      <c r="W113" s="281">
        <v>0</v>
      </c>
      <c r="X113" s="283">
        <v>0</v>
      </c>
    </row>
    <row r="114" spans="1:24">
      <c r="A114" s="181" t="s">
        <v>204</v>
      </c>
      <c r="B114" s="187">
        <f t="shared" si="4"/>
        <v>1</v>
      </c>
      <c r="C114" s="281">
        <v>0</v>
      </c>
      <c r="D114" s="281">
        <v>1</v>
      </c>
      <c r="E114" s="281">
        <v>0</v>
      </c>
      <c r="F114" s="281">
        <v>0</v>
      </c>
      <c r="G114" s="181" t="s">
        <v>204</v>
      </c>
      <c r="H114" s="235">
        <f t="shared" si="5"/>
        <v>1</v>
      </c>
      <c r="I114" s="281">
        <v>0</v>
      </c>
      <c r="J114" s="281">
        <v>1</v>
      </c>
      <c r="K114" s="281">
        <v>0</v>
      </c>
      <c r="L114" s="281">
        <v>0</v>
      </c>
      <c r="M114" s="181" t="s">
        <v>204</v>
      </c>
      <c r="N114" s="235">
        <f t="shared" si="6"/>
        <v>0</v>
      </c>
      <c r="O114" s="281">
        <v>0</v>
      </c>
      <c r="P114" s="281">
        <v>0</v>
      </c>
      <c r="Q114" s="281">
        <v>0</v>
      </c>
      <c r="R114" s="283">
        <v>0</v>
      </c>
      <c r="S114" s="181" t="s">
        <v>204</v>
      </c>
      <c r="T114" s="235">
        <f t="shared" si="7"/>
        <v>0</v>
      </c>
      <c r="U114" s="281">
        <v>0</v>
      </c>
      <c r="V114" s="281">
        <v>0</v>
      </c>
      <c r="W114" s="281">
        <v>0</v>
      </c>
      <c r="X114" s="283">
        <v>0</v>
      </c>
    </row>
    <row r="115" spans="1:24">
      <c r="A115" s="181" t="s">
        <v>124</v>
      </c>
      <c r="B115" s="187">
        <f t="shared" si="4"/>
        <v>0</v>
      </c>
      <c r="C115" s="281">
        <v>0</v>
      </c>
      <c r="D115" s="281">
        <v>0</v>
      </c>
      <c r="E115" s="281">
        <v>0</v>
      </c>
      <c r="F115" s="281">
        <v>0</v>
      </c>
      <c r="G115" s="181" t="s">
        <v>124</v>
      </c>
      <c r="H115" s="235">
        <f t="shared" si="5"/>
        <v>0</v>
      </c>
      <c r="I115" s="281">
        <v>0</v>
      </c>
      <c r="J115" s="281">
        <v>0</v>
      </c>
      <c r="K115" s="281">
        <v>0</v>
      </c>
      <c r="L115" s="281">
        <v>0</v>
      </c>
      <c r="M115" s="181" t="s">
        <v>124</v>
      </c>
      <c r="N115" s="235">
        <f t="shared" si="6"/>
        <v>0</v>
      </c>
      <c r="O115" s="281">
        <v>0</v>
      </c>
      <c r="P115" s="281">
        <v>0</v>
      </c>
      <c r="Q115" s="281">
        <v>0</v>
      </c>
      <c r="R115" s="283">
        <v>0</v>
      </c>
      <c r="S115" s="181" t="s">
        <v>124</v>
      </c>
      <c r="T115" s="235">
        <f t="shared" si="7"/>
        <v>0</v>
      </c>
      <c r="U115" s="281">
        <v>0</v>
      </c>
      <c r="V115" s="281">
        <v>0</v>
      </c>
      <c r="W115" s="281">
        <v>0</v>
      </c>
      <c r="X115" s="283">
        <v>0</v>
      </c>
    </row>
    <row r="116" spans="1:24">
      <c r="A116" s="181" t="s">
        <v>161</v>
      </c>
      <c r="B116" s="187">
        <f t="shared" si="4"/>
        <v>4</v>
      </c>
      <c r="C116" s="281">
        <v>0</v>
      </c>
      <c r="D116" s="281">
        <v>2</v>
      </c>
      <c r="E116" s="281">
        <v>2</v>
      </c>
      <c r="F116" s="281">
        <v>0</v>
      </c>
      <c r="G116" s="181" t="s">
        <v>161</v>
      </c>
      <c r="H116" s="235">
        <f t="shared" si="5"/>
        <v>1</v>
      </c>
      <c r="I116" s="281">
        <v>0</v>
      </c>
      <c r="J116" s="281">
        <v>1</v>
      </c>
      <c r="K116" s="281">
        <v>0</v>
      </c>
      <c r="L116" s="281">
        <v>0</v>
      </c>
      <c r="M116" s="181" t="s">
        <v>161</v>
      </c>
      <c r="N116" s="235">
        <f t="shared" si="6"/>
        <v>2</v>
      </c>
      <c r="O116" s="281">
        <v>0</v>
      </c>
      <c r="P116" s="281">
        <v>1</v>
      </c>
      <c r="Q116" s="281">
        <v>1</v>
      </c>
      <c r="R116" s="283">
        <v>0</v>
      </c>
      <c r="S116" s="181" t="s">
        <v>161</v>
      </c>
      <c r="T116" s="235">
        <f t="shared" si="7"/>
        <v>1</v>
      </c>
      <c r="U116" s="281">
        <v>0</v>
      </c>
      <c r="V116" s="281">
        <v>0</v>
      </c>
      <c r="W116" s="281">
        <v>1</v>
      </c>
      <c r="X116" s="283">
        <v>0</v>
      </c>
    </row>
    <row r="117" spans="1:24">
      <c r="A117" s="181" t="s">
        <v>26</v>
      </c>
      <c r="B117" s="187">
        <f t="shared" si="4"/>
        <v>3</v>
      </c>
      <c r="C117" s="281">
        <v>0</v>
      </c>
      <c r="D117" s="281">
        <v>1</v>
      </c>
      <c r="E117" s="281">
        <v>2</v>
      </c>
      <c r="F117" s="281">
        <v>0</v>
      </c>
      <c r="G117" s="181" t="s">
        <v>26</v>
      </c>
      <c r="H117" s="235">
        <f t="shared" si="5"/>
        <v>0</v>
      </c>
      <c r="I117" s="281">
        <v>0</v>
      </c>
      <c r="J117" s="281">
        <v>0</v>
      </c>
      <c r="K117" s="281">
        <v>0</v>
      </c>
      <c r="L117" s="281">
        <v>0</v>
      </c>
      <c r="M117" s="181" t="s">
        <v>26</v>
      </c>
      <c r="N117" s="235">
        <f t="shared" si="6"/>
        <v>2</v>
      </c>
      <c r="O117" s="281">
        <v>0</v>
      </c>
      <c r="P117" s="281">
        <v>0</v>
      </c>
      <c r="Q117" s="281">
        <v>2</v>
      </c>
      <c r="R117" s="283">
        <v>0</v>
      </c>
      <c r="S117" s="181" t="s">
        <v>26</v>
      </c>
      <c r="T117" s="235">
        <f t="shared" si="7"/>
        <v>1</v>
      </c>
      <c r="U117" s="281">
        <v>0</v>
      </c>
      <c r="V117" s="281">
        <v>1</v>
      </c>
      <c r="W117" s="281">
        <v>0</v>
      </c>
      <c r="X117" s="283">
        <v>0</v>
      </c>
    </row>
    <row r="118" spans="1:24">
      <c r="A118" s="181" t="s">
        <v>111</v>
      </c>
      <c r="B118" s="187">
        <f t="shared" si="4"/>
        <v>1</v>
      </c>
      <c r="C118" s="281">
        <v>0</v>
      </c>
      <c r="D118" s="281">
        <v>1</v>
      </c>
      <c r="E118" s="281">
        <v>0</v>
      </c>
      <c r="F118" s="281">
        <v>0</v>
      </c>
      <c r="G118" s="181" t="s">
        <v>111</v>
      </c>
      <c r="H118" s="235">
        <f t="shared" si="5"/>
        <v>1</v>
      </c>
      <c r="I118" s="281">
        <v>0</v>
      </c>
      <c r="J118" s="281">
        <v>1</v>
      </c>
      <c r="K118" s="281">
        <v>0</v>
      </c>
      <c r="L118" s="281">
        <v>0</v>
      </c>
      <c r="M118" s="181" t="s">
        <v>111</v>
      </c>
      <c r="N118" s="235">
        <f t="shared" si="6"/>
        <v>0</v>
      </c>
      <c r="O118" s="281">
        <v>0</v>
      </c>
      <c r="P118" s="281">
        <v>0</v>
      </c>
      <c r="Q118" s="281">
        <v>0</v>
      </c>
      <c r="R118" s="283">
        <v>0</v>
      </c>
      <c r="S118" s="181" t="s">
        <v>111</v>
      </c>
      <c r="T118" s="235">
        <f t="shared" si="7"/>
        <v>0</v>
      </c>
      <c r="U118" s="281">
        <v>0</v>
      </c>
      <c r="V118" s="281">
        <v>0</v>
      </c>
      <c r="W118" s="281">
        <v>0</v>
      </c>
      <c r="X118" s="283">
        <v>0</v>
      </c>
    </row>
    <row r="119" spans="1:24">
      <c r="A119" s="181" t="s">
        <v>12</v>
      </c>
      <c r="B119" s="187">
        <f t="shared" si="4"/>
        <v>1</v>
      </c>
      <c r="C119" s="281">
        <v>0</v>
      </c>
      <c r="D119" s="281">
        <v>0</v>
      </c>
      <c r="E119" s="281">
        <v>1</v>
      </c>
      <c r="F119" s="281">
        <v>0</v>
      </c>
      <c r="G119" s="181" t="s">
        <v>12</v>
      </c>
      <c r="H119" s="235">
        <f t="shared" si="5"/>
        <v>0</v>
      </c>
      <c r="I119" s="281">
        <v>0</v>
      </c>
      <c r="J119" s="281">
        <v>0</v>
      </c>
      <c r="K119" s="281">
        <v>0</v>
      </c>
      <c r="L119" s="281">
        <v>0</v>
      </c>
      <c r="M119" s="181" t="s">
        <v>12</v>
      </c>
      <c r="N119" s="235">
        <f t="shared" si="6"/>
        <v>1</v>
      </c>
      <c r="O119" s="281">
        <v>0</v>
      </c>
      <c r="P119" s="281">
        <v>0</v>
      </c>
      <c r="Q119" s="281">
        <v>1</v>
      </c>
      <c r="R119" s="283">
        <v>0</v>
      </c>
      <c r="S119" s="181" t="s">
        <v>12</v>
      </c>
      <c r="T119" s="235">
        <f t="shared" si="7"/>
        <v>0</v>
      </c>
      <c r="U119" s="281">
        <v>0</v>
      </c>
      <c r="V119" s="281">
        <v>0</v>
      </c>
      <c r="W119" s="281">
        <v>0</v>
      </c>
      <c r="X119" s="283">
        <v>0</v>
      </c>
    </row>
    <row r="120" spans="1:24">
      <c r="A120" s="181" t="s">
        <v>11</v>
      </c>
      <c r="B120" s="187">
        <f t="shared" si="4"/>
        <v>0</v>
      </c>
      <c r="C120" s="281">
        <v>0</v>
      </c>
      <c r="D120" s="281">
        <v>0</v>
      </c>
      <c r="E120" s="281">
        <v>0</v>
      </c>
      <c r="F120" s="281">
        <v>0</v>
      </c>
      <c r="G120" s="181" t="s">
        <v>11</v>
      </c>
      <c r="H120" s="235">
        <f t="shared" si="5"/>
        <v>0</v>
      </c>
      <c r="I120" s="281">
        <v>0</v>
      </c>
      <c r="J120" s="281">
        <v>0</v>
      </c>
      <c r="K120" s="281">
        <v>0</v>
      </c>
      <c r="L120" s="281">
        <v>0</v>
      </c>
      <c r="M120" s="181" t="s">
        <v>11</v>
      </c>
      <c r="N120" s="235">
        <f t="shared" si="6"/>
        <v>0</v>
      </c>
      <c r="O120" s="281">
        <v>0</v>
      </c>
      <c r="P120" s="281">
        <v>0</v>
      </c>
      <c r="Q120" s="281">
        <v>0</v>
      </c>
      <c r="R120" s="283">
        <v>0</v>
      </c>
      <c r="S120" s="181" t="s">
        <v>11</v>
      </c>
      <c r="T120" s="235">
        <f t="shared" si="7"/>
        <v>0</v>
      </c>
      <c r="U120" s="281">
        <v>0</v>
      </c>
      <c r="V120" s="281">
        <v>0</v>
      </c>
      <c r="W120" s="281">
        <v>0</v>
      </c>
      <c r="X120" s="283">
        <v>0</v>
      </c>
    </row>
    <row r="121" spans="1:24">
      <c r="A121" s="181" t="s">
        <v>4</v>
      </c>
      <c r="B121" s="187">
        <f t="shared" si="4"/>
        <v>0</v>
      </c>
      <c r="C121" s="281">
        <v>0</v>
      </c>
      <c r="D121" s="281">
        <v>0</v>
      </c>
      <c r="E121" s="281">
        <v>0</v>
      </c>
      <c r="F121" s="281">
        <v>0</v>
      </c>
      <c r="G121" s="181" t="s">
        <v>4</v>
      </c>
      <c r="H121" s="235">
        <f t="shared" si="5"/>
        <v>0</v>
      </c>
      <c r="I121" s="281">
        <v>0</v>
      </c>
      <c r="J121" s="281">
        <v>0</v>
      </c>
      <c r="K121" s="281">
        <v>0</v>
      </c>
      <c r="L121" s="281">
        <v>0</v>
      </c>
      <c r="M121" s="181" t="s">
        <v>4</v>
      </c>
      <c r="N121" s="235">
        <f t="shared" si="6"/>
        <v>0</v>
      </c>
      <c r="O121" s="281">
        <v>0</v>
      </c>
      <c r="P121" s="281">
        <v>0</v>
      </c>
      <c r="Q121" s="281">
        <v>0</v>
      </c>
      <c r="R121" s="283">
        <v>0</v>
      </c>
      <c r="S121" s="181" t="s">
        <v>4</v>
      </c>
      <c r="T121" s="235">
        <f t="shared" si="7"/>
        <v>0</v>
      </c>
      <c r="U121" s="281">
        <v>0</v>
      </c>
      <c r="V121" s="281">
        <v>0</v>
      </c>
      <c r="W121" s="281">
        <v>0</v>
      </c>
      <c r="X121" s="283">
        <v>0</v>
      </c>
    </row>
    <row r="122" spans="1:24">
      <c r="A122" s="181" t="s">
        <v>205</v>
      </c>
      <c r="B122" s="187">
        <f t="shared" si="4"/>
        <v>4</v>
      </c>
      <c r="C122" s="281">
        <v>0</v>
      </c>
      <c r="D122" s="281">
        <v>4</v>
      </c>
      <c r="E122" s="281">
        <v>0</v>
      </c>
      <c r="F122" s="281">
        <v>0</v>
      </c>
      <c r="G122" s="181" t="s">
        <v>205</v>
      </c>
      <c r="H122" s="235">
        <f t="shared" si="5"/>
        <v>0</v>
      </c>
      <c r="I122" s="281">
        <v>0</v>
      </c>
      <c r="J122" s="281">
        <v>0</v>
      </c>
      <c r="K122" s="281">
        <v>0</v>
      </c>
      <c r="L122" s="281">
        <v>0</v>
      </c>
      <c r="M122" s="181" t="s">
        <v>205</v>
      </c>
      <c r="N122" s="235">
        <f t="shared" si="6"/>
        <v>1</v>
      </c>
      <c r="O122" s="281">
        <v>0</v>
      </c>
      <c r="P122" s="281">
        <v>1</v>
      </c>
      <c r="Q122" s="281">
        <v>0</v>
      </c>
      <c r="R122" s="283">
        <v>0</v>
      </c>
      <c r="S122" s="181" t="s">
        <v>205</v>
      </c>
      <c r="T122" s="235">
        <f t="shared" si="7"/>
        <v>3</v>
      </c>
      <c r="U122" s="281">
        <v>0</v>
      </c>
      <c r="V122" s="281">
        <v>3</v>
      </c>
      <c r="W122" s="281">
        <v>0</v>
      </c>
      <c r="X122" s="283">
        <v>0</v>
      </c>
    </row>
    <row r="123" spans="1:24">
      <c r="A123" s="181" t="s">
        <v>32</v>
      </c>
      <c r="B123" s="187">
        <f t="shared" si="4"/>
        <v>0</v>
      </c>
      <c r="C123" s="281">
        <v>0</v>
      </c>
      <c r="D123" s="281">
        <v>0</v>
      </c>
      <c r="E123" s="281">
        <v>0</v>
      </c>
      <c r="F123" s="281">
        <v>0</v>
      </c>
      <c r="G123" s="181" t="s">
        <v>32</v>
      </c>
      <c r="H123" s="235">
        <f t="shared" si="5"/>
        <v>0</v>
      </c>
      <c r="I123" s="281">
        <v>0</v>
      </c>
      <c r="J123" s="281">
        <v>0</v>
      </c>
      <c r="K123" s="281">
        <v>0</v>
      </c>
      <c r="L123" s="281">
        <v>0</v>
      </c>
      <c r="M123" s="181" t="s">
        <v>32</v>
      </c>
      <c r="N123" s="235">
        <f t="shared" si="6"/>
        <v>0</v>
      </c>
      <c r="O123" s="281">
        <v>0</v>
      </c>
      <c r="P123" s="281">
        <v>0</v>
      </c>
      <c r="Q123" s="281">
        <v>0</v>
      </c>
      <c r="R123" s="283">
        <v>0</v>
      </c>
      <c r="S123" s="181" t="s">
        <v>32</v>
      </c>
      <c r="T123" s="235">
        <f t="shared" si="7"/>
        <v>0</v>
      </c>
      <c r="U123" s="281">
        <v>0</v>
      </c>
      <c r="V123" s="281">
        <v>0</v>
      </c>
      <c r="W123" s="281">
        <v>0</v>
      </c>
      <c r="X123" s="283">
        <v>0</v>
      </c>
    </row>
    <row r="124" spans="1:24">
      <c r="A124" s="181" t="s">
        <v>105</v>
      </c>
      <c r="B124" s="187">
        <f t="shared" si="4"/>
        <v>0</v>
      </c>
      <c r="C124" s="281">
        <v>0</v>
      </c>
      <c r="D124" s="281">
        <v>0</v>
      </c>
      <c r="E124" s="281">
        <v>0</v>
      </c>
      <c r="F124" s="281">
        <v>0</v>
      </c>
      <c r="G124" s="181" t="s">
        <v>105</v>
      </c>
      <c r="H124" s="235">
        <f t="shared" si="5"/>
        <v>0</v>
      </c>
      <c r="I124" s="281">
        <v>0</v>
      </c>
      <c r="J124" s="281">
        <v>0</v>
      </c>
      <c r="K124" s="281">
        <v>0</v>
      </c>
      <c r="L124" s="281">
        <v>0</v>
      </c>
      <c r="M124" s="181" t="s">
        <v>105</v>
      </c>
      <c r="N124" s="235">
        <f t="shared" si="6"/>
        <v>0</v>
      </c>
      <c r="O124" s="281">
        <v>0</v>
      </c>
      <c r="P124" s="281">
        <v>0</v>
      </c>
      <c r="Q124" s="281">
        <v>0</v>
      </c>
      <c r="R124" s="283">
        <v>0</v>
      </c>
      <c r="S124" s="181" t="s">
        <v>105</v>
      </c>
      <c r="T124" s="235">
        <f t="shared" si="7"/>
        <v>0</v>
      </c>
      <c r="U124" s="281">
        <v>0</v>
      </c>
      <c r="V124" s="281">
        <v>0</v>
      </c>
      <c r="W124" s="281">
        <v>0</v>
      </c>
      <c r="X124" s="283">
        <v>0</v>
      </c>
    </row>
    <row r="125" spans="1:24">
      <c r="A125" s="181" t="s">
        <v>75</v>
      </c>
      <c r="B125" s="187">
        <f t="shared" si="4"/>
        <v>0</v>
      </c>
      <c r="C125" s="281">
        <v>0</v>
      </c>
      <c r="D125" s="281">
        <v>0</v>
      </c>
      <c r="E125" s="281">
        <v>0</v>
      </c>
      <c r="F125" s="281">
        <v>0</v>
      </c>
      <c r="G125" s="181" t="s">
        <v>75</v>
      </c>
      <c r="H125" s="235">
        <f t="shared" si="5"/>
        <v>0</v>
      </c>
      <c r="I125" s="281">
        <v>0</v>
      </c>
      <c r="J125" s="281">
        <v>0</v>
      </c>
      <c r="K125" s="281">
        <v>0</v>
      </c>
      <c r="L125" s="281">
        <v>0</v>
      </c>
      <c r="M125" s="181" t="s">
        <v>75</v>
      </c>
      <c r="N125" s="235">
        <f t="shared" si="6"/>
        <v>0</v>
      </c>
      <c r="O125" s="281">
        <v>0</v>
      </c>
      <c r="P125" s="281">
        <v>0</v>
      </c>
      <c r="Q125" s="281">
        <v>0</v>
      </c>
      <c r="R125" s="283">
        <v>0</v>
      </c>
      <c r="S125" s="181" t="s">
        <v>75</v>
      </c>
      <c r="T125" s="235">
        <f t="shared" si="7"/>
        <v>0</v>
      </c>
      <c r="U125" s="281">
        <v>0</v>
      </c>
      <c r="V125" s="281">
        <v>0</v>
      </c>
      <c r="W125" s="281">
        <v>0</v>
      </c>
      <c r="X125" s="283">
        <v>0</v>
      </c>
    </row>
    <row r="126" spans="1:24">
      <c r="A126" s="181" t="s">
        <v>201</v>
      </c>
      <c r="B126" s="187">
        <f t="shared" si="4"/>
        <v>0</v>
      </c>
      <c r="C126" s="281">
        <v>0</v>
      </c>
      <c r="D126" s="281">
        <v>0</v>
      </c>
      <c r="E126" s="281">
        <v>0</v>
      </c>
      <c r="F126" s="281">
        <v>0</v>
      </c>
      <c r="G126" s="181" t="s">
        <v>201</v>
      </c>
      <c r="H126" s="235">
        <f t="shared" si="5"/>
        <v>0</v>
      </c>
      <c r="I126" s="281">
        <v>0</v>
      </c>
      <c r="J126" s="281">
        <v>0</v>
      </c>
      <c r="K126" s="281">
        <v>0</v>
      </c>
      <c r="L126" s="281">
        <v>0</v>
      </c>
      <c r="M126" s="181" t="s">
        <v>201</v>
      </c>
      <c r="N126" s="235">
        <f t="shared" si="6"/>
        <v>0</v>
      </c>
      <c r="O126" s="281">
        <v>0</v>
      </c>
      <c r="P126" s="281">
        <v>0</v>
      </c>
      <c r="Q126" s="281">
        <v>0</v>
      </c>
      <c r="R126" s="283">
        <v>0</v>
      </c>
      <c r="S126" s="181" t="s">
        <v>201</v>
      </c>
      <c r="T126" s="235">
        <f t="shared" si="7"/>
        <v>0</v>
      </c>
      <c r="U126" s="281">
        <v>0</v>
      </c>
      <c r="V126" s="281">
        <v>0</v>
      </c>
      <c r="W126" s="281">
        <v>0</v>
      </c>
      <c r="X126" s="283">
        <v>0</v>
      </c>
    </row>
    <row r="127" spans="1:24">
      <c r="A127" s="181" t="s">
        <v>165</v>
      </c>
      <c r="B127" s="187">
        <f t="shared" si="4"/>
        <v>0</v>
      </c>
      <c r="C127" s="281">
        <v>0</v>
      </c>
      <c r="D127" s="281">
        <v>0</v>
      </c>
      <c r="E127" s="281">
        <v>0</v>
      </c>
      <c r="F127" s="281">
        <v>0</v>
      </c>
      <c r="G127" s="181" t="s">
        <v>165</v>
      </c>
      <c r="H127" s="235">
        <f t="shared" si="5"/>
        <v>0</v>
      </c>
      <c r="I127" s="281">
        <v>0</v>
      </c>
      <c r="J127" s="281">
        <v>0</v>
      </c>
      <c r="K127" s="281">
        <v>0</v>
      </c>
      <c r="L127" s="281">
        <v>0</v>
      </c>
      <c r="M127" s="181" t="s">
        <v>165</v>
      </c>
      <c r="N127" s="235">
        <f t="shared" si="6"/>
        <v>0</v>
      </c>
      <c r="O127" s="281">
        <v>0</v>
      </c>
      <c r="P127" s="281">
        <v>0</v>
      </c>
      <c r="Q127" s="281">
        <v>0</v>
      </c>
      <c r="R127" s="283">
        <v>0</v>
      </c>
      <c r="S127" s="181" t="s">
        <v>165</v>
      </c>
      <c r="T127" s="235">
        <f t="shared" si="7"/>
        <v>0</v>
      </c>
      <c r="U127" s="281">
        <v>0</v>
      </c>
      <c r="V127" s="281">
        <v>0</v>
      </c>
      <c r="W127" s="281">
        <v>0</v>
      </c>
      <c r="X127" s="283">
        <v>0</v>
      </c>
    </row>
    <row r="128" spans="1:24">
      <c r="A128" s="181" t="s">
        <v>66</v>
      </c>
      <c r="B128" s="187">
        <f t="shared" si="4"/>
        <v>0</v>
      </c>
      <c r="C128" s="281">
        <v>0</v>
      </c>
      <c r="D128" s="281">
        <v>0</v>
      </c>
      <c r="E128" s="281">
        <v>0</v>
      </c>
      <c r="F128" s="281">
        <v>0</v>
      </c>
      <c r="G128" s="181" t="s">
        <v>66</v>
      </c>
      <c r="H128" s="235">
        <f t="shared" si="5"/>
        <v>0</v>
      </c>
      <c r="I128" s="281">
        <v>0</v>
      </c>
      <c r="J128" s="281">
        <v>0</v>
      </c>
      <c r="K128" s="281">
        <v>0</v>
      </c>
      <c r="L128" s="281">
        <v>0</v>
      </c>
      <c r="M128" s="181" t="s">
        <v>66</v>
      </c>
      <c r="N128" s="235">
        <f t="shared" si="6"/>
        <v>0</v>
      </c>
      <c r="O128" s="281">
        <v>0</v>
      </c>
      <c r="P128" s="281">
        <v>0</v>
      </c>
      <c r="Q128" s="281">
        <v>0</v>
      </c>
      <c r="R128" s="283">
        <v>0</v>
      </c>
      <c r="S128" s="181" t="s">
        <v>66</v>
      </c>
      <c r="T128" s="235">
        <f t="shared" si="7"/>
        <v>0</v>
      </c>
      <c r="U128" s="281">
        <v>0</v>
      </c>
      <c r="V128" s="281">
        <v>0</v>
      </c>
      <c r="W128" s="281">
        <v>0</v>
      </c>
      <c r="X128" s="283">
        <v>0</v>
      </c>
    </row>
    <row r="129" spans="1:24">
      <c r="A129" s="181" t="s">
        <v>143</v>
      </c>
      <c r="B129" s="187">
        <f t="shared" si="4"/>
        <v>0</v>
      </c>
      <c r="C129" s="281">
        <v>0</v>
      </c>
      <c r="D129" s="281">
        <v>0</v>
      </c>
      <c r="E129" s="281">
        <v>0</v>
      </c>
      <c r="F129" s="281">
        <v>0</v>
      </c>
      <c r="G129" s="181" t="s">
        <v>143</v>
      </c>
      <c r="H129" s="235">
        <f t="shared" si="5"/>
        <v>0</v>
      </c>
      <c r="I129" s="281">
        <v>0</v>
      </c>
      <c r="J129" s="281">
        <v>0</v>
      </c>
      <c r="K129" s="281">
        <v>0</v>
      </c>
      <c r="L129" s="281">
        <v>0</v>
      </c>
      <c r="M129" s="181" t="s">
        <v>143</v>
      </c>
      <c r="N129" s="235">
        <f t="shared" si="6"/>
        <v>0</v>
      </c>
      <c r="O129" s="281">
        <v>0</v>
      </c>
      <c r="P129" s="281">
        <v>0</v>
      </c>
      <c r="Q129" s="281">
        <v>0</v>
      </c>
      <c r="R129" s="283">
        <v>0</v>
      </c>
      <c r="S129" s="181" t="s">
        <v>143</v>
      </c>
      <c r="T129" s="235">
        <f t="shared" si="7"/>
        <v>0</v>
      </c>
      <c r="U129" s="281">
        <v>0</v>
      </c>
      <c r="V129" s="281">
        <v>0</v>
      </c>
      <c r="W129" s="281">
        <v>0</v>
      </c>
      <c r="X129" s="283">
        <v>0</v>
      </c>
    </row>
    <row r="130" spans="1:24">
      <c r="A130" s="181" t="s">
        <v>67</v>
      </c>
      <c r="B130" s="187">
        <f t="shared" si="4"/>
        <v>0</v>
      </c>
      <c r="C130" s="281">
        <v>0</v>
      </c>
      <c r="D130" s="281">
        <v>0</v>
      </c>
      <c r="E130" s="281">
        <v>0</v>
      </c>
      <c r="F130" s="281">
        <v>0</v>
      </c>
      <c r="G130" s="181" t="s">
        <v>67</v>
      </c>
      <c r="H130" s="235">
        <f t="shared" si="5"/>
        <v>0</v>
      </c>
      <c r="I130" s="281">
        <v>0</v>
      </c>
      <c r="J130" s="281">
        <v>0</v>
      </c>
      <c r="K130" s="281">
        <v>0</v>
      </c>
      <c r="L130" s="281">
        <v>0</v>
      </c>
      <c r="M130" s="181" t="s">
        <v>67</v>
      </c>
      <c r="N130" s="235">
        <f t="shared" si="6"/>
        <v>0</v>
      </c>
      <c r="O130" s="281">
        <v>0</v>
      </c>
      <c r="P130" s="281">
        <v>0</v>
      </c>
      <c r="Q130" s="281">
        <v>0</v>
      </c>
      <c r="R130" s="283">
        <v>0</v>
      </c>
      <c r="S130" s="181" t="s">
        <v>67</v>
      </c>
      <c r="T130" s="235">
        <f t="shared" si="7"/>
        <v>0</v>
      </c>
      <c r="U130" s="281">
        <v>0</v>
      </c>
      <c r="V130" s="281">
        <v>0</v>
      </c>
      <c r="W130" s="281">
        <v>0</v>
      </c>
      <c r="X130" s="283">
        <v>0</v>
      </c>
    </row>
    <row r="131" spans="1:24">
      <c r="A131" s="181" t="s">
        <v>197</v>
      </c>
      <c r="B131" s="187">
        <f t="shared" si="4"/>
        <v>0</v>
      </c>
      <c r="C131" s="281">
        <v>0</v>
      </c>
      <c r="D131" s="281">
        <v>0</v>
      </c>
      <c r="E131" s="281">
        <v>0</v>
      </c>
      <c r="F131" s="281">
        <v>0</v>
      </c>
      <c r="G131" s="181" t="s">
        <v>197</v>
      </c>
      <c r="H131" s="235">
        <f t="shared" si="5"/>
        <v>0</v>
      </c>
      <c r="I131" s="281">
        <v>0</v>
      </c>
      <c r="J131" s="281">
        <v>0</v>
      </c>
      <c r="K131" s="281">
        <v>0</v>
      </c>
      <c r="L131" s="281">
        <v>0</v>
      </c>
      <c r="M131" s="181" t="s">
        <v>197</v>
      </c>
      <c r="N131" s="235">
        <f t="shared" si="6"/>
        <v>0</v>
      </c>
      <c r="O131" s="281">
        <v>0</v>
      </c>
      <c r="P131" s="281">
        <v>0</v>
      </c>
      <c r="Q131" s="281">
        <v>0</v>
      </c>
      <c r="R131" s="283">
        <v>0</v>
      </c>
      <c r="S131" s="181" t="s">
        <v>197</v>
      </c>
      <c r="T131" s="235">
        <f t="shared" si="7"/>
        <v>0</v>
      </c>
      <c r="U131" s="281">
        <v>0</v>
      </c>
      <c r="V131" s="281">
        <v>0</v>
      </c>
      <c r="W131" s="281">
        <v>0</v>
      </c>
      <c r="X131" s="283">
        <v>0</v>
      </c>
    </row>
    <row r="132" spans="1:24">
      <c r="A132" s="181" t="s">
        <v>40</v>
      </c>
      <c r="B132" s="187">
        <f t="shared" si="4"/>
        <v>0</v>
      </c>
      <c r="C132" s="281">
        <v>0</v>
      </c>
      <c r="D132" s="281">
        <v>0</v>
      </c>
      <c r="E132" s="281">
        <v>0</v>
      </c>
      <c r="F132" s="281">
        <v>0</v>
      </c>
      <c r="G132" s="181" t="s">
        <v>40</v>
      </c>
      <c r="H132" s="235">
        <f t="shared" si="5"/>
        <v>0</v>
      </c>
      <c r="I132" s="281">
        <v>0</v>
      </c>
      <c r="J132" s="281">
        <v>0</v>
      </c>
      <c r="K132" s="281">
        <v>0</v>
      </c>
      <c r="L132" s="281">
        <v>0</v>
      </c>
      <c r="M132" s="181" t="s">
        <v>40</v>
      </c>
      <c r="N132" s="235">
        <f t="shared" si="6"/>
        <v>0</v>
      </c>
      <c r="O132" s="281">
        <v>0</v>
      </c>
      <c r="P132" s="281">
        <v>0</v>
      </c>
      <c r="Q132" s="281">
        <v>0</v>
      </c>
      <c r="R132" s="283">
        <v>0</v>
      </c>
      <c r="S132" s="181" t="s">
        <v>40</v>
      </c>
      <c r="T132" s="235">
        <f t="shared" si="7"/>
        <v>0</v>
      </c>
      <c r="U132" s="281">
        <v>0</v>
      </c>
      <c r="V132" s="281">
        <v>0</v>
      </c>
      <c r="W132" s="281">
        <v>0</v>
      </c>
      <c r="X132" s="283">
        <v>0</v>
      </c>
    </row>
    <row r="133" spans="1:24">
      <c r="A133" s="181" t="s">
        <v>44</v>
      </c>
      <c r="B133" s="187">
        <f t="shared" si="4"/>
        <v>0</v>
      </c>
      <c r="C133" s="281">
        <v>0</v>
      </c>
      <c r="D133" s="281">
        <v>0</v>
      </c>
      <c r="E133" s="281">
        <v>0</v>
      </c>
      <c r="F133" s="281">
        <v>0</v>
      </c>
      <c r="G133" s="181" t="s">
        <v>44</v>
      </c>
      <c r="H133" s="235">
        <f t="shared" si="5"/>
        <v>0</v>
      </c>
      <c r="I133" s="281">
        <v>0</v>
      </c>
      <c r="J133" s="281">
        <v>0</v>
      </c>
      <c r="K133" s="281">
        <v>0</v>
      </c>
      <c r="L133" s="281">
        <v>0</v>
      </c>
      <c r="M133" s="181" t="s">
        <v>44</v>
      </c>
      <c r="N133" s="235">
        <f t="shared" si="6"/>
        <v>0</v>
      </c>
      <c r="O133" s="281">
        <v>0</v>
      </c>
      <c r="P133" s="281">
        <v>0</v>
      </c>
      <c r="Q133" s="281">
        <v>0</v>
      </c>
      <c r="R133" s="283">
        <v>0</v>
      </c>
      <c r="S133" s="181" t="s">
        <v>44</v>
      </c>
      <c r="T133" s="235">
        <f t="shared" si="7"/>
        <v>0</v>
      </c>
      <c r="U133" s="281">
        <v>0</v>
      </c>
      <c r="V133" s="281">
        <v>0</v>
      </c>
      <c r="W133" s="281">
        <v>0</v>
      </c>
      <c r="X133" s="283">
        <v>0</v>
      </c>
    </row>
    <row r="134" spans="1:24">
      <c r="A134" s="181" t="s">
        <v>110</v>
      </c>
      <c r="B134" s="187">
        <f t="shared" si="4"/>
        <v>0</v>
      </c>
      <c r="C134" s="281">
        <v>0</v>
      </c>
      <c r="D134" s="281">
        <v>0</v>
      </c>
      <c r="E134" s="281">
        <v>0</v>
      </c>
      <c r="F134" s="281">
        <v>0</v>
      </c>
      <c r="G134" s="181" t="s">
        <v>110</v>
      </c>
      <c r="H134" s="235">
        <f t="shared" si="5"/>
        <v>0</v>
      </c>
      <c r="I134" s="281">
        <v>0</v>
      </c>
      <c r="J134" s="281">
        <v>0</v>
      </c>
      <c r="K134" s="281">
        <v>0</v>
      </c>
      <c r="L134" s="281">
        <v>0</v>
      </c>
      <c r="M134" s="181" t="s">
        <v>110</v>
      </c>
      <c r="N134" s="235">
        <f t="shared" si="6"/>
        <v>0</v>
      </c>
      <c r="O134" s="281">
        <v>0</v>
      </c>
      <c r="P134" s="281">
        <v>0</v>
      </c>
      <c r="Q134" s="281">
        <v>0</v>
      </c>
      <c r="R134" s="283">
        <v>0</v>
      </c>
      <c r="S134" s="181" t="s">
        <v>110</v>
      </c>
      <c r="T134" s="235">
        <f t="shared" si="7"/>
        <v>0</v>
      </c>
      <c r="U134" s="281">
        <v>0</v>
      </c>
      <c r="V134" s="281">
        <v>0</v>
      </c>
      <c r="W134" s="281">
        <v>0</v>
      </c>
      <c r="X134" s="283">
        <v>0</v>
      </c>
    </row>
    <row r="135" spans="1:24">
      <c r="A135" s="181" t="s">
        <v>128</v>
      </c>
      <c r="B135" s="187">
        <f t="shared" si="4"/>
        <v>0</v>
      </c>
      <c r="C135" s="281">
        <v>0</v>
      </c>
      <c r="D135" s="281">
        <v>0</v>
      </c>
      <c r="E135" s="281">
        <v>0</v>
      </c>
      <c r="F135" s="281">
        <v>0</v>
      </c>
      <c r="G135" s="181" t="s">
        <v>128</v>
      </c>
      <c r="H135" s="235">
        <f t="shared" si="5"/>
        <v>0</v>
      </c>
      <c r="I135" s="281">
        <v>0</v>
      </c>
      <c r="J135" s="281">
        <v>0</v>
      </c>
      <c r="K135" s="281">
        <v>0</v>
      </c>
      <c r="L135" s="281">
        <v>0</v>
      </c>
      <c r="M135" s="181" t="s">
        <v>128</v>
      </c>
      <c r="N135" s="235">
        <f t="shared" si="6"/>
        <v>0</v>
      </c>
      <c r="O135" s="281">
        <v>0</v>
      </c>
      <c r="P135" s="281">
        <v>0</v>
      </c>
      <c r="Q135" s="281">
        <v>0</v>
      </c>
      <c r="R135" s="283">
        <v>0</v>
      </c>
      <c r="S135" s="181" t="s">
        <v>128</v>
      </c>
      <c r="T135" s="235">
        <f t="shared" si="7"/>
        <v>0</v>
      </c>
      <c r="U135" s="281">
        <v>0</v>
      </c>
      <c r="V135" s="281">
        <v>0</v>
      </c>
      <c r="W135" s="281">
        <v>0</v>
      </c>
      <c r="X135" s="283">
        <v>0</v>
      </c>
    </row>
    <row r="136" spans="1:24">
      <c r="A136" s="181" t="s">
        <v>77</v>
      </c>
      <c r="B136" s="187">
        <f t="shared" si="4"/>
        <v>1</v>
      </c>
      <c r="C136" s="281">
        <v>0</v>
      </c>
      <c r="D136" s="281">
        <v>1</v>
      </c>
      <c r="E136" s="281">
        <v>0</v>
      </c>
      <c r="F136" s="281">
        <v>0</v>
      </c>
      <c r="G136" s="181" t="s">
        <v>77</v>
      </c>
      <c r="H136" s="235">
        <f t="shared" si="5"/>
        <v>1</v>
      </c>
      <c r="I136" s="281">
        <v>0</v>
      </c>
      <c r="J136" s="281">
        <v>1</v>
      </c>
      <c r="K136" s="281">
        <v>0</v>
      </c>
      <c r="L136" s="281">
        <v>0</v>
      </c>
      <c r="M136" s="181" t="s">
        <v>77</v>
      </c>
      <c r="N136" s="235">
        <f t="shared" si="6"/>
        <v>0</v>
      </c>
      <c r="O136" s="281">
        <v>0</v>
      </c>
      <c r="P136" s="281">
        <v>0</v>
      </c>
      <c r="Q136" s="281">
        <v>0</v>
      </c>
      <c r="R136" s="283">
        <v>0</v>
      </c>
      <c r="S136" s="181" t="s">
        <v>77</v>
      </c>
      <c r="T136" s="235">
        <f t="shared" si="7"/>
        <v>0</v>
      </c>
      <c r="U136" s="281">
        <v>0</v>
      </c>
      <c r="V136" s="281">
        <v>0</v>
      </c>
      <c r="W136" s="281">
        <v>0</v>
      </c>
      <c r="X136" s="283">
        <v>0</v>
      </c>
    </row>
    <row r="137" spans="1:24">
      <c r="A137" s="181" t="s">
        <v>41</v>
      </c>
      <c r="B137" s="187">
        <f t="shared" si="4"/>
        <v>0</v>
      </c>
      <c r="C137" s="281">
        <v>0</v>
      </c>
      <c r="D137" s="281">
        <v>0</v>
      </c>
      <c r="E137" s="281">
        <v>0</v>
      </c>
      <c r="F137" s="281">
        <v>0</v>
      </c>
      <c r="G137" s="181" t="s">
        <v>41</v>
      </c>
      <c r="H137" s="235">
        <f t="shared" si="5"/>
        <v>0</v>
      </c>
      <c r="I137" s="281">
        <v>0</v>
      </c>
      <c r="J137" s="281">
        <v>0</v>
      </c>
      <c r="K137" s="281">
        <v>0</v>
      </c>
      <c r="L137" s="281">
        <v>0</v>
      </c>
      <c r="M137" s="181" t="s">
        <v>41</v>
      </c>
      <c r="N137" s="235">
        <f t="shared" si="6"/>
        <v>0</v>
      </c>
      <c r="O137" s="281">
        <v>0</v>
      </c>
      <c r="P137" s="281">
        <v>0</v>
      </c>
      <c r="Q137" s="281">
        <v>0</v>
      </c>
      <c r="R137" s="283">
        <v>0</v>
      </c>
      <c r="S137" s="181" t="s">
        <v>41</v>
      </c>
      <c r="T137" s="235">
        <f t="shared" si="7"/>
        <v>0</v>
      </c>
      <c r="U137" s="281">
        <v>0</v>
      </c>
      <c r="V137" s="281">
        <v>0</v>
      </c>
      <c r="W137" s="281">
        <v>0</v>
      </c>
      <c r="X137" s="283">
        <v>0</v>
      </c>
    </row>
    <row r="138" spans="1:24">
      <c r="A138" s="181" t="s">
        <v>158</v>
      </c>
      <c r="B138" s="187">
        <f t="shared" si="4"/>
        <v>1</v>
      </c>
      <c r="C138" s="281">
        <v>0</v>
      </c>
      <c r="D138" s="281">
        <v>1</v>
      </c>
      <c r="E138" s="281">
        <v>0</v>
      </c>
      <c r="F138" s="281">
        <v>0</v>
      </c>
      <c r="G138" s="181" t="s">
        <v>158</v>
      </c>
      <c r="H138" s="235">
        <f t="shared" si="5"/>
        <v>0</v>
      </c>
      <c r="I138" s="281">
        <v>0</v>
      </c>
      <c r="J138" s="281">
        <v>0</v>
      </c>
      <c r="K138" s="281">
        <v>0</v>
      </c>
      <c r="L138" s="281">
        <v>0</v>
      </c>
      <c r="M138" s="181" t="s">
        <v>158</v>
      </c>
      <c r="N138" s="235">
        <f t="shared" si="6"/>
        <v>0</v>
      </c>
      <c r="O138" s="281">
        <v>0</v>
      </c>
      <c r="P138" s="281">
        <v>0</v>
      </c>
      <c r="Q138" s="281">
        <v>0</v>
      </c>
      <c r="R138" s="283">
        <v>0</v>
      </c>
      <c r="S138" s="181" t="s">
        <v>158</v>
      </c>
      <c r="T138" s="235">
        <f t="shared" si="7"/>
        <v>1</v>
      </c>
      <c r="U138" s="281">
        <v>0</v>
      </c>
      <c r="V138" s="281">
        <v>1</v>
      </c>
      <c r="W138" s="281">
        <v>0</v>
      </c>
      <c r="X138" s="283">
        <v>0</v>
      </c>
    </row>
    <row r="139" spans="1:24">
      <c r="A139" s="181" t="s">
        <v>153</v>
      </c>
      <c r="B139" s="187">
        <f t="shared" si="4"/>
        <v>0</v>
      </c>
      <c r="C139" s="281">
        <v>0</v>
      </c>
      <c r="D139" s="281">
        <v>0</v>
      </c>
      <c r="E139" s="281">
        <v>0</v>
      </c>
      <c r="F139" s="281">
        <v>0</v>
      </c>
      <c r="G139" s="181" t="s">
        <v>153</v>
      </c>
      <c r="H139" s="235">
        <f t="shared" si="5"/>
        <v>0</v>
      </c>
      <c r="I139" s="281">
        <v>0</v>
      </c>
      <c r="J139" s="281">
        <v>0</v>
      </c>
      <c r="K139" s="281">
        <v>0</v>
      </c>
      <c r="L139" s="281">
        <v>0</v>
      </c>
      <c r="M139" s="181" t="s">
        <v>153</v>
      </c>
      <c r="N139" s="235">
        <f t="shared" si="6"/>
        <v>0</v>
      </c>
      <c r="O139" s="281">
        <v>0</v>
      </c>
      <c r="P139" s="281">
        <v>0</v>
      </c>
      <c r="Q139" s="281">
        <v>0</v>
      </c>
      <c r="R139" s="283">
        <v>0</v>
      </c>
      <c r="S139" s="181" t="s">
        <v>153</v>
      </c>
      <c r="T139" s="235">
        <f t="shared" si="7"/>
        <v>0</v>
      </c>
      <c r="U139" s="281">
        <v>0</v>
      </c>
      <c r="V139" s="281">
        <v>0</v>
      </c>
      <c r="W139" s="281">
        <v>0</v>
      </c>
      <c r="X139" s="283">
        <v>0</v>
      </c>
    </row>
    <row r="140" spans="1:24">
      <c r="A140" s="181" t="s">
        <v>53</v>
      </c>
      <c r="B140" s="187">
        <f t="shared" si="4"/>
        <v>1</v>
      </c>
      <c r="C140" s="281">
        <v>0</v>
      </c>
      <c r="D140" s="281">
        <v>1</v>
      </c>
      <c r="E140" s="281">
        <v>0</v>
      </c>
      <c r="F140" s="281">
        <v>0</v>
      </c>
      <c r="G140" s="181" t="s">
        <v>53</v>
      </c>
      <c r="H140" s="235">
        <f t="shared" si="5"/>
        <v>0</v>
      </c>
      <c r="I140" s="281">
        <v>0</v>
      </c>
      <c r="J140" s="281">
        <v>0</v>
      </c>
      <c r="K140" s="281">
        <v>0</v>
      </c>
      <c r="L140" s="281">
        <v>0</v>
      </c>
      <c r="M140" s="181" t="s">
        <v>53</v>
      </c>
      <c r="N140" s="235">
        <f t="shared" si="6"/>
        <v>1</v>
      </c>
      <c r="O140" s="281">
        <v>0</v>
      </c>
      <c r="P140" s="281">
        <v>1</v>
      </c>
      <c r="Q140" s="281">
        <v>0</v>
      </c>
      <c r="R140" s="283">
        <v>0</v>
      </c>
      <c r="S140" s="181" t="s">
        <v>53</v>
      </c>
      <c r="T140" s="235">
        <f t="shared" si="7"/>
        <v>0</v>
      </c>
      <c r="U140" s="281">
        <v>0</v>
      </c>
      <c r="V140" s="281">
        <v>0</v>
      </c>
      <c r="W140" s="281">
        <v>0</v>
      </c>
      <c r="X140" s="283">
        <v>0</v>
      </c>
    </row>
    <row r="141" spans="1:24">
      <c r="A141" s="181" t="s">
        <v>27</v>
      </c>
      <c r="B141" s="187">
        <f t="shared" si="4"/>
        <v>3</v>
      </c>
      <c r="C141" s="281">
        <v>0</v>
      </c>
      <c r="D141" s="281">
        <v>3</v>
      </c>
      <c r="E141" s="281">
        <v>0</v>
      </c>
      <c r="F141" s="281">
        <v>0</v>
      </c>
      <c r="G141" s="181" t="s">
        <v>27</v>
      </c>
      <c r="H141" s="235">
        <f t="shared" si="5"/>
        <v>1</v>
      </c>
      <c r="I141" s="281">
        <v>0</v>
      </c>
      <c r="J141" s="281">
        <v>1</v>
      </c>
      <c r="K141" s="281">
        <v>0</v>
      </c>
      <c r="L141" s="281">
        <v>0</v>
      </c>
      <c r="M141" s="181" t="s">
        <v>27</v>
      </c>
      <c r="N141" s="235">
        <f t="shared" si="6"/>
        <v>1</v>
      </c>
      <c r="O141" s="281">
        <v>0</v>
      </c>
      <c r="P141" s="281">
        <v>1</v>
      </c>
      <c r="Q141" s="281">
        <v>0</v>
      </c>
      <c r="R141" s="283">
        <v>0</v>
      </c>
      <c r="S141" s="181" t="s">
        <v>27</v>
      </c>
      <c r="T141" s="235">
        <f t="shared" si="7"/>
        <v>1</v>
      </c>
      <c r="U141" s="281">
        <v>0</v>
      </c>
      <c r="V141" s="281">
        <v>1</v>
      </c>
      <c r="W141" s="281">
        <v>0</v>
      </c>
      <c r="X141" s="283">
        <v>0</v>
      </c>
    </row>
    <row r="142" spans="1:24">
      <c r="A142" s="181" t="s">
        <v>203</v>
      </c>
      <c r="B142" s="187">
        <f t="shared" si="4"/>
        <v>1</v>
      </c>
      <c r="C142" s="281">
        <v>0</v>
      </c>
      <c r="D142" s="281">
        <v>0</v>
      </c>
      <c r="E142" s="281">
        <v>1</v>
      </c>
      <c r="F142" s="281">
        <v>0</v>
      </c>
      <c r="G142" s="181" t="s">
        <v>203</v>
      </c>
      <c r="H142" s="235">
        <f t="shared" si="5"/>
        <v>1</v>
      </c>
      <c r="I142" s="281">
        <v>0</v>
      </c>
      <c r="J142" s="281">
        <v>0</v>
      </c>
      <c r="K142" s="281">
        <v>1</v>
      </c>
      <c r="L142" s="281">
        <v>0</v>
      </c>
      <c r="M142" s="181" t="s">
        <v>203</v>
      </c>
      <c r="N142" s="235">
        <f t="shared" si="6"/>
        <v>0</v>
      </c>
      <c r="O142" s="281">
        <v>0</v>
      </c>
      <c r="P142" s="281">
        <v>0</v>
      </c>
      <c r="Q142" s="281">
        <v>0</v>
      </c>
      <c r="R142" s="283">
        <v>0</v>
      </c>
      <c r="S142" s="181" t="s">
        <v>203</v>
      </c>
      <c r="T142" s="235">
        <f t="shared" si="7"/>
        <v>0</v>
      </c>
      <c r="U142" s="281">
        <v>0</v>
      </c>
      <c r="V142" s="281">
        <v>0</v>
      </c>
      <c r="W142" s="281">
        <v>0</v>
      </c>
      <c r="X142" s="283">
        <v>0</v>
      </c>
    </row>
    <row r="143" spans="1:24">
      <c r="A143" s="181" t="s">
        <v>99</v>
      </c>
      <c r="B143" s="187">
        <f t="shared" si="4"/>
        <v>0</v>
      </c>
      <c r="C143" s="281">
        <v>0</v>
      </c>
      <c r="D143" s="281">
        <v>0</v>
      </c>
      <c r="E143" s="281">
        <v>0</v>
      </c>
      <c r="F143" s="281">
        <v>0</v>
      </c>
      <c r="G143" s="181" t="s">
        <v>99</v>
      </c>
      <c r="H143" s="235">
        <f t="shared" si="5"/>
        <v>0</v>
      </c>
      <c r="I143" s="281">
        <v>0</v>
      </c>
      <c r="J143" s="281">
        <v>0</v>
      </c>
      <c r="K143" s="281">
        <v>0</v>
      </c>
      <c r="L143" s="281">
        <v>0</v>
      </c>
      <c r="M143" s="181" t="s">
        <v>99</v>
      </c>
      <c r="N143" s="235">
        <f t="shared" si="6"/>
        <v>0</v>
      </c>
      <c r="O143" s="281">
        <v>0</v>
      </c>
      <c r="P143" s="281">
        <v>0</v>
      </c>
      <c r="Q143" s="281">
        <v>0</v>
      </c>
      <c r="R143" s="283">
        <v>0</v>
      </c>
      <c r="S143" s="181" t="s">
        <v>99</v>
      </c>
      <c r="T143" s="235">
        <f t="shared" si="7"/>
        <v>0</v>
      </c>
      <c r="U143" s="281">
        <v>0</v>
      </c>
      <c r="V143" s="281">
        <v>0</v>
      </c>
      <c r="W143" s="281">
        <v>0</v>
      </c>
      <c r="X143" s="283">
        <v>0</v>
      </c>
    </row>
    <row r="144" spans="1:24">
      <c r="A144" s="181" t="s">
        <v>90</v>
      </c>
      <c r="B144" s="187">
        <f t="shared" si="4"/>
        <v>0</v>
      </c>
      <c r="C144" s="281">
        <v>0</v>
      </c>
      <c r="D144" s="281">
        <v>0</v>
      </c>
      <c r="E144" s="281">
        <v>0</v>
      </c>
      <c r="F144" s="281">
        <v>0</v>
      </c>
      <c r="G144" s="181" t="s">
        <v>90</v>
      </c>
      <c r="H144" s="235">
        <f t="shared" si="5"/>
        <v>0</v>
      </c>
      <c r="I144" s="281">
        <v>0</v>
      </c>
      <c r="J144" s="281">
        <v>0</v>
      </c>
      <c r="K144" s="281">
        <v>0</v>
      </c>
      <c r="L144" s="281">
        <v>0</v>
      </c>
      <c r="M144" s="181" t="s">
        <v>90</v>
      </c>
      <c r="N144" s="235">
        <f t="shared" si="6"/>
        <v>0</v>
      </c>
      <c r="O144" s="281">
        <v>0</v>
      </c>
      <c r="P144" s="281">
        <v>0</v>
      </c>
      <c r="Q144" s="281">
        <v>0</v>
      </c>
      <c r="R144" s="283">
        <v>0</v>
      </c>
      <c r="S144" s="181" t="s">
        <v>90</v>
      </c>
      <c r="T144" s="235">
        <f t="shared" si="7"/>
        <v>0</v>
      </c>
      <c r="U144" s="281">
        <v>0</v>
      </c>
      <c r="V144" s="281">
        <v>0</v>
      </c>
      <c r="W144" s="281">
        <v>0</v>
      </c>
      <c r="X144" s="283">
        <v>0</v>
      </c>
    </row>
    <row r="145" spans="1:24">
      <c r="A145" s="189" t="s">
        <v>39</v>
      </c>
      <c r="B145" s="187">
        <f t="shared" si="4"/>
        <v>1</v>
      </c>
      <c r="C145" s="281">
        <v>0</v>
      </c>
      <c r="D145" s="281">
        <v>0</v>
      </c>
      <c r="E145" s="281">
        <v>0</v>
      </c>
      <c r="F145" s="281">
        <v>1</v>
      </c>
      <c r="G145" s="198" t="s">
        <v>39</v>
      </c>
      <c r="H145" s="235">
        <f t="shared" si="5"/>
        <v>0</v>
      </c>
      <c r="I145" s="281">
        <v>0</v>
      </c>
      <c r="J145" s="281">
        <v>0</v>
      </c>
      <c r="K145" s="281">
        <v>0</v>
      </c>
      <c r="L145" s="281">
        <v>0</v>
      </c>
      <c r="M145" s="198" t="s">
        <v>39</v>
      </c>
      <c r="N145" s="235">
        <f t="shared" si="6"/>
        <v>1</v>
      </c>
      <c r="O145" s="281">
        <v>0</v>
      </c>
      <c r="P145" s="281">
        <v>0</v>
      </c>
      <c r="Q145" s="281">
        <v>0</v>
      </c>
      <c r="R145" s="283">
        <v>1</v>
      </c>
      <c r="S145" s="198" t="s">
        <v>39</v>
      </c>
      <c r="T145" s="235">
        <f t="shared" si="7"/>
        <v>0</v>
      </c>
      <c r="U145" s="281">
        <v>0</v>
      </c>
      <c r="V145" s="281">
        <v>0</v>
      </c>
      <c r="W145" s="281">
        <v>0</v>
      </c>
      <c r="X145" s="283">
        <v>0</v>
      </c>
    </row>
    <row r="146" spans="1:24">
      <c r="A146" s="181" t="s">
        <v>92</v>
      </c>
      <c r="B146" s="187">
        <f t="shared" si="4"/>
        <v>0</v>
      </c>
      <c r="C146" s="281">
        <v>0</v>
      </c>
      <c r="D146" s="281">
        <v>0</v>
      </c>
      <c r="E146" s="281">
        <v>0</v>
      </c>
      <c r="F146" s="281">
        <v>0</v>
      </c>
      <c r="G146" s="181" t="s">
        <v>92</v>
      </c>
      <c r="H146" s="235">
        <f t="shared" si="5"/>
        <v>0</v>
      </c>
      <c r="I146" s="281">
        <v>0</v>
      </c>
      <c r="J146" s="281">
        <v>0</v>
      </c>
      <c r="K146" s="281">
        <v>0</v>
      </c>
      <c r="L146" s="281">
        <v>0</v>
      </c>
      <c r="M146" s="181" t="s">
        <v>92</v>
      </c>
      <c r="N146" s="235">
        <f t="shared" si="6"/>
        <v>0</v>
      </c>
      <c r="O146" s="281">
        <v>0</v>
      </c>
      <c r="P146" s="281">
        <v>0</v>
      </c>
      <c r="Q146" s="281">
        <v>0</v>
      </c>
      <c r="R146" s="283">
        <v>0</v>
      </c>
      <c r="S146" s="181" t="s">
        <v>92</v>
      </c>
      <c r="T146" s="235">
        <f t="shared" si="7"/>
        <v>0</v>
      </c>
      <c r="U146" s="281">
        <v>0</v>
      </c>
      <c r="V146" s="281">
        <v>0</v>
      </c>
      <c r="W146" s="281">
        <v>0</v>
      </c>
      <c r="X146" s="283">
        <v>0</v>
      </c>
    </row>
    <row r="147" spans="1:24">
      <c r="A147" s="181" t="s">
        <v>62</v>
      </c>
      <c r="B147" s="187">
        <f t="shared" si="4"/>
        <v>0</v>
      </c>
      <c r="C147" s="281">
        <v>0</v>
      </c>
      <c r="D147" s="281">
        <v>0</v>
      </c>
      <c r="E147" s="281">
        <v>0</v>
      </c>
      <c r="F147" s="281">
        <v>0</v>
      </c>
      <c r="G147" s="180" t="s">
        <v>62</v>
      </c>
      <c r="H147" s="235">
        <f t="shared" si="5"/>
        <v>0</v>
      </c>
      <c r="I147" s="281">
        <v>0</v>
      </c>
      <c r="J147" s="281">
        <v>0</v>
      </c>
      <c r="K147" s="281">
        <v>0</v>
      </c>
      <c r="L147" s="281">
        <v>0</v>
      </c>
      <c r="M147" s="180" t="s">
        <v>62</v>
      </c>
      <c r="N147" s="235">
        <f t="shared" si="6"/>
        <v>0</v>
      </c>
      <c r="O147" s="281">
        <v>0</v>
      </c>
      <c r="P147" s="281">
        <v>0</v>
      </c>
      <c r="Q147" s="281">
        <v>0</v>
      </c>
      <c r="R147" s="283">
        <v>0</v>
      </c>
      <c r="S147" s="180" t="s">
        <v>62</v>
      </c>
      <c r="T147" s="235">
        <f t="shared" si="7"/>
        <v>0</v>
      </c>
      <c r="U147" s="281">
        <v>0</v>
      </c>
      <c r="V147" s="281">
        <v>0</v>
      </c>
      <c r="W147" s="281">
        <v>0</v>
      </c>
      <c r="X147" s="283">
        <v>0</v>
      </c>
    </row>
    <row r="148" spans="1:24">
      <c r="A148" s="181" t="s">
        <v>0</v>
      </c>
      <c r="B148" s="187">
        <f t="shared" si="4"/>
        <v>0</v>
      </c>
      <c r="C148" s="281">
        <v>0</v>
      </c>
      <c r="D148" s="281">
        <v>0</v>
      </c>
      <c r="E148" s="281">
        <v>0</v>
      </c>
      <c r="F148" s="281">
        <v>0</v>
      </c>
      <c r="G148" s="181" t="s">
        <v>0</v>
      </c>
      <c r="H148" s="235">
        <f t="shared" si="5"/>
        <v>0</v>
      </c>
      <c r="I148" s="281">
        <v>0</v>
      </c>
      <c r="J148" s="281">
        <v>0</v>
      </c>
      <c r="K148" s="281">
        <v>0</v>
      </c>
      <c r="L148" s="281">
        <v>0</v>
      </c>
      <c r="M148" s="181" t="s">
        <v>0</v>
      </c>
      <c r="N148" s="235">
        <f t="shared" si="6"/>
        <v>0</v>
      </c>
      <c r="O148" s="281">
        <v>0</v>
      </c>
      <c r="P148" s="281">
        <v>0</v>
      </c>
      <c r="Q148" s="281">
        <v>0</v>
      </c>
      <c r="R148" s="283">
        <v>0</v>
      </c>
      <c r="S148" s="181" t="s">
        <v>0</v>
      </c>
      <c r="T148" s="235">
        <f t="shared" si="7"/>
        <v>0</v>
      </c>
      <c r="U148" s="281">
        <v>0</v>
      </c>
      <c r="V148" s="281">
        <v>0</v>
      </c>
      <c r="W148" s="281">
        <v>0</v>
      </c>
      <c r="X148" s="283">
        <v>0</v>
      </c>
    </row>
    <row r="149" spans="1:24">
      <c r="A149" s="181" t="s">
        <v>125</v>
      </c>
      <c r="B149" s="187">
        <f t="shared" si="4"/>
        <v>0</v>
      </c>
      <c r="C149" s="281">
        <v>0</v>
      </c>
      <c r="D149" s="281">
        <v>0</v>
      </c>
      <c r="E149" s="281">
        <v>0</v>
      </c>
      <c r="F149" s="281">
        <v>0</v>
      </c>
      <c r="G149" s="181" t="s">
        <v>125</v>
      </c>
      <c r="H149" s="235">
        <f t="shared" si="5"/>
        <v>0</v>
      </c>
      <c r="I149" s="281">
        <v>0</v>
      </c>
      <c r="J149" s="281">
        <v>0</v>
      </c>
      <c r="K149" s="281">
        <v>0</v>
      </c>
      <c r="L149" s="281">
        <v>0</v>
      </c>
      <c r="M149" s="181" t="s">
        <v>125</v>
      </c>
      <c r="N149" s="235">
        <f t="shared" si="6"/>
        <v>0</v>
      </c>
      <c r="O149" s="281">
        <v>0</v>
      </c>
      <c r="P149" s="281">
        <v>0</v>
      </c>
      <c r="Q149" s="281">
        <v>0</v>
      </c>
      <c r="R149" s="283">
        <v>0</v>
      </c>
      <c r="S149" s="181" t="s">
        <v>125</v>
      </c>
      <c r="T149" s="235">
        <f t="shared" si="7"/>
        <v>0</v>
      </c>
      <c r="U149" s="281">
        <v>0</v>
      </c>
      <c r="V149" s="281">
        <v>0</v>
      </c>
      <c r="W149" s="281">
        <v>0</v>
      </c>
      <c r="X149" s="283">
        <v>0</v>
      </c>
    </row>
    <row r="150" spans="1:24">
      <c r="A150" s="181" t="s">
        <v>141</v>
      </c>
      <c r="B150" s="187">
        <f t="shared" si="4"/>
        <v>0</v>
      </c>
      <c r="C150" s="281">
        <v>0</v>
      </c>
      <c r="D150" s="281">
        <v>0</v>
      </c>
      <c r="E150" s="281">
        <v>0</v>
      </c>
      <c r="F150" s="281">
        <v>0</v>
      </c>
      <c r="G150" s="181" t="s">
        <v>141</v>
      </c>
      <c r="H150" s="235">
        <f t="shared" si="5"/>
        <v>0</v>
      </c>
      <c r="I150" s="281">
        <v>0</v>
      </c>
      <c r="J150" s="281">
        <v>0</v>
      </c>
      <c r="K150" s="281">
        <v>0</v>
      </c>
      <c r="L150" s="281">
        <v>0</v>
      </c>
      <c r="M150" s="181" t="s">
        <v>141</v>
      </c>
      <c r="N150" s="235">
        <f t="shared" si="6"/>
        <v>0</v>
      </c>
      <c r="O150" s="281">
        <v>0</v>
      </c>
      <c r="P150" s="281">
        <v>0</v>
      </c>
      <c r="Q150" s="281">
        <v>0</v>
      </c>
      <c r="R150" s="283">
        <v>0</v>
      </c>
      <c r="S150" s="181" t="s">
        <v>141</v>
      </c>
      <c r="T150" s="235">
        <f t="shared" si="7"/>
        <v>0</v>
      </c>
      <c r="U150" s="281">
        <v>0</v>
      </c>
      <c r="V150" s="281">
        <v>0</v>
      </c>
      <c r="W150" s="281">
        <v>0</v>
      </c>
      <c r="X150" s="283">
        <v>0</v>
      </c>
    </row>
    <row r="151" spans="1:24">
      <c r="A151" s="181" t="s">
        <v>91</v>
      </c>
      <c r="B151" s="187">
        <f t="shared" si="4"/>
        <v>0</v>
      </c>
      <c r="C151" s="281">
        <v>0</v>
      </c>
      <c r="D151" s="281">
        <v>0</v>
      </c>
      <c r="E151" s="281">
        <v>0</v>
      </c>
      <c r="F151" s="281">
        <v>0</v>
      </c>
      <c r="G151" s="181" t="s">
        <v>91</v>
      </c>
      <c r="H151" s="235">
        <f t="shared" si="5"/>
        <v>0</v>
      </c>
      <c r="I151" s="281">
        <v>0</v>
      </c>
      <c r="J151" s="281">
        <v>0</v>
      </c>
      <c r="K151" s="281">
        <v>0</v>
      </c>
      <c r="L151" s="281">
        <v>0</v>
      </c>
      <c r="M151" s="181" t="s">
        <v>91</v>
      </c>
      <c r="N151" s="235">
        <f t="shared" si="6"/>
        <v>0</v>
      </c>
      <c r="O151" s="281">
        <v>0</v>
      </c>
      <c r="P151" s="281">
        <v>0</v>
      </c>
      <c r="Q151" s="281">
        <v>0</v>
      </c>
      <c r="R151" s="283">
        <v>0</v>
      </c>
      <c r="S151" s="181" t="s">
        <v>91</v>
      </c>
      <c r="T151" s="235">
        <f t="shared" si="7"/>
        <v>0</v>
      </c>
      <c r="U151" s="281">
        <v>0</v>
      </c>
      <c r="V151" s="281">
        <v>0</v>
      </c>
      <c r="W151" s="281">
        <v>0</v>
      </c>
      <c r="X151" s="283">
        <v>0</v>
      </c>
    </row>
    <row r="152" spans="1:24">
      <c r="A152" s="181" t="s">
        <v>119</v>
      </c>
      <c r="B152" s="187">
        <f t="shared" si="4"/>
        <v>3</v>
      </c>
      <c r="C152" s="281">
        <v>1</v>
      </c>
      <c r="D152" s="281">
        <v>0</v>
      </c>
      <c r="E152" s="281">
        <v>2</v>
      </c>
      <c r="F152" s="281">
        <v>0</v>
      </c>
      <c r="G152" s="181" t="s">
        <v>119</v>
      </c>
      <c r="H152" s="235">
        <f t="shared" si="5"/>
        <v>1</v>
      </c>
      <c r="I152" s="281">
        <v>1</v>
      </c>
      <c r="J152" s="281">
        <v>0</v>
      </c>
      <c r="K152" s="281">
        <v>0</v>
      </c>
      <c r="L152" s="281">
        <v>0</v>
      </c>
      <c r="M152" s="181" t="s">
        <v>119</v>
      </c>
      <c r="N152" s="235">
        <f t="shared" si="6"/>
        <v>2</v>
      </c>
      <c r="O152" s="281">
        <v>0</v>
      </c>
      <c r="P152" s="281">
        <v>0</v>
      </c>
      <c r="Q152" s="281">
        <v>2</v>
      </c>
      <c r="R152" s="283">
        <v>0</v>
      </c>
      <c r="S152" s="181" t="s">
        <v>119</v>
      </c>
      <c r="T152" s="235">
        <f t="shared" si="7"/>
        <v>0</v>
      </c>
      <c r="U152" s="281">
        <v>0</v>
      </c>
      <c r="V152" s="281">
        <v>0</v>
      </c>
      <c r="W152" s="281">
        <v>0</v>
      </c>
      <c r="X152" s="283">
        <v>0</v>
      </c>
    </row>
    <row r="153" spans="1:24">
      <c r="A153" s="181" t="s">
        <v>57</v>
      </c>
      <c r="B153" s="187">
        <f t="shared" si="4"/>
        <v>1</v>
      </c>
      <c r="C153" s="281">
        <v>0</v>
      </c>
      <c r="D153" s="281">
        <v>1</v>
      </c>
      <c r="E153" s="281">
        <v>0</v>
      </c>
      <c r="F153" s="281">
        <v>0</v>
      </c>
      <c r="G153" s="181" t="s">
        <v>57</v>
      </c>
      <c r="H153" s="235">
        <f t="shared" si="5"/>
        <v>0</v>
      </c>
      <c r="I153" s="281">
        <v>0</v>
      </c>
      <c r="J153" s="281">
        <v>0</v>
      </c>
      <c r="K153" s="281">
        <v>0</v>
      </c>
      <c r="L153" s="281">
        <v>0</v>
      </c>
      <c r="M153" s="181" t="s">
        <v>57</v>
      </c>
      <c r="N153" s="235">
        <f t="shared" si="6"/>
        <v>1</v>
      </c>
      <c r="O153" s="281">
        <v>0</v>
      </c>
      <c r="P153" s="281">
        <v>1</v>
      </c>
      <c r="Q153" s="281">
        <v>0</v>
      </c>
      <c r="R153" s="283">
        <v>0</v>
      </c>
      <c r="S153" s="181" t="s">
        <v>57</v>
      </c>
      <c r="T153" s="235">
        <f t="shared" si="7"/>
        <v>0</v>
      </c>
      <c r="U153" s="281">
        <v>0</v>
      </c>
      <c r="V153" s="281">
        <v>0</v>
      </c>
      <c r="W153" s="281">
        <v>0</v>
      </c>
      <c r="X153" s="283">
        <v>0</v>
      </c>
    </row>
    <row r="154" spans="1:24">
      <c r="A154" s="181" t="s">
        <v>71</v>
      </c>
      <c r="B154" s="187">
        <f t="shared" si="4"/>
        <v>1</v>
      </c>
      <c r="C154" s="281">
        <v>0</v>
      </c>
      <c r="D154" s="281">
        <v>0</v>
      </c>
      <c r="E154" s="281">
        <v>1</v>
      </c>
      <c r="F154" s="281">
        <v>0</v>
      </c>
      <c r="G154" s="181" t="s">
        <v>71</v>
      </c>
      <c r="H154" s="235">
        <f t="shared" si="5"/>
        <v>1</v>
      </c>
      <c r="I154" s="281">
        <v>0</v>
      </c>
      <c r="J154" s="281">
        <v>0</v>
      </c>
      <c r="K154" s="281">
        <v>1</v>
      </c>
      <c r="L154" s="281">
        <v>0</v>
      </c>
      <c r="M154" s="181" t="s">
        <v>71</v>
      </c>
      <c r="N154" s="235">
        <f t="shared" si="6"/>
        <v>0</v>
      </c>
      <c r="O154" s="281">
        <v>0</v>
      </c>
      <c r="P154" s="281">
        <v>0</v>
      </c>
      <c r="Q154" s="281">
        <v>0</v>
      </c>
      <c r="R154" s="283">
        <v>0</v>
      </c>
      <c r="S154" s="181" t="s">
        <v>71</v>
      </c>
      <c r="T154" s="235">
        <f t="shared" si="7"/>
        <v>0</v>
      </c>
      <c r="U154" s="281">
        <v>0</v>
      </c>
      <c r="V154" s="281">
        <v>0</v>
      </c>
      <c r="W154" s="281">
        <v>0</v>
      </c>
      <c r="X154" s="283">
        <v>0</v>
      </c>
    </row>
    <row r="155" spans="1:24">
      <c r="A155" s="181" t="s">
        <v>36</v>
      </c>
      <c r="B155" s="187">
        <f t="shared" si="4"/>
        <v>0</v>
      </c>
      <c r="C155" s="281">
        <v>0</v>
      </c>
      <c r="D155" s="281">
        <v>0</v>
      </c>
      <c r="E155" s="281">
        <v>0</v>
      </c>
      <c r="F155" s="281">
        <v>0</v>
      </c>
      <c r="G155" s="181" t="s">
        <v>36</v>
      </c>
      <c r="H155" s="235">
        <f t="shared" si="5"/>
        <v>0</v>
      </c>
      <c r="I155" s="281">
        <v>0</v>
      </c>
      <c r="J155" s="281">
        <v>0</v>
      </c>
      <c r="K155" s="281">
        <v>0</v>
      </c>
      <c r="L155" s="281">
        <v>0</v>
      </c>
      <c r="M155" s="181" t="s">
        <v>36</v>
      </c>
      <c r="N155" s="235">
        <f t="shared" si="6"/>
        <v>0</v>
      </c>
      <c r="O155" s="281">
        <v>0</v>
      </c>
      <c r="P155" s="281">
        <v>0</v>
      </c>
      <c r="Q155" s="281">
        <v>0</v>
      </c>
      <c r="R155" s="283">
        <v>0</v>
      </c>
      <c r="S155" s="181" t="s">
        <v>36</v>
      </c>
      <c r="T155" s="235">
        <f t="shared" si="7"/>
        <v>0</v>
      </c>
      <c r="U155" s="281">
        <v>0</v>
      </c>
      <c r="V155" s="281">
        <v>0</v>
      </c>
      <c r="W155" s="281">
        <v>0</v>
      </c>
      <c r="X155" s="283">
        <v>0</v>
      </c>
    </row>
    <row r="156" spans="1:24">
      <c r="A156" s="181" t="s">
        <v>102</v>
      </c>
      <c r="B156" s="187">
        <f t="shared" si="4"/>
        <v>0</v>
      </c>
      <c r="C156" s="281">
        <v>0</v>
      </c>
      <c r="D156" s="281">
        <v>0</v>
      </c>
      <c r="E156" s="281">
        <v>0</v>
      </c>
      <c r="F156" s="281">
        <v>0</v>
      </c>
      <c r="G156" s="181" t="s">
        <v>102</v>
      </c>
      <c r="H156" s="235">
        <f t="shared" si="5"/>
        <v>0</v>
      </c>
      <c r="I156" s="281">
        <v>0</v>
      </c>
      <c r="J156" s="281">
        <v>0</v>
      </c>
      <c r="K156" s="281">
        <v>0</v>
      </c>
      <c r="L156" s="281">
        <v>0</v>
      </c>
      <c r="M156" s="181" t="s">
        <v>102</v>
      </c>
      <c r="N156" s="235">
        <f t="shared" si="6"/>
        <v>0</v>
      </c>
      <c r="O156" s="281">
        <v>0</v>
      </c>
      <c r="P156" s="281">
        <v>0</v>
      </c>
      <c r="Q156" s="281">
        <v>0</v>
      </c>
      <c r="R156" s="283">
        <v>0</v>
      </c>
      <c r="S156" s="181" t="s">
        <v>102</v>
      </c>
      <c r="T156" s="235">
        <f t="shared" si="7"/>
        <v>0</v>
      </c>
      <c r="U156" s="281">
        <v>0</v>
      </c>
      <c r="V156" s="281">
        <v>0</v>
      </c>
      <c r="W156" s="281">
        <v>0</v>
      </c>
      <c r="X156" s="283">
        <v>0</v>
      </c>
    </row>
    <row r="157" spans="1:24">
      <c r="A157" s="181" t="s">
        <v>59</v>
      </c>
      <c r="B157" s="187">
        <f t="shared" ref="B157:B179" si="8">SUM(C157:F157)</f>
        <v>1</v>
      </c>
      <c r="C157" s="281">
        <v>0</v>
      </c>
      <c r="D157" s="281">
        <v>0</v>
      </c>
      <c r="E157" s="281">
        <v>1</v>
      </c>
      <c r="F157" s="281">
        <v>0</v>
      </c>
      <c r="G157" s="181" t="s">
        <v>59</v>
      </c>
      <c r="H157" s="235">
        <f t="shared" ref="H157:H179" si="9">SUM(I157:L157)</f>
        <v>0</v>
      </c>
      <c r="I157" s="281">
        <v>0</v>
      </c>
      <c r="J157" s="281">
        <v>0</v>
      </c>
      <c r="K157" s="281">
        <v>0</v>
      </c>
      <c r="L157" s="281">
        <v>0</v>
      </c>
      <c r="M157" s="181" t="s">
        <v>59</v>
      </c>
      <c r="N157" s="235">
        <f t="shared" ref="N157:N179" si="10">SUM(O157:R157)</f>
        <v>0</v>
      </c>
      <c r="O157" s="281">
        <v>0</v>
      </c>
      <c r="P157" s="281">
        <v>0</v>
      </c>
      <c r="Q157" s="281">
        <v>0</v>
      </c>
      <c r="R157" s="283">
        <v>0</v>
      </c>
      <c r="S157" s="181" t="s">
        <v>59</v>
      </c>
      <c r="T157" s="235">
        <f t="shared" ref="T157:T179" si="11">SUM(U157:X157)</f>
        <v>1</v>
      </c>
      <c r="U157" s="281">
        <v>0</v>
      </c>
      <c r="V157" s="281">
        <v>0</v>
      </c>
      <c r="W157" s="281">
        <v>1</v>
      </c>
      <c r="X157" s="283">
        <v>0</v>
      </c>
    </row>
    <row r="158" spans="1:24">
      <c r="A158" s="181" t="s">
        <v>156</v>
      </c>
      <c r="B158" s="187">
        <f t="shared" si="8"/>
        <v>0</v>
      </c>
      <c r="C158" s="281">
        <v>0</v>
      </c>
      <c r="D158" s="281">
        <v>0</v>
      </c>
      <c r="E158" s="281">
        <v>0</v>
      </c>
      <c r="F158" s="281">
        <v>0</v>
      </c>
      <c r="G158" s="181" t="s">
        <v>156</v>
      </c>
      <c r="H158" s="235">
        <f t="shared" si="9"/>
        <v>0</v>
      </c>
      <c r="I158" s="281">
        <v>0</v>
      </c>
      <c r="J158" s="281">
        <v>0</v>
      </c>
      <c r="K158" s="281">
        <v>0</v>
      </c>
      <c r="L158" s="281">
        <v>0</v>
      </c>
      <c r="M158" s="181" t="s">
        <v>156</v>
      </c>
      <c r="N158" s="235">
        <f t="shared" si="10"/>
        <v>0</v>
      </c>
      <c r="O158" s="281">
        <v>0</v>
      </c>
      <c r="P158" s="281">
        <v>0</v>
      </c>
      <c r="Q158" s="281">
        <v>0</v>
      </c>
      <c r="R158" s="283">
        <v>0</v>
      </c>
      <c r="S158" s="181" t="s">
        <v>156</v>
      </c>
      <c r="T158" s="235">
        <f t="shared" si="11"/>
        <v>0</v>
      </c>
      <c r="U158" s="281">
        <v>0</v>
      </c>
      <c r="V158" s="281">
        <v>0</v>
      </c>
      <c r="W158" s="281">
        <v>0</v>
      </c>
      <c r="X158" s="283">
        <v>0</v>
      </c>
    </row>
    <row r="159" spans="1:24">
      <c r="A159" s="181" t="s">
        <v>65</v>
      </c>
      <c r="B159" s="187">
        <f t="shared" si="8"/>
        <v>2</v>
      </c>
      <c r="C159" s="281">
        <v>0</v>
      </c>
      <c r="D159" s="281">
        <v>0</v>
      </c>
      <c r="E159" s="281">
        <v>1</v>
      </c>
      <c r="F159" s="281">
        <v>1</v>
      </c>
      <c r="G159" s="181" t="s">
        <v>65</v>
      </c>
      <c r="H159" s="235">
        <f t="shared" si="9"/>
        <v>1</v>
      </c>
      <c r="I159" s="281">
        <v>0</v>
      </c>
      <c r="J159" s="281">
        <v>0</v>
      </c>
      <c r="K159" s="281">
        <v>0</v>
      </c>
      <c r="L159" s="281">
        <v>1</v>
      </c>
      <c r="M159" s="181" t="s">
        <v>65</v>
      </c>
      <c r="N159" s="235">
        <f t="shared" si="10"/>
        <v>1</v>
      </c>
      <c r="O159" s="281">
        <v>0</v>
      </c>
      <c r="P159" s="281">
        <v>0</v>
      </c>
      <c r="Q159" s="281">
        <v>1</v>
      </c>
      <c r="R159" s="283">
        <v>0</v>
      </c>
      <c r="S159" s="181" t="s">
        <v>65</v>
      </c>
      <c r="T159" s="235">
        <f t="shared" si="11"/>
        <v>0</v>
      </c>
      <c r="U159" s="281">
        <v>0</v>
      </c>
      <c r="V159" s="281">
        <v>0</v>
      </c>
      <c r="W159" s="281">
        <v>0</v>
      </c>
      <c r="X159" s="283">
        <v>0</v>
      </c>
    </row>
    <row r="160" spans="1:24">
      <c r="A160" s="181" t="s">
        <v>107</v>
      </c>
      <c r="B160" s="187">
        <f t="shared" si="8"/>
        <v>0</v>
      </c>
      <c r="C160" s="281">
        <v>0</v>
      </c>
      <c r="D160" s="281">
        <v>0</v>
      </c>
      <c r="E160" s="281">
        <v>0</v>
      </c>
      <c r="F160" s="281">
        <v>0</v>
      </c>
      <c r="G160" s="181" t="s">
        <v>107</v>
      </c>
      <c r="H160" s="235">
        <f t="shared" si="9"/>
        <v>0</v>
      </c>
      <c r="I160" s="281">
        <v>0</v>
      </c>
      <c r="J160" s="281">
        <v>0</v>
      </c>
      <c r="K160" s="281">
        <v>0</v>
      </c>
      <c r="L160" s="281">
        <v>0</v>
      </c>
      <c r="M160" s="181" t="s">
        <v>107</v>
      </c>
      <c r="N160" s="235">
        <f t="shared" si="10"/>
        <v>0</v>
      </c>
      <c r="O160" s="281">
        <v>0</v>
      </c>
      <c r="P160" s="281">
        <v>0</v>
      </c>
      <c r="Q160" s="281">
        <v>0</v>
      </c>
      <c r="R160" s="283">
        <v>0</v>
      </c>
      <c r="S160" s="181" t="s">
        <v>107</v>
      </c>
      <c r="T160" s="235">
        <f t="shared" si="11"/>
        <v>0</v>
      </c>
      <c r="U160" s="281">
        <v>0</v>
      </c>
      <c r="V160" s="281">
        <v>0</v>
      </c>
      <c r="W160" s="281">
        <v>0</v>
      </c>
      <c r="X160" s="283">
        <v>0</v>
      </c>
    </row>
    <row r="161" spans="1:24">
      <c r="A161" s="181" t="s">
        <v>93</v>
      </c>
      <c r="B161" s="187">
        <f t="shared" si="8"/>
        <v>0</v>
      </c>
      <c r="C161" s="281">
        <v>0</v>
      </c>
      <c r="D161" s="281">
        <v>0</v>
      </c>
      <c r="E161" s="281">
        <v>0</v>
      </c>
      <c r="F161" s="281">
        <v>0</v>
      </c>
      <c r="G161" s="181" t="s">
        <v>93</v>
      </c>
      <c r="H161" s="235">
        <f t="shared" si="9"/>
        <v>0</v>
      </c>
      <c r="I161" s="281">
        <v>0</v>
      </c>
      <c r="J161" s="281">
        <v>0</v>
      </c>
      <c r="K161" s="281">
        <v>0</v>
      </c>
      <c r="L161" s="281">
        <v>0</v>
      </c>
      <c r="M161" s="181" t="s">
        <v>93</v>
      </c>
      <c r="N161" s="235">
        <f t="shared" si="10"/>
        <v>0</v>
      </c>
      <c r="O161" s="281">
        <v>0</v>
      </c>
      <c r="P161" s="281">
        <v>0</v>
      </c>
      <c r="Q161" s="281">
        <v>0</v>
      </c>
      <c r="R161" s="283">
        <v>0</v>
      </c>
      <c r="S161" s="181" t="s">
        <v>93</v>
      </c>
      <c r="T161" s="235">
        <f t="shared" si="11"/>
        <v>0</v>
      </c>
      <c r="U161" s="281">
        <v>0</v>
      </c>
      <c r="V161" s="281">
        <v>0</v>
      </c>
      <c r="W161" s="281">
        <v>0</v>
      </c>
      <c r="X161" s="283">
        <v>0</v>
      </c>
    </row>
    <row r="162" spans="1:24">
      <c r="A162" s="181" t="s">
        <v>52</v>
      </c>
      <c r="B162" s="187">
        <f t="shared" si="8"/>
        <v>1</v>
      </c>
      <c r="C162" s="281">
        <v>0</v>
      </c>
      <c r="D162" s="281">
        <v>1</v>
      </c>
      <c r="E162" s="281">
        <v>0</v>
      </c>
      <c r="F162" s="281">
        <v>0</v>
      </c>
      <c r="G162" s="181" t="s">
        <v>52</v>
      </c>
      <c r="H162" s="235">
        <f t="shared" si="9"/>
        <v>0</v>
      </c>
      <c r="I162" s="281">
        <v>0</v>
      </c>
      <c r="J162" s="281">
        <v>0</v>
      </c>
      <c r="K162" s="281">
        <v>0</v>
      </c>
      <c r="L162" s="281">
        <v>0</v>
      </c>
      <c r="M162" s="181" t="s">
        <v>52</v>
      </c>
      <c r="N162" s="235">
        <f t="shared" si="10"/>
        <v>1</v>
      </c>
      <c r="O162" s="281">
        <v>0</v>
      </c>
      <c r="P162" s="281">
        <v>1</v>
      </c>
      <c r="Q162" s="281">
        <v>0</v>
      </c>
      <c r="R162" s="283">
        <v>0</v>
      </c>
      <c r="S162" s="181" t="s">
        <v>52</v>
      </c>
      <c r="T162" s="235">
        <f t="shared" si="11"/>
        <v>0</v>
      </c>
      <c r="U162" s="281">
        <v>0</v>
      </c>
      <c r="V162" s="281">
        <v>0</v>
      </c>
      <c r="W162" s="281">
        <v>0</v>
      </c>
      <c r="X162" s="283">
        <v>0</v>
      </c>
    </row>
    <row r="163" spans="1:24">
      <c r="A163" s="181" t="s">
        <v>9</v>
      </c>
      <c r="B163" s="187">
        <f t="shared" si="8"/>
        <v>1</v>
      </c>
      <c r="C163" s="281">
        <v>0</v>
      </c>
      <c r="D163" s="281">
        <v>1</v>
      </c>
      <c r="E163" s="281">
        <v>0</v>
      </c>
      <c r="F163" s="281">
        <v>0</v>
      </c>
      <c r="G163" s="181" t="s">
        <v>9</v>
      </c>
      <c r="H163" s="235">
        <f t="shared" si="9"/>
        <v>0</v>
      </c>
      <c r="I163" s="281">
        <v>0</v>
      </c>
      <c r="J163" s="281">
        <v>0</v>
      </c>
      <c r="K163" s="281">
        <v>0</v>
      </c>
      <c r="L163" s="281">
        <v>0</v>
      </c>
      <c r="M163" s="181" t="s">
        <v>9</v>
      </c>
      <c r="N163" s="235">
        <f t="shared" si="10"/>
        <v>1</v>
      </c>
      <c r="O163" s="281">
        <v>0</v>
      </c>
      <c r="P163" s="281">
        <v>1</v>
      </c>
      <c r="Q163" s="281">
        <v>0</v>
      </c>
      <c r="R163" s="283">
        <v>0</v>
      </c>
      <c r="S163" s="181" t="s">
        <v>9</v>
      </c>
      <c r="T163" s="235">
        <f t="shared" si="11"/>
        <v>0</v>
      </c>
      <c r="U163" s="281">
        <v>0</v>
      </c>
      <c r="V163" s="281">
        <v>0</v>
      </c>
      <c r="W163" s="281">
        <v>0</v>
      </c>
      <c r="X163" s="283">
        <v>0</v>
      </c>
    </row>
    <row r="164" spans="1:24">
      <c r="A164" s="181" t="s">
        <v>129</v>
      </c>
      <c r="B164" s="187">
        <f t="shared" si="8"/>
        <v>2</v>
      </c>
      <c r="C164" s="281">
        <v>0</v>
      </c>
      <c r="D164" s="281">
        <v>0</v>
      </c>
      <c r="E164" s="281">
        <v>1</v>
      </c>
      <c r="F164" s="281">
        <v>1</v>
      </c>
      <c r="G164" s="181" t="s">
        <v>129</v>
      </c>
      <c r="H164" s="235">
        <f t="shared" si="9"/>
        <v>0</v>
      </c>
      <c r="I164" s="281">
        <v>0</v>
      </c>
      <c r="J164" s="281">
        <v>0</v>
      </c>
      <c r="K164" s="281">
        <v>0</v>
      </c>
      <c r="L164" s="281">
        <v>0</v>
      </c>
      <c r="M164" s="181" t="s">
        <v>129</v>
      </c>
      <c r="N164" s="235">
        <f t="shared" si="10"/>
        <v>1</v>
      </c>
      <c r="O164" s="281">
        <v>0</v>
      </c>
      <c r="P164" s="281">
        <v>0</v>
      </c>
      <c r="Q164" s="281">
        <v>1</v>
      </c>
      <c r="R164" s="283">
        <v>0</v>
      </c>
      <c r="S164" s="181" t="s">
        <v>129</v>
      </c>
      <c r="T164" s="235">
        <f t="shared" si="11"/>
        <v>1</v>
      </c>
      <c r="U164" s="281">
        <v>0</v>
      </c>
      <c r="V164" s="281">
        <v>0</v>
      </c>
      <c r="W164" s="281">
        <v>0</v>
      </c>
      <c r="X164" s="283">
        <v>1</v>
      </c>
    </row>
    <row r="165" spans="1:24">
      <c r="A165" s="181" t="s">
        <v>37</v>
      </c>
      <c r="B165" s="187">
        <f t="shared" si="8"/>
        <v>1</v>
      </c>
      <c r="C165" s="281">
        <v>1</v>
      </c>
      <c r="D165" s="281">
        <v>0</v>
      </c>
      <c r="E165" s="281">
        <v>0</v>
      </c>
      <c r="F165" s="281">
        <v>0</v>
      </c>
      <c r="G165" s="181" t="s">
        <v>37</v>
      </c>
      <c r="H165" s="235">
        <f t="shared" si="9"/>
        <v>0</v>
      </c>
      <c r="I165" s="281">
        <v>0</v>
      </c>
      <c r="J165" s="281">
        <v>0</v>
      </c>
      <c r="K165" s="281">
        <v>0</v>
      </c>
      <c r="L165" s="281">
        <v>0</v>
      </c>
      <c r="M165" s="181" t="s">
        <v>37</v>
      </c>
      <c r="N165" s="235">
        <f t="shared" si="10"/>
        <v>0</v>
      </c>
      <c r="O165" s="281">
        <v>0</v>
      </c>
      <c r="P165" s="281">
        <v>0</v>
      </c>
      <c r="Q165" s="281">
        <v>0</v>
      </c>
      <c r="R165" s="283">
        <v>0</v>
      </c>
      <c r="S165" s="181" t="s">
        <v>37</v>
      </c>
      <c r="T165" s="235">
        <f t="shared" si="11"/>
        <v>1</v>
      </c>
      <c r="U165" s="281">
        <v>1</v>
      </c>
      <c r="V165" s="281">
        <v>0</v>
      </c>
      <c r="W165" s="281">
        <v>0</v>
      </c>
      <c r="X165" s="283">
        <v>0</v>
      </c>
    </row>
    <row r="166" spans="1:24">
      <c r="A166" s="181" t="s">
        <v>68</v>
      </c>
      <c r="B166" s="187">
        <f t="shared" si="8"/>
        <v>3</v>
      </c>
      <c r="C166" s="281">
        <v>0</v>
      </c>
      <c r="D166" s="281">
        <v>3</v>
      </c>
      <c r="E166" s="281">
        <v>0</v>
      </c>
      <c r="F166" s="281">
        <v>0</v>
      </c>
      <c r="G166" s="181" t="s">
        <v>68</v>
      </c>
      <c r="H166" s="235">
        <f t="shared" si="9"/>
        <v>0</v>
      </c>
      <c r="I166" s="281">
        <v>0</v>
      </c>
      <c r="J166" s="281">
        <v>0</v>
      </c>
      <c r="K166" s="281">
        <v>0</v>
      </c>
      <c r="L166" s="281">
        <v>0</v>
      </c>
      <c r="M166" s="181" t="s">
        <v>68</v>
      </c>
      <c r="N166" s="235">
        <f t="shared" si="10"/>
        <v>2</v>
      </c>
      <c r="O166" s="281">
        <v>0</v>
      </c>
      <c r="P166" s="281">
        <v>2</v>
      </c>
      <c r="Q166" s="281">
        <v>0</v>
      </c>
      <c r="R166" s="283">
        <v>0</v>
      </c>
      <c r="S166" s="181" t="s">
        <v>68</v>
      </c>
      <c r="T166" s="235">
        <f t="shared" si="11"/>
        <v>1</v>
      </c>
      <c r="U166" s="281">
        <v>0</v>
      </c>
      <c r="V166" s="281">
        <v>1</v>
      </c>
      <c r="W166" s="281">
        <v>0</v>
      </c>
      <c r="X166" s="283">
        <v>0</v>
      </c>
    </row>
    <row r="167" spans="1:24">
      <c r="A167" s="181" t="s">
        <v>29</v>
      </c>
      <c r="B167" s="187">
        <f t="shared" si="8"/>
        <v>0</v>
      </c>
      <c r="C167" s="281">
        <v>0</v>
      </c>
      <c r="D167" s="281">
        <v>0</v>
      </c>
      <c r="E167" s="281">
        <v>0</v>
      </c>
      <c r="F167" s="281">
        <v>0</v>
      </c>
      <c r="G167" s="181" t="s">
        <v>29</v>
      </c>
      <c r="H167" s="235">
        <f t="shared" si="9"/>
        <v>0</v>
      </c>
      <c r="I167" s="281">
        <v>0</v>
      </c>
      <c r="J167" s="281">
        <v>0</v>
      </c>
      <c r="K167" s="281">
        <v>0</v>
      </c>
      <c r="L167" s="281">
        <v>0</v>
      </c>
      <c r="M167" s="181" t="s">
        <v>29</v>
      </c>
      <c r="N167" s="235">
        <f t="shared" si="10"/>
        <v>0</v>
      </c>
      <c r="O167" s="281">
        <v>0</v>
      </c>
      <c r="P167" s="281">
        <v>0</v>
      </c>
      <c r="Q167" s="281">
        <v>0</v>
      </c>
      <c r="R167" s="283">
        <v>0</v>
      </c>
      <c r="S167" s="181" t="s">
        <v>29</v>
      </c>
      <c r="T167" s="235">
        <f t="shared" si="11"/>
        <v>0</v>
      </c>
      <c r="U167" s="281">
        <v>0</v>
      </c>
      <c r="V167" s="281">
        <v>0</v>
      </c>
      <c r="W167" s="281">
        <v>0</v>
      </c>
      <c r="X167" s="283">
        <v>0</v>
      </c>
    </row>
    <row r="168" spans="1:24">
      <c r="A168" s="181" t="s">
        <v>151</v>
      </c>
      <c r="B168" s="187">
        <f t="shared" si="8"/>
        <v>3</v>
      </c>
      <c r="C168" s="281">
        <v>1</v>
      </c>
      <c r="D168" s="281">
        <v>2</v>
      </c>
      <c r="E168" s="281">
        <v>0</v>
      </c>
      <c r="F168" s="281">
        <v>0</v>
      </c>
      <c r="G168" s="181" t="s">
        <v>151</v>
      </c>
      <c r="H168" s="235">
        <f t="shared" si="9"/>
        <v>0</v>
      </c>
      <c r="I168" s="281">
        <v>0</v>
      </c>
      <c r="J168" s="281">
        <v>0</v>
      </c>
      <c r="K168" s="281">
        <v>0</v>
      </c>
      <c r="L168" s="281">
        <v>0</v>
      </c>
      <c r="M168" s="181" t="s">
        <v>151</v>
      </c>
      <c r="N168" s="235">
        <f t="shared" si="10"/>
        <v>1</v>
      </c>
      <c r="O168" s="281">
        <v>0</v>
      </c>
      <c r="P168" s="281">
        <v>1</v>
      </c>
      <c r="Q168" s="281">
        <v>0</v>
      </c>
      <c r="R168" s="283">
        <v>0</v>
      </c>
      <c r="S168" s="181" t="s">
        <v>151</v>
      </c>
      <c r="T168" s="235">
        <f t="shared" si="11"/>
        <v>2</v>
      </c>
      <c r="U168" s="281">
        <v>1</v>
      </c>
      <c r="V168" s="281">
        <v>1</v>
      </c>
      <c r="W168" s="281">
        <v>0</v>
      </c>
      <c r="X168" s="283">
        <v>0</v>
      </c>
    </row>
    <row r="169" spans="1:24">
      <c r="A169" s="181" t="s">
        <v>152</v>
      </c>
      <c r="B169" s="187">
        <f t="shared" si="8"/>
        <v>0</v>
      </c>
      <c r="C169" s="281">
        <v>0</v>
      </c>
      <c r="D169" s="281">
        <v>0</v>
      </c>
      <c r="E169" s="281">
        <v>0</v>
      </c>
      <c r="F169" s="281">
        <v>0</v>
      </c>
      <c r="G169" s="181" t="s">
        <v>152</v>
      </c>
      <c r="H169" s="235">
        <f t="shared" si="9"/>
        <v>0</v>
      </c>
      <c r="I169" s="281">
        <v>0</v>
      </c>
      <c r="J169" s="281">
        <v>0</v>
      </c>
      <c r="K169" s="281">
        <v>0</v>
      </c>
      <c r="L169" s="281">
        <v>0</v>
      </c>
      <c r="M169" s="181" t="s">
        <v>152</v>
      </c>
      <c r="N169" s="235">
        <f t="shared" si="10"/>
        <v>0</v>
      </c>
      <c r="O169" s="281">
        <v>0</v>
      </c>
      <c r="P169" s="281">
        <v>0</v>
      </c>
      <c r="Q169" s="281">
        <v>0</v>
      </c>
      <c r="R169" s="283">
        <v>0</v>
      </c>
      <c r="S169" s="181" t="s">
        <v>152</v>
      </c>
      <c r="T169" s="235">
        <f t="shared" si="11"/>
        <v>0</v>
      </c>
      <c r="U169" s="281">
        <v>0</v>
      </c>
      <c r="V169" s="281">
        <v>0</v>
      </c>
      <c r="W169" s="281">
        <v>0</v>
      </c>
      <c r="X169" s="283">
        <v>0</v>
      </c>
    </row>
    <row r="170" spans="1:24">
      <c r="A170" s="181" t="s">
        <v>106</v>
      </c>
      <c r="B170" s="187">
        <f t="shared" si="8"/>
        <v>2</v>
      </c>
      <c r="C170" s="281">
        <v>1</v>
      </c>
      <c r="D170" s="281">
        <v>0</v>
      </c>
      <c r="E170" s="281">
        <v>1</v>
      </c>
      <c r="F170" s="281">
        <v>0</v>
      </c>
      <c r="G170" s="181" t="s">
        <v>106</v>
      </c>
      <c r="H170" s="235">
        <f t="shared" si="9"/>
        <v>2</v>
      </c>
      <c r="I170" s="281">
        <v>1</v>
      </c>
      <c r="J170" s="281">
        <v>0</v>
      </c>
      <c r="K170" s="281">
        <v>1</v>
      </c>
      <c r="L170" s="281">
        <v>0</v>
      </c>
      <c r="M170" s="181" t="s">
        <v>106</v>
      </c>
      <c r="N170" s="235">
        <f t="shared" si="10"/>
        <v>0</v>
      </c>
      <c r="O170" s="281">
        <v>0</v>
      </c>
      <c r="P170" s="281">
        <v>0</v>
      </c>
      <c r="Q170" s="281">
        <v>0</v>
      </c>
      <c r="R170" s="283">
        <v>0</v>
      </c>
      <c r="S170" s="181" t="s">
        <v>106</v>
      </c>
      <c r="T170" s="235">
        <f t="shared" si="11"/>
        <v>0</v>
      </c>
      <c r="U170" s="281">
        <v>0</v>
      </c>
      <c r="V170" s="281">
        <v>0</v>
      </c>
      <c r="W170" s="281">
        <v>0</v>
      </c>
      <c r="X170" s="283">
        <v>0</v>
      </c>
    </row>
    <row r="171" spans="1:24">
      <c r="A171" s="181" t="s">
        <v>69</v>
      </c>
      <c r="B171" s="187">
        <f t="shared" si="8"/>
        <v>0</v>
      </c>
      <c r="C171" s="281">
        <v>0</v>
      </c>
      <c r="D171" s="281">
        <v>0</v>
      </c>
      <c r="E171" s="281">
        <v>0</v>
      </c>
      <c r="F171" s="281">
        <v>0</v>
      </c>
      <c r="G171" s="181" t="s">
        <v>69</v>
      </c>
      <c r="H171" s="235">
        <f t="shared" si="9"/>
        <v>0</v>
      </c>
      <c r="I171" s="281">
        <v>0</v>
      </c>
      <c r="J171" s="281">
        <v>0</v>
      </c>
      <c r="K171" s="281">
        <v>0</v>
      </c>
      <c r="L171" s="281">
        <v>0</v>
      </c>
      <c r="M171" s="181" t="s">
        <v>69</v>
      </c>
      <c r="N171" s="235">
        <f t="shared" si="10"/>
        <v>0</v>
      </c>
      <c r="O171" s="281">
        <v>0</v>
      </c>
      <c r="P171" s="281">
        <v>0</v>
      </c>
      <c r="Q171" s="281">
        <v>0</v>
      </c>
      <c r="R171" s="283">
        <v>0</v>
      </c>
      <c r="S171" s="181" t="s">
        <v>69</v>
      </c>
      <c r="T171" s="235">
        <f t="shared" si="11"/>
        <v>0</v>
      </c>
      <c r="U171" s="281">
        <v>0</v>
      </c>
      <c r="V171" s="281">
        <v>0</v>
      </c>
      <c r="W171" s="281">
        <v>0</v>
      </c>
      <c r="X171" s="283">
        <v>0</v>
      </c>
    </row>
    <row r="172" spans="1:24">
      <c r="A172" s="181" t="s">
        <v>5</v>
      </c>
      <c r="B172" s="187">
        <f t="shared" si="8"/>
        <v>2</v>
      </c>
      <c r="C172" s="281">
        <v>0</v>
      </c>
      <c r="D172" s="281">
        <v>1</v>
      </c>
      <c r="E172" s="281">
        <v>1</v>
      </c>
      <c r="F172" s="281">
        <v>0</v>
      </c>
      <c r="G172" s="181" t="s">
        <v>5</v>
      </c>
      <c r="H172" s="235">
        <f t="shared" si="9"/>
        <v>0</v>
      </c>
      <c r="I172" s="281">
        <v>0</v>
      </c>
      <c r="J172" s="281">
        <v>0</v>
      </c>
      <c r="K172" s="281">
        <v>0</v>
      </c>
      <c r="L172" s="281">
        <v>0</v>
      </c>
      <c r="M172" s="181" t="s">
        <v>5</v>
      </c>
      <c r="N172" s="235">
        <f t="shared" si="10"/>
        <v>1</v>
      </c>
      <c r="O172" s="281">
        <v>0</v>
      </c>
      <c r="P172" s="281">
        <v>0</v>
      </c>
      <c r="Q172" s="281">
        <v>1</v>
      </c>
      <c r="R172" s="283">
        <v>0</v>
      </c>
      <c r="S172" s="181" t="s">
        <v>5</v>
      </c>
      <c r="T172" s="235">
        <f t="shared" si="11"/>
        <v>1</v>
      </c>
      <c r="U172" s="281">
        <v>0</v>
      </c>
      <c r="V172" s="281">
        <v>1</v>
      </c>
      <c r="W172" s="281">
        <v>0</v>
      </c>
      <c r="X172" s="283">
        <v>0</v>
      </c>
    </row>
    <row r="173" spans="1:24">
      <c r="A173" s="181" t="s">
        <v>104</v>
      </c>
      <c r="B173" s="187">
        <f t="shared" si="8"/>
        <v>3</v>
      </c>
      <c r="C173" s="281">
        <v>1</v>
      </c>
      <c r="D173" s="281">
        <v>1</v>
      </c>
      <c r="E173" s="281">
        <v>1</v>
      </c>
      <c r="F173" s="281">
        <v>0</v>
      </c>
      <c r="G173" s="181" t="s">
        <v>104</v>
      </c>
      <c r="H173" s="235">
        <f t="shared" si="9"/>
        <v>1</v>
      </c>
      <c r="I173" s="281">
        <v>0</v>
      </c>
      <c r="J173" s="281">
        <v>1</v>
      </c>
      <c r="K173" s="281">
        <v>0</v>
      </c>
      <c r="L173" s="281">
        <v>0</v>
      </c>
      <c r="M173" s="181" t="s">
        <v>104</v>
      </c>
      <c r="N173" s="235">
        <f t="shared" si="10"/>
        <v>1</v>
      </c>
      <c r="O173" s="281">
        <v>0</v>
      </c>
      <c r="P173" s="281">
        <v>0</v>
      </c>
      <c r="Q173" s="281">
        <v>1</v>
      </c>
      <c r="R173" s="283">
        <v>0</v>
      </c>
      <c r="S173" s="181" t="s">
        <v>104</v>
      </c>
      <c r="T173" s="235">
        <f t="shared" si="11"/>
        <v>1</v>
      </c>
      <c r="U173" s="281">
        <v>1</v>
      </c>
      <c r="V173" s="281">
        <v>0</v>
      </c>
      <c r="W173" s="281">
        <v>0</v>
      </c>
      <c r="X173" s="283">
        <v>0</v>
      </c>
    </row>
    <row r="174" spans="1:24">
      <c r="A174" s="181" t="s">
        <v>155</v>
      </c>
      <c r="B174" s="187">
        <f t="shared" si="8"/>
        <v>0</v>
      </c>
      <c r="C174" s="281">
        <v>0</v>
      </c>
      <c r="D174" s="281">
        <v>0</v>
      </c>
      <c r="E174" s="281">
        <v>0</v>
      </c>
      <c r="F174" s="281">
        <v>0</v>
      </c>
      <c r="G174" s="181" t="s">
        <v>155</v>
      </c>
      <c r="H174" s="235">
        <f t="shared" si="9"/>
        <v>0</v>
      </c>
      <c r="I174" s="281">
        <v>0</v>
      </c>
      <c r="J174" s="281">
        <v>0</v>
      </c>
      <c r="K174" s="281">
        <v>0</v>
      </c>
      <c r="L174" s="281">
        <v>0</v>
      </c>
      <c r="M174" s="181" t="s">
        <v>155</v>
      </c>
      <c r="N174" s="235">
        <f t="shared" si="10"/>
        <v>0</v>
      </c>
      <c r="O174" s="281">
        <v>0</v>
      </c>
      <c r="P174" s="281">
        <v>0</v>
      </c>
      <c r="Q174" s="281">
        <v>0</v>
      </c>
      <c r="R174" s="283">
        <v>0</v>
      </c>
      <c r="S174" s="181" t="s">
        <v>155</v>
      </c>
      <c r="T174" s="235">
        <f t="shared" si="11"/>
        <v>0</v>
      </c>
      <c r="U174" s="281">
        <v>0</v>
      </c>
      <c r="V174" s="281">
        <v>0</v>
      </c>
      <c r="W174" s="281">
        <v>0</v>
      </c>
      <c r="X174" s="283">
        <v>0</v>
      </c>
    </row>
    <row r="175" spans="1:24">
      <c r="A175" s="181" t="s">
        <v>61</v>
      </c>
      <c r="B175" s="187">
        <f t="shared" si="8"/>
        <v>0</v>
      </c>
      <c r="C175" s="281">
        <v>0</v>
      </c>
      <c r="D175" s="281">
        <v>0</v>
      </c>
      <c r="E175" s="281">
        <v>0</v>
      </c>
      <c r="F175" s="281">
        <v>0</v>
      </c>
      <c r="G175" s="181" t="s">
        <v>61</v>
      </c>
      <c r="H175" s="235">
        <f t="shared" si="9"/>
        <v>0</v>
      </c>
      <c r="I175" s="281">
        <v>0</v>
      </c>
      <c r="J175" s="281">
        <v>0</v>
      </c>
      <c r="K175" s="281">
        <v>0</v>
      </c>
      <c r="L175" s="281">
        <v>0</v>
      </c>
      <c r="M175" s="181" t="s">
        <v>61</v>
      </c>
      <c r="N175" s="235">
        <f t="shared" si="10"/>
        <v>0</v>
      </c>
      <c r="O175" s="281">
        <v>0</v>
      </c>
      <c r="P175" s="281">
        <v>0</v>
      </c>
      <c r="Q175" s="281">
        <v>0</v>
      </c>
      <c r="R175" s="283">
        <v>0</v>
      </c>
      <c r="S175" s="181" t="s">
        <v>61</v>
      </c>
      <c r="T175" s="235">
        <f t="shared" si="11"/>
        <v>0</v>
      </c>
      <c r="U175" s="281">
        <v>0</v>
      </c>
      <c r="V175" s="281">
        <v>0</v>
      </c>
      <c r="W175" s="281">
        <v>0</v>
      </c>
      <c r="X175" s="283">
        <v>0</v>
      </c>
    </row>
    <row r="176" spans="1:24">
      <c r="A176" s="181" t="s">
        <v>127</v>
      </c>
      <c r="B176" s="187">
        <f t="shared" si="8"/>
        <v>0</v>
      </c>
      <c r="C176" s="281">
        <v>0</v>
      </c>
      <c r="D176" s="281">
        <v>0</v>
      </c>
      <c r="E176" s="281">
        <v>0</v>
      </c>
      <c r="F176" s="281">
        <v>0</v>
      </c>
      <c r="G176" s="181" t="s">
        <v>127</v>
      </c>
      <c r="H176" s="235">
        <f t="shared" si="9"/>
        <v>0</v>
      </c>
      <c r="I176" s="281">
        <v>0</v>
      </c>
      <c r="J176" s="281">
        <v>0</v>
      </c>
      <c r="K176" s="281">
        <v>0</v>
      </c>
      <c r="L176" s="281">
        <v>0</v>
      </c>
      <c r="M176" s="181" t="s">
        <v>127</v>
      </c>
      <c r="N176" s="235">
        <f t="shared" si="10"/>
        <v>0</v>
      </c>
      <c r="O176" s="281">
        <v>0</v>
      </c>
      <c r="P176" s="281">
        <v>0</v>
      </c>
      <c r="Q176" s="281">
        <v>0</v>
      </c>
      <c r="R176" s="283">
        <v>0</v>
      </c>
      <c r="S176" s="181" t="s">
        <v>127</v>
      </c>
      <c r="T176" s="235">
        <f t="shared" si="11"/>
        <v>0</v>
      </c>
      <c r="U176" s="281">
        <v>0</v>
      </c>
      <c r="V176" s="281">
        <v>0</v>
      </c>
      <c r="W176" s="281">
        <v>0</v>
      </c>
      <c r="X176" s="283">
        <v>0</v>
      </c>
    </row>
    <row r="177" spans="1:24">
      <c r="A177" s="181" t="s">
        <v>192</v>
      </c>
      <c r="B177" s="187">
        <f t="shared" si="8"/>
        <v>0</v>
      </c>
      <c r="C177" s="281">
        <v>0</v>
      </c>
      <c r="D177" s="281">
        <v>0</v>
      </c>
      <c r="E177" s="281">
        <v>0</v>
      </c>
      <c r="F177" s="281">
        <v>0</v>
      </c>
      <c r="G177" s="181" t="s">
        <v>192</v>
      </c>
      <c r="H177" s="235">
        <f t="shared" si="9"/>
        <v>0</v>
      </c>
      <c r="I177" s="281">
        <v>0</v>
      </c>
      <c r="J177" s="281">
        <v>0</v>
      </c>
      <c r="K177" s="281">
        <v>0</v>
      </c>
      <c r="L177" s="281">
        <v>0</v>
      </c>
      <c r="M177" s="181" t="s">
        <v>192</v>
      </c>
      <c r="N177" s="235">
        <f t="shared" si="10"/>
        <v>0</v>
      </c>
      <c r="O177" s="281">
        <v>0</v>
      </c>
      <c r="P177" s="281">
        <v>0</v>
      </c>
      <c r="Q177" s="281">
        <v>0</v>
      </c>
      <c r="R177" s="283">
        <v>0</v>
      </c>
      <c r="S177" s="181" t="s">
        <v>192</v>
      </c>
      <c r="T177" s="235">
        <f t="shared" si="11"/>
        <v>0</v>
      </c>
      <c r="U177" s="281">
        <v>0</v>
      </c>
      <c r="V177" s="281">
        <v>0</v>
      </c>
      <c r="W177" s="281">
        <v>0</v>
      </c>
      <c r="X177" s="283">
        <v>0</v>
      </c>
    </row>
    <row r="178" spans="1:24">
      <c r="A178" s="181" t="s">
        <v>131</v>
      </c>
      <c r="B178" s="187">
        <f t="shared" si="8"/>
        <v>3</v>
      </c>
      <c r="C178" s="281">
        <v>1</v>
      </c>
      <c r="D178" s="281">
        <v>1</v>
      </c>
      <c r="E178" s="281">
        <v>1</v>
      </c>
      <c r="F178" s="281">
        <v>0</v>
      </c>
      <c r="G178" s="181" t="s">
        <v>131</v>
      </c>
      <c r="H178" s="235">
        <f t="shared" si="9"/>
        <v>1</v>
      </c>
      <c r="I178" s="281">
        <v>0</v>
      </c>
      <c r="J178" s="281">
        <v>1</v>
      </c>
      <c r="K178" s="281">
        <v>0</v>
      </c>
      <c r="L178" s="281">
        <v>0</v>
      </c>
      <c r="M178" s="181" t="s">
        <v>131</v>
      </c>
      <c r="N178" s="235">
        <f t="shared" si="10"/>
        <v>1</v>
      </c>
      <c r="O178" s="281">
        <v>0</v>
      </c>
      <c r="P178" s="281">
        <v>0</v>
      </c>
      <c r="Q178" s="281">
        <v>1</v>
      </c>
      <c r="R178" s="283">
        <v>0</v>
      </c>
      <c r="S178" s="181" t="s">
        <v>131</v>
      </c>
      <c r="T178" s="235">
        <f t="shared" si="11"/>
        <v>1</v>
      </c>
      <c r="U178" s="281">
        <v>1</v>
      </c>
      <c r="V178" s="281">
        <v>0</v>
      </c>
      <c r="W178" s="281">
        <v>0</v>
      </c>
      <c r="X178" s="283">
        <v>0</v>
      </c>
    </row>
    <row r="179" spans="1:24">
      <c r="A179" s="181" t="s">
        <v>186</v>
      </c>
      <c r="B179" s="187">
        <f t="shared" si="8"/>
        <v>1</v>
      </c>
      <c r="C179" s="281">
        <v>0</v>
      </c>
      <c r="D179" s="281">
        <v>1</v>
      </c>
      <c r="E179" s="281">
        <v>0</v>
      </c>
      <c r="F179" s="281">
        <v>0</v>
      </c>
      <c r="G179" s="181" t="s">
        <v>186</v>
      </c>
      <c r="H179" s="235">
        <f t="shared" si="9"/>
        <v>0</v>
      </c>
      <c r="I179" s="281">
        <v>0</v>
      </c>
      <c r="J179" s="281">
        <v>0</v>
      </c>
      <c r="K179" s="281">
        <v>0</v>
      </c>
      <c r="L179" s="281">
        <v>0</v>
      </c>
      <c r="M179" s="181" t="s">
        <v>186</v>
      </c>
      <c r="N179" s="235">
        <f t="shared" si="10"/>
        <v>0</v>
      </c>
      <c r="O179" s="281">
        <v>0</v>
      </c>
      <c r="P179" s="281">
        <v>0</v>
      </c>
      <c r="Q179" s="281">
        <v>0</v>
      </c>
      <c r="R179" s="283">
        <v>0</v>
      </c>
      <c r="S179" s="181" t="s">
        <v>186</v>
      </c>
      <c r="T179" s="235">
        <f t="shared" si="11"/>
        <v>1</v>
      </c>
      <c r="U179" s="281">
        <v>0</v>
      </c>
      <c r="V179" s="281">
        <v>1</v>
      </c>
      <c r="W179" s="281">
        <v>0</v>
      </c>
      <c r="X179" s="283">
        <v>0</v>
      </c>
    </row>
    <row r="180" spans="1:24">
      <c r="A180" s="159"/>
      <c r="B180" s="183">
        <f>SUM(B28:B179)</f>
        <v>151</v>
      </c>
      <c r="C180" s="183">
        <f>SUM(C28:C179)</f>
        <v>23</v>
      </c>
      <c r="D180" s="183">
        <f>SUM(D28:D179)</f>
        <v>83</v>
      </c>
      <c r="E180" s="183">
        <f>SUM(E28:E179)</f>
        <v>41</v>
      </c>
      <c r="F180" s="183">
        <f>SUM(F28:F179)</f>
        <v>4</v>
      </c>
      <c r="H180" s="190">
        <f>SUM(H28:H179)</f>
        <v>27</v>
      </c>
      <c r="I180" s="190">
        <f>SUM(I28:I179)</f>
        <v>3</v>
      </c>
      <c r="J180" s="190">
        <f>SUM(J28:J179)</f>
        <v>15</v>
      </c>
      <c r="K180" s="190">
        <f>SUM(K28:K179)</f>
        <v>8</v>
      </c>
      <c r="L180" s="190">
        <f>SUM(L28:L179)</f>
        <v>1</v>
      </c>
      <c r="N180" s="250">
        <f>SUM(N27:N179)</f>
        <v>70</v>
      </c>
      <c r="O180" s="250">
        <f>SUM(O27:O179)</f>
        <v>9</v>
      </c>
      <c r="P180" s="250">
        <f>SUM(P27:P179)</f>
        <v>40</v>
      </c>
      <c r="Q180" s="250">
        <f>SUM(Q27:Q179)</f>
        <v>20</v>
      </c>
      <c r="R180" s="250">
        <f>SUM(R27:R179)</f>
        <v>1</v>
      </c>
      <c r="T180" s="250">
        <f>SUM(T27:T179)</f>
        <v>54</v>
      </c>
      <c r="U180" s="190">
        <f>SUM(U27:U179)</f>
        <v>11</v>
      </c>
      <c r="V180" s="190">
        <f>SUM(V27:V179)</f>
        <v>28</v>
      </c>
      <c r="W180" s="190">
        <f>SUM(W27:W179)</f>
        <v>13</v>
      </c>
      <c r="X180" s="190">
        <f>SUM(X27:X179)</f>
        <v>2</v>
      </c>
    </row>
    <row r="181" spans="1:24">
      <c r="A181" s="179" t="s">
        <v>263</v>
      </c>
      <c r="B181" s="181"/>
      <c r="C181" s="181"/>
      <c r="D181" s="181"/>
      <c r="E181" s="181"/>
      <c r="F181" s="181"/>
      <c r="H181" s="187"/>
      <c r="I181" s="150"/>
      <c r="J181" s="150"/>
      <c r="K181" s="150"/>
      <c r="L181" s="150"/>
      <c r="N181" s="187"/>
      <c r="O181" s="150"/>
      <c r="P181" s="150"/>
      <c r="Q181" s="150"/>
      <c r="R181" s="188"/>
      <c r="T181" s="187"/>
      <c r="U181" s="150"/>
      <c r="V181" s="150"/>
      <c r="W181" s="150"/>
      <c r="X181" s="150"/>
    </row>
    <row r="182" spans="1:24">
      <c r="A182" s="191"/>
      <c r="B182" s="191"/>
      <c r="C182" s="191"/>
      <c r="D182" s="191"/>
      <c r="E182" s="191"/>
      <c r="F182" s="191"/>
      <c r="T182" s="187"/>
      <c r="U182" s="150"/>
      <c r="V182" s="150"/>
      <c r="W182" s="150"/>
      <c r="X182" s="150"/>
    </row>
    <row r="183" spans="1:24">
      <c r="A183" s="192"/>
      <c r="B183" s="197" t="s">
        <v>193</v>
      </c>
      <c r="C183" s="197" t="s">
        <v>194</v>
      </c>
      <c r="D183" s="197" t="s">
        <v>195</v>
      </c>
      <c r="E183" s="197" t="s">
        <v>196</v>
      </c>
      <c r="F183" s="193"/>
      <c r="G183" s="192"/>
      <c r="H183" s="197" t="s">
        <v>193</v>
      </c>
      <c r="I183" s="197" t="s">
        <v>194</v>
      </c>
      <c r="J183" s="197" t="s">
        <v>195</v>
      </c>
      <c r="K183" s="197" t="s">
        <v>196</v>
      </c>
      <c r="L183" s="193"/>
      <c r="T183" s="187"/>
      <c r="U183" s="150"/>
      <c r="V183" s="150"/>
      <c r="W183" s="150"/>
      <c r="X183" s="150"/>
    </row>
    <row r="184" spans="1:24">
      <c r="A184" s="194" t="s">
        <v>319</v>
      </c>
      <c r="B184" s="260">
        <f>SUM(H184/L184*100)</f>
        <v>15.231788079470199</v>
      </c>
      <c r="C184" s="260">
        <f>SUM(I184/L184*100)</f>
        <v>54.966887417218544</v>
      </c>
      <c r="D184" s="260">
        <f>SUM(J184/L184*100)</f>
        <v>27.152317880794701</v>
      </c>
      <c r="E184" s="260">
        <f>SUM(K184/L184*100)</f>
        <v>2.6490066225165565</v>
      </c>
      <c r="F184" s="193">
        <f>SUM(B184:E184)</f>
        <v>99.999999999999986</v>
      </c>
      <c r="G184" s="194" t="s">
        <v>319</v>
      </c>
      <c r="H184" s="166">
        <v>23</v>
      </c>
      <c r="I184" s="166">
        <v>83</v>
      </c>
      <c r="J184" s="166">
        <v>41</v>
      </c>
      <c r="K184" s="166">
        <v>4</v>
      </c>
      <c r="L184" s="197">
        <f>SUM(H184:K184)</f>
        <v>151</v>
      </c>
    </row>
    <row r="185" spans="1:24" ht="25.5">
      <c r="A185" s="194" t="s">
        <v>320</v>
      </c>
      <c r="B185" s="260">
        <f>SUM(H185/L185*100)</f>
        <v>14.569536423841059</v>
      </c>
      <c r="C185" s="260">
        <f>SUM(I185/L185*100)</f>
        <v>56.953642384105962</v>
      </c>
      <c r="D185" s="260">
        <f>SUM(J185/L185*100)</f>
        <v>25.827814569536422</v>
      </c>
      <c r="E185" s="260">
        <f>SUM(K185/L185*100)</f>
        <v>2.6490066225165565</v>
      </c>
      <c r="F185" s="193">
        <f>SUM(B185:E185)</f>
        <v>99.999999999999986</v>
      </c>
      <c r="G185" s="194" t="s">
        <v>320</v>
      </c>
      <c r="H185" s="195">
        <v>22</v>
      </c>
      <c r="I185" s="195">
        <v>86</v>
      </c>
      <c r="J185" s="195">
        <v>39</v>
      </c>
      <c r="K185" s="195">
        <v>4</v>
      </c>
      <c r="L185" s="197">
        <f>SUM(H185:K185)</f>
        <v>151</v>
      </c>
    </row>
    <row r="186" spans="1:24" ht="18" customHeight="1">
      <c r="A186" s="194" t="s">
        <v>321</v>
      </c>
      <c r="B186" s="260">
        <f>SUM(H186/L186*100)</f>
        <v>18.543046357615893</v>
      </c>
      <c r="C186" s="260">
        <f>SUM(I186/L186*100)</f>
        <v>54.966887417218544</v>
      </c>
      <c r="D186" s="260">
        <f>SUM(J186/L186*100)</f>
        <v>23.841059602649008</v>
      </c>
      <c r="E186" s="260">
        <f>SUM(K186/L186*100)</f>
        <v>2.6490066225165565</v>
      </c>
      <c r="F186" s="193">
        <f>SUM(B186:E186)</f>
        <v>100</v>
      </c>
      <c r="G186" s="194" t="s">
        <v>321</v>
      </c>
      <c r="H186" s="195">
        <v>28</v>
      </c>
      <c r="I186" s="195">
        <v>83</v>
      </c>
      <c r="J186" s="195">
        <v>36</v>
      </c>
      <c r="K186" s="195">
        <v>4</v>
      </c>
      <c r="L186" s="197">
        <f>SUM(H186:K186)</f>
        <v>151</v>
      </c>
    </row>
    <row r="187" spans="1:24" ht="25.5">
      <c r="A187" s="194" t="s">
        <v>322</v>
      </c>
      <c r="B187" s="260">
        <f>SUM(H187/L187*100)</f>
        <v>15.231788079470199</v>
      </c>
      <c r="C187" s="260">
        <f>SUM(I187/L187*100)</f>
        <v>54.966887417218544</v>
      </c>
      <c r="D187" s="260">
        <f>SUM(J187/L187*100)</f>
        <v>27.152317880794701</v>
      </c>
      <c r="E187" s="260">
        <f>SUM(K187/L187*100)</f>
        <v>2.6490066225165565</v>
      </c>
      <c r="F187" s="193">
        <f>SUM(B187:E187)</f>
        <v>99.999999999999986</v>
      </c>
      <c r="G187" s="194" t="s">
        <v>322</v>
      </c>
      <c r="H187" s="195">
        <v>23</v>
      </c>
      <c r="I187" s="195">
        <v>83</v>
      </c>
      <c r="J187" s="195">
        <v>41</v>
      </c>
      <c r="K187" s="195">
        <v>4</v>
      </c>
      <c r="L187" s="197">
        <f>SUM(H187:K187)</f>
        <v>151</v>
      </c>
    </row>
    <row r="190" spans="1:24">
      <c r="A190" s="196" t="s">
        <v>264</v>
      </c>
    </row>
    <row r="191" spans="1:24">
      <c r="A191" s="196"/>
      <c r="B191" s="197" t="s">
        <v>193</v>
      </c>
      <c r="C191" s="197" t="s">
        <v>194</v>
      </c>
      <c r="D191" s="197" t="s">
        <v>195</v>
      </c>
      <c r="E191" s="197" t="s">
        <v>196</v>
      </c>
      <c r="F191" s="197" t="s">
        <v>225</v>
      </c>
    </row>
    <row r="192" spans="1:24">
      <c r="A192" s="198" t="s">
        <v>324</v>
      </c>
      <c r="B192" s="197">
        <v>23</v>
      </c>
      <c r="C192" s="197">
        <v>83</v>
      </c>
      <c r="D192" s="197">
        <v>41</v>
      </c>
      <c r="E192" s="197">
        <v>4</v>
      </c>
      <c r="F192" s="197">
        <v>151</v>
      </c>
    </row>
    <row r="193" spans="1:6">
      <c r="A193" s="198" t="s">
        <v>295</v>
      </c>
      <c r="B193" s="197">
        <v>23</v>
      </c>
      <c r="C193" s="197">
        <v>130</v>
      </c>
      <c r="D193" s="197">
        <v>76</v>
      </c>
      <c r="E193" s="197">
        <v>5</v>
      </c>
      <c r="F193" s="197">
        <f>SUM(B193:E193)</f>
        <v>234</v>
      </c>
    </row>
    <row r="194" spans="1:6">
      <c r="A194" s="198" t="s">
        <v>286</v>
      </c>
      <c r="B194" s="197">
        <v>26</v>
      </c>
      <c r="C194" s="197">
        <v>109</v>
      </c>
      <c r="D194" s="197">
        <v>64</v>
      </c>
      <c r="E194" s="197">
        <v>6</v>
      </c>
      <c r="F194" s="239">
        <f>SUM(B194:E194)</f>
        <v>205</v>
      </c>
    </row>
    <row r="195" spans="1:6">
      <c r="A195" s="200" t="s">
        <v>265</v>
      </c>
      <c r="B195" s="175">
        <v>21</v>
      </c>
      <c r="C195" s="175">
        <v>81</v>
      </c>
      <c r="D195" s="175">
        <v>52</v>
      </c>
      <c r="E195" s="175">
        <v>4</v>
      </c>
      <c r="F195" s="199">
        <f>SUM(B195:E195)</f>
        <v>158</v>
      </c>
    </row>
    <row r="196" spans="1:6">
      <c r="A196" s="200" t="s">
        <v>216</v>
      </c>
      <c r="B196" s="201">
        <v>21</v>
      </c>
      <c r="C196" s="201">
        <v>83</v>
      </c>
      <c r="D196" s="201">
        <v>44</v>
      </c>
      <c r="E196" s="201">
        <v>1</v>
      </c>
      <c r="F196" s="199">
        <f>SUM(B196:E196)</f>
        <v>149</v>
      </c>
    </row>
    <row r="197" spans="1:6">
      <c r="A197" s="202" t="s">
        <v>214</v>
      </c>
      <c r="B197" s="201">
        <v>39</v>
      </c>
      <c r="C197" s="201">
        <v>152</v>
      </c>
      <c r="D197" s="201">
        <v>59</v>
      </c>
      <c r="E197" s="201">
        <v>6</v>
      </c>
      <c r="F197" s="199">
        <f>SUM(B197:E197)</f>
        <v>256</v>
      </c>
    </row>
    <row r="198" spans="1:6">
      <c r="A198" s="202"/>
      <c r="B198" s="201"/>
      <c r="C198" s="201"/>
      <c r="D198" s="201"/>
      <c r="E198" s="201"/>
      <c r="F198" s="199"/>
    </row>
    <row r="201" spans="1:6">
      <c r="B201" s="197" t="s">
        <v>193</v>
      </c>
      <c r="C201" s="197" t="s">
        <v>194</v>
      </c>
      <c r="D201" s="197" t="s">
        <v>195</v>
      </c>
      <c r="E201" s="197" t="s">
        <v>196</v>
      </c>
      <c r="F201" s="197" t="s">
        <v>225</v>
      </c>
    </row>
    <row r="202" spans="1:6">
      <c r="A202" s="160" t="s">
        <v>331</v>
      </c>
      <c r="B202" s="251">
        <f>B192/F192*100</f>
        <v>15.231788079470199</v>
      </c>
      <c r="C202" s="251">
        <f>C192/F192*100</f>
        <v>54.966887417218544</v>
      </c>
      <c r="D202" s="251">
        <f>D192/F192*100</f>
        <v>27.152317880794701</v>
      </c>
      <c r="E202" s="251">
        <f>E192/F192*100</f>
        <v>2.6490066225165565</v>
      </c>
      <c r="F202" s="251">
        <f t="shared" ref="F202:F207" si="12">SUM(B202:E202)</f>
        <v>99.999999999999986</v>
      </c>
    </row>
    <row r="203" spans="1:6">
      <c r="A203" s="198" t="s">
        <v>332</v>
      </c>
      <c r="B203" s="240">
        <f>SUM(B193/234*100)</f>
        <v>9.8290598290598297</v>
      </c>
      <c r="C203" s="240">
        <f>SUM(C193/234*100)</f>
        <v>55.555555555555557</v>
      </c>
      <c r="D203" s="240">
        <f>SUM(D193/234*100)</f>
        <v>32.478632478632477</v>
      </c>
      <c r="E203" s="240">
        <f>SUM(E193/234*100)</f>
        <v>2.1367521367521367</v>
      </c>
      <c r="F203" s="197">
        <f t="shared" si="12"/>
        <v>100</v>
      </c>
    </row>
    <row r="204" spans="1:6">
      <c r="A204" s="198" t="s">
        <v>333</v>
      </c>
      <c r="B204" s="240">
        <f>SUM(B194/205*100)</f>
        <v>12.682926829268293</v>
      </c>
      <c r="C204" s="240">
        <f>SUM(C194/205*100)</f>
        <v>53.170731707317074</v>
      </c>
      <c r="D204" s="240">
        <f>SUM(D194/205*100)</f>
        <v>31.219512195121951</v>
      </c>
      <c r="E204" s="240">
        <f>SUM(E194/205*100)</f>
        <v>2.9268292682926833</v>
      </c>
      <c r="F204" s="240">
        <f t="shared" si="12"/>
        <v>100</v>
      </c>
    </row>
    <row r="205" spans="1:6">
      <c r="A205" s="200" t="s">
        <v>334</v>
      </c>
      <c r="B205" s="203">
        <f>SUM(B195/158*100)</f>
        <v>13.291139240506327</v>
      </c>
      <c r="C205" s="203">
        <f>SUM(C195/158*100)</f>
        <v>51.265822784810119</v>
      </c>
      <c r="D205" s="203">
        <f>SUM(D195/158*100)</f>
        <v>32.911392405063289</v>
      </c>
      <c r="E205" s="203">
        <f>SUM(E195/158*100)</f>
        <v>2.5316455696202533</v>
      </c>
      <c r="F205" s="251">
        <f t="shared" si="12"/>
        <v>100</v>
      </c>
    </row>
    <row r="206" spans="1:6">
      <c r="A206" s="200" t="s">
        <v>335</v>
      </c>
      <c r="B206" s="203">
        <f>SUM(B196/149*100)</f>
        <v>14.093959731543624</v>
      </c>
      <c r="C206" s="203">
        <f>SUM(C196/149*100)</f>
        <v>55.70469798657718</v>
      </c>
      <c r="D206" s="203">
        <f>SUM(D196/149*100)</f>
        <v>29.530201342281881</v>
      </c>
      <c r="E206" s="203">
        <f>SUM(E196/149*100)</f>
        <v>0.67114093959731547</v>
      </c>
      <c r="F206" s="251">
        <f t="shared" si="12"/>
        <v>100.00000000000001</v>
      </c>
    </row>
    <row r="207" spans="1:6">
      <c r="A207" s="202" t="s">
        <v>336</v>
      </c>
      <c r="B207" s="203">
        <f>SUM(B197/256*100)</f>
        <v>15.234375</v>
      </c>
      <c r="C207" s="203">
        <f>SUM(C197/256*100)</f>
        <v>59.375</v>
      </c>
      <c r="D207" s="203">
        <f>SUM(D197/256*100)</f>
        <v>23.046875</v>
      </c>
      <c r="E207" s="203">
        <f>SUM(E197/256*100)</f>
        <v>2.34375</v>
      </c>
      <c r="F207" s="251">
        <f t="shared" si="12"/>
        <v>100</v>
      </c>
    </row>
    <row r="208" spans="1:6">
      <c r="A208" s="202"/>
      <c r="B208" s="203"/>
      <c r="C208" s="203"/>
      <c r="D208" s="203"/>
      <c r="E208" s="203"/>
      <c r="F208" s="251"/>
    </row>
    <row r="211" spans="1:24">
      <c r="A211" s="179" t="s">
        <v>330</v>
      </c>
    </row>
    <row r="213" spans="1:24">
      <c r="A213" s="215" t="s">
        <v>268</v>
      </c>
      <c r="B213" s="216" t="s">
        <v>271</v>
      </c>
      <c r="C213"/>
      <c r="D213"/>
      <c r="E213"/>
      <c r="F213"/>
      <c r="G213" s="215" t="s">
        <v>268</v>
      </c>
      <c r="H213" s="222" t="s">
        <v>222</v>
      </c>
      <c r="I213"/>
      <c r="J213"/>
      <c r="K213"/>
      <c r="L213"/>
      <c r="M213" s="215" t="s">
        <v>268</v>
      </c>
      <c r="N213" s="222" t="s">
        <v>223</v>
      </c>
      <c r="O213"/>
      <c r="P213"/>
      <c r="Q213"/>
      <c r="R213"/>
      <c r="S213" s="215" t="s">
        <v>268</v>
      </c>
      <c r="T213" s="222" t="s">
        <v>224</v>
      </c>
      <c r="U213"/>
      <c r="V213"/>
      <c r="W213"/>
      <c r="X213"/>
    </row>
    <row r="214" spans="1:24">
      <c r="A214" s="215" t="s">
        <v>269</v>
      </c>
      <c r="B214" t="s">
        <v>270</v>
      </c>
      <c r="C214" t="s">
        <v>193</v>
      </c>
      <c r="D214" t="s">
        <v>194</v>
      </c>
      <c r="E214" t="s">
        <v>195</v>
      </c>
      <c r="F214" t="s">
        <v>196</v>
      </c>
      <c r="G214" s="215" t="s">
        <v>269</v>
      </c>
      <c r="H214" t="s">
        <v>270</v>
      </c>
      <c r="I214" t="s">
        <v>193</v>
      </c>
      <c r="J214" t="s">
        <v>194</v>
      </c>
      <c r="K214" t="s">
        <v>195</v>
      </c>
      <c r="L214" t="s">
        <v>196</v>
      </c>
      <c r="M214" s="215" t="s">
        <v>269</v>
      </c>
      <c r="N214" t="s">
        <v>270</v>
      </c>
      <c r="O214" t="s">
        <v>193</v>
      </c>
      <c r="P214" t="s">
        <v>194</v>
      </c>
      <c r="Q214" t="s">
        <v>195</v>
      </c>
      <c r="R214" t="s">
        <v>196</v>
      </c>
      <c r="S214" s="215" t="s">
        <v>269</v>
      </c>
      <c r="T214" t="s">
        <v>270</v>
      </c>
      <c r="U214" t="s">
        <v>193</v>
      </c>
      <c r="V214" t="s">
        <v>194</v>
      </c>
      <c r="W214" t="s">
        <v>195</v>
      </c>
      <c r="X214" t="s">
        <v>196</v>
      </c>
    </row>
    <row r="215" spans="1:24">
      <c r="A215" s="217" t="s">
        <v>157</v>
      </c>
      <c r="B215" s="218">
        <f t="shared" ref="B215:B226" si="13">VLOOKUP(A215,$A$27:$F$179,2,0)</f>
        <v>0</v>
      </c>
      <c r="C215" s="218">
        <f t="shared" ref="C215:C226" si="14">VLOOKUP(A215,$A$27:$F$179,3,0)</f>
        <v>0</v>
      </c>
      <c r="D215" s="218">
        <f t="shared" ref="D215:D226" si="15">VLOOKUP(A215,$A$27:$F$179,4,0)</f>
        <v>0</v>
      </c>
      <c r="E215" s="218">
        <f t="shared" ref="E215:E226" si="16">VLOOKUP(A215,$A$27:$F$179,5,0)</f>
        <v>0</v>
      </c>
      <c r="F215" s="218">
        <f t="shared" ref="F215:F226" si="17">VLOOKUP(A215,$A$27:$F$179,6,0)</f>
        <v>0</v>
      </c>
      <c r="G215" s="217" t="s">
        <v>157</v>
      </c>
      <c r="H215" s="218">
        <f t="shared" ref="H215:H226" si="18">VLOOKUP(G215,$G$27:$L$179,2,0)</f>
        <v>0</v>
      </c>
      <c r="I215" s="218">
        <f t="shared" ref="I215:I226" si="19">VLOOKUP(G215,$G$27:$L$179,3,0)</f>
        <v>0</v>
      </c>
      <c r="J215" s="218">
        <f t="shared" ref="J215:J226" si="20">VLOOKUP(G215,$G$27:$L$179,4,0)</f>
        <v>0</v>
      </c>
      <c r="K215" s="218">
        <f t="shared" ref="K215:K226" si="21">VLOOKUP(G215,$G$27:$L$179,5,0)</f>
        <v>0</v>
      </c>
      <c r="L215" s="218">
        <f t="shared" ref="L215:L226" si="22">VLOOKUP(G215,$G$27:$L$179,6,0)</f>
        <v>0</v>
      </c>
      <c r="M215" s="217" t="s">
        <v>157</v>
      </c>
      <c r="N215" s="218">
        <f t="shared" ref="N215:N226" si="23">VLOOKUP(M215,$M$27:$R$179,2,0)</f>
        <v>0</v>
      </c>
      <c r="O215" s="218">
        <f t="shared" ref="O215:O226" si="24">VLOOKUP(M215,$M$27:$R$179,3,0)</f>
        <v>0</v>
      </c>
      <c r="P215" s="218">
        <f t="shared" ref="P215:P226" si="25">VLOOKUP(M215,$M$27:$R$179,4,0)</f>
        <v>0</v>
      </c>
      <c r="Q215" s="218">
        <f t="shared" ref="Q215:Q226" si="26">VLOOKUP(M215,$M$27:$R$179,5,0)</f>
        <v>0</v>
      </c>
      <c r="R215" s="218">
        <f t="shared" ref="R215:R226" si="27">VLOOKUP(M215,$M$27:$R$179,6,0)</f>
        <v>0</v>
      </c>
      <c r="S215" s="217" t="s">
        <v>157</v>
      </c>
      <c r="T215" s="218">
        <f t="shared" ref="T215:T226" si="28">VLOOKUP(S215,$S$27:$X$179,2,0)</f>
        <v>0</v>
      </c>
      <c r="U215" s="218">
        <f t="shared" ref="U215:U226" si="29">VLOOKUP(S215,$S$27:$X$179,3,0)</f>
        <v>0</v>
      </c>
      <c r="V215" s="218">
        <f t="shared" ref="V215:V226" si="30">VLOOKUP(S215,$S$27:$X$179,4,0)</f>
        <v>0</v>
      </c>
      <c r="W215" s="218">
        <f t="shared" ref="W215:W226" si="31">VLOOKUP(S215,$S$27:$X$179,5,0)</f>
        <v>0</v>
      </c>
      <c r="X215" s="218">
        <f t="shared" ref="X215:X226" si="32">VLOOKUP(S215,$S$27:$X$179,6,0)</f>
        <v>0</v>
      </c>
    </row>
    <row r="216" spans="1:24">
      <c r="A216" s="217" t="s">
        <v>1</v>
      </c>
      <c r="B216" s="218">
        <f>VLOOKUP(A216,$A$27:$F$179,2,0)</f>
        <v>4</v>
      </c>
      <c r="C216" s="218">
        <f t="shared" si="14"/>
        <v>0</v>
      </c>
      <c r="D216" s="218">
        <f t="shared" si="15"/>
        <v>1</v>
      </c>
      <c r="E216" s="218">
        <f t="shared" si="16"/>
        <v>2</v>
      </c>
      <c r="F216" s="218">
        <f t="shared" si="17"/>
        <v>1</v>
      </c>
      <c r="G216" s="217" t="s">
        <v>1</v>
      </c>
      <c r="H216" s="218">
        <f t="shared" si="18"/>
        <v>1</v>
      </c>
      <c r="I216" s="218">
        <f t="shared" si="19"/>
        <v>0</v>
      </c>
      <c r="J216" s="218">
        <f t="shared" si="20"/>
        <v>0</v>
      </c>
      <c r="K216" s="218">
        <f t="shared" si="21"/>
        <v>1</v>
      </c>
      <c r="L216" s="218">
        <f t="shared" si="22"/>
        <v>0</v>
      </c>
      <c r="M216" s="217" t="s">
        <v>1</v>
      </c>
      <c r="N216" s="218">
        <f t="shared" si="23"/>
        <v>1</v>
      </c>
      <c r="O216" s="218">
        <f t="shared" si="24"/>
        <v>0</v>
      </c>
      <c r="P216" s="218">
        <f t="shared" si="25"/>
        <v>1</v>
      </c>
      <c r="Q216" s="218">
        <f t="shared" si="26"/>
        <v>0</v>
      </c>
      <c r="R216" s="218">
        <f t="shared" si="27"/>
        <v>0</v>
      </c>
      <c r="S216" s="217" t="s">
        <v>1</v>
      </c>
      <c r="T216" s="218">
        <f t="shared" si="28"/>
        <v>2</v>
      </c>
      <c r="U216" s="218">
        <f t="shared" si="29"/>
        <v>0</v>
      </c>
      <c r="V216" s="218">
        <f t="shared" si="30"/>
        <v>0</v>
      </c>
      <c r="W216" s="218">
        <f t="shared" si="31"/>
        <v>1</v>
      </c>
      <c r="X216" s="218">
        <f t="shared" si="32"/>
        <v>1</v>
      </c>
    </row>
    <row r="217" spans="1:24">
      <c r="A217" s="217" t="s">
        <v>63</v>
      </c>
      <c r="B217" s="218">
        <f t="shared" si="13"/>
        <v>0</v>
      </c>
      <c r="C217" s="218">
        <f t="shared" si="14"/>
        <v>0</v>
      </c>
      <c r="D217" s="218">
        <f t="shared" si="15"/>
        <v>0</v>
      </c>
      <c r="E217" s="218">
        <f t="shared" si="16"/>
        <v>0</v>
      </c>
      <c r="F217" s="218">
        <f t="shared" si="17"/>
        <v>0</v>
      </c>
      <c r="G217" s="217" t="s">
        <v>63</v>
      </c>
      <c r="H217" s="218">
        <f t="shared" si="18"/>
        <v>0</v>
      </c>
      <c r="I217" s="218">
        <f t="shared" si="19"/>
        <v>0</v>
      </c>
      <c r="J217" s="218">
        <f t="shared" si="20"/>
        <v>0</v>
      </c>
      <c r="K217" s="218">
        <f t="shared" si="21"/>
        <v>0</v>
      </c>
      <c r="L217" s="218">
        <f t="shared" si="22"/>
        <v>0</v>
      </c>
      <c r="M217" s="217" t="s">
        <v>63</v>
      </c>
      <c r="N217" s="218">
        <f t="shared" si="23"/>
        <v>0</v>
      </c>
      <c r="O217" s="218">
        <f t="shared" si="24"/>
        <v>0</v>
      </c>
      <c r="P217" s="218">
        <f t="shared" si="25"/>
        <v>0</v>
      </c>
      <c r="Q217" s="218">
        <f t="shared" si="26"/>
        <v>0</v>
      </c>
      <c r="R217" s="218">
        <f t="shared" si="27"/>
        <v>0</v>
      </c>
      <c r="S217" s="217" t="s">
        <v>63</v>
      </c>
      <c r="T217" s="218">
        <f t="shared" si="28"/>
        <v>0</v>
      </c>
      <c r="U217" s="218">
        <f t="shared" si="29"/>
        <v>0</v>
      </c>
      <c r="V217" s="218">
        <f t="shared" si="30"/>
        <v>0</v>
      </c>
      <c r="W217" s="218">
        <f t="shared" si="31"/>
        <v>0</v>
      </c>
      <c r="X217" s="218">
        <f t="shared" si="32"/>
        <v>0</v>
      </c>
    </row>
    <row r="218" spans="1:24">
      <c r="A218" s="217" t="s">
        <v>140</v>
      </c>
      <c r="B218" s="218">
        <f t="shared" si="13"/>
        <v>0</v>
      </c>
      <c r="C218" s="218">
        <f t="shared" si="14"/>
        <v>0</v>
      </c>
      <c r="D218" s="218">
        <f t="shared" si="15"/>
        <v>0</v>
      </c>
      <c r="E218" s="218">
        <f t="shared" si="16"/>
        <v>0</v>
      </c>
      <c r="F218" s="218">
        <f t="shared" si="17"/>
        <v>0</v>
      </c>
      <c r="G218" s="217" t="s">
        <v>140</v>
      </c>
      <c r="H218" s="218">
        <f t="shared" si="18"/>
        <v>0</v>
      </c>
      <c r="I218" s="218">
        <f t="shared" si="19"/>
        <v>0</v>
      </c>
      <c r="J218" s="218">
        <f t="shared" si="20"/>
        <v>0</v>
      </c>
      <c r="K218" s="218">
        <f t="shared" si="21"/>
        <v>0</v>
      </c>
      <c r="L218" s="218">
        <f t="shared" si="22"/>
        <v>0</v>
      </c>
      <c r="M218" s="217" t="s">
        <v>140</v>
      </c>
      <c r="N218" s="218">
        <f t="shared" si="23"/>
        <v>0</v>
      </c>
      <c r="O218" s="218">
        <f t="shared" si="24"/>
        <v>0</v>
      </c>
      <c r="P218" s="218">
        <f t="shared" si="25"/>
        <v>0</v>
      </c>
      <c r="Q218" s="218">
        <f t="shared" si="26"/>
        <v>0</v>
      </c>
      <c r="R218" s="218">
        <f t="shared" si="27"/>
        <v>0</v>
      </c>
      <c r="S218" s="217" t="s">
        <v>140</v>
      </c>
      <c r="T218" s="218">
        <f t="shared" si="28"/>
        <v>0</v>
      </c>
      <c r="U218" s="218">
        <f t="shared" si="29"/>
        <v>0</v>
      </c>
      <c r="V218" s="218">
        <f t="shared" si="30"/>
        <v>0</v>
      </c>
      <c r="W218" s="218">
        <f t="shared" si="31"/>
        <v>0</v>
      </c>
      <c r="X218" s="218">
        <f t="shared" si="32"/>
        <v>0</v>
      </c>
    </row>
    <row r="219" spans="1:24">
      <c r="A219" s="217" t="s">
        <v>142</v>
      </c>
      <c r="B219" s="218">
        <f t="shared" si="13"/>
        <v>1</v>
      </c>
      <c r="C219" s="218">
        <f t="shared" si="14"/>
        <v>0</v>
      </c>
      <c r="D219" s="218">
        <f t="shared" si="15"/>
        <v>1</v>
      </c>
      <c r="E219" s="218">
        <f t="shared" si="16"/>
        <v>0</v>
      </c>
      <c r="F219" s="218">
        <f t="shared" si="17"/>
        <v>0</v>
      </c>
      <c r="G219" s="217" t="s">
        <v>142</v>
      </c>
      <c r="H219" s="218">
        <f t="shared" si="18"/>
        <v>0</v>
      </c>
      <c r="I219" s="218">
        <f t="shared" si="19"/>
        <v>0</v>
      </c>
      <c r="J219" s="218">
        <f t="shared" si="20"/>
        <v>0</v>
      </c>
      <c r="K219" s="218">
        <f t="shared" si="21"/>
        <v>0</v>
      </c>
      <c r="L219" s="218">
        <f t="shared" si="22"/>
        <v>0</v>
      </c>
      <c r="M219" s="217" t="s">
        <v>142</v>
      </c>
      <c r="N219" s="218">
        <f t="shared" si="23"/>
        <v>0</v>
      </c>
      <c r="O219" s="218">
        <f t="shared" si="24"/>
        <v>0</v>
      </c>
      <c r="P219" s="218">
        <f t="shared" si="25"/>
        <v>0</v>
      </c>
      <c r="Q219" s="218">
        <f t="shared" si="26"/>
        <v>0</v>
      </c>
      <c r="R219" s="218">
        <f t="shared" si="27"/>
        <v>0</v>
      </c>
      <c r="S219" s="217" t="s">
        <v>142</v>
      </c>
      <c r="T219" s="218">
        <f t="shared" si="28"/>
        <v>1</v>
      </c>
      <c r="U219" s="218">
        <f t="shared" si="29"/>
        <v>0</v>
      </c>
      <c r="V219" s="218">
        <f t="shared" si="30"/>
        <v>1</v>
      </c>
      <c r="W219" s="218">
        <f t="shared" si="31"/>
        <v>0</v>
      </c>
      <c r="X219" s="218">
        <f t="shared" si="32"/>
        <v>0</v>
      </c>
    </row>
    <row r="220" spans="1:24">
      <c r="A220" s="217" t="s">
        <v>113</v>
      </c>
      <c r="B220" s="218">
        <f t="shared" si="13"/>
        <v>4</v>
      </c>
      <c r="C220" s="218">
        <f t="shared" si="14"/>
        <v>0</v>
      </c>
      <c r="D220" s="218">
        <f t="shared" si="15"/>
        <v>4</v>
      </c>
      <c r="E220" s="218">
        <f t="shared" si="16"/>
        <v>0</v>
      </c>
      <c r="F220" s="218">
        <f t="shared" si="17"/>
        <v>0</v>
      </c>
      <c r="G220" s="217" t="s">
        <v>113</v>
      </c>
      <c r="H220" s="218">
        <f t="shared" si="18"/>
        <v>0</v>
      </c>
      <c r="I220" s="218">
        <f t="shared" si="19"/>
        <v>0</v>
      </c>
      <c r="J220" s="218">
        <f t="shared" si="20"/>
        <v>0</v>
      </c>
      <c r="K220" s="218">
        <f t="shared" si="21"/>
        <v>0</v>
      </c>
      <c r="L220" s="218">
        <f t="shared" si="22"/>
        <v>0</v>
      </c>
      <c r="M220" s="217" t="s">
        <v>113</v>
      </c>
      <c r="N220" s="218">
        <f t="shared" si="23"/>
        <v>4</v>
      </c>
      <c r="O220" s="218">
        <f t="shared" si="24"/>
        <v>0</v>
      </c>
      <c r="P220" s="218">
        <f t="shared" si="25"/>
        <v>4</v>
      </c>
      <c r="Q220" s="218">
        <f t="shared" si="26"/>
        <v>0</v>
      </c>
      <c r="R220" s="218">
        <f t="shared" si="27"/>
        <v>0</v>
      </c>
      <c r="S220" s="217" t="s">
        <v>113</v>
      </c>
      <c r="T220" s="218">
        <f t="shared" si="28"/>
        <v>0</v>
      </c>
      <c r="U220" s="218">
        <f t="shared" si="29"/>
        <v>0</v>
      </c>
      <c r="V220" s="218">
        <f t="shared" si="30"/>
        <v>0</v>
      </c>
      <c r="W220" s="218">
        <f t="shared" si="31"/>
        <v>0</v>
      </c>
      <c r="X220" s="218">
        <f t="shared" si="32"/>
        <v>0</v>
      </c>
    </row>
    <row r="221" spans="1:24">
      <c r="A221" s="217" t="s">
        <v>124</v>
      </c>
      <c r="B221" s="218">
        <f t="shared" si="13"/>
        <v>0</v>
      </c>
      <c r="C221" s="218">
        <f t="shared" si="14"/>
        <v>0</v>
      </c>
      <c r="D221" s="218">
        <f t="shared" si="15"/>
        <v>0</v>
      </c>
      <c r="E221" s="218">
        <f t="shared" si="16"/>
        <v>0</v>
      </c>
      <c r="F221" s="218">
        <f t="shared" si="17"/>
        <v>0</v>
      </c>
      <c r="G221" s="217" t="s">
        <v>124</v>
      </c>
      <c r="H221" s="218">
        <f t="shared" si="18"/>
        <v>0</v>
      </c>
      <c r="I221" s="218">
        <f t="shared" si="19"/>
        <v>0</v>
      </c>
      <c r="J221" s="218">
        <f t="shared" si="20"/>
        <v>0</v>
      </c>
      <c r="K221" s="218">
        <f t="shared" si="21"/>
        <v>0</v>
      </c>
      <c r="L221" s="218">
        <f t="shared" si="22"/>
        <v>0</v>
      </c>
      <c r="M221" s="217" t="s">
        <v>124</v>
      </c>
      <c r="N221" s="218">
        <f t="shared" si="23"/>
        <v>0</v>
      </c>
      <c r="O221" s="218">
        <f t="shared" si="24"/>
        <v>0</v>
      </c>
      <c r="P221" s="218">
        <f t="shared" si="25"/>
        <v>0</v>
      </c>
      <c r="Q221" s="218">
        <f t="shared" si="26"/>
        <v>0</v>
      </c>
      <c r="R221" s="218">
        <f t="shared" si="27"/>
        <v>0</v>
      </c>
      <c r="S221" s="217" t="s">
        <v>124</v>
      </c>
      <c r="T221" s="218">
        <f t="shared" si="28"/>
        <v>0</v>
      </c>
      <c r="U221" s="218">
        <f t="shared" si="29"/>
        <v>0</v>
      </c>
      <c r="V221" s="218">
        <f t="shared" si="30"/>
        <v>0</v>
      </c>
      <c r="W221" s="218">
        <f t="shared" si="31"/>
        <v>0</v>
      </c>
      <c r="X221" s="218">
        <f t="shared" si="32"/>
        <v>0</v>
      </c>
    </row>
    <row r="222" spans="1:24">
      <c r="A222" s="217" t="s">
        <v>111</v>
      </c>
      <c r="B222" s="218">
        <f t="shared" si="13"/>
        <v>1</v>
      </c>
      <c r="C222" s="218">
        <f t="shared" si="14"/>
        <v>0</v>
      </c>
      <c r="D222" s="218">
        <f t="shared" si="15"/>
        <v>1</v>
      </c>
      <c r="E222" s="218">
        <f t="shared" si="16"/>
        <v>0</v>
      </c>
      <c r="F222" s="218">
        <f t="shared" si="17"/>
        <v>0</v>
      </c>
      <c r="G222" s="217" t="s">
        <v>111</v>
      </c>
      <c r="H222" s="218">
        <f t="shared" si="18"/>
        <v>1</v>
      </c>
      <c r="I222" s="218">
        <f t="shared" si="19"/>
        <v>0</v>
      </c>
      <c r="J222" s="218">
        <f t="shared" si="20"/>
        <v>1</v>
      </c>
      <c r="K222" s="218">
        <f t="shared" si="21"/>
        <v>0</v>
      </c>
      <c r="L222" s="218">
        <f t="shared" si="22"/>
        <v>0</v>
      </c>
      <c r="M222" s="217" t="s">
        <v>111</v>
      </c>
      <c r="N222" s="218">
        <f t="shared" si="23"/>
        <v>0</v>
      </c>
      <c r="O222" s="218">
        <f t="shared" si="24"/>
        <v>0</v>
      </c>
      <c r="P222" s="218">
        <f t="shared" si="25"/>
        <v>0</v>
      </c>
      <c r="Q222" s="218">
        <f t="shared" si="26"/>
        <v>0</v>
      </c>
      <c r="R222" s="218">
        <f t="shared" si="27"/>
        <v>0</v>
      </c>
      <c r="S222" s="217" t="s">
        <v>111</v>
      </c>
      <c r="T222" s="218">
        <f t="shared" si="28"/>
        <v>0</v>
      </c>
      <c r="U222" s="218">
        <f t="shared" si="29"/>
        <v>0</v>
      </c>
      <c r="V222" s="218">
        <f t="shared" si="30"/>
        <v>0</v>
      </c>
      <c r="W222" s="218">
        <f t="shared" si="31"/>
        <v>0</v>
      </c>
      <c r="X222" s="218">
        <f t="shared" si="32"/>
        <v>0</v>
      </c>
    </row>
    <row r="223" spans="1:24">
      <c r="A223" s="217" t="s">
        <v>143</v>
      </c>
      <c r="B223" s="218">
        <f t="shared" si="13"/>
        <v>0</v>
      </c>
      <c r="C223" s="218">
        <f t="shared" si="14"/>
        <v>0</v>
      </c>
      <c r="D223" s="218">
        <f t="shared" si="15"/>
        <v>0</v>
      </c>
      <c r="E223" s="218">
        <f t="shared" si="16"/>
        <v>0</v>
      </c>
      <c r="F223" s="218">
        <f t="shared" si="17"/>
        <v>0</v>
      </c>
      <c r="G223" s="217" t="s">
        <v>143</v>
      </c>
      <c r="H223" s="218">
        <f t="shared" si="18"/>
        <v>0</v>
      </c>
      <c r="I223" s="218">
        <f t="shared" si="19"/>
        <v>0</v>
      </c>
      <c r="J223" s="218">
        <f t="shared" si="20"/>
        <v>0</v>
      </c>
      <c r="K223" s="218">
        <f t="shared" si="21"/>
        <v>0</v>
      </c>
      <c r="L223" s="218">
        <f t="shared" si="22"/>
        <v>0</v>
      </c>
      <c r="M223" s="217" t="s">
        <v>143</v>
      </c>
      <c r="N223" s="218">
        <f t="shared" si="23"/>
        <v>0</v>
      </c>
      <c r="O223" s="218">
        <f t="shared" si="24"/>
        <v>0</v>
      </c>
      <c r="P223" s="218">
        <f t="shared" si="25"/>
        <v>0</v>
      </c>
      <c r="Q223" s="218">
        <f t="shared" si="26"/>
        <v>0</v>
      </c>
      <c r="R223" s="218">
        <f t="shared" si="27"/>
        <v>0</v>
      </c>
      <c r="S223" s="217" t="s">
        <v>143</v>
      </c>
      <c r="T223" s="218">
        <f t="shared" si="28"/>
        <v>0</v>
      </c>
      <c r="U223" s="218">
        <f t="shared" si="29"/>
        <v>0</v>
      </c>
      <c r="V223" s="218">
        <f t="shared" si="30"/>
        <v>0</v>
      </c>
      <c r="W223" s="218">
        <f t="shared" si="31"/>
        <v>0</v>
      </c>
      <c r="X223" s="218">
        <f t="shared" si="32"/>
        <v>0</v>
      </c>
    </row>
    <row r="224" spans="1:24">
      <c r="A224" s="217" t="s">
        <v>99</v>
      </c>
      <c r="B224" s="218">
        <f t="shared" si="13"/>
        <v>0</v>
      </c>
      <c r="C224" s="218">
        <f t="shared" si="14"/>
        <v>0</v>
      </c>
      <c r="D224" s="218">
        <f t="shared" si="15"/>
        <v>0</v>
      </c>
      <c r="E224" s="218">
        <f t="shared" si="16"/>
        <v>0</v>
      </c>
      <c r="F224" s="218">
        <f t="shared" si="17"/>
        <v>0</v>
      </c>
      <c r="G224" s="217" t="s">
        <v>99</v>
      </c>
      <c r="H224" s="218">
        <f t="shared" si="18"/>
        <v>0</v>
      </c>
      <c r="I224" s="218">
        <f t="shared" si="19"/>
        <v>0</v>
      </c>
      <c r="J224" s="218">
        <f t="shared" si="20"/>
        <v>0</v>
      </c>
      <c r="K224" s="218">
        <f t="shared" si="21"/>
        <v>0</v>
      </c>
      <c r="L224" s="218">
        <f t="shared" si="22"/>
        <v>0</v>
      </c>
      <c r="M224" s="217" t="s">
        <v>99</v>
      </c>
      <c r="N224" s="218">
        <f t="shared" si="23"/>
        <v>0</v>
      </c>
      <c r="O224" s="218">
        <f t="shared" si="24"/>
        <v>0</v>
      </c>
      <c r="P224" s="218">
        <f t="shared" si="25"/>
        <v>0</v>
      </c>
      <c r="Q224" s="218">
        <f t="shared" si="26"/>
        <v>0</v>
      </c>
      <c r="R224" s="218">
        <f t="shared" si="27"/>
        <v>0</v>
      </c>
      <c r="S224" s="217" t="s">
        <v>99</v>
      </c>
      <c r="T224" s="218">
        <f t="shared" si="28"/>
        <v>0</v>
      </c>
      <c r="U224" s="218">
        <f t="shared" si="29"/>
        <v>0</v>
      </c>
      <c r="V224" s="218">
        <f t="shared" si="30"/>
        <v>0</v>
      </c>
      <c r="W224" s="218">
        <f t="shared" si="31"/>
        <v>0</v>
      </c>
      <c r="X224" s="218">
        <f t="shared" si="32"/>
        <v>0</v>
      </c>
    </row>
    <row r="225" spans="1:24">
      <c r="A225" s="217" t="s">
        <v>141</v>
      </c>
      <c r="B225" s="218">
        <f t="shared" si="13"/>
        <v>0</v>
      </c>
      <c r="C225" s="218">
        <f t="shared" si="14"/>
        <v>0</v>
      </c>
      <c r="D225" s="218">
        <f t="shared" si="15"/>
        <v>0</v>
      </c>
      <c r="E225" s="218">
        <f t="shared" si="16"/>
        <v>0</v>
      </c>
      <c r="F225" s="218">
        <f t="shared" si="17"/>
        <v>0</v>
      </c>
      <c r="G225" s="217" t="s">
        <v>141</v>
      </c>
      <c r="H225" s="218">
        <f t="shared" si="18"/>
        <v>0</v>
      </c>
      <c r="I225" s="218">
        <f t="shared" si="19"/>
        <v>0</v>
      </c>
      <c r="J225" s="218">
        <f t="shared" si="20"/>
        <v>0</v>
      </c>
      <c r="K225" s="218">
        <f t="shared" si="21"/>
        <v>0</v>
      </c>
      <c r="L225" s="218">
        <f t="shared" si="22"/>
        <v>0</v>
      </c>
      <c r="M225" s="217" t="s">
        <v>141</v>
      </c>
      <c r="N225" s="218">
        <f t="shared" si="23"/>
        <v>0</v>
      </c>
      <c r="O225" s="218">
        <f t="shared" si="24"/>
        <v>0</v>
      </c>
      <c r="P225" s="218">
        <f t="shared" si="25"/>
        <v>0</v>
      </c>
      <c r="Q225" s="218">
        <f t="shared" si="26"/>
        <v>0</v>
      </c>
      <c r="R225" s="218">
        <f t="shared" si="27"/>
        <v>0</v>
      </c>
      <c r="S225" s="217" t="s">
        <v>141</v>
      </c>
      <c r="T225" s="218">
        <f t="shared" si="28"/>
        <v>0</v>
      </c>
      <c r="U225" s="218">
        <f t="shared" si="29"/>
        <v>0</v>
      </c>
      <c r="V225" s="218">
        <f t="shared" si="30"/>
        <v>0</v>
      </c>
      <c r="W225" s="218">
        <f t="shared" si="31"/>
        <v>0</v>
      </c>
      <c r="X225" s="218">
        <f t="shared" si="32"/>
        <v>0</v>
      </c>
    </row>
    <row r="226" spans="1:24">
      <c r="A226" s="217" t="s">
        <v>57</v>
      </c>
      <c r="B226" s="218">
        <f t="shared" si="13"/>
        <v>1</v>
      </c>
      <c r="C226" s="218">
        <f t="shared" si="14"/>
        <v>0</v>
      </c>
      <c r="D226" s="218">
        <f t="shared" si="15"/>
        <v>1</v>
      </c>
      <c r="E226" s="218">
        <f t="shared" si="16"/>
        <v>0</v>
      </c>
      <c r="F226" s="218">
        <f t="shared" si="17"/>
        <v>0</v>
      </c>
      <c r="G226" s="217" t="s">
        <v>57</v>
      </c>
      <c r="H226" s="218">
        <f t="shared" si="18"/>
        <v>0</v>
      </c>
      <c r="I226" s="218">
        <f t="shared" si="19"/>
        <v>0</v>
      </c>
      <c r="J226" s="218">
        <f t="shared" si="20"/>
        <v>0</v>
      </c>
      <c r="K226" s="218">
        <f t="shared" si="21"/>
        <v>0</v>
      </c>
      <c r="L226" s="218">
        <f t="shared" si="22"/>
        <v>0</v>
      </c>
      <c r="M226" s="217" t="s">
        <v>57</v>
      </c>
      <c r="N226" s="218">
        <f t="shared" si="23"/>
        <v>1</v>
      </c>
      <c r="O226" s="218">
        <f t="shared" si="24"/>
        <v>0</v>
      </c>
      <c r="P226" s="218">
        <f t="shared" si="25"/>
        <v>1</v>
      </c>
      <c r="Q226" s="218">
        <f t="shared" si="26"/>
        <v>0</v>
      </c>
      <c r="R226" s="218">
        <f t="shared" si="27"/>
        <v>0</v>
      </c>
      <c r="S226" s="217" t="s">
        <v>57</v>
      </c>
      <c r="T226" s="218">
        <f t="shared" si="28"/>
        <v>0</v>
      </c>
      <c r="U226" s="218">
        <f t="shared" si="29"/>
        <v>0</v>
      </c>
      <c r="V226" s="218">
        <f t="shared" si="30"/>
        <v>0</v>
      </c>
      <c r="W226" s="218">
        <f t="shared" si="31"/>
        <v>0</v>
      </c>
      <c r="X226" s="218">
        <f t="shared" si="32"/>
        <v>0</v>
      </c>
    </row>
    <row r="227" spans="1:24">
      <c r="A227" s="215"/>
      <c r="B227"/>
      <c r="C227"/>
      <c r="D227"/>
      <c r="E227"/>
      <c r="F227"/>
      <c r="G227" s="215"/>
      <c r="H227" s="218"/>
      <c r="I227" s="218"/>
      <c r="J227" s="218"/>
      <c r="K227" s="218"/>
      <c r="L227" s="218"/>
      <c r="M227" s="215"/>
      <c r="N227" s="218"/>
      <c r="O227" s="218"/>
      <c r="P227" s="218"/>
      <c r="Q227" s="218"/>
      <c r="R227" s="218"/>
      <c r="S227" s="215"/>
      <c r="T227" s="218"/>
      <c r="U227" s="218"/>
      <c r="V227" s="218"/>
      <c r="W227" s="218"/>
      <c r="X227" s="218"/>
    </row>
    <row r="228" spans="1:24">
      <c r="A228" s="215"/>
      <c r="B228"/>
      <c r="C228"/>
      <c r="D228"/>
      <c r="E228"/>
      <c r="F228"/>
      <c r="G228" s="215"/>
      <c r="H228" s="218"/>
      <c r="I228" s="218"/>
      <c r="J228" s="218"/>
      <c r="K228" s="218"/>
      <c r="L228" s="218"/>
      <c r="M228" s="215"/>
      <c r="N228" s="218"/>
      <c r="O228" s="218"/>
      <c r="P228" s="218"/>
      <c r="Q228" s="218"/>
      <c r="R228" s="218"/>
      <c r="S228" s="215"/>
      <c r="T228" s="218"/>
      <c r="U228" s="218"/>
      <c r="V228" s="218"/>
      <c r="W228" s="218"/>
      <c r="X228" s="218"/>
    </row>
    <row r="229" spans="1:24">
      <c r="A229" s="217" t="s">
        <v>78</v>
      </c>
      <c r="B229" s="218">
        <f t="shared" ref="B229:B251" si="33">VLOOKUP(A229,$A$27:$F$179,2,0)</f>
        <v>0</v>
      </c>
      <c r="C229" s="218">
        <f t="shared" ref="C229:C251" si="34">VLOOKUP(A229,$A$27:$F$179,3,0)</f>
        <v>0</v>
      </c>
      <c r="D229" s="218">
        <f t="shared" ref="D229:D251" si="35">VLOOKUP(A229,$A$27:$F$179,4,0)</f>
        <v>0</v>
      </c>
      <c r="E229" s="218">
        <f t="shared" ref="E229:E251" si="36">VLOOKUP(A229,$A$27:$F$179,5,0)</f>
        <v>0</v>
      </c>
      <c r="F229" s="218">
        <f t="shared" ref="F229:F251" si="37">VLOOKUP(A229,$A$27:$F$179,6,0)</f>
        <v>0</v>
      </c>
      <c r="G229" s="217" t="s">
        <v>78</v>
      </c>
      <c r="H229" s="218">
        <f t="shared" ref="H229:H251" si="38">VLOOKUP(G229,$G$27:$L$179,2,0)</f>
        <v>0</v>
      </c>
      <c r="I229" s="218">
        <f t="shared" ref="I229:I251" si="39">VLOOKUP(G229,$G$27:$L$179,3,0)</f>
        <v>0</v>
      </c>
      <c r="J229" s="218">
        <f t="shared" ref="J229:J251" si="40">VLOOKUP(G229,$G$27:$L$179,4,0)</f>
        <v>0</v>
      </c>
      <c r="K229" s="218">
        <f t="shared" ref="K229:K251" si="41">VLOOKUP(G229,$G$27:$L$179,5,0)</f>
        <v>0</v>
      </c>
      <c r="L229" s="218">
        <f t="shared" ref="L229:L251" si="42">VLOOKUP(G229,$G$27:$L$179,6,0)</f>
        <v>0</v>
      </c>
      <c r="M229" s="217" t="s">
        <v>78</v>
      </c>
      <c r="N229" s="218">
        <f t="shared" ref="N229:N251" si="43">VLOOKUP(M229,$M$27:$R$179,2,0)</f>
        <v>0</v>
      </c>
      <c r="O229" s="218">
        <f t="shared" ref="O229:O251" si="44">VLOOKUP(M229,$M$27:$R$179,3,0)</f>
        <v>0</v>
      </c>
      <c r="P229" s="218">
        <f t="shared" ref="P229:P251" si="45">VLOOKUP(M229,$M$27:$R$179,4,0)</f>
        <v>0</v>
      </c>
      <c r="Q229" s="218">
        <f t="shared" ref="Q229:Q251" si="46">VLOOKUP(M229,$M$27:$R$179,5,0)</f>
        <v>0</v>
      </c>
      <c r="R229" s="218">
        <f t="shared" ref="R229:R251" si="47">VLOOKUP(M229,$M$27:$R$179,6,0)</f>
        <v>0</v>
      </c>
      <c r="S229" s="217" t="s">
        <v>78</v>
      </c>
      <c r="T229" s="218">
        <f t="shared" ref="T229:T251" si="48">VLOOKUP(S229,$S$27:$X$179,2,0)</f>
        <v>0</v>
      </c>
      <c r="U229" s="218">
        <f t="shared" ref="U229:U251" si="49">VLOOKUP(S229,$S$27:$X$179,3,0)</f>
        <v>0</v>
      </c>
      <c r="V229" s="218">
        <f t="shared" ref="V229:V251" si="50">VLOOKUP(S229,$S$27:$X$179,4,0)</f>
        <v>0</v>
      </c>
      <c r="W229" s="218">
        <f t="shared" ref="W229:W251" si="51">VLOOKUP(S229,$S$27:$X$179,5,0)</f>
        <v>0</v>
      </c>
      <c r="X229" s="218">
        <f t="shared" ref="X229:X251" si="52">VLOOKUP(S229,$S$27:$X$179,6,0)</f>
        <v>0</v>
      </c>
    </row>
    <row r="230" spans="1:24">
      <c r="A230" s="217" t="s">
        <v>6</v>
      </c>
      <c r="B230" s="218">
        <f t="shared" si="33"/>
        <v>0</v>
      </c>
      <c r="C230" s="218">
        <f t="shared" si="34"/>
        <v>0</v>
      </c>
      <c r="D230" s="218">
        <f t="shared" si="35"/>
        <v>0</v>
      </c>
      <c r="E230" s="218">
        <f t="shared" si="36"/>
        <v>0</v>
      </c>
      <c r="F230" s="218">
        <f t="shared" si="37"/>
        <v>0</v>
      </c>
      <c r="G230" s="217" t="s">
        <v>6</v>
      </c>
      <c r="H230" s="218">
        <f t="shared" si="38"/>
        <v>0</v>
      </c>
      <c r="I230" s="218">
        <f t="shared" si="39"/>
        <v>0</v>
      </c>
      <c r="J230" s="218">
        <f t="shared" si="40"/>
        <v>0</v>
      </c>
      <c r="K230" s="218">
        <f t="shared" si="41"/>
        <v>0</v>
      </c>
      <c r="L230" s="218">
        <f t="shared" si="42"/>
        <v>0</v>
      </c>
      <c r="M230" s="217" t="s">
        <v>6</v>
      </c>
      <c r="N230" s="218">
        <f t="shared" si="43"/>
        <v>0</v>
      </c>
      <c r="O230" s="218">
        <f t="shared" si="44"/>
        <v>0</v>
      </c>
      <c r="P230" s="218">
        <f t="shared" si="45"/>
        <v>0</v>
      </c>
      <c r="Q230" s="218">
        <f t="shared" si="46"/>
        <v>0</v>
      </c>
      <c r="R230" s="218">
        <f t="shared" si="47"/>
        <v>0</v>
      </c>
      <c r="S230" s="217" t="s">
        <v>6</v>
      </c>
      <c r="T230" s="218">
        <f t="shared" si="48"/>
        <v>0</v>
      </c>
      <c r="U230" s="218">
        <f t="shared" si="49"/>
        <v>0</v>
      </c>
      <c r="V230" s="218">
        <f t="shared" si="50"/>
        <v>0</v>
      </c>
      <c r="W230" s="218">
        <f t="shared" si="51"/>
        <v>0</v>
      </c>
      <c r="X230" s="218">
        <f t="shared" si="52"/>
        <v>0</v>
      </c>
    </row>
    <row r="231" spans="1:24">
      <c r="A231" s="217" t="s">
        <v>100</v>
      </c>
      <c r="B231" s="218">
        <f t="shared" si="33"/>
        <v>1</v>
      </c>
      <c r="C231" s="218">
        <f t="shared" si="34"/>
        <v>0</v>
      </c>
      <c r="D231" s="218">
        <f t="shared" si="35"/>
        <v>0</v>
      </c>
      <c r="E231" s="218">
        <f t="shared" si="36"/>
        <v>1</v>
      </c>
      <c r="F231" s="218">
        <f t="shared" si="37"/>
        <v>0</v>
      </c>
      <c r="G231" s="217" t="s">
        <v>100</v>
      </c>
      <c r="H231" s="218">
        <f t="shared" si="38"/>
        <v>0</v>
      </c>
      <c r="I231" s="218">
        <f t="shared" si="39"/>
        <v>0</v>
      </c>
      <c r="J231" s="218">
        <f t="shared" si="40"/>
        <v>0</v>
      </c>
      <c r="K231" s="218">
        <f t="shared" si="41"/>
        <v>0</v>
      </c>
      <c r="L231" s="218">
        <f t="shared" si="42"/>
        <v>0</v>
      </c>
      <c r="M231" s="217" t="s">
        <v>100</v>
      </c>
      <c r="N231" s="218">
        <f t="shared" si="43"/>
        <v>0</v>
      </c>
      <c r="O231" s="218">
        <f t="shared" si="44"/>
        <v>0</v>
      </c>
      <c r="P231" s="218">
        <f t="shared" si="45"/>
        <v>0</v>
      </c>
      <c r="Q231" s="218">
        <f t="shared" si="46"/>
        <v>0</v>
      </c>
      <c r="R231" s="218">
        <f t="shared" si="47"/>
        <v>0</v>
      </c>
      <c r="S231" s="217" t="s">
        <v>100</v>
      </c>
      <c r="T231" s="218">
        <f t="shared" si="48"/>
        <v>1</v>
      </c>
      <c r="U231" s="218">
        <f t="shared" si="49"/>
        <v>0</v>
      </c>
      <c r="V231" s="218">
        <f t="shared" si="50"/>
        <v>0</v>
      </c>
      <c r="W231" s="218">
        <f t="shared" si="51"/>
        <v>1</v>
      </c>
      <c r="X231" s="218">
        <f t="shared" si="52"/>
        <v>0</v>
      </c>
    </row>
    <row r="232" spans="1:24">
      <c r="A232" s="217" t="s">
        <v>7</v>
      </c>
      <c r="B232" s="218">
        <f t="shared" si="33"/>
        <v>0</v>
      </c>
      <c r="C232" s="218">
        <f t="shared" si="34"/>
        <v>0</v>
      </c>
      <c r="D232" s="218">
        <f t="shared" si="35"/>
        <v>0</v>
      </c>
      <c r="E232" s="218">
        <f t="shared" si="36"/>
        <v>0</v>
      </c>
      <c r="F232" s="218">
        <f t="shared" si="37"/>
        <v>0</v>
      </c>
      <c r="G232" s="217" t="s">
        <v>7</v>
      </c>
      <c r="H232" s="218">
        <f t="shared" si="38"/>
        <v>0</v>
      </c>
      <c r="I232" s="218">
        <f t="shared" si="39"/>
        <v>0</v>
      </c>
      <c r="J232" s="218">
        <f t="shared" si="40"/>
        <v>0</v>
      </c>
      <c r="K232" s="218">
        <f t="shared" si="41"/>
        <v>0</v>
      </c>
      <c r="L232" s="218">
        <f t="shared" si="42"/>
        <v>0</v>
      </c>
      <c r="M232" s="217" t="s">
        <v>7</v>
      </c>
      <c r="N232" s="218">
        <f t="shared" si="43"/>
        <v>0</v>
      </c>
      <c r="O232" s="218">
        <f t="shared" si="44"/>
        <v>0</v>
      </c>
      <c r="P232" s="218">
        <f t="shared" si="45"/>
        <v>0</v>
      </c>
      <c r="Q232" s="218">
        <f t="shared" si="46"/>
        <v>0</v>
      </c>
      <c r="R232" s="218">
        <f t="shared" si="47"/>
        <v>0</v>
      </c>
      <c r="S232" s="217" t="s">
        <v>7</v>
      </c>
      <c r="T232" s="218">
        <f t="shared" si="48"/>
        <v>0</v>
      </c>
      <c r="U232" s="218">
        <f t="shared" si="49"/>
        <v>0</v>
      </c>
      <c r="V232" s="218">
        <f t="shared" si="50"/>
        <v>0</v>
      </c>
      <c r="W232" s="218">
        <f t="shared" si="51"/>
        <v>0</v>
      </c>
      <c r="X232" s="218">
        <f t="shared" si="52"/>
        <v>0</v>
      </c>
    </row>
    <row r="233" spans="1:24">
      <c r="A233" s="217" t="s">
        <v>20</v>
      </c>
      <c r="B233" s="218">
        <f t="shared" si="33"/>
        <v>0</v>
      </c>
      <c r="C233" s="218">
        <f t="shared" si="34"/>
        <v>0</v>
      </c>
      <c r="D233" s="218">
        <f t="shared" si="35"/>
        <v>0</v>
      </c>
      <c r="E233" s="218">
        <f t="shared" si="36"/>
        <v>0</v>
      </c>
      <c r="F233" s="218">
        <f t="shared" si="37"/>
        <v>0</v>
      </c>
      <c r="G233" s="217" t="s">
        <v>20</v>
      </c>
      <c r="H233" s="218">
        <f t="shared" si="38"/>
        <v>0</v>
      </c>
      <c r="I233" s="218">
        <f t="shared" si="39"/>
        <v>0</v>
      </c>
      <c r="J233" s="218">
        <f t="shared" si="40"/>
        <v>0</v>
      </c>
      <c r="K233" s="218">
        <f t="shared" si="41"/>
        <v>0</v>
      </c>
      <c r="L233" s="218">
        <f t="shared" si="42"/>
        <v>0</v>
      </c>
      <c r="M233" s="217" t="s">
        <v>20</v>
      </c>
      <c r="N233" s="218">
        <f t="shared" si="43"/>
        <v>0</v>
      </c>
      <c r="O233" s="218">
        <f t="shared" si="44"/>
        <v>0</v>
      </c>
      <c r="P233" s="218">
        <f t="shared" si="45"/>
        <v>0</v>
      </c>
      <c r="Q233" s="218">
        <f t="shared" si="46"/>
        <v>0</v>
      </c>
      <c r="R233" s="218">
        <f t="shared" si="47"/>
        <v>0</v>
      </c>
      <c r="S233" s="217" t="s">
        <v>20</v>
      </c>
      <c r="T233" s="218">
        <f t="shared" si="48"/>
        <v>0</v>
      </c>
      <c r="U233" s="218">
        <f t="shared" si="49"/>
        <v>0</v>
      </c>
      <c r="V233" s="218">
        <f t="shared" si="50"/>
        <v>0</v>
      </c>
      <c r="W233" s="218">
        <f t="shared" si="51"/>
        <v>0</v>
      </c>
      <c r="X233" s="218">
        <f t="shared" si="52"/>
        <v>0</v>
      </c>
    </row>
    <row r="234" spans="1:24">
      <c r="A234" s="217" t="s">
        <v>19</v>
      </c>
      <c r="B234" s="218">
        <f t="shared" si="33"/>
        <v>0</v>
      </c>
      <c r="C234" s="218">
        <f t="shared" si="34"/>
        <v>0</v>
      </c>
      <c r="D234" s="218">
        <f t="shared" si="35"/>
        <v>0</v>
      </c>
      <c r="E234" s="218">
        <f t="shared" si="36"/>
        <v>0</v>
      </c>
      <c r="F234" s="218">
        <f t="shared" si="37"/>
        <v>0</v>
      </c>
      <c r="G234" s="217" t="s">
        <v>19</v>
      </c>
      <c r="H234" s="218">
        <f t="shared" si="38"/>
        <v>0</v>
      </c>
      <c r="I234" s="218">
        <f t="shared" si="39"/>
        <v>0</v>
      </c>
      <c r="J234" s="218">
        <f t="shared" si="40"/>
        <v>0</v>
      </c>
      <c r="K234" s="218">
        <f t="shared" si="41"/>
        <v>0</v>
      </c>
      <c r="L234" s="218">
        <f t="shared" si="42"/>
        <v>0</v>
      </c>
      <c r="M234" s="217" t="s">
        <v>19</v>
      </c>
      <c r="N234" s="218">
        <f t="shared" si="43"/>
        <v>0</v>
      </c>
      <c r="O234" s="218">
        <f t="shared" si="44"/>
        <v>0</v>
      </c>
      <c r="P234" s="218">
        <f t="shared" si="45"/>
        <v>0</v>
      </c>
      <c r="Q234" s="218">
        <f t="shared" si="46"/>
        <v>0</v>
      </c>
      <c r="R234" s="218">
        <f t="shared" si="47"/>
        <v>0</v>
      </c>
      <c r="S234" s="217" t="s">
        <v>19</v>
      </c>
      <c r="T234" s="218">
        <f t="shared" si="48"/>
        <v>0</v>
      </c>
      <c r="U234" s="218">
        <f t="shared" si="49"/>
        <v>0</v>
      </c>
      <c r="V234" s="218">
        <f t="shared" si="50"/>
        <v>0</v>
      </c>
      <c r="W234" s="218">
        <f t="shared" si="51"/>
        <v>0</v>
      </c>
      <c r="X234" s="218">
        <f t="shared" si="52"/>
        <v>0</v>
      </c>
    </row>
    <row r="235" spans="1:24">
      <c r="A235" s="217" t="s">
        <v>115</v>
      </c>
      <c r="B235" s="218">
        <f t="shared" si="33"/>
        <v>3</v>
      </c>
      <c r="C235" s="218">
        <f t="shared" si="34"/>
        <v>1</v>
      </c>
      <c r="D235" s="218">
        <f t="shared" si="35"/>
        <v>2</v>
      </c>
      <c r="E235" s="218">
        <f t="shared" si="36"/>
        <v>0</v>
      </c>
      <c r="F235" s="218">
        <f t="shared" si="37"/>
        <v>0</v>
      </c>
      <c r="G235" s="217" t="s">
        <v>115</v>
      </c>
      <c r="H235" s="218">
        <f t="shared" si="38"/>
        <v>1</v>
      </c>
      <c r="I235" s="218">
        <f t="shared" si="39"/>
        <v>0</v>
      </c>
      <c r="J235" s="218">
        <f t="shared" si="40"/>
        <v>1</v>
      </c>
      <c r="K235" s="218">
        <f t="shared" si="41"/>
        <v>0</v>
      </c>
      <c r="L235" s="218">
        <f t="shared" si="42"/>
        <v>0</v>
      </c>
      <c r="M235" s="217" t="s">
        <v>115</v>
      </c>
      <c r="N235" s="218">
        <f t="shared" si="43"/>
        <v>0</v>
      </c>
      <c r="O235" s="218">
        <f t="shared" si="44"/>
        <v>0</v>
      </c>
      <c r="P235" s="218">
        <f t="shared" si="45"/>
        <v>0</v>
      </c>
      <c r="Q235" s="218">
        <f t="shared" si="46"/>
        <v>0</v>
      </c>
      <c r="R235" s="218">
        <f t="shared" si="47"/>
        <v>0</v>
      </c>
      <c r="S235" s="217" t="s">
        <v>115</v>
      </c>
      <c r="T235" s="218">
        <f t="shared" si="48"/>
        <v>2</v>
      </c>
      <c r="U235" s="218">
        <f t="shared" si="49"/>
        <v>1</v>
      </c>
      <c r="V235" s="218">
        <f t="shared" si="50"/>
        <v>1</v>
      </c>
      <c r="W235" s="218">
        <f t="shared" si="51"/>
        <v>0</v>
      </c>
      <c r="X235" s="218">
        <f t="shared" si="52"/>
        <v>0</v>
      </c>
    </row>
    <row r="236" spans="1:24">
      <c r="A236" s="217" t="s">
        <v>18</v>
      </c>
      <c r="B236" s="218">
        <f t="shared" si="33"/>
        <v>0</v>
      </c>
      <c r="C236" s="218">
        <f t="shared" si="34"/>
        <v>0</v>
      </c>
      <c r="D236" s="218">
        <f t="shared" si="35"/>
        <v>0</v>
      </c>
      <c r="E236" s="218">
        <f t="shared" si="36"/>
        <v>0</v>
      </c>
      <c r="F236" s="218">
        <f t="shared" si="37"/>
        <v>0</v>
      </c>
      <c r="G236" s="217" t="s">
        <v>18</v>
      </c>
      <c r="H236" s="218">
        <f t="shared" si="38"/>
        <v>0</v>
      </c>
      <c r="I236" s="218">
        <f t="shared" si="39"/>
        <v>0</v>
      </c>
      <c r="J236" s="218">
        <f t="shared" si="40"/>
        <v>0</v>
      </c>
      <c r="K236" s="218">
        <f t="shared" si="41"/>
        <v>0</v>
      </c>
      <c r="L236" s="218">
        <f t="shared" si="42"/>
        <v>0</v>
      </c>
      <c r="M236" s="217" t="s">
        <v>18</v>
      </c>
      <c r="N236" s="218">
        <f t="shared" si="43"/>
        <v>0</v>
      </c>
      <c r="O236" s="218">
        <f t="shared" si="44"/>
        <v>0</v>
      </c>
      <c r="P236" s="218">
        <f t="shared" si="45"/>
        <v>0</v>
      </c>
      <c r="Q236" s="218">
        <f t="shared" si="46"/>
        <v>0</v>
      </c>
      <c r="R236" s="218">
        <f t="shared" si="47"/>
        <v>0</v>
      </c>
      <c r="S236" s="217" t="s">
        <v>18</v>
      </c>
      <c r="T236" s="218">
        <f t="shared" si="48"/>
        <v>0</v>
      </c>
      <c r="U236" s="218">
        <f t="shared" si="49"/>
        <v>0</v>
      </c>
      <c r="V236" s="218">
        <f t="shared" si="50"/>
        <v>0</v>
      </c>
      <c r="W236" s="218">
        <f t="shared" si="51"/>
        <v>0</v>
      </c>
      <c r="X236" s="218">
        <f t="shared" si="52"/>
        <v>0</v>
      </c>
    </row>
    <row r="237" spans="1:24">
      <c r="A237" s="217" t="s">
        <v>2</v>
      </c>
      <c r="B237" s="218">
        <f t="shared" si="33"/>
        <v>0</v>
      </c>
      <c r="C237" s="218">
        <f t="shared" si="34"/>
        <v>0</v>
      </c>
      <c r="D237" s="218">
        <f t="shared" si="35"/>
        <v>0</v>
      </c>
      <c r="E237" s="218">
        <f t="shared" si="36"/>
        <v>0</v>
      </c>
      <c r="F237" s="218">
        <f t="shared" si="37"/>
        <v>0</v>
      </c>
      <c r="G237" s="217" t="s">
        <v>2</v>
      </c>
      <c r="H237" s="218">
        <f t="shared" si="38"/>
        <v>0</v>
      </c>
      <c r="I237" s="218">
        <f t="shared" si="39"/>
        <v>0</v>
      </c>
      <c r="J237" s="218">
        <f t="shared" si="40"/>
        <v>0</v>
      </c>
      <c r="K237" s="218">
        <f t="shared" si="41"/>
        <v>0</v>
      </c>
      <c r="L237" s="218">
        <f t="shared" si="42"/>
        <v>0</v>
      </c>
      <c r="M237" s="217" t="s">
        <v>2</v>
      </c>
      <c r="N237" s="218">
        <f t="shared" si="43"/>
        <v>0</v>
      </c>
      <c r="O237" s="218">
        <f t="shared" si="44"/>
        <v>0</v>
      </c>
      <c r="P237" s="218">
        <f t="shared" si="45"/>
        <v>0</v>
      </c>
      <c r="Q237" s="218">
        <f t="shared" si="46"/>
        <v>0</v>
      </c>
      <c r="R237" s="218">
        <f t="shared" si="47"/>
        <v>0</v>
      </c>
      <c r="S237" s="217" t="s">
        <v>2</v>
      </c>
      <c r="T237" s="218">
        <f t="shared" si="48"/>
        <v>0</v>
      </c>
      <c r="U237" s="218">
        <f t="shared" si="49"/>
        <v>0</v>
      </c>
      <c r="V237" s="218">
        <f t="shared" si="50"/>
        <v>0</v>
      </c>
      <c r="W237" s="218">
        <f t="shared" si="51"/>
        <v>0</v>
      </c>
      <c r="X237" s="218">
        <f t="shared" si="52"/>
        <v>0</v>
      </c>
    </row>
    <row r="238" spans="1:24">
      <c r="A238" s="217" t="s">
        <v>25</v>
      </c>
      <c r="B238" s="218">
        <f t="shared" si="33"/>
        <v>8</v>
      </c>
      <c r="C238" s="218">
        <f t="shared" si="34"/>
        <v>5</v>
      </c>
      <c r="D238" s="218">
        <f t="shared" si="35"/>
        <v>2</v>
      </c>
      <c r="E238" s="218">
        <f t="shared" si="36"/>
        <v>1</v>
      </c>
      <c r="F238" s="218">
        <f t="shared" si="37"/>
        <v>0</v>
      </c>
      <c r="G238" s="217" t="s">
        <v>25</v>
      </c>
      <c r="H238" s="218">
        <f t="shared" si="38"/>
        <v>1</v>
      </c>
      <c r="I238" s="218">
        <f t="shared" si="39"/>
        <v>1</v>
      </c>
      <c r="J238" s="218">
        <f t="shared" si="40"/>
        <v>0</v>
      </c>
      <c r="K238" s="218">
        <f t="shared" si="41"/>
        <v>0</v>
      </c>
      <c r="L238" s="218">
        <f t="shared" si="42"/>
        <v>0</v>
      </c>
      <c r="M238" s="217" t="s">
        <v>25</v>
      </c>
      <c r="N238" s="218">
        <f t="shared" si="43"/>
        <v>5</v>
      </c>
      <c r="O238" s="218">
        <f t="shared" si="44"/>
        <v>2</v>
      </c>
      <c r="P238" s="218">
        <f t="shared" si="45"/>
        <v>2</v>
      </c>
      <c r="Q238" s="218">
        <f t="shared" si="46"/>
        <v>1</v>
      </c>
      <c r="R238" s="218">
        <f t="shared" si="47"/>
        <v>0</v>
      </c>
      <c r="S238" s="217" t="s">
        <v>25</v>
      </c>
      <c r="T238" s="218">
        <f t="shared" si="48"/>
        <v>2</v>
      </c>
      <c r="U238" s="218">
        <f t="shared" si="49"/>
        <v>2</v>
      </c>
      <c r="V238" s="218">
        <f t="shared" si="50"/>
        <v>0</v>
      </c>
      <c r="W238" s="218">
        <f t="shared" si="51"/>
        <v>0</v>
      </c>
      <c r="X238" s="218">
        <f t="shared" si="52"/>
        <v>0</v>
      </c>
    </row>
    <row r="239" spans="1:24">
      <c r="A239" s="217" t="s">
        <v>3</v>
      </c>
      <c r="B239" s="218">
        <f t="shared" si="33"/>
        <v>1</v>
      </c>
      <c r="C239" s="218">
        <f t="shared" si="34"/>
        <v>0</v>
      </c>
      <c r="D239" s="218">
        <f t="shared" si="35"/>
        <v>1</v>
      </c>
      <c r="E239" s="218">
        <f t="shared" si="36"/>
        <v>0</v>
      </c>
      <c r="F239" s="218">
        <f t="shared" si="37"/>
        <v>0</v>
      </c>
      <c r="G239" s="217" t="s">
        <v>3</v>
      </c>
      <c r="H239" s="218">
        <f t="shared" si="38"/>
        <v>1</v>
      </c>
      <c r="I239" s="218">
        <f t="shared" si="39"/>
        <v>0</v>
      </c>
      <c r="J239" s="218">
        <f t="shared" si="40"/>
        <v>1</v>
      </c>
      <c r="K239" s="218">
        <f t="shared" si="41"/>
        <v>0</v>
      </c>
      <c r="L239" s="218">
        <f t="shared" si="42"/>
        <v>0</v>
      </c>
      <c r="M239" s="217" t="s">
        <v>3</v>
      </c>
      <c r="N239" s="218">
        <f t="shared" si="43"/>
        <v>0</v>
      </c>
      <c r="O239" s="218">
        <f t="shared" si="44"/>
        <v>0</v>
      </c>
      <c r="P239" s="218">
        <f t="shared" si="45"/>
        <v>0</v>
      </c>
      <c r="Q239" s="218">
        <f t="shared" si="46"/>
        <v>0</v>
      </c>
      <c r="R239" s="218">
        <f t="shared" si="47"/>
        <v>0</v>
      </c>
      <c r="S239" s="217" t="s">
        <v>3</v>
      </c>
      <c r="T239" s="218">
        <f t="shared" si="48"/>
        <v>0</v>
      </c>
      <c r="U239" s="218">
        <f t="shared" si="49"/>
        <v>0</v>
      </c>
      <c r="V239" s="218">
        <f t="shared" si="50"/>
        <v>0</v>
      </c>
      <c r="W239" s="218">
        <f t="shared" si="51"/>
        <v>0</v>
      </c>
      <c r="X239" s="218">
        <f t="shared" si="52"/>
        <v>0</v>
      </c>
    </row>
    <row r="240" spans="1:24">
      <c r="A240" s="217" t="s">
        <v>191</v>
      </c>
      <c r="B240" s="218">
        <f t="shared" si="33"/>
        <v>3</v>
      </c>
      <c r="C240" s="218">
        <f t="shared" si="34"/>
        <v>0</v>
      </c>
      <c r="D240" s="218">
        <f t="shared" si="35"/>
        <v>0</v>
      </c>
      <c r="E240" s="218">
        <f t="shared" si="36"/>
        <v>3</v>
      </c>
      <c r="F240" s="218">
        <f t="shared" si="37"/>
        <v>0</v>
      </c>
      <c r="G240" s="217" t="s">
        <v>191</v>
      </c>
      <c r="H240" s="218">
        <f t="shared" si="38"/>
        <v>1</v>
      </c>
      <c r="I240" s="218">
        <f t="shared" si="39"/>
        <v>0</v>
      </c>
      <c r="J240" s="218">
        <f t="shared" si="40"/>
        <v>0</v>
      </c>
      <c r="K240" s="218">
        <f t="shared" si="41"/>
        <v>1</v>
      </c>
      <c r="L240" s="218">
        <f t="shared" si="42"/>
        <v>0</v>
      </c>
      <c r="M240" s="217" t="s">
        <v>191</v>
      </c>
      <c r="N240" s="218">
        <f t="shared" si="43"/>
        <v>0</v>
      </c>
      <c r="O240" s="218">
        <f t="shared" si="44"/>
        <v>0</v>
      </c>
      <c r="P240" s="218">
        <f t="shared" si="45"/>
        <v>0</v>
      </c>
      <c r="Q240" s="218">
        <f t="shared" si="46"/>
        <v>0</v>
      </c>
      <c r="R240" s="218">
        <f t="shared" si="47"/>
        <v>0</v>
      </c>
      <c r="S240" s="217" t="s">
        <v>191</v>
      </c>
      <c r="T240" s="218">
        <f t="shared" si="48"/>
        <v>2</v>
      </c>
      <c r="U240" s="218">
        <f t="shared" si="49"/>
        <v>0</v>
      </c>
      <c r="V240" s="218">
        <f t="shared" si="50"/>
        <v>0</v>
      </c>
      <c r="W240" s="218">
        <f t="shared" si="51"/>
        <v>2</v>
      </c>
      <c r="X240" s="218">
        <f t="shared" si="52"/>
        <v>0</v>
      </c>
    </row>
    <row r="241" spans="1:24">
      <c r="A241" s="217" t="s">
        <v>4</v>
      </c>
      <c r="B241" s="218">
        <f t="shared" si="33"/>
        <v>0</v>
      </c>
      <c r="C241" s="218">
        <f t="shared" si="34"/>
        <v>0</v>
      </c>
      <c r="D241" s="218">
        <f t="shared" si="35"/>
        <v>0</v>
      </c>
      <c r="E241" s="218">
        <f t="shared" si="36"/>
        <v>0</v>
      </c>
      <c r="F241" s="218">
        <f t="shared" si="37"/>
        <v>0</v>
      </c>
      <c r="G241" s="217" t="s">
        <v>4</v>
      </c>
      <c r="H241" s="218">
        <f t="shared" si="38"/>
        <v>0</v>
      </c>
      <c r="I241" s="218">
        <f t="shared" si="39"/>
        <v>0</v>
      </c>
      <c r="J241" s="218">
        <f t="shared" si="40"/>
        <v>0</v>
      </c>
      <c r="K241" s="218">
        <f t="shared" si="41"/>
        <v>0</v>
      </c>
      <c r="L241" s="218">
        <f t="shared" si="42"/>
        <v>0</v>
      </c>
      <c r="M241" s="217" t="s">
        <v>4</v>
      </c>
      <c r="N241" s="218">
        <f t="shared" si="43"/>
        <v>0</v>
      </c>
      <c r="O241" s="218">
        <f t="shared" si="44"/>
        <v>0</v>
      </c>
      <c r="P241" s="218">
        <f t="shared" si="45"/>
        <v>0</v>
      </c>
      <c r="Q241" s="218">
        <f t="shared" si="46"/>
        <v>0</v>
      </c>
      <c r="R241" s="218">
        <f t="shared" si="47"/>
        <v>0</v>
      </c>
      <c r="S241" s="217" t="s">
        <v>4</v>
      </c>
      <c r="T241" s="218">
        <f t="shared" si="48"/>
        <v>0</v>
      </c>
      <c r="U241" s="218">
        <f t="shared" si="49"/>
        <v>0</v>
      </c>
      <c r="V241" s="218">
        <f t="shared" si="50"/>
        <v>0</v>
      </c>
      <c r="W241" s="218">
        <f t="shared" si="51"/>
        <v>0</v>
      </c>
      <c r="X241" s="218">
        <f t="shared" si="52"/>
        <v>0</v>
      </c>
    </row>
    <row r="242" spans="1:24">
      <c r="A242" s="217" t="s">
        <v>197</v>
      </c>
      <c r="B242" s="218">
        <f t="shared" si="33"/>
        <v>0</v>
      </c>
      <c r="C242" s="218">
        <f t="shared" si="34"/>
        <v>0</v>
      </c>
      <c r="D242" s="218">
        <f t="shared" si="35"/>
        <v>0</v>
      </c>
      <c r="E242" s="218">
        <f t="shared" si="36"/>
        <v>0</v>
      </c>
      <c r="F242" s="218">
        <f t="shared" si="37"/>
        <v>0</v>
      </c>
      <c r="G242" s="217" t="s">
        <v>197</v>
      </c>
      <c r="H242" s="218">
        <f t="shared" si="38"/>
        <v>0</v>
      </c>
      <c r="I242" s="218">
        <f t="shared" si="39"/>
        <v>0</v>
      </c>
      <c r="J242" s="218">
        <f t="shared" si="40"/>
        <v>0</v>
      </c>
      <c r="K242" s="218">
        <f t="shared" si="41"/>
        <v>0</v>
      </c>
      <c r="L242" s="218">
        <f t="shared" si="42"/>
        <v>0</v>
      </c>
      <c r="M242" s="217" t="s">
        <v>197</v>
      </c>
      <c r="N242" s="218">
        <f t="shared" si="43"/>
        <v>0</v>
      </c>
      <c r="O242" s="218">
        <f t="shared" si="44"/>
        <v>0</v>
      </c>
      <c r="P242" s="218">
        <f t="shared" si="45"/>
        <v>0</v>
      </c>
      <c r="Q242" s="218">
        <f t="shared" si="46"/>
        <v>0</v>
      </c>
      <c r="R242" s="218">
        <f t="shared" si="47"/>
        <v>0</v>
      </c>
      <c r="S242" s="217" t="s">
        <v>197</v>
      </c>
      <c r="T242" s="218">
        <f t="shared" si="48"/>
        <v>0</v>
      </c>
      <c r="U242" s="218">
        <f t="shared" si="49"/>
        <v>0</v>
      </c>
      <c r="V242" s="218">
        <f t="shared" si="50"/>
        <v>0</v>
      </c>
      <c r="W242" s="218">
        <f t="shared" si="51"/>
        <v>0</v>
      </c>
      <c r="X242" s="218">
        <f t="shared" si="52"/>
        <v>0</v>
      </c>
    </row>
    <row r="243" spans="1:24">
      <c r="A243" s="217" t="s">
        <v>110</v>
      </c>
      <c r="B243" s="218">
        <f t="shared" si="33"/>
        <v>0</v>
      </c>
      <c r="C243" s="218">
        <f t="shared" si="34"/>
        <v>0</v>
      </c>
      <c r="D243" s="218">
        <f t="shared" si="35"/>
        <v>0</v>
      </c>
      <c r="E243" s="218">
        <f t="shared" si="36"/>
        <v>0</v>
      </c>
      <c r="F243" s="218">
        <f t="shared" si="37"/>
        <v>0</v>
      </c>
      <c r="G243" s="217" t="s">
        <v>110</v>
      </c>
      <c r="H243" s="218">
        <f t="shared" si="38"/>
        <v>0</v>
      </c>
      <c r="I243" s="218">
        <f t="shared" si="39"/>
        <v>0</v>
      </c>
      <c r="J243" s="218">
        <f t="shared" si="40"/>
        <v>0</v>
      </c>
      <c r="K243" s="218">
        <f t="shared" si="41"/>
        <v>0</v>
      </c>
      <c r="L243" s="218">
        <f t="shared" si="42"/>
        <v>0</v>
      </c>
      <c r="M243" s="217" t="s">
        <v>110</v>
      </c>
      <c r="N243" s="218">
        <f t="shared" si="43"/>
        <v>0</v>
      </c>
      <c r="O243" s="218">
        <f t="shared" si="44"/>
        <v>0</v>
      </c>
      <c r="P243" s="218">
        <f t="shared" si="45"/>
        <v>0</v>
      </c>
      <c r="Q243" s="218">
        <f t="shared" si="46"/>
        <v>0</v>
      </c>
      <c r="R243" s="218">
        <f t="shared" si="47"/>
        <v>0</v>
      </c>
      <c r="S243" s="217" t="s">
        <v>110</v>
      </c>
      <c r="T243" s="218">
        <f t="shared" si="48"/>
        <v>0</v>
      </c>
      <c r="U243" s="218">
        <f t="shared" si="49"/>
        <v>0</v>
      </c>
      <c r="V243" s="218">
        <f t="shared" si="50"/>
        <v>0</v>
      </c>
      <c r="W243" s="218">
        <f t="shared" si="51"/>
        <v>0</v>
      </c>
      <c r="X243" s="218">
        <f t="shared" si="52"/>
        <v>0</v>
      </c>
    </row>
    <row r="244" spans="1:24">
      <c r="A244" s="217" t="s">
        <v>77</v>
      </c>
      <c r="B244" s="218">
        <f t="shared" si="33"/>
        <v>1</v>
      </c>
      <c r="C244" s="218">
        <f t="shared" si="34"/>
        <v>0</v>
      </c>
      <c r="D244" s="218">
        <f t="shared" si="35"/>
        <v>1</v>
      </c>
      <c r="E244" s="218">
        <f t="shared" si="36"/>
        <v>0</v>
      </c>
      <c r="F244" s="218">
        <f t="shared" si="37"/>
        <v>0</v>
      </c>
      <c r="G244" s="217" t="s">
        <v>77</v>
      </c>
      <c r="H244" s="218">
        <f t="shared" si="38"/>
        <v>1</v>
      </c>
      <c r="I244" s="218">
        <f t="shared" si="39"/>
        <v>0</v>
      </c>
      <c r="J244" s="218">
        <f t="shared" si="40"/>
        <v>1</v>
      </c>
      <c r="K244" s="218">
        <f t="shared" si="41"/>
        <v>0</v>
      </c>
      <c r="L244" s="218">
        <f t="shared" si="42"/>
        <v>0</v>
      </c>
      <c r="M244" s="217" t="s">
        <v>77</v>
      </c>
      <c r="N244" s="218">
        <f t="shared" si="43"/>
        <v>0</v>
      </c>
      <c r="O244" s="218">
        <f t="shared" si="44"/>
        <v>0</v>
      </c>
      <c r="P244" s="218">
        <f t="shared" si="45"/>
        <v>0</v>
      </c>
      <c r="Q244" s="218">
        <f t="shared" si="46"/>
        <v>0</v>
      </c>
      <c r="R244" s="218">
        <f t="shared" si="47"/>
        <v>0</v>
      </c>
      <c r="S244" s="217" t="s">
        <v>77</v>
      </c>
      <c r="T244" s="218">
        <f t="shared" si="48"/>
        <v>0</v>
      </c>
      <c r="U244" s="218">
        <f t="shared" si="49"/>
        <v>0</v>
      </c>
      <c r="V244" s="218">
        <f t="shared" si="50"/>
        <v>0</v>
      </c>
      <c r="W244" s="218">
        <f t="shared" si="51"/>
        <v>0</v>
      </c>
      <c r="X244" s="218">
        <f t="shared" si="52"/>
        <v>0</v>
      </c>
    </row>
    <row r="245" spans="1:24">
      <c r="A245" s="217" t="s">
        <v>62</v>
      </c>
      <c r="B245" s="218">
        <f t="shared" si="33"/>
        <v>0</v>
      </c>
      <c r="C245" s="218">
        <f t="shared" si="34"/>
        <v>0</v>
      </c>
      <c r="D245" s="218">
        <f t="shared" si="35"/>
        <v>0</v>
      </c>
      <c r="E245" s="218">
        <f t="shared" si="36"/>
        <v>0</v>
      </c>
      <c r="F245" s="218">
        <f t="shared" si="37"/>
        <v>0</v>
      </c>
      <c r="G245" s="217" t="s">
        <v>62</v>
      </c>
      <c r="H245" s="218">
        <f t="shared" si="38"/>
        <v>0</v>
      </c>
      <c r="I245" s="218">
        <f t="shared" si="39"/>
        <v>0</v>
      </c>
      <c r="J245" s="218">
        <f t="shared" si="40"/>
        <v>0</v>
      </c>
      <c r="K245" s="218">
        <f t="shared" si="41"/>
        <v>0</v>
      </c>
      <c r="L245" s="218">
        <f t="shared" si="42"/>
        <v>0</v>
      </c>
      <c r="M245" s="217" t="s">
        <v>62</v>
      </c>
      <c r="N245" s="218">
        <f t="shared" si="43"/>
        <v>0</v>
      </c>
      <c r="O245" s="218">
        <f t="shared" si="44"/>
        <v>0</v>
      </c>
      <c r="P245" s="218">
        <f t="shared" si="45"/>
        <v>0</v>
      </c>
      <c r="Q245" s="218">
        <f t="shared" si="46"/>
        <v>0</v>
      </c>
      <c r="R245" s="218">
        <f t="shared" si="47"/>
        <v>0</v>
      </c>
      <c r="S245" s="217" t="s">
        <v>62</v>
      </c>
      <c r="T245" s="218">
        <f t="shared" si="48"/>
        <v>0</v>
      </c>
      <c r="U245" s="218">
        <f t="shared" si="49"/>
        <v>0</v>
      </c>
      <c r="V245" s="218">
        <f t="shared" si="50"/>
        <v>0</v>
      </c>
      <c r="W245" s="218">
        <f t="shared" si="51"/>
        <v>0</v>
      </c>
      <c r="X245" s="218">
        <f t="shared" si="52"/>
        <v>0</v>
      </c>
    </row>
    <row r="246" spans="1:24">
      <c r="A246" s="217" t="s">
        <v>125</v>
      </c>
      <c r="B246" s="218">
        <f t="shared" si="33"/>
        <v>0</v>
      </c>
      <c r="C246" s="218">
        <f t="shared" si="34"/>
        <v>0</v>
      </c>
      <c r="D246" s="218">
        <f t="shared" si="35"/>
        <v>0</v>
      </c>
      <c r="E246" s="218">
        <f t="shared" si="36"/>
        <v>0</v>
      </c>
      <c r="F246" s="218">
        <f t="shared" si="37"/>
        <v>0</v>
      </c>
      <c r="G246" s="217" t="s">
        <v>125</v>
      </c>
      <c r="H246" s="218">
        <f t="shared" si="38"/>
        <v>0</v>
      </c>
      <c r="I246" s="218">
        <f t="shared" si="39"/>
        <v>0</v>
      </c>
      <c r="J246" s="218">
        <f t="shared" si="40"/>
        <v>0</v>
      </c>
      <c r="K246" s="218">
        <f t="shared" si="41"/>
        <v>0</v>
      </c>
      <c r="L246" s="218">
        <f t="shared" si="42"/>
        <v>0</v>
      </c>
      <c r="M246" s="217" t="s">
        <v>125</v>
      </c>
      <c r="N246" s="218">
        <f t="shared" si="43"/>
        <v>0</v>
      </c>
      <c r="O246" s="218">
        <f t="shared" si="44"/>
        <v>0</v>
      </c>
      <c r="P246" s="218">
        <f t="shared" si="45"/>
        <v>0</v>
      </c>
      <c r="Q246" s="218">
        <f t="shared" si="46"/>
        <v>0</v>
      </c>
      <c r="R246" s="218">
        <f t="shared" si="47"/>
        <v>0</v>
      </c>
      <c r="S246" s="217" t="s">
        <v>125</v>
      </c>
      <c r="T246" s="218">
        <f t="shared" si="48"/>
        <v>0</v>
      </c>
      <c r="U246" s="218">
        <f t="shared" si="49"/>
        <v>0</v>
      </c>
      <c r="V246" s="218">
        <f t="shared" si="50"/>
        <v>0</v>
      </c>
      <c r="W246" s="218">
        <f t="shared" si="51"/>
        <v>0</v>
      </c>
      <c r="X246" s="218">
        <f t="shared" si="52"/>
        <v>0</v>
      </c>
    </row>
    <row r="247" spans="1:24">
      <c r="A247" s="217" t="s">
        <v>59</v>
      </c>
      <c r="B247" s="218">
        <f t="shared" si="33"/>
        <v>1</v>
      </c>
      <c r="C247" s="218">
        <f t="shared" si="34"/>
        <v>0</v>
      </c>
      <c r="D247" s="218">
        <f t="shared" si="35"/>
        <v>0</v>
      </c>
      <c r="E247" s="218">
        <f t="shared" si="36"/>
        <v>1</v>
      </c>
      <c r="F247" s="218">
        <f t="shared" si="37"/>
        <v>0</v>
      </c>
      <c r="G247" s="217" t="s">
        <v>59</v>
      </c>
      <c r="H247" s="218">
        <f t="shared" si="38"/>
        <v>0</v>
      </c>
      <c r="I247" s="218">
        <f t="shared" si="39"/>
        <v>0</v>
      </c>
      <c r="J247" s="218">
        <f t="shared" si="40"/>
        <v>0</v>
      </c>
      <c r="K247" s="218">
        <f t="shared" si="41"/>
        <v>0</v>
      </c>
      <c r="L247" s="218">
        <f t="shared" si="42"/>
        <v>0</v>
      </c>
      <c r="M247" s="217" t="s">
        <v>59</v>
      </c>
      <c r="N247" s="218">
        <f t="shared" si="43"/>
        <v>0</v>
      </c>
      <c r="O247" s="218">
        <f t="shared" si="44"/>
        <v>0</v>
      </c>
      <c r="P247" s="218">
        <f t="shared" si="45"/>
        <v>0</v>
      </c>
      <c r="Q247" s="218">
        <f t="shared" si="46"/>
        <v>0</v>
      </c>
      <c r="R247" s="218">
        <f t="shared" si="47"/>
        <v>0</v>
      </c>
      <c r="S247" s="217" t="s">
        <v>59</v>
      </c>
      <c r="T247" s="218">
        <f t="shared" si="48"/>
        <v>1</v>
      </c>
      <c r="U247" s="218">
        <f t="shared" si="49"/>
        <v>0</v>
      </c>
      <c r="V247" s="218">
        <f t="shared" si="50"/>
        <v>0</v>
      </c>
      <c r="W247" s="218">
        <f t="shared" si="51"/>
        <v>1</v>
      </c>
      <c r="X247" s="218">
        <f t="shared" si="52"/>
        <v>0</v>
      </c>
    </row>
    <row r="248" spans="1:24">
      <c r="A248" s="219" t="s">
        <v>52</v>
      </c>
      <c r="B248" s="218">
        <f t="shared" si="33"/>
        <v>1</v>
      </c>
      <c r="C248" s="218">
        <f t="shared" si="34"/>
        <v>0</v>
      </c>
      <c r="D248" s="218">
        <f t="shared" si="35"/>
        <v>1</v>
      </c>
      <c r="E248" s="218">
        <f t="shared" si="36"/>
        <v>0</v>
      </c>
      <c r="F248" s="218">
        <f t="shared" si="37"/>
        <v>0</v>
      </c>
      <c r="G248" s="219" t="s">
        <v>52</v>
      </c>
      <c r="H248" s="218">
        <f t="shared" si="38"/>
        <v>0</v>
      </c>
      <c r="I248" s="218">
        <f t="shared" si="39"/>
        <v>0</v>
      </c>
      <c r="J248" s="218">
        <f t="shared" si="40"/>
        <v>0</v>
      </c>
      <c r="K248" s="218">
        <f t="shared" si="41"/>
        <v>0</v>
      </c>
      <c r="L248" s="218">
        <f t="shared" si="42"/>
        <v>0</v>
      </c>
      <c r="M248" s="219" t="s">
        <v>52</v>
      </c>
      <c r="N248" s="218">
        <f t="shared" si="43"/>
        <v>1</v>
      </c>
      <c r="O248" s="218">
        <f t="shared" si="44"/>
        <v>0</v>
      </c>
      <c r="P248" s="218">
        <f t="shared" si="45"/>
        <v>1</v>
      </c>
      <c r="Q248" s="218">
        <f t="shared" si="46"/>
        <v>0</v>
      </c>
      <c r="R248" s="218">
        <f t="shared" si="47"/>
        <v>0</v>
      </c>
      <c r="S248" s="219" t="s">
        <v>52</v>
      </c>
      <c r="T248" s="218">
        <f t="shared" si="48"/>
        <v>0</v>
      </c>
      <c r="U248" s="218">
        <f t="shared" si="49"/>
        <v>0</v>
      </c>
      <c r="V248" s="218">
        <f t="shared" si="50"/>
        <v>0</v>
      </c>
      <c r="W248" s="218">
        <f t="shared" si="51"/>
        <v>0</v>
      </c>
      <c r="X248" s="218">
        <f t="shared" si="52"/>
        <v>0</v>
      </c>
    </row>
    <row r="249" spans="1:24">
      <c r="A249" s="219" t="s">
        <v>29</v>
      </c>
      <c r="B249" s="218">
        <f t="shared" si="33"/>
        <v>0</v>
      </c>
      <c r="C249" s="218">
        <f t="shared" si="34"/>
        <v>0</v>
      </c>
      <c r="D249" s="218">
        <f t="shared" si="35"/>
        <v>0</v>
      </c>
      <c r="E249" s="218">
        <f t="shared" si="36"/>
        <v>0</v>
      </c>
      <c r="F249" s="218">
        <f t="shared" si="37"/>
        <v>0</v>
      </c>
      <c r="G249" s="219" t="s">
        <v>29</v>
      </c>
      <c r="H249" s="218">
        <f t="shared" si="38"/>
        <v>0</v>
      </c>
      <c r="I249" s="218">
        <f t="shared" si="39"/>
        <v>0</v>
      </c>
      <c r="J249" s="218">
        <f t="shared" si="40"/>
        <v>0</v>
      </c>
      <c r="K249" s="218">
        <f t="shared" si="41"/>
        <v>0</v>
      </c>
      <c r="L249" s="218">
        <f t="shared" si="42"/>
        <v>0</v>
      </c>
      <c r="M249" s="219" t="s">
        <v>29</v>
      </c>
      <c r="N249" s="218">
        <f t="shared" si="43"/>
        <v>0</v>
      </c>
      <c r="O249" s="218">
        <f t="shared" si="44"/>
        <v>0</v>
      </c>
      <c r="P249" s="218">
        <f t="shared" si="45"/>
        <v>0</v>
      </c>
      <c r="Q249" s="218">
        <f t="shared" si="46"/>
        <v>0</v>
      </c>
      <c r="R249" s="218">
        <f t="shared" si="47"/>
        <v>0</v>
      </c>
      <c r="S249" s="219" t="s">
        <v>29</v>
      </c>
      <c r="T249" s="218">
        <f t="shared" si="48"/>
        <v>0</v>
      </c>
      <c r="U249" s="218">
        <f t="shared" si="49"/>
        <v>0</v>
      </c>
      <c r="V249" s="218">
        <f t="shared" si="50"/>
        <v>0</v>
      </c>
      <c r="W249" s="218">
        <f t="shared" si="51"/>
        <v>0</v>
      </c>
      <c r="X249" s="218">
        <f t="shared" si="52"/>
        <v>0</v>
      </c>
    </row>
    <row r="250" spans="1:24">
      <c r="A250" s="217" t="s">
        <v>5</v>
      </c>
      <c r="B250" s="218">
        <f t="shared" si="33"/>
        <v>2</v>
      </c>
      <c r="C250" s="218">
        <f t="shared" si="34"/>
        <v>0</v>
      </c>
      <c r="D250" s="218">
        <f t="shared" si="35"/>
        <v>1</v>
      </c>
      <c r="E250" s="218">
        <f t="shared" si="36"/>
        <v>1</v>
      </c>
      <c r="F250" s="218">
        <f t="shared" si="37"/>
        <v>0</v>
      </c>
      <c r="G250" s="217" t="s">
        <v>5</v>
      </c>
      <c r="H250" s="218">
        <f t="shared" si="38"/>
        <v>0</v>
      </c>
      <c r="I250" s="218">
        <f t="shared" si="39"/>
        <v>0</v>
      </c>
      <c r="J250" s="218">
        <f t="shared" si="40"/>
        <v>0</v>
      </c>
      <c r="K250" s="218">
        <f t="shared" si="41"/>
        <v>0</v>
      </c>
      <c r="L250" s="218">
        <f t="shared" si="42"/>
        <v>0</v>
      </c>
      <c r="M250" s="217" t="s">
        <v>5</v>
      </c>
      <c r="N250" s="218">
        <f t="shared" si="43"/>
        <v>1</v>
      </c>
      <c r="O250" s="218">
        <f t="shared" si="44"/>
        <v>0</v>
      </c>
      <c r="P250" s="218">
        <f t="shared" si="45"/>
        <v>0</v>
      </c>
      <c r="Q250" s="218">
        <f t="shared" si="46"/>
        <v>1</v>
      </c>
      <c r="R250" s="218">
        <f t="shared" si="47"/>
        <v>0</v>
      </c>
      <c r="S250" s="217" t="s">
        <v>5</v>
      </c>
      <c r="T250" s="218">
        <f t="shared" si="48"/>
        <v>1</v>
      </c>
      <c r="U250" s="218">
        <f t="shared" si="49"/>
        <v>0</v>
      </c>
      <c r="V250" s="218">
        <f t="shared" si="50"/>
        <v>1</v>
      </c>
      <c r="W250" s="218">
        <f t="shared" si="51"/>
        <v>0</v>
      </c>
      <c r="X250" s="218">
        <f t="shared" si="52"/>
        <v>0</v>
      </c>
    </row>
    <row r="251" spans="1:24">
      <c r="A251" s="217" t="s">
        <v>61</v>
      </c>
      <c r="B251" s="218">
        <f t="shared" si="33"/>
        <v>0</v>
      </c>
      <c r="C251" s="218">
        <f t="shared" si="34"/>
        <v>0</v>
      </c>
      <c r="D251" s="218">
        <f t="shared" si="35"/>
        <v>0</v>
      </c>
      <c r="E251" s="218">
        <f t="shared" si="36"/>
        <v>0</v>
      </c>
      <c r="F251" s="218">
        <f t="shared" si="37"/>
        <v>0</v>
      </c>
      <c r="G251" s="217" t="s">
        <v>61</v>
      </c>
      <c r="H251" s="218">
        <f t="shared" si="38"/>
        <v>0</v>
      </c>
      <c r="I251" s="218">
        <f t="shared" si="39"/>
        <v>0</v>
      </c>
      <c r="J251" s="218">
        <f t="shared" si="40"/>
        <v>0</v>
      </c>
      <c r="K251" s="218">
        <f t="shared" si="41"/>
        <v>0</v>
      </c>
      <c r="L251" s="218">
        <f t="shared" si="42"/>
        <v>0</v>
      </c>
      <c r="M251" s="217" t="s">
        <v>61</v>
      </c>
      <c r="N251" s="218">
        <f t="shared" si="43"/>
        <v>0</v>
      </c>
      <c r="O251" s="218">
        <f t="shared" si="44"/>
        <v>0</v>
      </c>
      <c r="P251" s="218">
        <f t="shared" si="45"/>
        <v>0</v>
      </c>
      <c r="Q251" s="218">
        <f t="shared" si="46"/>
        <v>0</v>
      </c>
      <c r="R251" s="218">
        <f t="shared" si="47"/>
        <v>0</v>
      </c>
      <c r="S251" s="217" t="s">
        <v>61</v>
      </c>
      <c r="T251" s="218">
        <f t="shared" si="48"/>
        <v>0</v>
      </c>
      <c r="U251" s="218">
        <f t="shared" si="49"/>
        <v>0</v>
      </c>
      <c r="V251" s="218">
        <f t="shared" si="50"/>
        <v>0</v>
      </c>
      <c r="W251" s="218">
        <f t="shared" si="51"/>
        <v>0</v>
      </c>
      <c r="X251" s="218">
        <f t="shared" si="52"/>
        <v>0</v>
      </c>
    </row>
    <row r="252" spans="1:24">
      <c r="A252" s="217"/>
      <c r="B252" s="218"/>
      <c r="C252" s="218"/>
      <c r="D252" s="218"/>
      <c r="E252" s="218"/>
      <c r="F252" s="218"/>
      <c r="G252" s="217"/>
      <c r="H252" s="218"/>
      <c r="I252" s="218"/>
      <c r="J252" s="218"/>
      <c r="K252" s="218"/>
      <c r="L252" s="218"/>
      <c r="M252" s="217"/>
      <c r="N252" s="218"/>
      <c r="O252" s="218"/>
      <c r="P252" s="218"/>
      <c r="Q252" s="218"/>
      <c r="R252" s="218"/>
      <c r="S252" s="217"/>
      <c r="T252" s="218"/>
      <c r="U252" s="218"/>
      <c r="V252" s="218"/>
      <c r="W252" s="218"/>
      <c r="X252" s="218"/>
    </row>
    <row r="253" spans="1:24">
      <c r="A253" s="215"/>
      <c r="B253" s="218"/>
      <c r="C253" s="218"/>
      <c r="D253" s="218"/>
      <c r="E253" s="218"/>
      <c r="F253" s="218"/>
      <c r="G253" s="215"/>
      <c r="H253" s="218"/>
      <c r="I253" s="218"/>
      <c r="J253" s="218"/>
      <c r="K253" s="218"/>
      <c r="L253" s="218"/>
      <c r="M253" s="215"/>
      <c r="N253" s="218"/>
      <c r="O253" s="218"/>
      <c r="P253" s="218"/>
      <c r="Q253" s="218"/>
      <c r="R253" s="218"/>
      <c r="S253" s="215"/>
      <c r="T253" s="218"/>
      <c r="U253" s="218"/>
      <c r="V253" s="218"/>
      <c r="W253" s="218"/>
      <c r="X253" s="218"/>
    </row>
    <row r="254" spans="1:24">
      <c r="A254" s="217" t="s">
        <v>198</v>
      </c>
      <c r="B254" s="218">
        <f t="shared" ref="B254:B268" si="53">VLOOKUP(A254,$A$27:$F$179,2,0)</f>
        <v>0</v>
      </c>
      <c r="C254" s="218">
        <f t="shared" ref="C254:C268" si="54">VLOOKUP(A254,$A$27:$F$179,3,0)</f>
        <v>0</v>
      </c>
      <c r="D254" s="218">
        <f t="shared" ref="D254:D268" si="55">VLOOKUP(A254,$A$27:$F$179,4,0)</f>
        <v>0</v>
      </c>
      <c r="E254" s="218">
        <f t="shared" ref="E254:E268" si="56">VLOOKUP(A254,$A$27:$F$179,5,0)</f>
        <v>0</v>
      </c>
      <c r="F254" s="218">
        <f t="shared" ref="F254:F268" si="57">VLOOKUP(A254,$A$27:$F$179,6,0)</f>
        <v>0</v>
      </c>
      <c r="G254" s="217" t="s">
        <v>198</v>
      </c>
      <c r="H254" s="218">
        <f t="shared" ref="H254:H268" si="58">VLOOKUP(G254,$G$27:$L$179,2,0)</f>
        <v>0</v>
      </c>
      <c r="I254" s="218">
        <f t="shared" ref="I254:I268" si="59">VLOOKUP(G254,$G$27:$L$179,3,0)</f>
        <v>0</v>
      </c>
      <c r="J254" s="218">
        <f t="shared" ref="J254:J268" si="60">VLOOKUP(G254,$G$27:$L$179,4,0)</f>
        <v>0</v>
      </c>
      <c r="K254" s="218">
        <f t="shared" ref="K254:K268" si="61">VLOOKUP(G254,$G$27:$L$179,5,0)</f>
        <v>0</v>
      </c>
      <c r="L254" s="218">
        <f t="shared" ref="L254:L268" si="62">VLOOKUP(G254,$G$27:$L$179,6,0)</f>
        <v>0</v>
      </c>
      <c r="M254" s="217" t="s">
        <v>198</v>
      </c>
      <c r="N254" s="218">
        <f t="shared" ref="N254:N268" si="63">VLOOKUP(M254,$M$27:$R$179,2,0)</f>
        <v>0</v>
      </c>
      <c r="O254" s="218">
        <f t="shared" ref="O254:O268" si="64">VLOOKUP(M254,$M$27:$R$179,3,0)</f>
        <v>0</v>
      </c>
      <c r="P254" s="218">
        <f t="shared" ref="P254:P268" si="65">VLOOKUP(M254,$M$27:$R$179,4,0)</f>
        <v>0</v>
      </c>
      <c r="Q254" s="218">
        <f t="shared" ref="Q254:Q268" si="66">VLOOKUP(M254,$M$27:$R$179,5,0)</f>
        <v>0</v>
      </c>
      <c r="R254" s="218">
        <f t="shared" ref="R254:R268" si="67">VLOOKUP(M254,$M$27:$R$179,6,0)</f>
        <v>0</v>
      </c>
      <c r="S254" s="217" t="s">
        <v>198</v>
      </c>
      <c r="T254" s="218">
        <f t="shared" ref="T254:T268" si="68">VLOOKUP(S254,$S$27:$X$179,2,0)</f>
        <v>0</v>
      </c>
      <c r="U254" s="218">
        <f t="shared" ref="U254:U268" si="69">VLOOKUP(S254,$S$27:$X$179,3,0)</f>
        <v>0</v>
      </c>
      <c r="V254" s="218">
        <f t="shared" ref="V254:V268" si="70">VLOOKUP(S254,$S$27:$X$179,4,0)</f>
        <v>0</v>
      </c>
      <c r="W254" s="218">
        <f t="shared" ref="W254:W268" si="71">VLOOKUP(S254,$S$27:$X$179,5,0)</f>
        <v>0</v>
      </c>
      <c r="X254" s="218">
        <f t="shared" ref="X254:X268" si="72">VLOOKUP(S254,$S$27:$X$179,6,0)</f>
        <v>0</v>
      </c>
    </row>
    <row r="255" spans="1:24">
      <c r="A255" s="217" t="s">
        <v>30</v>
      </c>
      <c r="B255" s="218">
        <f t="shared" si="53"/>
        <v>1</v>
      </c>
      <c r="C255" s="218">
        <f t="shared" si="54"/>
        <v>0</v>
      </c>
      <c r="D255" s="218">
        <f t="shared" si="55"/>
        <v>1</v>
      </c>
      <c r="E255" s="218">
        <f t="shared" si="56"/>
        <v>0</v>
      </c>
      <c r="F255" s="218">
        <f t="shared" si="57"/>
        <v>0</v>
      </c>
      <c r="G255" s="217" t="s">
        <v>30</v>
      </c>
      <c r="H255" s="218">
        <f t="shared" si="58"/>
        <v>1</v>
      </c>
      <c r="I255" s="218">
        <f t="shared" si="59"/>
        <v>0</v>
      </c>
      <c r="J255" s="218">
        <f t="shared" si="60"/>
        <v>1</v>
      </c>
      <c r="K255" s="218">
        <f t="shared" si="61"/>
        <v>0</v>
      </c>
      <c r="L255" s="218">
        <f t="shared" si="62"/>
        <v>0</v>
      </c>
      <c r="M255" s="217" t="s">
        <v>30</v>
      </c>
      <c r="N255" s="218">
        <f t="shared" si="63"/>
        <v>0</v>
      </c>
      <c r="O255" s="218">
        <f t="shared" si="64"/>
        <v>0</v>
      </c>
      <c r="P255" s="218">
        <f t="shared" si="65"/>
        <v>0</v>
      </c>
      <c r="Q255" s="218">
        <f t="shared" si="66"/>
        <v>0</v>
      </c>
      <c r="R255" s="218">
        <f t="shared" si="67"/>
        <v>0</v>
      </c>
      <c r="S255" s="217" t="s">
        <v>30</v>
      </c>
      <c r="T255" s="218">
        <f t="shared" si="68"/>
        <v>0</v>
      </c>
      <c r="U255" s="218">
        <f t="shared" si="69"/>
        <v>0</v>
      </c>
      <c r="V255" s="218">
        <f t="shared" si="70"/>
        <v>0</v>
      </c>
      <c r="W255" s="218">
        <f t="shared" si="71"/>
        <v>0</v>
      </c>
      <c r="X255" s="218">
        <f t="shared" si="72"/>
        <v>0</v>
      </c>
    </row>
    <row r="256" spans="1:24">
      <c r="A256" s="217" t="s">
        <v>185</v>
      </c>
      <c r="B256" s="218">
        <f t="shared" si="53"/>
        <v>0</v>
      </c>
      <c r="C256" s="218">
        <f t="shared" si="54"/>
        <v>0</v>
      </c>
      <c r="D256" s="218">
        <f t="shared" si="55"/>
        <v>0</v>
      </c>
      <c r="E256" s="218">
        <f t="shared" si="56"/>
        <v>0</v>
      </c>
      <c r="F256" s="218">
        <f t="shared" si="57"/>
        <v>0</v>
      </c>
      <c r="G256" s="217" t="s">
        <v>185</v>
      </c>
      <c r="H256" s="218">
        <f t="shared" si="58"/>
        <v>0</v>
      </c>
      <c r="I256" s="218">
        <f t="shared" si="59"/>
        <v>0</v>
      </c>
      <c r="J256" s="218">
        <f t="shared" si="60"/>
        <v>0</v>
      </c>
      <c r="K256" s="218">
        <f t="shared" si="61"/>
        <v>0</v>
      </c>
      <c r="L256" s="218">
        <f t="shared" si="62"/>
        <v>0</v>
      </c>
      <c r="M256" s="217" t="s">
        <v>185</v>
      </c>
      <c r="N256" s="218">
        <f t="shared" si="63"/>
        <v>0</v>
      </c>
      <c r="O256" s="218">
        <f t="shared" si="64"/>
        <v>0</v>
      </c>
      <c r="P256" s="218">
        <f t="shared" si="65"/>
        <v>0</v>
      </c>
      <c r="Q256" s="218">
        <f t="shared" si="66"/>
        <v>0</v>
      </c>
      <c r="R256" s="218">
        <f t="shared" si="67"/>
        <v>0</v>
      </c>
      <c r="S256" s="217" t="s">
        <v>185</v>
      </c>
      <c r="T256" s="218">
        <f t="shared" si="68"/>
        <v>0</v>
      </c>
      <c r="U256" s="218">
        <f t="shared" si="69"/>
        <v>0</v>
      </c>
      <c r="V256" s="218">
        <f t="shared" si="70"/>
        <v>0</v>
      </c>
      <c r="W256" s="218">
        <f t="shared" si="71"/>
        <v>0</v>
      </c>
      <c r="X256" s="218">
        <f t="shared" si="72"/>
        <v>0</v>
      </c>
    </row>
    <row r="257" spans="1:24">
      <c r="A257" s="217" t="s">
        <v>160</v>
      </c>
      <c r="B257" s="218">
        <f t="shared" si="53"/>
        <v>0</v>
      </c>
      <c r="C257" s="218">
        <f t="shared" si="54"/>
        <v>0</v>
      </c>
      <c r="D257" s="218">
        <f t="shared" si="55"/>
        <v>0</v>
      </c>
      <c r="E257" s="218">
        <f t="shared" si="56"/>
        <v>0</v>
      </c>
      <c r="F257" s="218">
        <f t="shared" si="57"/>
        <v>0</v>
      </c>
      <c r="G257" s="217" t="s">
        <v>160</v>
      </c>
      <c r="H257" s="218">
        <f t="shared" si="58"/>
        <v>0</v>
      </c>
      <c r="I257" s="218">
        <f t="shared" si="59"/>
        <v>0</v>
      </c>
      <c r="J257" s="218">
        <f t="shared" si="60"/>
        <v>0</v>
      </c>
      <c r="K257" s="218">
        <f t="shared" si="61"/>
        <v>0</v>
      </c>
      <c r="L257" s="218">
        <f t="shared" si="62"/>
        <v>0</v>
      </c>
      <c r="M257" s="217" t="s">
        <v>160</v>
      </c>
      <c r="N257" s="218">
        <f t="shared" si="63"/>
        <v>0</v>
      </c>
      <c r="O257" s="218">
        <f t="shared" si="64"/>
        <v>0</v>
      </c>
      <c r="P257" s="218">
        <f t="shared" si="65"/>
        <v>0</v>
      </c>
      <c r="Q257" s="218">
        <f t="shared" si="66"/>
        <v>0</v>
      </c>
      <c r="R257" s="218">
        <f t="shared" si="67"/>
        <v>0</v>
      </c>
      <c r="S257" s="217" t="s">
        <v>160</v>
      </c>
      <c r="T257" s="218">
        <f t="shared" si="68"/>
        <v>0</v>
      </c>
      <c r="U257" s="218">
        <f t="shared" si="69"/>
        <v>0</v>
      </c>
      <c r="V257" s="218">
        <f t="shared" si="70"/>
        <v>0</v>
      </c>
      <c r="W257" s="218">
        <f t="shared" si="71"/>
        <v>0</v>
      </c>
      <c r="X257" s="218">
        <f t="shared" si="72"/>
        <v>0</v>
      </c>
    </row>
    <row r="258" spans="1:24">
      <c r="A258" s="217" t="s">
        <v>112</v>
      </c>
      <c r="B258" s="218">
        <f t="shared" si="53"/>
        <v>0</v>
      </c>
      <c r="C258" s="218">
        <f t="shared" si="54"/>
        <v>0</v>
      </c>
      <c r="D258" s="218">
        <f t="shared" si="55"/>
        <v>0</v>
      </c>
      <c r="E258" s="218">
        <f t="shared" si="56"/>
        <v>0</v>
      </c>
      <c r="F258" s="218">
        <f t="shared" si="57"/>
        <v>0</v>
      </c>
      <c r="G258" s="217" t="s">
        <v>112</v>
      </c>
      <c r="H258" s="218">
        <f t="shared" si="58"/>
        <v>0</v>
      </c>
      <c r="I258" s="218">
        <f t="shared" si="59"/>
        <v>0</v>
      </c>
      <c r="J258" s="218">
        <f t="shared" si="60"/>
        <v>0</v>
      </c>
      <c r="K258" s="218">
        <f t="shared" si="61"/>
        <v>0</v>
      </c>
      <c r="L258" s="218">
        <f t="shared" si="62"/>
        <v>0</v>
      </c>
      <c r="M258" s="217" t="s">
        <v>112</v>
      </c>
      <c r="N258" s="218">
        <f t="shared" si="63"/>
        <v>0</v>
      </c>
      <c r="O258" s="218">
        <f t="shared" si="64"/>
        <v>0</v>
      </c>
      <c r="P258" s="218">
        <f t="shared" si="65"/>
        <v>0</v>
      </c>
      <c r="Q258" s="218">
        <f t="shared" si="66"/>
        <v>0</v>
      </c>
      <c r="R258" s="218">
        <f t="shared" si="67"/>
        <v>0</v>
      </c>
      <c r="S258" s="217" t="s">
        <v>112</v>
      </c>
      <c r="T258" s="218">
        <f t="shared" si="68"/>
        <v>0</v>
      </c>
      <c r="U258" s="218">
        <f t="shared" si="69"/>
        <v>0</v>
      </c>
      <c r="V258" s="218">
        <f t="shared" si="70"/>
        <v>0</v>
      </c>
      <c r="W258" s="218">
        <f t="shared" si="71"/>
        <v>0</v>
      </c>
      <c r="X258" s="218">
        <f t="shared" si="72"/>
        <v>0</v>
      </c>
    </row>
    <row r="259" spans="1:24">
      <c r="A259" s="217" t="s">
        <v>146</v>
      </c>
      <c r="B259" s="218">
        <f t="shared" si="53"/>
        <v>0</v>
      </c>
      <c r="C259" s="218">
        <f t="shared" si="54"/>
        <v>0</v>
      </c>
      <c r="D259" s="218">
        <f t="shared" si="55"/>
        <v>0</v>
      </c>
      <c r="E259" s="218">
        <f t="shared" si="56"/>
        <v>0</v>
      </c>
      <c r="F259" s="218">
        <f t="shared" si="57"/>
        <v>0</v>
      </c>
      <c r="G259" s="217" t="s">
        <v>146</v>
      </c>
      <c r="H259" s="218">
        <f t="shared" si="58"/>
        <v>0</v>
      </c>
      <c r="I259" s="218">
        <f t="shared" si="59"/>
        <v>0</v>
      </c>
      <c r="J259" s="218">
        <f t="shared" si="60"/>
        <v>0</v>
      </c>
      <c r="K259" s="218">
        <f t="shared" si="61"/>
        <v>0</v>
      </c>
      <c r="L259" s="218">
        <f t="shared" si="62"/>
        <v>0</v>
      </c>
      <c r="M259" s="217" t="s">
        <v>146</v>
      </c>
      <c r="N259" s="218">
        <f t="shared" si="63"/>
        <v>0</v>
      </c>
      <c r="O259" s="218">
        <f t="shared" si="64"/>
        <v>0</v>
      </c>
      <c r="P259" s="218">
        <f t="shared" si="65"/>
        <v>0</v>
      </c>
      <c r="Q259" s="218">
        <f t="shared" si="66"/>
        <v>0</v>
      </c>
      <c r="R259" s="218">
        <f t="shared" si="67"/>
        <v>0</v>
      </c>
      <c r="S259" s="217" t="s">
        <v>146</v>
      </c>
      <c r="T259" s="218">
        <f t="shared" si="68"/>
        <v>0</v>
      </c>
      <c r="U259" s="218">
        <f t="shared" si="69"/>
        <v>0</v>
      </c>
      <c r="V259" s="218">
        <f t="shared" si="70"/>
        <v>0</v>
      </c>
      <c r="W259" s="218">
        <f t="shared" si="71"/>
        <v>0</v>
      </c>
      <c r="X259" s="218">
        <f t="shared" si="72"/>
        <v>0</v>
      </c>
    </row>
    <row r="260" spans="1:24">
      <c r="A260" s="217" t="s">
        <v>187</v>
      </c>
      <c r="B260" s="218">
        <f t="shared" si="53"/>
        <v>0</v>
      </c>
      <c r="C260" s="218">
        <f t="shared" si="54"/>
        <v>0</v>
      </c>
      <c r="D260" s="218">
        <f t="shared" si="55"/>
        <v>0</v>
      </c>
      <c r="E260" s="218">
        <f t="shared" si="56"/>
        <v>0</v>
      </c>
      <c r="F260" s="218">
        <f t="shared" si="57"/>
        <v>0</v>
      </c>
      <c r="G260" s="217" t="s">
        <v>187</v>
      </c>
      <c r="H260" s="218">
        <f t="shared" si="58"/>
        <v>0</v>
      </c>
      <c r="I260" s="218">
        <f t="shared" si="59"/>
        <v>0</v>
      </c>
      <c r="J260" s="218">
        <f t="shared" si="60"/>
        <v>0</v>
      </c>
      <c r="K260" s="218">
        <f t="shared" si="61"/>
        <v>0</v>
      </c>
      <c r="L260" s="218">
        <f t="shared" si="62"/>
        <v>0</v>
      </c>
      <c r="M260" s="217" t="s">
        <v>187</v>
      </c>
      <c r="N260" s="218">
        <f t="shared" si="63"/>
        <v>0</v>
      </c>
      <c r="O260" s="218">
        <f t="shared" si="64"/>
        <v>0</v>
      </c>
      <c r="P260" s="218">
        <f t="shared" si="65"/>
        <v>0</v>
      </c>
      <c r="Q260" s="218">
        <f t="shared" si="66"/>
        <v>0</v>
      </c>
      <c r="R260" s="218">
        <f t="shared" si="67"/>
        <v>0</v>
      </c>
      <c r="S260" s="217" t="s">
        <v>187</v>
      </c>
      <c r="T260" s="218">
        <f t="shared" si="68"/>
        <v>0</v>
      </c>
      <c r="U260" s="218">
        <f t="shared" si="69"/>
        <v>0</v>
      </c>
      <c r="V260" s="218">
        <f t="shared" si="70"/>
        <v>0</v>
      </c>
      <c r="W260" s="218">
        <f t="shared" si="71"/>
        <v>0</v>
      </c>
      <c r="X260" s="218">
        <f t="shared" si="72"/>
        <v>0</v>
      </c>
    </row>
    <row r="261" spans="1:24">
      <c r="A261" s="217" t="s">
        <v>8</v>
      </c>
      <c r="B261" s="218">
        <f t="shared" si="53"/>
        <v>1</v>
      </c>
      <c r="C261" s="218">
        <f t="shared" si="54"/>
        <v>0</v>
      </c>
      <c r="D261" s="218">
        <f t="shared" si="55"/>
        <v>1</v>
      </c>
      <c r="E261" s="218">
        <f t="shared" si="56"/>
        <v>0</v>
      </c>
      <c r="F261" s="218">
        <f t="shared" si="57"/>
        <v>0</v>
      </c>
      <c r="G261" s="217" t="s">
        <v>8</v>
      </c>
      <c r="H261" s="218">
        <f t="shared" si="58"/>
        <v>0</v>
      </c>
      <c r="I261" s="218">
        <f t="shared" si="59"/>
        <v>0</v>
      </c>
      <c r="J261" s="218">
        <f t="shared" si="60"/>
        <v>0</v>
      </c>
      <c r="K261" s="218">
        <f t="shared" si="61"/>
        <v>0</v>
      </c>
      <c r="L261" s="218">
        <f t="shared" si="62"/>
        <v>0</v>
      </c>
      <c r="M261" s="217" t="s">
        <v>8</v>
      </c>
      <c r="N261" s="218">
        <f t="shared" si="63"/>
        <v>1</v>
      </c>
      <c r="O261" s="218">
        <f t="shared" si="64"/>
        <v>0</v>
      </c>
      <c r="P261" s="218">
        <f t="shared" si="65"/>
        <v>1</v>
      </c>
      <c r="Q261" s="218">
        <f t="shared" si="66"/>
        <v>0</v>
      </c>
      <c r="R261" s="218">
        <f t="shared" si="67"/>
        <v>0</v>
      </c>
      <c r="S261" s="217" t="s">
        <v>8</v>
      </c>
      <c r="T261" s="218">
        <f t="shared" si="68"/>
        <v>0</v>
      </c>
      <c r="U261" s="218">
        <f t="shared" si="69"/>
        <v>0</v>
      </c>
      <c r="V261" s="218">
        <f t="shared" si="70"/>
        <v>0</v>
      </c>
      <c r="W261" s="218">
        <f t="shared" si="71"/>
        <v>0</v>
      </c>
      <c r="X261" s="218">
        <f t="shared" si="72"/>
        <v>0</v>
      </c>
    </row>
    <row r="262" spans="1:24">
      <c r="A262" s="217" t="s">
        <v>159</v>
      </c>
      <c r="B262" s="218">
        <f t="shared" si="53"/>
        <v>1</v>
      </c>
      <c r="C262" s="218">
        <f t="shared" si="54"/>
        <v>1</v>
      </c>
      <c r="D262" s="218">
        <f t="shared" si="55"/>
        <v>0</v>
      </c>
      <c r="E262" s="218">
        <f t="shared" si="56"/>
        <v>0</v>
      </c>
      <c r="F262" s="218">
        <f t="shared" si="57"/>
        <v>0</v>
      </c>
      <c r="G262" s="217" t="s">
        <v>159</v>
      </c>
      <c r="H262" s="218">
        <f t="shared" si="58"/>
        <v>0</v>
      </c>
      <c r="I262" s="218">
        <f t="shared" si="59"/>
        <v>0</v>
      </c>
      <c r="J262" s="218">
        <f t="shared" si="60"/>
        <v>0</v>
      </c>
      <c r="K262" s="218">
        <f t="shared" si="61"/>
        <v>0</v>
      </c>
      <c r="L262" s="218">
        <f t="shared" si="62"/>
        <v>0</v>
      </c>
      <c r="M262" s="217" t="s">
        <v>159</v>
      </c>
      <c r="N262" s="218">
        <f t="shared" si="63"/>
        <v>1</v>
      </c>
      <c r="O262" s="218">
        <f t="shared" si="64"/>
        <v>1</v>
      </c>
      <c r="P262" s="218">
        <f t="shared" si="65"/>
        <v>0</v>
      </c>
      <c r="Q262" s="218">
        <f t="shared" si="66"/>
        <v>0</v>
      </c>
      <c r="R262" s="218">
        <f t="shared" si="67"/>
        <v>0</v>
      </c>
      <c r="S262" s="217" t="s">
        <v>159</v>
      </c>
      <c r="T262" s="218">
        <f t="shared" si="68"/>
        <v>0</v>
      </c>
      <c r="U262" s="218">
        <f t="shared" si="69"/>
        <v>0</v>
      </c>
      <c r="V262" s="218">
        <f t="shared" si="70"/>
        <v>0</v>
      </c>
      <c r="W262" s="218">
        <f t="shared" si="71"/>
        <v>0</v>
      </c>
      <c r="X262" s="218">
        <f t="shared" si="72"/>
        <v>0</v>
      </c>
    </row>
    <row r="263" spans="1:24">
      <c r="A263" s="217" t="s">
        <v>147</v>
      </c>
      <c r="B263" s="218">
        <f t="shared" si="53"/>
        <v>1</v>
      </c>
      <c r="C263" s="218">
        <f t="shared" si="54"/>
        <v>0</v>
      </c>
      <c r="D263" s="218">
        <f t="shared" si="55"/>
        <v>1</v>
      </c>
      <c r="E263" s="218">
        <f t="shared" si="56"/>
        <v>0</v>
      </c>
      <c r="F263" s="218">
        <f t="shared" si="57"/>
        <v>0</v>
      </c>
      <c r="G263" s="217" t="s">
        <v>147</v>
      </c>
      <c r="H263" s="218">
        <f t="shared" si="58"/>
        <v>0</v>
      </c>
      <c r="I263" s="218">
        <f t="shared" si="59"/>
        <v>0</v>
      </c>
      <c r="J263" s="218">
        <f t="shared" si="60"/>
        <v>0</v>
      </c>
      <c r="K263" s="218">
        <f t="shared" si="61"/>
        <v>0</v>
      </c>
      <c r="L263" s="218">
        <f t="shared" si="62"/>
        <v>0</v>
      </c>
      <c r="M263" s="217" t="s">
        <v>147</v>
      </c>
      <c r="N263" s="218">
        <f t="shared" si="63"/>
        <v>1</v>
      </c>
      <c r="O263" s="218">
        <f t="shared" si="64"/>
        <v>0</v>
      </c>
      <c r="P263" s="218">
        <f t="shared" si="65"/>
        <v>1</v>
      </c>
      <c r="Q263" s="218">
        <f t="shared" si="66"/>
        <v>0</v>
      </c>
      <c r="R263" s="218">
        <f t="shared" si="67"/>
        <v>0</v>
      </c>
      <c r="S263" s="217" t="s">
        <v>147</v>
      </c>
      <c r="T263" s="218">
        <f t="shared" si="68"/>
        <v>0</v>
      </c>
      <c r="U263" s="218">
        <f t="shared" si="69"/>
        <v>0</v>
      </c>
      <c r="V263" s="218">
        <f t="shared" si="70"/>
        <v>0</v>
      </c>
      <c r="W263" s="218">
        <f t="shared" si="71"/>
        <v>0</v>
      </c>
      <c r="X263" s="218">
        <f t="shared" si="72"/>
        <v>0</v>
      </c>
    </row>
    <row r="264" spans="1:24">
      <c r="A264" s="217" t="s">
        <v>161</v>
      </c>
      <c r="B264" s="218">
        <f t="shared" si="53"/>
        <v>4</v>
      </c>
      <c r="C264" s="218">
        <f t="shared" si="54"/>
        <v>0</v>
      </c>
      <c r="D264" s="218">
        <f t="shared" si="55"/>
        <v>2</v>
      </c>
      <c r="E264" s="218">
        <f t="shared" si="56"/>
        <v>2</v>
      </c>
      <c r="F264" s="218">
        <f t="shared" si="57"/>
        <v>0</v>
      </c>
      <c r="G264" s="217" t="s">
        <v>161</v>
      </c>
      <c r="H264" s="218">
        <f t="shared" si="58"/>
        <v>1</v>
      </c>
      <c r="I264" s="218">
        <f t="shared" si="59"/>
        <v>0</v>
      </c>
      <c r="J264" s="218">
        <f t="shared" si="60"/>
        <v>1</v>
      </c>
      <c r="K264" s="218">
        <f t="shared" si="61"/>
        <v>0</v>
      </c>
      <c r="L264" s="218">
        <f t="shared" si="62"/>
        <v>0</v>
      </c>
      <c r="M264" s="217" t="s">
        <v>161</v>
      </c>
      <c r="N264" s="218">
        <f t="shared" si="63"/>
        <v>2</v>
      </c>
      <c r="O264" s="218">
        <f t="shared" si="64"/>
        <v>0</v>
      </c>
      <c r="P264" s="218">
        <f t="shared" si="65"/>
        <v>1</v>
      </c>
      <c r="Q264" s="218">
        <f t="shared" si="66"/>
        <v>1</v>
      </c>
      <c r="R264" s="218">
        <f t="shared" si="67"/>
        <v>0</v>
      </c>
      <c r="S264" s="217" t="s">
        <v>161</v>
      </c>
      <c r="T264" s="218">
        <f t="shared" si="68"/>
        <v>1</v>
      </c>
      <c r="U264" s="218">
        <f t="shared" si="69"/>
        <v>0</v>
      </c>
      <c r="V264" s="218">
        <f t="shared" si="70"/>
        <v>0</v>
      </c>
      <c r="W264" s="218">
        <f t="shared" si="71"/>
        <v>1</v>
      </c>
      <c r="X264" s="218">
        <f t="shared" si="72"/>
        <v>0</v>
      </c>
    </row>
    <row r="265" spans="1:24">
      <c r="A265" s="217" t="s">
        <v>40</v>
      </c>
      <c r="B265" s="218">
        <f t="shared" si="53"/>
        <v>0</v>
      </c>
      <c r="C265" s="218">
        <f t="shared" si="54"/>
        <v>0</v>
      </c>
      <c r="D265" s="218">
        <f t="shared" si="55"/>
        <v>0</v>
      </c>
      <c r="E265" s="218">
        <f t="shared" si="56"/>
        <v>0</v>
      </c>
      <c r="F265" s="218">
        <f t="shared" si="57"/>
        <v>0</v>
      </c>
      <c r="G265" s="217" t="s">
        <v>40</v>
      </c>
      <c r="H265" s="218">
        <f t="shared" si="58"/>
        <v>0</v>
      </c>
      <c r="I265" s="218">
        <f t="shared" si="59"/>
        <v>0</v>
      </c>
      <c r="J265" s="218">
        <f t="shared" si="60"/>
        <v>0</v>
      </c>
      <c r="K265" s="218">
        <f t="shared" si="61"/>
        <v>0</v>
      </c>
      <c r="L265" s="218">
        <f t="shared" si="62"/>
        <v>0</v>
      </c>
      <c r="M265" s="217" t="s">
        <v>40</v>
      </c>
      <c r="N265" s="218">
        <f t="shared" si="63"/>
        <v>0</v>
      </c>
      <c r="O265" s="218">
        <f t="shared" si="64"/>
        <v>0</v>
      </c>
      <c r="P265" s="218">
        <f t="shared" si="65"/>
        <v>0</v>
      </c>
      <c r="Q265" s="218">
        <f t="shared" si="66"/>
        <v>0</v>
      </c>
      <c r="R265" s="218">
        <f t="shared" si="67"/>
        <v>0</v>
      </c>
      <c r="S265" s="217" t="s">
        <v>40</v>
      </c>
      <c r="T265" s="218">
        <f t="shared" si="68"/>
        <v>0</v>
      </c>
      <c r="U265" s="218">
        <f t="shared" si="69"/>
        <v>0</v>
      </c>
      <c r="V265" s="218">
        <f t="shared" si="70"/>
        <v>0</v>
      </c>
      <c r="W265" s="218">
        <f t="shared" si="71"/>
        <v>0</v>
      </c>
      <c r="X265" s="218">
        <f t="shared" si="72"/>
        <v>0</v>
      </c>
    </row>
    <row r="266" spans="1:24">
      <c r="A266" s="217" t="s">
        <v>41</v>
      </c>
      <c r="B266" s="218">
        <f t="shared" si="53"/>
        <v>0</v>
      </c>
      <c r="C266" s="218">
        <f t="shared" si="54"/>
        <v>0</v>
      </c>
      <c r="D266" s="218">
        <f t="shared" si="55"/>
        <v>0</v>
      </c>
      <c r="E266" s="218">
        <f t="shared" si="56"/>
        <v>0</v>
      </c>
      <c r="F266" s="218">
        <f t="shared" si="57"/>
        <v>0</v>
      </c>
      <c r="G266" s="217" t="s">
        <v>41</v>
      </c>
      <c r="H266" s="218">
        <f t="shared" si="58"/>
        <v>0</v>
      </c>
      <c r="I266" s="218">
        <f t="shared" si="59"/>
        <v>0</v>
      </c>
      <c r="J266" s="218">
        <f t="shared" si="60"/>
        <v>0</v>
      </c>
      <c r="K266" s="218">
        <f t="shared" si="61"/>
        <v>0</v>
      </c>
      <c r="L266" s="218">
        <f t="shared" si="62"/>
        <v>0</v>
      </c>
      <c r="M266" s="217" t="s">
        <v>41</v>
      </c>
      <c r="N266" s="218">
        <f t="shared" si="63"/>
        <v>0</v>
      </c>
      <c r="O266" s="218">
        <f t="shared" si="64"/>
        <v>0</v>
      </c>
      <c r="P266" s="218">
        <f t="shared" si="65"/>
        <v>0</v>
      </c>
      <c r="Q266" s="218">
        <f t="shared" si="66"/>
        <v>0</v>
      </c>
      <c r="R266" s="218">
        <f t="shared" si="67"/>
        <v>0</v>
      </c>
      <c r="S266" s="217" t="s">
        <v>41</v>
      </c>
      <c r="T266" s="218">
        <f t="shared" si="68"/>
        <v>0</v>
      </c>
      <c r="U266" s="218">
        <f t="shared" si="69"/>
        <v>0</v>
      </c>
      <c r="V266" s="218">
        <f t="shared" si="70"/>
        <v>0</v>
      </c>
      <c r="W266" s="218">
        <f t="shared" si="71"/>
        <v>0</v>
      </c>
      <c r="X266" s="218">
        <f t="shared" si="72"/>
        <v>0</v>
      </c>
    </row>
    <row r="267" spans="1:24">
      <c r="A267" s="217" t="s">
        <v>9</v>
      </c>
      <c r="B267" s="218">
        <f t="shared" si="53"/>
        <v>1</v>
      </c>
      <c r="C267" s="218">
        <f t="shared" si="54"/>
        <v>0</v>
      </c>
      <c r="D267" s="218">
        <f t="shared" si="55"/>
        <v>1</v>
      </c>
      <c r="E267" s="218">
        <f t="shared" si="56"/>
        <v>0</v>
      </c>
      <c r="F267" s="218">
        <f t="shared" si="57"/>
        <v>0</v>
      </c>
      <c r="G267" s="217" t="s">
        <v>9</v>
      </c>
      <c r="H267" s="218">
        <f t="shared" si="58"/>
        <v>0</v>
      </c>
      <c r="I267" s="218">
        <f t="shared" si="59"/>
        <v>0</v>
      </c>
      <c r="J267" s="218">
        <f t="shared" si="60"/>
        <v>0</v>
      </c>
      <c r="K267" s="218">
        <f t="shared" si="61"/>
        <v>0</v>
      </c>
      <c r="L267" s="218">
        <f t="shared" si="62"/>
        <v>0</v>
      </c>
      <c r="M267" s="217" t="s">
        <v>9</v>
      </c>
      <c r="N267" s="218">
        <f t="shared" si="63"/>
        <v>1</v>
      </c>
      <c r="O267" s="218">
        <f t="shared" si="64"/>
        <v>0</v>
      </c>
      <c r="P267" s="218">
        <f t="shared" si="65"/>
        <v>1</v>
      </c>
      <c r="Q267" s="218">
        <f t="shared" si="66"/>
        <v>0</v>
      </c>
      <c r="R267" s="218">
        <f t="shared" si="67"/>
        <v>0</v>
      </c>
      <c r="S267" s="217" t="s">
        <v>9</v>
      </c>
      <c r="T267" s="218">
        <f t="shared" si="68"/>
        <v>0</v>
      </c>
      <c r="U267" s="218">
        <f t="shared" si="69"/>
        <v>0</v>
      </c>
      <c r="V267" s="218">
        <f t="shared" si="70"/>
        <v>0</v>
      </c>
      <c r="W267" s="218">
        <f t="shared" si="71"/>
        <v>0</v>
      </c>
      <c r="X267" s="218">
        <f t="shared" si="72"/>
        <v>0</v>
      </c>
    </row>
    <row r="268" spans="1:24">
      <c r="A268" s="217" t="s">
        <v>186</v>
      </c>
      <c r="B268" s="218">
        <f t="shared" si="53"/>
        <v>1</v>
      </c>
      <c r="C268" s="218">
        <f t="shared" si="54"/>
        <v>0</v>
      </c>
      <c r="D268" s="218">
        <f t="shared" si="55"/>
        <v>1</v>
      </c>
      <c r="E268" s="218">
        <f t="shared" si="56"/>
        <v>0</v>
      </c>
      <c r="F268" s="218">
        <f t="shared" si="57"/>
        <v>0</v>
      </c>
      <c r="G268" s="217" t="s">
        <v>186</v>
      </c>
      <c r="H268" s="218">
        <f t="shared" si="58"/>
        <v>0</v>
      </c>
      <c r="I268" s="218">
        <f t="shared" si="59"/>
        <v>0</v>
      </c>
      <c r="J268" s="218">
        <f t="shared" si="60"/>
        <v>0</v>
      </c>
      <c r="K268" s="218">
        <f t="shared" si="61"/>
        <v>0</v>
      </c>
      <c r="L268" s="218">
        <f t="shared" si="62"/>
        <v>0</v>
      </c>
      <c r="M268" s="217" t="s">
        <v>186</v>
      </c>
      <c r="N268" s="218">
        <f t="shared" si="63"/>
        <v>0</v>
      </c>
      <c r="O268" s="218">
        <f t="shared" si="64"/>
        <v>0</v>
      </c>
      <c r="P268" s="218">
        <f t="shared" si="65"/>
        <v>0</v>
      </c>
      <c r="Q268" s="218">
        <f t="shared" si="66"/>
        <v>0</v>
      </c>
      <c r="R268" s="218">
        <f t="shared" si="67"/>
        <v>0</v>
      </c>
      <c r="S268" s="217" t="s">
        <v>186</v>
      </c>
      <c r="T268" s="218">
        <f t="shared" si="68"/>
        <v>1</v>
      </c>
      <c r="U268" s="218">
        <f t="shared" si="69"/>
        <v>0</v>
      </c>
      <c r="V268" s="218">
        <f t="shared" si="70"/>
        <v>1</v>
      </c>
      <c r="W268" s="218">
        <f t="shared" si="71"/>
        <v>0</v>
      </c>
      <c r="X268" s="218">
        <f t="shared" si="72"/>
        <v>0</v>
      </c>
    </row>
    <row r="269" spans="1:24">
      <c r="A269" s="217"/>
      <c r="B269" s="218"/>
      <c r="C269" s="218"/>
      <c r="D269" s="218"/>
      <c r="E269" s="218"/>
      <c r="F269" s="218"/>
      <c r="G269" s="217"/>
      <c r="H269" s="218"/>
      <c r="I269" s="218"/>
      <c r="J269" s="218"/>
      <c r="K269" s="218"/>
      <c r="L269" s="218"/>
      <c r="M269" s="217"/>
      <c r="N269" s="218"/>
      <c r="O269" s="218"/>
      <c r="P269" s="218"/>
      <c r="Q269" s="218"/>
      <c r="R269" s="218"/>
      <c r="S269" s="217"/>
      <c r="T269" s="218"/>
      <c r="U269" s="218"/>
      <c r="V269" s="218"/>
      <c r="W269" s="218"/>
      <c r="X269" s="218"/>
    </row>
    <row r="270" spans="1:24">
      <c r="A270" s="220"/>
      <c r="B270" s="218"/>
      <c r="C270" s="218"/>
      <c r="D270" s="218"/>
      <c r="E270" s="218"/>
      <c r="F270" s="218"/>
      <c r="G270" s="220"/>
      <c r="H270" s="218"/>
      <c r="I270" s="218"/>
      <c r="J270" s="218"/>
      <c r="K270" s="218"/>
      <c r="L270" s="218"/>
      <c r="M270" s="220"/>
      <c r="N270" s="218"/>
      <c r="O270" s="218"/>
      <c r="P270" s="218"/>
      <c r="Q270" s="218"/>
      <c r="R270" s="218"/>
      <c r="S270" s="220"/>
      <c r="T270" s="218"/>
      <c r="U270" s="218"/>
      <c r="V270" s="218"/>
      <c r="W270" s="218"/>
      <c r="X270" s="218"/>
    </row>
    <row r="271" spans="1:24">
      <c r="A271" s="217" t="s">
        <v>23</v>
      </c>
      <c r="B271" s="218">
        <f t="shared" ref="B271:B279" si="73">VLOOKUP(A271,$A$27:$F$179,2,0)</f>
        <v>2</v>
      </c>
      <c r="C271" s="218">
        <f t="shared" ref="C271:C279" si="74">VLOOKUP(A271,$A$27:$F$179,3,0)</f>
        <v>0</v>
      </c>
      <c r="D271" s="218">
        <f t="shared" ref="D271:D279" si="75">VLOOKUP(A271,$A$27:$F$179,4,0)</f>
        <v>0</v>
      </c>
      <c r="E271" s="218">
        <f t="shared" ref="E271:E279" si="76">VLOOKUP(A271,$A$27:$F$179,5,0)</f>
        <v>2</v>
      </c>
      <c r="F271" s="218">
        <f t="shared" ref="F271:F279" si="77">VLOOKUP(A271,$A$27:$F$179,6,0)</f>
        <v>0</v>
      </c>
      <c r="G271" s="217" t="s">
        <v>23</v>
      </c>
      <c r="H271" s="218">
        <f t="shared" ref="H271:H279" si="78">VLOOKUP(G271,$G$27:$L$179,2,0)</f>
        <v>0</v>
      </c>
      <c r="I271" s="218">
        <f t="shared" ref="I271:I279" si="79">VLOOKUP(G271,$G$27:$L$179,3,0)</f>
        <v>0</v>
      </c>
      <c r="J271" s="218">
        <f t="shared" ref="J271:J279" si="80">VLOOKUP(G271,$G$27:$L$179,4,0)</f>
        <v>0</v>
      </c>
      <c r="K271" s="218">
        <f t="shared" ref="K271:K279" si="81">VLOOKUP(G271,$G$27:$L$179,5,0)</f>
        <v>0</v>
      </c>
      <c r="L271" s="218">
        <f t="shared" ref="L271:L279" si="82">VLOOKUP(G271,$G$27:$L$179,6,0)</f>
        <v>0</v>
      </c>
      <c r="M271" s="217" t="s">
        <v>23</v>
      </c>
      <c r="N271" s="218">
        <f t="shared" ref="N271:N279" si="83">VLOOKUP(M271,$M$27:$R$179,2,0)</f>
        <v>1</v>
      </c>
      <c r="O271" s="218">
        <f t="shared" ref="O271:O279" si="84">VLOOKUP(M271,$M$27:$R$179,3,0)</f>
        <v>0</v>
      </c>
      <c r="P271" s="218">
        <f t="shared" ref="P271:P279" si="85">VLOOKUP(M271,$M$27:$R$179,4,0)</f>
        <v>0</v>
      </c>
      <c r="Q271" s="218">
        <f t="shared" ref="Q271:Q279" si="86">VLOOKUP(M271,$M$27:$R$179,5,0)</f>
        <v>1</v>
      </c>
      <c r="R271" s="218">
        <f t="shared" ref="R271:R279" si="87">VLOOKUP(M271,$M$27:$R$179,6,0)</f>
        <v>0</v>
      </c>
      <c r="S271" s="217" t="s">
        <v>23</v>
      </c>
      <c r="T271" s="218">
        <f t="shared" ref="T271:T279" si="88">VLOOKUP(S271,$S$27:$X$179,2,0)</f>
        <v>1</v>
      </c>
      <c r="U271" s="218">
        <f t="shared" ref="U271:U279" si="89">VLOOKUP(S271,$S$27:$X$179,3,0)</f>
        <v>0</v>
      </c>
      <c r="V271" s="218">
        <f t="shared" ref="V271:V279" si="90">VLOOKUP(S271,$S$27:$X$179,4,0)</f>
        <v>0</v>
      </c>
      <c r="W271" s="218">
        <f t="shared" ref="W271:W279" si="91">VLOOKUP(S271,$S$27:$X$179,5,0)</f>
        <v>1</v>
      </c>
      <c r="X271" s="218">
        <f t="shared" ref="X271:X279" si="92">VLOOKUP(S271,$S$27:$X$179,6,0)</f>
        <v>0</v>
      </c>
    </row>
    <row r="272" spans="1:24">
      <c r="A272" s="217" t="s">
        <v>28</v>
      </c>
      <c r="B272" s="218">
        <f t="shared" si="73"/>
        <v>3</v>
      </c>
      <c r="C272" s="218">
        <f t="shared" si="74"/>
        <v>0</v>
      </c>
      <c r="D272" s="218">
        <f t="shared" si="75"/>
        <v>3</v>
      </c>
      <c r="E272" s="218">
        <f t="shared" si="76"/>
        <v>0</v>
      </c>
      <c r="F272" s="218">
        <f t="shared" si="77"/>
        <v>0</v>
      </c>
      <c r="G272" s="217" t="s">
        <v>28</v>
      </c>
      <c r="H272" s="218">
        <f t="shared" si="78"/>
        <v>0</v>
      </c>
      <c r="I272" s="218">
        <f t="shared" si="79"/>
        <v>0</v>
      </c>
      <c r="J272" s="218">
        <f t="shared" si="80"/>
        <v>0</v>
      </c>
      <c r="K272" s="218">
        <f t="shared" si="81"/>
        <v>0</v>
      </c>
      <c r="L272" s="218">
        <f t="shared" si="82"/>
        <v>0</v>
      </c>
      <c r="M272" s="217" t="s">
        <v>28</v>
      </c>
      <c r="N272" s="218">
        <f t="shared" si="83"/>
        <v>2</v>
      </c>
      <c r="O272" s="218">
        <f t="shared" si="84"/>
        <v>0</v>
      </c>
      <c r="P272" s="218">
        <f t="shared" si="85"/>
        <v>2</v>
      </c>
      <c r="Q272" s="218">
        <f t="shared" si="86"/>
        <v>0</v>
      </c>
      <c r="R272" s="218">
        <f t="shared" si="87"/>
        <v>0</v>
      </c>
      <c r="S272" s="217" t="s">
        <v>28</v>
      </c>
      <c r="T272" s="218">
        <f t="shared" si="88"/>
        <v>1</v>
      </c>
      <c r="U272" s="218">
        <f t="shared" si="89"/>
        <v>0</v>
      </c>
      <c r="V272" s="218">
        <f t="shared" si="90"/>
        <v>1</v>
      </c>
      <c r="W272" s="218">
        <f t="shared" si="91"/>
        <v>0</v>
      </c>
      <c r="X272" s="218">
        <f t="shared" si="92"/>
        <v>0</v>
      </c>
    </row>
    <row r="273" spans="1:24">
      <c r="A273" s="217" t="s">
        <v>43</v>
      </c>
      <c r="B273" s="218">
        <f t="shared" si="73"/>
        <v>0</v>
      </c>
      <c r="C273" s="218">
        <f t="shared" si="74"/>
        <v>0</v>
      </c>
      <c r="D273" s="218">
        <f t="shared" si="75"/>
        <v>0</v>
      </c>
      <c r="E273" s="218">
        <f t="shared" si="76"/>
        <v>0</v>
      </c>
      <c r="F273" s="218">
        <f t="shared" si="77"/>
        <v>0</v>
      </c>
      <c r="G273" s="217" t="s">
        <v>43</v>
      </c>
      <c r="H273" s="218">
        <f t="shared" si="78"/>
        <v>0</v>
      </c>
      <c r="I273" s="218">
        <f t="shared" si="79"/>
        <v>0</v>
      </c>
      <c r="J273" s="218">
        <f t="shared" si="80"/>
        <v>0</v>
      </c>
      <c r="K273" s="218">
        <f t="shared" si="81"/>
        <v>0</v>
      </c>
      <c r="L273" s="218">
        <f t="shared" si="82"/>
        <v>0</v>
      </c>
      <c r="M273" s="217" t="s">
        <v>43</v>
      </c>
      <c r="N273" s="218">
        <f t="shared" si="83"/>
        <v>0</v>
      </c>
      <c r="O273" s="218">
        <f t="shared" si="84"/>
        <v>0</v>
      </c>
      <c r="P273" s="218">
        <f t="shared" si="85"/>
        <v>0</v>
      </c>
      <c r="Q273" s="218">
        <f t="shared" si="86"/>
        <v>0</v>
      </c>
      <c r="R273" s="218">
        <f t="shared" si="87"/>
        <v>0</v>
      </c>
      <c r="S273" s="217" t="s">
        <v>43</v>
      </c>
      <c r="T273" s="218">
        <f t="shared" si="88"/>
        <v>0</v>
      </c>
      <c r="U273" s="218">
        <f t="shared" si="89"/>
        <v>0</v>
      </c>
      <c r="V273" s="218">
        <f t="shared" si="90"/>
        <v>0</v>
      </c>
      <c r="W273" s="218">
        <f t="shared" si="91"/>
        <v>0</v>
      </c>
      <c r="X273" s="218">
        <f t="shared" si="92"/>
        <v>0</v>
      </c>
    </row>
    <row r="274" spans="1:24">
      <c r="A274" s="217" t="s">
        <v>42</v>
      </c>
      <c r="B274" s="218">
        <f t="shared" si="73"/>
        <v>2</v>
      </c>
      <c r="C274" s="218">
        <f t="shared" si="74"/>
        <v>0</v>
      </c>
      <c r="D274" s="218">
        <f t="shared" si="75"/>
        <v>0</v>
      </c>
      <c r="E274" s="218">
        <f t="shared" si="76"/>
        <v>2</v>
      </c>
      <c r="F274" s="218">
        <f t="shared" si="77"/>
        <v>0</v>
      </c>
      <c r="G274" s="217" t="s">
        <v>42</v>
      </c>
      <c r="H274" s="218">
        <f t="shared" si="78"/>
        <v>1</v>
      </c>
      <c r="I274" s="218">
        <f t="shared" si="79"/>
        <v>0</v>
      </c>
      <c r="J274" s="218">
        <f t="shared" si="80"/>
        <v>0</v>
      </c>
      <c r="K274" s="218">
        <f t="shared" si="81"/>
        <v>1</v>
      </c>
      <c r="L274" s="218">
        <f t="shared" si="82"/>
        <v>0</v>
      </c>
      <c r="M274" s="217" t="s">
        <v>42</v>
      </c>
      <c r="N274" s="218">
        <f t="shared" si="83"/>
        <v>1</v>
      </c>
      <c r="O274" s="218">
        <f t="shared" si="84"/>
        <v>0</v>
      </c>
      <c r="P274" s="218">
        <f t="shared" si="85"/>
        <v>0</v>
      </c>
      <c r="Q274" s="218">
        <f t="shared" si="86"/>
        <v>1</v>
      </c>
      <c r="R274" s="218">
        <f t="shared" si="87"/>
        <v>0</v>
      </c>
      <c r="S274" s="217" t="s">
        <v>42</v>
      </c>
      <c r="T274" s="218">
        <f t="shared" si="88"/>
        <v>0</v>
      </c>
      <c r="U274" s="218">
        <f t="shared" si="89"/>
        <v>0</v>
      </c>
      <c r="V274" s="218">
        <f t="shared" si="90"/>
        <v>0</v>
      </c>
      <c r="W274" s="218">
        <f t="shared" si="91"/>
        <v>0</v>
      </c>
      <c r="X274" s="218">
        <f t="shared" si="92"/>
        <v>0</v>
      </c>
    </row>
    <row r="275" spans="1:24">
      <c r="A275" s="217" t="s">
        <v>45</v>
      </c>
      <c r="B275" s="218">
        <f t="shared" si="73"/>
        <v>3</v>
      </c>
      <c r="C275" s="218">
        <f t="shared" si="74"/>
        <v>0</v>
      </c>
      <c r="D275" s="218">
        <f t="shared" si="75"/>
        <v>2</v>
      </c>
      <c r="E275" s="218">
        <f t="shared" si="76"/>
        <v>1</v>
      </c>
      <c r="F275" s="218">
        <f t="shared" si="77"/>
        <v>0</v>
      </c>
      <c r="G275" s="217" t="s">
        <v>45</v>
      </c>
      <c r="H275" s="218">
        <f t="shared" si="78"/>
        <v>0</v>
      </c>
      <c r="I275" s="218">
        <f t="shared" si="79"/>
        <v>0</v>
      </c>
      <c r="J275" s="218">
        <f t="shared" si="80"/>
        <v>0</v>
      </c>
      <c r="K275" s="218">
        <f t="shared" si="81"/>
        <v>0</v>
      </c>
      <c r="L275" s="218">
        <f t="shared" si="82"/>
        <v>0</v>
      </c>
      <c r="M275" s="217" t="s">
        <v>45</v>
      </c>
      <c r="N275" s="218">
        <f t="shared" si="83"/>
        <v>3</v>
      </c>
      <c r="O275" s="218">
        <f t="shared" si="84"/>
        <v>0</v>
      </c>
      <c r="P275" s="218">
        <f t="shared" si="85"/>
        <v>2</v>
      </c>
      <c r="Q275" s="218">
        <f t="shared" si="86"/>
        <v>1</v>
      </c>
      <c r="R275" s="218">
        <f t="shared" si="87"/>
        <v>0</v>
      </c>
      <c r="S275" s="217" t="s">
        <v>45</v>
      </c>
      <c r="T275" s="218">
        <f t="shared" si="88"/>
        <v>0</v>
      </c>
      <c r="U275" s="218">
        <f t="shared" si="89"/>
        <v>0</v>
      </c>
      <c r="V275" s="218">
        <f t="shared" si="90"/>
        <v>0</v>
      </c>
      <c r="W275" s="218">
        <f t="shared" si="91"/>
        <v>0</v>
      </c>
      <c r="X275" s="218">
        <f t="shared" si="92"/>
        <v>0</v>
      </c>
    </row>
    <row r="276" spans="1:24">
      <c r="A276" s="217" t="s">
        <v>26</v>
      </c>
      <c r="B276" s="218">
        <f t="shared" si="73"/>
        <v>3</v>
      </c>
      <c r="C276" s="218">
        <f t="shared" si="74"/>
        <v>0</v>
      </c>
      <c r="D276" s="218">
        <f t="shared" si="75"/>
        <v>1</v>
      </c>
      <c r="E276" s="218">
        <f t="shared" si="76"/>
        <v>2</v>
      </c>
      <c r="F276" s="218">
        <f t="shared" si="77"/>
        <v>0</v>
      </c>
      <c r="G276" s="217" t="s">
        <v>26</v>
      </c>
      <c r="H276" s="218">
        <f t="shared" si="78"/>
        <v>0</v>
      </c>
      <c r="I276" s="218">
        <f t="shared" si="79"/>
        <v>0</v>
      </c>
      <c r="J276" s="218">
        <f t="shared" si="80"/>
        <v>0</v>
      </c>
      <c r="K276" s="218">
        <f t="shared" si="81"/>
        <v>0</v>
      </c>
      <c r="L276" s="218">
        <f t="shared" si="82"/>
        <v>0</v>
      </c>
      <c r="M276" s="217" t="s">
        <v>26</v>
      </c>
      <c r="N276" s="218">
        <f t="shared" si="83"/>
        <v>2</v>
      </c>
      <c r="O276" s="218">
        <f t="shared" si="84"/>
        <v>0</v>
      </c>
      <c r="P276" s="218">
        <f t="shared" si="85"/>
        <v>0</v>
      </c>
      <c r="Q276" s="218">
        <f t="shared" si="86"/>
        <v>2</v>
      </c>
      <c r="R276" s="218">
        <f t="shared" si="87"/>
        <v>0</v>
      </c>
      <c r="S276" s="217" t="s">
        <v>26</v>
      </c>
      <c r="T276" s="218">
        <f t="shared" si="88"/>
        <v>1</v>
      </c>
      <c r="U276" s="218">
        <f t="shared" si="89"/>
        <v>0</v>
      </c>
      <c r="V276" s="218">
        <f t="shared" si="90"/>
        <v>1</v>
      </c>
      <c r="W276" s="218">
        <f t="shared" si="91"/>
        <v>0</v>
      </c>
      <c r="X276" s="218">
        <f t="shared" si="92"/>
        <v>0</v>
      </c>
    </row>
    <row r="277" spans="1:24">
      <c r="A277" s="217" t="s">
        <v>12</v>
      </c>
      <c r="B277" s="218">
        <f t="shared" si="73"/>
        <v>1</v>
      </c>
      <c r="C277" s="218">
        <f t="shared" si="74"/>
        <v>0</v>
      </c>
      <c r="D277" s="218">
        <f t="shared" si="75"/>
        <v>0</v>
      </c>
      <c r="E277" s="218">
        <f t="shared" si="76"/>
        <v>1</v>
      </c>
      <c r="F277" s="218">
        <f t="shared" si="77"/>
        <v>0</v>
      </c>
      <c r="G277" s="217" t="s">
        <v>12</v>
      </c>
      <c r="H277" s="218">
        <f t="shared" si="78"/>
        <v>0</v>
      </c>
      <c r="I277" s="218">
        <f t="shared" si="79"/>
        <v>0</v>
      </c>
      <c r="J277" s="218">
        <f t="shared" si="80"/>
        <v>0</v>
      </c>
      <c r="K277" s="218">
        <f t="shared" si="81"/>
        <v>0</v>
      </c>
      <c r="L277" s="218">
        <f t="shared" si="82"/>
        <v>0</v>
      </c>
      <c r="M277" s="217" t="s">
        <v>12</v>
      </c>
      <c r="N277" s="218">
        <f t="shared" si="83"/>
        <v>1</v>
      </c>
      <c r="O277" s="218">
        <f t="shared" si="84"/>
        <v>0</v>
      </c>
      <c r="P277" s="218">
        <f t="shared" si="85"/>
        <v>0</v>
      </c>
      <c r="Q277" s="218">
        <f t="shared" si="86"/>
        <v>1</v>
      </c>
      <c r="R277" s="218">
        <f t="shared" si="87"/>
        <v>0</v>
      </c>
      <c r="S277" s="217" t="s">
        <v>12</v>
      </c>
      <c r="T277" s="218">
        <f t="shared" si="88"/>
        <v>0</v>
      </c>
      <c r="U277" s="218">
        <f t="shared" si="89"/>
        <v>0</v>
      </c>
      <c r="V277" s="218">
        <f t="shared" si="90"/>
        <v>0</v>
      </c>
      <c r="W277" s="218">
        <f t="shared" si="91"/>
        <v>0</v>
      </c>
      <c r="X277" s="218">
        <f t="shared" si="92"/>
        <v>0</v>
      </c>
    </row>
    <row r="278" spans="1:24">
      <c r="A278" s="217" t="s">
        <v>11</v>
      </c>
      <c r="B278" s="218">
        <f t="shared" si="73"/>
        <v>0</v>
      </c>
      <c r="C278" s="218">
        <f t="shared" si="74"/>
        <v>0</v>
      </c>
      <c r="D278" s="218">
        <f t="shared" si="75"/>
        <v>0</v>
      </c>
      <c r="E278" s="218">
        <f t="shared" si="76"/>
        <v>0</v>
      </c>
      <c r="F278" s="218">
        <f t="shared" si="77"/>
        <v>0</v>
      </c>
      <c r="G278" s="217" t="s">
        <v>11</v>
      </c>
      <c r="H278" s="218">
        <f t="shared" si="78"/>
        <v>0</v>
      </c>
      <c r="I278" s="218">
        <f t="shared" si="79"/>
        <v>0</v>
      </c>
      <c r="J278" s="218">
        <f t="shared" si="80"/>
        <v>0</v>
      </c>
      <c r="K278" s="218">
        <f t="shared" si="81"/>
        <v>0</v>
      </c>
      <c r="L278" s="218">
        <f t="shared" si="82"/>
        <v>0</v>
      </c>
      <c r="M278" s="217" t="s">
        <v>11</v>
      </c>
      <c r="N278" s="218">
        <f t="shared" si="83"/>
        <v>0</v>
      </c>
      <c r="O278" s="218">
        <f t="shared" si="84"/>
        <v>0</v>
      </c>
      <c r="P278" s="218">
        <f t="shared" si="85"/>
        <v>0</v>
      </c>
      <c r="Q278" s="218">
        <f t="shared" si="86"/>
        <v>0</v>
      </c>
      <c r="R278" s="218">
        <f t="shared" si="87"/>
        <v>0</v>
      </c>
      <c r="S278" s="217" t="s">
        <v>11</v>
      </c>
      <c r="T278" s="218">
        <f t="shared" si="88"/>
        <v>0</v>
      </c>
      <c r="U278" s="218">
        <f t="shared" si="89"/>
        <v>0</v>
      </c>
      <c r="V278" s="218">
        <f t="shared" si="90"/>
        <v>0</v>
      </c>
      <c r="W278" s="218">
        <f t="shared" si="91"/>
        <v>0</v>
      </c>
      <c r="X278" s="218">
        <f t="shared" si="92"/>
        <v>0</v>
      </c>
    </row>
    <row r="279" spans="1:24">
      <c r="A279" s="217" t="s">
        <v>44</v>
      </c>
      <c r="B279" s="218">
        <f t="shared" si="73"/>
        <v>0</v>
      </c>
      <c r="C279" s="218">
        <f t="shared" si="74"/>
        <v>0</v>
      </c>
      <c r="D279" s="218">
        <f t="shared" si="75"/>
        <v>0</v>
      </c>
      <c r="E279" s="218">
        <f t="shared" si="76"/>
        <v>0</v>
      </c>
      <c r="F279" s="218">
        <f t="shared" si="77"/>
        <v>0</v>
      </c>
      <c r="G279" s="217" t="s">
        <v>44</v>
      </c>
      <c r="H279" s="218">
        <f t="shared" si="78"/>
        <v>0</v>
      </c>
      <c r="I279" s="218">
        <f t="shared" si="79"/>
        <v>0</v>
      </c>
      <c r="J279" s="218">
        <f t="shared" si="80"/>
        <v>0</v>
      </c>
      <c r="K279" s="218">
        <f t="shared" si="81"/>
        <v>0</v>
      </c>
      <c r="L279" s="218">
        <f t="shared" si="82"/>
        <v>0</v>
      </c>
      <c r="M279" s="217" t="s">
        <v>44</v>
      </c>
      <c r="N279" s="218">
        <f t="shared" si="83"/>
        <v>0</v>
      </c>
      <c r="O279" s="218">
        <f t="shared" si="84"/>
        <v>0</v>
      </c>
      <c r="P279" s="218">
        <f t="shared" si="85"/>
        <v>0</v>
      </c>
      <c r="Q279" s="218">
        <f t="shared" si="86"/>
        <v>0</v>
      </c>
      <c r="R279" s="218">
        <f t="shared" si="87"/>
        <v>0</v>
      </c>
      <c r="S279" s="217" t="s">
        <v>44</v>
      </c>
      <c r="T279" s="218">
        <f t="shared" si="88"/>
        <v>0</v>
      </c>
      <c r="U279" s="218">
        <f t="shared" si="89"/>
        <v>0</v>
      </c>
      <c r="V279" s="218">
        <f t="shared" si="90"/>
        <v>0</v>
      </c>
      <c r="W279" s="218">
        <f t="shared" si="91"/>
        <v>0</v>
      </c>
      <c r="X279" s="218">
        <f t="shared" si="92"/>
        <v>0</v>
      </c>
    </row>
    <row r="280" spans="1:24">
      <c r="A280" s="217"/>
      <c r="B280" s="218"/>
      <c r="C280" s="218"/>
      <c r="D280" s="218"/>
      <c r="E280" s="218"/>
      <c r="F280" s="218"/>
      <c r="G280" s="217"/>
      <c r="H280" s="218"/>
      <c r="I280" s="218"/>
      <c r="J280" s="218"/>
      <c r="K280" s="218"/>
      <c r="L280" s="218"/>
      <c r="M280" s="217"/>
      <c r="N280" s="218"/>
      <c r="O280" s="218"/>
      <c r="P280" s="218"/>
      <c r="Q280" s="218"/>
      <c r="R280" s="218"/>
      <c r="S280" s="217"/>
      <c r="T280" s="218"/>
      <c r="U280" s="218"/>
      <c r="V280" s="218"/>
      <c r="W280" s="218"/>
      <c r="X280" s="218"/>
    </row>
    <row r="281" spans="1:24">
      <c r="A281" s="193"/>
      <c r="B281" s="218"/>
      <c r="C281" s="218"/>
      <c r="D281" s="218"/>
      <c r="E281" s="218"/>
      <c r="F281" s="218"/>
      <c r="G281" s="193"/>
      <c r="H281" s="218"/>
      <c r="I281" s="218"/>
      <c r="J281" s="218"/>
      <c r="K281" s="218"/>
      <c r="L281" s="218"/>
      <c r="M281" s="193"/>
      <c r="N281" s="218"/>
      <c r="O281" s="218"/>
      <c r="P281" s="218"/>
      <c r="Q281" s="218"/>
      <c r="R281" s="218"/>
      <c r="S281" s="193"/>
      <c r="T281" s="218"/>
      <c r="U281" s="218"/>
      <c r="V281" s="218"/>
      <c r="W281" s="218"/>
      <c r="X281" s="218"/>
    </row>
    <row r="282" spans="1:24">
      <c r="A282" s="217" t="s">
        <v>38</v>
      </c>
      <c r="B282" s="218">
        <f t="shared" ref="B282:B295" si="93">VLOOKUP(A282,$A$27:$F$179,2,0)</f>
        <v>4</v>
      </c>
      <c r="C282" s="218">
        <f t="shared" ref="C282:C295" si="94">VLOOKUP(A282,$A$27:$F$179,3,0)</f>
        <v>0</v>
      </c>
      <c r="D282" s="218">
        <f t="shared" ref="D282:D295" si="95">VLOOKUP(A282,$A$27:$F$179,4,0)</f>
        <v>4</v>
      </c>
      <c r="E282" s="218">
        <f t="shared" ref="E282:E295" si="96">VLOOKUP(A282,$A$27:$F$179,5,0)</f>
        <v>0</v>
      </c>
      <c r="F282" s="218">
        <f t="shared" ref="F282:F295" si="97">VLOOKUP(A282,$A$27:$F$179,6,0)</f>
        <v>0</v>
      </c>
      <c r="G282" s="217" t="s">
        <v>38</v>
      </c>
      <c r="H282" s="218">
        <f t="shared" ref="H282:H295" si="98">VLOOKUP(G282,$G$27:$L$179,2,0)</f>
        <v>1</v>
      </c>
      <c r="I282" s="218">
        <f t="shared" ref="I282:I295" si="99">VLOOKUP(G282,$G$27:$L$179,3,0)</f>
        <v>0</v>
      </c>
      <c r="J282" s="218">
        <f t="shared" ref="J282:J295" si="100">VLOOKUP(G282,$G$27:$L$179,4,0)</f>
        <v>1</v>
      </c>
      <c r="K282" s="218">
        <f t="shared" ref="K282:K295" si="101">VLOOKUP(G282,$G$27:$L$179,5,0)</f>
        <v>0</v>
      </c>
      <c r="L282" s="218">
        <f t="shared" ref="L282:L295" si="102">VLOOKUP(G282,$G$27:$L$179,6,0)</f>
        <v>0</v>
      </c>
      <c r="M282" s="217" t="s">
        <v>38</v>
      </c>
      <c r="N282" s="218">
        <f t="shared" ref="N282:N295" si="103">VLOOKUP(M282,$M$27:$R$179,2,0)</f>
        <v>2</v>
      </c>
      <c r="O282" s="218">
        <f t="shared" ref="O282:O295" si="104">VLOOKUP(M282,$M$27:$R$179,3,0)</f>
        <v>0</v>
      </c>
      <c r="P282" s="218">
        <f t="shared" ref="P282:P295" si="105">VLOOKUP(M282,$M$27:$R$179,4,0)</f>
        <v>2</v>
      </c>
      <c r="Q282" s="218">
        <f t="shared" ref="Q282:Q295" si="106">VLOOKUP(M282,$M$27:$R$179,5,0)</f>
        <v>0</v>
      </c>
      <c r="R282" s="218">
        <f t="shared" ref="R282:R295" si="107">VLOOKUP(M282,$M$27:$R$179,6,0)</f>
        <v>0</v>
      </c>
      <c r="S282" s="217" t="s">
        <v>38</v>
      </c>
      <c r="T282" s="218">
        <f t="shared" ref="T282:T295" si="108">VLOOKUP(S282,$S$27:$X$179,2,0)</f>
        <v>1</v>
      </c>
      <c r="U282" s="218">
        <f t="shared" ref="U282:U295" si="109">VLOOKUP(S282,$S$27:$X$179,3,0)</f>
        <v>0</v>
      </c>
      <c r="V282" s="218">
        <f t="shared" ref="V282:V295" si="110">VLOOKUP(S282,$S$27:$X$179,4,0)</f>
        <v>1</v>
      </c>
      <c r="W282" s="218">
        <f t="shared" ref="W282:W295" si="111">VLOOKUP(S282,$S$27:$X$179,5,0)</f>
        <v>0</v>
      </c>
      <c r="X282" s="218">
        <f t="shared" ref="X282:X295" si="112">VLOOKUP(S282,$S$27:$X$179,6,0)</f>
        <v>0</v>
      </c>
    </row>
    <row r="283" spans="1:24">
      <c r="A283" s="217" t="s">
        <v>54</v>
      </c>
      <c r="B283" s="218">
        <f t="shared" si="93"/>
        <v>1</v>
      </c>
      <c r="C283" s="218">
        <f t="shared" si="94"/>
        <v>1</v>
      </c>
      <c r="D283" s="218">
        <f t="shared" si="95"/>
        <v>0</v>
      </c>
      <c r="E283" s="218">
        <f t="shared" si="96"/>
        <v>0</v>
      </c>
      <c r="F283" s="218">
        <f t="shared" si="97"/>
        <v>0</v>
      </c>
      <c r="G283" s="217" t="s">
        <v>54</v>
      </c>
      <c r="H283" s="218">
        <f t="shared" si="98"/>
        <v>0</v>
      </c>
      <c r="I283" s="218">
        <f t="shared" si="99"/>
        <v>0</v>
      </c>
      <c r="J283" s="218">
        <f t="shared" si="100"/>
        <v>0</v>
      </c>
      <c r="K283" s="218">
        <f t="shared" si="101"/>
        <v>0</v>
      </c>
      <c r="L283" s="218">
        <f t="shared" si="102"/>
        <v>0</v>
      </c>
      <c r="M283" s="217" t="s">
        <v>54</v>
      </c>
      <c r="N283" s="218">
        <f t="shared" si="103"/>
        <v>1</v>
      </c>
      <c r="O283" s="218">
        <f t="shared" si="104"/>
        <v>1</v>
      </c>
      <c r="P283" s="218">
        <f t="shared" si="105"/>
        <v>0</v>
      </c>
      <c r="Q283" s="218">
        <f t="shared" si="106"/>
        <v>0</v>
      </c>
      <c r="R283" s="218">
        <f t="shared" si="107"/>
        <v>0</v>
      </c>
      <c r="S283" s="217" t="s">
        <v>54</v>
      </c>
      <c r="T283" s="218">
        <f t="shared" si="108"/>
        <v>0</v>
      </c>
      <c r="U283" s="218">
        <f t="shared" si="109"/>
        <v>0</v>
      </c>
      <c r="V283" s="218">
        <f t="shared" si="110"/>
        <v>0</v>
      </c>
      <c r="W283" s="218">
        <f t="shared" si="111"/>
        <v>0</v>
      </c>
      <c r="X283" s="218">
        <f t="shared" si="112"/>
        <v>0</v>
      </c>
    </row>
    <row r="284" spans="1:24">
      <c r="A284" s="217" t="s">
        <v>109</v>
      </c>
      <c r="B284" s="218">
        <f t="shared" si="93"/>
        <v>0</v>
      </c>
      <c r="C284" s="218">
        <f t="shared" si="94"/>
        <v>0</v>
      </c>
      <c r="D284" s="218">
        <f t="shared" si="95"/>
        <v>0</v>
      </c>
      <c r="E284" s="218">
        <f t="shared" si="96"/>
        <v>0</v>
      </c>
      <c r="F284" s="218">
        <f t="shared" si="97"/>
        <v>0</v>
      </c>
      <c r="G284" s="217" t="s">
        <v>109</v>
      </c>
      <c r="H284" s="218">
        <f t="shared" si="98"/>
        <v>0</v>
      </c>
      <c r="I284" s="218">
        <f t="shared" si="99"/>
        <v>0</v>
      </c>
      <c r="J284" s="218">
        <f t="shared" si="100"/>
        <v>0</v>
      </c>
      <c r="K284" s="218">
        <f t="shared" si="101"/>
        <v>0</v>
      </c>
      <c r="L284" s="218">
        <f t="shared" si="102"/>
        <v>0</v>
      </c>
      <c r="M284" s="217" t="s">
        <v>109</v>
      </c>
      <c r="N284" s="218">
        <f t="shared" si="103"/>
        <v>0</v>
      </c>
      <c r="O284" s="218">
        <f t="shared" si="104"/>
        <v>0</v>
      </c>
      <c r="P284" s="218">
        <f t="shared" si="105"/>
        <v>0</v>
      </c>
      <c r="Q284" s="218">
        <f t="shared" si="106"/>
        <v>0</v>
      </c>
      <c r="R284" s="218">
        <f t="shared" si="107"/>
        <v>0</v>
      </c>
      <c r="S284" s="217" t="s">
        <v>109</v>
      </c>
      <c r="T284" s="218">
        <f t="shared" si="108"/>
        <v>0</v>
      </c>
      <c r="U284" s="218">
        <f t="shared" si="109"/>
        <v>0</v>
      </c>
      <c r="V284" s="218">
        <f t="shared" si="110"/>
        <v>0</v>
      </c>
      <c r="W284" s="218">
        <f t="shared" si="111"/>
        <v>0</v>
      </c>
      <c r="X284" s="218">
        <f t="shared" si="112"/>
        <v>0</v>
      </c>
    </row>
    <row r="285" spans="1:24">
      <c r="A285" s="217" t="s">
        <v>130</v>
      </c>
      <c r="B285" s="218">
        <f t="shared" si="93"/>
        <v>0</v>
      </c>
      <c r="C285" s="218">
        <f t="shared" si="94"/>
        <v>0</v>
      </c>
      <c r="D285" s="218">
        <f t="shared" si="95"/>
        <v>0</v>
      </c>
      <c r="E285" s="218">
        <f t="shared" si="96"/>
        <v>0</v>
      </c>
      <c r="F285" s="218">
        <f t="shared" si="97"/>
        <v>0</v>
      </c>
      <c r="G285" s="217" t="s">
        <v>130</v>
      </c>
      <c r="H285" s="218">
        <f t="shared" si="98"/>
        <v>0</v>
      </c>
      <c r="I285" s="218">
        <f t="shared" si="99"/>
        <v>0</v>
      </c>
      <c r="J285" s="218">
        <f t="shared" si="100"/>
        <v>0</v>
      </c>
      <c r="K285" s="218">
        <f t="shared" si="101"/>
        <v>0</v>
      </c>
      <c r="L285" s="218">
        <f t="shared" si="102"/>
        <v>0</v>
      </c>
      <c r="M285" s="217" t="s">
        <v>130</v>
      </c>
      <c r="N285" s="218">
        <f t="shared" si="103"/>
        <v>0</v>
      </c>
      <c r="O285" s="218">
        <f t="shared" si="104"/>
        <v>0</v>
      </c>
      <c r="P285" s="218">
        <f t="shared" si="105"/>
        <v>0</v>
      </c>
      <c r="Q285" s="218">
        <f t="shared" si="106"/>
        <v>0</v>
      </c>
      <c r="R285" s="218">
        <f t="shared" si="107"/>
        <v>0</v>
      </c>
      <c r="S285" s="217" t="s">
        <v>130</v>
      </c>
      <c r="T285" s="218">
        <f t="shared" si="108"/>
        <v>0</v>
      </c>
      <c r="U285" s="218">
        <f t="shared" si="109"/>
        <v>0</v>
      </c>
      <c r="V285" s="218">
        <f t="shared" si="110"/>
        <v>0</v>
      </c>
      <c r="W285" s="218">
        <f t="shared" si="111"/>
        <v>0</v>
      </c>
      <c r="X285" s="218">
        <f t="shared" si="112"/>
        <v>0</v>
      </c>
    </row>
    <row r="286" spans="1:24">
      <c r="A286" s="217" t="s">
        <v>128</v>
      </c>
      <c r="B286" s="218">
        <f t="shared" si="93"/>
        <v>0</v>
      </c>
      <c r="C286" s="218">
        <f t="shared" si="94"/>
        <v>0</v>
      </c>
      <c r="D286" s="218">
        <f t="shared" si="95"/>
        <v>0</v>
      </c>
      <c r="E286" s="218">
        <f t="shared" si="96"/>
        <v>0</v>
      </c>
      <c r="F286" s="218">
        <f t="shared" si="97"/>
        <v>0</v>
      </c>
      <c r="G286" s="217" t="s">
        <v>128</v>
      </c>
      <c r="H286" s="218">
        <f t="shared" si="98"/>
        <v>0</v>
      </c>
      <c r="I286" s="218">
        <f t="shared" si="99"/>
        <v>0</v>
      </c>
      <c r="J286" s="218">
        <f t="shared" si="100"/>
        <v>0</v>
      </c>
      <c r="K286" s="218">
        <f t="shared" si="101"/>
        <v>0</v>
      </c>
      <c r="L286" s="218">
        <f t="shared" si="102"/>
        <v>0</v>
      </c>
      <c r="M286" s="217" t="s">
        <v>128</v>
      </c>
      <c r="N286" s="218">
        <f t="shared" si="103"/>
        <v>0</v>
      </c>
      <c r="O286" s="218">
        <f t="shared" si="104"/>
        <v>0</v>
      </c>
      <c r="P286" s="218">
        <f t="shared" si="105"/>
        <v>0</v>
      </c>
      <c r="Q286" s="218">
        <f t="shared" si="106"/>
        <v>0</v>
      </c>
      <c r="R286" s="218">
        <f t="shared" si="107"/>
        <v>0</v>
      </c>
      <c r="S286" s="217" t="s">
        <v>128</v>
      </c>
      <c r="T286" s="218">
        <f t="shared" si="108"/>
        <v>0</v>
      </c>
      <c r="U286" s="218">
        <f t="shared" si="109"/>
        <v>0</v>
      </c>
      <c r="V286" s="218">
        <f t="shared" si="110"/>
        <v>0</v>
      </c>
      <c r="W286" s="218">
        <f t="shared" si="111"/>
        <v>0</v>
      </c>
      <c r="X286" s="218">
        <f t="shared" si="112"/>
        <v>0</v>
      </c>
    </row>
    <row r="287" spans="1:24">
      <c r="A287" s="217" t="s">
        <v>158</v>
      </c>
      <c r="B287" s="218">
        <f t="shared" si="93"/>
        <v>1</v>
      </c>
      <c r="C287" s="218">
        <f t="shared" si="94"/>
        <v>0</v>
      </c>
      <c r="D287" s="218">
        <f t="shared" si="95"/>
        <v>1</v>
      </c>
      <c r="E287" s="218">
        <f t="shared" si="96"/>
        <v>0</v>
      </c>
      <c r="F287" s="218">
        <f t="shared" si="97"/>
        <v>0</v>
      </c>
      <c r="G287" s="217" t="s">
        <v>158</v>
      </c>
      <c r="H287" s="218">
        <f t="shared" si="98"/>
        <v>0</v>
      </c>
      <c r="I287" s="218">
        <f t="shared" si="99"/>
        <v>0</v>
      </c>
      <c r="J287" s="218">
        <f t="shared" si="100"/>
        <v>0</v>
      </c>
      <c r="K287" s="218">
        <f t="shared" si="101"/>
        <v>0</v>
      </c>
      <c r="L287" s="218">
        <f t="shared" si="102"/>
        <v>0</v>
      </c>
      <c r="M287" s="217" t="s">
        <v>158</v>
      </c>
      <c r="N287" s="218">
        <f t="shared" si="103"/>
        <v>0</v>
      </c>
      <c r="O287" s="218">
        <f t="shared" si="104"/>
        <v>0</v>
      </c>
      <c r="P287" s="218">
        <f t="shared" si="105"/>
        <v>0</v>
      </c>
      <c r="Q287" s="218">
        <f t="shared" si="106"/>
        <v>0</v>
      </c>
      <c r="R287" s="218">
        <f t="shared" si="107"/>
        <v>0</v>
      </c>
      <c r="S287" s="217" t="s">
        <v>158</v>
      </c>
      <c r="T287" s="218">
        <f t="shared" si="108"/>
        <v>1</v>
      </c>
      <c r="U287" s="218">
        <f t="shared" si="109"/>
        <v>0</v>
      </c>
      <c r="V287" s="218">
        <f t="shared" si="110"/>
        <v>1</v>
      </c>
      <c r="W287" s="218">
        <f t="shared" si="111"/>
        <v>0</v>
      </c>
      <c r="X287" s="218">
        <f t="shared" si="112"/>
        <v>0</v>
      </c>
    </row>
    <row r="288" spans="1:24">
      <c r="A288" s="217" t="s">
        <v>53</v>
      </c>
      <c r="B288" s="218">
        <f t="shared" si="93"/>
        <v>1</v>
      </c>
      <c r="C288" s="218">
        <f t="shared" si="94"/>
        <v>0</v>
      </c>
      <c r="D288" s="218">
        <f t="shared" si="95"/>
        <v>1</v>
      </c>
      <c r="E288" s="218">
        <f t="shared" si="96"/>
        <v>0</v>
      </c>
      <c r="F288" s="218">
        <f t="shared" si="97"/>
        <v>0</v>
      </c>
      <c r="G288" s="217" t="s">
        <v>53</v>
      </c>
      <c r="H288" s="218">
        <f t="shared" si="98"/>
        <v>0</v>
      </c>
      <c r="I288" s="218">
        <f t="shared" si="99"/>
        <v>0</v>
      </c>
      <c r="J288" s="218">
        <f t="shared" si="100"/>
        <v>0</v>
      </c>
      <c r="K288" s="218">
        <f t="shared" si="101"/>
        <v>0</v>
      </c>
      <c r="L288" s="218">
        <f t="shared" si="102"/>
        <v>0</v>
      </c>
      <c r="M288" s="217" t="s">
        <v>53</v>
      </c>
      <c r="N288" s="218">
        <f t="shared" si="103"/>
        <v>1</v>
      </c>
      <c r="O288" s="218">
        <f t="shared" si="104"/>
        <v>0</v>
      </c>
      <c r="P288" s="218">
        <f t="shared" si="105"/>
        <v>1</v>
      </c>
      <c r="Q288" s="218">
        <f t="shared" si="106"/>
        <v>0</v>
      </c>
      <c r="R288" s="218">
        <f t="shared" si="107"/>
        <v>0</v>
      </c>
      <c r="S288" s="217" t="s">
        <v>53</v>
      </c>
      <c r="T288" s="218">
        <f t="shared" si="108"/>
        <v>0</v>
      </c>
      <c r="U288" s="218">
        <f t="shared" si="109"/>
        <v>0</v>
      </c>
      <c r="V288" s="218">
        <f t="shared" si="110"/>
        <v>0</v>
      </c>
      <c r="W288" s="218">
        <f t="shared" si="111"/>
        <v>0</v>
      </c>
      <c r="X288" s="218">
        <f t="shared" si="112"/>
        <v>0</v>
      </c>
    </row>
    <row r="289" spans="1:24">
      <c r="A289" s="217" t="s">
        <v>0</v>
      </c>
      <c r="B289" s="218">
        <f t="shared" si="93"/>
        <v>0</v>
      </c>
      <c r="C289" s="218">
        <f t="shared" si="94"/>
        <v>0</v>
      </c>
      <c r="D289" s="218">
        <f t="shared" si="95"/>
        <v>0</v>
      </c>
      <c r="E289" s="218">
        <f t="shared" si="96"/>
        <v>0</v>
      </c>
      <c r="F289" s="218">
        <f t="shared" si="97"/>
        <v>0</v>
      </c>
      <c r="G289" s="217" t="s">
        <v>0</v>
      </c>
      <c r="H289" s="218">
        <f t="shared" si="98"/>
        <v>0</v>
      </c>
      <c r="I289" s="218">
        <f t="shared" si="99"/>
        <v>0</v>
      </c>
      <c r="J289" s="218">
        <f t="shared" si="100"/>
        <v>0</v>
      </c>
      <c r="K289" s="218">
        <f t="shared" si="101"/>
        <v>0</v>
      </c>
      <c r="L289" s="218">
        <f t="shared" si="102"/>
        <v>0</v>
      </c>
      <c r="M289" s="217" t="s">
        <v>0</v>
      </c>
      <c r="N289" s="218">
        <f t="shared" si="103"/>
        <v>0</v>
      </c>
      <c r="O289" s="218">
        <f t="shared" si="104"/>
        <v>0</v>
      </c>
      <c r="P289" s="218">
        <f t="shared" si="105"/>
        <v>0</v>
      </c>
      <c r="Q289" s="218">
        <f t="shared" si="106"/>
        <v>0</v>
      </c>
      <c r="R289" s="218">
        <f t="shared" si="107"/>
        <v>0</v>
      </c>
      <c r="S289" s="217" t="s">
        <v>0</v>
      </c>
      <c r="T289" s="218">
        <f t="shared" si="108"/>
        <v>0</v>
      </c>
      <c r="U289" s="218">
        <f t="shared" si="109"/>
        <v>0</v>
      </c>
      <c r="V289" s="218">
        <f t="shared" si="110"/>
        <v>0</v>
      </c>
      <c r="W289" s="218">
        <f t="shared" si="111"/>
        <v>0</v>
      </c>
      <c r="X289" s="218">
        <f t="shared" si="112"/>
        <v>0</v>
      </c>
    </row>
    <row r="290" spans="1:24">
      <c r="A290" s="217" t="s">
        <v>91</v>
      </c>
      <c r="B290" s="218">
        <f t="shared" si="93"/>
        <v>0</v>
      </c>
      <c r="C290" s="218">
        <f t="shared" si="94"/>
        <v>0</v>
      </c>
      <c r="D290" s="218">
        <f t="shared" si="95"/>
        <v>0</v>
      </c>
      <c r="E290" s="218">
        <f t="shared" si="96"/>
        <v>0</v>
      </c>
      <c r="F290" s="218">
        <f t="shared" si="97"/>
        <v>0</v>
      </c>
      <c r="G290" s="217" t="s">
        <v>91</v>
      </c>
      <c r="H290" s="218">
        <f t="shared" si="98"/>
        <v>0</v>
      </c>
      <c r="I290" s="218">
        <f t="shared" si="99"/>
        <v>0</v>
      </c>
      <c r="J290" s="218">
        <f t="shared" si="100"/>
        <v>0</v>
      </c>
      <c r="K290" s="218">
        <f t="shared" si="101"/>
        <v>0</v>
      </c>
      <c r="L290" s="218">
        <f t="shared" si="102"/>
        <v>0</v>
      </c>
      <c r="M290" s="217" t="s">
        <v>91</v>
      </c>
      <c r="N290" s="218">
        <f t="shared" si="103"/>
        <v>0</v>
      </c>
      <c r="O290" s="218">
        <f t="shared" si="104"/>
        <v>0</v>
      </c>
      <c r="P290" s="218">
        <f t="shared" si="105"/>
        <v>0</v>
      </c>
      <c r="Q290" s="218">
        <f t="shared" si="106"/>
        <v>0</v>
      </c>
      <c r="R290" s="218">
        <f t="shared" si="107"/>
        <v>0</v>
      </c>
      <c r="S290" s="217" t="s">
        <v>91</v>
      </c>
      <c r="T290" s="218">
        <f t="shared" si="108"/>
        <v>0</v>
      </c>
      <c r="U290" s="218">
        <f t="shared" si="109"/>
        <v>0</v>
      </c>
      <c r="V290" s="218">
        <f t="shared" si="110"/>
        <v>0</v>
      </c>
      <c r="W290" s="218">
        <f t="shared" si="111"/>
        <v>0</v>
      </c>
      <c r="X290" s="218">
        <f t="shared" si="112"/>
        <v>0</v>
      </c>
    </row>
    <row r="291" spans="1:24">
      <c r="A291" s="217" t="s">
        <v>156</v>
      </c>
      <c r="B291" s="218">
        <f t="shared" si="93"/>
        <v>0</v>
      </c>
      <c r="C291" s="218">
        <f t="shared" si="94"/>
        <v>0</v>
      </c>
      <c r="D291" s="218">
        <f t="shared" si="95"/>
        <v>0</v>
      </c>
      <c r="E291" s="218">
        <f t="shared" si="96"/>
        <v>0</v>
      </c>
      <c r="F291" s="218">
        <f t="shared" si="97"/>
        <v>0</v>
      </c>
      <c r="G291" s="217" t="s">
        <v>156</v>
      </c>
      <c r="H291" s="218">
        <f t="shared" si="98"/>
        <v>0</v>
      </c>
      <c r="I291" s="218">
        <f t="shared" si="99"/>
        <v>0</v>
      </c>
      <c r="J291" s="218">
        <f t="shared" si="100"/>
        <v>0</v>
      </c>
      <c r="K291" s="218">
        <f t="shared" si="101"/>
        <v>0</v>
      </c>
      <c r="L291" s="218">
        <f t="shared" si="102"/>
        <v>0</v>
      </c>
      <c r="M291" s="217" t="s">
        <v>156</v>
      </c>
      <c r="N291" s="218">
        <f t="shared" si="103"/>
        <v>0</v>
      </c>
      <c r="O291" s="218">
        <f t="shared" si="104"/>
        <v>0</v>
      </c>
      <c r="P291" s="218">
        <f t="shared" si="105"/>
        <v>0</v>
      </c>
      <c r="Q291" s="218">
        <f t="shared" si="106"/>
        <v>0</v>
      </c>
      <c r="R291" s="218">
        <f t="shared" si="107"/>
        <v>0</v>
      </c>
      <c r="S291" s="217" t="s">
        <v>156</v>
      </c>
      <c r="T291" s="218">
        <f t="shared" si="108"/>
        <v>0</v>
      </c>
      <c r="U291" s="218">
        <f t="shared" si="109"/>
        <v>0</v>
      </c>
      <c r="V291" s="218">
        <f t="shared" si="110"/>
        <v>0</v>
      </c>
      <c r="W291" s="218">
        <f t="shared" si="111"/>
        <v>0</v>
      </c>
      <c r="X291" s="218">
        <f t="shared" si="112"/>
        <v>0</v>
      </c>
    </row>
    <row r="292" spans="1:24">
      <c r="A292" s="217" t="s">
        <v>129</v>
      </c>
      <c r="B292" s="218">
        <f t="shared" si="93"/>
        <v>2</v>
      </c>
      <c r="C292" s="218">
        <f t="shared" si="94"/>
        <v>0</v>
      </c>
      <c r="D292" s="218">
        <f t="shared" si="95"/>
        <v>0</v>
      </c>
      <c r="E292" s="218">
        <f t="shared" si="96"/>
        <v>1</v>
      </c>
      <c r="F292" s="218">
        <f t="shared" si="97"/>
        <v>1</v>
      </c>
      <c r="G292" s="217" t="s">
        <v>129</v>
      </c>
      <c r="H292" s="218">
        <f t="shared" si="98"/>
        <v>0</v>
      </c>
      <c r="I292" s="218">
        <f t="shared" si="99"/>
        <v>0</v>
      </c>
      <c r="J292" s="218">
        <f t="shared" si="100"/>
        <v>0</v>
      </c>
      <c r="K292" s="218">
        <f t="shared" si="101"/>
        <v>0</v>
      </c>
      <c r="L292" s="218">
        <f t="shared" si="102"/>
        <v>0</v>
      </c>
      <c r="M292" s="217" t="s">
        <v>129</v>
      </c>
      <c r="N292" s="218">
        <f t="shared" si="103"/>
        <v>1</v>
      </c>
      <c r="O292" s="218">
        <f t="shared" si="104"/>
        <v>0</v>
      </c>
      <c r="P292" s="218">
        <f t="shared" si="105"/>
        <v>0</v>
      </c>
      <c r="Q292" s="218">
        <f t="shared" si="106"/>
        <v>1</v>
      </c>
      <c r="R292" s="218">
        <f t="shared" si="107"/>
        <v>0</v>
      </c>
      <c r="S292" s="217" t="s">
        <v>129</v>
      </c>
      <c r="T292" s="218">
        <f t="shared" si="108"/>
        <v>1</v>
      </c>
      <c r="U292" s="218">
        <f t="shared" si="109"/>
        <v>0</v>
      </c>
      <c r="V292" s="218">
        <f t="shared" si="110"/>
        <v>0</v>
      </c>
      <c r="W292" s="218">
        <f t="shared" si="111"/>
        <v>0</v>
      </c>
      <c r="X292" s="218">
        <f t="shared" si="112"/>
        <v>1</v>
      </c>
    </row>
    <row r="293" spans="1:24">
      <c r="A293" s="217" t="s">
        <v>151</v>
      </c>
      <c r="B293" s="218">
        <f t="shared" si="93"/>
        <v>3</v>
      </c>
      <c r="C293" s="218">
        <f t="shared" si="94"/>
        <v>1</v>
      </c>
      <c r="D293" s="218">
        <f t="shared" si="95"/>
        <v>2</v>
      </c>
      <c r="E293" s="218">
        <f t="shared" si="96"/>
        <v>0</v>
      </c>
      <c r="F293" s="218">
        <f t="shared" si="97"/>
        <v>0</v>
      </c>
      <c r="G293" s="217" t="s">
        <v>151</v>
      </c>
      <c r="H293" s="218">
        <f t="shared" si="98"/>
        <v>0</v>
      </c>
      <c r="I293" s="218">
        <f t="shared" si="99"/>
        <v>0</v>
      </c>
      <c r="J293" s="218">
        <f t="shared" si="100"/>
        <v>0</v>
      </c>
      <c r="K293" s="218">
        <f t="shared" si="101"/>
        <v>0</v>
      </c>
      <c r="L293" s="218">
        <f t="shared" si="102"/>
        <v>0</v>
      </c>
      <c r="M293" s="217" t="s">
        <v>151</v>
      </c>
      <c r="N293" s="218">
        <f t="shared" si="103"/>
        <v>1</v>
      </c>
      <c r="O293" s="218">
        <f t="shared" si="104"/>
        <v>0</v>
      </c>
      <c r="P293" s="218">
        <f t="shared" si="105"/>
        <v>1</v>
      </c>
      <c r="Q293" s="218">
        <f t="shared" si="106"/>
        <v>0</v>
      </c>
      <c r="R293" s="218">
        <f t="shared" si="107"/>
        <v>0</v>
      </c>
      <c r="S293" s="217" t="s">
        <v>151</v>
      </c>
      <c r="T293" s="218">
        <f t="shared" si="108"/>
        <v>2</v>
      </c>
      <c r="U293" s="218">
        <f t="shared" si="109"/>
        <v>1</v>
      </c>
      <c r="V293" s="218">
        <f t="shared" si="110"/>
        <v>1</v>
      </c>
      <c r="W293" s="218">
        <f t="shared" si="111"/>
        <v>0</v>
      </c>
      <c r="X293" s="218">
        <f t="shared" si="112"/>
        <v>0</v>
      </c>
    </row>
    <row r="294" spans="1:24">
      <c r="A294" s="217" t="s">
        <v>192</v>
      </c>
      <c r="B294" s="218">
        <f t="shared" si="93"/>
        <v>0</v>
      </c>
      <c r="C294" s="218">
        <f t="shared" si="94"/>
        <v>0</v>
      </c>
      <c r="D294" s="218">
        <f t="shared" si="95"/>
        <v>0</v>
      </c>
      <c r="E294" s="218">
        <f t="shared" si="96"/>
        <v>0</v>
      </c>
      <c r="F294" s="218">
        <f t="shared" si="97"/>
        <v>0</v>
      </c>
      <c r="G294" s="217" t="s">
        <v>192</v>
      </c>
      <c r="H294" s="218">
        <f t="shared" si="98"/>
        <v>0</v>
      </c>
      <c r="I294" s="218">
        <f t="shared" si="99"/>
        <v>0</v>
      </c>
      <c r="J294" s="218">
        <f t="shared" si="100"/>
        <v>0</v>
      </c>
      <c r="K294" s="218">
        <f t="shared" si="101"/>
        <v>0</v>
      </c>
      <c r="L294" s="218">
        <f t="shared" si="102"/>
        <v>0</v>
      </c>
      <c r="M294" s="217" t="s">
        <v>192</v>
      </c>
      <c r="N294" s="218">
        <f t="shared" si="103"/>
        <v>0</v>
      </c>
      <c r="O294" s="218">
        <f t="shared" si="104"/>
        <v>0</v>
      </c>
      <c r="P294" s="218">
        <f t="shared" si="105"/>
        <v>0</v>
      </c>
      <c r="Q294" s="218">
        <f t="shared" si="106"/>
        <v>0</v>
      </c>
      <c r="R294" s="218">
        <f t="shared" si="107"/>
        <v>0</v>
      </c>
      <c r="S294" s="217" t="s">
        <v>192</v>
      </c>
      <c r="T294" s="218">
        <f t="shared" si="108"/>
        <v>0</v>
      </c>
      <c r="U294" s="218">
        <f t="shared" si="109"/>
        <v>0</v>
      </c>
      <c r="V294" s="218">
        <f t="shared" si="110"/>
        <v>0</v>
      </c>
      <c r="W294" s="218">
        <f t="shared" si="111"/>
        <v>0</v>
      </c>
      <c r="X294" s="218">
        <f t="shared" si="112"/>
        <v>0</v>
      </c>
    </row>
    <row r="295" spans="1:24">
      <c r="A295" s="217" t="s">
        <v>131</v>
      </c>
      <c r="B295" s="218">
        <f t="shared" si="93"/>
        <v>3</v>
      </c>
      <c r="C295" s="218">
        <f t="shared" si="94"/>
        <v>1</v>
      </c>
      <c r="D295" s="218">
        <f t="shared" si="95"/>
        <v>1</v>
      </c>
      <c r="E295" s="218">
        <f t="shared" si="96"/>
        <v>1</v>
      </c>
      <c r="F295" s="218">
        <f t="shared" si="97"/>
        <v>0</v>
      </c>
      <c r="G295" s="217" t="s">
        <v>131</v>
      </c>
      <c r="H295" s="218">
        <f t="shared" si="98"/>
        <v>1</v>
      </c>
      <c r="I295" s="218">
        <f t="shared" si="99"/>
        <v>0</v>
      </c>
      <c r="J295" s="218">
        <f t="shared" si="100"/>
        <v>1</v>
      </c>
      <c r="K295" s="218">
        <f t="shared" si="101"/>
        <v>0</v>
      </c>
      <c r="L295" s="218">
        <f t="shared" si="102"/>
        <v>0</v>
      </c>
      <c r="M295" s="217" t="s">
        <v>131</v>
      </c>
      <c r="N295" s="218">
        <f t="shared" si="103"/>
        <v>1</v>
      </c>
      <c r="O295" s="218">
        <f t="shared" si="104"/>
        <v>0</v>
      </c>
      <c r="P295" s="218">
        <f t="shared" si="105"/>
        <v>0</v>
      </c>
      <c r="Q295" s="218">
        <f t="shared" si="106"/>
        <v>1</v>
      </c>
      <c r="R295" s="218">
        <f t="shared" si="107"/>
        <v>0</v>
      </c>
      <c r="S295" s="217" t="s">
        <v>131</v>
      </c>
      <c r="T295" s="218">
        <f t="shared" si="108"/>
        <v>1</v>
      </c>
      <c r="U295" s="218">
        <f t="shared" si="109"/>
        <v>1</v>
      </c>
      <c r="V295" s="218">
        <f t="shared" si="110"/>
        <v>0</v>
      </c>
      <c r="W295" s="218">
        <f t="shared" si="111"/>
        <v>0</v>
      </c>
      <c r="X295" s="218">
        <f t="shared" si="112"/>
        <v>0</v>
      </c>
    </row>
    <row r="296" spans="1:24">
      <c r="A296" s="217"/>
      <c r="B296" s="218"/>
      <c r="C296" s="218"/>
      <c r="D296" s="218"/>
      <c r="E296" s="218"/>
      <c r="F296" s="218"/>
      <c r="G296" s="217"/>
      <c r="H296" s="218"/>
      <c r="I296" s="218"/>
      <c r="J296" s="218"/>
      <c r="K296" s="218"/>
      <c r="L296" s="218"/>
      <c r="M296" s="217"/>
      <c r="N296" s="218"/>
      <c r="O296" s="218"/>
      <c r="P296" s="218"/>
      <c r="Q296" s="218"/>
      <c r="R296" s="218"/>
      <c r="S296" s="217"/>
      <c r="T296" s="218"/>
      <c r="U296" s="218"/>
      <c r="V296" s="218"/>
      <c r="W296" s="218"/>
      <c r="X296" s="218"/>
    </row>
    <row r="297" spans="1:24">
      <c r="A297" s="220"/>
      <c r="B297" s="218"/>
      <c r="C297" s="218"/>
      <c r="D297" s="218"/>
      <c r="E297" s="218"/>
      <c r="F297" s="218"/>
      <c r="G297" s="220"/>
      <c r="H297" s="218"/>
      <c r="I297" s="218"/>
      <c r="J297" s="218"/>
      <c r="K297" s="218"/>
      <c r="L297" s="218"/>
      <c r="M297" s="220"/>
      <c r="N297" s="218"/>
      <c r="O297" s="218"/>
      <c r="P297" s="218"/>
      <c r="Q297" s="218"/>
      <c r="R297" s="218"/>
      <c r="S297" s="220"/>
      <c r="T297" s="218"/>
      <c r="U297" s="218"/>
      <c r="V297" s="218"/>
      <c r="W297" s="218"/>
      <c r="X297" s="218"/>
    </row>
    <row r="298" spans="1:24">
      <c r="A298" s="217" t="s">
        <v>14</v>
      </c>
      <c r="B298" s="218">
        <f t="shared" ref="B298:B308" si="113">VLOOKUP(A298,$A$27:$F$179,2,0)</f>
        <v>0</v>
      </c>
      <c r="C298" s="218">
        <f t="shared" ref="C298:C308" si="114">VLOOKUP(A298,$A$27:$F$179,3,0)</f>
        <v>0</v>
      </c>
      <c r="D298" s="218">
        <f t="shared" ref="D298:D308" si="115">VLOOKUP(A298,$A$27:$F$179,4,0)</f>
        <v>0</v>
      </c>
      <c r="E298" s="218">
        <f t="shared" ref="E298:E308" si="116">VLOOKUP(A298,$A$27:$F$179,5,0)</f>
        <v>0</v>
      </c>
      <c r="F298" s="218">
        <f t="shared" ref="F298:F308" si="117">VLOOKUP(A298,$A$27:$F$179,6,0)</f>
        <v>0</v>
      </c>
      <c r="G298" s="217" t="s">
        <v>14</v>
      </c>
      <c r="H298" s="218">
        <f t="shared" ref="H298:H308" si="118">VLOOKUP(G298,$G$27:$L$179,2,0)</f>
        <v>0</v>
      </c>
      <c r="I298" s="218">
        <f t="shared" ref="I298:I308" si="119">VLOOKUP(G298,$G$27:$L$179,3,0)</f>
        <v>0</v>
      </c>
      <c r="J298" s="218">
        <f t="shared" ref="J298:J308" si="120">VLOOKUP(G298,$G$27:$L$179,4,0)</f>
        <v>0</v>
      </c>
      <c r="K298" s="218">
        <f t="shared" ref="K298:K308" si="121">VLOOKUP(G298,$G$27:$L$179,5,0)</f>
        <v>0</v>
      </c>
      <c r="L298" s="218">
        <f t="shared" ref="L298:L308" si="122">VLOOKUP(G298,$G$27:$L$179,6,0)</f>
        <v>0</v>
      </c>
      <c r="M298" s="217" t="s">
        <v>14</v>
      </c>
      <c r="N298" s="218">
        <f t="shared" ref="N298:N308" si="123">VLOOKUP(M298,$M$27:$R$179,2,0)</f>
        <v>0</v>
      </c>
      <c r="O298" s="218">
        <f t="shared" ref="O298:O308" si="124">VLOOKUP(M298,$M$27:$R$179,3,0)</f>
        <v>0</v>
      </c>
      <c r="P298" s="218">
        <f t="shared" ref="P298:P308" si="125">VLOOKUP(M298,$M$27:$R$179,4,0)</f>
        <v>0</v>
      </c>
      <c r="Q298" s="218">
        <f t="shared" ref="Q298:Q308" si="126">VLOOKUP(M298,$M$27:$R$179,5,0)</f>
        <v>0</v>
      </c>
      <c r="R298" s="218">
        <f t="shared" ref="R298:R308" si="127">VLOOKUP(M298,$M$27:$R$179,6,0)</f>
        <v>0</v>
      </c>
      <c r="S298" s="217" t="s">
        <v>14</v>
      </c>
      <c r="T298" s="218">
        <f t="shared" ref="T298:T308" si="128">VLOOKUP(S298,$S$27:$X$179,2,0)</f>
        <v>0</v>
      </c>
      <c r="U298" s="218">
        <f t="shared" ref="U298:U308" si="129">VLOOKUP(S298,$S$27:$X$179,3,0)</f>
        <v>0</v>
      </c>
      <c r="V298" s="218">
        <f t="shared" ref="V298:V308" si="130">VLOOKUP(S298,$S$27:$X$179,4,0)</f>
        <v>0</v>
      </c>
      <c r="W298" s="218">
        <f t="shared" ref="W298:W308" si="131">VLOOKUP(S298,$S$27:$X$179,5,0)</f>
        <v>0</v>
      </c>
      <c r="X298" s="218">
        <f t="shared" ref="X298:X308" si="132">VLOOKUP(S298,$S$27:$X$179,6,0)</f>
        <v>0</v>
      </c>
    </row>
    <row r="299" spans="1:24">
      <c r="A299" s="217" t="s">
        <v>31</v>
      </c>
      <c r="B299" s="218">
        <f t="shared" si="113"/>
        <v>3</v>
      </c>
      <c r="C299" s="218">
        <f t="shared" si="114"/>
        <v>0</v>
      </c>
      <c r="D299" s="218">
        <f t="shared" si="115"/>
        <v>0</v>
      </c>
      <c r="E299" s="218">
        <f t="shared" si="116"/>
        <v>3</v>
      </c>
      <c r="F299" s="218">
        <f t="shared" si="117"/>
        <v>0</v>
      </c>
      <c r="G299" s="217" t="s">
        <v>31</v>
      </c>
      <c r="H299" s="218">
        <f t="shared" si="118"/>
        <v>1</v>
      </c>
      <c r="I299" s="218">
        <f t="shared" si="119"/>
        <v>0</v>
      </c>
      <c r="J299" s="218">
        <f t="shared" si="120"/>
        <v>0</v>
      </c>
      <c r="K299" s="218">
        <f t="shared" si="121"/>
        <v>1</v>
      </c>
      <c r="L299" s="218">
        <f t="shared" si="122"/>
        <v>0</v>
      </c>
      <c r="M299" s="217" t="s">
        <v>31</v>
      </c>
      <c r="N299" s="218">
        <f t="shared" si="123"/>
        <v>1</v>
      </c>
      <c r="O299" s="218">
        <f t="shared" si="124"/>
        <v>0</v>
      </c>
      <c r="P299" s="218">
        <f t="shared" si="125"/>
        <v>0</v>
      </c>
      <c r="Q299" s="218">
        <f t="shared" si="126"/>
        <v>1</v>
      </c>
      <c r="R299" s="218">
        <f t="shared" si="127"/>
        <v>0</v>
      </c>
      <c r="S299" s="217" t="s">
        <v>31</v>
      </c>
      <c r="T299" s="218">
        <f t="shared" si="128"/>
        <v>1</v>
      </c>
      <c r="U299" s="218">
        <f t="shared" si="129"/>
        <v>0</v>
      </c>
      <c r="V299" s="218">
        <f t="shared" si="130"/>
        <v>0</v>
      </c>
      <c r="W299" s="218">
        <f t="shared" si="131"/>
        <v>1</v>
      </c>
      <c r="X299" s="218">
        <f t="shared" si="132"/>
        <v>0</v>
      </c>
    </row>
    <row r="300" spans="1:24">
      <c r="A300" s="217" t="s">
        <v>13</v>
      </c>
      <c r="B300" s="218">
        <f t="shared" si="113"/>
        <v>0</v>
      </c>
      <c r="C300" s="218">
        <f t="shared" si="114"/>
        <v>0</v>
      </c>
      <c r="D300" s="218">
        <f t="shared" si="115"/>
        <v>0</v>
      </c>
      <c r="E300" s="218">
        <f t="shared" si="116"/>
        <v>0</v>
      </c>
      <c r="F300" s="218">
        <f t="shared" si="117"/>
        <v>0</v>
      </c>
      <c r="G300" s="217" t="s">
        <v>13</v>
      </c>
      <c r="H300" s="218">
        <f t="shared" si="118"/>
        <v>0</v>
      </c>
      <c r="I300" s="218">
        <f t="shared" si="119"/>
        <v>0</v>
      </c>
      <c r="J300" s="218">
        <f t="shared" si="120"/>
        <v>0</v>
      </c>
      <c r="K300" s="218">
        <f t="shared" si="121"/>
        <v>0</v>
      </c>
      <c r="L300" s="218">
        <f t="shared" si="122"/>
        <v>0</v>
      </c>
      <c r="M300" s="217" t="s">
        <v>13</v>
      </c>
      <c r="N300" s="218">
        <f t="shared" si="123"/>
        <v>0</v>
      </c>
      <c r="O300" s="218">
        <f t="shared" si="124"/>
        <v>0</v>
      </c>
      <c r="P300" s="218">
        <f t="shared" si="125"/>
        <v>0</v>
      </c>
      <c r="Q300" s="218">
        <f t="shared" si="126"/>
        <v>0</v>
      </c>
      <c r="R300" s="218">
        <f t="shared" si="127"/>
        <v>0</v>
      </c>
      <c r="S300" s="217" t="s">
        <v>13</v>
      </c>
      <c r="T300" s="218">
        <f t="shared" si="128"/>
        <v>0</v>
      </c>
      <c r="U300" s="218">
        <f t="shared" si="129"/>
        <v>0</v>
      </c>
      <c r="V300" s="218">
        <f t="shared" si="130"/>
        <v>0</v>
      </c>
      <c r="W300" s="218">
        <f t="shared" si="131"/>
        <v>0</v>
      </c>
      <c r="X300" s="218">
        <f t="shared" si="132"/>
        <v>0</v>
      </c>
    </row>
    <row r="301" spans="1:24">
      <c r="A301" s="217" t="s">
        <v>108</v>
      </c>
      <c r="B301" s="218">
        <f t="shared" si="113"/>
        <v>1</v>
      </c>
      <c r="C301" s="218">
        <f t="shared" si="114"/>
        <v>0</v>
      </c>
      <c r="D301" s="218">
        <f t="shared" si="115"/>
        <v>1</v>
      </c>
      <c r="E301" s="218">
        <f t="shared" si="116"/>
        <v>0</v>
      </c>
      <c r="F301" s="218">
        <f t="shared" si="117"/>
        <v>0</v>
      </c>
      <c r="G301" s="217" t="s">
        <v>108</v>
      </c>
      <c r="H301" s="218">
        <f t="shared" si="118"/>
        <v>1</v>
      </c>
      <c r="I301" s="218">
        <f t="shared" si="119"/>
        <v>0</v>
      </c>
      <c r="J301" s="218">
        <f t="shared" si="120"/>
        <v>1</v>
      </c>
      <c r="K301" s="218">
        <f t="shared" si="121"/>
        <v>0</v>
      </c>
      <c r="L301" s="218">
        <f t="shared" si="122"/>
        <v>0</v>
      </c>
      <c r="M301" s="217" t="s">
        <v>108</v>
      </c>
      <c r="N301" s="218">
        <f t="shared" si="123"/>
        <v>0</v>
      </c>
      <c r="O301" s="218">
        <f t="shared" si="124"/>
        <v>0</v>
      </c>
      <c r="P301" s="218">
        <f t="shared" si="125"/>
        <v>0</v>
      </c>
      <c r="Q301" s="218">
        <f t="shared" si="126"/>
        <v>0</v>
      </c>
      <c r="R301" s="218">
        <f t="shared" si="127"/>
        <v>0</v>
      </c>
      <c r="S301" s="217" t="s">
        <v>108</v>
      </c>
      <c r="T301" s="218">
        <f t="shared" si="128"/>
        <v>0</v>
      </c>
      <c r="U301" s="218">
        <f t="shared" si="129"/>
        <v>0</v>
      </c>
      <c r="V301" s="218">
        <f t="shared" si="130"/>
        <v>0</v>
      </c>
      <c r="W301" s="218">
        <f t="shared" si="131"/>
        <v>0</v>
      </c>
      <c r="X301" s="218">
        <f t="shared" si="132"/>
        <v>0</v>
      </c>
    </row>
    <row r="302" spans="1:24">
      <c r="A302" s="217" t="s">
        <v>145</v>
      </c>
      <c r="B302" s="218">
        <f t="shared" si="113"/>
        <v>2</v>
      </c>
      <c r="C302" s="218">
        <f t="shared" si="114"/>
        <v>0</v>
      </c>
      <c r="D302" s="218">
        <f t="shared" si="115"/>
        <v>2</v>
      </c>
      <c r="E302" s="218">
        <f t="shared" si="116"/>
        <v>0</v>
      </c>
      <c r="F302" s="218">
        <f t="shared" si="117"/>
        <v>0</v>
      </c>
      <c r="G302" s="217" t="s">
        <v>145</v>
      </c>
      <c r="H302" s="218">
        <f t="shared" si="118"/>
        <v>1</v>
      </c>
      <c r="I302" s="218">
        <f t="shared" si="119"/>
        <v>0</v>
      </c>
      <c r="J302" s="218">
        <f t="shared" si="120"/>
        <v>1</v>
      </c>
      <c r="K302" s="218">
        <f t="shared" si="121"/>
        <v>0</v>
      </c>
      <c r="L302" s="218">
        <f t="shared" si="122"/>
        <v>0</v>
      </c>
      <c r="M302" s="217" t="s">
        <v>145</v>
      </c>
      <c r="N302" s="218">
        <f t="shared" si="123"/>
        <v>1</v>
      </c>
      <c r="O302" s="218">
        <f t="shared" si="124"/>
        <v>0</v>
      </c>
      <c r="P302" s="218">
        <f t="shared" si="125"/>
        <v>1</v>
      </c>
      <c r="Q302" s="218">
        <f t="shared" si="126"/>
        <v>0</v>
      </c>
      <c r="R302" s="218">
        <f t="shared" si="127"/>
        <v>0</v>
      </c>
      <c r="S302" s="217" t="s">
        <v>145</v>
      </c>
      <c r="T302" s="218">
        <f t="shared" si="128"/>
        <v>0</v>
      </c>
      <c r="U302" s="218">
        <f t="shared" si="129"/>
        <v>0</v>
      </c>
      <c r="V302" s="218">
        <f t="shared" si="130"/>
        <v>0</v>
      </c>
      <c r="W302" s="218">
        <f t="shared" si="131"/>
        <v>0</v>
      </c>
      <c r="X302" s="218">
        <f t="shared" si="132"/>
        <v>0</v>
      </c>
    </row>
    <row r="303" spans="1:24">
      <c r="A303" s="217" t="s">
        <v>15</v>
      </c>
      <c r="B303" s="218">
        <f t="shared" si="113"/>
        <v>0</v>
      </c>
      <c r="C303" s="218">
        <f t="shared" si="114"/>
        <v>0</v>
      </c>
      <c r="D303" s="218">
        <f t="shared" si="115"/>
        <v>0</v>
      </c>
      <c r="E303" s="218">
        <f t="shared" si="116"/>
        <v>0</v>
      </c>
      <c r="F303" s="218">
        <f t="shared" si="117"/>
        <v>0</v>
      </c>
      <c r="G303" s="217" t="s">
        <v>15</v>
      </c>
      <c r="H303" s="218">
        <f t="shared" si="118"/>
        <v>0</v>
      </c>
      <c r="I303" s="218">
        <f t="shared" si="119"/>
        <v>0</v>
      </c>
      <c r="J303" s="218">
        <f t="shared" si="120"/>
        <v>0</v>
      </c>
      <c r="K303" s="218">
        <f t="shared" si="121"/>
        <v>0</v>
      </c>
      <c r="L303" s="218">
        <f t="shared" si="122"/>
        <v>0</v>
      </c>
      <c r="M303" s="217" t="s">
        <v>15</v>
      </c>
      <c r="N303" s="218">
        <f t="shared" si="123"/>
        <v>0</v>
      </c>
      <c r="O303" s="218">
        <f t="shared" si="124"/>
        <v>0</v>
      </c>
      <c r="P303" s="218">
        <f t="shared" si="125"/>
        <v>0</v>
      </c>
      <c r="Q303" s="218">
        <f t="shared" si="126"/>
        <v>0</v>
      </c>
      <c r="R303" s="218">
        <f t="shared" si="127"/>
        <v>0</v>
      </c>
      <c r="S303" s="217" t="s">
        <v>15</v>
      </c>
      <c r="T303" s="218">
        <f t="shared" si="128"/>
        <v>0</v>
      </c>
      <c r="U303" s="218">
        <f t="shared" si="129"/>
        <v>0</v>
      </c>
      <c r="V303" s="218">
        <f t="shared" si="130"/>
        <v>0</v>
      </c>
      <c r="W303" s="218">
        <f t="shared" si="131"/>
        <v>0</v>
      </c>
      <c r="X303" s="218">
        <f t="shared" si="132"/>
        <v>0</v>
      </c>
    </row>
    <row r="304" spans="1:24">
      <c r="A304" s="217" t="s">
        <v>123</v>
      </c>
      <c r="B304" s="218">
        <f t="shared" si="113"/>
        <v>2</v>
      </c>
      <c r="C304" s="218">
        <f t="shared" si="114"/>
        <v>0</v>
      </c>
      <c r="D304" s="218">
        <f t="shared" si="115"/>
        <v>2</v>
      </c>
      <c r="E304" s="218">
        <f t="shared" si="116"/>
        <v>0</v>
      </c>
      <c r="F304" s="218">
        <f t="shared" si="117"/>
        <v>0</v>
      </c>
      <c r="G304" s="217" t="s">
        <v>123</v>
      </c>
      <c r="H304" s="218">
        <f t="shared" si="118"/>
        <v>0</v>
      </c>
      <c r="I304" s="218">
        <f t="shared" si="119"/>
        <v>0</v>
      </c>
      <c r="J304" s="218">
        <f t="shared" si="120"/>
        <v>0</v>
      </c>
      <c r="K304" s="218">
        <f t="shared" si="121"/>
        <v>0</v>
      </c>
      <c r="L304" s="218">
        <f t="shared" si="122"/>
        <v>0</v>
      </c>
      <c r="M304" s="217" t="s">
        <v>123</v>
      </c>
      <c r="N304" s="218">
        <f t="shared" si="123"/>
        <v>0</v>
      </c>
      <c r="O304" s="218">
        <f t="shared" si="124"/>
        <v>0</v>
      </c>
      <c r="P304" s="218">
        <f t="shared" si="125"/>
        <v>0</v>
      </c>
      <c r="Q304" s="218">
        <f t="shared" si="126"/>
        <v>0</v>
      </c>
      <c r="R304" s="218">
        <f t="shared" si="127"/>
        <v>0</v>
      </c>
      <c r="S304" s="217" t="s">
        <v>123</v>
      </c>
      <c r="T304" s="218">
        <f t="shared" si="128"/>
        <v>2</v>
      </c>
      <c r="U304" s="218">
        <f t="shared" si="129"/>
        <v>0</v>
      </c>
      <c r="V304" s="218">
        <f t="shared" si="130"/>
        <v>2</v>
      </c>
      <c r="W304" s="218">
        <f t="shared" si="131"/>
        <v>0</v>
      </c>
      <c r="X304" s="218">
        <f t="shared" si="132"/>
        <v>0</v>
      </c>
    </row>
    <row r="305" spans="1:24">
      <c r="A305" s="217" t="s">
        <v>32</v>
      </c>
      <c r="B305" s="218">
        <f t="shared" si="113"/>
        <v>0</v>
      </c>
      <c r="C305" s="218">
        <f t="shared" si="114"/>
        <v>0</v>
      </c>
      <c r="D305" s="218">
        <f t="shared" si="115"/>
        <v>0</v>
      </c>
      <c r="E305" s="218">
        <f t="shared" si="116"/>
        <v>0</v>
      </c>
      <c r="F305" s="218">
        <f t="shared" si="117"/>
        <v>0</v>
      </c>
      <c r="G305" s="217" t="s">
        <v>32</v>
      </c>
      <c r="H305" s="218">
        <f t="shared" si="118"/>
        <v>0</v>
      </c>
      <c r="I305" s="218">
        <f t="shared" si="119"/>
        <v>0</v>
      </c>
      <c r="J305" s="218">
        <f t="shared" si="120"/>
        <v>0</v>
      </c>
      <c r="K305" s="218">
        <f t="shared" si="121"/>
        <v>0</v>
      </c>
      <c r="L305" s="218">
        <f t="shared" si="122"/>
        <v>0</v>
      </c>
      <c r="M305" s="217" t="s">
        <v>32</v>
      </c>
      <c r="N305" s="218">
        <f t="shared" si="123"/>
        <v>0</v>
      </c>
      <c r="O305" s="218">
        <f t="shared" si="124"/>
        <v>0</v>
      </c>
      <c r="P305" s="218">
        <f t="shared" si="125"/>
        <v>0</v>
      </c>
      <c r="Q305" s="218">
        <f t="shared" si="126"/>
        <v>0</v>
      </c>
      <c r="R305" s="218">
        <f t="shared" si="127"/>
        <v>0</v>
      </c>
      <c r="S305" s="217" t="s">
        <v>32</v>
      </c>
      <c r="T305" s="218">
        <f t="shared" si="128"/>
        <v>0</v>
      </c>
      <c r="U305" s="218">
        <f t="shared" si="129"/>
        <v>0</v>
      </c>
      <c r="V305" s="218">
        <f t="shared" si="130"/>
        <v>0</v>
      </c>
      <c r="W305" s="218">
        <f t="shared" si="131"/>
        <v>0</v>
      </c>
      <c r="X305" s="218">
        <f t="shared" si="132"/>
        <v>0</v>
      </c>
    </row>
    <row r="306" spans="1:24">
      <c r="A306" s="217" t="s">
        <v>39</v>
      </c>
      <c r="B306" s="218">
        <f t="shared" si="113"/>
        <v>1</v>
      </c>
      <c r="C306" s="218">
        <f t="shared" si="114"/>
        <v>0</v>
      </c>
      <c r="D306" s="218">
        <f t="shared" si="115"/>
        <v>0</v>
      </c>
      <c r="E306" s="218">
        <f t="shared" si="116"/>
        <v>0</v>
      </c>
      <c r="F306" s="218">
        <f t="shared" si="117"/>
        <v>1</v>
      </c>
      <c r="G306" s="217" t="s">
        <v>39</v>
      </c>
      <c r="H306" s="218">
        <f t="shared" si="118"/>
        <v>0</v>
      </c>
      <c r="I306" s="218">
        <f t="shared" si="119"/>
        <v>0</v>
      </c>
      <c r="J306" s="218">
        <f t="shared" si="120"/>
        <v>0</v>
      </c>
      <c r="K306" s="218">
        <f t="shared" si="121"/>
        <v>0</v>
      </c>
      <c r="L306" s="218">
        <f t="shared" si="122"/>
        <v>0</v>
      </c>
      <c r="M306" s="217" t="s">
        <v>39</v>
      </c>
      <c r="N306" s="218">
        <f t="shared" si="123"/>
        <v>1</v>
      </c>
      <c r="O306" s="218">
        <f t="shared" si="124"/>
        <v>0</v>
      </c>
      <c r="P306" s="218">
        <f t="shared" si="125"/>
        <v>0</v>
      </c>
      <c r="Q306" s="218">
        <f t="shared" si="126"/>
        <v>0</v>
      </c>
      <c r="R306" s="218">
        <f t="shared" si="127"/>
        <v>1</v>
      </c>
      <c r="S306" s="217" t="s">
        <v>39</v>
      </c>
      <c r="T306" s="218">
        <f t="shared" si="128"/>
        <v>0</v>
      </c>
      <c r="U306" s="218">
        <f t="shared" si="129"/>
        <v>0</v>
      </c>
      <c r="V306" s="218">
        <f t="shared" si="130"/>
        <v>0</v>
      </c>
      <c r="W306" s="218">
        <f t="shared" si="131"/>
        <v>0</v>
      </c>
      <c r="X306" s="218">
        <f t="shared" si="132"/>
        <v>0</v>
      </c>
    </row>
    <row r="307" spans="1:24">
      <c r="A307" s="217" t="s">
        <v>119</v>
      </c>
      <c r="B307" s="218">
        <f t="shared" si="113"/>
        <v>3</v>
      </c>
      <c r="C307" s="218">
        <f t="shared" si="114"/>
        <v>1</v>
      </c>
      <c r="D307" s="218">
        <f t="shared" si="115"/>
        <v>0</v>
      </c>
      <c r="E307" s="218">
        <f t="shared" si="116"/>
        <v>2</v>
      </c>
      <c r="F307" s="218">
        <f t="shared" si="117"/>
        <v>0</v>
      </c>
      <c r="G307" s="217" t="s">
        <v>119</v>
      </c>
      <c r="H307" s="218">
        <f t="shared" si="118"/>
        <v>1</v>
      </c>
      <c r="I307" s="218">
        <f t="shared" si="119"/>
        <v>1</v>
      </c>
      <c r="J307" s="218">
        <f t="shared" si="120"/>
        <v>0</v>
      </c>
      <c r="K307" s="218">
        <f t="shared" si="121"/>
        <v>0</v>
      </c>
      <c r="L307" s="218">
        <f t="shared" si="122"/>
        <v>0</v>
      </c>
      <c r="M307" s="217" t="s">
        <v>119</v>
      </c>
      <c r="N307" s="218">
        <f t="shared" si="123"/>
        <v>2</v>
      </c>
      <c r="O307" s="218">
        <f t="shared" si="124"/>
        <v>0</v>
      </c>
      <c r="P307" s="218">
        <f t="shared" si="125"/>
        <v>0</v>
      </c>
      <c r="Q307" s="218">
        <f t="shared" si="126"/>
        <v>2</v>
      </c>
      <c r="R307" s="218">
        <f t="shared" si="127"/>
        <v>0</v>
      </c>
      <c r="S307" s="217" t="s">
        <v>119</v>
      </c>
      <c r="T307" s="218">
        <f t="shared" si="128"/>
        <v>0</v>
      </c>
      <c r="U307" s="218">
        <f t="shared" si="129"/>
        <v>0</v>
      </c>
      <c r="V307" s="218">
        <f t="shared" si="130"/>
        <v>0</v>
      </c>
      <c r="W307" s="218">
        <f t="shared" si="131"/>
        <v>0</v>
      </c>
      <c r="X307" s="218">
        <f t="shared" si="132"/>
        <v>0</v>
      </c>
    </row>
    <row r="308" spans="1:24">
      <c r="A308" s="217" t="s">
        <v>65</v>
      </c>
      <c r="B308" s="218">
        <f t="shared" si="113"/>
        <v>2</v>
      </c>
      <c r="C308" s="218">
        <f t="shared" si="114"/>
        <v>0</v>
      </c>
      <c r="D308" s="218">
        <f t="shared" si="115"/>
        <v>0</v>
      </c>
      <c r="E308" s="218">
        <f t="shared" si="116"/>
        <v>1</v>
      </c>
      <c r="F308" s="218">
        <f t="shared" si="117"/>
        <v>1</v>
      </c>
      <c r="G308" s="217" t="s">
        <v>65</v>
      </c>
      <c r="H308" s="218">
        <f t="shared" si="118"/>
        <v>1</v>
      </c>
      <c r="I308" s="218">
        <f t="shared" si="119"/>
        <v>0</v>
      </c>
      <c r="J308" s="218">
        <f t="shared" si="120"/>
        <v>0</v>
      </c>
      <c r="K308" s="218">
        <f t="shared" si="121"/>
        <v>0</v>
      </c>
      <c r="L308" s="218">
        <f t="shared" si="122"/>
        <v>1</v>
      </c>
      <c r="M308" s="217" t="s">
        <v>65</v>
      </c>
      <c r="N308" s="218">
        <f t="shared" si="123"/>
        <v>1</v>
      </c>
      <c r="O308" s="218">
        <f t="shared" si="124"/>
        <v>0</v>
      </c>
      <c r="P308" s="218">
        <f t="shared" si="125"/>
        <v>0</v>
      </c>
      <c r="Q308" s="218">
        <f t="shared" si="126"/>
        <v>1</v>
      </c>
      <c r="R308" s="218">
        <f t="shared" si="127"/>
        <v>0</v>
      </c>
      <c r="S308" s="217" t="s">
        <v>65</v>
      </c>
      <c r="T308" s="218">
        <f t="shared" si="128"/>
        <v>0</v>
      </c>
      <c r="U308" s="218">
        <f t="shared" si="129"/>
        <v>0</v>
      </c>
      <c r="V308" s="218">
        <f t="shared" si="130"/>
        <v>0</v>
      </c>
      <c r="W308" s="218">
        <f t="shared" si="131"/>
        <v>0</v>
      </c>
      <c r="X308" s="218">
        <f t="shared" si="132"/>
        <v>0</v>
      </c>
    </row>
    <row r="309" spans="1:24">
      <c r="A309" s="217"/>
      <c r="B309" s="218"/>
      <c r="C309" s="218"/>
      <c r="D309" s="218"/>
      <c r="E309" s="218"/>
      <c r="F309" s="218"/>
      <c r="G309" s="217"/>
      <c r="H309" s="218"/>
      <c r="I309" s="218"/>
      <c r="J309" s="218"/>
      <c r="K309" s="218"/>
      <c r="L309" s="218"/>
      <c r="M309" s="217"/>
      <c r="N309" s="218"/>
      <c r="O309" s="218"/>
      <c r="P309" s="218"/>
      <c r="Q309" s="218"/>
      <c r="R309" s="218"/>
      <c r="S309" s="217"/>
      <c r="T309" s="218"/>
      <c r="U309" s="218"/>
      <c r="V309" s="218"/>
      <c r="W309" s="218"/>
      <c r="X309" s="218"/>
    </row>
    <row r="310" spans="1:24">
      <c r="A310" s="220"/>
      <c r="B310" s="218"/>
      <c r="C310" s="218"/>
      <c r="D310" s="218"/>
      <c r="E310" s="218"/>
      <c r="F310" s="218"/>
      <c r="G310" s="220"/>
      <c r="H310" s="218"/>
      <c r="I310" s="218"/>
      <c r="J310" s="218"/>
      <c r="K310" s="218"/>
      <c r="L310" s="218"/>
      <c r="M310" s="220"/>
      <c r="N310" s="218"/>
      <c r="O310" s="218"/>
      <c r="P310" s="218"/>
      <c r="Q310" s="218"/>
      <c r="R310" s="218"/>
      <c r="S310" s="220"/>
      <c r="T310" s="218"/>
      <c r="U310" s="218"/>
      <c r="V310" s="218"/>
      <c r="W310" s="218"/>
      <c r="X310" s="218"/>
    </row>
    <row r="311" spans="1:24">
      <c r="A311" s="217" t="s">
        <v>94</v>
      </c>
      <c r="B311" s="218">
        <f t="shared" ref="B311:B343" si="133">VLOOKUP(A311,$A$27:$F$179,2,0)</f>
        <v>1</v>
      </c>
      <c r="C311" s="218">
        <f t="shared" ref="C311:C343" si="134">VLOOKUP(A311,$A$27:$F$179,3,0)</f>
        <v>1</v>
      </c>
      <c r="D311" s="218">
        <f t="shared" ref="D311:D343" si="135">VLOOKUP(A311,$A$27:$F$179,4,0)</f>
        <v>0</v>
      </c>
      <c r="E311" s="218">
        <f t="shared" ref="E311:E343" si="136">VLOOKUP(A311,$A$27:$F$179,5,0)</f>
        <v>0</v>
      </c>
      <c r="F311" s="218">
        <f t="shared" ref="F311:F343" si="137">VLOOKUP(A311,$A$27:$F$179,6,0)</f>
        <v>0</v>
      </c>
      <c r="G311" s="217" t="s">
        <v>94</v>
      </c>
      <c r="H311" s="218">
        <f t="shared" ref="H311:H343" si="138">VLOOKUP(G311,$G$27:$L$179,2,0)</f>
        <v>0</v>
      </c>
      <c r="I311" s="218">
        <f t="shared" ref="I311:I343" si="139">VLOOKUP(G311,$G$27:$L$179,3,0)</f>
        <v>0</v>
      </c>
      <c r="J311" s="218">
        <f t="shared" ref="J311:J343" si="140">VLOOKUP(G311,$G$27:$L$179,4,0)</f>
        <v>0</v>
      </c>
      <c r="K311" s="218">
        <f t="shared" ref="K311:K343" si="141">VLOOKUP(G311,$G$27:$L$179,5,0)</f>
        <v>0</v>
      </c>
      <c r="L311" s="218">
        <f t="shared" ref="L311:L343" si="142">VLOOKUP(G311,$G$27:$L$179,6,0)</f>
        <v>0</v>
      </c>
      <c r="M311" s="217" t="s">
        <v>94</v>
      </c>
      <c r="N311" s="218">
        <f t="shared" ref="N311:N343" si="143">VLOOKUP(M311,$M$27:$R$179,2,0)</f>
        <v>1</v>
      </c>
      <c r="O311" s="218">
        <f t="shared" ref="O311:O343" si="144">VLOOKUP(M311,$M$27:$R$179,3,0)</f>
        <v>1</v>
      </c>
      <c r="P311" s="218">
        <f t="shared" ref="P311:P343" si="145">VLOOKUP(M311,$M$27:$R$179,4,0)</f>
        <v>0</v>
      </c>
      <c r="Q311" s="218">
        <f t="shared" ref="Q311:Q343" si="146">VLOOKUP(M311,$M$27:$R$179,5,0)</f>
        <v>0</v>
      </c>
      <c r="R311" s="218">
        <f t="shared" ref="R311:R343" si="147">VLOOKUP(M311,$M$27:$R$179,6,0)</f>
        <v>0</v>
      </c>
      <c r="S311" s="217" t="s">
        <v>94</v>
      </c>
      <c r="T311" s="218">
        <f t="shared" ref="T311:T343" si="148">VLOOKUP(S311,$S$27:$X$179,2,0)</f>
        <v>0</v>
      </c>
      <c r="U311" s="218">
        <f t="shared" ref="U311:U343" si="149">VLOOKUP(S311,$S$27:$X$179,3,0)</f>
        <v>0</v>
      </c>
      <c r="V311" s="218">
        <f t="shared" ref="V311:V343" si="150">VLOOKUP(S311,$S$27:$X$179,4,0)</f>
        <v>0</v>
      </c>
      <c r="W311" s="218">
        <f t="shared" ref="W311:W343" si="151">VLOOKUP(S311,$S$27:$X$179,5,0)</f>
        <v>0</v>
      </c>
      <c r="X311" s="218">
        <f t="shared" ref="X311:X343" si="152">VLOOKUP(S311,$S$27:$X$179,6,0)</f>
        <v>0</v>
      </c>
    </row>
    <row r="312" spans="1:24">
      <c r="A312" s="217" t="s">
        <v>95</v>
      </c>
      <c r="B312" s="218">
        <f t="shared" si="133"/>
        <v>0</v>
      </c>
      <c r="C312" s="218">
        <f t="shared" si="134"/>
        <v>0</v>
      </c>
      <c r="D312" s="218">
        <f t="shared" si="135"/>
        <v>0</v>
      </c>
      <c r="E312" s="218">
        <f t="shared" si="136"/>
        <v>0</v>
      </c>
      <c r="F312" s="218">
        <f t="shared" si="137"/>
        <v>0</v>
      </c>
      <c r="G312" s="217" t="s">
        <v>95</v>
      </c>
      <c r="H312" s="218">
        <f t="shared" si="138"/>
        <v>0</v>
      </c>
      <c r="I312" s="218">
        <f t="shared" si="139"/>
        <v>0</v>
      </c>
      <c r="J312" s="218">
        <f t="shared" si="140"/>
        <v>0</v>
      </c>
      <c r="K312" s="218">
        <f t="shared" si="141"/>
        <v>0</v>
      </c>
      <c r="L312" s="218">
        <f t="shared" si="142"/>
        <v>0</v>
      </c>
      <c r="M312" s="217" t="s">
        <v>95</v>
      </c>
      <c r="N312" s="218">
        <f t="shared" si="143"/>
        <v>0</v>
      </c>
      <c r="O312" s="218">
        <f t="shared" si="144"/>
        <v>0</v>
      </c>
      <c r="P312" s="218">
        <f t="shared" si="145"/>
        <v>0</v>
      </c>
      <c r="Q312" s="218">
        <f t="shared" si="146"/>
        <v>0</v>
      </c>
      <c r="R312" s="218">
        <f t="shared" si="147"/>
        <v>0</v>
      </c>
      <c r="S312" s="217" t="s">
        <v>95</v>
      </c>
      <c r="T312" s="218">
        <f t="shared" si="148"/>
        <v>0</v>
      </c>
      <c r="U312" s="218">
        <f t="shared" si="149"/>
        <v>0</v>
      </c>
      <c r="V312" s="218">
        <f t="shared" si="150"/>
        <v>0</v>
      </c>
      <c r="W312" s="218">
        <f t="shared" si="151"/>
        <v>0</v>
      </c>
      <c r="X312" s="218">
        <f t="shared" si="152"/>
        <v>0</v>
      </c>
    </row>
    <row r="313" spans="1:24">
      <c r="A313" s="217" t="s">
        <v>188</v>
      </c>
      <c r="B313" s="218">
        <f t="shared" si="133"/>
        <v>1</v>
      </c>
      <c r="C313" s="218">
        <f t="shared" si="134"/>
        <v>0</v>
      </c>
      <c r="D313" s="218">
        <f t="shared" si="135"/>
        <v>1</v>
      </c>
      <c r="E313" s="218">
        <f t="shared" si="136"/>
        <v>0</v>
      </c>
      <c r="F313" s="218">
        <f t="shared" si="137"/>
        <v>0</v>
      </c>
      <c r="G313" s="217" t="s">
        <v>188</v>
      </c>
      <c r="H313" s="218">
        <f t="shared" si="138"/>
        <v>0</v>
      </c>
      <c r="I313" s="218">
        <f t="shared" si="139"/>
        <v>0</v>
      </c>
      <c r="J313" s="218">
        <f t="shared" si="140"/>
        <v>0</v>
      </c>
      <c r="K313" s="218">
        <f t="shared" si="141"/>
        <v>0</v>
      </c>
      <c r="L313" s="218">
        <f t="shared" si="142"/>
        <v>0</v>
      </c>
      <c r="M313" s="217" t="s">
        <v>188</v>
      </c>
      <c r="N313" s="218">
        <f t="shared" si="143"/>
        <v>0</v>
      </c>
      <c r="O313" s="218">
        <f t="shared" si="144"/>
        <v>0</v>
      </c>
      <c r="P313" s="218">
        <f t="shared" si="145"/>
        <v>0</v>
      </c>
      <c r="Q313" s="218">
        <f t="shared" si="146"/>
        <v>0</v>
      </c>
      <c r="R313" s="218">
        <f t="shared" si="147"/>
        <v>0</v>
      </c>
      <c r="S313" s="217" t="s">
        <v>188</v>
      </c>
      <c r="T313" s="218">
        <f t="shared" si="148"/>
        <v>1</v>
      </c>
      <c r="U313" s="218">
        <f t="shared" si="149"/>
        <v>0</v>
      </c>
      <c r="V313" s="218">
        <f t="shared" si="150"/>
        <v>1</v>
      </c>
      <c r="W313" s="218">
        <f t="shared" si="151"/>
        <v>0</v>
      </c>
      <c r="X313" s="218">
        <f t="shared" si="152"/>
        <v>0</v>
      </c>
    </row>
    <row r="314" spans="1:24">
      <c r="A314" s="217" t="s">
        <v>101</v>
      </c>
      <c r="B314" s="218">
        <f t="shared" si="133"/>
        <v>0</v>
      </c>
      <c r="C314" s="218">
        <f t="shared" si="134"/>
        <v>0</v>
      </c>
      <c r="D314" s="218">
        <f t="shared" si="135"/>
        <v>0</v>
      </c>
      <c r="E314" s="218">
        <f t="shared" si="136"/>
        <v>0</v>
      </c>
      <c r="F314" s="218">
        <f t="shared" si="137"/>
        <v>0</v>
      </c>
      <c r="G314" s="217" t="s">
        <v>101</v>
      </c>
      <c r="H314" s="218">
        <f t="shared" si="138"/>
        <v>0</v>
      </c>
      <c r="I314" s="218">
        <f t="shared" si="139"/>
        <v>0</v>
      </c>
      <c r="J314" s="218">
        <f t="shared" si="140"/>
        <v>0</v>
      </c>
      <c r="K314" s="218">
        <f t="shared" si="141"/>
        <v>0</v>
      </c>
      <c r="L314" s="218">
        <f t="shared" si="142"/>
        <v>0</v>
      </c>
      <c r="M314" s="217" t="s">
        <v>101</v>
      </c>
      <c r="N314" s="218">
        <f t="shared" si="143"/>
        <v>0</v>
      </c>
      <c r="O314" s="218">
        <f t="shared" si="144"/>
        <v>0</v>
      </c>
      <c r="P314" s="218">
        <f t="shared" si="145"/>
        <v>0</v>
      </c>
      <c r="Q314" s="218">
        <f t="shared" si="146"/>
        <v>0</v>
      </c>
      <c r="R314" s="218">
        <f t="shared" si="147"/>
        <v>0</v>
      </c>
      <c r="S314" s="217" t="s">
        <v>101</v>
      </c>
      <c r="T314" s="218">
        <f t="shared" si="148"/>
        <v>0</v>
      </c>
      <c r="U314" s="218">
        <f t="shared" si="149"/>
        <v>0</v>
      </c>
      <c r="V314" s="218">
        <f t="shared" si="150"/>
        <v>0</v>
      </c>
      <c r="W314" s="218">
        <f t="shared" si="151"/>
        <v>0</v>
      </c>
      <c r="X314" s="218">
        <f t="shared" si="152"/>
        <v>0</v>
      </c>
    </row>
    <row r="315" spans="1:24">
      <c r="A315" s="217" t="s">
        <v>163</v>
      </c>
      <c r="B315" s="218">
        <f t="shared" si="133"/>
        <v>0</v>
      </c>
      <c r="C315" s="218">
        <f t="shared" si="134"/>
        <v>0</v>
      </c>
      <c r="D315" s="218">
        <f t="shared" si="135"/>
        <v>0</v>
      </c>
      <c r="E315" s="218">
        <f t="shared" si="136"/>
        <v>0</v>
      </c>
      <c r="F315" s="218">
        <f t="shared" si="137"/>
        <v>0</v>
      </c>
      <c r="G315" s="217" t="s">
        <v>163</v>
      </c>
      <c r="H315" s="218">
        <f t="shared" si="138"/>
        <v>0</v>
      </c>
      <c r="I315" s="218">
        <f t="shared" si="139"/>
        <v>0</v>
      </c>
      <c r="J315" s="218">
        <f t="shared" si="140"/>
        <v>0</v>
      </c>
      <c r="K315" s="218">
        <f t="shared" si="141"/>
        <v>0</v>
      </c>
      <c r="L315" s="218">
        <f t="shared" si="142"/>
        <v>0</v>
      </c>
      <c r="M315" s="217" t="s">
        <v>163</v>
      </c>
      <c r="N315" s="218">
        <f t="shared" si="143"/>
        <v>0</v>
      </c>
      <c r="O315" s="218">
        <f t="shared" si="144"/>
        <v>0</v>
      </c>
      <c r="P315" s="218">
        <f t="shared" si="145"/>
        <v>0</v>
      </c>
      <c r="Q315" s="218">
        <f t="shared" si="146"/>
        <v>0</v>
      </c>
      <c r="R315" s="218">
        <f t="shared" si="147"/>
        <v>0</v>
      </c>
      <c r="S315" s="217" t="s">
        <v>163</v>
      </c>
      <c r="T315" s="218">
        <f t="shared" si="148"/>
        <v>0</v>
      </c>
      <c r="U315" s="218">
        <f t="shared" si="149"/>
        <v>0</v>
      </c>
      <c r="V315" s="218">
        <f t="shared" si="150"/>
        <v>0</v>
      </c>
      <c r="W315" s="218">
        <f t="shared" si="151"/>
        <v>0</v>
      </c>
      <c r="X315" s="218">
        <f t="shared" si="152"/>
        <v>0</v>
      </c>
    </row>
    <row r="316" spans="1:24">
      <c r="A316" s="217" t="s">
        <v>114</v>
      </c>
      <c r="B316" s="218">
        <f t="shared" si="133"/>
        <v>0</v>
      </c>
      <c r="C316" s="218">
        <f t="shared" si="134"/>
        <v>0</v>
      </c>
      <c r="D316" s="218">
        <f t="shared" si="135"/>
        <v>0</v>
      </c>
      <c r="E316" s="218">
        <f t="shared" si="136"/>
        <v>0</v>
      </c>
      <c r="F316" s="218">
        <f t="shared" si="137"/>
        <v>0</v>
      </c>
      <c r="G316" s="217" t="s">
        <v>114</v>
      </c>
      <c r="H316" s="218">
        <f t="shared" si="138"/>
        <v>0</v>
      </c>
      <c r="I316" s="218">
        <f t="shared" si="139"/>
        <v>0</v>
      </c>
      <c r="J316" s="218">
        <f t="shared" si="140"/>
        <v>0</v>
      </c>
      <c r="K316" s="218">
        <f t="shared" si="141"/>
        <v>0</v>
      </c>
      <c r="L316" s="218">
        <f t="shared" si="142"/>
        <v>0</v>
      </c>
      <c r="M316" s="217" t="s">
        <v>114</v>
      </c>
      <c r="N316" s="218">
        <f t="shared" si="143"/>
        <v>0</v>
      </c>
      <c r="O316" s="218">
        <f t="shared" si="144"/>
        <v>0</v>
      </c>
      <c r="P316" s="218">
        <f t="shared" si="145"/>
        <v>0</v>
      </c>
      <c r="Q316" s="218">
        <f t="shared" si="146"/>
        <v>0</v>
      </c>
      <c r="R316" s="218">
        <f t="shared" si="147"/>
        <v>0</v>
      </c>
      <c r="S316" s="217" t="s">
        <v>114</v>
      </c>
      <c r="T316" s="218">
        <f t="shared" si="148"/>
        <v>0</v>
      </c>
      <c r="U316" s="218">
        <f t="shared" si="149"/>
        <v>0</v>
      </c>
      <c r="V316" s="218">
        <f t="shared" si="150"/>
        <v>0</v>
      </c>
      <c r="W316" s="218">
        <f t="shared" si="151"/>
        <v>0</v>
      </c>
      <c r="X316" s="218">
        <f t="shared" si="152"/>
        <v>0</v>
      </c>
    </row>
    <row r="317" spans="1:24">
      <c r="A317" s="217" t="s">
        <v>73</v>
      </c>
      <c r="B317" s="218">
        <f t="shared" si="133"/>
        <v>0</v>
      </c>
      <c r="C317" s="218">
        <f t="shared" si="134"/>
        <v>0</v>
      </c>
      <c r="D317" s="218">
        <f t="shared" si="135"/>
        <v>0</v>
      </c>
      <c r="E317" s="218">
        <f t="shared" si="136"/>
        <v>0</v>
      </c>
      <c r="F317" s="218">
        <f t="shared" si="137"/>
        <v>0</v>
      </c>
      <c r="G317" s="217" t="s">
        <v>73</v>
      </c>
      <c r="H317" s="218">
        <f t="shared" si="138"/>
        <v>0</v>
      </c>
      <c r="I317" s="218">
        <f t="shared" si="139"/>
        <v>0</v>
      </c>
      <c r="J317" s="218">
        <f t="shared" si="140"/>
        <v>0</v>
      </c>
      <c r="K317" s="218">
        <f t="shared" si="141"/>
        <v>0</v>
      </c>
      <c r="L317" s="218">
        <f t="shared" si="142"/>
        <v>0</v>
      </c>
      <c r="M317" s="217" t="s">
        <v>73</v>
      </c>
      <c r="N317" s="218">
        <f t="shared" si="143"/>
        <v>0</v>
      </c>
      <c r="O317" s="218">
        <f t="shared" si="144"/>
        <v>0</v>
      </c>
      <c r="P317" s="218">
        <f t="shared" si="145"/>
        <v>0</v>
      </c>
      <c r="Q317" s="218">
        <f t="shared" si="146"/>
        <v>0</v>
      </c>
      <c r="R317" s="218">
        <f t="shared" si="147"/>
        <v>0</v>
      </c>
      <c r="S317" s="217" t="s">
        <v>73</v>
      </c>
      <c r="T317" s="218">
        <f t="shared" si="148"/>
        <v>0</v>
      </c>
      <c r="U317" s="218">
        <f t="shared" si="149"/>
        <v>0</v>
      </c>
      <c r="V317" s="218">
        <f t="shared" si="150"/>
        <v>0</v>
      </c>
      <c r="W317" s="218">
        <f t="shared" si="151"/>
        <v>0</v>
      </c>
      <c r="X317" s="218">
        <f t="shared" si="152"/>
        <v>0</v>
      </c>
    </row>
    <row r="318" spans="1:24">
      <c r="A318" s="217" t="s">
        <v>200</v>
      </c>
      <c r="B318" s="218">
        <f t="shared" si="133"/>
        <v>2</v>
      </c>
      <c r="C318" s="218">
        <f t="shared" si="134"/>
        <v>0</v>
      </c>
      <c r="D318" s="218">
        <f t="shared" si="135"/>
        <v>1</v>
      </c>
      <c r="E318" s="218">
        <f t="shared" si="136"/>
        <v>1</v>
      </c>
      <c r="F318" s="218">
        <f t="shared" si="137"/>
        <v>0</v>
      </c>
      <c r="G318" s="217" t="s">
        <v>200</v>
      </c>
      <c r="H318" s="218">
        <f t="shared" si="138"/>
        <v>1</v>
      </c>
      <c r="I318" s="218">
        <f t="shared" si="139"/>
        <v>0</v>
      </c>
      <c r="J318" s="218">
        <f t="shared" si="140"/>
        <v>0</v>
      </c>
      <c r="K318" s="218">
        <f t="shared" si="141"/>
        <v>1</v>
      </c>
      <c r="L318" s="218">
        <f t="shared" si="142"/>
        <v>0</v>
      </c>
      <c r="M318" s="217" t="s">
        <v>200</v>
      </c>
      <c r="N318" s="218">
        <f t="shared" si="143"/>
        <v>0</v>
      </c>
      <c r="O318" s="218">
        <f t="shared" si="144"/>
        <v>0</v>
      </c>
      <c r="P318" s="218">
        <f t="shared" si="145"/>
        <v>0</v>
      </c>
      <c r="Q318" s="218">
        <f t="shared" si="146"/>
        <v>0</v>
      </c>
      <c r="R318" s="218">
        <f t="shared" si="147"/>
        <v>0</v>
      </c>
      <c r="S318" s="217" t="s">
        <v>200</v>
      </c>
      <c r="T318" s="218">
        <f t="shared" si="148"/>
        <v>1</v>
      </c>
      <c r="U318" s="218">
        <f t="shared" si="149"/>
        <v>0</v>
      </c>
      <c r="V318" s="218">
        <f t="shared" si="150"/>
        <v>1</v>
      </c>
      <c r="W318" s="218">
        <f t="shared" si="151"/>
        <v>0</v>
      </c>
      <c r="X318" s="218">
        <f t="shared" si="152"/>
        <v>0</v>
      </c>
    </row>
    <row r="319" spans="1:24">
      <c r="A319" s="217" t="s">
        <v>55</v>
      </c>
      <c r="B319" s="218">
        <f t="shared" si="133"/>
        <v>1</v>
      </c>
      <c r="C319" s="218">
        <f t="shared" si="134"/>
        <v>0</v>
      </c>
      <c r="D319" s="218">
        <f t="shared" si="135"/>
        <v>0</v>
      </c>
      <c r="E319" s="218">
        <f t="shared" si="136"/>
        <v>1</v>
      </c>
      <c r="F319" s="218">
        <f t="shared" si="137"/>
        <v>0</v>
      </c>
      <c r="G319" s="217" t="s">
        <v>55</v>
      </c>
      <c r="H319" s="218">
        <f t="shared" si="138"/>
        <v>0</v>
      </c>
      <c r="I319" s="218">
        <f t="shared" si="139"/>
        <v>0</v>
      </c>
      <c r="J319" s="218">
        <f t="shared" si="140"/>
        <v>0</v>
      </c>
      <c r="K319" s="218">
        <f t="shared" si="141"/>
        <v>0</v>
      </c>
      <c r="L319" s="218">
        <f t="shared" si="142"/>
        <v>0</v>
      </c>
      <c r="M319" s="217" t="s">
        <v>55</v>
      </c>
      <c r="N319" s="218">
        <f t="shared" si="143"/>
        <v>0</v>
      </c>
      <c r="O319" s="218">
        <f t="shared" si="144"/>
        <v>0</v>
      </c>
      <c r="P319" s="218">
        <f t="shared" si="145"/>
        <v>0</v>
      </c>
      <c r="Q319" s="218">
        <f t="shared" si="146"/>
        <v>0</v>
      </c>
      <c r="R319" s="218">
        <f t="shared" si="147"/>
        <v>0</v>
      </c>
      <c r="S319" s="217" t="s">
        <v>55</v>
      </c>
      <c r="T319" s="218">
        <f t="shared" si="148"/>
        <v>1</v>
      </c>
      <c r="U319" s="218">
        <f t="shared" si="149"/>
        <v>0</v>
      </c>
      <c r="V319" s="218">
        <f t="shared" si="150"/>
        <v>0</v>
      </c>
      <c r="W319" s="218">
        <f t="shared" si="151"/>
        <v>1</v>
      </c>
      <c r="X319" s="218">
        <f t="shared" si="152"/>
        <v>0</v>
      </c>
    </row>
    <row r="320" spans="1:24">
      <c r="A320" s="217" t="s">
        <v>144</v>
      </c>
      <c r="B320" s="218">
        <f t="shared" si="133"/>
        <v>2</v>
      </c>
      <c r="C320" s="218">
        <f t="shared" si="134"/>
        <v>0</v>
      </c>
      <c r="D320" s="218">
        <f t="shared" si="135"/>
        <v>2</v>
      </c>
      <c r="E320" s="218">
        <f t="shared" si="136"/>
        <v>0</v>
      </c>
      <c r="F320" s="218">
        <f t="shared" si="137"/>
        <v>0</v>
      </c>
      <c r="G320" s="217" t="s">
        <v>144</v>
      </c>
      <c r="H320" s="218">
        <f t="shared" si="138"/>
        <v>1</v>
      </c>
      <c r="I320" s="218">
        <f t="shared" si="139"/>
        <v>0</v>
      </c>
      <c r="J320" s="218">
        <f t="shared" si="140"/>
        <v>1</v>
      </c>
      <c r="K320" s="218">
        <f t="shared" si="141"/>
        <v>0</v>
      </c>
      <c r="L320" s="218">
        <f t="shared" si="142"/>
        <v>0</v>
      </c>
      <c r="M320" s="217" t="s">
        <v>144</v>
      </c>
      <c r="N320" s="218">
        <f t="shared" si="143"/>
        <v>0</v>
      </c>
      <c r="O320" s="218">
        <f t="shared" si="144"/>
        <v>0</v>
      </c>
      <c r="P320" s="218">
        <f t="shared" si="145"/>
        <v>0</v>
      </c>
      <c r="Q320" s="218">
        <f t="shared" si="146"/>
        <v>0</v>
      </c>
      <c r="R320" s="218">
        <f t="shared" si="147"/>
        <v>0</v>
      </c>
      <c r="S320" s="217" t="s">
        <v>144</v>
      </c>
      <c r="T320" s="218">
        <f t="shared" si="148"/>
        <v>1</v>
      </c>
      <c r="U320" s="218">
        <f t="shared" si="149"/>
        <v>0</v>
      </c>
      <c r="V320" s="218">
        <f t="shared" si="150"/>
        <v>1</v>
      </c>
      <c r="W320" s="218">
        <f t="shared" si="151"/>
        <v>0</v>
      </c>
      <c r="X320" s="218">
        <f t="shared" si="152"/>
        <v>0</v>
      </c>
    </row>
    <row r="321" spans="1:24">
      <c r="A321" s="217" t="s">
        <v>162</v>
      </c>
      <c r="B321" s="218">
        <f t="shared" si="133"/>
        <v>1</v>
      </c>
      <c r="C321" s="218">
        <f t="shared" si="134"/>
        <v>0</v>
      </c>
      <c r="D321" s="218">
        <f t="shared" si="135"/>
        <v>1</v>
      </c>
      <c r="E321" s="218">
        <f t="shared" si="136"/>
        <v>0</v>
      </c>
      <c r="F321" s="218">
        <f t="shared" si="137"/>
        <v>0</v>
      </c>
      <c r="G321" s="217" t="s">
        <v>162</v>
      </c>
      <c r="H321" s="218">
        <f t="shared" si="138"/>
        <v>0</v>
      </c>
      <c r="I321" s="218">
        <f t="shared" si="139"/>
        <v>0</v>
      </c>
      <c r="J321" s="218">
        <f t="shared" si="140"/>
        <v>0</v>
      </c>
      <c r="K321" s="218">
        <f t="shared" si="141"/>
        <v>0</v>
      </c>
      <c r="L321" s="218">
        <f t="shared" si="142"/>
        <v>0</v>
      </c>
      <c r="M321" s="217" t="s">
        <v>162</v>
      </c>
      <c r="N321" s="218">
        <f t="shared" si="143"/>
        <v>1</v>
      </c>
      <c r="O321" s="218">
        <f t="shared" si="144"/>
        <v>0</v>
      </c>
      <c r="P321" s="218">
        <f t="shared" si="145"/>
        <v>1</v>
      </c>
      <c r="Q321" s="218">
        <f t="shared" si="146"/>
        <v>0</v>
      </c>
      <c r="R321" s="218">
        <f t="shared" si="147"/>
        <v>0</v>
      </c>
      <c r="S321" s="217" t="s">
        <v>162</v>
      </c>
      <c r="T321" s="218">
        <f t="shared" si="148"/>
        <v>0</v>
      </c>
      <c r="U321" s="218">
        <f t="shared" si="149"/>
        <v>0</v>
      </c>
      <c r="V321" s="218">
        <f t="shared" si="150"/>
        <v>0</v>
      </c>
      <c r="W321" s="218">
        <f t="shared" si="151"/>
        <v>0</v>
      </c>
      <c r="X321" s="218">
        <f t="shared" si="152"/>
        <v>0</v>
      </c>
    </row>
    <row r="322" spans="1:24">
      <c r="A322" s="217" t="s">
        <v>50</v>
      </c>
      <c r="B322" s="218">
        <f t="shared" si="133"/>
        <v>0</v>
      </c>
      <c r="C322" s="218">
        <f t="shared" si="134"/>
        <v>0</v>
      </c>
      <c r="D322" s="218">
        <f t="shared" si="135"/>
        <v>0</v>
      </c>
      <c r="E322" s="218">
        <f t="shared" si="136"/>
        <v>0</v>
      </c>
      <c r="F322" s="218">
        <f t="shared" si="137"/>
        <v>0</v>
      </c>
      <c r="G322" s="217" t="s">
        <v>50</v>
      </c>
      <c r="H322" s="218">
        <f t="shared" si="138"/>
        <v>0</v>
      </c>
      <c r="I322" s="218">
        <f t="shared" si="139"/>
        <v>0</v>
      </c>
      <c r="J322" s="218">
        <f t="shared" si="140"/>
        <v>0</v>
      </c>
      <c r="K322" s="218">
        <f t="shared" si="141"/>
        <v>0</v>
      </c>
      <c r="L322" s="218">
        <f t="shared" si="142"/>
        <v>0</v>
      </c>
      <c r="M322" s="217" t="s">
        <v>50</v>
      </c>
      <c r="N322" s="218">
        <f t="shared" si="143"/>
        <v>0</v>
      </c>
      <c r="O322" s="218">
        <f t="shared" si="144"/>
        <v>0</v>
      </c>
      <c r="P322" s="218">
        <f t="shared" si="145"/>
        <v>0</v>
      </c>
      <c r="Q322" s="218">
        <f t="shared" si="146"/>
        <v>0</v>
      </c>
      <c r="R322" s="218">
        <f t="shared" si="147"/>
        <v>0</v>
      </c>
      <c r="S322" s="217" t="s">
        <v>50</v>
      </c>
      <c r="T322" s="218">
        <f t="shared" si="148"/>
        <v>0</v>
      </c>
      <c r="U322" s="218">
        <f t="shared" si="149"/>
        <v>0</v>
      </c>
      <c r="V322" s="218">
        <f t="shared" si="150"/>
        <v>0</v>
      </c>
      <c r="W322" s="218">
        <f t="shared" si="151"/>
        <v>0</v>
      </c>
      <c r="X322" s="218">
        <f t="shared" si="152"/>
        <v>0</v>
      </c>
    </row>
    <row r="323" spans="1:24">
      <c r="A323" s="217" t="s">
        <v>51</v>
      </c>
      <c r="B323" s="218">
        <f t="shared" si="133"/>
        <v>0</v>
      </c>
      <c r="C323" s="218">
        <f t="shared" si="134"/>
        <v>0</v>
      </c>
      <c r="D323" s="218">
        <f t="shared" si="135"/>
        <v>0</v>
      </c>
      <c r="E323" s="218">
        <f t="shared" si="136"/>
        <v>0</v>
      </c>
      <c r="F323" s="218">
        <f t="shared" si="137"/>
        <v>0</v>
      </c>
      <c r="G323" s="217" t="s">
        <v>51</v>
      </c>
      <c r="H323" s="218">
        <f t="shared" si="138"/>
        <v>0</v>
      </c>
      <c r="I323" s="218">
        <f t="shared" si="139"/>
        <v>0</v>
      </c>
      <c r="J323" s="218">
        <f t="shared" si="140"/>
        <v>0</v>
      </c>
      <c r="K323" s="218">
        <f t="shared" si="141"/>
        <v>0</v>
      </c>
      <c r="L323" s="218">
        <f t="shared" si="142"/>
        <v>0</v>
      </c>
      <c r="M323" s="217" t="s">
        <v>51</v>
      </c>
      <c r="N323" s="218">
        <f t="shared" si="143"/>
        <v>0</v>
      </c>
      <c r="O323" s="218">
        <f t="shared" si="144"/>
        <v>0</v>
      </c>
      <c r="P323" s="218">
        <f t="shared" si="145"/>
        <v>0</v>
      </c>
      <c r="Q323" s="218">
        <f t="shared" si="146"/>
        <v>0</v>
      </c>
      <c r="R323" s="218">
        <f t="shared" si="147"/>
        <v>0</v>
      </c>
      <c r="S323" s="217" t="s">
        <v>51</v>
      </c>
      <c r="T323" s="218">
        <f t="shared" si="148"/>
        <v>0</v>
      </c>
      <c r="U323" s="218">
        <f t="shared" si="149"/>
        <v>0</v>
      </c>
      <c r="V323" s="218">
        <f t="shared" si="150"/>
        <v>0</v>
      </c>
      <c r="W323" s="218">
        <f t="shared" si="151"/>
        <v>0</v>
      </c>
      <c r="X323" s="218">
        <f t="shared" si="152"/>
        <v>0</v>
      </c>
    </row>
    <row r="324" spans="1:24">
      <c r="A324" s="217" t="s">
        <v>164</v>
      </c>
      <c r="B324" s="218">
        <f t="shared" si="133"/>
        <v>1</v>
      </c>
      <c r="C324" s="218">
        <f t="shared" si="134"/>
        <v>0</v>
      </c>
      <c r="D324" s="218">
        <f t="shared" si="135"/>
        <v>1</v>
      </c>
      <c r="E324" s="218">
        <f t="shared" si="136"/>
        <v>0</v>
      </c>
      <c r="F324" s="218">
        <f t="shared" si="137"/>
        <v>0</v>
      </c>
      <c r="G324" s="217" t="s">
        <v>164</v>
      </c>
      <c r="H324" s="218">
        <f t="shared" si="138"/>
        <v>0</v>
      </c>
      <c r="I324" s="218">
        <f t="shared" si="139"/>
        <v>0</v>
      </c>
      <c r="J324" s="218">
        <f t="shared" si="140"/>
        <v>0</v>
      </c>
      <c r="K324" s="218">
        <f t="shared" si="141"/>
        <v>0</v>
      </c>
      <c r="L324" s="218">
        <f t="shared" si="142"/>
        <v>0</v>
      </c>
      <c r="M324" s="217" t="s">
        <v>164</v>
      </c>
      <c r="N324" s="218">
        <f t="shared" si="143"/>
        <v>0</v>
      </c>
      <c r="O324" s="218">
        <f t="shared" si="144"/>
        <v>0</v>
      </c>
      <c r="P324" s="218">
        <f t="shared" si="145"/>
        <v>0</v>
      </c>
      <c r="Q324" s="218">
        <f t="shared" si="146"/>
        <v>0</v>
      </c>
      <c r="R324" s="218">
        <f t="shared" si="147"/>
        <v>0</v>
      </c>
      <c r="S324" s="217" t="s">
        <v>164</v>
      </c>
      <c r="T324" s="218">
        <f t="shared" si="148"/>
        <v>1</v>
      </c>
      <c r="U324" s="218">
        <f t="shared" si="149"/>
        <v>0</v>
      </c>
      <c r="V324" s="218">
        <f t="shared" si="150"/>
        <v>1</v>
      </c>
      <c r="W324" s="218">
        <f t="shared" si="151"/>
        <v>0</v>
      </c>
      <c r="X324" s="218">
        <f t="shared" si="152"/>
        <v>0</v>
      </c>
    </row>
    <row r="325" spans="1:24">
      <c r="A325" s="217" t="s">
        <v>60</v>
      </c>
      <c r="B325" s="218">
        <f t="shared" si="133"/>
        <v>0</v>
      </c>
      <c r="C325" s="218">
        <f t="shared" si="134"/>
        <v>0</v>
      </c>
      <c r="D325" s="218">
        <f t="shared" si="135"/>
        <v>0</v>
      </c>
      <c r="E325" s="218">
        <f t="shared" si="136"/>
        <v>0</v>
      </c>
      <c r="F325" s="218">
        <f t="shared" si="137"/>
        <v>0</v>
      </c>
      <c r="G325" s="217" t="s">
        <v>60</v>
      </c>
      <c r="H325" s="218">
        <f t="shared" si="138"/>
        <v>0</v>
      </c>
      <c r="I325" s="218">
        <f t="shared" si="139"/>
        <v>0</v>
      </c>
      <c r="J325" s="218">
        <f t="shared" si="140"/>
        <v>0</v>
      </c>
      <c r="K325" s="218">
        <f t="shared" si="141"/>
        <v>0</v>
      </c>
      <c r="L325" s="218">
        <f t="shared" si="142"/>
        <v>0</v>
      </c>
      <c r="M325" s="217" t="s">
        <v>60</v>
      </c>
      <c r="N325" s="218">
        <f t="shared" si="143"/>
        <v>0</v>
      </c>
      <c r="O325" s="218">
        <f t="shared" si="144"/>
        <v>0</v>
      </c>
      <c r="P325" s="218">
        <f t="shared" si="145"/>
        <v>0</v>
      </c>
      <c r="Q325" s="218">
        <f t="shared" si="146"/>
        <v>0</v>
      </c>
      <c r="R325" s="218">
        <f t="shared" si="147"/>
        <v>0</v>
      </c>
      <c r="S325" s="217" t="s">
        <v>60</v>
      </c>
      <c r="T325" s="218">
        <f t="shared" si="148"/>
        <v>0</v>
      </c>
      <c r="U325" s="218">
        <f t="shared" si="149"/>
        <v>0</v>
      </c>
      <c r="V325" s="218">
        <f t="shared" si="150"/>
        <v>0</v>
      </c>
      <c r="W325" s="218">
        <f t="shared" si="151"/>
        <v>0</v>
      </c>
      <c r="X325" s="218">
        <f t="shared" si="152"/>
        <v>0</v>
      </c>
    </row>
    <row r="326" spans="1:24">
      <c r="A326" s="217" t="s">
        <v>189</v>
      </c>
      <c r="B326" s="218">
        <f t="shared" si="133"/>
        <v>1</v>
      </c>
      <c r="C326" s="218">
        <f t="shared" si="134"/>
        <v>0</v>
      </c>
      <c r="D326" s="218">
        <f t="shared" si="135"/>
        <v>1</v>
      </c>
      <c r="E326" s="218">
        <f t="shared" si="136"/>
        <v>0</v>
      </c>
      <c r="F326" s="218">
        <f t="shared" si="137"/>
        <v>0</v>
      </c>
      <c r="G326" s="217" t="s">
        <v>189</v>
      </c>
      <c r="H326" s="218">
        <f t="shared" si="138"/>
        <v>0</v>
      </c>
      <c r="I326" s="218">
        <f t="shared" si="139"/>
        <v>0</v>
      </c>
      <c r="J326" s="218">
        <f t="shared" si="140"/>
        <v>0</v>
      </c>
      <c r="K326" s="218">
        <f t="shared" si="141"/>
        <v>0</v>
      </c>
      <c r="L326" s="218">
        <f t="shared" si="142"/>
        <v>0</v>
      </c>
      <c r="M326" s="217" t="s">
        <v>189</v>
      </c>
      <c r="N326" s="218">
        <f t="shared" si="143"/>
        <v>1</v>
      </c>
      <c r="O326" s="218">
        <f t="shared" si="144"/>
        <v>0</v>
      </c>
      <c r="P326" s="218">
        <f t="shared" si="145"/>
        <v>1</v>
      </c>
      <c r="Q326" s="218">
        <f t="shared" si="146"/>
        <v>0</v>
      </c>
      <c r="R326" s="218">
        <f t="shared" si="147"/>
        <v>0</v>
      </c>
      <c r="S326" s="217" t="s">
        <v>189</v>
      </c>
      <c r="T326" s="218">
        <f t="shared" si="148"/>
        <v>0</v>
      </c>
      <c r="U326" s="218">
        <f t="shared" si="149"/>
        <v>0</v>
      </c>
      <c r="V326" s="218">
        <f t="shared" si="150"/>
        <v>0</v>
      </c>
      <c r="W326" s="218">
        <f t="shared" si="151"/>
        <v>0</v>
      </c>
      <c r="X326" s="218">
        <f t="shared" si="152"/>
        <v>0</v>
      </c>
    </row>
    <row r="327" spans="1:24">
      <c r="A327" s="217" t="s">
        <v>190</v>
      </c>
      <c r="B327" s="218">
        <f t="shared" si="133"/>
        <v>0</v>
      </c>
      <c r="C327" s="218">
        <f t="shared" si="134"/>
        <v>0</v>
      </c>
      <c r="D327" s="218">
        <f t="shared" si="135"/>
        <v>0</v>
      </c>
      <c r="E327" s="218">
        <f t="shared" si="136"/>
        <v>0</v>
      </c>
      <c r="F327" s="218">
        <f t="shared" si="137"/>
        <v>0</v>
      </c>
      <c r="G327" s="217" t="s">
        <v>190</v>
      </c>
      <c r="H327" s="218">
        <f t="shared" si="138"/>
        <v>0</v>
      </c>
      <c r="I327" s="218">
        <f t="shared" si="139"/>
        <v>0</v>
      </c>
      <c r="J327" s="218">
        <f t="shared" si="140"/>
        <v>0</v>
      </c>
      <c r="K327" s="218">
        <f t="shared" si="141"/>
        <v>0</v>
      </c>
      <c r="L327" s="218">
        <f t="shared" si="142"/>
        <v>0</v>
      </c>
      <c r="M327" s="217" t="s">
        <v>190</v>
      </c>
      <c r="N327" s="218">
        <f t="shared" si="143"/>
        <v>0</v>
      </c>
      <c r="O327" s="218">
        <f t="shared" si="144"/>
        <v>0</v>
      </c>
      <c r="P327" s="218">
        <f t="shared" si="145"/>
        <v>0</v>
      </c>
      <c r="Q327" s="218">
        <f t="shared" si="146"/>
        <v>0</v>
      </c>
      <c r="R327" s="218">
        <f t="shared" si="147"/>
        <v>0</v>
      </c>
      <c r="S327" s="217" t="s">
        <v>190</v>
      </c>
      <c r="T327" s="218">
        <f t="shared" si="148"/>
        <v>0</v>
      </c>
      <c r="U327" s="218">
        <f t="shared" si="149"/>
        <v>0</v>
      </c>
      <c r="V327" s="218">
        <f t="shared" si="150"/>
        <v>0</v>
      </c>
      <c r="W327" s="218">
        <f t="shared" si="151"/>
        <v>0</v>
      </c>
      <c r="X327" s="218">
        <f t="shared" si="152"/>
        <v>0</v>
      </c>
    </row>
    <row r="328" spans="1:24">
      <c r="A328" s="217" t="s">
        <v>33</v>
      </c>
      <c r="B328" s="218">
        <f t="shared" si="133"/>
        <v>0</v>
      </c>
      <c r="C328" s="218">
        <f t="shared" si="134"/>
        <v>0</v>
      </c>
      <c r="D328" s="218">
        <f t="shared" si="135"/>
        <v>0</v>
      </c>
      <c r="E328" s="218">
        <f t="shared" si="136"/>
        <v>0</v>
      </c>
      <c r="F328" s="218">
        <f t="shared" si="137"/>
        <v>0</v>
      </c>
      <c r="G328" s="217" t="s">
        <v>33</v>
      </c>
      <c r="H328" s="218">
        <f t="shared" si="138"/>
        <v>0</v>
      </c>
      <c r="I328" s="218">
        <f t="shared" si="139"/>
        <v>0</v>
      </c>
      <c r="J328" s="218">
        <f t="shared" si="140"/>
        <v>0</v>
      </c>
      <c r="K328" s="218">
        <f t="shared" si="141"/>
        <v>0</v>
      </c>
      <c r="L328" s="218">
        <f t="shared" si="142"/>
        <v>0</v>
      </c>
      <c r="M328" s="217" t="s">
        <v>33</v>
      </c>
      <c r="N328" s="218">
        <f t="shared" si="143"/>
        <v>0</v>
      </c>
      <c r="O328" s="218">
        <f t="shared" si="144"/>
        <v>0</v>
      </c>
      <c r="P328" s="218">
        <f t="shared" si="145"/>
        <v>0</v>
      </c>
      <c r="Q328" s="218">
        <f t="shared" si="146"/>
        <v>0</v>
      </c>
      <c r="R328" s="218">
        <f t="shared" si="147"/>
        <v>0</v>
      </c>
      <c r="S328" s="217" t="s">
        <v>33</v>
      </c>
      <c r="T328" s="218">
        <f t="shared" si="148"/>
        <v>0</v>
      </c>
      <c r="U328" s="218">
        <f t="shared" si="149"/>
        <v>0</v>
      </c>
      <c r="V328" s="218">
        <f t="shared" si="150"/>
        <v>0</v>
      </c>
      <c r="W328" s="218">
        <f t="shared" si="151"/>
        <v>0</v>
      </c>
      <c r="X328" s="218">
        <f t="shared" si="152"/>
        <v>0</v>
      </c>
    </row>
    <row r="329" spans="1:24">
      <c r="A329" s="217" t="s">
        <v>126</v>
      </c>
      <c r="B329" s="218">
        <f t="shared" si="133"/>
        <v>1</v>
      </c>
      <c r="C329" s="218">
        <f t="shared" si="134"/>
        <v>0</v>
      </c>
      <c r="D329" s="218">
        <f t="shared" si="135"/>
        <v>1</v>
      </c>
      <c r="E329" s="218">
        <f t="shared" si="136"/>
        <v>0</v>
      </c>
      <c r="F329" s="218">
        <f t="shared" si="137"/>
        <v>0</v>
      </c>
      <c r="G329" s="217" t="s">
        <v>126</v>
      </c>
      <c r="H329" s="218">
        <f t="shared" si="138"/>
        <v>0</v>
      </c>
      <c r="I329" s="218">
        <f t="shared" si="139"/>
        <v>0</v>
      </c>
      <c r="J329" s="218">
        <f t="shared" si="140"/>
        <v>0</v>
      </c>
      <c r="K329" s="218">
        <f t="shared" si="141"/>
        <v>0</v>
      </c>
      <c r="L329" s="218">
        <f t="shared" si="142"/>
        <v>0</v>
      </c>
      <c r="M329" s="217" t="s">
        <v>126</v>
      </c>
      <c r="N329" s="218">
        <f t="shared" si="143"/>
        <v>1</v>
      </c>
      <c r="O329" s="218">
        <f t="shared" si="144"/>
        <v>0</v>
      </c>
      <c r="P329" s="218">
        <f t="shared" si="145"/>
        <v>1</v>
      </c>
      <c r="Q329" s="218">
        <f t="shared" si="146"/>
        <v>0</v>
      </c>
      <c r="R329" s="218">
        <f t="shared" si="147"/>
        <v>0</v>
      </c>
      <c r="S329" s="217" t="s">
        <v>126</v>
      </c>
      <c r="T329" s="218">
        <f t="shared" si="148"/>
        <v>0</v>
      </c>
      <c r="U329" s="218">
        <f t="shared" si="149"/>
        <v>0</v>
      </c>
      <c r="V329" s="218">
        <f t="shared" si="150"/>
        <v>0</v>
      </c>
      <c r="W329" s="218">
        <f t="shared" si="151"/>
        <v>0</v>
      </c>
      <c r="X329" s="218">
        <f t="shared" si="152"/>
        <v>0</v>
      </c>
    </row>
    <row r="330" spans="1:24">
      <c r="A330" s="217" t="s">
        <v>148</v>
      </c>
      <c r="B330" s="218">
        <f t="shared" si="133"/>
        <v>1</v>
      </c>
      <c r="C330" s="218">
        <f t="shared" si="134"/>
        <v>0</v>
      </c>
      <c r="D330" s="218">
        <f t="shared" si="135"/>
        <v>1</v>
      </c>
      <c r="E330" s="218">
        <f t="shared" si="136"/>
        <v>0</v>
      </c>
      <c r="F330" s="218">
        <f t="shared" si="137"/>
        <v>0</v>
      </c>
      <c r="G330" s="217" t="s">
        <v>148</v>
      </c>
      <c r="H330" s="218">
        <f t="shared" si="138"/>
        <v>0</v>
      </c>
      <c r="I330" s="218">
        <f t="shared" si="139"/>
        <v>0</v>
      </c>
      <c r="J330" s="218">
        <f t="shared" si="140"/>
        <v>0</v>
      </c>
      <c r="K330" s="218">
        <f t="shared" si="141"/>
        <v>0</v>
      </c>
      <c r="L330" s="218">
        <f t="shared" si="142"/>
        <v>0</v>
      </c>
      <c r="M330" s="217" t="s">
        <v>148</v>
      </c>
      <c r="N330" s="218">
        <f t="shared" si="143"/>
        <v>1</v>
      </c>
      <c r="O330" s="218">
        <f t="shared" si="144"/>
        <v>0</v>
      </c>
      <c r="P330" s="218">
        <f t="shared" si="145"/>
        <v>1</v>
      </c>
      <c r="Q330" s="218">
        <f t="shared" si="146"/>
        <v>0</v>
      </c>
      <c r="R330" s="218">
        <f t="shared" si="147"/>
        <v>0</v>
      </c>
      <c r="S330" s="217" t="s">
        <v>148</v>
      </c>
      <c r="T330" s="218">
        <f t="shared" si="148"/>
        <v>0</v>
      </c>
      <c r="U330" s="218">
        <f t="shared" si="149"/>
        <v>0</v>
      </c>
      <c r="V330" s="218">
        <f t="shared" si="150"/>
        <v>0</v>
      </c>
      <c r="W330" s="218">
        <f t="shared" si="151"/>
        <v>0</v>
      </c>
      <c r="X330" s="218">
        <f t="shared" si="152"/>
        <v>0</v>
      </c>
    </row>
    <row r="331" spans="1:24">
      <c r="A331" s="217" t="s">
        <v>34</v>
      </c>
      <c r="B331" s="218">
        <f t="shared" si="133"/>
        <v>0</v>
      </c>
      <c r="C331" s="218">
        <f t="shared" si="134"/>
        <v>0</v>
      </c>
      <c r="D331" s="218">
        <f t="shared" si="135"/>
        <v>0</v>
      </c>
      <c r="E331" s="218">
        <f t="shared" si="136"/>
        <v>0</v>
      </c>
      <c r="F331" s="218">
        <f t="shared" si="137"/>
        <v>0</v>
      </c>
      <c r="G331" s="217" t="s">
        <v>34</v>
      </c>
      <c r="H331" s="218">
        <f t="shared" si="138"/>
        <v>0</v>
      </c>
      <c r="I331" s="218">
        <f t="shared" si="139"/>
        <v>0</v>
      </c>
      <c r="J331" s="218">
        <f t="shared" si="140"/>
        <v>0</v>
      </c>
      <c r="K331" s="218">
        <f t="shared" si="141"/>
        <v>0</v>
      </c>
      <c r="L331" s="218">
        <f t="shared" si="142"/>
        <v>0</v>
      </c>
      <c r="M331" s="217" t="s">
        <v>34</v>
      </c>
      <c r="N331" s="218">
        <f t="shared" si="143"/>
        <v>0</v>
      </c>
      <c r="O331" s="218">
        <f t="shared" si="144"/>
        <v>0</v>
      </c>
      <c r="P331" s="218">
        <f t="shared" si="145"/>
        <v>0</v>
      </c>
      <c r="Q331" s="218">
        <f t="shared" si="146"/>
        <v>0</v>
      </c>
      <c r="R331" s="218">
        <f t="shared" si="147"/>
        <v>0</v>
      </c>
      <c r="S331" s="217" t="s">
        <v>34</v>
      </c>
      <c r="T331" s="218">
        <f t="shared" si="148"/>
        <v>0</v>
      </c>
      <c r="U331" s="218">
        <f t="shared" si="149"/>
        <v>0</v>
      </c>
      <c r="V331" s="218">
        <f t="shared" si="150"/>
        <v>0</v>
      </c>
      <c r="W331" s="218">
        <f t="shared" si="151"/>
        <v>0</v>
      </c>
      <c r="X331" s="218">
        <f t="shared" si="152"/>
        <v>0</v>
      </c>
    </row>
    <row r="332" spans="1:24">
      <c r="A332" s="217" t="s">
        <v>149</v>
      </c>
      <c r="B332" s="218">
        <f t="shared" si="133"/>
        <v>2</v>
      </c>
      <c r="C332" s="218">
        <f t="shared" si="134"/>
        <v>1</v>
      </c>
      <c r="D332" s="218">
        <f t="shared" si="135"/>
        <v>1</v>
      </c>
      <c r="E332" s="218">
        <f t="shared" si="136"/>
        <v>0</v>
      </c>
      <c r="F332" s="218">
        <f t="shared" si="137"/>
        <v>0</v>
      </c>
      <c r="G332" s="217" t="s">
        <v>149</v>
      </c>
      <c r="H332" s="218">
        <f t="shared" si="138"/>
        <v>0</v>
      </c>
      <c r="I332" s="218">
        <f t="shared" si="139"/>
        <v>0</v>
      </c>
      <c r="J332" s="218">
        <f t="shared" si="140"/>
        <v>0</v>
      </c>
      <c r="K332" s="218">
        <f t="shared" si="141"/>
        <v>0</v>
      </c>
      <c r="L332" s="218">
        <f t="shared" si="142"/>
        <v>0</v>
      </c>
      <c r="M332" s="217" t="s">
        <v>149</v>
      </c>
      <c r="N332" s="218">
        <f t="shared" si="143"/>
        <v>2</v>
      </c>
      <c r="O332" s="218">
        <f t="shared" si="144"/>
        <v>1</v>
      </c>
      <c r="P332" s="218">
        <f t="shared" si="145"/>
        <v>1</v>
      </c>
      <c r="Q332" s="218">
        <f t="shared" si="146"/>
        <v>0</v>
      </c>
      <c r="R332" s="218">
        <f t="shared" si="147"/>
        <v>0</v>
      </c>
      <c r="S332" s="217" t="s">
        <v>149</v>
      </c>
      <c r="T332" s="218">
        <f t="shared" si="148"/>
        <v>0</v>
      </c>
      <c r="U332" s="218">
        <f t="shared" si="149"/>
        <v>0</v>
      </c>
      <c r="V332" s="218">
        <f t="shared" si="150"/>
        <v>0</v>
      </c>
      <c r="W332" s="218">
        <f t="shared" si="151"/>
        <v>0</v>
      </c>
      <c r="X332" s="218">
        <f t="shared" si="152"/>
        <v>0</v>
      </c>
    </row>
    <row r="333" spans="1:24">
      <c r="A333" s="217" t="s">
        <v>150</v>
      </c>
      <c r="B333" s="218">
        <f t="shared" si="133"/>
        <v>0</v>
      </c>
      <c r="C333" s="218">
        <f t="shared" si="134"/>
        <v>0</v>
      </c>
      <c r="D333" s="218">
        <f t="shared" si="135"/>
        <v>0</v>
      </c>
      <c r="E333" s="218">
        <f t="shared" si="136"/>
        <v>0</v>
      </c>
      <c r="F333" s="218">
        <f t="shared" si="137"/>
        <v>0</v>
      </c>
      <c r="G333" s="217" t="s">
        <v>150</v>
      </c>
      <c r="H333" s="218">
        <f t="shared" si="138"/>
        <v>0</v>
      </c>
      <c r="I333" s="218">
        <f t="shared" si="139"/>
        <v>0</v>
      </c>
      <c r="J333" s="218">
        <f t="shared" si="140"/>
        <v>0</v>
      </c>
      <c r="K333" s="218">
        <f t="shared" si="141"/>
        <v>0</v>
      </c>
      <c r="L333" s="218">
        <f t="shared" si="142"/>
        <v>0</v>
      </c>
      <c r="M333" s="217" t="s">
        <v>150</v>
      </c>
      <c r="N333" s="218">
        <f t="shared" si="143"/>
        <v>0</v>
      </c>
      <c r="O333" s="218">
        <f t="shared" si="144"/>
        <v>0</v>
      </c>
      <c r="P333" s="218">
        <f t="shared" si="145"/>
        <v>0</v>
      </c>
      <c r="Q333" s="218">
        <f t="shared" si="146"/>
        <v>0</v>
      </c>
      <c r="R333" s="218">
        <f t="shared" si="147"/>
        <v>0</v>
      </c>
      <c r="S333" s="217" t="s">
        <v>150</v>
      </c>
      <c r="T333" s="218">
        <f t="shared" si="148"/>
        <v>0</v>
      </c>
      <c r="U333" s="218">
        <f t="shared" si="149"/>
        <v>0</v>
      </c>
      <c r="V333" s="218">
        <f t="shared" si="150"/>
        <v>0</v>
      </c>
      <c r="W333" s="218">
        <f t="shared" si="151"/>
        <v>0</v>
      </c>
      <c r="X333" s="218">
        <f t="shared" si="152"/>
        <v>0</v>
      </c>
    </row>
    <row r="334" spans="1:24">
      <c r="A334" s="217" t="s">
        <v>184</v>
      </c>
      <c r="B334" s="218">
        <f t="shared" si="133"/>
        <v>0</v>
      </c>
      <c r="C334" s="218">
        <f t="shared" si="134"/>
        <v>0</v>
      </c>
      <c r="D334" s="218">
        <f t="shared" si="135"/>
        <v>0</v>
      </c>
      <c r="E334" s="218">
        <f t="shared" si="136"/>
        <v>0</v>
      </c>
      <c r="F334" s="218">
        <f t="shared" si="137"/>
        <v>0</v>
      </c>
      <c r="G334" s="217" t="s">
        <v>184</v>
      </c>
      <c r="H334" s="218">
        <f t="shared" si="138"/>
        <v>0</v>
      </c>
      <c r="I334" s="218">
        <f t="shared" si="139"/>
        <v>0</v>
      </c>
      <c r="J334" s="218">
        <f t="shared" si="140"/>
        <v>0</v>
      </c>
      <c r="K334" s="218">
        <f t="shared" si="141"/>
        <v>0</v>
      </c>
      <c r="L334" s="218">
        <f t="shared" si="142"/>
        <v>0</v>
      </c>
      <c r="M334" s="217" t="s">
        <v>184</v>
      </c>
      <c r="N334" s="218">
        <f t="shared" si="143"/>
        <v>0</v>
      </c>
      <c r="O334" s="218">
        <f t="shared" si="144"/>
        <v>0</v>
      </c>
      <c r="P334" s="218">
        <f t="shared" si="145"/>
        <v>0</v>
      </c>
      <c r="Q334" s="218">
        <f t="shared" si="146"/>
        <v>0</v>
      </c>
      <c r="R334" s="218">
        <f t="shared" si="147"/>
        <v>0</v>
      </c>
      <c r="S334" s="217" t="s">
        <v>184</v>
      </c>
      <c r="T334" s="218">
        <f t="shared" si="148"/>
        <v>0</v>
      </c>
      <c r="U334" s="218">
        <f t="shared" si="149"/>
        <v>0</v>
      </c>
      <c r="V334" s="218">
        <f t="shared" si="150"/>
        <v>0</v>
      </c>
      <c r="W334" s="218">
        <f t="shared" si="151"/>
        <v>0</v>
      </c>
      <c r="X334" s="218">
        <f t="shared" si="152"/>
        <v>0</v>
      </c>
    </row>
    <row r="335" spans="1:24">
      <c r="A335" s="217" t="s">
        <v>35</v>
      </c>
      <c r="B335" s="218">
        <f t="shared" si="133"/>
        <v>2</v>
      </c>
      <c r="C335" s="218">
        <f t="shared" si="134"/>
        <v>0</v>
      </c>
      <c r="D335" s="218">
        <f t="shared" si="135"/>
        <v>2</v>
      </c>
      <c r="E335" s="218">
        <f t="shared" si="136"/>
        <v>0</v>
      </c>
      <c r="F335" s="218">
        <f t="shared" si="137"/>
        <v>0</v>
      </c>
      <c r="G335" s="217" t="s">
        <v>35</v>
      </c>
      <c r="H335" s="218">
        <f t="shared" si="138"/>
        <v>0</v>
      </c>
      <c r="I335" s="218">
        <f t="shared" si="139"/>
        <v>0</v>
      </c>
      <c r="J335" s="218">
        <f t="shared" si="140"/>
        <v>0</v>
      </c>
      <c r="K335" s="218">
        <f t="shared" si="141"/>
        <v>0</v>
      </c>
      <c r="L335" s="218">
        <f t="shared" si="142"/>
        <v>0</v>
      </c>
      <c r="M335" s="217" t="s">
        <v>35</v>
      </c>
      <c r="N335" s="218">
        <f t="shared" si="143"/>
        <v>1</v>
      </c>
      <c r="O335" s="218">
        <f t="shared" si="144"/>
        <v>0</v>
      </c>
      <c r="P335" s="218">
        <f t="shared" si="145"/>
        <v>1</v>
      </c>
      <c r="Q335" s="218">
        <f t="shared" si="146"/>
        <v>0</v>
      </c>
      <c r="R335" s="218">
        <f t="shared" si="147"/>
        <v>0</v>
      </c>
      <c r="S335" s="217" t="s">
        <v>35</v>
      </c>
      <c r="T335" s="218">
        <f t="shared" si="148"/>
        <v>1</v>
      </c>
      <c r="U335" s="218">
        <f t="shared" si="149"/>
        <v>0</v>
      </c>
      <c r="V335" s="218">
        <f t="shared" si="150"/>
        <v>1</v>
      </c>
      <c r="W335" s="218">
        <f t="shared" si="151"/>
        <v>0</v>
      </c>
      <c r="X335" s="218">
        <f t="shared" si="152"/>
        <v>0</v>
      </c>
    </row>
    <row r="336" spans="1:24">
      <c r="A336" s="217" t="s">
        <v>66</v>
      </c>
      <c r="B336" s="218">
        <f t="shared" si="133"/>
        <v>0</v>
      </c>
      <c r="C336" s="218">
        <f t="shared" si="134"/>
        <v>0</v>
      </c>
      <c r="D336" s="218">
        <f t="shared" si="135"/>
        <v>0</v>
      </c>
      <c r="E336" s="218">
        <f t="shared" si="136"/>
        <v>0</v>
      </c>
      <c r="F336" s="218">
        <f t="shared" si="137"/>
        <v>0</v>
      </c>
      <c r="G336" s="217" t="s">
        <v>66</v>
      </c>
      <c r="H336" s="218">
        <f t="shared" si="138"/>
        <v>0</v>
      </c>
      <c r="I336" s="218">
        <f t="shared" si="139"/>
        <v>0</v>
      </c>
      <c r="J336" s="218">
        <f t="shared" si="140"/>
        <v>0</v>
      </c>
      <c r="K336" s="218">
        <f t="shared" si="141"/>
        <v>0</v>
      </c>
      <c r="L336" s="218">
        <f t="shared" si="142"/>
        <v>0</v>
      </c>
      <c r="M336" s="217" t="s">
        <v>66</v>
      </c>
      <c r="N336" s="218">
        <f t="shared" si="143"/>
        <v>0</v>
      </c>
      <c r="O336" s="218">
        <f t="shared" si="144"/>
        <v>0</v>
      </c>
      <c r="P336" s="218">
        <f t="shared" si="145"/>
        <v>0</v>
      </c>
      <c r="Q336" s="218">
        <f t="shared" si="146"/>
        <v>0</v>
      </c>
      <c r="R336" s="218">
        <f t="shared" si="147"/>
        <v>0</v>
      </c>
      <c r="S336" s="217" t="s">
        <v>66</v>
      </c>
      <c r="T336" s="218">
        <f t="shared" si="148"/>
        <v>0</v>
      </c>
      <c r="U336" s="218">
        <f t="shared" si="149"/>
        <v>0</v>
      </c>
      <c r="V336" s="218">
        <f t="shared" si="150"/>
        <v>0</v>
      </c>
      <c r="W336" s="218">
        <f t="shared" si="151"/>
        <v>0</v>
      </c>
      <c r="X336" s="218">
        <f t="shared" si="152"/>
        <v>0</v>
      </c>
    </row>
    <row r="337" spans="1:24">
      <c r="A337" s="217" t="s">
        <v>67</v>
      </c>
      <c r="B337" s="218">
        <f t="shared" si="133"/>
        <v>0</v>
      </c>
      <c r="C337" s="218">
        <f t="shared" si="134"/>
        <v>0</v>
      </c>
      <c r="D337" s="218">
        <f t="shared" si="135"/>
        <v>0</v>
      </c>
      <c r="E337" s="218">
        <f t="shared" si="136"/>
        <v>0</v>
      </c>
      <c r="F337" s="218">
        <f t="shared" si="137"/>
        <v>0</v>
      </c>
      <c r="G337" s="217" t="s">
        <v>67</v>
      </c>
      <c r="H337" s="218">
        <f t="shared" si="138"/>
        <v>0</v>
      </c>
      <c r="I337" s="218">
        <f t="shared" si="139"/>
        <v>0</v>
      </c>
      <c r="J337" s="218">
        <f t="shared" si="140"/>
        <v>0</v>
      </c>
      <c r="K337" s="218">
        <f t="shared" si="141"/>
        <v>0</v>
      </c>
      <c r="L337" s="218">
        <f t="shared" si="142"/>
        <v>0</v>
      </c>
      <c r="M337" s="217" t="s">
        <v>67</v>
      </c>
      <c r="N337" s="218">
        <f t="shared" si="143"/>
        <v>0</v>
      </c>
      <c r="O337" s="218">
        <f t="shared" si="144"/>
        <v>0</v>
      </c>
      <c r="P337" s="218">
        <f t="shared" si="145"/>
        <v>0</v>
      </c>
      <c r="Q337" s="218">
        <f t="shared" si="146"/>
        <v>0</v>
      </c>
      <c r="R337" s="218">
        <f t="shared" si="147"/>
        <v>0</v>
      </c>
      <c r="S337" s="217" t="s">
        <v>67</v>
      </c>
      <c r="T337" s="218">
        <f t="shared" si="148"/>
        <v>0</v>
      </c>
      <c r="U337" s="218">
        <f t="shared" si="149"/>
        <v>0</v>
      </c>
      <c r="V337" s="218">
        <f t="shared" si="150"/>
        <v>0</v>
      </c>
      <c r="W337" s="218">
        <f t="shared" si="151"/>
        <v>0</v>
      </c>
      <c r="X337" s="218">
        <f t="shared" si="152"/>
        <v>0</v>
      </c>
    </row>
    <row r="338" spans="1:24">
      <c r="A338" s="217" t="s">
        <v>92</v>
      </c>
      <c r="B338" s="218">
        <f t="shared" si="133"/>
        <v>0</v>
      </c>
      <c r="C338" s="218">
        <f t="shared" si="134"/>
        <v>0</v>
      </c>
      <c r="D338" s="218">
        <f t="shared" si="135"/>
        <v>0</v>
      </c>
      <c r="E338" s="218">
        <f t="shared" si="136"/>
        <v>0</v>
      </c>
      <c r="F338" s="218">
        <f t="shared" si="137"/>
        <v>0</v>
      </c>
      <c r="G338" s="217" t="s">
        <v>92</v>
      </c>
      <c r="H338" s="218">
        <f t="shared" si="138"/>
        <v>0</v>
      </c>
      <c r="I338" s="218">
        <f t="shared" si="139"/>
        <v>0</v>
      </c>
      <c r="J338" s="218">
        <f t="shared" si="140"/>
        <v>0</v>
      </c>
      <c r="K338" s="218">
        <f t="shared" si="141"/>
        <v>0</v>
      </c>
      <c r="L338" s="218">
        <f t="shared" si="142"/>
        <v>0</v>
      </c>
      <c r="M338" s="217" t="s">
        <v>92</v>
      </c>
      <c r="N338" s="218">
        <f t="shared" si="143"/>
        <v>0</v>
      </c>
      <c r="O338" s="218">
        <f t="shared" si="144"/>
        <v>0</v>
      </c>
      <c r="P338" s="218">
        <f t="shared" si="145"/>
        <v>0</v>
      </c>
      <c r="Q338" s="218">
        <f t="shared" si="146"/>
        <v>0</v>
      </c>
      <c r="R338" s="218">
        <f t="shared" si="147"/>
        <v>0</v>
      </c>
      <c r="S338" s="217" t="s">
        <v>92</v>
      </c>
      <c r="T338" s="218">
        <f t="shared" si="148"/>
        <v>0</v>
      </c>
      <c r="U338" s="218">
        <f t="shared" si="149"/>
        <v>0</v>
      </c>
      <c r="V338" s="218">
        <f t="shared" si="150"/>
        <v>0</v>
      </c>
      <c r="W338" s="218">
        <f t="shared" si="151"/>
        <v>0</v>
      </c>
      <c r="X338" s="218">
        <f t="shared" si="152"/>
        <v>0</v>
      </c>
    </row>
    <row r="339" spans="1:24">
      <c r="A339" s="217" t="s">
        <v>36</v>
      </c>
      <c r="B339" s="218">
        <f t="shared" si="133"/>
        <v>0</v>
      </c>
      <c r="C339" s="218">
        <f t="shared" si="134"/>
        <v>0</v>
      </c>
      <c r="D339" s="218">
        <f t="shared" si="135"/>
        <v>0</v>
      </c>
      <c r="E339" s="218">
        <f t="shared" si="136"/>
        <v>0</v>
      </c>
      <c r="F339" s="218">
        <f t="shared" si="137"/>
        <v>0</v>
      </c>
      <c r="G339" s="217" t="s">
        <v>36</v>
      </c>
      <c r="H339" s="218">
        <f t="shared" si="138"/>
        <v>0</v>
      </c>
      <c r="I339" s="218">
        <f t="shared" si="139"/>
        <v>0</v>
      </c>
      <c r="J339" s="218">
        <f t="shared" si="140"/>
        <v>0</v>
      </c>
      <c r="K339" s="218">
        <f t="shared" si="141"/>
        <v>0</v>
      </c>
      <c r="L339" s="218">
        <f t="shared" si="142"/>
        <v>0</v>
      </c>
      <c r="M339" s="217" t="s">
        <v>36</v>
      </c>
      <c r="N339" s="218">
        <f t="shared" si="143"/>
        <v>0</v>
      </c>
      <c r="O339" s="218">
        <f t="shared" si="144"/>
        <v>0</v>
      </c>
      <c r="P339" s="218">
        <f t="shared" si="145"/>
        <v>0</v>
      </c>
      <c r="Q339" s="218">
        <f t="shared" si="146"/>
        <v>0</v>
      </c>
      <c r="R339" s="218">
        <f t="shared" si="147"/>
        <v>0</v>
      </c>
      <c r="S339" s="217" t="s">
        <v>36</v>
      </c>
      <c r="T339" s="218">
        <f t="shared" si="148"/>
        <v>0</v>
      </c>
      <c r="U339" s="218">
        <f t="shared" si="149"/>
        <v>0</v>
      </c>
      <c r="V339" s="218">
        <f t="shared" si="150"/>
        <v>0</v>
      </c>
      <c r="W339" s="218">
        <f t="shared" si="151"/>
        <v>0</v>
      </c>
      <c r="X339" s="218">
        <f t="shared" si="152"/>
        <v>0</v>
      </c>
    </row>
    <row r="340" spans="1:24">
      <c r="A340" s="217" t="s">
        <v>93</v>
      </c>
      <c r="B340" s="218">
        <f t="shared" si="133"/>
        <v>0</v>
      </c>
      <c r="C340" s="218">
        <f t="shared" si="134"/>
        <v>0</v>
      </c>
      <c r="D340" s="218">
        <f t="shared" si="135"/>
        <v>0</v>
      </c>
      <c r="E340" s="218">
        <f t="shared" si="136"/>
        <v>0</v>
      </c>
      <c r="F340" s="218">
        <f t="shared" si="137"/>
        <v>0</v>
      </c>
      <c r="G340" s="217" t="s">
        <v>93</v>
      </c>
      <c r="H340" s="218">
        <f t="shared" si="138"/>
        <v>0</v>
      </c>
      <c r="I340" s="218">
        <f t="shared" si="139"/>
        <v>0</v>
      </c>
      <c r="J340" s="218">
        <f t="shared" si="140"/>
        <v>0</v>
      </c>
      <c r="K340" s="218">
        <f t="shared" si="141"/>
        <v>0</v>
      </c>
      <c r="L340" s="218">
        <f t="shared" si="142"/>
        <v>0</v>
      </c>
      <c r="M340" s="217" t="s">
        <v>93</v>
      </c>
      <c r="N340" s="218">
        <f t="shared" si="143"/>
        <v>0</v>
      </c>
      <c r="O340" s="218">
        <f t="shared" si="144"/>
        <v>0</v>
      </c>
      <c r="P340" s="218">
        <f t="shared" si="145"/>
        <v>0</v>
      </c>
      <c r="Q340" s="218">
        <f t="shared" si="146"/>
        <v>0</v>
      </c>
      <c r="R340" s="218">
        <f t="shared" si="147"/>
        <v>0</v>
      </c>
      <c r="S340" s="217" t="s">
        <v>93</v>
      </c>
      <c r="T340" s="218">
        <f t="shared" si="148"/>
        <v>0</v>
      </c>
      <c r="U340" s="218">
        <f t="shared" si="149"/>
        <v>0</v>
      </c>
      <c r="V340" s="218">
        <f t="shared" si="150"/>
        <v>0</v>
      </c>
      <c r="W340" s="218">
        <f t="shared" si="151"/>
        <v>0</v>
      </c>
      <c r="X340" s="218">
        <f t="shared" si="152"/>
        <v>0</v>
      </c>
    </row>
    <row r="341" spans="1:24">
      <c r="A341" s="217" t="s">
        <v>37</v>
      </c>
      <c r="B341" s="218">
        <f t="shared" si="133"/>
        <v>1</v>
      </c>
      <c r="C341" s="218">
        <f t="shared" si="134"/>
        <v>1</v>
      </c>
      <c r="D341" s="218">
        <f t="shared" si="135"/>
        <v>0</v>
      </c>
      <c r="E341" s="218">
        <f t="shared" si="136"/>
        <v>0</v>
      </c>
      <c r="F341" s="218">
        <f t="shared" si="137"/>
        <v>0</v>
      </c>
      <c r="G341" s="217" t="s">
        <v>37</v>
      </c>
      <c r="H341" s="218">
        <f t="shared" si="138"/>
        <v>0</v>
      </c>
      <c r="I341" s="218">
        <f t="shared" si="139"/>
        <v>0</v>
      </c>
      <c r="J341" s="218">
        <f t="shared" si="140"/>
        <v>0</v>
      </c>
      <c r="K341" s="218">
        <f t="shared" si="141"/>
        <v>0</v>
      </c>
      <c r="L341" s="218">
        <f t="shared" si="142"/>
        <v>0</v>
      </c>
      <c r="M341" s="217" t="s">
        <v>37</v>
      </c>
      <c r="N341" s="218">
        <f t="shared" si="143"/>
        <v>0</v>
      </c>
      <c r="O341" s="218">
        <f t="shared" si="144"/>
        <v>0</v>
      </c>
      <c r="P341" s="218">
        <f t="shared" si="145"/>
        <v>0</v>
      </c>
      <c r="Q341" s="218">
        <f t="shared" si="146"/>
        <v>0</v>
      </c>
      <c r="R341" s="218">
        <f t="shared" si="147"/>
        <v>0</v>
      </c>
      <c r="S341" s="217" t="s">
        <v>37</v>
      </c>
      <c r="T341" s="218">
        <f t="shared" si="148"/>
        <v>1</v>
      </c>
      <c r="U341" s="218">
        <f t="shared" si="149"/>
        <v>1</v>
      </c>
      <c r="V341" s="218">
        <f t="shared" si="150"/>
        <v>0</v>
      </c>
      <c r="W341" s="218">
        <f t="shared" si="151"/>
        <v>0</v>
      </c>
      <c r="X341" s="218">
        <f t="shared" si="152"/>
        <v>0</v>
      </c>
    </row>
    <row r="342" spans="1:24">
      <c r="A342" s="217" t="s">
        <v>68</v>
      </c>
      <c r="B342" s="218">
        <f t="shared" si="133"/>
        <v>3</v>
      </c>
      <c r="C342" s="218">
        <f t="shared" si="134"/>
        <v>0</v>
      </c>
      <c r="D342" s="218">
        <f t="shared" si="135"/>
        <v>3</v>
      </c>
      <c r="E342" s="218">
        <f t="shared" si="136"/>
        <v>0</v>
      </c>
      <c r="F342" s="218">
        <f t="shared" si="137"/>
        <v>0</v>
      </c>
      <c r="G342" s="217" t="s">
        <v>68</v>
      </c>
      <c r="H342" s="218">
        <f t="shared" si="138"/>
        <v>0</v>
      </c>
      <c r="I342" s="218">
        <f t="shared" si="139"/>
        <v>0</v>
      </c>
      <c r="J342" s="218">
        <f t="shared" si="140"/>
        <v>0</v>
      </c>
      <c r="K342" s="218">
        <f t="shared" si="141"/>
        <v>0</v>
      </c>
      <c r="L342" s="218">
        <f t="shared" si="142"/>
        <v>0</v>
      </c>
      <c r="M342" s="217" t="s">
        <v>68</v>
      </c>
      <c r="N342" s="218">
        <f t="shared" si="143"/>
        <v>2</v>
      </c>
      <c r="O342" s="218">
        <f t="shared" si="144"/>
        <v>0</v>
      </c>
      <c r="P342" s="218">
        <f t="shared" si="145"/>
        <v>2</v>
      </c>
      <c r="Q342" s="218">
        <f t="shared" si="146"/>
        <v>0</v>
      </c>
      <c r="R342" s="218">
        <f t="shared" si="147"/>
        <v>0</v>
      </c>
      <c r="S342" s="217" t="s">
        <v>68</v>
      </c>
      <c r="T342" s="218">
        <f t="shared" si="148"/>
        <v>1</v>
      </c>
      <c r="U342" s="218">
        <f t="shared" si="149"/>
        <v>0</v>
      </c>
      <c r="V342" s="218">
        <f t="shared" si="150"/>
        <v>1</v>
      </c>
      <c r="W342" s="218">
        <f t="shared" si="151"/>
        <v>0</v>
      </c>
      <c r="X342" s="218">
        <f t="shared" si="152"/>
        <v>0</v>
      </c>
    </row>
    <row r="343" spans="1:24">
      <c r="A343" s="217" t="s">
        <v>69</v>
      </c>
      <c r="B343" s="218">
        <f t="shared" si="133"/>
        <v>0</v>
      </c>
      <c r="C343" s="218">
        <f t="shared" si="134"/>
        <v>0</v>
      </c>
      <c r="D343" s="218">
        <f t="shared" si="135"/>
        <v>0</v>
      </c>
      <c r="E343" s="218">
        <f t="shared" si="136"/>
        <v>0</v>
      </c>
      <c r="F343" s="218">
        <f t="shared" si="137"/>
        <v>0</v>
      </c>
      <c r="G343" s="217" t="s">
        <v>69</v>
      </c>
      <c r="H343" s="218">
        <f t="shared" si="138"/>
        <v>0</v>
      </c>
      <c r="I343" s="218">
        <f t="shared" si="139"/>
        <v>0</v>
      </c>
      <c r="J343" s="218">
        <f t="shared" si="140"/>
        <v>0</v>
      </c>
      <c r="K343" s="218">
        <f t="shared" si="141"/>
        <v>0</v>
      </c>
      <c r="L343" s="218">
        <f t="shared" si="142"/>
        <v>0</v>
      </c>
      <c r="M343" s="217" t="s">
        <v>69</v>
      </c>
      <c r="N343" s="218">
        <f t="shared" si="143"/>
        <v>0</v>
      </c>
      <c r="O343" s="218">
        <f t="shared" si="144"/>
        <v>0</v>
      </c>
      <c r="P343" s="218">
        <f t="shared" si="145"/>
        <v>0</v>
      </c>
      <c r="Q343" s="218">
        <f t="shared" si="146"/>
        <v>0</v>
      </c>
      <c r="R343" s="218">
        <f t="shared" si="147"/>
        <v>0</v>
      </c>
      <c r="S343" s="217" t="s">
        <v>69</v>
      </c>
      <c r="T343" s="218">
        <f t="shared" si="148"/>
        <v>0</v>
      </c>
      <c r="U343" s="218">
        <f t="shared" si="149"/>
        <v>0</v>
      </c>
      <c r="V343" s="218">
        <f t="shared" si="150"/>
        <v>0</v>
      </c>
      <c r="W343" s="218">
        <f t="shared" si="151"/>
        <v>0</v>
      </c>
      <c r="X343" s="218">
        <f t="shared" si="152"/>
        <v>0</v>
      </c>
    </row>
    <row r="344" spans="1:24">
      <c r="A344" s="217"/>
      <c r="B344" s="218"/>
      <c r="C344" s="218"/>
      <c r="D344" s="218"/>
      <c r="E344" s="218"/>
      <c r="F344" s="218"/>
      <c r="G344" s="217"/>
      <c r="H344" s="218"/>
      <c r="I344" s="218"/>
      <c r="J344" s="218"/>
      <c r="K344" s="218"/>
      <c r="L344" s="218"/>
      <c r="M344" s="217"/>
      <c r="N344" s="218"/>
      <c r="O344" s="218"/>
      <c r="P344" s="218"/>
      <c r="Q344" s="218"/>
      <c r="R344" s="218"/>
      <c r="S344" s="217"/>
      <c r="T344" s="218"/>
      <c r="U344" s="218"/>
      <c r="V344" s="218"/>
      <c r="W344" s="218"/>
      <c r="X344" s="218"/>
    </row>
    <row r="345" spans="1:24">
      <c r="A345" s="220"/>
      <c r="B345" s="218"/>
      <c r="C345" s="218"/>
      <c r="D345" s="218"/>
      <c r="E345" s="218"/>
      <c r="F345" s="218"/>
      <c r="G345" s="220"/>
      <c r="H345" s="218"/>
      <c r="I345" s="218"/>
      <c r="J345" s="218"/>
      <c r="K345" s="218"/>
      <c r="L345" s="218"/>
      <c r="M345" s="220"/>
      <c r="N345" s="218"/>
      <c r="O345" s="218"/>
      <c r="P345" s="218"/>
      <c r="Q345" s="218"/>
      <c r="R345" s="218"/>
      <c r="S345" s="220"/>
      <c r="T345" s="218"/>
      <c r="U345" s="218"/>
      <c r="V345" s="218"/>
      <c r="W345" s="218"/>
      <c r="X345" s="218"/>
    </row>
    <row r="346" spans="1:24">
      <c r="A346" s="217" t="s">
        <v>154</v>
      </c>
      <c r="B346" s="218">
        <f t="shared" ref="B346:B364" si="153">VLOOKUP(A346,$A$27:$F$179,2,0)</f>
        <v>0</v>
      </c>
      <c r="C346" s="218">
        <f t="shared" ref="C346:C364" si="154">VLOOKUP(A346,$A$27:$F$179,3,0)</f>
        <v>0</v>
      </c>
      <c r="D346" s="218">
        <f t="shared" ref="D346:D364" si="155">VLOOKUP(A346,$A$27:$F$179,4,0)</f>
        <v>0</v>
      </c>
      <c r="E346" s="218">
        <f t="shared" ref="E346:E364" si="156">VLOOKUP(A346,$A$27:$F$179,5,0)</f>
        <v>0</v>
      </c>
      <c r="F346" s="218">
        <f t="shared" ref="F346:F364" si="157">VLOOKUP(A346,$A$27:$F$179,6,0)</f>
        <v>0</v>
      </c>
      <c r="G346" s="217" t="s">
        <v>154</v>
      </c>
      <c r="H346" s="218">
        <f t="shared" ref="H346:H364" si="158">VLOOKUP(G346,$G$27:$L$179,2,0)</f>
        <v>0</v>
      </c>
      <c r="I346" s="218">
        <f t="shared" ref="I346:I364" si="159">VLOOKUP(G346,$G$27:$L$179,3,0)</f>
        <v>0</v>
      </c>
      <c r="J346" s="218">
        <f t="shared" ref="J346:J364" si="160">VLOOKUP(G346,$G$27:$L$179,4,0)</f>
        <v>0</v>
      </c>
      <c r="K346" s="218">
        <f t="shared" ref="K346:K364" si="161">VLOOKUP(G346,$G$27:$L$179,5,0)</f>
        <v>0</v>
      </c>
      <c r="L346" s="218">
        <f t="shared" ref="L346:L364" si="162">VLOOKUP(G346,$G$27:$L$179,6,0)</f>
        <v>0</v>
      </c>
      <c r="M346" s="217" t="s">
        <v>154</v>
      </c>
      <c r="N346" s="218">
        <f t="shared" ref="N346:N364" si="163">VLOOKUP(M346,$M$27:$R$179,2,0)</f>
        <v>0</v>
      </c>
      <c r="O346" s="218">
        <f t="shared" ref="O346:O364" si="164">VLOOKUP(M346,$M$27:$R$179,3,0)</f>
        <v>0</v>
      </c>
      <c r="P346" s="218">
        <f t="shared" ref="P346:P364" si="165">VLOOKUP(M346,$M$27:$R$179,4,0)</f>
        <v>0</v>
      </c>
      <c r="Q346" s="218">
        <f t="shared" ref="Q346:Q364" si="166">VLOOKUP(M346,$M$27:$R$179,5,0)</f>
        <v>0</v>
      </c>
      <c r="R346" s="218">
        <f t="shared" ref="R346:R364" si="167">VLOOKUP(M346,$M$27:$R$179,6,0)</f>
        <v>0</v>
      </c>
      <c r="S346" s="217" t="s">
        <v>154</v>
      </c>
      <c r="T346" s="218">
        <f t="shared" ref="T346:T364" si="168">VLOOKUP(S346,$S$27:$X$179,2,0)</f>
        <v>0</v>
      </c>
      <c r="U346" s="218">
        <f t="shared" ref="U346:U364" si="169">VLOOKUP(S346,$S$27:$X$179,3,0)</f>
        <v>0</v>
      </c>
      <c r="V346" s="218">
        <f t="shared" ref="V346:V364" si="170">VLOOKUP(S346,$S$27:$X$179,4,0)</f>
        <v>0</v>
      </c>
      <c r="W346" s="218">
        <f t="shared" ref="W346:W364" si="171">VLOOKUP(S346,$S$27:$X$179,5,0)</f>
        <v>0</v>
      </c>
      <c r="X346" s="218">
        <f t="shared" ref="X346:X364" si="172">VLOOKUP(S346,$S$27:$X$179,6,0)</f>
        <v>0</v>
      </c>
    </row>
    <row r="347" spans="1:24">
      <c r="A347" s="217" t="s">
        <v>166</v>
      </c>
      <c r="B347" s="218">
        <f t="shared" si="153"/>
        <v>2</v>
      </c>
      <c r="C347" s="218">
        <f t="shared" si="154"/>
        <v>2</v>
      </c>
      <c r="D347" s="218">
        <f t="shared" si="155"/>
        <v>0</v>
      </c>
      <c r="E347" s="218">
        <f t="shared" si="156"/>
        <v>0</v>
      </c>
      <c r="F347" s="218">
        <f t="shared" si="157"/>
        <v>0</v>
      </c>
      <c r="G347" s="217" t="s">
        <v>166</v>
      </c>
      <c r="H347" s="218">
        <f t="shared" si="158"/>
        <v>0</v>
      </c>
      <c r="I347" s="218">
        <f t="shared" si="159"/>
        <v>0</v>
      </c>
      <c r="J347" s="218">
        <f t="shared" si="160"/>
        <v>0</v>
      </c>
      <c r="K347" s="218">
        <f t="shared" si="161"/>
        <v>0</v>
      </c>
      <c r="L347" s="218">
        <f t="shared" si="162"/>
        <v>0</v>
      </c>
      <c r="M347" s="217" t="s">
        <v>166</v>
      </c>
      <c r="N347" s="218">
        <f t="shared" si="163"/>
        <v>1</v>
      </c>
      <c r="O347" s="218">
        <f t="shared" si="164"/>
        <v>1</v>
      </c>
      <c r="P347" s="218">
        <f t="shared" si="165"/>
        <v>0</v>
      </c>
      <c r="Q347" s="218">
        <f t="shared" si="166"/>
        <v>0</v>
      </c>
      <c r="R347" s="218">
        <f t="shared" si="167"/>
        <v>0</v>
      </c>
      <c r="S347" s="217" t="s">
        <v>166</v>
      </c>
      <c r="T347" s="218">
        <f t="shared" si="168"/>
        <v>1</v>
      </c>
      <c r="U347" s="218">
        <f t="shared" si="169"/>
        <v>1</v>
      </c>
      <c r="V347" s="218">
        <f t="shared" si="170"/>
        <v>0</v>
      </c>
      <c r="W347" s="218">
        <f t="shared" si="171"/>
        <v>0</v>
      </c>
      <c r="X347" s="218">
        <f t="shared" si="172"/>
        <v>0</v>
      </c>
    </row>
    <row r="348" spans="1:24">
      <c r="A348" s="217" t="s">
        <v>16</v>
      </c>
      <c r="B348" s="218">
        <f t="shared" si="153"/>
        <v>1</v>
      </c>
      <c r="C348" s="218">
        <f t="shared" si="154"/>
        <v>0</v>
      </c>
      <c r="D348" s="218">
        <f t="shared" si="155"/>
        <v>0</v>
      </c>
      <c r="E348" s="218">
        <f t="shared" si="156"/>
        <v>1</v>
      </c>
      <c r="F348" s="218">
        <f t="shared" si="157"/>
        <v>0</v>
      </c>
      <c r="G348" s="217" t="s">
        <v>16</v>
      </c>
      <c r="H348" s="218">
        <f t="shared" si="158"/>
        <v>0</v>
      </c>
      <c r="I348" s="218">
        <f t="shared" si="159"/>
        <v>0</v>
      </c>
      <c r="J348" s="218">
        <f t="shared" si="160"/>
        <v>0</v>
      </c>
      <c r="K348" s="218">
        <f t="shared" si="161"/>
        <v>0</v>
      </c>
      <c r="L348" s="218">
        <f t="shared" si="162"/>
        <v>0</v>
      </c>
      <c r="M348" s="217" t="s">
        <v>16</v>
      </c>
      <c r="N348" s="218">
        <f t="shared" si="163"/>
        <v>0</v>
      </c>
      <c r="O348" s="218">
        <f t="shared" si="164"/>
        <v>0</v>
      </c>
      <c r="P348" s="218">
        <f t="shared" si="165"/>
        <v>0</v>
      </c>
      <c r="Q348" s="218">
        <f t="shared" si="166"/>
        <v>0</v>
      </c>
      <c r="R348" s="218">
        <f t="shared" si="167"/>
        <v>0</v>
      </c>
      <c r="S348" s="217" t="s">
        <v>16</v>
      </c>
      <c r="T348" s="218">
        <f t="shared" si="168"/>
        <v>1</v>
      </c>
      <c r="U348" s="218">
        <f t="shared" si="169"/>
        <v>0</v>
      </c>
      <c r="V348" s="218">
        <f t="shared" si="170"/>
        <v>0</v>
      </c>
      <c r="W348" s="218">
        <f t="shared" si="171"/>
        <v>1</v>
      </c>
      <c r="X348" s="218">
        <f t="shared" si="172"/>
        <v>0</v>
      </c>
    </row>
    <row r="349" spans="1:24">
      <c r="A349" s="217" t="s">
        <v>116</v>
      </c>
      <c r="B349" s="218">
        <f t="shared" si="153"/>
        <v>5</v>
      </c>
      <c r="C349" s="218">
        <f t="shared" si="154"/>
        <v>0</v>
      </c>
      <c r="D349" s="218">
        <f t="shared" si="155"/>
        <v>5</v>
      </c>
      <c r="E349" s="218">
        <f t="shared" si="156"/>
        <v>0</v>
      </c>
      <c r="F349" s="218">
        <f t="shared" si="157"/>
        <v>0</v>
      </c>
      <c r="G349" s="217" t="s">
        <v>116</v>
      </c>
      <c r="H349" s="218">
        <f t="shared" si="158"/>
        <v>1</v>
      </c>
      <c r="I349" s="218">
        <f t="shared" si="159"/>
        <v>0</v>
      </c>
      <c r="J349" s="218">
        <f t="shared" si="160"/>
        <v>1</v>
      </c>
      <c r="K349" s="218">
        <f t="shared" si="161"/>
        <v>0</v>
      </c>
      <c r="L349" s="218">
        <f t="shared" si="162"/>
        <v>0</v>
      </c>
      <c r="M349" s="217" t="s">
        <v>116</v>
      </c>
      <c r="N349" s="218">
        <f t="shared" si="163"/>
        <v>3</v>
      </c>
      <c r="O349" s="218">
        <f t="shared" si="164"/>
        <v>0</v>
      </c>
      <c r="P349" s="218">
        <f t="shared" si="165"/>
        <v>3</v>
      </c>
      <c r="Q349" s="218">
        <f t="shared" si="166"/>
        <v>0</v>
      </c>
      <c r="R349" s="218">
        <f t="shared" si="167"/>
        <v>0</v>
      </c>
      <c r="S349" s="217" t="s">
        <v>116</v>
      </c>
      <c r="T349" s="218">
        <f t="shared" si="168"/>
        <v>1</v>
      </c>
      <c r="U349" s="218">
        <f t="shared" si="169"/>
        <v>0</v>
      </c>
      <c r="V349" s="218">
        <f t="shared" si="170"/>
        <v>1</v>
      </c>
      <c r="W349" s="218">
        <f t="shared" si="171"/>
        <v>0</v>
      </c>
      <c r="X349" s="218">
        <f t="shared" si="172"/>
        <v>0</v>
      </c>
    </row>
    <row r="350" spans="1:24">
      <c r="A350" s="217" t="s">
        <v>24</v>
      </c>
      <c r="B350" s="218">
        <f t="shared" si="153"/>
        <v>0</v>
      </c>
      <c r="C350" s="218">
        <f t="shared" si="154"/>
        <v>0</v>
      </c>
      <c r="D350" s="218">
        <f t="shared" si="155"/>
        <v>0</v>
      </c>
      <c r="E350" s="218">
        <f t="shared" si="156"/>
        <v>0</v>
      </c>
      <c r="F350" s="218">
        <f t="shared" si="157"/>
        <v>0</v>
      </c>
      <c r="G350" s="217" t="s">
        <v>24</v>
      </c>
      <c r="H350" s="218">
        <f t="shared" si="158"/>
        <v>0</v>
      </c>
      <c r="I350" s="218">
        <f t="shared" si="159"/>
        <v>0</v>
      </c>
      <c r="J350" s="218">
        <f t="shared" si="160"/>
        <v>0</v>
      </c>
      <c r="K350" s="218">
        <f t="shared" si="161"/>
        <v>0</v>
      </c>
      <c r="L350" s="218">
        <f t="shared" si="162"/>
        <v>0</v>
      </c>
      <c r="M350" s="217" t="s">
        <v>24</v>
      </c>
      <c r="N350" s="218">
        <f t="shared" si="163"/>
        <v>0</v>
      </c>
      <c r="O350" s="218">
        <f t="shared" si="164"/>
        <v>0</v>
      </c>
      <c r="P350" s="218">
        <f t="shared" si="165"/>
        <v>0</v>
      </c>
      <c r="Q350" s="218">
        <f t="shared" si="166"/>
        <v>0</v>
      </c>
      <c r="R350" s="218">
        <f t="shared" si="167"/>
        <v>0</v>
      </c>
      <c r="S350" s="217" t="s">
        <v>24</v>
      </c>
      <c r="T350" s="218">
        <f t="shared" si="168"/>
        <v>0</v>
      </c>
      <c r="U350" s="218">
        <f t="shared" si="169"/>
        <v>0</v>
      </c>
      <c r="V350" s="218">
        <f t="shared" si="170"/>
        <v>0</v>
      </c>
      <c r="W350" s="218">
        <f t="shared" si="171"/>
        <v>0</v>
      </c>
      <c r="X350" s="218">
        <f t="shared" si="172"/>
        <v>0</v>
      </c>
    </row>
    <row r="351" spans="1:24">
      <c r="A351" s="217" t="s">
        <v>70</v>
      </c>
      <c r="B351" s="218">
        <f t="shared" si="153"/>
        <v>1</v>
      </c>
      <c r="C351" s="218">
        <f t="shared" si="154"/>
        <v>1</v>
      </c>
      <c r="D351" s="218">
        <f t="shared" si="155"/>
        <v>0</v>
      </c>
      <c r="E351" s="218">
        <f t="shared" si="156"/>
        <v>0</v>
      </c>
      <c r="F351" s="218">
        <f t="shared" si="157"/>
        <v>0</v>
      </c>
      <c r="G351" s="217" t="s">
        <v>70</v>
      </c>
      <c r="H351" s="218">
        <f t="shared" si="158"/>
        <v>0</v>
      </c>
      <c r="I351" s="218">
        <f t="shared" si="159"/>
        <v>0</v>
      </c>
      <c r="J351" s="218">
        <f t="shared" si="160"/>
        <v>0</v>
      </c>
      <c r="K351" s="218">
        <f t="shared" si="161"/>
        <v>0</v>
      </c>
      <c r="L351" s="218">
        <f t="shared" si="162"/>
        <v>0</v>
      </c>
      <c r="M351" s="217" t="s">
        <v>70</v>
      </c>
      <c r="N351" s="218">
        <f t="shared" si="163"/>
        <v>1</v>
      </c>
      <c r="O351" s="218">
        <f t="shared" si="164"/>
        <v>1</v>
      </c>
      <c r="P351" s="218">
        <f t="shared" si="165"/>
        <v>0</v>
      </c>
      <c r="Q351" s="218">
        <f t="shared" si="166"/>
        <v>0</v>
      </c>
      <c r="R351" s="218">
        <f t="shared" si="167"/>
        <v>0</v>
      </c>
      <c r="S351" s="217" t="s">
        <v>70</v>
      </c>
      <c r="T351" s="218">
        <f t="shared" si="168"/>
        <v>0</v>
      </c>
      <c r="U351" s="218">
        <f t="shared" si="169"/>
        <v>0</v>
      </c>
      <c r="V351" s="218">
        <f t="shared" si="170"/>
        <v>0</v>
      </c>
      <c r="W351" s="218">
        <f t="shared" si="171"/>
        <v>0</v>
      </c>
      <c r="X351" s="218">
        <f t="shared" si="172"/>
        <v>0</v>
      </c>
    </row>
    <row r="352" spans="1:24">
      <c r="A352" s="217" t="s">
        <v>118</v>
      </c>
      <c r="B352" s="218">
        <f t="shared" si="153"/>
        <v>7</v>
      </c>
      <c r="C352" s="218">
        <f t="shared" si="154"/>
        <v>2</v>
      </c>
      <c r="D352" s="218">
        <f t="shared" si="155"/>
        <v>5</v>
      </c>
      <c r="E352" s="218">
        <f t="shared" si="156"/>
        <v>0</v>
      </c>
      <c r="F352" s="218">
        <f t="shared" si="157"/>
        <v>0</v>
      </c>
      <c r="G352" s="217" t="s">
        <v>118</v>
      </c>
      <c r="H352" s="218">
        <f t="shared" si="158"/>
        <v>0</v>
      </c>
      <c r="I352" s="218">
        <f t="shared" si="159"/>
        <v>0</v>
      </c>
      <c r="J352" s="218">
        <f t="shared" si="160"/>
        <v>0</v>
      </c>
      <c r="K352" s="218">
        <f t="shared" si="161"/>
        <v>0</v>
      </c>
      <c r="L352" s="218">
        <f t="shared" si="162"/>
        <v>0</v>
      </c>
      <c r="M352" s="217" t="s">
        <v>118</v>
      </c>
      <c r="N352" s="218">
        <f t="shared" si="163"/>
        <v>3</v>
      </c>
      <c r="O352" s="218">
        <f t="shared" si="164"/>
        <v>0</v>
      </c>
      <c r="P352" s="218">
        <f t="shared" si="165"/>
        <v>3</v>
      </c>
      <c r="Q352" s="218">
        <f t="shared" si="166"/>
        <v>0</v>
      </c>
      <c r="R352" s="218">
        <f t="shared" si="167"/>
        <v>0</v>
      </c>
      <c r="S352" s="217" t="s">
        <v>118</v>
      </c>
      <c r="T352" s="218">
        <f t="shared" si="168"/>
        <v>4</v>
      </c>
      <c r="U352" s="218">
        <f t="shared" si="169"/>
        <v>2</v>
      </c>
      <c r="V352" s="218">
        <f t="shared" si="170"/>
        <v>2</v>
      </c>
      <c r="W352" s="218">
        <f t="shared" si="171"/>
        <v>0</v>
      </c>
      <c r="X352" s="218">
        <f t="shared" si="172"/>
        <v>0</v>
      </c>
    </row>
    <row r="353" spans="1:24">
      <c r="A353" s="217" t="s">
        <v>103</v>
      </c>
      <c r="B353" s="218">
        <f t="shared" si="153"/>
        <v>2</v>
      </c>
      <c r="C353" s="218">
        <f t="shared" si="154"/>
        <v>0</v>
      </c>
      <c r="D353" s="218">
        <f t="shared" si="155"/>
        <v>1</v>
      </c>
      <c r="E353" s="218">
        <f t="shared" si="156"/>
        <v>1</v>
      </c>
      <c r="F353" s="218">
        <f t="shared" si="157"/>
        <v>0</v>
      </c>
      <c r="G353" s="217" t="s">
        <v>103</v>
      </c>
      <c r="H353" s="218">
        <f t="shared" si="158"/>
        <v>0</v>
      </c>
      <c r="I353" s="218">
        <f t="shared" si="159"/>
        <v>0</v>
      </c>
      <c r="J353" s="218">
        <f t="shared" si="160"/>
        <v>0</v>
      </c>
      <c r="K353" s="218">
        <f t="shared" si="161"/>
        <v>0</v>
      </c>
      <c r="L353" s="218">
        <f t="shared" si="162"/>
        <v>0</v>
      </c>
      <c r="M353" s="217" t="s">
        <v>103</v>
      </c>
      <c r="N353" s="218">
        <f t="shared" si="163"/>
        <v>1</v>
      </c>
      <c r="O353" s="218">
        <f t="shared" si="164"/>
        <v>0</v>
      </c>
      <c r="P353" s="218">
        <f t="shared" si="165"/>
        <v>0</v>
      </c>
      <c r="Q353" s="218">
        <f t="shared" si="166"/>
        <v>1</v>
      </c>
      <c r="R353" s="218">
        <f t="shared" si="167"/>
        <v>0</v>
      </c>
      <c r="S353" s="217" t="s">
        <v>103</v>
      </c>
      <c r="T353" s="218">
        <f t="shared" si="168"/>
        <v>1</v>
      </c>
      <c r="U353" s="218">
        <f t="shared" si="169"/>
        <v>0</v>
      </c>
      <c r="V353" s="218">
        <f t="shared" si="170"/>
        <v>1</v>
      </c>
      <c r="W353" s="218">
        <f t="shared" si="171"/>
        <v>0</v>
      </c>
      <c r="X353" s="218">
        <f t="shared" si="172"/>
        <v>0</v>
      </c>
    </row>
    <row r="354" spans="1:24">
      <c r="A354" s="217" t="s">
        <v>17</v>
      </c>
      <c r="B354" s="218">
        <f t="shared" si="153"/>
        <v>1</v>
      </c>
      <c r="C354" s="218">
        <f t="shared" si="154"/>
        <v>0</v>
      </c>
      <c r="D354" s="218">
        <f t="shared" si="155"/>
        <v>1</v>
      </c>
      <c r="E354" s="218">
        <f t="shared" si="156"/>
        <v>0</v>
      </c>
      <c r="F354" s="218">
        <f t="shared" si="157"/>
        <v>0</v>
      </c>
      <c r="G354" s="217" t="s">
        <v>17</v>
      </c>
      <c r="H354" s="218">
        <f t="shared" si="158"/>
        <v>0</v>
      </c>
      <c r="I354" s="218">
        <f t="shared" si="159"/>
        <v>0</v>
      </c>
      <c r="J354" s="218">
        <f t="shared" si="160"/>
        <v>0</v>
      </c>
      <c r="K354" s="218">
        <f t="shared" si="161"/>
        <v>0</v>
      </c>
      <c r="L354" s="218">
        <f t="shared" si="162"/>
        <v>0</v>
      </c>
      <c r="M354" s="217" t="s">
        <v>17</v>
      </c>
      <c r="N354" s="218">
        <f t="shared" si="163"/>
        <v>1</v>
      </c>
      <c r="O354" s="218">
        <f t="shared" si="164"/>
        <v>0</v>
      </c>
      <c r="P354" s="218">
        <f t="shared" si="165"/>
        <v>1</v>
      </c>
      <c r="Q354" s="218">
        <f t="shared" si="166"/>
        <v>0</v>
      </c>
      <c r="R354" s="218">
        <f t="shared" si="167"/>
        <v>0</v>
      </c>
      <c r="S354" s="217" t="s">
        <v>17</v>
      </c>
      <c r="T354" s="218">
        <f t="shared" si="168"/>
        <v>0</v>
      </c>
      <c r="U354" s="218">
        <f t="shared" si="169"/>
        <v>0</v>
      </c>
      <c r="V354" s="218">
        <f t="shared" si="170"/>
        <v>0</v>
      </c>
      <c r="W354" s="218">
        <f t="shared" si="171"/>
        <v>0</v>
      </c>
      <c r="X354" s="218">
        <f t="shared" si="172"/>
        <v>0</v>
      </c>
    </row>
    <row r="355" spans="1:24">
      <c r="A355" s="217" t="s">
        <v>205</v>
      </c>
      <c r="B355" s="218">
        <f t="shared" si="153"/>
        <v>4</v>
      </c>
      <c r="C355" s="218">
        <f t="shared" si="154"/>
        <v>0</v>
      </c>
      <c r="D355" s="218">
        <f t="shared" si="155"/>
        <v>4</v>
      </c>
      <c r="E355" s="218">
        <f t="shared" si="156"/>
        <v>0</v>
      </c>
      <c r="F355" s="218">
        <f t="shared" si="157"/>
        <v>0</v>
      </c>
      <c r="G355" s="217" t="s">
        <v>205</v>
      </c>
      <c r="H355" s="218">
        <f t="shared" si="158"/>
        <v>0</v>
      </c>
      <c r="I355" s="218">
        <f t="shared" si="159"/>
        <v>0</v>
      </c>
      <c r="J355" s="218">
        <f t="shared" si="160"/>
        <v>0</v>
      </c>
      <c r="K355" s="218">
        <f t="shared" si="161"/>
        <v>0</v>
      </c>
      <c r="L355" s="218">
        <f t="shared" si="162"/>
        <v>0</v>
      </c>
      <c r="M355" s="217" t="s">
        <v>205</v>
      </c>
      <c r="N355" s="218">
        <f t="shared" si="163"/>
        <v>1</v>
      </c>
      <c r="O355" s="218">
        <f t="shared" si="164"/>
        <v>0</v>
      </c>
      <c r="P355" s="218">
        <f t="shared" si="165"/>
        <v>1</v>
      </c>
      <c r="Q355" s="218">
        <f t="shared" si="166"/>
        <v>0</v>
      </c>
      <c r="R355" s="218">
        <f t="shared" si="167"/>
        <v>0</v>
      </c>
      <c r="S355" s="217" t="s">
        <v>205</v>
      </c>
      <c r="T355" s="218">
        <f t="shared" si="168"/>
        <v>3</v>
      </c>
      <c r="U355" s="218">
        <f t="shared" si="169"/>
        <v>0</v>
      </c>
      <c r="V355" s="218">
        <f t="shared" si="170"/>
        <v>3</v>
      </c>
      <c r="W355" s="218">
        <f t="shared" si="171"/>
        <v>0</v>
      </c>
      <c r="X355" s="218">
        <f t="shared" si="172"/>
        <v>0</v>
      </c>
    </row>
    <row r="356" spans="1:24">
      <c r="A356" s="217" t="s">
        <v>201</v>
      </c>
      <c r="B356" s="218">
        <f t="shared" si="153"/>
        <v>0</v>
      </c>
      <c r="C356" s="218">
        <f t="shared" si="154"/>
        <v>0</v>
      </c>
      <c r="D356" s="218">
        <f t="shared" si="155"/>
        <v>0</v>
      </c>
      <c r="E356" s="218">
        <f t="shared" si="156"/>
        <v>0</v>
      </c>
      <c r="F356" s="218">
        <f t="shared" si="157"/>
        <v>0</v>
      </c>
      <c r="G356" s="217" t="s">
        <v>201</v>
      </c>
      <c r="H356" s="218">
        <f t="shared" si="158"/>
        <v>0</v>
      </c>
      <c r="I356" s="218">
        <f t="shared" si="159"/>
        <v>0</v>
      </c>
      <c r="J356" s="218">
        <f t="shared" si="160"/>
        <v>0</v>
      </c>
      <c r="K356" s="218">
        <f t="shared" si="161"/>
        <v>0</v>
      </c>
      <c r="L356" s="218">
        <f t="shared" si="162"/>
        <v>0</v>
      </c>
      <c r="M356" s="217" t="s">
        <v>201</v>
      </c>
      <c r="N356" s="218">
        <f t="shared" si="163"/>
        <v>0</v>
      </c>
      <c r="O356" s="218">
        <f t="shared" si="164"/>
        <v>0</v>
      </c>
      <c r="P356" s="218">
        <f t="shared" si="165"/>
        <v>0</v>
      </c>
      <c r="Q356" s="218">
        <f t="shared" si="166"/>
        <v>0</v>
      </c>
      <c r="R356" s="218">
        <f t="shared" si="167"/>
        <v>0</v>
      </c>
      <c r="S356" s="217" t="s">
        <v>201</v>
      </c>
      <c r="T356" s="218">
        <f t="shared" si="168"/>
        <v>0</v>
      </c>
      <c r="U356" s="218">
        <f t="shared" si="169"/>
        <v>0</v>
      </c>
      <c r="V356" s="218">
        <f t="shared" si="170"/>
        <v>0</v>
      </c>
      <c r="W356" s="218">
        <f t="shared" si="171"/>
        <v>0</v>
      </c>
      <c r="X356" s="218">
        <f t="shared" si="172"/>
        <v>0</v>
      </c>
    </row>
    <row r="357" spans="1:24">
      <c r="A357" s="217" t="s">
        <v>165</v>
      </c>
      <c r="B357" s="218">
        <f t="shared" si="153"/>
        <v>0</v>
      </c>
      <c r="C357" s="218">
        <f t="shared" si="154"/>
        <v>0</v>
      </c>
      <c r="D357" s="218">
        <f t="shared" si="155"/>
        <v>0</v>
      </c>
      <c r="E357" s="218">
        <f t="shared" si="156"/>
        <v>0</v>
      </c>
      <c r="F357" s="218">
        <f t="shared" si="157"/>
        <v>0</v>
      </c>
      <c r="G357" s="217" t="s">
        <v>165</v>
      </c>
      <c r="H357" s="218">
        <f t="shared" si="158"/>
        <v>0</v>
      </c>
      <c r="I357" s="218">
        <f t="shared" si="159"/>
        <v>0</v>
      </c>
      <c r="J357" s="218">
        <f t="shared" si="160"/>
        <v>0</v>
      </c>
      <c r="K357" s="218">
        <f t="shared" si="161"/>
        <v>0</v>
      </c>
      <c r="L357" s="218">
        <f t="shared" si="162"/>
        <v>0</v>
      </c>
      <c r="M357" s="217" t="s">
        <v>165</v>
      </c>
      <c r="N357" s="218">
        <f t="shared" si="163"/>
        <v>0</v>
      </c>
      <c r="O357" s="218">
        <f t="shared" si="164"/>
        <v>0</v>
      </c>
      <c r="P357" s="218">
        <f t="shared" si="165"/>
        <v>0</v>
      </c>
      <c r="Q357" s="218">
        <f t="shared" si="166"/>
        <v>0</v>
      </c>
      <c r="R357" s="218">
        <f t="shared" si="167"/>
        <v>0</v>
      </c>
      <c r="S357" s="217" t="s">
        <v>165</v>
      </c>
      <c r="T357" s="218">
        <f t="shared" si="168"/>
        <v>0</v>
      </c>
      <c r="U357" s="218">
        <f t="shared" si="169"/>
        <v>0</v>
      </c>
      <c r="V357" s="218">
        <f t="shared" si="170"/>
        <v>0</v>
      </c>
      <c r="W357" s="218">
        <f t="shared" si="171"/>
        <v>0</v>
      </c>
      <c r="X357" s="218">
        <f t="shared" si="172"/>
        <v>0</v>
      </c>
    </row>
    <row r="358" spans="1:24">
      <c r="A358" s="217" t="s">
        <v>153</v>
      </c>
      <c r="B358" s="218">
        <f t="shared" si="153"/>
        <v>0</v>
      </c>
      <c r="C358" s="218">
        <f t="shared" si="154"/>
        <v>0</v>
      </c>
      <c r="D358" s="218">
        <f t="shared" si="155"/>
        <v>0</v>
      </c>
      <c r="E358" s="218">
        <f t="shared" si="156"/>
        <v>0</v>
      </c>
      <c r="F358" s="218">
        <f t="shared" si="157"/>
        <v>0</v>
      </c>
      <c r="G358" s="217" t="s">
        <v>153</v>
      </c>
      <c r="H358" s="218">
        <f t="shared" si="158"/>
        <v>0</v>
      </c>
      <c r="I358" s="218">
        <f t="shared" si="159"/>
        <v>0</v>
      </c>
      <c r="J358" s="218">
        <f t="shared" si="160"/>
        <v>0</v>
      </c>
      <c r="K358" s="218">
        <f t="shared" si="161"/>
        <v>0</v>
      </c>
      <c r="L358" s="218">
        <f t="shared" si="162"/>
        <v>0</v>
      </c>
      <c r="M358" s="217" t="s">
        <v>153</v>
      </c>
      <c r="N358" s="218">
        <f t="shared" si="163"/>
        <v>0</v>
      </c>
      <c r="O358" s="218">
        <f t="shared" si="164"/>
        <v>0</v>
      </c>
      <c r="P358" s="218">
        <f t="shared" si="165"/>
        <v>0</v>
      </c>
      <c r="Q358" s="218">
        <f t="shared" si="166"/>
        <v>0</v>
      </c>
      <c r="R358" s="218">
        <f t="shared" si="167"/>
        <v>0</v>
      </c>
      <c r="S358" s="217" t="s">
        <v>153</v>
      </c>
      <c r="T358" s="218">
        <f t="shared" si="168"/>
        <v>0</v>
      </c>
      <c r="U358" s="218">
        <f t="shared" si="169"/>
        <v>0</v>
      </c>
      <c r="V358" s="218">
        <f t="shared" si="170"/>
        <v>0</v>
      </c>
      <c r="W358" s="218">
        <f t="shared" si="171"/>
        <v>0</v>
      </c>
      <c r="X358" s="218">
        <f t="shared" si="172"/>
        <v>0</v>
      </c>
    </row>
    <row r="359" spans="1:24">
      <c r="A359" s="217" t="s">
        <v>90</v>
      </c>
      <c r="B359" s="218">
        <f t="shared" si="153"/>
        <v>0</v>
      </c>
      <c r="C359" s="218">
        <f t="shared" si="154"/>
        <v>0</v>
      </c>
      <c r="D359" s="218">
        <f t="shared" si="155"/>
        <v>0</v>
      </c>
      <c r="E359" s="218">
        <f t="shared" si="156"/>
        <v>0</v>
      </c>
      <c r="F359" s="218">
        <f t="shared" si="157"/>
        <v>0</v>
      </c>
      <c r="G359" s="217" t="s">
        <v>90</v>
      </c>
      <c r="H359" s="218">
        <f t="shared" si="158"/>
        <v>0</v>
      </c>
      <c r="I359" s="218">
        <f t="shared" si="159"/>
        <v>0</v>
      </c>
      <c r="J359" s="218">
        <f t="shared" si="160"/>
        <v>0</v>
      </c>
      <c r="K359" s="218">
        <f t="shared" si="161"/>
        <v>0</v>
      </c>
      <c r="L359" s="218">
        <f t="shared" si="162"/>
        <v>0</v>
      </c>
      <c r="M359" s="217" t="s">
        <v>90</v>
      </c>
      <c r="N359" s="218">
        <f t="shared" si="163"/>
        <v>0</v>
      </c>
      <c r="O359" s="218">
        <f t="shared" si="164"/>
        <v>0</v>
      </c>
      <c r="P359" s="218">
        <f t="shared" si="165"/>
        <v>0</v>
      </c>
      <c r="Q359" s="218">
        <f t="shared" si="166"/>
        <v>0</v>
      </c>
      <c r="R359" s="218">
        <f t="shared" si="167"/>
        <v>0</v>
      </c>
      <c r="S359" s="217" t="s">
        <v>90</v>
      </c>
      <c r="T359" s="218">
        <f t="shared" si="168"/>
        <v>0</v>
      </c>
      <c r="U359" s="218">
        <f t="shared" si="169"/>
        <v>0</v>
      </c>
      <c r="V359" s="218">
        <f t="shared" si="170"/>
        <v>0</v>
      </c>
      <c r="W359" s="218">
        <f t="shared" si="171"/>
        <v>0</v>
      </c>
      <c r="X359" s="218">
        <f t="shared" si="172"/>
        <v>0</v>
      </c>
    </row>
    <row r="360" spans="1:24">
      <c r="A360" s="217" t="s">
        <v>71</v>
      </c>
      <c r="B360" s="218">
        <f t="shared" si="153"/>
        <v>1</v>
      </c>
      <c r="C360" s="218">
        <f t="shared" si="154"/>
        <v>0</v>
      </c>
      <c r="D360" s="218">
        <f t="shared" si="155"/>
        <v>0</v>
      </c>
      <c r="E360" s="218">
        <f t="shared" si="156"/>
        <v>1</v>
      </c>
      <c r="F360" s="218">
        <f t="shared" si="157"/>
        <v>0</v>
      </c>
      <c r="G360" s="217" t="s">
        <v>71</v>
      </c>
      <c r="H360" s="218">
        <f t="shared" si="158"/>
        <v>1</v>
      </c>
      <c r="I360" s="218">
        <f t="shared" si="159"/>
        <v>0</v>
      </c>
      <c r="J360" s="218">
        <f t="shared" si="160"/>
        <v>0</v>
      </c>
      <c r="K360" s="218">
        <f t="shared" si="161"/>
        <v>1</v>
      </c>
      <c r="L360" s="218">
        <f t="shared" si="162"/>
        <v>0</v>
      </c>
      <c r="M360" s="217" t="s">
        <v>71</v>
      </c>
      <c r="N360" s="218">
        <f t="shared" si="163"/>
        <v>0</v>
      </c>
      <c r="O360" s="218">
        <f t="shared" si="164"/>
        <v>0</v>
      </c>
      <c r="P360" s="218">
        <f t="shared" si="165"/>
        <v>0</v>
      </c>
      <c r="Q360" s="218">
        <f t="shared" si="166"/>
        <v>0</v>
      </c>
      <c r="R360" s="218">
        <f t="shared" si="167"/>
        <v>0</v>
      </c>
      <c r="S360" s="217" t="s">
        <v>71</v>
      </c>
      <c r="T360" s="218">
        <f t="shared" si="168"/>
        <v>0</v>
      </c>
      <c r="U360" s="218">
        <f t="shared" si="169"/>
        <v>0</v>
      </c>
      <c r="V360" s="218">
        <f t="shared" si="170"/>
        <v>0</v>
      </c>
      <c r="W360" s="218">
        <f t="shared" si="171"/>
        <v>0</v>
      </c>
      <c r="X360" s="218">
        <f t="shared" si="172"/>
        <v>0</v>
      </c>
    </row>
    <row r="361" spans="1:24">
      <c r="A361" s="217" t="s">
        <v>152</v>
      </c>
      <c r="B361" s="218">
        <f t="shared" si="153"/>
        <v>0</v>
      </c>
      <c r="C361" s="218">
        <f t="shared" si="154"/>
        <v>0</v>
      </c>
      <c r="D361" s="218">
        <f t="shared" si="155"/>
        <v>0</v>
      </c>
      <c r="E361" s="218">
        <f t="shared" si="156"/>
        <v>0</v>
      </c>
      <c r="F361" s="218">
        <f t="shared" si="157"/>
        <v>0</v>
      </c>
      <c r="G361" s="217" t="s">
        <v>152</v>
      </c>
      <c r="H361" s="218">
        <f t="shared" si="158"/>
        <v>0</v>
      </c>
      <c r="I361" s="218">
        <f t="shared" si="159"/>
        <v>0</v>
      </c>
      <c r="J361" s="218">
        <f t="shared" si="160"/>
        <v>0</v>
      </c>
      <c r="K361" s="218">
        <f t="shared" si="161"/>
        <v>0</v>
      </c>
      <c r="L361" s="218">
        <f t="shared" si="162"/>
        <v>0</v>
      </c>
      <c r="M361" s="217" t="s">
        <v>152</v>
      </c>
      <c r="N361" s="218">
        <f t="shared" si="163"/>
        <v>0</v>
      </c>
      <c r="O361" s="218">
        <f t="shared" si="164"/>
        <v>0</v>
      </c>
      <c r="P361" s="218">
        <f t="shared" si="165"/>
        <v>0</v>
      </c>
      <c r="Q361" s="218">
        <f t="shared" si="166"/>
        <v>0</v>
      </c>
      <c r="R361" s="218">
        <f t="shared" si="167"/>
        <v>0</v>
      </c>
      <c r="S361" s="217" t="s">
        <v>152</v>
      </c>
      <c r="T361" s="218">
        <f t="shared" si="168"/>
        <v>0</v>
      </c>
      <c r="U361" s="218">
        <f t="shared" si="169"/>
        <v>0</v>
      </c>
      <c r="V361" s="218">
        <f t="shared" si="170"/>
        <v>0</v>
      </c>
      <c r="W361" s="218">
        <f t="shared" si="171"/>
        <v>0</v>
      </c>
      <c r="X361" s="218">
        <f t="shared" si="172"/>
        <v>0</v>
      </c>
    </row>
    <row r="362" spans="1:24">
      <c r="A362" s="217" t="s">
        <v>106</v>
      </c>
      <c r="B362" s="218">
        <f t="shared" si="153"/>
        <v>2</v>
      </c>
      <c r="C362" s="218">
        <f t="shared" si="154"/>
        <v>1</v>
      </c>
      <c r="D362" s="218">
        <f t="shared" si="155"/>
        <v>0</v>
      </c>
      <c r="E362" s="218">
        <f t="shared" si="156"/>
        <v>1</v>
      </c>
      <c r="F362" s="218">
        <f t="shared" si="157"/>
        <v>0</v>
      </c>
      <c r="G362" s="217" t="s">
        <v>106</v>
      </c>
      <c r="H362" s="218">
        <f t="shared" si="158"/>
        <v>2</v>
      </c>
      <c r="I362" s="218">
        <f t="shared" si="159"/>
        <v>1</v>
      </c>
      <c r="J362" s="218">
        <f t="shared" si="160"/>
        <v>0</v>
      </c>
      <c r="K362" s="218">
        <f t="shared" si="161"/>
        <v>1</v>
      </c>
      <c r="L362" s="218">
        <f t="shared" si="162"/>
        <v>0</v>
      </c>
      <c r="M362" s="217" t="s">
        <v>106</v>
      </c>
      <c r="N362" s="218">
        <f t="shared" si="163"/>
        <v>0</v>
      </c>
      <c r="O362" s="218">
        <f t="shared" si="164"/>
        <v>0</v>
      </c>
      <c r="P362" s="218">
        <f t="shared" si="165"/>
        <v>0</v>
      </c>
      <c r="Q362" s="218">
        <f t="shared" si="166"/>
        <v>0</v>
      </c>
      <c r="R362" s="218">
        <f t="shared" si="167"/>
        <v>0</v>
      </c>
      <c r="S362" s="217" t="s">
        <v>106</v>
      </c>
      <c r="T362" s="218">
        <f t="shared" si="168"/>
        <v>0</v>
      </c>
      <c r="U362" s="218">
        <f t="shared" si="169"/>
        <v>0</v>
      </c>
      <c r="V362" s="218">
        <f t="shared" si="170"/>
        <v>0</v>
      </c>
      <c r="W362" s="218">
        <f t="shared" si="171"/>
        <v>0</v>
      </c>
      <c r="X362" s="218">
        <f t="shared" si="172"/>
        <v>0</v>
      </c>
    </row>
    <row r="363" spans="1:24">
      <c r="A363" s="217" t="s">
        <v>155</v>
      </c>
      <c r="B363" s="218">
        <f t="shared" si="153"/>
        <v>0</v>
      </c>
      <c r="C363" s="218">
        <f t="shared" si="154"/>
        <v>0</v>
      </c>
      <c r="D363" s="218">
        <f t="shared" si="155"/>
        <v>0</v>
      </c>
      <c r="E363" s="218">
        <f t="shared" si="156"/>
        <v>0</v>
      </c>
      <c r="F363" s="218">
        <f t="shared" si="157"/>
        <v>0</v>
      </c>
      <c r="G363" s="217" t="s">
        <v>155</v>
      </c>
      <c r="H363" s="218">
        <f t="shared" si="158"/>
        <v>0</v>
      </c>
      <c r="I363" s="218">
        <f t="shared" si="159"/>
        <v>0</v>
      </c>
      <c r="J363" s="218">
        <f t="shared" si="160"/>
        <v>0</v>
      </c>
      <c r="K363" s="218">
        <f t="shared" si="161"/>
        <v>0</v>
      </c>
      <c r="L363" s="218">
        <f t="shared" si="162"/>
        <v>0</v>
      </c>
      <c r="M363" s="217" t="s">
        <v>155</v>
      </c>
      <c r="N363" s="218">
        <f t="shared" si="163"/>
        <v>0</v>
      </c>
      <c r="O363" s="218">
        <f t="shared" si="164"/>
        <v>0</v>
      </c>
      <c r="P363" s="218">
        <f t="shared" si="165"/>
        <v>0</v>
      </c>
      <c r="Q363" s="218">
        <f t="shared" si="166"/>
        <v>0</v>
      </c>
      <c r="R363" s="218">
        <f t="shared" si="167"/>
        <v>0</v>
      </c>
      <c r="S363" s="217" t="s">
        <v>155</v>
      </c>
      <c r="T363" s="218">
        <f t="shared" si="168"/>
        <v>0</v>
      </c>
      <c r="U363" s="218">
        <f t="shared" si="169"/>
        <v>0</v>
      </c>
      <c r="V363" s="218">
        <f t="shared" si="170"/>
        <v>0</v>
      </c>
      <c r="W363" s="218">
        <f t="shared" si="171"/>
        <v>0</v>
      </c>
      <c r="X363" s="218">
        <f t="shared" si="172"/>
        <v>0</v>
      </c>
    </row>
    <row r="364" spans="1:24">
      <c r="A364" s="217" t="s">
        <v>127</v>
      </c>
      <c r="B364" s="218">
        <f t="shared" si="153"/>
        <v>0</v>
      </c>
      <c r="C364" s="218">
        <f t="shared" si="154"/>
        <v>0</v>
      </c>
      <c r="D364" s="218">
        <f t="shared" si="155"/>
        <v>0</v>
      </c>
      <c r="E364" s="218">
        <f t="shared" si="156"/>
        <v>0</v>
      </c>
      <c r="F364" s="218">
        <f t="shared" si="157"/>
        <v>0</v>
      </c>
      <c r="G364" s="217" t="s">
        <v>127</v>
      </c>
      <c r="H364" s="218">
        <f t="shared" si="158"/>
        <v>0</v>
      </c>
      <c r="I364" s="218">
        <f t="shared" si="159"/>
        <v>0</v>
      </c>
      <c r="J364" s="218">
        <f t="shared" si="160"/>
        <v>0</v>
      </c>
      <c r="K364" s="218">
        <f t="shared" si="161"/>
        <v>0</v>
      </c>
      <c r="L364" s="218">
        <f t="shared" si="162"/>
        <v>0</v>
      </c>
      <c r="M364" s="217" t="s">
        <v>127</v>
      </c>
      <c r="N364" s="218">
        <f t="shared" si="163"/>
        <v>0</v>
      </c>
      <c r="O364" s="218">
        <f t="shared" si="164"/>
        <v>0</v>
      </c>
      <c r="P364" s="218">
        <f t="shared" si="165"/>
        <v>0</v>
      </c>
      <c r="Q364" s="218">
        <f t="shared" si="166"/>
        <v>0</v>
      </c>
      <c r="R364" s="218">
        <f t="shared" si="167"/>
        <v>0</v>
      </c>
      <c r="S364" s="217" t="s">
        <v>127</v>
      </c>
      <c r="T364" s="218">
        <f t="shared" si="168"/>
        <v>0</v>
      </c>
      <c r="U364" s="218">
        <f t="shared" si="169"/>
        <v>0</v>
      </c>
      <c r="V364" s="218">
        <f t="shared" si="170"/>
        <v>0</v>
      </c>
      <c r="W364" s="218">
        <f t="shared" si="171"/>
        <v>0</v>
      </c>
      <c r="X364" s="218">
        <f t="shared" si="172"/>
        <v>0</v>
      </c>
    </row>
    <row r="365" spans="1:24">
      <c r="A365" s="220"/>
      <c r="B365" s="218"/>
      <c r="C365" s="218"/>
      <c r="D365" s="218"/>
      <c r="E365" s="218"/>
      <c r="F365" s="218"/>
      <c r="G365" s="220"/>
      <c r="H365" s="218"/>
      <c r="I365" s="218"/>
      <c r="J365" s="218"/>
      <c r="K365" s="218"/>
      <c r="L365" s="218"/>
      <c r="M365" s="220"/>
      <c r="N365" s="218"/>
      <c r="O365" s="218"/>
      <c r="P365" s="218"/>
      <c r="Q365" s="218"/>
      <c r="R365" s="218"/>
      <c r="S365" s="220"/>
      <c r="T365" s="218"/>
      <c r="U365" s="218"/>
      <c r="V365" s="218"/>
      <c r="W365" s="218"/>
      <c r="X365" s="218"/>
    </row>
    <row r="366" spans="1:24">
      <c r="A366" s="220"/>
      <c r="B366" s="218"/>
      <c r="C366" s="218"/>
      <c r="D366" s="218"/>
      <c r="E366" s="218"/>
      <c r="F366" s="218"/>
      <c r="G366" s="220"/>
      <c r="H366" s="218"/>
      <c r="I366" s="218"/>
      <c r="J366" s="218"/>
      <c r="K366" s="218"/>
      <c r="L366" s="218"/>
      <c r="M366" s="220"/>
      <c r="N366" s="218"/>
      <c r="O366" s="218"/>
      <c r="P366" s="218"/>
      <c r="Q366" s="218"/>
      <c r="R366" s="218"/>
      <c r="S366" s="220"/>
      <c r="T366" s="218"/>
      <c r="U366" s="218"/>
      <c r="V366" s="218"/>
      <c r="W366" s="218"/>
      <c r="X366" s="218"/>
    </row>
    <row r="367" spans="1:24">
      <c r="A367" s="217" t="s">
        <v>202</v>
      </c>
      <c r="B367" s="218">
        <f t="shared" ref="B367:B382" si="173">VLOOKUP(A367,$A$27:$F$179,2,0)</f>
        <v>0</v>
      </c>
      <c r="C367" s="218">
        <f t="shared" ref="C367:C382" si="174">VLOOKUP(A367,$A$27:$F$179,3,0)</f>
        <v>0</v>
      </c>
      <c r="D367" s="218">
        <f t="shared" ref="D367:D382" si="175">VLOOKUP(A367,$A$27:$F$179,4,0)</f>
        <v>0</v>
      </c>
      <c r="E367" s="218">
        <f t="shared" ref="E367:E382" si="176">VLOOKUP(A367,$A$27:$F$179,5,0)</f>
        <v>0</v>
      </c>
      <c r="F367" s="218">
        <f t="shared" ref="F367:F382" si="177">VLOOKUP(A367,$A$27:$F$179,6,0)</f>
        <v>0</v>
      </c>
      <c r="G367" s="217" t="s">
        <v>202</v>
      </c>
      <c r="H367" s="218">
        <f t="shared" ref="H367:H382" si="178">VLOOKUP(G367,$G$27:$L$179,2,0)</f>
        <v>0</v>
      </c>
      <c r="I367" s="218">
        <f t="shared" ref="I367:I382" si="179">VLOOKUP(G367,$G$27:$L$179,3,0)</f>
        <v>0</v>
      </c>
      <c r="J367" s="218">
        <f t="shared" ref="J367:J382" si="180">VLOOKUP(G367,$G$27:$L$179,4,0)</f>
        <v>0</v>
      </c>
      <c r="K367" s="218">
        <f t="shared" ref="K367:K382" si="181">VLOOKUP(G367,$G$27:$L$179,5,0)</f>
        <v>0</v>
      </c>
      <c r="L367" s="218">
        <f t="shared" ref="L367:L382" si="182">VLOOKUP(G367,$G$27:$L$179,6,0)</f>
        <v>0</v>
      </c>
      <c r="M367" s="217" t="s">
        <v>202</v>
      </c>
      <c r="N367" s="218">
        <f t="shared" ref="N367:N382" si="183">VLOOKUP(M367,$M$27:$R$179,2,0)</f>
        <v>0</v>
      </c>
      <c r="O367" s="218">
        <f t="shared" ref="O367:O382" si="184">VLOOKUP(M367,$M$27:$R$179,3,0)</f>
        <v>0</v>
      </c>
      <c r="P367" s="218">
        <f t="shared" ref="P367:P382" si="185">VLOOKUP(M367,$M$27:$R$179,4,0)</f>
        <v>0</v>
      </c>
      <c r="Q367" s="218">
        <f t="shared" ref="Q367:Q382" si="186">VLOOKUP(M367,$M$27:$R$179,5,0)</f>
        <v>0</v>
      </c>
      <c r="R367" s="218">
        <f t="shared" ref="R367:R382" si="187">VLOOKUP(M367,$M$27:$R$179,6,0)</f>
        <v>0</v>
      </c>
      <c r="S367" s="217" t="s">
        <v>202</v>
      </c>
      <c r="T367" s="218">
        <f t="shared" ref="T367:T382" si="188">VLOOKUP(S367,$S$27:$X$179,2,0)</f>
        <v>0</v>
      </c>
      <c r="U367" s="218">
        <f t="shared" ref="U367:U382" si="189">VLOOKUP(S367,$S$27:$X$179,3,0)</f>
        <v>0</v>
      </c>
      <c r="V367" s="218">
        <f t="shared" ref="V367:V382" si="190">VLOOKUP(S367,$S$27:$X$179,4,0)</f>
        <v>0</v>
      </c>
      <c r="W367" s="218">
        <f t="shared" ref="W367:W382" si="191">VLOOKUP(S367,$S$27:$X$179,5,0)</f>
        <v>0</v>
      </c>
      <c r="X367" s="218">
        <f t="shared" ref="X367:X382" si="192">VLOOKUP(S367,$S$27:$X$179,6,0)</f>
        <v>0</v>
      </c>
    </row>
    <row r="368" spans="1:24">
      <c r="A368" s="217" t="s">
        <v>76</v>
      </c>
      <c r="B368" s="218">
        <f t="shared" si="173"/>
        <v>0</v>
      </c>
      <c r="C368" s="218">
        <f t="shared" si="174"/>
        <v>0</v>
      </c>
      <c r="D368" s="218">
        <f t="shared" si="175"/>
        <v>0</v>
      </c>
      <c r="E368" s="218">
        <f t="shared" si="176"/>
        <v>0</v>
      </c>
      <c r="F368" s="218">
        <f t="shared" si="177"/>
        <v>0</v>
      </c>
      <c r="G368" s="217" t="s">
        <v>76</v>
      </c>
      <c r="H368" s="218">
        <f t="shared" si="178"/>
        <v>0</v>
      </c>
      <c r="I368" s="218">
        <f t="shared" si="179"/>
        <v>0</v>
      </c>
      <c r="J368" s="218">
        <f t="shared" si="180"/>
        <v>0</v>
      </c>
      <c r="K368" s="218">
        <f t="shared" si="181"/>
        <v>0</v>
      </c>
      <c r="L368" s="218">
        <f t="shared" si="182"/>
        <v>0</v>
      </c>
      <c r="M368" s="217" t="s">
        <v>76</v>
      </c>
      <c r="N368" s="218">
        <f t="shared" si="183"/>
        <v>0</v>
      </c>
      <c r="O368" s="218">
        <f t="shared" si="184"/>
        <v>0</v>
      </c>
      <c r="P368" s="218">
        <f t="shared" si="185"/>
        <v>0</v>
      </c>
      <c r="Q368" s="218">
        <f t="shared" si="186"/>
        <v>0</v>
      </c>
      <c r="R368" s="218">
        <f t="shared" si="187"/>
        <v>0</v>
      </c>
      <c r="S368" s="217" t="s">
        <v>76</v>
      </c>
      <c r="T368" s="218">
        <f t="shared" si="188"/>
        <v>0</v>
      </c>
      <c r="U368" s="218">
        <f t="shared" si="189"/>
        <v>0</v>
      </c>
      <c r="V368" s="218">
        <f t="shared" si="190"/>
        <v>0</v>
      </c>
      <c r="W368" s="218">
        <f t="shared" si="191"/>
        <v>0</v>
      </c>
      <c r="X368" s="218">
        <f t="shared" si="192"/>
        <v>0</v>
      </c>
    </row>
    <row r="369" spans="1:24">
      <c r="A369" s="217" t="s">
        <v>10</v>
      </c>
      <c r="B369" s="218">
        <f t="shared" si="173"/>
        <v>4</v>
      </c>
      <c r="C369" s="218">
        <f t="shared" si="174"/>
        <v>2</v>
      </c>
      <c r="D369" s="218">
        <f t="shared" si="175"/>
        <v>1</v>
      </c>
      <c r="E369" s="218">
        <f t="shared" si="176"/>
        <v>1</v>
      </c>
      <c r="F369" s="218">
        <f t="shared" si="177"/>
        <v>0</v>
      </c>
      <c r="G369" s="217" t="s">
        <v>10</v>
      </c>
      <c r="H369" s="218">
        <f t="shared" si="178"/>
        <v>0</v>
      </c>
      <c r="I369" s="218">
        <f t="shared" si="179"/>
        <v>0</v>
      </c>
      <c r="J369" s="218">
        <f t="shared" si="180"/>
        <v>0</v>
      </c>
      <c r="K369" s="218">
        <f t="shared" si="181"/>
        <v>0</v>
      </c>
      <c r="L369" s="218">
        <f t="shared" si="182"/>
        <v>0</v>
      </c>
      <c r="M369" s="217" t="s">
        <v>10</v>
      </c>
      <c r="N369" s="218">
        <f t="shared" si="183"/>
        <v>2</v>
      </c>
      <c r="O369" s="218">
        <f t="shared" si="184"/>
        <v>1</v>
      </c>
      <c r="P369" s="218">
        <f t="shared" si="185"/>
        <v>1</v>
      </c>
      <c r="Q369" s="218">
        <f t="shared" si="186"/>
        <v>0</v>
      </c>
      <c r="R369" s="218">
        <f t="shared" si="187"/>
        <v>0</v>
      </c>
      <c r="S369" s="217" t="s">
        <v>10</v>
      </c>
      <c r="T369" s="218">
        <f t="shared" si="188"/>
        <v>2</v>
      </c>
      <c r="U369" s="218">
        <f t="shared" si="189"/>
        <v>1</v>
      </c>
      <c r="V369" s="218">
        <f t="shared" si="190"/>
        <v>0</v>
      </c>
      <c r="W369" s="218">
        <f t="shared" si="191"/>
        <v>1</v>
      </c>
      <c r="X369" s="218">
        <f t="shared" si="192"/>
        <v>0</v>
      </c>
    </row>
    <row r="370" spans="1:24">
      <c r="A370" s="217" t="s">
        <v>72</v>
      </c>
      <c r="B370" s="218">
        <f t="shared" si="173"/>
        <v>0</v>
      </c>
      <c r="C370" s="218">
        <f t="shared" si="174"/>
        <v>0</v>
      </c>
      <c r="D370" s="218">
        <f t="shared" si="175"/>
        <v>0</v>
      </c>
      <c r="E370" s="218">
        <f t="shared" si="176"/>
        <v>0</v>
      </c>
      <c r="F370" s="218">
        <f t="shared" si="177"/>
        <v>0</v>
      </c>
      <c r="G370" s="217" t="s">
        <v>72</v>
      </c>
      <c r="H370" s="218">
        <f t="shared" si="178"/>
        <v>0</v>
      </c>
      <c r="I370" s="218">
        <f t="shared" si="179"/>
        <v>0</v>
      </c>
      <c r="J370" s="218">
        <f t="shared" si="180"/>
        <v>0</v>
      </c>
      <c r="K370" s="218">
        <f t="shared" si="181"/>
        <v>0</v>
      </c>
      <c r="L370" s="218">
        <f t="shared" si="182"/>
        <v>0</v>
      </c>
      <c r="M370" s="217" t="s">
        <v>72</v>
      </c>
      <c r="N370" s="218">
        <f t="shared" si="183"/>
        <v>0</v>
      </c>
      <c r="O370" s="218">
        <f t="shared" si="184"/>
        <v>0</v>
      </c>
      <c r="P370" s="218">
        <f t="shared" si="185"/>
        <v>0</v>
      </c>
      <c r="Q370" s="218">
        <f t="shared" si="186"/>
        <v>0</v>
      </c>
      <c r="R370" s="218">
        <f t="shared" si="187"/>
        <v>0</v>
      </c>
      <c r="S370" s="217" t="s">
        <v>72</v>
      </c>
      <c r="T370" s="218">
        <f t="shared" si="188"/>
        <v>0</v>
      </c>
      <c r="U370" s="218">
        <f t="shared" si="189"/>
        <v>0</v>
      </c>
      <c r="V370" s="218">
        <f t="shared" si="190"/>
        <v>0</v>
      </c>
      <c r="W370" s="218">
        <f t="shared" si="191"/>
        <v>0</v>
      </c>
      <c r="X370" s="218">
        <f t="shared" si="192"/>
        <v>0</v>
      </c>
    </row>
    <row r="371" spans="1:24">
      <c r="A371" s="217" t="s">
        <v>64</v>
      </c>
      <c r="B371" s="218">
        <f t="shared" si="173"/>
        <v>2</v>
      </c>
      <c r="C371" s="218">
        <f t="shared" si="174"/>
        <v>0</v>
      </c>
      <c r="D371" s="218">
        <f t="shared" si="175"/>
        <v>0</v>
      </c>
      <c r="E371" s="218">
        <f t="shared" si="176"/>
        <v>2</v>
      </c>
      <c r="F371" s="218">
        <f t="shared" si="177"/>
        <v>0</v>
      </c>
      <c r="G371" s="217" t="s">
        <v>64</v>
      </c>
      <c r="H371" s="218">
        <f t="shared" si="178"/>
        <v>0</v>
      </c>
      <c r="I371" s="218">
        <f t="shared" si="179"/>
        <v>0</v>
      </c>
      <c r="J371" s="218">
        <f t="shared" si="180"/>
        <v>0</v>
      </c>
      <c r="K371" s="218">
        <f t="shared" si="181"/>
        <v>0</v>
      </c>
      <c r="L371" s="218">
        <f t="shared" si="182"/>
        <v>0</v>
      </c>
      <c r="M371" s="217" t="s">
        <v>64</v>
      </c>
      <c r="N371" s="218">
        <f t="shared" si="183"/>
        <v>1</v>
      </c>
      <c r="O371" s="218">
        <f t="shared" si="184"/>
        <v>0</v>
      </c>
      <c r="P371" s="218">
        <f t="shared" si="185"/>
        <v>0</v>
      </c>
      <c r="Q371" s="218">
        <f t="shared" si="186"/>
        <v>1</v>
      </c>
      <c r="R371" s="218">
        <f t="shared" si="187"/>
        <v>0</v>
      </c>
      <c r="S371" s="217" t="s">
        <v>64</v>
      </c>
      <c r="T371" s="218">
        <f t="shared" si="188"/>
        <v>1</v>
      </c>
      <c r="U371" s="218">
        <f t="shared" si="189"/>
        <v>0</v>
      </c>
      <c r="V371" s="218">
        <f t="shared" si="190"/>
        <v>0</v>
      </c>
      <c r="W371" s="218">
        <f t="shared" si="191"/>
        <v>1</v>
      </c>
      <c r="X371" s="218">
        <f t="shared" si="192"/>
        <v>0</v>
      </c>
    </row>
    <row r="372" spans="1:24">
      <c r="A372" s="217" t="s">
        <v>74</v>
      </c>
      <c r="B372" s="218">
        <f t="shared" si="173"/>
        <v>2</v>
      </c>
      <c r="C372" s="218">
        <f t="shared" si="174"/>
        <v>0</v>
      </c>
      <c r="D372" s="218">
        <f t="shared" si="175"/>
        <v>0</v>
      </c>
      <c r="E372" s="218">
        <f t="shared" si="176"/>
        <v>2</v>
      </c>
      <c r="F372" s="218">
        <f t="shared" si="177"/>
        <v>0</v>
      </c>
      <c r="G372" s="217" t="s">
        <v>74</v>
      </c>
      <c r="H372" s="218">
        <f t="shared" si="178"/>
        <v>0</v>
      </c>
      <c r="I372" s="218">
        <f t="shared" si="179"/>
        <v>0</v>
      </c>
      <c r="J372" s="218">
        <f t="shared" si="180"/>
        <v>0</v>
      </c>
      <c r="K372" s="218">
        <f t="shared" si="181"/>
        <v>0</v>
      </c>
      <c r="L372" s="218">
        <f t="shared" si="182"/>
        <v>0</v>
      </c>
      <c r="M372" s="217" t="s">
        <v>74</v>
      </c>
      <c r="N372" s="218">
        <f t="shared" si="183"/>
        <v>1</v>
      </c>
      <c r="O372" s="218">
        <f t="shared" si="184"/>
        <v>0</v>
      </c>
      <c r="P372" s="218">
        <f t="shared" si="185"/>
        <v>0</v>
      </c>
      <c r="Q372" s="218">
        <f t="shared" si="186"/>
        <v>1</v>
      </c>
      <c r="R372" s="218">
        <f t="shared" si="187"/>
        <v>0</v>
      </c>
      <c r="S372" s="217" t="s">
        <v>74</v>
      </c>
      <c r="T372" s="218">
        <f t="shared" si="188"/>
        <v>1</v>
      </c>
      <c r="U372" s="218">
        <f t="shared" si="189"/>
        <v>0</v>
      </c>
      <c r="V372" s="218">
        <f t="shared" si="190"/>
        <v>0</v>
      </c>
      <c r="W372" s="218">
        <f t="shared" si="191"/>
        <v>1</v>
      </c>
      <c r="X372" s="218">
        <f t="shared" si="192"/>
        <v>0</v>
      </c>
    </row>
    <row r="373" spans="1:24">
      <c r="A373" s="217" t="s">
        <v>117</v>
      </c>
      <c r="B373" s="218">
        <f t="shared" si="173"/>
        <v>4</v>
      </c>
      <c r="C373" s="218">
        <f t="shared" si="174"/>
        <v>0</v>
      </c>
      <c r="D373" s="218">
        <f t="shared" si="175"/>
        <v>3</v>
      </c>
      <c r="E373" s="218">
        <f t="shared" si="176"/>
        <v>1</v>
      </c>
      <c r="F373" s="218">
        <f t="shared" si="177"/>
        <v>0</v>
      </c>
      <c r="G373" s="217" t="s">
        <v>117</v>
      </c>
      <c r="H373" s="218">
        <f t="shared" si="178"/>
        <v>0</v>
      </c>
      <c r="I373" s="218">
        <f t="shared" si="179"/>
        <v>0</v>
      </c>
      <c r="J373" s="218">
        <f t="shared" si="180"/>
        <v>0</v>
      </c>
      <c r="K373" s="218">
        <f t="shared" si="181"/>
        <v>0</v>
      </c>
      <c r="L373" s="218">
        <f t="shared" si="182"/>
        <v>0</v>
      </c>
      <c r="M373" s="217" t="s">
        <v>117</v>
      </c>
      <c r="N373" s="218">
        <f t="shared" si="183"/>
        <v>1</v>
      </c>
      <c r="O373" s="218">
        <f t="shared" si="184"/>
        <v>0</v>
      </c>
      <c r="P373" s="218">
        <f t="shared" si="185"/>
        <v>0</v>
      </c>
      <c r="Q373" s="218">
        <f t="shared" si="186"/>
        <v>1</v>
      </c>
      <c r="R373" s="218">
        <f t="shared" si="187"/>
        <v>0</v>
      </c>
      <c r="S373" s="217" t="s">
        <v>117</v>
      </c>
      <c r="T373" s="218">
        <f t="shared" si="188"/>
        <v>3</v>
      </c>
      <c r="U373" s="218">
        <f t="shared" si="189"/>
        <v>0</v>
      </c>
      <c r="V373" s="218">
        <f t="shared" si="190"/>
        <v>3</v>
      </c>
      <c r="W373" s="218">
        <f t="shared" si="191"/>
        <v>0</v>
      </c>
      <c r="X373" s="218">
        <f t="shared" si="192"/>
        <v>0</v>
      </c>
    </row>
    <row r="374" spans="1:24">
      <c r="A374" s="217" t="s">
        <v>199</v>
      </c>
      <c r="B374" s="218">
        <f t="shared" si="173"/>
        <v>0</v>
      </c>
      <c r="C374" s="218">
        <f t="shared" si="174"/>
        <v>0</v>
      </c>
      <c r="D374" s="218">
        <f t="shared" si="175"/>
        <v>0</v>
      </c>
      <c r="E374" s="218">
        <f t="shared" si="176"/>
        <v>0</v>
      </c>
      <c r="F374" s="218">
        <f t="shared" si="177"/>
        <v>0</v>
      </c>
      <c r="G374" s="217" t="s">
        <v>199</v>
      </c>
      <c r="H374" s="218">
        <f t="shared" si="178"/>
        <v>0</v>
      </c>
      <c r="I374" s="218">
        <f t="shared" si="179"/>
        <v>0</v>
      </c>
      <c r="J374" s="218">
        <f t="shared" si="180"/>
        <v>0</v>
      </c>
      <c r="K374" s="218">
        <f t="shared" si="181"/>
        <v>0</v>
      </c>
      <c r="L374" s="218">
        <f t="shared" si="182"/>
        <v>0</v>
      </c>
      <c r="M374" s="217" t="s">
        <v>199</v>
      </c>
      <c r="N374" s="218">
        <f t="shared" si="183"/>
        <v>0</v>
      </c>
      <c r="O374" s="218">
        <f t="shared" si="184"/>
        <v>0</v>
      </c>
      <c r="P374" s="218">
        <f t="shared" si="185"/>
        <v>0</v>
      </c>
      <c r="Q374" s="218">
        <f t="shared" si="186"/>
        <v>0</v>
      </c>
      <c r="R374" s="218">
        <f t="shared" si="187"/>
        <v>0</v>
      </c>
      <c r="S374" s="217" t="s">
        <v>199</v>
      </c>
      <c r="T374" s="218">
        <f t="shared" si="188"/>
        <v>0</v>
      </c>
      <c r="U374" s="218">
        <f t="shared" si="189"/>
        <v>0</v>
      </c>
      <c r="V374" s="218">
        <f t="shared" si="190"/>
        <v>0</v>
      </c>
      <c r="W374" s="218">
        <f t="shared" si="191"/>
        <v>0</v>
      </c>
      <c r="X374" s="218">
        <f t="shared" si="192"/>
        <v>0</v>
      </c>
    </row>
    <row r="375" spans="1:24">
      <c r="A375" s="217" t="s">
        <v>204</v>
      </c>
      <c r="B375" s="218">
        <f t="shared" si="173"/>
        <v>1</v>
      </c>
      <c r="C375" s="218">
        <f t="shared" si="174"/>
        <v>0</v>
      </c>
      <c r="D375" s="218">
        <f t="shared" si="175"/>
        <v>1</v>
      </c>
      <c r="E375" s="218">
        <f t="shared" si="176"/>
        <v>0</v>
      </c>
      <c r="F375" s="218">
        <f t="shared" si="177"/>
        <v>0</v>
      </c>
      <c r="G375" s="217" t="s">
        <v>204</v>
      </c>
      <c r="H375" s="218">
        <f t="shared" si="178"/>
        <v>1</v>
      </c>
      <c r="I375" s="218">
        <f t="shared" si="179"/>
        <v>0</v>
      </c>
      <c r="J375" s="218">
        <f t="shared" si="180"/>
        <v>1</v>
      </c>
      <c r="K375" s="218">
        <f t="shared" si="181"/>
        <v>0</v>
      </c>
      <c r="L375" s="218">
        <f t="shared" si="182"/>
        <v>0</v>
      </c>
      <c r="M375" s="217" t="s">
        <v>204</v>
      </c>
      <c r="N375" s="218">
        <f t="shared" si="183"/>
        <v>0</v>
      </c>
      <c r="O375" s="218">
        <f t="shared" si="184"/>
        <v>0</v>
      </c>
      <c r="P375" s="218">
        <f t="shared" si="185"/>
        <v>0</v>
      </c>
      <c r="Q375" s="218">
        <f t="shared" si="186"/>
        <v>0</v>
      </c>
      <c r="R375" s="218">
        <f t="shared" si="187"/>
        <v>0</v>
      </c>
      <c r="S375" s="217" t="s">
        <v>204</v>
      </c>
      <c r="T375" s="218">
        <f t="shared" si="188"/>
        <v>0</v>
      </c>
      <c r="U375" s="218">
        <f t="shared" si="189"/>
        <v>0</v>
      </c>
      <c r="V375" s="218">
        <f t="shared" si="190"/>
        <v>0</v>
      </c>
      <c r="W375" s="218">
        <f t="shared" si="191"/>
        <v>0</v>
      </c>
      <c r="X375" s="218">
        <f t="shared" si="192"/>
        <v>0</v>
      </c>
    </row>
    <row r="376" spans="1:24">
      <c r="A376" s="217" t="s">
        <v>105</v>
      </c>
      <c r="B376" s="218">
        <f t="shared" si="173"/>
        <v>0</v>
      </c>
      <c r="C376" s="218">
        <f t="shared" si="174"/>
        <v>0</v>
      </c>
      <c r="D376" s="218">
        <f t="shared" si="175"/>
        <v>0</v>
      </c>
      <c r="E376" s="218">
        <f t="shared" si="176"/>
        <v>0</v>
      </c>
      <c r="F376" s="218">
        <f t="shared" si="177"/>
        <v>0</v>
      </c>
      <c r="G376" s="217" t="s">
        <v>105</v>
      </c>
      <c r="H376" s="218">
        <f t="shared" si="178"/>
        <v>0</v>
      </c>
      <c r="I376" s="218">
        <f t="shared" si="179"/>
        <v>0</v>
      </c>
      <c r="J376" s="218">
        <f t="shared" si="180"/>
        <v>0</v>
      </c>
      <c r="K376" s="218">
        <f t="shared" si="181"/>
        <v>0</v>
      </c>
      <c r="L376" s="218">
        <f t="shared" si="182"/>
        <v>0</v>
      </c>
      <c r="M376" s="217" t="s">
        <v>105</v>
      </c>
      <c r="N376" s="218">
        <f t="shared" si="183"/>
        <v>0</v>
      </c>
      <c r="O376" s="218">
        <f t="shared" si="184"/>
        <v>0</v>
      </c>
      <c r="P376" s="218">
        <f t="shared" si="185"/>
        <v>0</v>
      </c>
      <c r="Q376" s="218">
        <f t="shared" si="186"/>
        <v>0</v>
      </c>
      <c r="R376" s="218">
        <f t="shared" si="187"/>
        <v>0</v>
      </c>
      <c r="S376" s="217" t="s">
        <v>105</v>
      </c>
      <c r="T376" s="218">
        <f t="shared" si="188"/>
        <v>0</v>
      </c>
      <c r="U376" s="218">
        <f t="shared" si="189"/>
        <v>0</v>
      </c>
      <c r="V376" s="218">
        <f t="shared" si="190"/>
        <v>0</v>
      </c>
      <c r="W376" s="218">
        <f t="shared" si="191"/>
        <v>0</v>
      </c>
      <c r="X376" s="218">
        <f t="shared" si="192"/>
        <v>0</v>
      </c>
    </row>
    <row r="377" spans="1:24">
      <c r="A377" s="217" t="s">
        <v>75</v>
      </c>
      <c r="B377" s="218">
        <f t="shared" si="173"/>
        <v>0</v>
      </c>
      <c r="C377" s="218">
        <f t="shared" si="174"/>
        <v>0</v>
      </c>
      <c r="D377" s="218">
        <f t="shared" si="175"/>
        <v>0</v>
      </c>
      <c r="E377" s="218">
        <f t="shared" si="176"/>
        <v>0</v>
      </c>
      <c r="F377" s="218">
        <f t="shared" si="177"/>
        <v>0</v>
      </c>
      <c r="G377" s="217" t="s">
        <v>75</v>
      </c>
      <c r="H377" s="218">
        <f t="shared" si="178"/>
        <v>0</v>
      </c>
      <c r="I377" s="218">
        <f t="shared" si="179"/>
        <v>0</v>
      </c>
      <c r="J377" s="218">
        <f t="shared" si="180"/>
        <v>0</v>
      </c>
      <c r="K377" s="218">
        <f t="shared" si="181"/>
        <v>0</v>
      </c>
      <c r="L377" s="218">
        <f t="shared" si="182"/>
        <v>0</v>
      </c>
      <c r="M377" s="217" t="s">
        <v>75</v>
      </c>
      <c r="N377" s="218">
        <f t="shared" si="183"/>
        <v>0</v>
      </c>
      <c r="O377" s="218">
        <f t="shared" si="184"/>
        <v>0</v>
      </c>
      <c r="P377" s="218">
        <f t="shared" si="185"/>
        <v>0</v>
      </c>
      <c r="Q377" s="218">
        <f t="shared" si="186"/>
        <v>0</v>
      </c>
      <c r="R377" s="218">
        <f t="shared" si="187"/>
        <v>0</v>
      </c>
      <c r="S377" s="217" t="s">
        <v>75</v>
      </c>
      <c r="T377" s="218">
        <f t="shared" si="188"/>
        <v>0</v>
      </c>
      <c r="U377" s="218">
        <f t="shared" si="189"/>
        <v>0</v>
      </c>
      <c r="V377" s="218">
        <f t="shared" si="190"/>
        <v>0</v>
      </c>
      <c r="W377" s="218">
        <f t="shared" si="191"/>
        <v>0</v>
      </c>
      <c r="X377" s="218">
        <f t="shared" si="192"/>
        <v>0</v>
      </c>
    </row>
    <row r="378" spans="1:24">
      <c r="A378" s="217" t="s">
        <v>27</v>
      </c>
      <c r="B378" s="218">
        <f t="shared" si="173"/>
        <v>3</v>
      </c>
      <c r="C378" s="218">
        <f t="shared" si="174"/>
        <v>0</v>
      </c>
      <c r="D378" s="218">
        <f t="shared" si="175"/>
        <v>3</v>
      </c>
      <c r="E378" s="218">
        <f t="shared" si="176"/>
        <v>0</v>
      </c>
      <c r="F378" s="218">
        <f t="shared" si="177"/>
        <v>0</v>
      </c>
      <c r="G378" s="217" t="s">
        <v>27</v>
      </c>
      <c r="H378" s="218">
        <f t="shared" si="178"/>
        <v>1</v>
      </c>
      <c r="I378" s="218">
        <f t="shared" si="179"/>
        <v>0</v>
      </c>
      <c r="J378" s="218">
        <f t="shared" si="180"/>
        <v>1</v>
      </c>
      <c r="K378" s="218">
        <f t="shared" si="181"/>
        <v>0</v>
      </c>
      <c r="L378" s="218">
        <f t="shared" si="182"/>
        <v>0</v>
      </c>
      <c r="M378" s="217" t="s">
        <v>27</v>
      </c>
      <c r="N378" s="218">
        <f t="shared" si="183"/>
        <v>1</v>
      </c>
      <c r="O378" s="218">
        <f t="shared" si="184"/>
        <v>0</v>
      </c>
      <c r="P378" s="218">
        <f t="shared" si="185"/>
        <v>1</v>
      </c>
      <c r="Q378" s="218">
        <f t="shared" si="186"/>
        <v>0</v>
      </c>
      <c r="R378" s="218">
        <f t="shared" si="187"/>
        <v>0</v>
      </c>
      <c r="S378" s="217" t="s">
        <v>27</v>
      </c>
      <c r="T378" s="218">
        <f t="shared" si="188"/>
        <v>1</v>
      </c>
      <c r="U378" s="218">
        <f t="shared" si="189"/>
        <v>0</v>
      </c>
      <c r="V378" s="218">
        <f t="shared" si="190"/>
        <v>1</v>
      </c>
      <c r="W378" s="218">
        <f t="shared" si="191"/>
        <v>0</v>
      </c>
      <c r="X378" s="218">
        <f t="shared" si="192"/>
        <v>0</v>
      </c>
    </row>
    <row r="379" spans="1:24">
      <c r="A379" s="217" t="s">
        <v>203</v>
      </c>
      <c r="B379" s="218">
        <f t="shared" si="173"/>
        <v>1</v>
      </c>
      <c r="C379" s="218">
        <f t="shared" si="174"/>
        <v>0</v>
      </c>
      <c r="D379" s="218">
        <f t="shared" si="175"/>
        <v>0</v>
      </c>
      <c r="E379" s="218">
        <f t="shared" si="176"/>
        <v>1</v>
      </c>
      <c r="F379" s="218">
        <f t="shared" si="177"/>
        <v>0</v>
      </c>
      <c r="G379" s="217" t="s">
        <v>203</v>
      </c>
      <c r="H379" s="218">
        <f t="shared" si="178"/>
        <v>1</v>
      </c>
      <c r="I379" s="218">
        <f t="shared" si="179"/>
        <v>0</v>
      </c>
      <c r="J379" s="218">
        <f t="shared" si="180"/>
        <v>0</v>
      </c>
      <c r="K379" s="218">
        <f t="shared" si="181"/>
        <v>1</v>
      </c>
      <c r="L379" s="218">
        <f t="shared" si="182"/>
        <v>0</v>
      </c>
      <c r="M379" s="217" t="s">
        <v>203</v>
      </c>
      <c r="N379" s="218">
        <f t="shared" si="183"/>
        <v>0</v>
      </c>
      <c r="O379" s="218">
        <f t="shared" si="184"/>
        <v>0</v>
      </c>
      <c r="P379" s="218">
        <f t="shared" si="185"/>
        <v>0</v>
      </c>
      <c r="Q379" s="218">
        <f t="shared" si="186"/>
        <v>0</v>
      </c>
      <c r="R379" s="218">
        <f t="shared" si="187"/>
        <v>0</v>
      </c>
      <c r="S379" s="217" t="s">
        <v>203</v>
      </c>
      <c r="T379" s="218">
        <f t="shared" si="188"/>
        <v>0</v>
      </c>
      <c r="U379" s="218">
        <f t="shared" si="189"/>
        <v>0</v>
      </c>
      <c r="V379" s="218">
        <f t="shared" si="190"/>
        <v>0</v>
      </c>
      <c r="W379" s="218">
        <f t="shared" si="191"/>
        <v>0</v>
      </c>
      <c r="X379" s="218">
        <f t="shared" si="192"/>
        <v>0</v>
      </c>
    </row>
    <row r="380" spans="1:24">
      <c r="A380" s="217" t="s">
        <v>102</v>
      </c>
      <c r="B380" s="218">
        <f t="shared" si="173"/>
        <v>0</v>
      </c>
      <c r="C380" s="218">
        <f t="shared" si="174"/>
        <v>0</v>
      </c>
      <c r="D380" s="218">
        <f t="shared" si="175"/>
        <v>0</v>
      </c>
      <c r="E380" s="218">
        <f t="shared" si="176"/>
        <v>0</v>
      </c>
      <c r="F380" s="218">
        <f t="shared" si="177"/>
        <v>0</v>
      </c>
      <c r="G380" s="217" t="s">
        <v>102</v>
      </c>
      <c r="H380" s="218">
        <f t="shared" si="178"/>
        <v>0</v>
      </c>
      <c r="I380" s="218">
        <f t="shared" si="179"/>
        <v>0</v>
      </c>
      <c r="J380" s="218">
        <f t="shared" si="180"/>
        <v>0</v>
      </c>
      <c r="K380" s="218">
        <f t="shared" si="181"/>
        <v>0</v>
      </c>
      <c r="L380" s="218">
        <f t="shared" si="182"/>
        <v>0</v>
      </c>
      <c r="M380" s="217" t="s">
        <v>102</v>
      </c>
      <c r="N380" s="218">
        <f t="shared" si="183"/>
        <v>0</v>
      </c>
      <c r="O380" s="218">
        <f t="shared" si="184"/>
        <v>0</v>
      </c>
      <c r="P380" s="218">
        <f t="shared" si="185"/>
        <v>0</v>
      </c>
      <c r="Q380" s="218">
        <f t="shared" si="186"/>
        <v>0</v>
      </c>
      <c r="R380" s="218">
        <f t="shared" si="187"/>
        <v>0</v>
      </c>
      <c r="S380" s="217" t="s">
        <v>102</v>
      </c>
      <c r="T380" s="218">
        <f t="shared" si="188"/>
        <v>0</v>
      </c>
      <c r="U380" s="218">
        <f t="shared" si="189"/>
        <v>0</v>
      </c>
      <c r="V380" s="218">
        <f t="shared" si="190"/>
        <v>0</v>
      </c>
      <c r="W380" s="218">
        <f t="shared" si="191"/>
        <v>0</v>
      </c>
      <c r="X380" s="218">
        <f t="shared" si="192"/>
        <v>0</v>
      </c>
    </row>
    <row r="381" spans="1:24">
      <c r="A381" s="217" t="s">
        <v>107</v>
      </c>
      <c r="B381" s="218">
        <f t="shared" si="173"/>
        <v>0</v>
      </c>
      <c r="C381" s="218">
        <f t="shared" si="174"/>
        <v>0</v>
      </c>
      <c r="D381" s="218">
        <f t="shared" si="175"/>
        <v>0</v>
      </c>
      <c r="E381" s="218">
        <f t="shared" si="176"/>
        <v>0</v>
      </c>
      <c r="F381" s="218">
        <f t="shared" si="177"/>
        <v>0</v>
      </c>
      <c r="G381" s="217" t="s">
        <v>107</v>
      </c>
      <c r="H381" s="218">
        <f t="shared" si="178"/>
        <v>0</v>
      </c>
      <c r="I381" s="218">
        <f t="shared" si="179"/>
        <v>0</v>
      </c>
      <c r="J381" s="218">
        <f t="shared" si="180"/>
        <v>0</v>
      </c>
      <c r="K381" s="218">
        <f t="shared" si="181"/>
        <v>0</v>
      </c>
      <c r="L381" s="218">
        <f t="shared" si="182"/>
        <v>0</v>
      </c>
      <c r="M381" s="217" t="s">
        <v>107</v>
      </c>
      <c r="N381" s="218">
        <f t="shared" si="183"/>
        <v>0</v>
      </c>
      <c r="O381" s="218">
        <f t="shared" si="184"/>
        <v>0</v>
      </c>
      <c r="P381" s="218">
        <f t="shared" si="185"/>
        <v>0</v>
      </c>
      <c r="Q381" s="218">
        <f t="shared" si="186"/>
        <v>0</v>
      </c>
      <c r="R381" s="218">
        <f t="shared" si="187"/>
        <v>0</v>
      </c>
      <c r="S381" s="217" t="s">
        <v>107</v>
      </c>
      <c r="T381" s="218">
        <f t="shared" si="188"/>
        <v>0</v>
      </c>
      <c r="U381" s="218">
        <f t="shared" si="189"/>
        <v>0</v>
      </c>
      <c r="V381" s="218">
        <f t="shared" si="190"/>
        <v>0</v>
      </c>
      <c r="W381" s="218">
        <f t="shared" si="191"/>
        <v>0</v>
      </c>
      <c r="X381" s="218">
        <f t="shared" si="192"/>
        <v>0</v>
      </c>
    </row>
    <row r="382" spans="1:24">
      <c r="A382" s="217" t="s">
        <v>104</v>
      </c>
      <c r="B382" s="218">
        <f t="shared" si="173"/>
        <v>3</v>
      </c>
      <c r="C382" s="218">
        <f t="shared" si="174"/>
        <v>1</v>
      </c>
      <c r="D382" s="218">
        <f t="shared" si="175"/>
        <v>1</v>
      </c>
      <c r="E382" s="218">
        <f t="shared" si="176"/>
        <v>1</v>
      </c>
      <c r="F382" s="218">
        <f t="shared" si="177"/>
        <v>0</v>
      </c>
      <c r="G382" s="217" t="s">
        <v>104</v>
      </c>
      <c r="H382" s="218">
        <f t="shared" si="178"/>
        <v>1</v>
      </c>
      <c r="I382" s="218">
        <f t="shared" si="179"/>
        <v>0</v>
      </c>
      <c r="J382" s="218">
        <f t="shared" si="180"/>
        <v>1</v>
      </c>
      <c r="K382" s="218">
        <f t="shared" si="181"/>
        <v>0</v>
      </c>
      <c r="L382" s="218">
        <f t="shared" si="182"/>
        <v>0</v>
      </c>
      <c r="M382" s="217" t="s">
        <v>104</v>
      </c>
      <c r="N382" s="218">
        <f t="shared" si="183"/>
        <v>1</v>
      </c>
      <c r="O382" s="218">
        <f t="shared" si="184"/>
        <v>0</v>
      </c>
      <c r="P382" s="218">
        <f t="shared" si="185"/>
        <v>0</v>
      </c>
      <c r="Q382" s="218">
        <f t="shared" si="186"/>
        <v>1</v>
      </c>
      <c r="R382" s="218">
        <f t="shared" si="187"/>
        <v>0</v>
      </c>
      <c r="S382" s="217" t="s">
        <v>104</v>
      </c>
      <c r="T382" s="218">
        <f t="shared" si="188"/>
        <v>1</v>
      </c>
      <c r="U382" s="218">
        <f t="shared" si="189"/>
        <v>1</v>
      </c>
      <c r="V382" s="218">
        <f t="shared" si="190"/>
        <v>0</v>
      </c>
      <c r="W382" s="218">
        <f t="shared" si="191"/>
        <v>0</v>
      </c>
      <c r="X382" s="218">
        <f t="shared" si="192"/>
        <v>0</v>
      </c>
    </row>
    <row r="383" spans="1:24">
      <c r="B383" s="221">
        <f>SUM(B215:B382)</f>
        <v>151</v>
      </c>
      <c r="C383" s="221">
        <f>SUM(C215:C382)</f>
        <v>23</v>
      </c>
      <c r="D383" s="221">
        <f>SUM(D215:D382)</f>
        <v>83</v>
      </c>
      <c r="E383" s="221">
        <f>SUM(E215:E382)</f>
        <v>41</v>
      </c>
      <c r="F383" s="221">
        <f>SUM(F215:F382)</f>
        <v>4</v>
      </c>
      <c r="H383" s="221">
        <f>SUM(H215:H382)</f>
        <v>27</v>
      </c>
      <c r="I383" s="221">
        <f>SUM(I215:I382)</f>
        <v>3</v>
      </c>
      <c r="J383" s="221">
        <f>SUM(J215:J382)</f>
        <v>15</v>
      </c>
      <c r="K383" s="221">
        <f>SUM(K215:K382)</f>
        <v>8</v>
      </c>
      <c r="L383" s="221">
        <f>SUM(L215:L382)</f>
        <v>1</v>
      </c>
      <c r="N383" s="221">
        <f>SUM(N215:N382)</f>
        <v>70</v>
      </c>
      <c r="O383" s="221">
        <f>SUM(O215:O382)</f>
        <v>9</v>
      </c>
      <c r="P383" s="221">
        <f>SUM(P215:P382)</f>
        <v>40</v>
      </c>
      <c r="Q383" s="221">
        <f>SUM(Q215:Q382)</f>
        <v>20</v>
      </c>
      <c r="R383" s="221">
        <f>SUM(R215:R382)</f>
        <v>1</v>
      </c>
      <c r="T383" s="221">
        <f>SUM(T215:T382)</f>
        <v>54</v>
      </c>
      <c r="U383" s="221">
        <f>SUM(U215:U382)</f>
        <v>11</v>
      </c>
      <c r="V383" s="221">
        <f>SUM(V215:V382)</f>
        <v>28</v>
      </c>
      <c r="W383" s="221">
        <f>SUM(W215:W382)</f>
        <v>13</v>
      </c>
      <c r="X383" s="221">
        <f>SUM(X215:X382)</f>
        <v>2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ignoredErrors>
    <ignoredError sqref="F20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2:K40"/>
  <sheetViews>
    <sheetView workbookViewId="0"/>
  </sheetViews>
  <sheetFormatPr defaultRowHeight="12.75"/>
  <cols>
    <col min="1" max="1" width="3.7109375" style="1" customWidth="1"/>
    <col min="2" max="2" width="43.7109375" style="1" customWidth="1"/>
    <col min="3" max="3" width="16.5703125" style="1" customWidth="1"/>
    <col min="4" max="4" width="2.28515625" style="1" customWidth="1"/>
    <col min="5" max="5" width="36.5703125" style="1" customWidth="1"/>
    <col min="6" max="6" width="9.140625" style="1"/>
    <col min="7" max="7" width="6.7109375" style="1" customWidth="1"/>
    <col min="8" max="16384" width="9.140625" style="1"/>
  </cols>
  <sheetData>
    <row r="2" spans="2:11">
      <c r="B2" s="299" t="s">
        <v>308</v>
      </c>
      <c r="C2" s="299"/>
      <c r="D2" s="299"/>
      <c r="E2" s="299"/>
      <c r="F2" s="299"/>
      <c r="G2" s="299"/>
      <c r="H2" s="299"/>
      <c r="I2" s="299"/>
      <c r="J2" s="299"/>
      <c r="K2" s="299"/>
    </row>
    <row r="3" spans="2:11">
      <c r="B3" s="101"/>
      <c r="C3" s="101"/>
      <c r="E3" s="24"/>
      <c r="G3" s="101"/>
      <c r="H3" s="101"/>
    </row>
    <row r="4" spans="2:11" ht="12.75" customHeight="1">
      <c r="B4" s="102"/>
      <c r="C4" s="85"/>
      <c r="D4" s="151"/>
      <c r="E4" s="151"/>
      <c r="G4" s="85"/>
      <c r="H4" s="8"/>
    </row>
    <row r="5" spans="2:11" ht="14.25" customHeight="1">
      <c r="B5" s="272"/>
      <c r="C5" s="273" t="s">
        <v>208</v>
      </c>
      <c r="D5" s="272"/>
    </row>
    <row r="6" spans="2:11" ht="3" customHeight="1">
      <c r="C6" s="262"/>
    </row>
    <row r="7" spans="2:11" ht="14.25">
      <c r="B7" s="152" t="s">
        <v>209</v>
      </c>
      <c r="C7" s="274">
        <v>1400</v>
      </c>
    </row>
    <row r="8" spans="2:11" ht="5.25" customHeight="1">
      <c r="C8" s="24"/>
    </row>
    <row r="9" spans="2:11">
      <c r="B9" s="276" t="s">
        <v>210</v>
      </c>
      <c r="C9" s="278">
        <v>503</v>
      </c>
    </row>
    <row r="10" spans="2:11">
      <c r="C10" s="262"/>
    </row>
    <row r="11" spans="2:11">
      <c r="B11" s="1" t="s">
        <v>211</v>
      </c>
      <c r="C11" s="275">
        <v>23</v>
      </c>
    </row>
    <row r="12" spans="2:11">
      <c r="B12" s="1" t="s">
        <v>212</v>
      </c>
      <c r="C12" s="275">
        <v>60</v>
      </c>
    </row>
    <row r="13" spans="2:11">
      <c r="B13" s="1" t="s">
        <v>213</v>
      </c>
      <c r="C13" s="275">
        <v>164</v>
      </c>
    </row>
    <row r="14" spans="2:11">
      <c r="B14" s="1" t="s">
        <v>214</v>
      </c>
      <c r="C14" s="275">
        <v>256</v>
      </c>
    </row>
    <row r="15" spans="2:11" ht="10.5" customHeight="1">
      <c r="C15" s="262"/>
    </row>
    <row r="16" spans="2:11" ht="12.75" customHeight="1">
      <c r="B16" s="276" t="s">
        <v>304</v>
      </c>
      <c r="C16" s="277">
        <v>746</v>
      </c>
    </row>
    <row r="17" spans="2:4">
      <c r="C17" s="262"/>
    </row>
    <row r="18" spans="2:4" ht="12.75" customHeight="1">
      <c r="B18" s="1" t="s">
        <v>216</v>
      </c>
      <c r="C18" s="275">
        <v>149</v>
      </c>
    </row>
    <row r="19" spans="2:4">
      <c r="B19" s="1" t="s">
        <v>265</v>
      </c>
      <c r="C19" s="262">
        <v>158</v>
      </c>
    </row>
    <row r="20" spans="2:4" ht="12.75" customHeight="1">
      <c r="B20" s="1" t="s">
        <v>286</v>
      </c>
      <c r="C20" s="262">
        <v>205</v>
      </c>
    </row>
    <row r="21" spans="2:4" ht="12.75" customHeight="1">
      <c r="B21" s="1" t="s">
        <v>295</v>
      </c>
      <c r="C21" s="262">
        <v>234</v>
      </c>
    </row>
    <row r="22" spans="2:4" ht="12.75" customHeight="1">
      <c r="C22" s="275"/>
    </row>
    <row r="23" spans="2:4" ht="5.25" customHeight="1">
      <c r="C23" s="262"/>
    </row>
    <row r="24" spans="2:4" ht="12.75" customHeight="1">
      <c r="B24" s="276" t="s">
        <v>309</v>
      </c>
      <c r="C24" s="277">
        <v>151</v>
      </c>
    </row>
    <row r="25" spans="2:4" ht="14.25">
      <c r="B25" s="152" t="s">
        <v>305</v>
      </c>
      <c r="C25" s="262">
        <v>27</v>
      </c>
    </row>
    <row r="26" spans="2:4" ht="12.75" customHeight="1">
      <c r="B26" s="152" t="s">
        <v>306</v>
      </c>
      <c r="C26" s="262">
        <v>70</v>
      </c>
    </row>
    <row r="27" spans="2:4" ht="12.75" customHeight="1">
      <c r="B27" s="152" t="s">
        <v>307</v>
      </c>
      <c r="C27" s="262">
        <v>54</v>
      </c>
    </row>
    <row r="28" spans="2:4" ht="12.75" customHeight="1">
      <c r="B28" s="287"/>
      <c r="C28" s="288"/>
    </row>
    <row r="29" spans="2:4">
      <c r="C29" s="262" t="s">
        <v>207</v>
      </c>
    </row>
    <row r="30" spans="2:4" ht="12.75" customHeight="1">
      <c r="B30" s="1" t="s">
        <v>215</v>
      </c>
      <c r="C30" s="262"/>
    </row>
    <row r="31" spans="2:4" ht="5.25" customHeight="1">
      <c r="B31" s="131"/>
      <c r="C31" s="234"/>
      <c r="D31" s="259"/>
    </row>
    <row r="32" spans="2:4" ht="12.75" customHeight="1">
      <c r="B32" s="131"/>
      <c r="C32" s="234"/>
      <c r="D32" s="259"/>
    </row>
    <row r="33" spans="2:4" ht="12.75" customHeight="1">
      <c r="B33" s="131"/>
      <c r="C33" s="234"/>
      <c r="D33" s="259"/>
    </row>
    <row r="34" spans="2:4" ht="12.75" customHeight="1">
      <c r="B34" s="131"/>
      <c r="C34" s="205"/>
    </row>
    <row r="35" spans="2:4" ht="5.25" customHeight="1">
      <c r="B35" s="131"/>
      <c r="C35" s="234"/>
    </row>
    <row r="36" spans="2:4" ht="12.75" customHeight="1">
      <c r="B36" s="132"/>
      <c r="C36" s="234"/>
    </row>
    <row r="37" spans="2:4" ht="5.25" customHeight="1">
      <c r="B37" s="132"/>
    </row>
    <row r="38" spans="2:4" ht="12.75" customHeight="1">
      <c r="B38" s="131"/>
      <c r="C38" s="234"/>
    </row>
    <row r="39" spans="2:4" ht="12.75" customHeight="1">
      <c r="B39" s="131"/>
      <c r="C39" s="234"/>
    </row>
    <row r="40" spans="2:4">
      <c r="B40" s="2"/>
    </row>
  </sheetData>
  <sheetProtection sheet="1"/>
  <mergeCells count="1">
    <mergeCell ref="B2:K2"/>
  </mergeCells>
  <phoneticPr fontId="17" type="noConversion"/>
  <dataValidations count="1">
    <dataValidation type="list" allowBlank="1" showInputMessage="1" showErrorMessage="1" sqref="G4 C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  <pageSetUpPr fitToPage="1"/>
  </sheetPr>
  <dimension ref="A2:Y34"/>
  <sheetViews>
    <sheetView showGridLines="0" zoomScaleNormal="100" zoomScaleSheetLayoutView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5" ht="14.25" customHeight="1">
      <c r="B2" s="306" t="str">
        <f>"Table 2: Inspection outcomes of children's centres inspected " &amp; IF('Table 2'!I4=Dates1!$B$3, "between " &amp; Dates1!$B$3, IF('Table 2'!I4 = Dates1!B4, "in " &amp; Dates1!B4, IF('Table 2'!I4=Dates1!B5, "in " &amp; Dates1!B5, IF('Table 2'!I4=Dates1!B6, "in " &amp; Dates1!B6))))  &amp; " (provisional)" &amp; CHAR(185) &amp; " " &amp; CHAR(178)</f>
        <v>Table 2: Inspection outcomes of children's centres inspected between 1 April 2012 and 30 June 2012 (provisional)¹ ²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2:25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5" ht="12.75" customHeight="1">
      <c r="B4" s="35"/>
      <c r="C4" s="35"/>
      <c r="D4" s="35"/>
      <c r="E4" s="35"/>
      <c r="F4" s="313" t="s">
        <v>58</v>
      </c>
      <c r="G4" s="313"/>
      <c r="H4" s="88"/>
      <c r="I4" s="307" t="s">
        <v>296</v>
      </c>
      <c r="J4" s="308"/>
      <c r="K4" s="308"/>
      <c r="L4" s="308"/>
      <c r="M4" s="308"/>
      <c r="N4" s="309"/>
      <c r="O4" s="35"/>
      <c r="P4" s="35"/>
      <c r="Q4" s="35"/>
      <c r="R4" s="34"/>
      <c r="S4" s="34"/>
      <c r="T4" s="34"/>
      <c r="U4" s="34"/>
    </row>
    <row r="5" spans="2:25" ht="12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25" ht="14.25" customHeight="1">
      <c r="H6" s="71"/>
      <c r="I6" s="311" t="s">
        <v>217</v>
      </c>
      <c r="J6" s="72"/>
      <c r="K6" s="310" t="s">
        <v>193</v>
      </c>
      <c r="L6" s="310"/>
      <c r="M6" s="72"/>
      <c r="N6" s="310" t="s">
        <v>194</v>
      </c>
      <c r="O6" s="310"/>
      <c r="P6" s="72"/>
      <c r="Q6" s="310" t="s">
        <v>195</v>
      </c>
      <c r="R6" s="310"/>
      <c r="S6" s="72"/>
      <c r="T6" s="310" t="s">
        <v>196</v>
      </c>
      <c r="U6" s="310"/>
    </row>
    <row r="7" spans="2:25" ht="14.25" customHeight="1">
      <c r="B7" s="73"/>
      <c r="C7" s="73"/>
      <c r="D7" s="73"/>
      <c r="E7" s="73"/>
      <c r="F7" s="73"/>
      <c r="G7" s="73"/>
      <c r="H7" s="73"/>
      <c r="I7" s="312"/>
      <c r="J7" s="72"/>
      <c r="K7" s="72" t="s">
        <v>120</v>
      </c>
      <c r="L7" s="75" t="s">
        <v>89</v>
      </c>
      <c r="M7" s="75"/>
      <c r="N7" s="75" t="s">
        <v>120</v>
      </c>
      <c r="O7" s="75" t="s">
        <v>89</v>
      </c>
      <c r="P7" s="75"/>
      <c r="Q7" s="75" t="s">
        <v>120</v>
      </c>
      <c r="R7" s="75" t="s">
        <v>89</v>
      </c>
      <c r="S7" s="72"/>
      <c r="T7" s="74" t="s">
        <v>120</v>
      </c>
      <c r="U7" s="76" t="s">
        <v>89</v>
      </c>
    </row>
    <row r="8" spans="2:25" ht="4.5" customHeight="1">
      <c r="B8" s="71"/>
      <c r="C8" s="71"/>
      <c r="D8" s="71"/>
      <c r="E8" s="71"/>
      <c r="F8" s="71"/>
      <c r="G8" s="71"/>
      <c r="H8" s="71"/>
      <c r="I8" s="77"/>
      <c r="J8" s="77"/>
      <c r="K8" s="71"/>
      <c r="L8" s="78"/>
      <c r="M8" s="78"/>
      <c r="N8" s="78"/>
      <c r="O8" s="78"/>
      <c r="P8" s="78"/>
      <c r="Q8" s="78"/>
      <c r="R8" s="78"/>
      <c r="S8" s="71"/>
      <c r="T8" s="71"/>
      <c r="U8" s="79"/>
    </row>
    <row r="9" spans="2:25" ht="34.5" customHeight="1">
      <c r="B9" s="302" t="s">
        <v>273</v>
      </c>
      <c r="C9" s="302"/>
      <c r="D9" s="302"/>
      <c r="E9" s="302"/>
      <c r="F9" s="302"/>
      <c r="G9" s="302"/>
      <c r="H9" s="80"/>
      <c r="I9" s="161">
        <f t="shared" ref="I9:I17" si="0">IF($I4="Select a quarter that matches the period from the box, right.","-",K9+N9+Q9+T9)</f>
        <v>151</v>
      </c>
      <c r="J9" s="161"/>
      <c r="K9" s="162">
        <f>IF($I$4=Dates1!$B$3,Datapack!B4,IF($I$4=Dates1!$B$4,Datapack!H4,IF($I$4=Dates1!$B$5,Datapack!N4,IF($I$4=Dates1!$B$6,Datapack!T4))))</f>
        <v>23</v>
      </c>
      <c r="L9" s="163">
        <f>IF($I9&lt;59,"-",K9/$I9*100)</f>
        <v>15.231788079470199</v>
      </c>
      <c r="M9" s="163"/>
      <c r="N9" s="162">
        <f>IF($I$4=Dates1!$B$3,Datapack!C4,IF($I$4=Dates1!$B$4,Datapack!I4,IF($I$4=Dates1!$B$5,Datapack!O4,IF($I$4=Dates1!$B$6,Datapack!U4))))</f>
        <v>83</v>
      </c>
      <c r="O9" s="163">
        <f>IF($I9&lt;59,"-",N9/$I9*100)</f>
        <v>54.966887417218544</v>
      </c>
      <c r="P9" s="163"/>
      <c r="Q9" s="162">
        <f>IF($I$4=Dates1!$B$3,Datapack!D4,IF($I$4=Dates1!$B$4,Datapack!J4,IF($I$4=Dates1!$B$5,Datapack!P4,IF($I$4=Dates1!$B$6,Datapack!V4))))</f>
        <v>41</v>
      </c>
      <c r="R9" s="163">
        <f t="shared" ref="R9:R28" si="1">IF($I9&lt;59,"-",Q9/$I9*100)</f>
        <v>27.152317880794701</v>
      </c>
      <c r="S9" s="163"/>
      <c r="T9" s="162">
        <f>IF($I$4=Dates1!$B$3,Datapack!E4,IF($I$4=Dates1!$B$4,Datapack!K4,IF($I$4=Dates1!$B$5,Datapack!Q4,IF($I$4=Dates1!$B$6,Datapack!W4))))</f>
        <v>4</v>
      </c>
      <c r="U9" s="163">
        <f t="shared" ref="U9:U28" si="2">IF($I9&lt;59,"-",T9/$I9*100)</f>
        <v>2.6490066225165565</v>
      </c>
      <c r="W9" s="268"/>
      <c r="X9" s="268"/>
      <c r="Y9" s="269"/>
    </row>
    <row r="10" spans="2:25" s="26" customFormat="1" ht="34.5" customHeight="1">
      <c r="B10" s="301" t="s">
        <v>79</v>
      </c>
      <c r="C10" s="301"/>
      <c r="D10" s="301"/>
      <c r="E10" s="301"/>
      <c r="F10" s="301"/>
      <c r="G10" s="301"/>
      <c r="H10" s="82"/>
      <c r="I10" s="168">
        <f t="shared" si="0"/>
        <v>151</v>
      </c>
      <c r="J10" s="168"/>
      <c r="K10" s="169">
        <f>IF($I$4=Dates1!$B$3,Datapack!B5,IF($I$4=Dates1!$B$4,Datapack!H5,IF($I$4=Dates1!$B$5,Datapack!N5,IF($I$4=Dates1!$B$6,Datapack!T5))))</f>
        <v>24</v>
      </c>
      <c r="L10" s="170">
        <f t="shared" ref="L10:L28" si="3">IF($I10&lt;59,"-",K10/$I10*100)</f>
        <v>15.894039735099339</v>
      </c>
      <c r="M10" s="170"/>
      <c r="N10" s="169">
        <f>IF($I$4=Dates1!$B$3,Datapack!C5,IF($I$4=Dates1!$B$4,Datapack!I5,IF($I$4=Dates1!$B$5,Datapack!O5,IF($I$4=Dates1!$B$6,Datapack!U5))))</f>
        <v>81</v>
      </c>
      <c r="O10" s="170">
        <f t="shared" ref="O10:O28" si="4">IF($I10&lt;59,"-",N10/$I10*100)</f>
        <v>53.642384105960261</v>
      </c>
      <c r="P10" s="170"/>
      <c r="Q10" s="169">
        <f>IF($I$4=Dates1!$B$3,Datapack!D5,IF($I$4=Dates1!$B$4,Datapack!J5,IF($I$4=Dates1!$B$5,Datapack!P5,IF($I$4=Dates1!$B$6,Datapack!V5))))</f>
        <v>42</v>
      </c>
      <c r="R10" s="170">
        <f t="shared" si="1"/>
        <v>27.814569536423839</v>
      </c>
      <c r="S10" s="170"/>
      <c r="T10" s="169">
        <f>IF($I$4=Dates1!$B$3,Datapack!E5,IF($I$4=Dates1!$B$4,Datapack!K5,IF($I$4=Dates1!$B$5,Datapack!Q5,IF($I$4=Dates1!$B$6,Datapack!W5))))</f>
        <v>4</v>
      </c>
      <c r="U10" s="170">
        <f t="shared" si="2"/>
        <v>2.6490066225165565</v>
      </c>
      <c r="W10" s="268"/>
      <c r="X10" s="270"/>
      <c r="Y10" s="269"/>
    </row>
    <row r="11" spans="2:25" ht="34.5" customHeight="1">
      <c r="B11" s="302" t="s">
        <v>274</v>
      </c>
      <c r="C11" s="302"/>
      <c r="D11" s="302"/>
      <c r="E11" s="302"/>
      <c r="F11" s="302"/>
      <c r="G11" s="302"/>
      <c r="H11" s="82"/>
      <c r="I11" s="161">
        <f t="shared" si="0"/>
        <v>151</v>
      </c>
      <c r="J11" s="161"/>
      <c r="K11" s="162">
        <f>IF($I$4=Dates1!$B$3,Datapack!B6,IF($I$4=Dates1!$B$4,Datapack!H6,IF($I$4=Dates1!$B$5,Datapack!N6,IF($I$4=Dates1!$B$6,Datapack!T6))))</f>
        <v>22</v>
      </c>
      <c r="L11" s="163">
        <f t="shared" si="3"/>
        <v>14.569536423841059</v>
      </c>
      <c r="M11" s="163"/>
      <c r="N11" s="162">
        <f>IF($I$4=Dates1!$B$3,Datapack!C6,IF($I$4=Dates1!$B$4,Datapack!I6,IF($I$4=Dates1!$B$5,Datapack!O6,IF($I$4=Dates1!$B$6,Datapack!U6))))</f>
        <v>86</v>
      </c>
      <c r="O11" s="163">
        <f t="shared" si="4"/>
        <v>56.953642384105962</v>
      </c>
      <c r="P11" s="163"/>
      <c r="Q11" s="162">
        <f>IF($I$4=Dates1!$B$3,Datapack!D6,IF($I$4=Dates1!$B$4,Datapack!J6,IF($I$4=Dates1!$B$5,Datapack!P6,IF($I$4=Dates1!$B$6,Datapack!V6))))</f>
        <v>39</v>
      </c>
      <c r="R11" s="163">
        <f t="shared" si="1"/>
        <v>25.827814569536422</v>
      </c>
      <c r="S11" s="163"/>
      <c r="T11" s="162">
        <f>IF($I$4=Dates1!$B$3,Datapack!E6,IF($I$4=Dates1!$B$4,Datapack!K6,IF($I$4=Dates1!$B$5,Datapack!Q6,IF($I$4=Dates1!$B$6,Datapack!W6))))</f>
        <v>4</v>
      </c>
      <c r="U11" s="163">
        <f t="shared" si="2"/>
        <v>2.6490066225165565</v>
      </c>
      <c r="W11" s="268"/>
      <c r="X11" s="268"/>
      <c r="Y11" s="269"/>
    </row>
    <row r="12" spans="2:25" ht="34.5" customHeight="1">
      <c r="B12" s="301" t="s">
        <v>275</v>
      </c>
      <c r="C12" s="301"/>
      <c r="D12" s="301"/>
      <c r="E12" s="301"/>
      <c r="F12" s="301"/>
      <c r="G12" s="301"/>
      <c r="H12" s="82"/>
      <c r="I12" s="168">
        <f t="shared" si="0"/>
        <v>151</v>
      </c>
      <c r="J12" s="168"/>
      <c r="K12" s="169">
        <f>IF($I$4=Dates1!$B$3,Datapack!B7,IF($I$4=Dates1!$B$4,Datapack!H7,IF($I$4=Dates1!$B$5,Datapack!N7,IF($I$4=Dates1!$B$6,Datapack!T7))))</f>
        <v>21</v>
      </c>
      <c r="L12" s="170">
        <f t="shared" si="3"/>
        <v>13.90728476821192</v>
      </c>
      <c r="M12" s="170"/>
      <c r="N12" s="169">
        <f>IF($I$4=Dates1!$B$3,Datapack!C7,IF($I$4=Dates1!$B$4,Datapack!I7,IF($I$4=Dates1!$B$5,Datapack!O7,IF($I$4=Dates1!$B$6,Datapack!U7))))</f>
        <v>81</v>
      </c>
      <c r="O12" s="170">
        <f t="shared" si="4"/>
        <v>53.642384105960261</v>
      </c>
      <c r="P12" s="170"/>
      <c r="Q12" s="169">
        <f>IF($I$4=Dates1!$B$3,Datapack!D7,IF($I$4=Dates1!$B$4,Datapack!J7,IF($I$4=Dates1!$B$5,Datapack!P7,IF($I$4=Dates1!$B$6,Datapack!V7))))</f>
        <v>46</v>
      </c>
      <c r="R12" s="170">
        <f t="shared" si="1"/>
        <v>30.463576158940398</v>
      </c>
      <c r="S12" s="170"/>
      <c r="T12" s="169">
        <f>IF($I$4=Dates1!$B$3,Datapack!E7,IF($I$4=Dates1!$B$4,Datapack!K7,IF($I$4=Dates1!$B$5,Datapack!Q7,IF($I$4=Dates1!$B$6,Datapack!W7))))</f>
        <v>3</v>
      </c>
      <c r="U12" s="170">
        <f t="shared" si="2"/>
        <v>1.9867549668874174</v>
      </c>
      <c r="W12" s="268"/>
      <c r="X12" s="268"/>
      <c r="Y12" s="269"/>
    </row>
    <row r="13" spans="2:25" ht="34.5" customHeight="1">
      <c r="B13" s="301" t="s">
        <v>80</v>
      </c>
      <c r="C13" s="301"/>
      <c r="D13" s="301"/>
      <c r="E13" s="301"/>
      <c r="F13" s="301"/>
      <c r="G13" s="301"/>
      <c r="H13" s="82"/>
      <c r="I13" s="168">
        <f t="shared" si="0"/>
        <v>151</v>
      </c>
      <c r="J13" s="168"/>
      <c r="K13" s="169">
        <f>IF($I$4=Dates1!$B$3,Datapack!B8,IF($I$4=Dates1!$B$4,Datapack!H8,IF($I$4=Dates1!$B$5,Datapack!N8,IF($I$4=Dates1!$B$6,Datapack!T8))))</f>
        <v>40</v>
      </c>
      <c r="L13" s="170">
        <f t="shared" si="3"/>
        <v>26.490066225165563</v>
      </c>
      <c r="M13" s="170"/>
      <c r="N13" s="169">
        <f>IF($I$4=Dates1!$B$3,Datapack!C8,IF($I$4=Dates1!$B$4,Datapack!I8,IF($I$4=Dates1!$B$5,Datapack!O8,IF($I$4=Dates1!$B$6,Datapack!U8))))</f>
        <v>86</v>
      </c>
      <c r="O13" s="170">
        <f t="shared" si="4"/>
        <v>56.953642384105962</v>
      </c>
      <c r="P13" s="170"/>
      <c r="Q13" s="169">
        <f>IF($I$4=Dates1!$B$3,Datapack!D8,IF($I$4=Dates1!$B$4,Datapack!J8,IF($I$4=Dates1!$B$5,Datapack!P8,IF($I$4=Dates1!$B$6,Datapack!V8))))</f>
        <v>25</v>
      </c>
      <c r="R13" s="170">
        <f t="shared" si="1"/>
        <v>16.556291390728479</v>
      </c>
      <c r="S13" s="170"/>
      <c r="T13" s="169">
        <f>IF($I$4=Dates1!$B$3,Datapack!E8,IF($I$4=Dates1!$B$4,Datapack!K8,IF($I$4=Dates1!$B$5,Datapack!Q8,IF($I$4=Dates1!$B$6,Datapack!W8))))</f>
        <v>0</v>
      </c>
      <c r="U13" s="170">
        <f t="shared" si="2"/>
        <v>0</v>
      </c>
      <c r="W13" s="268"/>
      <c r="X13" s="268"/>
      <c r="Y13" s="269"/>
    </row>
    <row r="14" spans="2:25" ht="34.5" customHeight="1">
      <c r="B14" s="301" t="s">
        <v>276</v>
      </c>
      <c r="C14" s="301"/>
      <c r="D14" s="301"/>
      <c r="E14" s="301"/>
      <c r="F14" s="301"/>
      <c r="G14" s="301"/>
      <c r="H14" s="82"/>
      <c r="I14" s="168">
        <f t="shared" si="0"/>
        <v>151</v>
      </c>
      <c r="J14" s="168"/>
      <c r="K14" s="169">
        <f>IF($I$4=Dates1!$B$3,Datapack!B9,IF($I$4=Dates1!$B$4,Datapack!H9,IF($I$4=Dates1!$B$5,Datapack!N9,IF($I$4=Dates1!$B$6,Datapack!T9))))</f>
        <v>20</v>
      </c>
      <c r="L14" s="170">
        <f t="shared" si="3"/>
        <v>13.245033112582782</v>
      </c>
      <c r="M14" s="170"/>
      <c r="N14" s="169">
        <f>IF($I$4=Dates1!$B$3,Datapack!C9,IF($I$4=Dates1!$B$4,Datapack!I9,IF($I$4=Dates1!$B$5,Datapack!O9,IF($I$4=Dates1!$B$6,Datapack!U9))))</f>
        <v>92</v>
      </c>
      <c r="O14" s="170">
        <f t="shared" si="4"/>
        <v>60.927152317880797</v>
      </c>
      <c r="P14" s="170"/>
      <c r="Q14" s="169">
        <f>IF($I$4=Dates1!$B$3,Datapack!D9,IF($I$4=Dates1!$B$4,Datapack!J9,IF($I$4=Dates1!$B$5,Datapack!P9,IF($I$4=Dates1!$B$6,Datapack!V9))))</f>
        <v>37</v>
      </c>
      <c r="R14" s="170">
        <f t="shared" si="1"/>
        <v>24.503311258278146</v>
      </c>
      <c r="S14" s="170"/>
      <c r="T14" s="169">
        <f>IF($I$4=Dates1!$B$3,Datapack!E9,IF($I$4=Dates1!$B$4,Datapack!K9,IF($I$4=Dates1!$B$5,Datapack!Q9,IF($I$4=Dates1!$B$6,Datapack!W9))))</f>
        <v>2</v>
      </c>
      <c r="U14" s="170">
        <f t="shared" si="2"/>
        <v>1.3245033112582782</v>
      </c>
      <c r="W14" s="268"/>
      <c r="X14" s="268"/>
      <c r="Y14" s="269"/>
    </row>
    <row r="15" spans="2:25" ht="34.5" customHeight="1">
      <c r="B15" s="301" t="s">
        <v>277</v>
      </c>
      <c r="C15" s="301"/>
      <c r="D15" s="301"/>
      <c r="E15" s="301"/>
      <c r="F15" s="301"/>
      <c r="G15" s="301"/>
      <c r="H15" s="82"/>
      <c r="I15" s="168">
        <f t="shared" si="0"/>
        <v>151</v>
      </c>
      <c r="J15" s="168"/>
      <c r="K15" s="169">
        <f>IF($I$4=Dates1!$B$3,Datapack!B10,IF($I$4=Dates1!$B$4,Datapack!H10,IF($I$4=Dates1!$B$5,Datapack!N10,IF($I$4=Dates1!$B$6,Datapack!T10))))</f>
        <v>25</v>
      </c>
      <c r="L15" s="170">
        <f t="shared" si="3"/>
        <v>16.556291390728479</v>
      </c>
      <c r="M15" s="170"/>
      <c r="N15" s="169">
        <f>IF($I$4=Dates1!$B$3,Datapack!C10,IF($I$4=Dates1!$B$4,Datapack!I10,IF($I$4=Dates1!$B$5,Datapack!O10,IF($I$4=Dates1!$B$6,Datapack!U10))))</f>
        <v>78</v>
      </c>
      <c r="O15" s="170">
        <f t="shared" si="4"/>
        <v>51.655629139072843</v>
      </c>
      <c r="P15" s="170"/>
      <c r="Q15" s="169">
        <f>IF($I$4=Dates1!$B$3,Datapack!D10,IF($I$4=Dates1!$B$4,Datapack!J10,IF($I$4=Dates1!$B$5,Datapack!P10,IF($I$4=Dates1!$B$6,Datapack!V10))))</f>
        <v>44</v>
      </c>
      <c r="R15" s="170">
        <f t="shared" si="1"/>
        <v>29.139072847682119</v>
      </c>
      <c r="S15" s="170"/>
      <c r="T15" s="169">
        <f>IF($I$4=Dates1!$B$3,Datapack!E10,IF($I$4=Dates1!$B$4,Datapack!K10,IF($I$4=Dates1!$B$5,Datapack!Q10,IF($I$4=Dates1!$B$6,Datapack!W10))))</f>
        <v>4</v>
      </c>
      <c r="U15" s="170">
        <f t="shared" si="2"/>
        <v>2.6490066225165565</v>
      </c>
      <c r="W15" s="268"/>
      <c r="X15" s="268"/>
      <c r="Y15" s="269"/>
    </row>
    <row r="16" spans="2:25" ht="34.5" customHeight="1">
      <c r="B16" s="301" t="s">
        <v>278</v>
      </c>
      <c r="C16" s="301"/>
      <c r="D16" s="301"/>
      <c r="E16" s="301"/>
      <c r="F16" s="301"/>
      <c r="G16" s="301"/>
      <c r="H16" s="82"/>
      <c r="I16" s="168">
        <f t="shared" si="0"/>
        <v>151</v>
      </c>
      <c r="J16" s="168"/>
      <c r="K16" s="169">
        <f>IF($I$4=Dates1!$B$3,Datapack!B11,IF($I$4=Dates1!$B$4,Datapack!H11,IF($I$4=Dates1!$B$5,Datapack!N11,IF($I$4=Dates1!$B$6,Datapack!T11))))</f>
        <v>17</v>
      </c>
      <c r="L16" s="170">
        <f t="shared" si="3"/>
        <v>11.258278145695364</v>
      </c>
      <c r="M16" s="170"/>
      <c r="N16" s="169">
        <f>IF($I$4=Dates1!$B$3,Datapack!C11,IF($I$4=Dates1!$B$4,Datapack!I11,IF($I$4=Dates1!$B$5,Datapack!O11,IF($I$4=Dates1!$B$6,Datapack!U11))))</f>
        <v>71</v>
      </c>
      <c r="O16" s="170">
        <f t="shared" si="4"/>
        <v>47.019867549668874</v>
      </c>
      <c r="P16" s="170"/>
      <c r="Q16" s="169">
        <f>IF($I$4=Dates1!$B$3,Datapack!D11,IF($I$4=Dates1!$B$4,Datapack!J11,IF($I$4=Dates1!$B$5,Datapack!P11,IF($I$4=Dates1!$B$6,Datapack!V11))))</f>
        <v>59</v>
      </c>
      <c r="R16" s="170">
        <f t="shared" si="1"/>
        <v>39.072847682119203</v>
      </c>
      <c r="S16" s="170"/>
      <c r="T16" s="169">
        <f>IF($I$4=Dates1!$B$3,Datapack!E11,IF($I$4=Dates1!$B$4,Datapack!K11,IF($I$4=Dates1!$B$5,Datapack!Q11,IF($I$4=Dates1!$B$6,Datapack!W11))))</f>
        <v>4</v>
      </c>
      <c r="U16" s="170">
        <f t="shared" si="2"/>
        <v>2.6490066225165565</v>
      </c>
      <c r="W16" s="268"/>
      <c r="X16" s="268"/>
      <c r="Y16" s="271"/>
    </row>
    <row r="17" spans="1:25" ht="34.5" customHeight="1">
      <c r="B17" s="302" t="s">
        <v>81</v>
      </c>
      <c r="C17" s="302"/>
      <c r="D17" s="302"/>
      <c r="E17" s="302"/>
      <c r="F17" s="302"/>
      <c r="G17" s="302"/>
      <c r="H17" s="82"/>
      <c r="I17" s="161">
        <f t="shared" si="0"/>
        <v>151</v>
      </c>
      <c r="J17" s="161"/>
      <c r="K17" s="162">
        <f>IF($I$4=Dates1!$B$3,Datapack!B12,IF($I$4=Dates1!$B$4,Datapack!H12,IF($I$4=Dates1!$B$5,Datapack!N12,IF($I$4=Dates1!$B$6,Datapack!T12))))</f>
        <v>28</v>
      </c>
      <c r="L17" s="163">
        <f t="shared" si="3"/>
        <v>18.543046357615893</v>
      </c>
      <c r="M17" s="163"/>
      <c r="N17" s="162">
        <f>IF($I$4=Dates1!$B$3,Datapack!C12,IF($I$4=Dates1!$B$4,Datapack!I12,IF($I$4=Dates1!$B$5,Datapack!O12,IF($I$4=Dates1!$B$6,Datapack!U12))))</f>
        <v>83</v>
      </c>
      <c r="O17" s="163">
        <f t="shared" si="4"/>
        <v>54.966887417218544</v>
      </c>
      <c r="P17" s="163"/>
      <c r="Q17" s="162">
        <f>IF($I$4=Dates1!$B$3,Datapack!D12,IF($I$4=Dates1!$B$4,Datapack!J12,IF($I$4=Dates1!$B$5,Datapack!P12,IF($I$4=Dates1!$B$6,Datapack!V12))))</f>
        <v>36</v>
      </c>
      <c r="R17" s="163">
        <f t="shared" si="1"/>
        <v>23.841059602649008</v>
      </c>
      <c r="S17" s="163"/>
      <c r="T17" s="162">
        <f>IF($I$4=Dates1!$B$3,Datapack!E12,IF($I$4=Dates1!$B$4,Datapack!K12,IF($I$4=Dates1!$B$5,Datapack!Q12,IF($I$4=Dates1!$B$6,Datapack!W12))))</f>
        <v>4</v>
      </c>
      <c r="U17" s="163">
        <f t="shared" si="2"/>
        <v>2.6490066225165565</v>
      </c>
      <c r="W17" s="268"/>
      <c r="X17" s="268"/>
      <c r="Y17" s="269"/>
    </row>
    <row r="18" spans="1:25" ht="34.5" customHeight="1">
      <c r="A18" s="153"/>
      <c r="B18" s="301" t="s">
        <v>311</v>
      </c>
      <c r="C18" s="302"/>
      <c r="D18" s="302"/>
      <c r="E18" s="302"/>
      <c r="F18" s="302"/>
      <c r="G18" s="302"/>
      <c r="H18" s="82"/>
      <c r="I18" s="168">
        <f>IF($I13="Select a quarter that matches the period from the box, right.","-",K18+N18+Q18+T18)</f>
        <v>151</v>
      </c>
      <c r="J18" s="168"/>
      <c r="K18" s="169">
        <f>IF($I$4=Dates1!$B$3,Datapack!B13,IF($I$4=Dates1!$B$4,Datapack!H13,IF($I$4=Dates1!$B$5,Datapack!N13,IF($I$4=Dates1!$B$6,Datapack!T13))))</f>
        <v>25</v>
      </c>
      <c r="L18" s="170">
        <f t="shared" si="3"/>
        <v>16.556291390728479</v>
      </c>
      <c r="M18" s="170"/>
      <c r="N18" s="169">
        <f>IF($I$4=Dates1!$B$3,Datapack!C13,IF($I$4=Dates1!$B$4,Datapack!I13,IF($I$4=Dates1!$B$5,Datapack!O13,IF($I$4=Dates1!$B$6,Datapack!U13))))</f>
        <v>83</v>
      </c>
      <c r="O18" s="170">
        <f t="shared" si="4"/>
        <v>54.966887417218544</v>
      </c>
      <c r="P18" s="170"/>
      <c r="Q18" s="169">
        <f>IF($I$4=Dates1!$B$3,Datapack!D13,IF($I$4=Dates1!$B$4,Datapack!J13,IF($I$4=Dates1!$B$5,Datapack!P13,IF($I$4=Dates1!$B$6,Datapack!V13))))</f>
        <v>39</v>
      </c>
      <c r="R18" s="170">
        <f t="shared" si="1"/>
        <v>25.827814569536422</v>
      </c>
      <c r="S18" s="170"/>
      <c r="T18" s="169">
        <f>IF($I$4=Dates1!$B$3,Datapack!E13,IF($I$4=Dates1!$B$4,Datapack!K13,IF($I$4=Dates1!$B$5,Datapack!Q13,IF($I$4=Dates1!$B$6,Datapack!W13))))</f>
        <v>4</v>
      </c>
      <c r="U18" s="170">
        <f t="shared" si="2"/>
        <v>2.6490066225165565</v>
      </c>
      <c r="W18" s="268"/>
      <c r="X18" s="268"/>
      <c r="Y18" s="269"/>
    </row>
    <row r="19" spans="1:25" ht="34.5" customHeight="1">
      <c r="A19" s="153"/>
      <c r="B19" s="301" t="s">
        <v>279</v>
      </c>
      <c r="C19" s="301"/>
      <c r="D19" s="301"/>
      <c r="E19" s="301"/>
      <c r="F19" s="301"/>
      <c r="G19" s="301"/>
      <c r="H19" s="82"/>
      <c r="I19" s="168">
        <f t="shared" ref="I19:I28" si="5">IF($I14="Select a quarter that matches the period from the box, right.","-",K19+N19+Q19+T19)</f>
        <v>151</v>
      </c>
      <c r="J19" s="168"/>
      <c r="K19" s="169">
        <f>IF($I$4=Dates1!$B$3,Datapack!B14,IF($I$4=Dates1!$B$4,Datapack!H14,IF($I$4=Dates1!$B$5,Datapack!N14,IF($I$4=Dates1!$B$6,Datapack!T14))))</f>
        <v>26</v>
      </c>
      <c r="L19" s="170">
        <f t="shared" si="3"/>
        <v>17.218543046357617</v>
      </c>
      <c r="M19" s="170"/>
      <c r="N19" s="169">
        <f>IF($I$4=Dates1!$B$3,Datapack!C14,IF($I$4=Dates1!$B$4,Datapack!I14,IF($I$4=Dates1!$B$5,Datapack!O14,IF($I$4=Dates1!$B$6,Datapack!U14))))</f>
        <v>83</v>
      </c>
      <c r="O19" s="170">
        <f t="shared" si="4"/>
        <v>54.966887417218544</v>
      </c>
      <c r="P19" s="170"/>
      <c r="Q19" s="169">
        <f>IF($I$4=Dates1!$B$3,Datapack!D14,IF($I$4=Dates1!$B$4,Datapack!J14,IF($I$4=Dates1!$B$5,Datapack!P14,IF($I$4=Dates1!$B$6,Datapack!V14))))</f>
        <v>38</v>
      </c>
      <c r="R19" s="170">
        <f t="shared" si="1"/>
        <v>25.165562913907287</v>
      </c>
      <c r="S19" s="170"/>
      <c r="T19" s="169">
        <f>IF($I$4=Dates1!$B$3,Datapack!E14,IF($I$4=Dates1!$B$4,Datapack!K14,IF($I$4=Dates1!$B$5,Datapack!Q14,IF($I$4=Dates1!$B$6,Datapack!W14))))</f>
        <v>4</v>
      </c>
      <c r="U19" s="170">
        <f t="shared" si="2"/>
        <v>2.6490066225165565</v>
      </c>
      <c r="W19" s="268"/>
      <c r="X19" s="268"/>
      <c r="Y19" s="269"/>
    </row>
    <row r="20" spans="1:25" ht="34.5" customHeight="1">
      <c r="A20" s="153"/>
      <c r="B20" s="301" t="s">
        <v>280</v>
      </c>
      <c r="C20" s="301"/>
      <c r="D20" s="301"/>
      <c r="E20" s="301"/>
      <c r="F20" s="301"/>
      <c r="G20" s="301"/>
      <c r="H20" s="83"/>
      <c r="I20" s="168">
        <f t="shared" si="5"/>
        <v>151</v>
      </c>
      <c r="J20" s="168"/>
      <c r="K20" s="169">
        <f>IF($I$4=Dates1!$B$3,Datapack!B15,IF($I$4=Dates1!$B$4,Datapack!H15,IF($I$4=Dates1!$B$5,Datapack!N15,IF($I$4=Dates1!$B$6,Datapack!T15))))</f>
        <v>47</v>
      </c>
      <c r="L20" s="170">
        <f t="shared" si="3"/>
        <v>31.125827814569533</v>
      </c>
      <c r="M20" s="170"/>
      <c r="N20" s="169">
        <f>IF($I$4=Dates1!$B$3,Datapack!C15,IF($I$4=Dates1!$B$4,Datapack!I15,IF($I$4=Dates1!$B$5,Datapack!O15,IF($I$4=Dates1!$B$6,Datapack!U15))))</f>
        <v>83</v>
      </c>
      <c r="O20" s="170">
        <f t="shared" si="4"/>
        <v>54.966887417218544</v>
      </c>
      <c r="P20" s="170"/>
      <c r="Q20" s="169">
        <f>IF($I$4=Dates1!$B$3,Datapack!D15,IF($I$4=Dates1!$B$4,Datapack!J15,IF($I$4=Dates1!$B$5,Datapack!P15,IF($I$4=Dates1!$B$6,Datapack!V15))))</f>
        <v>19</v>
      </c>
      <c r="R20" s="170">
        <f t="shared" si="1"/>
        <v>12.582781456953644</v>
      </c>
      <c r="S20" s="170"/>
      <c r="T20" s="169">
        <f>IF($I$4=Dates1!$B$3,Datapack!E15,IF($I$4=Dates1!$B$4,Datapack!K15,IF($I$4=Dates1!$B$5,Datapack!Q15,IF($I$4=Dates1!$B$6,Datapack!W15))))</f>
        <v>2</v>
      </c>
      <c r="U20" s="170">
        <f t="shared" si="2"/>
        <v>1.3245033112582782</v>
      </c>
      <c r="W20" s="268"/>
      <c r="X20" s="268"/>
      <c r="Y20" s="269"/>
    </row>
    <row r="21" spans="1:25" ht="34.5" customHeight="1">
      <c r="A21" s="153"/>
      <c r="B21" s="302" t="s">
        <v>84</v>
      </c>
      <c r="C21" s="302"/>
      <c r="D21" s="302"/>
      <c r="E21" s="302"/>
      <c r="F21" s="302"/>
      <c r="G21" s="302"/>
      <c r="H21" s="82"/>
      <c r="I21" s="161">
        <f t="shared" si="5"/>
        <v>151</v>
      </c>
      <c r="J21" s="161"/>
      <c r="K21" s="162">
        <f>IF($I$4=Dates1!$B$3,Datapack!B16,IF($I$4=Dates1!$B$4,Datapack!H16,IF($I$4=Dates1!$B$5,Datapack!N16,IF($I$4=Dates1!$B$6,Datapack!T16))))</f>
        <v>23</v>
      </c>
      <c r="L21" s="163">
        <f t="shared" si="3"/>
        <v>15.231788079470199</v>
      </c>
      <c r="M21" s="163"/>
      <c r="N21" s="162">
        <f>IF($I$4=Dates1!$B$3,Datapack!C16,IF($I$4=Dates1!$B$4,Datapack!I16,IF($I$4=Dates1!$B$5,Datapack!O16,IF($I$4=Dates1!$B$6,Datapack!U16))))</f>
        <v>83</v>
      </c>
      <c r="O21" s="163">
        <f t="shared" si="4"/>
        <v>54.966887417218544</v>
      </c>
      <c r="P21" s="163"/>
      <c r="Q21" s="162">
        <f>IF($I$4=Dates1!$B$3,Datapack!D16,IF($I$4=Dates1!$B$4,Datapack!J16,IF($I$4=Dates1!$B$5,Datapack!P16,IF($I$4=Dates1!$B$6,Datapack!V16))))</f>
        <v>41</v>
      </c>
      <c r="R21" s="163">
        <f t="shared" si="1"/>
        <v>27.152317880794701</v>
      </c>
      <c r="S21" s="163"/>
      <c r="T21" s="162">
        <f>IF($I$4=Dates1!$B$3,Datapack!E16,IF($I$4=Dates1!$B$4,Datapack!K16,IF($I$4=Dates1!$B$5,Datapack!Q16,IF($I$4=Dates1!$B$6,Datapack!W16))))</f>
        <v>4</v>
      </c>
      <c r="U21" s="163">
        <f t="shared" si="2"/>
        <v>2.6490066225165565</v>
      </c>
      <c r="W21" s="268"/>
      <c r="X21" s="268"/>
      <c r="Y21" s="269"/>
    </row>
    <row r="22" spans="1:25" ht="34.5" customHeight="1">
      <c r="A22" s="153"/>
      <c r="B22" s="301" t="s">
        <v>281</v>
      </c>
      <c r="C22" s="301"/>
      <c r="D22" s="301"/>
      <c r="E22" s="301"/>
      <c r="F22" s="301"/>
      <c r="G22" s="301"/>
      <c r="H22" s="82"/>
      <c r="I22" s="168">
        <f t="shared" si="5"/>
        <v>151</v>
      </c>
      <c r="J22" s="168"/>
      <c r="K22" s="169">
        <f>IF($I$4=Dates1!$B$3,Datapack!B17,IF($I$4=Dates1!$B$4,Datapack!H17,IF($I$4=Dates1!$B$5,Datapack!N17,IF($I$4=Dates1!$B$6,Datapack!T17))))</f>
        <v>25</v>
      </c>
      <c r="L22" s="170">
        <f t="shared" si="3"/>
        <v>16.556291390728479</v>
      </c>
      <c r="M22" s="170"/>
      <c r="N22" s="169">
        <f>IF($I$4=Dates1!$B$3,Datapack!C17,IF($I$4=Dates1!$B$4,Datapack!I17,IF($I$4=Dates1!$B$5,Datapack!O17,IF($I$4=Dates1!$B$6,Datapack!U17))))</f>
        <v>78</v>
      </c>
      <c r="O22" s="170">
        <f t="shared" si="4"/>
        <v>51.655629139072843</v>
      </c>
      <c r="P22" s="170"/>
      <c r="Q22" s="169">
        <f>IF($I$4=Dates1!$B$3,Datapack!D17,IF($I$4=Dates1!$B$4,Datapack!J17,IF($I$4=Dates1!$B$5,Datapack!P17,IF($I$4=Dates1!$B$6,Datapack!V17))))</f>
        <v>44</v>
      </c>
      <c r="R22" s="170">
        <f t="shared" si="1"/>
        <v>29.139072847682119</v>
      </c>
      <c r="S22" s="170"/>
      <c r="T22" s="169">
        <f>IF($I$4=Dates1!$B$3,Datapack!E17,IF($I$4=Dates1!$B$4,Datapack!K17,IF($I$4=Dates1!$B$5,Datapack!Q17,IF($I$4=Dates1!$B$6,Datapack!W17))))</f>
        <v>4</v>
      </c>
      <c r="U22" s="170">
        <f t="shared" si="2"/>
        <v>2.6490066225165565</v>
      </c>
      <c r="W22" s="268"/>
      <c r="X22" s="268"/>
      <c r="Y22" s="269"/>
    </row>
    <row r="23" spans="1:25" ht="34.5" customHeight="1">
      <c r="A23" s="153"/>
      <c r="B23" s="301" t="s">
        <v>219</v>
      </c>
      <c r="C23" s="301"/>
      <c r="D23" s="301"/>
      <c r="E23" s="301"/>
      <c r="F23" s="301"/>
      <c r="G23" s="301"/>
      <c r="H23" s="82"/>
      <c r="I23" s="168">
        <f t="shared" si="5"/>
        <v>151</v>
      </c>
      <c r="J23" s="168"/>
      <c r="K23" s="169">
        <f>IF($I$4=Dates1!$B$3,Datapack!B18,IF($I$4=Dates1!$B$4,Datapack!H18,IF($I$4=Dates1!$B$5,Datapack!N18,IF($I$4=Dates1!$B$6,Datapack!T18))))</f>
        <v>24</v>
      </c>
      <c r="L23" s="170">
        <f t="shared" si="3"/>
        <v>15.894039735099339</v>
      </c>
      <c r="M23" s="170"/>
      <c r="N23" s="169">
        <f>IF($I$4=Dates1!$B$3,Datapack!C18,IF($I$4=Dates1!$B$4,Datapack!I18,IF($I$4=Dates1!$B$5,Datapack!O18,IF($I$4=Dates1!$B$6,Datapack!U18))))</f>
        <v>70</v>
      </c>
      <c r="O23" s="170">
        <f t="shared" si="4"/>
        <v>46.357615894039732</v>
      </c>
      <c r="P23" s="170"/>
      <c r="Q23" s="169">
        <f>IF($I$4=Dates1!$B$3,Datapack!D18,IF($I$4=Dates1!$B$4,Datapack!J18,IF($I$4=Dates1!$B$5,Datapack!P18,IF($I$4=Dates1!$B$6,Datapack!V18))))</f>
        <v>53</v>
      </c>
      <c r="R23" s="170">
        <f t="shared" si="1"/>
        <v>35.099337748344375</v>
      </c>
      <c r="S23" s="170"/>
      <c r="T23" s="169">
        <f>IF($I$4=Dates1!$B$3,Datapack!E18,IF($I$4=Dates1!$B$4,Datapack!K18,IF($I$4=Dates1!$B$5,Datapack!Q18,IF($I$4=Dates1!$B$6,Datapack!W18))))</f>
        <v>4</v>
      </c>
      <c r="U23" s="170">
        <f t="shared" si="2"/>
        <v>2.6490066225165565</v>
      </c>
      <c r="W23" s="268"/>
      <c r="X23" s="268"/>
      <c r="Y23" s="269"/>
    </row>
    <row r="24" spans="1:25" ht="34.5" customHeight="1">
      <c r="A24" s="153"/>
      <c r="B24" s="301" t="s">
        <v>282</v>
      </c>
      <c r="C24" s="301"/>
      <c r="D24" s="301"/>
      <c r="E24" s="301"/>
      <c r="F24" s="301"/>
      <c r="G24" s="301"/>
      <c r="H24" s="82"/>
      <c r="I24" s="168">
        <f t="shared" si="5"/>
        <v>151</v>
      </c>
      <c r="J24" s="168"/>
      <c r="K24" s="169">
        <f>IF($I$4=Dates1!$B$3,Datapack!B19,IF($I$4=Dates1!$B$4,Datapack!H19,IF($I$4=Dates1!$B$5,Datapack!N19,IF($I$4=Dates1!$B$6,Datapack!T19))))</f>
        <v>31</v>
      </c>
      <c r="L24" s="170">
        <f t="shared" si="3"/>
        <v>20.52980132450331</v>
      </c>
      <c r="M24" s="170"/>
      <c r="N24" s="169">
        <f>IF($I$4=Dates1!$B$3,Datapack!C19,IF($I$4=Dates1!$B$4,Datapack!I19,IF($I$4=Dates1!$B$5,Datapack!O19,IF($I$4=Dates1!$B$6,Datapack!U19))))</f>
        <v>76</v>
      </c>
      <c r="O24" s="170">
        <f t="shared" si="4"/>
        <v>50.331125827814574</v>
      </c>
      <c r="P24" s="170"/>
      <c r="Q24" s="169">
        <f>IF($I$4=Dates1!$B$3,Datapack!D19,IF($I$4=Dates1!$B$4,Datapack!J19,IF($I$4=Dates1!$B$5,Datapack!P19,IF($I$4=Dates1!$B$6,Datapack!V19))))</f>
        <v>40</v>
      </c>
      <c r="R24" s="170">
        <f t="shared" si="1"/>
        <v>26.490066225165563</v>
      </c>
      <c r="S24" s="170"/>
      <c r="T24" s="169">
        <f>IF($I$4=Dates1!$B$3,Datapack!E19,IF($I$4=Dates1!$B$4,Datapack!K19,IF($I$4=Dates1!$B$5,Datapack!Q19,IF($I$4=Dates1!$B$6,Datapack!W19))))</f>
        <v>4</v>
      </c>
      <c r="U24" s="170">
        <f t="shared" si="2"/>
        <v>2.6490066225165565</v>
      </c>
      <c r="W24" s="268"/>
      <c r="X24" s="268"/>
      <c r="Y24" s="271"/>
    </row>
    <row r="25" spans="1:25" ht="34.5" customHeight="1">
      <c r="A25" s="153"/>
      <c r="B25" s="301" t="s">
        <v>86</v>
      </c>
      <c r="C25" s="301"/>
      <c r="D25" s="301"/>
      <c r="E25" s="301"/>
      <c r="F25" s="301"/>
      <c r="G25" s="301"/>
      <c r="H25" s="82"/>
      <c r="I25" s="168">
        <f t="shared" si="5"/>
        <v>151</v>
      </c>
      <c r="J25" s="168"/>
      <c r="K25" s="169">
        <f>IF($I$4=Dates1!$B$3,Datapack!B20,IF($I$4=Dates1!$B$4,Datapack!H20,IF($I$4=Dates1!$B$5,Datapack!N20,IF($I$4=Dates1!$B$6,Datapack!T20))))</f>
        <v>24</v>
      </c>
      <c r="L25" s="170">
        <f t="shared" si="3"/>
        <v>15.894039735099339</v>
      </c>
      <c r="M25" s="170"/>
      <c r="N25" s="169">
        <f>IF($I$4=Dates1!$B$3,Datapack!C20,IF($I$4=Dates1!$B$4,Datapack!I20,IF($I$4=Dates1!$B$5,Datapack!O20,IF($I$4=Dates1!$B$6,Datapack!U20))))</f>
        <v>81</v>
      </c>
      <c r="O25" s="170">
        <f t="shared" si="4"/>
        <v>53.642384105960261</v>
      </c>
      <c r="P25" s="170"/>
      <c r="Q25" s="169">
        <f>IF($I$4=Dates1!$B$3,Datapack!D20,IF($I$4=Dates1!$B$4,Datapack!J20,IF($I$4=Dates1!$B$5,Datapack!P20,IF($I$4=Dates1!$B$6,Datapack!V20))))</f>
        <v>42</v>
      </c>
      <c r="R25" s="170">
        <f t="shared" si="1"/>
        <v>27.814569536423839</v>
      </c>
      <c r="S25" s="170"/>
      <c r="T25" s="169">
        <f>IF($I$4=Dates1!$B$3,Datapack!E20,IF($I$4=Dates1!$B$4,Datapack!K20,IF($I$4=Dates1!$B$5,Datapack!Q20,IF($I$4=Dates1!$B$6,Datapack!W20))))</f>
        <v>4</v>
      </c>
      <c r="U25" s="170">
        <f t="shared" si="2"/>
        <v>2.6490066225165565</v>
      </c>
      <c r="W25" s="268"/>
      <c r="X25" s="268"/>
      <c r="Y25" s="271"/>
    </row>
    <row r="26" spans="1:25" ht="34.5" customHeight="1">
      <c r="A26" s="153"/>
      <c r="B26" s="301" t="s">
        <v>87</v>
      </c>
      <c r="C26" s="301"/>
      <c r="D26" s="301"/>
      <c r="E26" s="301"/>
      <c r="F26" s="301"/>
      <c r="G26" s="301"/>
      <c r="H26" s="82"/>
      <c r="I26" s="168">
        <f t="shared" si="5"/>
        <v>151</v>
      </c>
      <c r="J26" s="168"/>
      <c r="K26" s="169">
        <f>IF($I$4=Dates1!$B$3,Datapack!B21,IF($I$4=Dates1!$B$4,Datapack!H21,IF($I$4=Dates1!$B$5,Datapack!N21,IF($I$4=Dates1!$B$6,Datapack!T21))))</f>
        <v>46</v>
      </c>
      <c r="L26" s="170">
        <f t="shared" si="3"/>
        <v>30.463576158940398</v>
      </c>
      <c r="M26" s="170"/>
      <c r="N26" s="169">
        <f>IF($I$4=Dates1!$B$3,Datapack!C21,IF($I$4=Dates1!$B$4,Datapack!I21,IF($I$4=Dates1!$B$5,Datapack!O21,IF($I$4=Dates1!$B$6,Datapack!U21))))</f>
        <v>82</v>
      </c>
      <c r="O26" s="170">
        <f t="shared" si="4"/>
        <v>54.304635761589402</v>
      </c>
      <c r="P26" s="170"/>
      <c r="Q26" s="169">
        <f>IF($I$4=Dates1!$B$3,Datapack!D21,IF($I$4=Dates1!$B$4,Datapack!J21,IF($I$4=Dates1!$B$5,Datapack!P21,IF($I$4=Dates1!$B$6,Datapack!V21))))</f>
        <v>23</v>
      </c>
      <c r="R26" s="170">
        <f t="shared" si="1"/>
        <v>15.231788079470199</v>
      </c>
      <c r="S26" s="170"/>
      <c r="T26" s="169">
        <f>IF($I$4=Dates1!$B$3,Datapack!E21,IF($I$4=Dates1!$B$4,Datapack!K21,IF($I$4=Dates1!$B$5,Datapack!Q21,IF($I$4=Dates1!$B$6,Datapack!W21))))</f>
        <v>0</v>
      </c>
      <c r="U26" s="170">
        <f t="shared" si="2"/>
        <v>0</v>
      </c>
      <c r="W26" s="268"/>
      <c r="X26" s="268"/>
      <c r="Y26" s="269"/>
    </row>
    <row r="27" spans="1:25" ht="34.5" customHeight="1">
      <c r="B27" s="301" t="s">
        <v>283</v>
      </c>
      <c r="C27" s="301"/>
      <c r="D27" s="301"/>
      <c r="E27" s="301"/>
      <c r="F27" s="301"/>
      <c r="G27" s="301"/>
      <c r="H27" s="83"/>
      <c r="I27" s="168">
        <f t="shared" si="5"/>
        <v>151</v>
      </c>
      <c r="J27" s="168"/>
      <c r="K27" s="169">
        <f>IF($I$4=Dates1!$B$3,Datapack!B22,IF($I$4=Dates1!$B$4,Datapack!H22,IF($I$4=Dates1!$B$5,Datapack!N22,IF($I$4=Dates1!$B$6,Datapack!T22))))</f>
        <v>43</v>
      </c>
      <c r="L27" s="170">
        <f t="shared" si="3"/>
        <v>28.476821192052981</v>
      </c>
      <c r="M27" s="170"/>
      <c r="N27" s="169">
        <f>IF($I$4=Dates1!$B$3,Datapack!C22,IF($I$4=Dates1!$B$4,Datapack!I22,IF($I$4=Dates1!$B$5,Datapack!O22,IF($I$4=Dates1!$B$6,Datapack!U22))))</f>
        <v>72</v>
      </c>
      <c r="O27" s="170">
        <f t="shared" si="4"/>
        <v>47.682119205298015</v>
      </c>
      <c r="P27" s="170"/>
      <c r="Q27" s="169">
        <f>IF($I$4=Dates1!$B$3,Datapack!D22,IF($I$4=Dates1!$B$4,Datapack!J22,IF($I$4=Dates1!$B$5,Datapack!P22,IF($I$4=Dates1!$B$6,Datapack!V22))))</f>
        <v>33</v>
      </c>
      <c r="R27" s="170">
        <f t="shared" si="1"/>
        <v>21.85430463576159</v>
      </c>
      <c r="S27" s="170"/>
      <c r="T27" s="169">
        <f>IF($I$4=Dates1!$B$3,Datapack!E22,IF($I$4=Dates1!$B$4,Datapack!K22,IF($I$4=Dates1!$B$5,Datapack!Q22,IF($I$4=Dates1!$B$6,Datapack!W22))))</f>
        <v>3</v>
      </c>
      <c r="U27" s="170">
        <f t="shared" si="2"/>
        <v>1.9867549668874174</v>
      </c>
      <c r="W27" s="268"/>
      <c r="X27" s="268"/>
      <c r="Y27" s="271"/>
    </row>
    <row r="28" spans="1:25" ht="34.5" customHeight="1">
      <c r="B28" s="305" t="s">
        <v>284</v>
      </c>
      <c r="C28" s="305"/>
      <c r="D28" s="305"/>
      <c r="E28" s="305"/>
      <c r="F28" s="305"/>
      <c r="G28" s="305"/>
      <c r="H28" s="84"/>
      <c r="I28" s="171">
        <f t="shared" si="5"/>
        <v>151</v>
      </c>
      <c r="J28" s="171"/>
      <c r="K28" s="172">
        <f>IF($I$4=Dates1!$B$3,Datapack!B23,IF($I$4=Dates1!$B$4,Datapack!H23,IF($I$4=Dates1!$B$5,Datapack!N23,IF($I$4=Dates1!$B$6,Datapack!T23))))</f>
        <v>26</v>
      </c>
      <c r="L28" s="173">
        <f t="shared" si="3"/>
        <v>17.218543046357617</v>
      </c>
      <c r="M28" s="173"/>
      <c r="N28" s="172">
        <f>IF($I$4=Dates1!$B$3,Datapack!C23,IF($I$4=Dates1!$B$4,Datapack!I23,IF($I$4=Dates1!$B$5,Datapack!O23,IF($I$4=Dates1!$B$6,Datapack!U23))))</f>
        <v>74</v>
      </c>
      <c r="O28" s="173">
        <f t="shared" si="4"/>
        <v>49.006622516556291</v>
      </c>
      <c r="P28" s="173"/>
      <c r="Q28" s="172">
        <f>IF($I$4=Dates1!$B$3,Datapack!D23,IF($I$4=Dates1!$B$4,Datapack!J23,IF($I$4=Dates1!$B$5,Datapack!P23,IF($I$4=Dates1!$B$6,Datapack!V23))))</f>
        <v>47</v>
      </c>
      <c r="R28" s="173">
        <f t="shared" si="1"/>
        <v>31.125827814569533</v>
      </c>
      <c r="S28" s="173"/>
      <c r="T28" s="172">
        <f>IF($I$4=Dates1!$B$3,Datapack!E23,IF($I$4=Dates1!$B$4,Datapack!K23,IF($I$4=Dates1!$B$5,Datapack!Q23,IF($I$4=Dates1!$B$6,Datapack!W23))))</f>
        <v>4</v>
      </c>
      <c r="U28" s="173">
        <f t="shared" si="2"/>
        <v>2.6490066225165565</v>
      </c>
      <c r="W28" s="268"/>
      <c r="X28" s="268"/>
      <c r="Y28" s="269"/>
    </row>
    <row r="29" spans="1:25" ht="12.75" customHeight="1">
      <c r="B29" s="230"/>
      <c r="C29" s="230"/>
      <c r="D29" s="230"/>
      <c r="E29" s="230"/>
      <c r="F29" s="230"/>
      <c r="G29" s="230"/>
      <c r="H29" s="82"/>
      <c r="I29" s="168"/>
      <c r="J29" s="168"/>
      <c r="K29" s="169"/>
      <c r="L29" s="170"/>
      <c r="M29" s="170"/>
      <c r="N29" s="169"/>
      <c r="O29" s="170"/>
      <c r="P29" s="170"/>
      <c r="Q29" s="169"/>
      <c r="R29" s="303" t="s">
        <v>207</v>
      </c>
      <c r="S29" s="303"/>
      <c r="T29" s="303"/>
      <c r="U29" s="303"/>
    </row>
    <row r="30" spans="1:25" ht="12.75" customHeight="1">
      <c r="B30" s="16" t="s">
        <v>167</v>
      </c>
    </row>
    <row r="31" spans="1:25" ht="12.75" customHeight="1">
      <c r="B31" s="16" t="s">
        <v>285</v>
      </c>
    </row>
    <row r="32" spans="1:25" ht="12.75" customHeight="1">
      <c r="B32" s="304"/>
      <c r="C32" s="304"/>
      <c r="D32" s="304"/>
      <c r="E32" s="304"/>
      <c r="F32" s="304"/>
      <c r="G32" s="304"/>
    </row>
    <row r="33" spans="2:21" s="249" customFormat="1" ht="12.75" customHeight="1"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</row>
    <row r="34" spans="2:21" s="249" customFormat="1" ht="12.75" customHeight="1"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</row>
  </sheetData>
  <sheetProtection sheet="1"/>
  <mergeCells count="31">
    <mergeCell ref="B2:U2"/>
    <mergeCell ref="I4:N4"/>
    <mergeCell ref="T6:U6"/>
    <mergeCell ref="K6:L6"/>
    <mergeCell ref="I6:I7"/>
    <mergeCell ref="Q6:R6"/>
    <mergeCell ref="F4:G4"/>
    <mergeCell ref="N6:O6"/>
    <mergeCell ref="B10:G10"/>
    <mergeCell ref="B11:G11"/>
    <mergeCell ref="B24:G24"/>
    <mergeCell ref="B26:G26"/>
    <mergeCell ref="B22:G22"/>
    <mergeCell ref="B20:G20"/>
    <mergeCell ref="B18:G18"/>
    <mergeCell ref="B32:G32"/>
    <mergeCell ref="B28:G28"/>
    <mergeCell ref="B25:G25"/>
    <mergeCell ref="B12:G12"/>
    <mergeCell ref="B21:G21"/>
    <mergeCell ref="B27:G27"/>
    <mergeCell ref="B33:U34"/>
    <mergeCell ref="B14:G14"/>
    <mergeCell ref="B16:G16"/>
    <mergeCell ref="B15:G15"/>
    <mergeCell ref="B9:G9"/>
    <mergeCell ref="B19:G19"/>
    <mergeCell ref="R29:U29"/>
    <mergeCell ref="B13:G13"/>
    <mergeCell ref="B17:G17"/>
    <mergeCell ref="B23:G23"/>
  </mergeCells>
  <phoneticPr fontId="2" type="noConversion"/>
  <dataValidations count="1">
    <dataValidation type="list" allowBlank="1" showInputMessage="1" showErrorMessage="1" sqref="I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8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W38"/>
  <sheetViews>
    <sheetView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3" ht="14.25" customHeight="1">
      <c r="B2" s="306" t="s">
        <v>318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2:23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3" ht="1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23" ht="14.25" customHeight="1">
      <c r="H5" s="71"/>
      <c r="I5" s="311" t="s">
        <v>217</v>
      </c>
      <c r="J5" s="72"/>
      <c r="K5" s="310" t="s">
        <v>193</v>
      </c>
      <c r="L5" s="310"/>
      <c r="M5" s="72"/>
      <c r="N5" s="310" t="s">
        <v>194</v>
      </c>
      <c r="O5" s="310"/>
      <c r="P5" s="72"/>
      <c r="Q5" s="310" t="s">
        <v>195</v>
      </c>
      <c r="R5" s="310"/>
      <c r="S5" s="72"/>
      <c r="T5" s="310" t="s">
        <v>196</v>
      </c>
      <c r="U5" s="310"/>
    </row>
    <row r="6" spans="2:23" ht="14.25" customHeight="1">
      <c r="B6" s="73"/>
      <c r="C6" s="73"/>
      <c r="D6" s="73"/>
      <c r="E6" s="73"/>
      <c r="F6" s="73"/>
      <c r="G6" s="73"/>
      <c r="H6" s="73"/>
      <c r="I6" s="312"/>
      <c r="J6" s="72"/>
      <c r="K6" s="72" t="s">
        <v>120</v>
      </c>
      <c r="L6" s="75" t="s">
        <v>89</v>
      </c>
      <c r="M6" s="75"/>
      <c r="N6" s="75" t="s">
        <v>120</v>
      </c>
      <c r="O6" s="75" t="s">
        <v>89</v>
      </c>
      <c r="P6" s="75"/>
      <c r="Q6" s="75" t="s">
        <v>120</v>
      </c>
      <c r="R6" s="75" t="s">
        <v>89</v>
      </c>
      <c r="S6" s="72"/>
      <c r="T6" s="74" t="s">
        <v>120</v>
      </c>
      <c r="U6" s="76" t="s">
        <v>89</v>
      </c>
    </row>
    <row r="7" spans="2:23" ht="4.5" customHeight="1">
      <c r="B7" s="71"/>
      <c r="C7" s="71"/>
      <c r="D7" s="71"/>
      <c r="E7" s="71"/>
      <c r="F7" s="71"/>
      <c r="G7" s="71"/>
      <c r="H7" s="71"/>
      <c r="I7" s="77"/>
      <c r="J7" s="77"/>
      <c r="K7" s="71"/>
      <c r="L7" s="78"/>
      <c r="M7" s="78"/>
      <c r="N7" s="78"/>
      <c r="O7" s="78"/>
      <c r="P7" s="78"/>
      <c r="Q7" s="78"/>
      <c r="R7" s="78"/>
      <c r="S7" s="71"/>
      <c r="T7" s="71"/>
      <c r="U7" s="79"/>
    </row>
    <row r="8" spans="2:23" ht="34.5" customHeight="1">
      <c r="B8" s="302" t="s">
        <v>273</v>
      </c>
      <c r="C8" s="302"/>
      <c r="D8" s="302"/>
      <c r="E8" s="302"/>
      <c r="F8" s="302"/>
      <c r="G8" s="302"/>
      <c r="H8" s="80"/>
      <c r="I8" s="236">
        <f>SUM(K8+N8+Q8+T8)</f>
        <v>1389</v>
      </c>
      <c r="J8" s="174"/>
      <c r="K8" s="229">
        <v>184</v>
      </c>
      <c r="L8" s="225">
        <f>SUM(K8/I8*100)</f>
        <v>13.246940244780417</v>
      </c>
      <c r="M8" s="225"/>
      <c r="N8" s="229">
        <v>784</v>
      </c>
      <c r="O8" s="225">
        <f>SUM(N8/I8*100)</f>
        <v>56.443484521238297</v>
      </c>
      <c r="P8" s="225"/>
      <c r="Q8" s="229">
        <v>400</v>
      </c>
      <c r="R8" s="225">
        <f>SUM(Q8/I8*100)</f>
        <v>28.797696184305256</v>
      </c>
      <c r="S8" s="225"/>
      <c r="T8" s="229">
        <v>21</v>
      </c>
      <c r="U8" s="225">
        <f>SUM(T8/I8*100)</f>
        <v>1.5118790496760259</v>
      </c>
      <c r="W8" s="28"/>
    </row>
    <row r="9" spans="2:23" s="26" customFormat="1" ht="34.5" customHeight="1">
      <c r="B9" s="301" t="s">
        <v>79</v>
      </c>
      <c r="C9" s="301"/>
      <c r="D9" s="301"/>
      <c r="E9" s="301"/>
      <c r="F9" s="301"/>
      <c r="G9" s="301"/>
      <c r="H9" s="82"/>
      <c r="I9" s="237">
        <f t="shared" ref="I9:I31" si="0">SUM(K9+N9+Q9+T9)</f>
        <v>1389</v>
      </c>
      <c r="J9" s="81"/>
      <c r="K9" s="224">
        <v>212</v>
      </c>
      <c r="L9" s="226">
        <f t="shared" ref="L9:L31" si="1">SUM(K9/I9*100)</f>
        <v>15.262778977681785</v>
      </c>
      <c r="M9" s="226"/>
      <c r="N9" s="224">
        <v>775</v>
      </c>
      <c r="O9" s="226">
        <f t="shared" ref="O9:O31" si="2">SUM(N9/I9*100)</f>
        <v>55.795536357091436</v>
      </c>
      <c r="P9" s="226"/>
      <c r="Q9" s="224">
        <v>381</v>
      </c>
      <c r="R9" s="226">
        <f t="shared" ref="R9:R31" si="3">SUM(Q9/I9*100)</f>
        <v>27.429805615550755</v>
      </c>
      <c r="S9" s="226"/>
      <c r="T9" s="224">
        <v>21</v>
      </c>
      <c r="U9" s="226">
        <f t="shared" ref="U9:U31" si="4">SUM(T9/I9*100)</f>
        <v>1.5118790496760259</v>
      </c>
    </row>
    <row r="10" spans="2:23" ht="34.5" customHeight="1">
      <c r="B10" s="302" t="s">
        <v>274</v>
      </c>
      <c r="C10" s="302"/>
      <c r="D10" s="302"/>
      <c r="E10" s="302"/>
      <c r="F10" s="302"/>
      <c r="G10" s="302"/>
      <c r="H10" s="82"/>
      <c r="I10" s="236">
        <f t="shared" si="0"/>
        <v>1389</v>
      </c>
      <c r="J10" s="174"/>
      <c r="K10" s="229">
        <v>176</v>
      </c>
      <c r="L10" s="225">
        <f t="shared" si="1"/>
        <v>12.670986321094313</v>
      </c>
      <c r="M10" s="225"/>
      <c r="N10" s="229">
        <v>827</v>
      </c>
      <c r="O10" s="225">
        <f t="shared" si="2"/>
        <v>59.539236861051116</v>
      </c>
      <c r="P10" s="225"/>
      <c r="Q10" s="229">
        <v>369</v>
      </c>
      <c r="R10" s="225">
        <f t="shared" si="3"/>
        <v>26.565874730021598</v>
      </c>
      <c r="S10" s="225"/>
      <c r="T10" s="229">
        <v>17</v>
      </c>
      <c r="U10" s="225">
        <f t="shared" si="4"/>
        <v>1.2239020878329734</v>
      </c>
    </row>
    <row r="11" spans="2:23" ht="34.5" customHeight="1">
      <c r="B11" s="301" t="s">
        <v>275</v>
      </c>
      <c r="C11" s="301"/>
      <c r="D11" s="301"/>
      <c r="E11" s="301"/>
      <c r="F11" s="301"/>
      <c r="G11" s="301"/>
      <c r="H11" s="82"/>
      <c r="I11" s="237">
        <f t="shared" si="0"/>
        <v>1389</v>
      </c>
      <c r="J11" s="81"/>
      <c r="K11" s="224">
        <v>192</v>
      </c>
      <c r="L11" s="226">
        <f t="shared" si="1"/>
        <v>13.822894168466524</v>
      </c>
      <c r="M11" s="226"/>
      <c r="N11" s="224">
        <v>793</v>
      </c>
      <c r="O11" s="226">
        <f t="shared" si="2"/>
        <v>57.091432685385172</v>
      </c>
      <c r="P11" s="226"/>
      <c r="Q11" s="224">
        <v>395</v>
      </c>
      <c r="R11" s="226">
        <f t="shared" si="3"/>
        <v>28.437724982001438</v>
      </c>
      <c r="S11" s="226"/>
      <c r="T11" s="224">
        <v>9</v>
      </c>
      <c r="U11" s="226">
        <f t="shared" si="4"/>
        <v>0.64794816414686829</v>
      </c>
    </row>
    <row r="12" spans="2:23" ht="34.5" customHeight="1">
      <c r="B12" s="301" t="s">
        <v>80</v>
      </c>
      <c r="C12" s="301"/>
      <c r="D12" s="301"/>
      <c r="E12" s="301"/>
      <c r="F12" s="301"/>
      <c r="G12" s="301"/>
      <c r="H12" s="82"/>
      <c r="I12" s="237">
        <f t="shared" si="0"/>
        <v>1389</v>
      </c>
      <c r="J12" s="81"/>
      <c r="K12" s="224">
        <v>334</v>
      </c>
      <c r="L12" s="226">
        <f t="shared" si="1"/>
        <v>24.046076313894886</v>
      </c>
      <c r="M12" s="226"/>
      <c r="N12" s="224">
        <v>853</v>
      </c>
      <c r="O12" s="226">
        <f t="shared" si="2"/>
        <v>61.411087113030959</v>
      </c>
      <c r="P12" s="226"/>
      <c r="Q12" s="224">
        <v>194</v>
      </c>
      <c r="R12" s="226">
        <f t="shared" si="3"/>
        <v>13.966882649388049</v>
      </c>
      <c r="S12" s="226"/>
      <c r="T12" s="224">
        <v>8</v>
      </c>
      <c r="U12" s="226">
        <f t="shared" si="4"/>
        <v>0.5759539236861051</v>
      </c>
    </row>
    <row r="13" spans="2:23" ht="34.5" customHeight="1">
      <c r="B13" s="301" t="s">
        <v>276</v>
      </c>
      <c r="C13" s="301"/>
      <c r="D13" s="301"/>
      <c r="E13" s="301"/>
      <c r="F13" s="301"/>
      <c r="G13" s="301"/>
      <c r="H13" s="82"/>
      <c r="I13" s="237">
        <f t="shared" si="0"/>
        <v>1389</v>
      </c>
      <c r="J13" s="81"/>
      <c r="K13" s="224">
        <v>202</v>
      </c>
      <c r="L13" s="226">
        <f t="shared" si="1"/>
        <v>14.542836573074155</v>
      </c>
      <c r="M13" s="226"/>
      <c r="N13" s="224">
        <v>851</v>
      </c>
      <c r="O13" s="226">
        <f t="shared" si="2"/>
        <v>61.26709863210943</v>
      </c>
      <c r="P13" s="226"/>
      <c r="Q13" s="224">
        <v>330</v>
      </c>
      <c r="R13" s="226">
        <f t="shared" si="3"/>
        <v>23.758099352051836</v>
      </c>
      <c r="S13" s="226"/>
      <c r="T13" s="224">
        <v>6</v>
      </c>
      <c r="U13" s="226">
        <f t="shared" si="4"/>
        <v>0.43196544276457888</v>
      </c>
    </row>
    <row r="14" spans="2:23" ht="34.5" customHeight="1">
      <c r="B14" s="301" t="s">
        <v>277</v>
      </c>
      <c r="C14" s="301"/>
      <c r="D14" s="301"/>
      <c r="E14" s="301"/>
      <c r="F14" s="301"/>
      <c r="G14" s="301"/>
      <c r="H14" s="82"/>
      <c r="I14" s="237">
        <f t="shared" si="0"/>
        <v>1389</v>
      </c>
      <c r="J14" s="81"/>
      <c r="K14" s="224">
        <v>230</v>
      </c>
      <c r="L14" s="226">
        <f t="shared" si="1"/>
        <v>16.558675305975523</v>
      </c>
      <c r="M14" s="226"/>
      <c r="N14" s="224">
        <v>741</v>
      </c>
      <c r="O14" s="226">
        <f t="shared" si="2"/>
        <v>53.347732181425492</v>
      </c>
      <c r="P14" s="226"/>
      <c r="Q14" s="224">
        <v>400</v>
      </c>
      <c r="R14" s="226">
        <f t="shared" si="3"/>
        <v>28.797696184305256</v>
      </c>
      <c r="S14" s="226"/>
      <c r="T14" s="224">
        <v>18</v>
      </c>
      <c r="U14" s="226">
        <f t="shared" si="4"/>
        <v>1.2958963282937366</v>
      </c>
    </row>
    <row r="15" spans="2:23" ht="34.5" customHeight="1">
      <c r="B15" s="301" t="s">
        <v>278</v>
      </c>
      <c r="C15" s="301"/>
      <c r="D15" s="301"/>
      <c r="E15" s="301"/>
      <c r="F15" s="301"/>
      <c r="G15" s="301"/>
      <c r="H15" s="82"/>
      <c r="I15" s="237">
        <f t="shared" si="0"/>
        <v>1389</v>
      </c>
      <c r="J15" s="81"/>
      <c r="K15" s="224">
        <v>140</v>
      </c>
      <c r="L15" s="226">
        <f t="shared" si="1"/>
        <v>10.079193664506841</v>
      </c>
      <c r="M15" s="226"/>
      <c r="N15" s="224">
        <v>690</v>
      </c>
      <c r="O15" s="226">
        <f t="shared" si="2"/>
        <v>49.676025917926566</v>
      </c>
      <c r="P15" s="226"/>
      <c r="Q15" s="224">
        <v>545</v>
      </c>
      <c r="R15" s="226">
        <f t="shared" si="3"/>
        <v>39.236861051115909</v>
      </c>
      <c r="S15" s="226"/>
      <c r="T15" s="224">
        <v>14</v>
      </c>
      <c r="U15" s="226">
        <f t="shared" si="4"/>
        <v>1.0079193664506838</v>
      </c>
    </row>
    <row r="16" spans="2:23" ht="34.5" customHeight="1">
      <c r="B16" s="302" t="s">
        <v>81</v>
      </c>
      <c r="C16" s="302"/>
      <c r="D16" s="302"/>
      <c r="E16" s="302"/>
      <c r="F16" s="302"/>
      <c r="G16" s="302"/>
      <c r="H16" s="82"/>
      <c r="I16" s="236">
        <f t="shared" si="0"/>
        <v>1389</v>
      </c>
      <c r="J16" s="174"/>
      <c r="K16" s="229">
        <v>226</v>
      </c>
      <c r="L16" s="225">
        <f t="shared" si="1"/>
        <v>16.27069834413247</v>
      </c>
      <c r="M16" s="225"/>
      <c r="N16" s="229">
        <v>800</v>
      </c>
      <c r="O16" s="225">
        <f t="shared" si="2"/>
        <v>57.595392368610511</v>
      </c>
      <c r="P16" s="225"/>
      <c r="Q16" s="229">
        <v>347</v>
      </c>
      <c r="R16" s="225">
        <f t="shared" si="3"/>
        <v>24.982001439884812</v>
      </c>
      <c r="S16" s="225"/>
      <c r="T16" s="229">
        <v>16</v>
      </c>
      <c r="U16" s="225">
        <f t="shared" si="4"/>
        <v>1.1519078473722102</v>
      </c>
    </row>
    <row r="17" spans="1:21" ht="34.5" customHeight="1">
      <c r="A17" s="153">
        <v>4</v>
      </c>
      <c r="B17" s="301" t="s">
        <v>82</v>
      </c>
      <c r="C17" s="301"/>
      <c r="D17" s="301"/>
      <c r="E17" s="301"/>
      <c r="F17" s="301"/>
      <c r="G17" s="301"/>
      <c r="H17" s="82"/>
      <c r="I17" s="237">
        <f t="shared" si="0"/>
        <v>739</v>
      </c>
      <c r="J17" s="81"/>
      <c r="K17" s="224">
        <v>169</v>
      </c>
      <c r="L17" s="226">
        <f t="shared" si="1"/>
        <v>22.868741542625166</v>
      </c>
      <c r="M17" s="226"/>
      <c r="N17" s="224">
        <v>400</v>
      </c>
      <c r="O17" s="226">
        <f t="shared" si="2"/>
        <v>54.12719891745602</v>
      </c>
      <c r="P17" s="226"/>
      <c r="Q17" s="224">
        <v>167</v>
      </c>
      <c r="R17" s="226">
        <f t="shared" si="3"/>
        <v>22.598105548037889</v>
      </c>
      <c r="S17" s="226"/>
      <c r="T17" s="224">
        <v>3</v>
      </c>
      <c r="U17" s="226">
        <f t="shared" si="4"/>
        <v>0.40595399188092013</v>
      </c>
    </row>
    <row r="18" spans="1:21" ht="34.5" customHeight="1">
      <c r="A18" s="153">
        <v>3</v>
      </c>
      <c r="B18" s="301" t="s">
        <v>218</v>
      </c>
      <c r="C18" s="302"/>
      <c r="D18" s="302"/>
      <c r="E18" s="302"/>
      <c r="F18" s="302"/>
      <c r="G18" s="302"/>
      <c r="H18" s="82"/>
      <c r="I18" s="237">
        <f t="shared" si="0"/>
        <v>650</v>
      </c>
      <c r="J18" s="81"/>
      <c r="K18" s="224">
        <v>89</v>
      </c>
      <c r="L18" s="226">
        <f t="shared" si="1"/>
        <v>13.692307692307693</v>
      </c>
      <c r="M18" s="226"/>
      <c r="N18" s="224">
        <v>345</v>
      </c>
      <c r="O18" s="226">
        <f t="shared" si="2"/>
        <v>53.07692307692308</v>
      </c>
      <c r="P18" s="226"/>
      <c r="Q18" s="224">
        <v>201</v>
      </c>
      <c r="R18" s="226">
        <f t="shared" si="3"/>
        <v>30.923076923076927</v>
      </c>
      <c r="S18" s="226"/>
      <c r="T18" s="224">
        <v>15</v>
      </c>
      <c r="U18" s="226">
        <f t="shared" si="4"/>
        <v>2.3076923076923079</v>
      </c>
    </row>
    <row r="19" spans="1:21" ht="34.5" customHeight="1">
      <c r="A19" s="153"/>
      <c r="B19" s="301" t="s">
        <v>279</v>
      </c>
      <c r="C19" s="301"/>
      <c r="D19" s="301"/>
      <c r="E19" s="301"/>
      <c r="F19" s="301"/>
      <c r="G19" s="301"/>
      <c r="H19" s="82"/>
      <c r="I19" s="237">
        <f t="shared" si="0"/>
        <v>1389</v>
      </c>
      <c r="J19" s="81"/>
      <c r="K19" s="224">
        <v>204</v>
      </c>
      <c r="L19" s="226">
        <f t="shared" si="1"/>
        <v>14.686825053995682</v>
      </c>
      <c r="M19" s="226"/>
      <c r="N19" s="224">
        <v>844</v>
      </c>
      <c r="O19" s="226">
        <f t="shared" si="2"/>
        <v>60.763138948884091</v>
      </c>
      <c r="P19" s="226"/>
      <c r="Q19" s="224">
        <v>331</v>
      </c>
      <c r="R19" s="226">
        <f t="shared" si="3"/>
        <v>23.830093592512601</v>
      </c>
      <c r="S19" s="226"/>
      <c r="T19" s="224">
        <v>10</v>
      </c>
      <c r="U19" s="226">
        <f t="shared" si="4"/>
        <v>0.71994240460763137</v>
      </c>
    </row>
    <row r="20" spans="1:21" ht="34.5" customHeight="1">
      <c r="A20" s="153">
        <v>4</v>
      </c>
      <c r="B20" s="301" t="s">
        <v>83</v>
      </c>
      <c r="C20" s="301"/>
      <c r="D20" s="301"/>
      <c r="E20" s="301"/>
      <c r="F20" s="301"/>
      <c r="G20" s="301"/>
      <c r="H20" s="83"/>
      <c r="I20" s="237">
        <f t="shared" si="0"/>
        <v>739</v>
      </c>
      <c r="J20" s="81"/>
      <c r="K20" s="224">
        <v>124</v>
      </c>
      <c r="L20" s="226">
        <f t="shared" si="1"/>
        <v>16.779431664411369</v>
      </c>
      <c r="M20" s="226"/>
      <c r="N20" s="224">
        <v>412</v>
      </c>
      <c r="O20" s="226">
        <f t="shared" si="2"/>
        <v>55.751014884979696</v>
      </c>
      <c r="P20" s="226"/>
      <c r="Q20" s="224">
        <v>199</v>
      </c>
      <c r="R20" s="226">
        <f t="shared" si="3"/>
        <v>26.928281461434374</v>
      </c>
      <c r="S20" s="226"/>
      <c r="T20" s="224">
        <v>4</v>
      </c>
      <c r="U20" s="226">
        <f t="shared" si="4"/>
        <v>0.54127198917456021</v>
      </c>
    </row>
    <row r="21" spans="1:21" ht="34.5" customHeight="1">
      <c r="A21" s="153"/>
      <c r="B21" s="301" t="s">
        <v>280</v>
      </c>
      <c r="C21" s="301"/>
      <c r="D21" s="301"/>
      <c r="E21" s="301"/>
      <c r="F21" s="301"/>
      <c r="G21" s="301"/>
      <c r="H21" s="83"/>
      <c r="I21" s="237">
        <f t="shared" si="0"/>
        <v>1389</v>
      </c>
      <c r="J21" s="81"/>
      <c r="K21" s="224">
        <v>472</v>
      </c>
      <c r="L21" s="226">
        <f t="shared" si="1"/>
        <v>33.981281497480204</v>
      </c>
      <c r="M21" s="226"/>
      <c r="N21" s="224">
        <v>731</v>
      </c>
      <c r="O21" s="226">
        <f t="shared" si="2"/>
        <v>52.627789776817856</v>
      </c>
      <c r="P21" s="226"/>
      <c r="Q21" s="224">
        <v>177</v>
      </c>
      <c r="R21" s="226">
        <f t="shared" si="3"/>
        <v>12.742980561555076</v>
      </c>
      <c r="S21" s="226"/>
      <c r="T21" s="224">
        <v>9</v>
      </c>
      <c r="U21" s="226">
        <f t="shared" si="4"/>
        <v>0.64794816414686829</v>
      </c>
    </row>
    <row r="22" spans="1:21" ht="34.5" customHeight="1">
      <c r="A22" s="153"/>
      <c r="B22" s="302" t="s">
        <v>84</v>
      </c>
      <c r="C22" s="302"/>
      <c r="D22" s="302"/>
      <c r="E22" s="302"/>
      <c r="F22" s="302"/>
      <c r="G22" s="302"/>
      <c r="H22" s="82"/>
      <c r="I22" s="236">
        <f t="shared" si="0"/>
        <v>1389</v>
      </c>
      <c r="J22" s="174"/>
      <c r="K22" s="229">
        <v>204</v>
      </c>
      <c r="L22" s="225">
        <f t="shared" si="1"/>
        <v>14.686825053995682</v>
      </c>
      <c r="M22" s="225"/>
      <c r="N22" s="229">
        <v>779</v>
      </c>
      <c r="O22" s="225">
        <f t="shared" si="2"/>
        <v>56.083513318934486</v>
      </c>
      <c r="P22" s="225"/>
      <c r="Q22" s="229">
        <v>386</v>
      </c>
      <c r="R22" s="225">
        <f t="shared" si="3"/>
        <v>27.789776817854573</v>
      </c>
      <c r="S22" s="225"/>
      <c r="T22" s="229">
        <v>20</v>
      </c>
      <c r="U22" s="225">
        <f t="shared" si="4"/>
        <v>1.4398848092152627</v>
      </c>
    </row>
    <row r="23" spans="1:21" ht="34.5" customHeight="1">
      <c r="A23" s="153"/>
      <c r="B23" s="301" t="s">
        <v>281</v>
      </c>
      <c r="C23" s="301"/>
      <c r="D23" s="301"/>
      <c r="E23" s="301"/>
      <c r="F23" s="301"/>
      <c r="G23" s="301"/>
      <c r="H23" s="82"/>
      <c r="I23" s="237">
        <f t="shared" si="0"/>
        <v>1389</v>
      </c>
      <c r="J23" s="81"/>
      <c r="K23" s="224">
        <v>203</v>
      </c>
      <c r="L23" s="226">
        <f t="shared" si="1"/>
        <v>14.614830813534919</v>
      </c>
      <c r="M23" s="226"/>
      <c r="N23" s="224">
        <v>739</v>
      </c>
      <c r="O23" s="226">
        <f t="shared" si="2"/>
        <v>53.203743700503956</v>
      </c>
      <c r="P23" s="226"/>
      <c r="Q23" s="224">
        <v>421</v>
      </c>
      <c r="R23" s="226">
        <f t="shared" si="3"/>
        <v>30.309575233981285</v>
      </c>
      <c r="S23" s="226"/>
      <c r="T23" s="224">
        <v>26</v>
      </c>
      <c r="U23" s="226">
        <f t="shared" si="4"/>
        <v>1.8718502519798417</v>
      </c>
    </row>
    <row r="24" spans="1:21" ht="34.5" customHeight="1">
      <c r="A24" s="153">
        <v>3</v>
      </c>
      <c r="B24" s="301" t="s">
        <v>219</v>
      </c>
      <c r="C24" s="301"/>
      <c r="D24" s="301"/>
      <c r="E24" s="301"/>
      <c r="F24" s="301"/>
      <c r="G24" s="301"/>
      <c r="H24" s="82"/>
      <c r="I24" s="237">
        <f t="shared" si="0"/>
        <v>650</v>
      </c>
      <c r="J24" s="81"/>
      <c r="K24" s="224">
        <v>91</v>
      </c>
      <c r="L24" s="226">
        <f t="shared" si="1"/>
        <v>14.000000000000002</v>
      </c>
      <c r="M24" s="226"/>
      <c r="N24" s="224">
        <v>296</v>
      </c>
      <c r="O24" s="226">
        <f t="shared" si="2"/>
        <v>45.53846153846154</v>
      </c>
      <c r="P24" s="226"/>
      <c r="Q24" s="224">
        <v>247</v>
      </c>
      <c r="R24" s="226">
        <f t="shared" si="3"/>
        <v>38</v>
      </c>
      <c r="S24" s="226"/>
      <c r="T24" s="224">
        <v>16</v>
      </c>
      <c r="U24" s="226">
        <f t="shared" si="4"/>
        <v>2.4615384615384617</v>
      </c>
    </row>
    <row r="25" spans="1:21" ht="34.5" customHeight="1">
      <c r="A25" s="153">
        <v>4</v>
      </c>
      <c r="B25" s="301" t="s">
        <v>85</v>
      </c>
      <c r="C25" s="301"/>
      <c r="D25" s="301"/>
      <c r="E25" s="301"/>
      <c r="F25" s="301"/>
      <c r="G25" s="301"/>
      <c r="H25" s="82"/>
      <c r="I25" s="237">
        <f t="shared" si="0"/>
        <v>739</v>
      </c>
      <c r="J25" s="81"/>
      <c r="K25" s="224">
        <v>127</v>
      </c>
      <c r="L25" s="226">
        <f t="shared" si="1"/>
        <v>17.185385656292286</v>
      </c>
      <c r="M25" s="226"/>
      <c r="N25" s="224">
        <v>392</v>
      </c>
      <c r="O25" s="226">
        <f t="shared" si="2"/>
        <v>53.044654939106906</v>
      </c>
      <c r="P25" s="226"/>
      <c r="Q25" s="224">
        <v>212</v>
      </c>
      <c r="R25" s="226">
        <f t="shared" si="3"/>
        <v>28.68741542625169</v>
      </c>
      <c r="S25" s="226"/>
      <c r="T25" s="224">
        <v>8</v>
      </c>
      <c r="U25" s="226">
        <f t="shared" si="4"/>
        <v>1.0825439783491204</v>
      </c>
    </row>
    <row r="26" spans="1:21" ht="34.5" customHeight="1">
      <c r="A26" s="153"/>
      <c r="B26" s="301" t="s">
        <v>282</v>
      </c>
      <c r="C26" s="301"/>
      <c r="D26" s="301"/>
      <c r="E26" s="301"/>
      <c r="F26" s="301"/>
      <c r="G26" s="301"/>
      <c r="H26" s="82"/>
      <c r="I26" s="237">
        <f t="shared" si="0"/>
        <v>1389</v>
      </c>
      <c r="J26" s="81"/>
      <c r="K26" s="224">
        <v>254</v>
      </c>
      <c r="L26" s="226">
        <f t="shared" si="1"/>
        <v>18.286537077033838</v>
      </c>
      <c r="M26" s="226"/>
      <c r="N26" s="224">
        <v>728</v>
      </c>
      <c r="O26" s="226">
        <f t="shared" si="2"/>
        <v>52.411807055435567</v>
      </c>
      <c r="P26" s="226"/>
      <c r="Q26" s="224">
        <v>389</v>
      </c>
      <c r="R26" s="226">
        <f t="shared" si="3"/>
        <v>28.005759539236863</v>
      </c>
      <c r="S26" s="226"/>
      <c r="T26" s="224">
        <v>18</v>
      </c>
      <c r="U26" s="226">
        <f t="shared" si="4"/>
        <v>1.2958963282937366</v>
      </c>
    </row>
    <row r="27" spans="1:21" ht="34.5" customHeight="1">
      <c r="A27" s="153"/>
      <c r="B27" s="301" t="s">
        <v>86</v>
      </c>
      <c r="C27" s="301"/>
      <c r="D27" s="301"/>
      <c r="E27" s="301"/>
      <c r="F27" s="301"/>
      <c r="G27" s="301"/>
      <c r="H27" s="82"/>
      <c r="I27" s="237">
        <f t="shared" si="0"/>
        <v>1389</v>
      </c>
      <c r="J27" s="81"/>
      <c r="K27" s="224">
        <v>207</v>
      </c>
      <c r="L27" s="226">
        <f t="shared" si="1"/>
        <v>14.902807775377969</v>
      </c>
      <c r="M27" s="226"/>
      <c r="N27" s="224">
        <v>780</v>
      </c>
      <c r="O27" s="226">
        <f t="shared" si="2"/>
        <v>56.155507559395247</v>
      </c>
      <c r="P27" s="226"/>
      <c r="Q27" s="224">
        <v>387</v>
      </c>
      <c r="R27" s="226">
        <f t="shared" si="3"/>
        <v>27.861771058315334</v>
      </c>
      <c r="S27" s="226"/>
      <c r="T27" s="224">
        <v>15</v>
      </c>
      <c r="U27" s="226">
        <f t="shared" si="4"/>
        <v>1.079913606911447</v>
      </c>
    </row>
    <row r="28" spans="1:21" ht="34.5" customHeight="1">
      <c r="A28" s="153"/>
      <c r="B28" s="301" t="s">
        <v>87</v>
      </c>
      <c r="C28" s="301"/>
      <c r="D28" s="301"/>
      <c r="E28" s="301"/>
      <c r="F28" s="301"/>
      <c r="G28" s="301"/>
      <c r="H28" s="82"/>
      <c r="I28" s="237">
        <f t="shared" si="0"/>
        <v>1389</v>
      </c>
      <c r="J28" s="81"/>
      <c r="K28" s="224">
        <v>382</v>
      </c>
      <c r="L28" s="226">
        <f t="shared" si="1"/>
        <v>27.501799856011523</v>
      </c>
      <c r="M28" s="226"/>
      <c r="N28" s="224">
        <v>809</v>
      </c>
      <c r="O28" s="226">
        <f t="shared" si="2"/>
        <v>58.243340532757379</v>
      </c>
      <c r="P28" s="226"/>
      <c r="Q28" s="224">
        <v>189</v>
      </c>
      <c r="R28" s="226">
        <f t="shared" si="3"/>
        <v>13.606911447084233</v>
      </c>
      <c r="S28" s="226"/>
      <c r="T28" s="224">
        <v>9</v>
      </c>
      <c r="U28" s="226">
        <f t="shared" si="4"/>
        <v>0.64794816414686829</v>
      </c>
    </row>
    <row r="29" spans="1:21" ht="34.5" customHeight="1">
      <c r="A29" s="153">
        <v>4</v>
      </c>
      <c r="B29" s="301" t="s">
        <v>88</v>
      </c>
      <c r="C29" s="301"/>
      <c r="D29" s="301"/>
      <c r="E29" s="301"/>
      <c r="F29" s="301"/>
      <c r="G29" s="301"/>
      <c r="H29" s="83"/>
      <c r="I29" s="237">
        <f t="shared" si="0"/>
        <v>739</v>
      </c>
      <c r="J29" s="81"/>
      <c r="K29" s="224">
        <v>98</v>
      </c>
      <c r="L29" s="226">
        <f t="shared" si="1"/>
        <v>13.261163734776726</v>
      </c>
      <c r="M29" s="226"/>
      <c r="N29" s="224">
        <v>349</v>
      </c>
      <c r="O29" s="226">
        <f t="shared" si="2"/>
        <v>47.225981055480382</v>
      </c>
      <c r="P29" s="226"/>
      <c r="Q29" s="224">
        <v>280</v>
      </c>
      <c r="R29" s="226">
        <f t="shared" si="3"/>
        <v>37.889039242219212</v>
      </c>
      <c r="S29" s="226"/>
      <c r="T29" s="224">
        <v>12</v>
      </c>
      <c r="U29" s="226">
        <f t="shared" si="4"/>
        <v>1.6238159675236805</v>
      </c>
    </row>
    <row r="30" spans="1:21" ht="34.5" customHeight="1">
      <c r="B30" s="301" t="s">
        <v>283</v>
      </c>
      <c r="C30" s="301"/>
      <c r="D30" s="301"/>
      <c r="E30" s="301"/>
      <c r="F30" s="301"/>
      <c r="G30" s="301"/>
      <c r="H30" s="83"/>
      <c r="I30" s="237">
        <f t="shared" si="0"/>
        <v>1389</v>
      </c>
      <c r="J30" s="81"/>
      <c r="K30" s="224">
        <v>382</v>
      </c>
      <c r="L30" s="226">
        <f t="shared" si="1"/>
        <v>27.501799856011523</v>
      </c>
      <c r="M30" s="226"/>
      <c r="N30" s="224">
        <v>693</v>
      </c>
      <c r="O30" s="226">
        <f t="shared" si="2"/>
        <v>49.892008639308855</v>
      </c>
      <c r="P30" s="226"/>
      <c r="Q30" s="224">
        <v>301</v>
      </c>
      <c r="R30" s="226">
        <f t="shared" si="3"/>
        <v>21.670266378689703</v>
      </c>
      <c r="S30" s="226"/>
      <c r="T30" s="224">
        <v>13</v>
      </c>
      <c r="U30" s="226">
        <f t="shared" si="4"/>
        <v>0.93592512598992084</v>
      </c>
    </row>
    <row r="31" spans="1:21" ht="34.5" customHeight="1">
      <c r="B31" s="305" t="s">
        <v>284</v>
      </c>
      <c r="C31" s="305"/>
      <c r="D31" s="305"/>
      <c r="E31" s="305"/>
      <c r="F31" s="305"/>
      <c r="G31" s="305"/>
      <c r="H31" s="84"/>
      <c r="I31" s="238">
        <f t="shared" si="0"/>
        <v>1389</v>
      </c>
      <c r="J31" s="128"/>
      <c r="K31" s="228">
        <v>214</v>
      </c>
      <c r="L31" s="227">
        <f t="shared" si="1"/>
        <v>15.406767458603312</v>
      </c>
      <c r="M31" s="227"/>
      <c r="N31" s="228">
        <v>725</v>
      </c>
      <c r="O31" s="227">
        <f t="shared" si="2"/>
        <v>52.195824334053277</v>
      </c>
      <c r="P31" s="227"/>
      <c r="Q31" s="228">
        <v>429</v>
      </c>
      <c r="R31" s="227">
        <f t="shared" si="3"/>
        <v>30.885529157667385</v>
      </c>
      <c r="S31" s="227"/>
      <c r="T31" s="224">
        <v>21</v>
      </c>
      <c r="U31" s="226">
        <f t="shared" si="4"/>
        <v>1.5118790496760259</v>
      </c>
    </row>
    <row r="32" spans="1:21">
      <c r="B32" s="129"/>
      <c r="C32" s="129"/>
      <c r="D32" s="129"/>
      <c r="E32" s="129"/>
      <c r="F32" s="129"/>
      <c r="G32" s="129"/>
      <c r="H32" s="25"/>
      <c r="I32" s="130"/>
      <c r="J32" s="130"/>
      <c r="K32" s="23"/>
      <c r="L32" s="24"/>
      <c r="M32" s="24"/>
      <c r="N32" s="23"/>
      <c r="O32" s="24"/>
      <c r="P32" s="24"/>
      <c r="Q32" s="23"/>
      <c r="R32" s="314" t="s">
        <v>207</v>
      </c>
      <c r="S32" s="314"/>
      <c r="T32" s="315"/>
      <c r="U32" s="315"/>
    </row>
    <row r="33" spans="2:21" ht="12.75" customHeight="1">
      <c r="B33" s="255" t="s">
        <v>167</v>
      </c>
      <c r="C33" s="253"/>
      <c r="D33" s="254"/>
      <c r="E33" s="254"/>
      <c r="F33" s="254"/>
      <c r="G33" s="254"/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6"/>
      <c r="U33" s="254"/>
    </row>
    <row r="34" spans="2:21" ht="25.5" customHeight="1">
      <c r="B34" s="318" t="s">
        <v>287</v>
      </c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</row>
    <row r="35" spans="2:21" ht="12.75" customHeight="1">
      <c r="B35" s="316" t="s">
        <v>220</v>
      </c>
      <c r="C35" s="316"/>
      <c r="D35" s="316"/>
      <c r="E35" s="316"/>
      <c r="F35" s="316"/>
      <c r="G35" s="316"/>
      <c r="H35" s="253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6"/>
      <c r="U35" s="254"/>
    </row>
    <row r="36" spans="2:21" ht="12.75" customHeight="1">
      <c r="B36" s="317" t="s">
        <v>221</v>
      </c>
      <c r="C36" s="317"/>
      <c r="D36" s="317"/>
      <c r="E36" s="317"/>
      <c r="F36" s="317"/>
      <c r="G36" s="317"/>
      <c r="H36" s="317"/>
      <c r="I36" s="317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6"/>
      <c r="U36" s="254"/>
    </row>
    <row r="37" spans="2:21" ht="12.75" customHeight="1"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</row>
    <row r="38" spans="2:21"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</row>
  </sheetData>
  <sheetProtection sheet="1"/>
  <mergeCells count="35">
    <mergeCell ref="B37:U38"/>
    <mergeCell ref="B27:G27"/>
    <mergeCell ref="B35:G35"/>
    <mergeCell ref="B36:I36"/>
    <mergeCell ref="B29:G29"/>
    <mergeCell ref="B30:G30"/>
    <mergeCell ref="B31:G31"/>
    <mergeCell ref="B28:G28"/>
    <mergeCell ref="B34:U34"/>
    <mergeCell ref="B26:G26"/>
    <mergeCell ref="B24:G24"/>
    <mergeCell ref="B25:G25"/>
    <mergeCell ref="B22:G22"/>
    <mergeCell ref="B23:G23"/>
    <mergeCell ref="B20:G20"/>
    <mergeCell ref="B21:G21"/>
    <mergeCell ref="B17:G17"/>
    <mergeCell ref="B19:G19"/>
    <mergeCell ref="T5:U5"/>
    <mergeCell ref="B8:G8"/>
    <mergeCell ref="B9:G9"/>
    <mergeCell ref="B10:G10"/>
    <mergeCell ref="I5:I6"/>
    <mergeCell ref="B18:G18"/>
    <mergeCell ref="B14:G14"/>
    <mergeCell ref="B2:U2"/>
    <mergeCell ref="B11:G11"/>
    <mergeCell ref="B12:G12"/>
    <mergeCell ref="B13:G13"/>
    <mergeCell ref="R32:U32"/>
    <mergeCell ref="K5:L5"/>
    <mergeCell ref="N5:O5"/>
    <mergeCell ref="Q5:R5"/>
    <mergeCell ref="B15:G15"/>
    <mergeCell ref="B16:G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R24"/>
  <sheetViews>
    <sheetView workbookViewId="0"/>
  </sheetViews>
  <sheetFormatPr defaultRowHeight="12.75"/>
  <cols>
    <col min="1" max="1" width="3.7109375" style="1" customWidth="1"/>
    <col min="2" max="2" width="33.28515625" style="1" customWidth="1"/>
    <col min="3" max="3" width="13.5703125" style="1" customWidth="1"/>
    <col min="4" max="4" width="1.5703125" style="1" customWidth="1"/>
    <col min="5" max="6" width="7.57031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384" width="9.140625" style="1"/>
  </cols>
  <sheetData>
    <row r="2" spans="2:18" ht="14.25" customHeight="1">
      <c r="B2" s="306" t="s">
        <v>329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2:18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1"/>
      <c r="R3" s="91"/>
    </row>
    <row r="4" spans="2:18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35"/>
      <c r="O4" s="91"/>
      <c r="P4" s="91"/>
      <c r="Q4" s="91"/>
      <c r="R4" s="91"/>
    </row>
    <row r="5" spans="2:18" ht="15" customHeight="1">
      <c r="B5" s="321"/>
      <c r="C5" s="323" t="s">
        <v>217</v>
      </c>
      <c r="D5" s="231"/>
      <c r="E5" s="319" t="s">
        <v>193</v>
      </c>
      <c r="F5" s="319"/>
      <c r="G5" s="233"/>
      <c r="H5" s="319" t="s">
        <v>194</v>
      </c>
      <c r="I5" s="319"/>
      <c r="J5" s="233"/>
      <c r="K5" s="319" t="s">
        <v>195</v>
      </c>
      <c r="L5" s="319"/>
      <c r="M5" s="233"/>
      <c r="N5" s="319" t="s">
        <v>196</v>
      </c>
      <c r="O5" s="319"/>
      <c r="P5" s="91"/>
      <c r="Q5" s="91"/>
      <c r="R5" s="91"/>
    </row>
    <row r="6" spans="2:18" ht="15" customHeight="1">
      <c r="B6" s="322"/>
      <c r="C6" s="324"/>
      <c r="D6" s="232"/>
      <c r="E6" s="242" t="s">
        <v>120</v>
      </c>
      <c r="F6" s="243" t="s">
        <v>89</v>
      </c>
      <c r="G6" s="243"/>
      <c r="H6" s="242" t="s">
        <v>120</v>
      </c>
      <c r="I6" s="243" t="s">
        <v>89</v>
      </c>
      <c r="J6" s="243"/>
      <c r="K6" s="242" t="s">
        <v>120</v>
      </c>
      <c r="L6" s="243" t="s">
        <v>89</v>
      </c>
      <c r="M6" s="243"/>
      <c r="N6" s="242" t="s">
        <v>120</v>
      </c>
      <c r="O6" s="243" t="s">
        <v>89</v>
      </c>
      <c r="P6" s="91"/>
      <c r="Q6" s="91"/>
      <c r="R6" s="91"/>
    </row>
    <row r="7" spans="2:18" ht="4.5" customHeight="1">
      <c r="B7" s="136"/>
      <c r="C7" s="137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241"/>
      <c r="P7" s="91"/>
      <c r="Q7" s="91"/>
      <c r="R7" s="91"/>
    </row>
    <row r="8" spans="2:18" ht="14.25">
      <c r="B8" s="139" t="s">
        <v>327</v>
      </c>
      <c r="C8" s="140">
        <v>151</v>
      </c>
      <c r="D8" s="140"/>
      <c r="E8" s="141">
        <v>23</v>
      </c>
      <c r="F8" s="245">
        <f>SUM(E8/151*100)</f>
        <v>15.231788079470199</v>
      </c>
      <c r="G8" s="141"/>
      <c r="H8" s="141">
        <v>83</v>
      </c>
      <c r="I8" s="245">
        <f>SUM(H8/151*100)</f>
        <v>54.966887417218544</v>
      </c>
      <c r="J8" s="141"/>
      <c r="K8" s="141">
        <v>41</v>
      </c>
      <c r="L8" s="245">
        <f>SUM(K8/151*100)</f>
        <v>27.152317880794701</v>
      </c>
      <c r="M8" s="141"/>
      <c r="N8" s="141">
        <v>4</v>
      </c>
      <c r="O8" s="264">
        <f>SUM(N8/151*100)</f>
        <v>2.6490066225165565</v>
      </c>
      <c r="P8" s="91"/>
      <c r="Q8" s="91"/>
      <c r="R8" s="91"/>
    </row>
    <row r="9" spans="2:18" ht="14.85" customHeight="1">
      <c r="B9" s="216" t="s">
        <v>328</v>
      </c>
      <c r="C9" s="263">
        <v>234</v>
      </c>
      <c r="D9" s="140"/>
      <c r="E9" s="261">
        <v>23</v>
      </c>
      <c r="F9" s="245">
        <f>SUM(E9/234*100)</f>
        <v>9.8290598290598297</v>
      </c>
      <c r="G9" s="141"/>
      <c r="H9" s="262">
        <v>130</v>
      </c>
      <c r="I9" s="245">
        <f>SUM(H9/234*100)</f>
        <v>55.555555555555557</v>
      </c>
      <c r="J9" s="141"/>
      <c r="K9" s="262">
        <v>76</v>
      </c>
      <c r="L9" s="245">
        <f>SUM(K9/234*100)</f>
        <v>32.478632478632477</v>
      </c>
      <c r="M9" s="141"/>
      <c r="N9" s="262">
        <v>5</v>
      </c>
      <c r="O9" s="264">
        <f>SUM(N9/234*100)</f>
        <v>2.1367521367521367</v>
      </c>
      <c r="P9" s="91"/>
      <c r="Q9" s="91"/>
      <c r="R9" s="91"/>
    </row>
    <row r="10" spans="2:18" ht="14.85" customHeight="1">
      <c r="B10" s="139" t="s">
        <v>286</v>
      </c>
      <c r="C10" s="140">
        <v>205</v>
      </c>
      <c r="D10" s="140"/>
      <c r="E10" s="167">
        <v>26</v>
      </c>
      <c r="F10" s="244">
        <f>SUM(E10/205*100)</f>
        <v>12.682926829268293</v>
      </c>
      <c r="G10" s="244"/>
      <c r="H10" s="167">
        <v>109</v>
      </c>
      <c r="I10" s="244">
        <f>SUM(H10/205*100)</f>
        <v>53.170731707317074</v>
      </c>
      <c r="J10" s="244"/>
      <c r="K10" s="167">
        <v>64</v>
      </c>
      <c r="L10" s="244">
        <f>SUM(K10/205*100)</f>
        <v>31.219512195121951</v>
      </c>
      <c r="M10" s="244"/>
      <c r="N10" s="167">
        <v>6</v>
      </c>
      <c r="O10" s="246">
        <f>SUM(N10/205*100)</f>
        <v>2.9268292682926833</v>
      </c>
      <c r="P10" s="91"/>
    </row>
    <row r="11" spans="2:18" ht="14.85" customHeight="1">
      <c r="B11" s="139" t="s">
        <v>265</v>
      </c>
      <c r="C11" s="140">
        <v>158</v>
      </c>
      <c r="D11" s="140"/>
      <c r="E11" s="167">
        <v>21</v>
      </c>
      <c r="F11" s="244">
        <f>SUM(E11/158*100)</f>
        <v>13.291139240506327</v>
      </c>
      <c r="G11" s="244"/>
      <c r="H11" s="167">
        <v>81</v>
      </c>
      <c r="I11" s="244">
        <f>SUM(H11/158*100)</f>
        <v>51.265822784810119</v>
      </c>
      <c r="J11" s="244"/>
      <c r="K11" s="167">
        <v>52</v>
      </c>
      <c r="L11" s="244">
        <f>SUM(K11/158*100)</f>
        <v>32.911392405063289</v>
      </c>
      <c r="M11" s="244"/>
      <c r="N11" s="167">
        <v>4</v>
      </c>
      <c r="O11" s="246">
        <f>SUM(N11/158*100)</f>
        <v>2.5316455696202533</v>
      </c>
      <c r="P11" s="91"/>
      <c r="Q11" s="91"/>
      <c r="R11" s="91"/>
    </row>
    <row r="12" spans="2:18" ht="14.85" customHeight="1">
      <c r="B12" s="139" t="s">
        <v>216</v>
      </c>
      <c r="C12" s="140">
        <v>149</v>
      </c>
      <c r="D12" s="140"/>
      <c r="E12" s="141">
        <v>21</v>
      </c>
      <c r="F12" s="245">
        <f>SUM(E12/149*100)</f>
        <v>14.093959731543624</v>
      </c>
      <c r="G12" s="245"/>
      <c r="H12" s="141">
        <v>83</v>
      </c>
      <c r="I12" s="245">
        <f>SUM(H12/149*100)</f>
        <v>55.70469798657718</v>
      </c>
      <c r="J12" s="245"/>
      <c r="K12" s="141">
        <v>44</v>
      </c>
      <c r="L12" s="245">
        <f>SUM(K12/149*100)</f>
        <v>29.530201342281881</v>
      </c>
      <c r="M12" s="245"/>
      <c r="N12" s="141">
        <v>1</v>
      </c>
      <c r="O12" s="248">
        <f>SUM(N12/149*100)</f>
        <v>0.67114093959731547</v>
      </c>
      <c r="P12" s="91"/>
      <c r="Q12" s="91"/>
      <c r="R12" s="91"/>
    </row>
    <row r="13" spans="2:18" ht="14.85" customHeight="1">
      <c r="B13" s="107" t="s">
        <v>214</v>
      </c>
      <c r="C13" s="140">
        <v>256</v>
      </c>
      <c r="D13" s="140"/>
      <c r="E13" s="141">
        <v>39</v>
      </c>
      <c r="F13" s="245">
        <f>SUM(E13/256*100)</f>
        <v>15.234375</v>
      </c>
      <c r="G13" s="245"/>
      <c r="H13" s="141">
        <v>152</v>
      </c>
      <c r="I13" s="245">
        <f>SUM(H13/256*100)</f>
        <v>59.375</v>
      </c>
      <c r="J13" s="245"/>
      <c r="K13" s="141">
        <v>59</v>
      </c>
      <c r="L13" s="245">
        <f>SUM(K13/256*100)</f>
        <v>23.046875</v>
      </c>
      <c r="M13" s="245"/>
      <c r="N13" s="141">
        <v>6</v>
      </c>
      <c r="O13" s="248">
        <f>SUM(N13/256*100)</f>
        <v>2.34375</v>
      </c>
      <c r="P13" s="91"/>
      <c r="Q13" s="91"/>
      <c r="R13" s="91"/>
    </row>
    <row r="14" spans="2:18" ht="14.85" customHeight="1">
      <c r="B14" s="107" t="s">
        <v>213</v>
      </c>
      <c r="C14" s="140">
        <v>164</v>
      </c>
      <c r="D14" s="140"/>
      <c r="E14" s="141">
        <v>20</v>
      </c>
      <c r="F14" s="245">
        <f>SUM(E14/164*100)</f>
        <v>12.195121951219512</v>
      </c>
      <c r="G14" s="245"/>
      <c r="H14" s="141">
        <v>103</v>
      </c>
      <c r="I14" s="245">
        <f>SUM(H14/164*100)</f>
        <v>62.804878048780488</v>
      </c>
      <c r="J14" s="245"/>
      <c r="K14" s="141">
        <v>40</v>
      </c>
      <c r="L14" s="245">
        <f>SUM(K14/164*100)</f>
        <v>24.390243902439025</v>
      </c>
      <c r="M14" s="245"/>
      <c r="N14" s="141">
        <v>1</v>
      </c>
      <c r="O14" s="248">
        <f>SUM(N14/164*100)</f>
        <v>0.6097560975609756</v>
      </c>
      <c r="P14" s="91"/>
      <c r="Q14" s="91"/>
      <c r="R14" s="91"/>
    </row>
    <row r="15" spans="2:18" ht="14.85" customHeight="1">
      <c r="B15" s="107" t="s">
        <v>293</v>
      </c>
      <c r="C15" s="140">
        <v>60</v>
      </c>
      <c r="D15" s="140"/>
      <c r="E15" s="141">
        <v>8</v>
      </c>
      <c r="F15" s="245">
        <f>SUM(E15/60*100)</f>
        <v>13.333333333333334</v>
      </c>
      <c r="G15" s="245"/>
      <c r="H15" s="141">
        <v>34</v>
      </c>
      <c r="I15" s="245">
        <f>SUM(H15/60*100)</f>
        <v>56.666666666666664</v>
      </c>
      <c r="J15" s="245"/>
      <c r="K15" s="141">
        <v>16</v>
      </c>
      <c r="L15" s="245">
        <f>SUM(K15/60*100)</f>
        <v>26.666666666666668</v>
      </c>
      <c r="M15" s="245"/>
      <c r="N15" s="141">
        <v>2</v>
      </c>
      <c r="O15" s="248">
        <f>SUM(N15/60*100)</f>
        <v>3.3333333333333335</v>
      </c>
      <c r="P15" s="91"/>
      <c r="Q15" s="91"/>
      <c r="R15" s="91"/>
    </row>
    <row r="16" spans="2:18" ht="14.85" customHeight="1">
      <c r="B16" s="107" t="s">
        <v>292</v>
      </c>
      <c r="C16" s="140">
        <v>23</v>
      </c>
      <c r="D16" s="140"/>
      <c r="E16" s="141">
        <v>3</v>
      </c>
      <c r="F16" s="247" t="s">
        <v>248</v>
      </c>
      <c r="G16" s="247"/>
      <c r="H16" s="141">
        <v>9</v>
      </c>
      <c r="I16" s="245" t="s">
        <v>248</v>
      </c>
      <c r="J16" s="245"/>
      <c r="K16" s="141">
        <v>8</v>
      </c>
      <c r="L16" s="245" t="s">
        <v>248</v>
      </c>
      <c r="M16" s="245"/>
      <c r="N16" s="141">
        <v>3</v>
      </c>
      <c r="O16" s="248" t="s">
        <v>248</v>
      </c>
      <c r="P16" s="91"/>
      <c r="Q16" s="91"/>
      <c r="R16" s="91"/>
    </row>
    <row r="17" spans="2:18" ht="4.5" customHeight="1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91"/>
      <c r="P17" s="91"/>
      <c r="Q17" s="91"/>
      <c r="R17" s="91"/>
    </row>
    <row r="18" spans="2:18">
      <c r="B18" s="107"/>
      <c r="C18" s="143"/>
      <c r="D18" s="143"/>
      <c r="E18" s="143"/>
      <c r="F18" s="143"/>
      <c r="G18" s="143"/>
      <c r="H18" s="143"/>
      <c r="I18" s="143"/>
      <c r="J18" s="143"/>
      <c r="L18" s="320" t="s">
        <v>207</v>
      </c>
      <c r="M18" s="320"/>
      <c r="N18" s="320"/>
      <c r="O18" s="320"/>
      <c r="P18" s="91"/>
      <c r="Q18" s="91"/>
      <c r="R18" s="91"/>
    </row>
    <row r="19" spans="2:18">
      <c r="B19" s="257" t="s">
        <v>288</v>
      </c>
      <c r="C19" s="143"/>
      <c r="D19" s="143"/>
      <c r="E19" s="143"/>
      <c r="F19" s="143"/>
      <c r="G19" s="143"/>
      <c r="H19" s="143"/>
      <c r="I19" s="143"/>
      <c r="J19" s="143"/>
      <c r="L19" s="126"/>
      <c r="M19" s="126"/>
      <c r="N19" s="126"/>
      <c r="O19" s="126"/>
      <c r="P19" s="91"/>
      <c r="Q19" s="91"/>
      <c r="R19" s="91"/>
    </row>
    <row r="20" spans="2:18">
      <c r="B20" s="127" t="s">
        <v>289</v>
      </c>
      <c r="C20" s="145"/>
      <c r="D20" s="145"/>
      <c r="E20" s="145"/>
      <c r="F20" s="145"/>
      <c r="G20" s="145"/>
      <c r="H20" s="94"/>
      <c r="I20" s="94"/>
      <c r="J20" s="94"/>
      <c r="K20" s="145"/>
      <c r="L20" s="145"/>
      <c r="M20" s="145"/>
      <c r="N20" s="145"/>
      <c r="O20" s="94"/>
      <c r="P20" s="91"/>
      <c r="Q20" s="91"/>
      <c r="R20" s="91"/>
    </row>
    <row r="21" spans="2:18">
      <c r="B21" s="144" t="s">
        <v>290</v>
      </c>
      <c r="C21" s="145"/>
      <c r="D21" s="145"/>
      <c r="E21" s="145"/>
      <c r="F21" s="145"/>
      <c r="G21" s="145"/>
      <c r="H21" s="94"/>
      <c r="I21" s="94"/>
      <c r="J21" s="94"/>
      <c r="K21" s="145"/>
      <c r="L21" s="145"/>
      <c r="M21" s="145"/>
      <c r="N21" s="145"/>
      <c r="O21" s="94"/>
      <c r="P21" s="91"/>
      <c r="Q21" s="91"/>
      <c r="R21" s="91"/>
    </row>
    <row r="22" spans="2:18">
      <c r="B22" s="127" t="s">
        <v>291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46"/>
      <c r="O22" s="110"/>
      <c r="P22" s="91"/>
      <c r="Q22" s="91"/>
      <c r="R22" s="91"/>
    </row>
    <row r="24" spans="2:18">
      <c r="F24" s="286"/>
    </row>
  </sheetData>
  <sheetProtection sheet="1"/>
  <mergeCells count="8">
    <mergeCell ref="K5:L5"/>
    <mergeCell ref="N5:O5"/>
    <mergeCell ref="L18:O18"/>
    <mergeCell ref="B2:R2"/>
    <mergeCell ref="B5:B6"/>
    <mergeCell ref="C5:C6"/>
    <mergeCell ref="E5:F5"/>
    <mergeCell ref="H5:I5"/>
  </mergeCells>
  <phoneticPr fontId="3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U183"/>
  <sheetViews>
    <sheetView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2.85546875" style="1" customWidth="1"/>
    <col min="7" max="7" width="1.5703125" style="1" customWidth="1"/>
    <col min="8" max="8" width="10.42578125" style="1" customWidth="1"/>
    <col min="9" max="9" width="1.5703125" style="1" customWidth="1"/>
    <col min="10" max="10" width="10.42578125" style="1" customWidth="1"/>
    <col min="11" max="11" width="1.5703125" style="1" customWidth="1"/>
    <col min="12" max="12" width="10.42578125" style="1" customWidth="1"/>
    <col min="13" max="13" width="1.5703125" style="1" customWidth="1"/>
    <col min="14" max="14" width="10.42578125" style="1" customWidth="1"/>
    <col min="15" max="16384" width="9.140625" style="1"/>
  </cols>
  <sheetData>
    <row r="1" spans="2:21">
      <c r="B1" s="2"/>
    </row>
    <row r="2" spans="2:21" ht="12.75" customHeight="1">
      <c r="B2" s="328" t="str">
        <f>"Table 5: Overall effectiveness of children's centres inspected "&amp;IF('Table 5'!G4=Dates1!$B$3,"between "&amp;Dates1!$B$3,IF('Table 5'!G4=Dates1!B4,"in "&amp;Dates1!B4,IF('Table 5'!G4=Dates1!B5,"in "&amp;Dates1!B5,IF('Table 5'!G4=Dates1!B6,"in "&amp;Dates1!B6))))&amp;", by local authority"&amp;" (provisional)"&amp;CHAR(185)&amp;""</f>
        <v>Table 5: Overall effectiveness of children's centres inspected between 1 April 2012 and 30 June 2012, by local authority (provisional)¹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2:21" ht="14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21" ht="12.75" customHeight="1">
      <c r="B4" s="30"/>
      <c r="C4" s="8"/>
      <c r="F4" s="87" t="s">
        <v>58</v>
      </c>
      <c r="G4" s="325" t="s">
        <v>296</v>
      </c>
      <c r="H4" s="326"/>
      <c r="I4" s="326"/>
      <c r="J4" s="326"/>
      <c r="K4" s="326"/>
      <c r="L4" s="327"/>
      <c r="M4" s="8"/>
      <c r="N4" s="8"/>
    </row>
    <row r="5" spans="2:21">
      <c r="B5" s="213"/>
      <c r="C5" s="13"/>
      <c r="D5" s="13"/>
      <c r="E5" s="13"/>
      <c r="F5" s="85"/>
      <c r="G5" s="86"/>
      <c r="H5" s="8"/>
      <c r="I5" s="8"/>
      <c r="J5" s="8"/>
      <c r="K5" s="8"/>
      <c r="L5" s="8"/>
      <c r="M5" s="8"/>
      <c r="N5" s="8"/>
    </row>
    <row r="6" spans="2:21" ht="25.5" customHeight="1">
      <c r="B6" s="212"/>
      <c r="C6" s="212"/>
      <c r="D6" s="212"/>
      <c r="E6" s="18"/>
      <c r="F6" s="211" t="s">
        <v>217</v>
      </c>
      <c r="G6" s="21"/>
      <c r="H6" s="21" t="s">
        <v>193</v>
      </c>
      <c r="I6" s="31"/>
      <c r="J6" s="21" t="s">
        <v>194</v>
      </c>
      <c r="K6" s="21"/>
      <c r="L6" s="21" t="s">
        <v>195</v>
      </c>
      <c r="M6" s="21"/>
      <c r="N6" s="21" t="s">
        <v>196</v>
      </c>
    </row>
    <row r="7" spans="2:21" ht="4.5" customHeight="1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2:21">
      <c r="B8" s="334" t="s">
        <v>121</v>
      </c>
      <c r="C8" s="334"/>
      <c r="D8" s="334"/>
      <c r="E8" s="6"/>
      <c r="F8" s="89">
        <f>SUM(F10+F24+F49+F66+F77+F93+F106+F141+F162)</f>
        <v>151</v>
      </c>
      <c r="G8" s="90"/>
      <c r="H8" s="89">
        <f t="shared" ref="H8:N8" si="0">SUM(H10+H24+H49+H66+H77+H93+H106+H141+H162)</f>
        <v>23</v>
      </c>
      <c r="I8" s="89"/>
      <c r="J8" s="89">
        <f t="shared" si="0"/>
        <v>83</v>
      </c>
      <c r="K8" s="89"/>
      <c r="L8" s="89">
        <f t="shared" si="0"/>
        <v>41</v>
      </c>
      <c r="M8" s="89"/>
      <c r="N8" s="89">
        <f t="shared" si="0"/>
        <v>4</v>
      </c>
    </row>
    <row r="9" spans="2:21">
      <c r="B9" s="17"/>
      <c r="C9" s="147"/>
      <c r="D9" s="147"/>
      <c r="E9" s="8"/>
      <c r="F9" s="91"/>
      <c r="G9" s="91"/>
      <c r="H9" s="91"/>
      <c r="I9" s="91"/>
      <c r="J9" s="91"/>
      <c r="K9" s="91"/>
      <c r="L9" s="91"/>
      <c r="M9" s="91"/>
      <c r="N9" s="91"/>
    </row>
    <row r="10" spans="2:21">
      <c r="B10" s="334" t="s">
        <v>122</v>
      </c>
      <c r="C10" s="334"/>
      <c r="D10" s="334"/>
      <c r="E10" s="6"/>
      <c r="F10" s="89">
        <f>SUM(F11:F22)</f>
        <v>11</v>
      </c>
      <c r="G10" s="90"/>
      <c r="H10" s="89">
        <f>SUM(H11:H22)</f>
        <v>0</v>
      </c>
      <c r="I10" s="89"/>
      <c r="J10" s="89">
        <f>SUM(J11:J22)</f>
        <v>8</v>
      </c>
      <c r="K10" s="89"/>
      <c r="L10" s="89">
        <f>SUM(L11:L22)</f>
        <v>2</v>
      </c>
      <c r="M10" s="91"/>
      <c r="N10" s="89">
        <f>SUM(N11:N22)</f>
        <v>1</v>
      </c>
    </row>
    <row r="11" spans="2:21">
      <c r="B11" s="304" t="s">
        <v>157</v>
      </c>
      <c r="C11" s="304"/>
      <c r="D11" s="304"/>
      <c r="E11" s="8"/>
      <c r="F11" s="92">
        <f>IF($G$4=Dates1!$B$3,Datapack!B215,IF($G$4=Dates1!$B$4,Datapack!H215,IF($G$4=Dates1!$B$5,Datapack!N215,IF($G$4=Dates1!$B$6,Datapack!T215,))))</f>
        <v>0</v>
      </c>
      <c r="G11" s="92"/>
      <c r="H11" s="92">
        <f>IF($G$4=Dates1!$B$3,Datapack!C215,IF($G$4=Dates1!$B$4,Datapack!I215,IF($G$4=Dates1!$B$5,Datapack!O215,IF($G$4=Dates1!$B$6,Datapack!U215,))))</f>
        <v>0</v>
      </c>
      <c r="I11" s="93"/>
      <c r="J11" s="92">
        <f>IF($G$4=Dates1!$B$3,Datapack!D215,IF($G$4=Dates1!$B$4,Datapack!J215,IF($G$4=Dates1!$B$5,Datapack!P215,IF($G$4=Dates1!$B$6,Datapack!V215,))))</f>
        <v>0</v>
      </c>
      <c r="K11" s="94"/>
      <c r="L11" s="92">
        <f>IF($G$4=Dates1!$B$3,Datapack!E215,IF($G$4=Dates1!$B$4,Datapack!K215,IF($G$4=Dates1!$B$5,Datapack!Q215,IF($G$4=Dates1!$B$6,Datapack!W215,))))</f>
        <v>0</v>
      </c>
      <c r="M11" s="94"/>
      <c r="N11" s="92">
        <f>IF($G$4=Dates1!$B$3,Datapack!F215,IF($G$4=Dates1!$B$4,Datapack!L215,IF($G$4=Dates1!$B$5,Datapack!R215,IF($G$4=Dates1!$B$6,Datapack!X215,))))</f>
        <v>0</v>
      </c>
    </row>
    <row r="12" spans="2:21">
      <c r="B12" s="304" t="s">
        <v>1</v>
      </c>
      <c r="C12" s="304"/>
      <c r="D12" s="304"/>
      <c r="E12" s="8"/>
      <c r="F12" s="92">
        <f>IF($G$4=Dates1!$B$3,Datapack!B216,IF($G$4=Dates1!$B$4,Datapack!H216,IF($G$4=Dates1!$B$5,Datapack!N216,IF($G$4=Dates1!$B$6,Datapack!T216,))))</f>
        <v>4</v>
      </c>
      <c r="G12" s="92"/>
      <c r="H12" s="92">
        <f>IF($G$4=Dates1!$B$3,Datapack!C216,IF($G$4=Dates1!$B$4,Datapack!I216,IF($G$4=Dates1!$B$5,Datapack!O216,IF($G$4=Dates1!$B$6,Datapack!U216,))))</f>
        <v>0</v>
      </c>
      <c r="I12" s="93"/>
      <c r="J12" s="92">
        <f>IF($G$4=Dates1!$B$3,Datapack!D216,IF($G$4=Dates1!$B$4,Datapack!J216,IF($G$4=Dates1!$B$5,Datapack!P216,IF($G$4=Dates1!$B$6,Datapack!V216,))))</f>
        <v>1</v>
      </c>
      <c r="K12" s="94"/>
      <c r="L12" s="92">
        <f>IF($G$4=Dates1!$B$3,Datapack!E216,IF($G$4=Dates1!$B$4,Datapack!K216,IF($G$4=Dates1!$B$5,Datapack!Q216,IF($G$4=Dates1!$B$6,Datapack!W216,))))</f>
        <v>2</v>
      </c>
      <c r="M12" s="94"/>
      <c r="N12" s="92">
        <f>IF($G$4=Dates1!$B$3,Datapack!F216,IF($G$4=Dates1!$B$4,Datapack!L216,IF($G$4=Dates1!$B$5,Datapack!R216,IF($G$4=Dates1!$B$6,Datapack!X216,))))</f>
        <v>1</v>
      </c>
    </row>
    <row r="13" spans="2:21">
      <c r="B13" s="304" t="s">
        <v>63</v>
      </c>
      <c r="C13" s="304"/>
      <c r="D13" s="304"/>
      <c r="E13" s="8"/>
      <c r="F13" s="92">
        <f>IF($G$4=Dates1!$B$3,Datapack!B217,IF($G$4=Dates1!$B$4,Datapack!H217,IF($G$4=Dates1!$B$5,Datapack!N217,IF($G$4=Dates1!$B$6,Datapack!T217,))))</f>
        <v>0</v>
      </c>
      <c r="G13" s="92"/>
      <c r="H13" s="92">
        <f>IF($G$4=Dates1!$B$3,Datapack!C217,IF($G$4=Dates1!$B$4,Datapack!I217,IF($G$4=Dates1!$B$5,Datapack!O217,IF($G$4=Dates1!$B$6,Datapack!U217,))))</f>
        <v>0</v>
      </c>
      <c r="I13" s="93"/>
      <c r="J13" s="92">
        <f>IF($G$4=Dates1!$B$3,Datapack!D217,IF($G$4=Dates1!$B$4,Datapack!J217,IF($G$4=Dates1!$B$5,Datapack!P217,IF($G$4=Dates1!$B$6,Datapack!V217,))))</f>
        <v>0</v>
      </c>
      <c r="K13" s="94"/>
      <c r="L13" s="92">
        <f>IF($G$4=Dates1!$B$3,Datapack!E217,IF($G$4=Dates1!$B$4,Datapack!K217,IF($G$4=Dates1!$B$5,Datapack!Q217,IF($G$4=Dates1!$B$6,Datapack!W217,))))</f>
        <v>0</v>
      </c>
      <c r="M13" s="94"/>
      <c r="N13" s="92">
        <f>IF($G$4=Dates1!$B$3,Datapack!F217,IF($G$4=Dates1!$B$4,Datapack!L217,IF($G$4=Dates1!$B$5,Datapack!R217,IF($G$4=Dates1!$B$6,Datapack!X217,))))</f>
        <v>0</v>
      </c>
    </row>
    <row r="14" spans="2:21">
      <c r="B14" s="304" t="s">
        <v>140</v>
      </c>
      <c r="C14" s="304"/>
      <c r="D14" s="304"/>
      <c r="E14" s="8"/>
      <c r="F14" s="92">
        <f>IF($G$4=Dates1!$B$3,Datapack!B218,IF($G$4=Dates1!$B$4,Datapack!H218,IF($G$4=Dates1!$B$5,Datapack!N218,IF($G$4=Dates1!$B$6,Datapack!T218,))))</f>
        <v>0</v>
      </c>
      <c r="G14" s="92"/>
      <c r="H14" s="92">
        <f>IF($G$4=Dates1!$B$3,Datapack!C218,IF($G$4=Dates1!$B$4,Datapack!I218,IF($G$4=Dates1!$B$5,Datapack!O218,IF($G$4=Dates1!$B$6,Datapack!U218,))))</f>
        <v>0</v>
      </c>
      <c r="I14" s="93"/>
      <c r="J14" s="92">
        <f>IF($G$4=Dates1!$B$3,Datapack!D218,IF($G$4=Dates1!$B$4,Datapack!J218,IF($G$4=Dates1!$B$5,Datapack!P218,IF($G$4=Dates1!$B$6,Datapack!V218,))))</f>
        <v>0</v>
      </c>
      <c r="K14" s="94"/>
      <c r="L14" s="92">
        <f>IF($G$4=Dates1!$B$3,Datapack!E218,IF($G$4=Dates1!$B$4,Datapack!K218,IF($G$4=Dates1!$B$5,Datapack!Q218,IF($G$4=Dates1!$B$6,Datapack!W218,))))</f>
        <v>0</v>
      </c>
      <c r="M14" s="94"/>
      <c r="N14" s="92">
        <f>IF($G$4=Dates1!$B$3,Datapack!F218,IF($G$4=Dates1!$B$4,Datapack!L218,IF($G$4=Dates1!$B$5,Datapack!R218,IF($G$4=Dates1!$B$6,Datapack!X218,))))</f>
        <v>0</v>
      </c>
    </row>
    <row r="15" spans="2:21">
      <c r="B15" s="304" t="s">
        <v>142</v>
      </c>
      <c r="C15" s="304"/>
      <c r="D15" s="304"/>
      <c r="E15" s="8"/>
      <c r="F15" s="92">
        <f>IF($G$4=Dates1!$B$3,Datapack!B219,IF($G$4=Dates1!$B$4,Datapack!H219,IF($G$4=Dates1!$B$5,Datapack!N219,IF($G$4=Dates1!$B$6,Datapack!T219,))))</f>
        <v>1</v>
      </c>
      <c r="G15" s="92"/>
      <c r="H15" s="92">
        <f>IF($G$4=Dates1!$B$3,Datapack!C219,IF($G$4=Dates1!$B$4,Datapack!I219,IF($G$4=Dates1!$B$5,Datapack!O219,IF($G$4=Dates1!$B$6,Datapack!U219,))))</f>
        <v>0</v>
      </c>
      <c r="I15" s="93"/>
      <c r="J15" s="92">
        <f>IF($G$4=Dates1!$B$3,Datapack!D219,IF($G$4=Dates1!$B$4,Datapack!J219,IF($G$4=Dates1!$B$5,Datapack!P219,IF($G$4=Dates1!$B$6,Datapack!V219,))))</f>
        <v>1</v>
      </c>
      <c r="K15" s="94"/>
      <c r="L15" s="92">
        <f>IF($G$4=Dates1!$B$3,Datapack!E219,IF($G$4=Dates1!$B$4,Datapack!K219,IF($G$4=Dates1!$B$5,Datapack!Q219,IF($G$4=Dates1!$B$6,Datapack!W219,))))</f>
        <v>0</v>
      </c>
      <c r="M15" s="94"/>
      <c r="N15" s="92">
        <f>IF($G$4=Dates1!$B$3,Datapack!F219,IF($G$4=Dates1!$B$4,Datapack!L219,IF($G$4=Dates1!$B$5,Datapack!R219,IF($G$4=Dates1!$B$6,Datapack!X219,))))</f>
        <v>0</v>
      </c>
    </row>
    <row r="16" spans="2:21">
      <c r="B16" s="304" t="s">
        <v>113</v>
      </c>
      <c r="C16" s="304"/>
      <c r="D16" s="304"/>
      <c r="E16" s="8"/>
      <c r="F16" s="92">
        <f>IF($G$4=Dates1!$B$3,Datapack!B220,IF($G$4=Dates1!$B$4,Datapack!H220,IF($G$4=Dates1!$B$5,Datapack!N220,IF($G$4=Dates1!$B$6,Datapack!T220,))))</f>
        <v>4</v>
      </c>
      <c r="G16" s="92"/>
      <c r="H16" s="92">
        <f>IF($G$4=Dates1!$B$3,Datapack!C220,IF($G$4=Dates1!$B$4,Datapack!I220,IF($G$4=Dates1!$B$5,Datapack!O220,IF($G$4=Dates1!$B$6,Datapack!U220,))))</f>
        <v>0</v>
      </c>
      <c r="I16" s="93"/>
      <c r="J16" s="92">
        <f>IF($G$4=Dates1!$B$3,Datapack!D220,IF($G$4=Dates1!$B$4,Datapack!J220,IF($G$4=Dates1!$B$5,Datapack!P220,IF($G$4=Dates1!$B$6,Datapack!V220,))))</f>
        <v>4</v>
      </c>
      <c r="K16" s="94"/>
      <c r="L16" s="92">
        <f>IF($G$4=Dates1!$B$3,Datapack!E220,IF($G$4=Dates1!$B$4,Datapack!K220,IF($G$4=Dates1!$B$5,Datapack!Q220,IF($G$4=Dates1!$B$6,Datapack!W220,))))</f>
        <v>0</v>
      </c>
      <c r="M16" s="94"/>
      <c r="N16" s="92">
        <f>IF($G$4=Dates1!$B$3,Datapack!F220,IF($G$4=Dates1!$B$4,Datapack!L220,IF($G$4=Dates1!$B$5,Datapack!R220,IF($G$4=Dates1!$B$6,Datapack!X220,))))</f>
        <v>0</v>
      </c>
    </row>
    <row r="17" spans="2:14">
      <c r="B17" s="304" t="s">
        <v>124</v>
      </c>
      <c r="C17" s="304"/>
      <c r="D17" s="304"/>
      <c r="E17" s="8"/>
      <c r="F17" s="92">
        <f>IF($G$4=Dates1!$B$3,Datapack!B221,IF($G$4=Dates1!$B$4,Datapack!H221,IF($G$4=Dates1!$B$5,Datapack!N221,IF($G$4=Dates1!$B$6,Datapack!T221,))))</f>
        <v>0</v>
      </c>
      <c r="G17" s="92"/>
      <c r="H17" s="92">
        <f>IF($G$4=Dates1!$B$3,Datapack!C221,IF($G$4=Dates1!$B$4,Datapack!I221,IF($G$4=Dates1!$B$5,Datapack!O221,IF($G$4=Dates1!$B$6,Datapack!U221,))))</f>
        <v>0</v>
      </c>
      <c r="I17" s="93"/>
      <c r="J17" s="92">
        <f>IF($G$4=Dates1!$B$3,Datapack!D221,IF($G$4=Dates1!$B$4,Datapack!J221,IF($G$4=Dates1!$B$5,Datapack!P221,IF($G$4=Dates1!$B$6,Datapack!V221,))))</f>
        <v>0</v>
      </c>
      <c r="K17" s="94"/>
      <c r="L17" s="92">
        <f>IF($G$4=Dates1!$B$3,Datapack!E221,IF($G$4=Dates1!$B$4,Datapack!K221,IF($G$4=Dates1!$B$5,Datapack!Q221,IF($G$4=Dates1!$B$6,Datapack!W221,))))</f>
        <v>0</v>
      </c>
      <c r="M17" s="94"/>
      <c r="N17" s="92">
        <f>IF($G$4=Dates1!$B$3,Datapack!F221,IF($G$4=Dates1!$B$4,Datapack!L221,IF($G$4=Dates1!$B$5,Datapack!R221,IF($G$4=Dates1!$B$6,Datapack!X221,))))</f>
        <v>0</v>
      </c>
    </row>
    <row r="18" spans="2:14">
      <c r="B18" s="304" t="s">
        <v>111</v>
      </c>
      <c r="C18" s="304"/>
      <c r="D18" s="304"/>
      <c r="E18" s="8"/>
      <c r="F18" s="92">
        <f>IF($G$4=Dates1!$B$3,Datapack!B222,IF($G$4=Dates1!$B$4,Datapack!H222,IF($G$4=Dates1!$B$5,Datapack!N222,IF($G$4=Dates1!$B$6,Datapack!T222,))))</f>
        <v>1</v>
      </c>
      <c r="G18" s="92"/>
      <c r="H18" s="92">
        <f>IF($G$4=Dates1!$B$3,Datapack!C222,IF($G$4=Dates1!$B$4,Datapack!I222,IF($G$4=Dates1!$B$5,Datapack!O222,IF($G$4=Dates1!$B$6,Datapack!U222,))))</f>
        <v>0</v>
      </c>
      <c r="I18" s="93"/>
      <c r="J18" s="92">
        <f>IF($G$4=Dates1!$B$3,Datapack!D222,IF($G$4=Dates1!$B$4,Datapack!J222,IF($G$4=Dates1!$B$5,Datapack!P222,IF($G$4=Dates1!$B$6,Datapack!V222,))))</f>
        <v>1</v>
      </c>
      <c r="K18" s="94"/>
      <c r="L18" s="92">
        <f>IF($G$4=Dates1!$B$3,Datapack!E222,IF($G$4=Dates1!$B$4,Datapack!K222,IF($G$4=Dates1!$B$5,Datapack!Q222,IF($G$4=Dates1!$B$6,Datapack!W222,))))</f>
        <v>0</v>
      </c>
      <c r="M18" s="94"/>
      <c r="N18" s="92">
        <f>IF($G$4=Dates1!$B$3,Datapack!F222,IF($G$4=Dates1!$B$4,Datapack!L222,IF($G$4=Dates1!$B$5,Datapack!R222,IF($G$4=Dates1!$B$6,Datapack!X222,))))</f>
        <v>0</v>
      </c>
    </row>
    <row r="19" spans="2:14">
      <c r="B19" s="304" t="s">
        <v>143</v>
      </c>
      <c r="C19" s="304"/>
      <c r="D19" s="304"/>
      <c r="E19" s="8"/>
      <c r="F19" s="92">
        <f>IF($G$4=Dates1!$B$3,Datapack!B223,IF($G$4=Dates1!$B$4,Datapack!H223,IF($G$4=Dates1!$B$5,Datapack!N223,IF($G$4=Dates1!$B$6,Datapack!T223,))))</f>
        <v>0</v>
      </c>
      <c r="G19" s="92"/>
      <c r="H19" s="92">
        <f>IF($G$4=Dates1!$B$3,Datapack!C223,IF($G$4=Dates1!$B$4,Datapack!I223,IF($G$4=Dates1!$B$5,Datapack!O223,IF($G$4=Dates1!$B$6,Datapack!U223,))))</f>
        <v>0</v>
      </c>
      <c r="I19" s="93"/>
      <c r="J19" s="92">
        <f>IF($G$4=Dates1!$B$3,Datapack!D223,IF($G$4=Dates1!$B$4,Datapack!J223,IF($G$4=Dates1!$B$5,Datapack!P223,IF($G$4=Dates1!$B$6,Datapack!V223,))))</f>
        <v>0</v>
      </c>
      <c r="K19" s="94"/>
      <c r="L19" s="92">
        <f>IF($G$4=Dates1!$B$3,Datapack!E223,IF($G$4=Dates1!$B$4,Datapack!K223,IF($G$4=Dates1!$B$5,Datapack!Q223,IF($G$4=Dates1!$B$6,Datapack!W223,))))</f>
        <v>0</v>
      </c>
      <c r="M19" s="94"/>
      <c r="N19" s="92">
        <f>IF($G$4=Dates1!$B$3,Datapack!F223,IF($G$4=Dates1!$B$4,Datapack!L223,IF($G$4=Dates1!$B$5,Datapack!R223,IF($G$4=Dates1!$B$6,Datapack!X223,))))</f>
        <v>0</v>
      </c>
    </row>
    <row r="20" spans="2:14">
      <c r="B20" s="304" t="s">
        <v>99</v>
      </c>
      <c r="C20" s="304"/>
      <c r="D20" s="304"/>
      <c r="E20" s="8"/>
      <c r="F20" s="92">
        <f>IF($G$4=Dates1!$B$3,Datapack!B224,IF($G$4=Dates1!$B$4,Datapack!H224,IF($G$4=Dates1!$B$5,Datapack!N224,IF($G$4=Dates1!$B$6,Datapack!T224,))))</f>
        <v>0</v>
      </c>
      <c r="G20" s="92"/>
      <c r="H20" s="92">
        <f>IF($G$4=Dates1!$B$3,Datapack!C224,IF($G$4=Dates1!$B$4,Datapack!I224,IF($G$4=Dates1!$B$5,Datapack!O224,IF($G$4=Dates1!$B$6,Datapack!U224,))))</f>
        <v>0</v>
      </c>
      <c r="I20" s="93"/>
      <c r="J20" s="92">
        <f>IF($G$4=Dates1!$B$3,Datapack!D224,IF($G$4=Dates1!$B$4,Datapack!J224,IF($G$4=Dates1!$B$5,Datapack!P224,IF($G$4=Dates1!$B$6,Datapack!V224,))))</f>
        <v>0</v>
      </c>
      <c r="K20" s="94"/>
      <c r="L20" s="92">
        <f>IF($G$4=Dates1!$B$3,Datapack!E224,IF($G$4=Dates1!$B$4,Datapack!K224,IF($G$4=Dates1!$B$5,Datapack!Q224,IF($G$4=Dates1!$B$6,Datapack!W224,))))</f>
        <v>0</v>
      </c>
      <c r="M20" s="94"/>
      <c r="N20" s="92">
        <f>IF($G$4=Dates1!$B$3,Datapack!F224,IF($G$4=Dates1!$B$4,Datapack!L224,IF($G$4=Dates1!$B$5,Datapack!R224,IF($G$4=Dates1!$B$6,Datapack!X224,))))</f>
        <v>0</v>
      </c>
    </row>
    <row r="21" spans="2:14">
      <c r="B21" s="304" t="s">
        <v>141</v>
      </c>
      <c r="C21" s="304"/>
      <c r="D21" s="304"/>
      <c r="E21" s="8"/>
      <c r="F21" s="92">
        <f>IF($G$4=Dates1!$B$3,Datapack!B225,IF($G$4=Dates1!$B$4,Datapack!H225,IF($G$4=Dates1!$B$5,Datapack!N225,IF($G$4=Dates1!$B$6,Datapack!T225,))))</f>
        <v>0</v>
      </c>
      <c r="G21" s="92"/>
      <c r="H21" s="92">
        <f>IF($G$4=Dates1!$B$3,Datapack!C225,IF($G$4=Dates1!$B$4,Datapack!I225,IF($G$4=Dates1!$B$5,Datapack!O225,IF($G$4=Dates1!$B$6,Datapack!U225,))))</f>
        <v>0</v>
      </c>
      <c r="I21" s="93"/>
      <c r="J21" s="92">
        <f>IF($G$4=Dates1!$B$3,Datapack!D225,IF($G$4=Dates1!$B$4,Datapack!J225,IF($G$4=Dates1!$B$5,Datapack!P225,IF($G$4=Dates1!$B$6,Datapack!V225,))))</f>
        <v>0</v>
      </c>
      <c r="K21" s="94"/>
      <c r="L21" s="92">
        <f>IF($G$4=Dates1!$B$3,Datapack!E225,IF($G$4=Dates1!$B$4,Datapack!K225,IF($G$4=Dates1!$B$5,Datapack!Q225,IF($G$4=Dates1!$B$6,Datapack!W225,))))</f>
        <v>0</v>
      </c>
      <c r="M21" s="94"/>
      <c r="N21" s="92">
        <f>IF($G$4=Dates1!$B$3,Datapack!F225,IF($G$4=Dates1!$B$4,Datapack!L225,IF($G$4=Dates1!$B$5,Datapack!R225,IF($G$4=Dates1!$B$6,Datapack!X225,))))</f>
        <v>0</v>
      </c>
    </row>
    <row r="22" spans="2:14">
      <c r="B22" s="304" t="s">
        <v>57</v>
      </c>
      <c r="C22" s="304"/>
      <c r="D22" s="304"/>
      <c r="E22" s="8"/>
      <c r="F22" s="92">
        <f>IF($G$4=Dates1!$B$3,Datapack!B226,IF($G$4=Dates1!$B$4,Datapack!H226,IF($G$4=Dates1!$B$5,Datapack!N226,IF($G$4=Dates1!$B$6,Datapack!T226,))))</f>
        <v>1</v>
      </c>
      <c r="G22" s="92"/>
      <c r="H22" s="92">
        <f>IF($G$4=Dates1!$B$3,Datapack!C226,IF($G$4=Dates1!$B$4,Datapack!I226,IF($G$4=Dates1!$B$5,Datapack!O226,IF($G$4=Dates1!$B$6,Datapack!U226,))))</f>
        <v>0</v>
      </c>
      <c r="I22" s="93"/>
      <c r="J22" s="92">
        <f>IF($G$4=Dates1!$B$3,Datapack!D226,IF($G$4=Dates1!$B$4,Datapack!J226,IF($G$4=Dates1!$B$5,Datapack!P226,IF($G$4=Dates1!$B$6,Datapack!V226,))))</f>
        <v>1</v>
      </c>
      <c r="K22" s="94"/>
      <c r="L22" s="92">
        <f>IF($G$4=Dates1!$B$3,Datapack!E226,IF($G$4=Dates1!$B$4,Datapack!K226,IF($G$4=Dates1!$B$5,Datapack!Q226,IF($G$4=Dates1!$B$6,Datapack!W226,))))</f>
        <v>0</v>
      </c>
      <c r="M22" s="94"/>
      <c r="N22" s="92">
        <f>IF($G$4=Dates1!$B$3,Datapack!F226,IF($G$4=Dates1!$B$4,Datapack!L226,IF($G$4=Dates1!$B$5,Datapack!R226,IF($G$4=Dates1!$B$6,Datapack!X226,))))</f>
        <v>0</v>
      </c>
    </row>
    <row r="23" spans="2:14">
      <c r="B23" s="148"/>
      <c r="C23" s="10"/>
      <c r="D23" s="9"/>
      <c r="E23" s="9"/>
      <c r="F23" s="95"/>
      <c r="G23" s="95"/>
      <c r="H23" s="92"/>
      <c r="I23" s="95"/>
      <c r="J23" s="95"/>
      <c r="K23" s="92"/>
      <c r="L23" s="95"/>
      <c r="M23" s="91"/>
      <c r="N23" s="91"/>
    </row>
    <row r="24" spans="2:14">
      <c r="B24" s="334" t="s">
        <v>132</v>
      </c>
      <c r="C24" s="334"/>
      <c r="D24" s="334"/>
      <c r="E24" s="9"/>
      <c r="F24" s="89">
        <f>SUM(F25:F47)</f>
        <v>21</v>
      </c>
      <c r="G24" s="95"/>
      <c r="H24" s="89">
        <f t="shared" ref="H24:N24" si="1">SUM(H25:H47)</f>
        <v>6</v>
      </c>
      <c r="I24" s="89"/>
      <c r="J24" s="89">
        <f t="shared" si="1"/>
        <v>8</v>
      </c>
      <c r="K24" s="89"/>
      <c r="L24" s="89">
        <f t="shared" si="1"/>
        <v>7</v>
      </c>
      <c r="M24" s="89"/>
      <c r="N24" s="89">
        <f t="shared" si="1"/>
        <v>0</v>
      </c>
    </row>
    <row r="25" spans="2:14">
      <c r="B25" s="329" t="s">
        <v>78</v>
      </c>
      <c r="C25" s="329"/>
      <c r="D25" s="329"/>
      <c r="E25" s="8"/>
      <c r="F25" s="92">
        <f>IF($G$4=Dates1!$B$3,Datapack!B229,IF($G$4=Dates1!$B$4,Datapack!H229,IF($G$4=Dates1!$B$5,Datapack!N229,IF($G$4=Dates1!$B$6,Datapack!T229,))))</f>
        <v>0</v>
      </c>
      <c r="G25" s="92"/>
      <c r="H25" s="92">
        <f>IF($G$4=Dates1!$B$3,Datapack!C229,IF($G$4=Dates1!$B$4,Datapack!I229,IF($G$4=Dates1!$B$5,Datapack!O229,IF($G$4=Dates1!$B$6,Datapack!U229,))))</f>
        <v>0</v>
      </c>
      <c r="I25" s="93"/>
      <c r="J25" s="92">
        <f>IF($G$4=Dates1!$B$3,Datapack!D229,IF($G$4=Dates1!$B$4,Datapack!J229,IF($G$4=Dates1!$B$5,Datapack!P229,IF($G$4=Dates1!$B$6,Datapack!V229,))))</f>
        <v>0</v>
      </c>
      <c r="K25" s="94"/>
      <c r="L25" s="92">
        <f>IF($G$4=Dates1!$B$3,Datapack!E229,IF($G$4=Dates1!$B$4,Datapack!K229,IF($G$4=Dates1!$B$5,Datapack!Q229,IF($G$4=Dates1!$B$6,Datapack!W229,))))</f>
        <v>0</v>
      </c>
      <c r="M25" s="94"/>
      <c r="N25" s="92">
        <f>IF($G$4=Dates1!$B$3,Datapack!F229,IF($G$4=Dates1!$B$4,Datapack!L229,IF($G$4=Dates1!$B$5,Datapack!R229,IF($G$4=Dates1!$B$6,Datapack!X229,))))</f>
        <v>0</v>
      </c>
    </row>
    <row r="26" spans="2:14">
      <c r="B26" s="329" t="s">
        <v>6</v>
      </c>
      <c r="C26" s="329"/>
      <c r="D26" s="329"/>
      <c r="E26" s="8"/>
      <c r="F26" s="92">
        <f>IF($G$4=Dates1!$B$3,Datapack!B230,IF($G$4=Dates1!$B$4,Datapack!H230,IF($G$4=Dates1!$B$5,Datapack!N230,IF($G$4=Dates1!$B$6,Datapack!T230,))))</f>
        <v>0</v>
      </c>
      <c r="G26" s="92"/>
      <c r="H26" s="92">
        <f>IF($G$4=Dates1!$B$3,Datapack!C230,IF($G$4=Dates1!$B$4,Datapack!I230,IF($G$4=Dates1!$B$5,Datapack!O230,IF($G$4=Dates1!$B$6,Datapack!U230,))))</f>
        <v>0</v>
      </c>
      <c r="I26" s="93"/>
      <c r="J26" s="92">
        <f>IF($G$4=Dates1!$B$3,Datapack!D230,IF($G$4=Dates1!$B$4,Datapack!J230,IF($G$4=Dates1!$B$5,Datapack!P230,IF($G$4=Dates1!$B$6,Datapack!V230,))))</f>
        <v>0</v>
      </c>
      <c r="K26" s="94"/>
      <c r="L26" s="92">
        <f>IF($G$4=Dates1!$B$3,Datapack!E230,IF($G$4=Dates1!$B$4,Datapack!K230,IF($G$4=Dates1!$B$5,Datapack!Q230,IF($G$4=Dates1!$B$6,Datapack!W230,))))</f>
        <v>0</v>
      </c>
      <c r="M26" s="94"/>
      <c r="N26" s="92">
        <f>IF($G$4=Dates1!$B$3,Datapack!F230,IF($G$4=Dates1!$B$4,Datapack!L230,IF($G$4=Dates1!$B$5,Datapack!R230,IF($G$4=Dates1!$B$6,Datapack!X230,))))</f>
        <v>0</v>
      </c>
    </row>
    <row r="27" spans="2:14">
      <c r="B27" s="329" t="s">
        <v>100</v>
      </c>
      <c r="C27" s="329"/>
      <c r="D27" s="329"/>
      <c r="E27" s="8"/>
      <c r="F27" s="92">
        <f>IF($G$4=Dates1!$B$3,Datapack!B231,IF($G$4=Dates1!$B$4,Datapack!H231,IF($G$4=Dates1!$B$5,Datapack!N231,IF($G$4=Dates1!$B$6,Datapack!T231,))))</f>
        <v>1</v>
      </c>
      <c r="G27" s="92"/>
      <c r="H27" s="92">
        <f>IF($G$4=Dates1!$B$3,Datapack!C231,IF($G$4=Dates1!$B$4,Datapack!I231,IF($G$4=Dates1!$B$5,Datapack!O231,IF($G$4=Dates1!$B$6,Datapack!U231,))))</f>
        <v>0</v>
      </c>
      <c r="I27" s="93"/>
      <c r="J27" s="92">
        <f>IF($G$4=Dates1!$B$3,Datapack!D231,IF($G$4=Dates1!$B$4,Datapack!J231,IF($G$4=Dates1!$B$5,Datapack!P231,IF($G$4=Dates1!$B$6,Datapack!V231,))))</f>
        <v>0</v>
      </c>
      <c r="K27" s="94"/>
      <c r="L27" s="92">
        <f>IF($G$4=Dates1!$B$3,Datapack!E231,IF($G$4=Dates1!$B$4,Datapack!K231,IF($G$4=Dates1!$B$5,Datapack!Q231,IF($G$4=Dates1!$B$6,Datapack!W231,))))</f>
        <v>1</v>
      </c>
      <c r="M27" s="94"/>
      <c r="N27" s="92">
        <f>IF($G$4=Dates1!$B$3,Datapack!F231,IF($G$4=Dates1!$B$4,Datapack!L231,IF($G$4=Dates1!$B$5,Datapack!R231,IF($G$4=Dates1!$B$6,Datapack!X231,))))</f>
        <v>0</v>
      </c>
    </row>
    <row r="28" spans="2:14">
      <c r="B28" s="329" t="s">
        <v>7</v>
      </c>
      <c r="C28" s="329"/>
      <c r="D28" s="329"/>
      <c r="E28" s="8"/>
      <c r="F28" s="92">
        <f>IF($G$4=Dates1!$B$3,Datapack!B232,IF($G$4=Dates1!$B$4,Datapack!H232,IF($G$4=Dates1!$B$5,Datapack!N232,IF($G$4=Dates1!$B$6,Datapack!T232,))))</f>
        <v>0</v>
      </c>
      <c r="G28" s="92"/>
      <c r="H28" s="92">
        <f>IF($G$4=Dates1!$B$3,Datapack!C232,IF($G$4=Dates1!$B$4,Datapack!I232,IF($G$4=Dates1!$B$5,Datapack!O232,IF($G$4=Dates1!$B$6,Datapack!U232,))))</f>
        <v>0</v>
      </c>
      <c r="I28" s="93"/>
      <c r="J28" s="92">
        <f>IF($G$4=Dates1!$B$3,Datapack!D232,IF($G$4=Dates1!$B$4,Datapack!J232,IF($G$4=Dates1!$B$5,Datapack!P232,IF($G$4=Dates1!$B$6,Datapack!V232,))))</f>
        <v>0</v>
      </c>
      <c r="K28" s="94"/>
      <c r="L28" s="92">
        <f>IF($G$4=Dates1!$B$3,Datapack!E232,IF($G$4=Dates1!$B$4,Datapack!K232,IF($G$4=Dates1!$B$5,Datapack!Q232,IF($G$4=Dates1!$B$6,Datapack!W232,))))</f>
        <v>0</v>
      </c>
      <c r="M28" s="94"/>
      <c r="N28" s="92">
        <f>IF($G$4=Dates1!$B$3,Datapack!F232,IF($G$4=Dates1!$B$4,Datapack!L232,IF($G$4=Dates1!$B$5,Datapack!R232,IF($G$4=Dates1!$B$6,Datapack!X232,))))</f>
        <v>0</v>
      </c>
    </row>
    <row r="29" spans="2:14">
      <c r="B29" s="329" t="s">
        <v>20</v>
      </c>
      <c r="C29" s="329"/>
      <c r="D29" s="329"/>
      <c r="E29" s="8"/>
      <c r="F29" s="92">
        <f>IF($G$4=Dates1!$B$3,Datapack!B233,IF($G$4=Dates1!$B$4,Datapack!H233,IF($G$4=Dates1!$B$5,Datapack!N233,IF($G$4=Dates1!$B$6,Datapack!T233,))))</f>
        <v>0</v>
      </c>
      <c r="G29" s="92"/>
      <c r="H29" s="92">
        <f>IF($G$4=Dates1!$B$3,Datapack!C233,IF($G$4=Dates1!$B$4,Datapack!I233,IF($G$4=Dates1!$B$5,Datapack!O233,IF($G$4=Dates1!$B$6,Datapack!U233,))))</f>
        <v>0</v>
      </c>
      <c r="I29" s="93"/>
      <c r="J29" s="92">
        <f>IF($G$4=Dates1!$B$3,Datapack!D233,IF($G$4=Dates1!$B$4,Datapack!J233,IF($G$4=Dates1!$B$5,Datapack!P233,IF($G$4=Dates1!$B$6,Datapack!V233,))))</f>
        <v>0</v>
      </c>
      <c r="K29" s="94"/>
      <c r="L29" s="92">
        <f>IF($G$4=Dates1!$B$3,Datapack!E233,IF($G$4=Dates1!$B$4,Datapack!K233,IF($G$4=Dates1!$B$5,Datapack!Q233,IF($G$4=Dates1!$B$6,Datapack!W233,))))</f>
        <v>0</v>
      </c>
      <c r="M29" s="94"/>
      <c r="N29" s="92">
        <f>IF($G$4=Dates1!$B$3,Datapack!F233,IF($G$4=Dates1!$B$4,Datapack!L233,IF($G$4=Dates1!$B$5,Datapack!R233,IF($G$4=Dates1!$B$6,Datapack!X233,))))</f>
        <v>0</v>
      </c>
    </row>
    <row r="30" spans="2:14">
      <c r="B30" s="329" t="s">
        <v>19</v>
      </c>
      <c r="C30" s="329"/>
      <c r="D30" s="329"/>
      <c r="E30" s="8"/>
      <c r="F30" s="92">
        <f>IF($G$4=Dates1!$B$3,Datapack!B234,IF($G$4=Dates1!$B$4,Datapack!H234,IF($G$4=Dates1!$B$5,Datapack!N234,IF($G$4=Dates1!$B$6,Datapack!T234,))))</f>
        <v>0</v>
      </c>
      <c r="G30" s="92"/>
      <c r="H30" s="92">
        <f>IF($G$4=Dates1!$B$3,Datapack!C234,IF($G$4=Dates1!$B$4,Datapack!I234,IF($G$4=Dates1!$B$5,Datapack!O234,IF($G$4=Dates1!$B$6,Datapack!U234,))))</f>
        <v>0</v>
      </c>
      <c r="I30" s="93"/>
      <c r="J30" s="92">
        <f>IF($G$4=Dates1!$B$3,Datapack!D234,IF($G$4=Dates1!$B$4,Datapack!J234,IF($G$4=Dates1!$B$5,Datapack!P234,IF($G$4=Dates1!$B$6,Datapack!V234,))))</f>
        <v>0</v>
      </c>
      <c r="K30" s="94"/>
      <c r="L30" s="92">
        <f>IF($G$4=Dates1!$B$3,Datapack!E234,IF($G$4=Dates1!$B$4,Datapack!K234,IF($G$4=Dates1!$B$5,Datapack!Q234,IF($G$4=Dates1!$B$6,Datapack!W234,))))</f>
        <v>0</v>
      </c>
      <c r="M30" s="94"/>
      <c r="N30" s="92">
        <f>IF($G$4=Dates1!$B$3,Datapack!F234,IF($G$4=Dates1!$B$4,Datapack!L234,IF($G$4=Dates1!$B$5,Datapack!R234,IF($G$4=Dates1!$B$6,Datapack!X234,))))</f>
        <v>0</v>
      </c>
    </row>
    <row r="31" spans="2:14">
      <c r="B31" s="329" t="s">
        <v>115</v>
      </c>
      <c r="C31" s="329"/>
      <c r="D31" s="329"/>
      <c r="E31" s="8"/>
      <c r="F31" s="92">
        <f>IF($G$4=Dates1!$B$3,Datapack!B235,IF($G$4=Dates1!$B$4,Datapack!H235,IF($G$4=Dates1!$B$5,Datapack!N235,IF($G$4=Dates1!$B$6,Datapack!T235,))))</f>
        <v>3</v>
      </c>
      <c r="G31" s="92"/>
      <c r="H31" s="92">
        <f>IF($G$4=Dates1!$B$3,Datapack!C235,IF($G$4=Dates1!$B$4,Datapack!I235,IF($G$4=Dates1!$B$5,Datapack!O235,IF($G$4=Dates1!$B$6,Datapack!U235,))))</f>
        <v>1</v>
      </c>
      <c r="I31" s="93"/>
      <c r="J31" s="92">
        <f>IF($G$4=Dates1!$B$3,Datapack!D235,IF($G$4=Dates1!$B$4,Datapack!J235,IF($G$4=Dates1!$B$5,Datapack!P235,IF($G$4=Dates1!$B$6,Datapack!V235,))))</f>
        <v>2</v>
      </c>
      <c r="K31" s="94"/>
      <c r="L31" s="92">
        <f>IF($G$4=Dates1!$B$3,Datapack!E235,IF($G$4=Dates1!$B$4,Datapack!K235,IF($G$4=Dates1!$B$5,Datapack!Q235,IF($G$4=Dates1!$B$6,Datapack!W235,))))</f>
        <v>0</v>
      </c>
      <c r="M31" s="94"/>
      <c r="N31" s="92">
        <f>IF($G$4=Dates1!$B$3,Datapack!F235,IF($G$4=Dates1!$B$4,Datapack!L235,IF($G$4=Dates1!$B$5,Datapack!R235,IF($G$4=Dates1!$B$6,Datapack!X235,))))</f>
        <v>0</v>
      </c>
    </row>
    <row r="32" spans="2:14">
      <c r="B32" s="329" t="s">
        <v>18</v>
      </c>
      <c r="C32" s="329"/>
      <c r="D32" s="329"/>
      <c r="E32" s="8"/>
      <c r="F32" s="92">
        <f>IF($G$4=Dates1!$B$3,Datapack!B236,IF($G$4=Dates1!$B$4,Datapack!H236,IF($G$4=Dates1!$B$5,Datapack!N236,IF($G$4=Dates1!$B$6,Datapack!T236,))))</f>
        <v>0</v>
      </c>
      <c r="G32" s="92"/>
      <c r="H32" s="92">
        <f>IF($G$4=Dates1!$B$3,Datapack!C236,IF($G$4=Dates1!$B$4,Datapack!I236,IF($G$4=Dates1!$B$5,Datapack!O236,IF($G$4=Dates1!$B$6,Datapack!U236,))))</f>
        <v>0</v>
      </c>
      <c r="I32" s="93"/>
      <c r="J32" s="92">
        <f>IF($G$4=Dates1!$B$3,Datapack!D236,IF($G$4=Dates1!$B$4,Datapack!J236,IF($G$4=Dates1!$B$5,Datapack!P236,IF($G$4=Dates1!$B$6,Datapack!V236,))))</f>
        <v>0</v>
      </c>
      <c r="K32" s="94"/>
      <c r="L32" s="92">
        <f>IF($G$4=Dates1!$B$3,Datapack!E236,IF($G$4=Dates1!$B$4,Datapack!K236,IF($G$4=Dates1!$B$5,Datapack!Q236,IF($G$4=Dates1!$B$6,Datapack!W236,))))</f>
        <v>0</v>
      </c>
      <c r="M32" s="94"/>
      <c r="N32" s="92">
        <f>IF($G$4=Dates1!$B$3,Datapack!F236,IF($G$4=Dates1!$B$4,Datapack!L236,IF($G$4=Dates1!$B$5,Datapack!R236,IF($G$4=Dates1!$B$6,Datapack!X236,))))</f>
        <v>0</v>
      </c>
    </row>
    <row r="33" spans="2:14">
      <c r="B33" s="329" t="s">
        <v>2</v>
      </c>
      <c r="C33" s="329"/>
      <c r="D33" s="329"/>
      <c r="E33" s="8"/>
      <c r="F33" s="92">
        <f>IF($G$4=Dates1!$B$3,Datapack!B237,IF($G$4=Dates1!$B$4,Datapack!H237,IF($G$4=Dates1!$B$5,Datapack!N237,IF($G$4=Dates1!$B$6,Datapack!T237,))))</f>
        <v>0</v>
      </c>
      <c r="G33" s="92"/>
      <c r="H33" s="92">
        <f>IF($G$4=Dates1!$B$3,Datapack!C237,IF($G$4=Dates1!$B$4,Datapack!I237,IF($G$4=Dates1!$B$5,Datapack!O237,IF($G$4=Dates1!$B$6,Datapack!U237,))))</f>
        <v>0</v>
      </c>
      <c r="I33" s="93"/>
      <c r="J33" s="92">
        <f>IF($G$4=Dates1!$B$3,Datapack!D237,IF($G$4=Dates1!$B$4,Datapack!J237,IF($G$4=Dates1!$B$5,Datapack!P237,IF($G$4=Dates1!$B$6,Datapack!V237,))))</f>
        <v>0</v>
      </c>
      <c r="K33" s="94"/>
      <c r="L33" s="92">
        <f>IF($G$4=Dates1!$B$3,Datapack!E237,IF($G$4=Dates1!$B$4,Datapack!K237,IF($G$4=Dates1!$B$5,Datapack!Q237,IF($G$4=Dates1!$B$6,Datapack!W237,))))</f>
        <v>0</v>
      </c>
      <c r="M33" s="94"/>
      <c r="N33" s="92">
        <f>IF($G$4=Dates1!$B$3,Datapack!F237,IF($G$4=Dates1!$B$4,Datapack!L237,IF($G$4=Dates1!$B$5,Datapack!R237,IF($G$4=Dates1!$B$6,Datapack!X237,))))</f>
        <v>0</v>
      </c>
    </row>
    <row r="34" spans="2:14">
      <c r="B34" s="329" t="s">
        <v>25</v>
      </c>
      <c r="C34" s="329"/>
      <c r="D34" s="329"/>
      <c r="E34" s="8"/>
      <c r="F34" s="92">
        <f>IF($G$4=Dates1!$B$3,Datapack!B238,IF($G$4=Dates1!$B$4,Datapack!H238,IF($G$4=Dates1!$B$5,Datapack!N238,IF($G$4=Dates1!$B$6,Datapack!T238,))))</f>
        <v>8</v>
      </c>
      <c r="G34" s="92"/>
      <c r="H34" s="92">
        <f>IF($G$4=Dates1!$B$3,Datapack!C238,IF($G$4=Dates1!$B$4,Datapack!I238,IF($G$4=Dates1!$B$5,Datapack!O238,IF($G$4=Dates1!$B$6,Datapack!U238,))))</f>
        <v>5</v>
      </c>
      <c r="I34" s="93"/>
      <c r="J34" s="92">
        <f>IF($G$4=Dates1!$B$3,Datapack!D238,IF($G$4=Dates1!$B$4,Datapack!J238,IF($G$4=Dates1!$B$5,Datapack!P238,IF($G$4=Dates1!$B$6,Datapack!V238,))))</f>
        <v>2</v>
      </c>
      <c r="K34" s="94"/>
      <c r="L34" s="92">
        <f>IF($G$4=Dates1!$B$3,Datapack!E238,IF($G$4=Dates1!$B$4,Datapack!K238,IF($G$4=Dates1!$B$5,Datapack!Q238,IF($G$4=Dates1!$B$6,Datapack!W238,))))</f>
        <v>1</v>
      </c>
      <c r="M34" s="94"/>
      <c r="N34" s="92">
        <f>IF($G$4=Dates1!$B$3,Datapack!F238,IF($G$4=Dates1!$B$4,Datapack!L238,IF($G$4=Dates1!$B$5,Datapack!R238,IF($G$4=Dates1!$B$6,Datapack!X238,))))</f>
        <v>0</v>
      </c>
    </row>
    <row r="35" spans="2:14">
      <c r="B35" s="329" t="s">
        <v>3</v>
      </c>
      <c r="C35" s="329"/>
      <c r="D35" s="329"/>
      <c r="E35" s="8"/>
      <c r="F35" s="92">
        <f>IF($G$4=Dates1!$B$3,Datapack!B239,IF($G$4=Dates1!$B$4,Datapack!H239,IF($G$4=Dates1!$B$5,Datapack!N239,IF($G$4=Dates1!$B$6,Datapack!T239,))))</f>
        <v>1</v>
      </c>
      <c r="G35" s="92"/>
      <c r="H35" s="92">
        <f>IF($G$4=Dates1!$B$3,Datapack!C239,IF($G$4=Dates1!$B$4,Datapack!I239,IF($G$4=Dates1!$B$5,Datapack!O239,IF($G$4=Dates1!$B$6,Datapack!U239,))))</f>
        <v>0</v>
      </c>
      <c r="I35" s="93"/>
      <c r="J35" s="92">
        <f>IF($G$4=Dates1!$B$3,Datapack!D239,IF($G$4=Dates1!$B$4,Datapack!J239,IF($G$4=Dates1!$B$5,Datapack!P239,IF($G$4=Dates1!$B$6,Datapack!V239,))))</f>
        <v>1</v>
      </c>
      <c r="K35" s="94"/>
      <c r="L35" s="92">
        <f>IF($G$4=Dates1!$B$3,Datapack!E239,IF($G$4=Dates1!$B$4,Datapack!K239,IF($G$4=Dates1!$B$5,Datapack!Q239,IF($G$4=Dates1!$B$6,Datapack!W239,))))</f>
        <v>0</v>
      </c>
      <c r="M35" s="94"/>
      <c r="N35" s="92">
        <f>IF($G$4=Dates1!$B$3,Datapack!F239,IF($G$4=Dates1!$B$4,Datapack!L239,IF($G$4=Dates1!$B$5,Datapack!R239,IF($G$4=Dates1!$B$6,Datapack!X239,))))</f>
        <v>0</v>
      </c>
    </row>
    <row r="36" spans="2:14">
      <c r="B36" s="329" t="s">
        <v>191</v>
      </c>
      <c r="C36" s="329"/>
      <c r="D36" s="329"/>
      <c r="E36" s="8"/>
      <c r="F36" s="92">
        <f>IF($G$4=Dates1!$B$3,Datapack!B240,IF($G$4=Dates1!$B$4,Datapack!H240,IF($G$4=Dates1!$B$5,Datapack!N240,IF($G$4=Dates1!$B$6,Datapack!T240,))))</f>
        <v>3</v>
      </c>
      <c r="G36" s="92"/>
      <c r="H36" s="92">
        <f>IF($G$4=Dates1!$B$3,Datapack!C240,IF($G$4=Dates1!$B$4,Datapack!I240,IF($G$4=Dates1!$B$5,Datapack!O240,IF($G$4=Dates1!$B$6,Datapack!U240,))))</f>
        <v>0</v>
      </c>
      <c r="I36" s="93"/>
      <c r="J36" s="92">
        <f>IF($G$4=Dates1!$B$3,Datapack!D240,IF($G$4=Dates1!$B$4,Datapack!J240,IF($G$4=Dates1!$B$5,Datapack!P240,IF($G$4=Dates1!$B$6,Datapack!V240,))))</f>
        <v>0</v>
      </c>
      <c r="K36" s="94"/>
      <c r="L36" s="92">
        <f>IF($G$4=Dates1!$B$3,Datapack!E240,IF($G$4=Dates1!$B$4,Datapack!K240,IF($G$4=Dates1!$B$5,Datapack!Q240,IF($G$4=Dates1!$B$6,Datapack!W240,))))</f>
        <v>3</v>
      </c>
      <c r="M36" s="94"/>
      <c r="N36" s="92">
        <f>IF($G$4=Dates1!$B$3,Datapack!F240,IF($G$4=Dates1!$B$4,Datapack!L240,IF($G$4=Dates1!$B$5,Datapack!R240,IF($G$4=Dates1!$B$6,Datapack!X240,))))</f>
        <v>0</v>
      </c>
    </row>
    <row r="37" spans="2:14">
      <c r="B37" s="329" t="s">
        <v>4</v>
      </c>
      <c r="C37" s="329"/>
      <c r="D37" s="329"/>
      <c r="E37" s="8"/>
      <c r="F37" s="92">
        <f>IF($G$4=Dates1!$B$3,Datapack!B241,IF($G$4=Dates1!$B$4,Datapack!H241,IF($G$4=Dates1!$B$5,Datapack!N241,IF($G$4=Dates1!$B$6,Datapack!T241,))))</f>
        <v>0</v>
      </c>
      <c r="G37" s="92"/>
      <c r="H37" s="92">
        <f>IF($G$4=Dates1!$B$3,Datapack!C241,IF($G$4=Dates1!$B$4,Datapack!I241,IF($G$4=Dates1!$B$5,Datapack!O241,IF($G$4=Dates1!$B$6,Datapack!U241,))))</f>
        <v>0</v>
      </c>
      <c r="I37" s="93"/>
      <c r="J37" s="92">
        <f>IF($G$4=Dates1!$B$3,Datapack!D241,IF($G$4=Dates1!$B$4,Datapack!J241,IF($G$4=Dates1!$B$5,Datapack!P241,IF($G$4=Dates1!$B$6,Datapack!V241,))))</f>
        <v>0</v>
      </c>
      <c r="K37" s="94"/>
      <c r="L37" s="92">
        <f>IF($G$4=Dates1!$B$3,Datapack!E241,IF($G$4=Dates1!$B$4,Datapack!K241,IF($G$4=Dates1!$B$5,Datapack!Q241,IF($G$4=Dates1!$B$6,Datapack!W241,))))</f>
        <v>0</v>
      </c>
      <c r="M37" s="94"/>
      <c r="N37" s="92">
        <f>IF($G$4=Dates1!$B$3,Datapack!F241,IF($G$4=Dates1!$B$4,Datapack!L241,IF($G$4=Dates1!$B$5,Datapack!R241,IF($G$4=Dates1!$B$6,Datapack!X241,))))</f>
        <v>0</v>
      </c>
    </row>
    <row r="38" spans="2:14">
      <c r="B38" s="329" t="s">
        <v>197</v>
      </c>
      <c r="C38" s="329"/>
      <c r="D38" s="329"/>
      <c r="E38" s="8"/>
      <c r="F38" s="92">
        <f>IF($G$4=Dates1!$B$3,Datapack!B242,IF($G$4=Dates1!$B$4,Datapack!H242,IF($G$4=Dates1!$B$5,Datapack!N242,IF($G$4=Dates1!$B$6,Datapack!T242,))))</f>
        <v>0</v>
      </c>
      <c r="G38" s="92"/>
      <c r="H38" s="92">
        <f>IF($G$4=Dates1!$B$3,Datapack!C242,IF($G$4=Dates1!$B$4,Datapack!I242,IF($G$4=Dates1!$B$5,Datapack!O242,IF($G$4=Dates1!$B$6,Datapack!U242,))))</f>
        <v>0</v>
      </c>
      <c r="I38" s="93"/>
      <c r="J38" s="92">
        <f>IF($G$4=Dates1!$B$3,Datapack!D242,IF($G$4=Dates1!$B$4,Datapack!J242,IF($G$4=Dates1!$B$5,Datapack!P242,IF($G$4=Dates1!$B$6,Datapack!V242,))))</f>
        <v>0</v>
      </c>
      <c r="K38" s="94"/>
      <c r="L38" s="92">
        <f>IF($G$4=Dates1!$B$3,Datapack!E242,IF($G$4=Dates1!$B$4,Datapack!K242,IF($G$4=Dates1!$B$5,Datapack!Q242,IF($G$4=Dates1!$B$6,Datapack!W242,))))</f>
        <v>0</v>
      </c>
      <c r="M38" s="94"/>
      <c r="N38" s="92">
        <f>IF($G$4=Dates1!$B$3,Datapack!F242,IF($G$4=Dates1!$B$4,Datapack!L242,IF($G$4=Dates1!$B$5,Datapack!R242,IF($G$4=Dates1!$B$6,Datapack!X242,))))</f>
        <v>0</v>
      </c>
    </row>
    <row r="39" spans="2:14">
      <c r="B39" s="329" t="s">
        <v>110</v>
      </c>
      <c r="C39" s="329"/>
      <c r="D39" s="329"/>
      <c r="E39" s="8"/>
      <c r="F39" s="92">
        <f>IF($G$4=Dates1!$B$3,Datapack!B243,IF($G$4=Dates1!$B$4,Datapack!H243,IF($G$4=Dates1!$B$5,Datapack!N243,IF($G$4=Dates1!$B$6,Datapack!T243,))))</f>
        <v>0</v>
      </c>
      <c r="G39" s="92"/>
      <c r="H39" s="92">
        <f>IF($G$4=Dates1!$B$3,Datapack!C243,IF($G$4=Dates1!$B$4,Datapack!I243,IF($G$4=Dates1!$B$5,Datapack!O243,IF($G$4=Dates1!$B$6,Datapack!U243,))))</f>
        <v>0</v>
      </c>
      <c r="I39" s="93"/>
      <c r="J39" s="92">
        <f>IF($G$4=Dates1!$B$3,Datapack!D243,IF($G$4=Dates1!$B$4,Datapack!J243,IF($G$4=Dates1!$B$5,Datapack!P243,IF($G$4=Dates1!$B$6,Datapack!V243,))))</f>
        <v>0</v>
      </c>
      <c r="K39" s="94"/>
      <c r="L39" s="92">
        <f>IF($G$4=Dates1!$B$3,Datapack!E243,IF($G$4=Dates1!$B$4,Datapack!K243,IF($G$4=Dates1!$B$5,Datapack!Q243,IF($G$4=Dates1!$B$6,Datapack!W243,))))</f>
        <v>0</v>
      </c>
      <c r="M39" s="94"/>
      <c r="N39" s="92">
        <f>IF($G$4=Dates1!$B$3,Datapack!F243,IF($G$4=Dates1!$B$4,Datapack!L243,IF($G$4=Dates1!$B$5,Datapack!R243,IF($G$4=Dates1!$B$6,Datapack!X243,))))</f>
        <v>0</v>
      </c>
    </row>
    <row r="40" spans="2:14">
      <c r="B40" s="329" t="s">
        <v>77</v>
      </c>
      <c r="C40" s="329"/>
      <c r="D40" s="329"/>
      <c r="E40" s="8"/>
      <c r="F40" s="92">
        <f>IF($G$4=Dates1!$B$3,Datapack!B244,IF($G$4=Dates1!$B$4,Datapack!H244,IF($G$4=Dates1!$B$5,Datapack!N244,IF($G$4=Dates1!$B$6,Datapack!T244,))))</f>
        <v>1</v>
      </c>
      <c r="G40" s="92"/>
      <c r="H40" s="92">
        <f>IF($G$4=Dates1!$B$3,Datapack!C244,IF($G$4=Dates1!$B$4,Datapack!I244,IF($G$4=Dates1!$B$5,Datapack!O244,IF($G$4=Dates1!$B$6,Datapack!U244,))))</f>
        <v>0</v>
      </c>
      <c r="I40" s="93"/>
      <c r="J40" s="92">
        <f>IF($G$4=Dates1!$B$3,Datapack!D244,IF($G$4=Dates1!$B$4,Datapack!J244,IF($G$4=Dates1!$B$5,Datapack!P244,IF($G$4=Dates1!$B$6,Datapack!V244,))))</f>
        <v>1</v>
      </c>
      <c r="K40" s="94"/>
      <c r="L40" s="92">
        <f>IF($G$4=Dates1!$B$3,Datapack!E244,IF($G$4=Dates1!$B$4,Datapack!K244,IF($G$4=Dates1!$B$5,Datapack!Q244,IF($G$4=Dates1!$B$6,Datapack!W244,))))</f>
        <v>0</v>
      </c>
      <c r="M40" s="94"/>
      <c r="N40" s="92">
        <f>IF($G$4=Dates1!$B$3,Datapack!F244,IF($G$4=Dates1!$B$4,Datapack!L244,IF($G$4=Dates1!$B$5,Datapack!R244,IF($G$4=Dates1!$B$6,Datapack!X244,))))</f>
        <v>0</v>
      </c>
    </row>
    <row r="41" spans="2:14">
      <c r="B41" s="329" t="s">
        <v>62</v>
      </c>
      <c r="C41" s="329"/>
      <c r="D41" s="329"/>
      <c r="E41" s="8"/>
      <c r="F41" s="92">
        <f>IF($G$4=Dates1!$B$3,Datapack!B245,IF($G$4=Dates1!$B$4,Datapack!H245,IF($G$4=Dates1!$B$5,Datapack!N245,IF($G$4=Dates1!$B$6,Datapack!T245,))))</f>
        <v>0</v>
      </c>
      <c r="G41" s="92"/>
      <c r="H41" s="92">
        <f>IF($G$4=Dates1!$B$3,Datapack!C245,IF($G$4=Dates1!$B$4,Datapack!I245,IF($G$4=Dates1!$B$5,Datapack!O245,IF($G$4=Dates1!$B$6,Datapack!U245,))))</f>
        <v>0</v>
      </c>
      <c r="I41" s="93"/>
      <c r="J41" s="92">
        <f>IF($G$4=Dates1!$B$3,Datapack!D245,IF($G$4=Dates1!$B$4,Datapack!J245,IF($G$4=Dates1!$B$5,Datapack!P245,IF($G$4=Dates1!$B$6,Datapack!V245,))))</f>
        <v>0</v>
      </c>
      <c r="K41" s="94"/>
      <c r="L41" s="92">
        <f>IF($G$4=Dates1!$B$3,Datapack!E245,IF($G$4=Dates1!$B$4,Datapack!K245,IF($G$4=Dates1!$B$5,Datapack!Q245,IF($G$4=Dates1!$B$6,Datapack!W245,))))</f>
        <v>0</v>
      </c>
      <c r="M41" s="94"/>
      <c r="N41" s="92">
        <f>IF($G$4=Dates1!$B$3,Datapack!F245,IF($G$4=Dates1!$B$4,Datapack!L245,IF($G$4=Dates1!$B$5,Datapack!R245,IF($G$4=Dates1!$B$6,Datapack!X245,))))</f>
        <v>0</v>
      </c>
    </row>
    <row r="42" spans="2:14">
      <c r="B42" s="329" t="s">
        <v>125</v>
      </c>
      <c r="C42" s="329"/>
      <c r="D42" s="329"/>
      <c r="E42" s="8"/>
      <c r="F42" s="92">
        <f>IF($G$4=Dates1!$B$3,Datapack!B246,IF($G$4=Dates1!$B$4,Datapack!H246,IF($G$4=Dates1!$B$5,Datapack!N246,IF($G$4=Dates1!$B$6,Datapack!T246,))))</f>
        <v>0</v>
      </c>
      <c r="G42" s="92"/>
      <c r="H42" s="92">
        <f>IF($G$4=Dates1!$B$3,Datapack!C246,IF($G$4=Dates1!$B$4,Datapack!I246,IF($G$4=Dates1!$B$5,Datapack!O246,IF($G$4=Dates1!$B$6,Datapack!U246,))))</f>
        <v>0</v>
      </c>
      <c r="I42" s="93"/>
      <c r="J42" s="92">
        <f>IF($G$4=Dates1!$B$3,Datapack!D246,IF($G$4=Dates1!$B$4,Datapack!J246,IF($G$4=Dates1!$B$5,Datapack!P246,IF($G$4=Dates1!$B$6,Datapack!V246,))))</f>
        <v>0</v>
      </c>
      <c r="K42" s="94"/>
      <c r="L42" s="92">
        <f>IF($G$4=Dates1!$B$3,Datapack!E246,IF($G$4=Dates1!$B$4,Datapack!K246,IF($G$4=Dates1!$B$5,Datapack!Q246,IF($G$4=Dates1!$B$6,Datapack!W246,))))</f>
        <v>0</v>
      </c>
      <c r="M42" s="94"/>
      <c r="N42" s="92">
        <f>IF($G$4=Dates1!$B$3,Datapack!F246,IF($G$4=Dates1!$B$4,Datapack!L246,IF($G$4=Dates1!$B$5,Datapack!R246,IF($G$4=Dates1!$B$6,Datapack!X246,))))</f>
        <v>0</v>
      </c>
    </row>
    <row r="43" spans="2:14">
      <c r="B43" s="329" t="s">
        <v>59</v>
      </c>
      <c r="C43" s="329"/>
      <c r="D43" s="329"/>
      <c r="E43" s="8"/>
      <c r="F43" s="92">
        <f>IF($G$4=Dates1!$B$3,Datapack!B247,IF($G$4=Dates1!$B$4,Datapack!H247,IF($G$4=Dates1!$B$5,Datapack!N247,IF($G$4=Dates1!$B$6,Datapack!T247,))))</f>
        <v>1</v>
      </c>
      <c r="G43" s="92"/>
      <c r="H43" s="92">
        <f>IF($G$4=Dates1!$B$3,Datapack!C247,IF($G$4=Dates1!$B$4,Datapack!I247,IF($G$4=Dates1!$B$5,Datapack!O247,IF($G$4=Dates1!$B$6,Datapack!U247,))))</f>
        <v>0</v>
      </c>
      <c r="I43" s="93"/>
      <c r="J43" s="92">
        <f>IF($G$4=Dates1!$B$3,Datapack!D247,IF($G$4=Dates1!$B$4,Datapack!J247,IF($G$4=Dates1!$B$5,Datapack!P247,IF($G$4=Dates1!$B$6,Datapack!V247,))))</f>
        <v>0</v>
      </c>
      <c r="K43" s="94"/>
      <c r="L43" s="92">
        <f>IF($G$4=Dates1!$B$3,Datapack!E247,IF($G$4=Dates1!$B$4,Datapack!K247,IF($G$4=Dates1!$B$5,Datapack!Q247,IF($G$4=Dates1!$B$6,Datapack!W247,))))</f>
        <v>1</v>
      </c>
      <c r="M43" s="94"/>
      <c r="N43" s="92">
        <f>IF($G$4=Dates1!$B$3,Datapack!F247,IF($G$4=Dates1!$B$4,Datapack!L247,IF($G$4=Dates1!$B$5,Datapack!R247,IF($G$4=Dates1!$B$6,Datapack!X247,))))</f>
        <v>0</v>
      </c>
    </row>
    <row r="44" spans="2:14">
      <c r="B44" s="333" t="s">
        <v>52</v>
      </c>
      <c r="C44" s="333"/>
      <c r="D44" s="333"/>
      <c r="E44" s="11"/>
      <c r="F44" s="92">
        <f>IF($G$4=Dates1!$B$3,Datapack!B248,IF($G$4=Dates1!$B$4,Datapack!H248,IF($G$4=Dates1!$B$5,Datapack!N248,IF($G$4=Dates1!$B$6,Datapack!T248,))))</f>
        <v>1</v>
      </c>
      <c r="G44" s="92"/>
      <c r="H44" s="92">
        <f>IF($G$4=Dates1!$B$3,Datapack!C248,IF($G$4=Dates1!$B$4,Datapack!I248,IF($G$4=Dates1!$B$5,Datapack!O248,IF($G$4=Dates1!$B$6,Datapack!U248,))))</f>
        <v>0</v>
      </c>
      <c r="I44" s="93"/>
      <c r="J44" s="92">
        <f>IF($G$4=Dates1!$B$3,Datapack!D248,IF($G$4=Dates1!$B$4,Datapack!J248,IF($G$4=Dates1!$B$5,Datapack!P248,IF($G$4=Dates1!$B$6,Datapack!V248,))))</f>
        <v>1</v>
      </c>
      <c r="K44" s="94"/>
      <c r="L44" s="92">
        <f>IF($G$4=Dates1!$B$3,Datapack!E248,IF($G$4=Dates1!$B$4,Datapack!K248,IF($G$4=Dates1!$B$5,Datapack!Q248,IF($G$4=Dates1!$B$6,Datapack!W248,))))</f>
        <v>0</v>
      </c>
      <c r="M44" s="94"/>
      <c r="N44" s="92">
        <f>IF($G$4=Dates1!$B$3,Datapack!F248,IF($G$4=Dates1!$B$4,Datapack!L248,IF($G$4=Dates1!$B$5,Datapack!R248,IF($G$4=Dates1!$B$6,Datapack!X248,))))</f>
        <v>0</v>
      </c>
    </row>
    <row r="45" spans="2:14">
      <c r="B45" s="333" t="s">
        <v>29</v>
      </c>
      <c r="C45" s="333"/>
      <c r="D45" s="333"/>
      <c r="E45" s="11"/>
      <c r="F45" s="92">
        <f>IF($G$4=Dates1!$B$3,Datapack!B249,IF($G$4=Dates1!$B$4,Datapack!H249,IF($G$4=Dates1!$B$5,Datapack!N249,IF($G$4=Dates1!$B$6,Datapack!T249,))))</f>
        <v>0</v>
      </c>
      <c r="G45" s="92"/>
      <c r="H45" s="92">
        <f>IF($G$4=Dates1!$B$3,Datapack!C249,IF($G$4=Dates1!$B$4,Datapack!I249,IF($G$4=Dates1!$B$5,Datapack!O249,IF($G$4=Dates1!$B$6,Datapack!U249,))))</f>
        <v>0</v>
      </c>
      <c r="I45" s="93"/>
      <c r="J45" s="92">
        <f>IF($G$4=Dates1!$B$3,Datapack!D249,IF($G$4=Dates1!$B$4,Datapack!J249,IF($G$4=Dates1!$B$5,Datapack!P249,IF($G$4=Dates1!$B$6,Datapack!V249,))))</f>
        <v>0</v>
      </c>
      <c r="K45" s="94"/>
      <c r="L45" s="92">
        <f>IF($G$4=Dates1!$B$3,Datapack!E249,IF($G$4=Dates1!$B$4,Datapack!K249,IF($G$4=Dates1!$B$5,Datapack!Q249,IF($G$4=Dates1!$B$6,Datapack!W249,))))</f>
        <v>0</v>
      </c>
      <c r="M45" s="94"/>
      <c r="N45" s="92">
        <f>IF($G$4=Dates1!$B$3,Datapack!F249,IF($G$4=Dates1!$B$4,Datapack!L249,IF($G$4=Dates1!$B$5,Datapack!R249,IF($G$4=Dates1!$B$6,Datapack!X249,))))</f>
        <v>0</v>
      </c>
    </row>
    <row r="46" spans="2:14">
      <c r="B46" s="329" t="s">
        <v>5</v>
      </c>
      <c r="C46" s="329"/>
      <c r="D46" s="329"/>
      <c r="E46" s="11"/>
      <c r="F46" s="92">
        <f>IF($G$4=Dates1!$B$3,Datapack!B250,IF($G$4=Dates1!$B$4,Datapack!H250,IF($G$4=Dates1!$B$5,Datapack!N250,IF($G$4=Dates1!$B$6,Datapack!T250,))))</f>
        <v>2</v>
      </c>
      <c r="G46" s="92"/>
      <c r="H46" s="92">
        <f>IF($G$4=Dates1!$B$3,Datapack!C250,IF($G$4=Dates1!$B$4,Datapack!I250,IF($G$4=Dates1!$B$5,Datapack!O250,IF($G$4=Dates1!$B$6,Datapack!U250,))))</f>
        <v>0</v>
      </c>
      <c r="I46" s="93"/>
      <c r="J46" s="92">
        <f>IF($G$4=Dates1!$B$3,Datapack!D250,IF($G$4=Dates1!$B$4,Datapack!J250,IF($G$4=Dates1!$B$5,Datapack!P250,IF($G$4=Dates1!$B$6,Datapack!V250,))))</f>
        <v>1</v>
      </c>
      <c r="K46" s="94"/>
      <c r="L46" s="92">
        <f>IF($G$4=Dates1!$B$3,Datapack!E250,IF($G$4=Dates1!$B$4,Datapack!K250,IF($G$4=Dates1!$B$5,Datapack!Q250,IF($G$4=Dates1!$B$6,Datapack!W250,))))</f>
        <v>1</v>
      </c>
      <c r="M46" s="94"/>
      <c r="N46" s="92">
        <f>IF($G$4=Dates1!$B$3,Datapack!F250,IF($G$4=Dates1!$B$4,Datapack!L250,IF($G$4=Dates1!$B$5,Datapack!R250,IF($G$4=Dates1!$B$6,Datapack!X250,))))</f>
        <v>0</v>
      </c>
    </row>
    <row r="47" spans="2:14">
      <c r="B47" s="329" t="s">
        <v>61</v>
      </c>
      <c r="C47" s="329"/>
      <c r="D47" s="329"/>
      <c r="E47" s="8"/>
      <c r="F47" s="92">
        <f>IF($G$4=Dates1!$B$3,Datapack!B251,IF($G$4=Dates1!$B$4,Datapack!H251,IF($G$4=Dates1!$B$5,Datapack!N251,IF($G$4=Dates1!$B$6,Datapack!T251,))))</f>
        <v>0</v>
      </c>
      <c r="G47" s="92"/>
      <c r="H47" s="92">
        <f>IF($G$4=Dates1!$B$3,Datapack!C251,IF($G$4=Dates1!$B$4,Datapack!I251,IF($G$4=Dates1!$B$5,Datapack!O251,IF($G$4=Dates1!$B$6,Datapack!U251,))))</f>
        <v>0</v>
      </c>
      <c r="I47" s="93"/>
      <c r="J47" s="92">
        <f>IF($G$4=Dates1!$B$3,Datapack!D251,IF($G$4=Dates1!$B$4,Datapack!J251,IF($G$4=Dates1!$B$5,Datapack!P251,IF($G$4=Dates1!$B$6,Datapack!V251,))))</f>
        <v>0</v>
      </c>
      <c r="K47" s="94"/>
      <c r="L47" s="92">
        <f>IF($G$4=Dates1!$B$3,Datapack!E251,IF($G$4=Dates1!$B$4,Datapack!K251,IF($G$4=Dates1!$B$5,Datapack!Q251,IF($G$4=Dates1!$B$6,Datapack!W251,))))</f>
        <v>0</v>
      </c>
      <c r="M47" s="94"/>
      <c r="N47" s="92">
        <f>IF($G$4=Dates1!$B$3,Datapack!F251,IF($G$4=Dates1!$B$4,Datapack!L251,IF($G$4=Dates1!$B$5,Datapack!R251,IF($G$4=Dates1!$B$6,Datapack!X251,))))</f>
        <v>0</v>
      </c>
    </row>
    <row r="48" spans="2:14">
      <c r="B48" s="32"/>
      <c r="C48" s="9"/>
      <c r="D48" s="147"/>
      <c r="E48" s="8"/>
      <c r="F48" s="11"/>
      <c r="G48" s="11"/>
      <c r="H48" s="12"/>
      <c r="I48" s="12"/>
      <c r="J48" s="9"/>
      <c r="K48" s="12"/>
      <c r="L48" s="11"/>
      <c r="M48" s="8"/>
      <c r="N48" s="8"/>
    </row>
    <row r="49" spans="2:14">
      <c r="B49" s="331" t="s">
        <v>133</v>
      </c>
      <c r="C49" s="331"/>
      <c r="D49" s="331"/>
      <c r="E49" s="8"/>
      <c r="F49" s="89">
        <f>SUM(F50:F64)</f>
        <v>10</v>
      </c>
      <c r="G49" s="96"/>
      <c r="H49" s="89">
        <f t="shared" ref="H49:N49" si="2">SUM(H50:H64)</f>
        <v>1</v>
      </c>
      <c r="I49" s="89"/>
      <c r="J49" s="89">
        <f t="shared" si="2"/>
        <v>7</v>
      </c>
      <c r="K49" s="89"/>
      <c r="L49" s="89">
        <f t="shared" si="2"/>
        <v>2</v>
      </c>
      <c r="M49" s="89"/>
      <c r="N49" s="89">
        <f t="shared" si="2"/>
        <v>0</v>
      </c>
    </row>
    <row r="50" spans="2:14">
      <c r="B50" s="329" t="s">
        <v>198</v>
      </c>
      <c r="C50" s="329"/>
      <c r="D50" s="329"/>
      <c r="E50" s="8"/>
      <c r="F50" s="92">
        <f>IF($G$4=Dates1!$B$3,Datapack!B254,IF($G$4=Dates1!$B$4,Datapack!H254,IF($G$4=Dates1!$B$5,Datapack!N254,IF($G$4=Dates1!$B$6,Datapack!T254,))))</f>
        <v>0</v>
      </c>
      <c r="G50" s="92"/>
      <c r="H50" s="92">
        <f>IF($G$4=Dates1!$B$3,Datapack!C254,IF($G$4=Dates1!$B$4,Datapack!I254,IF($G$4=Dates1!$B$5,Datapack!O254,IF($G$4=Dates1!$B$6,Datapack!U254,))))</f>
        <v>0</v>
      </c>
      <c r="I50" s="93"/>
      <c r="J50" s="92">
        <f>IF($G$4=Dates1!$B$3,Datapack!D254,IF($G$4=Dates1!$B$4,Datapack!J254,IF($G$4=Dates1!$B$5,Datapack!P254,IF($G$4=Dates1!$B$6,Datapack!V254,))))</f>
        <v>0</v>
      </c>
      <c r="K50" s="94"/>
      <c r="L50" s="92">
        <f>IF($G$4=Dates1!$B$3,Datapack!E254,IF($G$4=Dates1!$B$4,Datapack!K254,IF($G$4=Dates1!$B$5,Datapack!Q254,IF($G$4=Dates1!$B$6,Datapack!W254,))))</f>
        <v>0</v>
      </c>
      <c r="M50" s="94"/>
      <c r="N50" s="92">
        <f>IF($G$4=Dates1!$B$3,Datapack!F254,IF($G$4=Dates1!$B$4,Datapack!L254,IF($G$4=Dates1!$B$5,Datapack!R254,IF($G$4=Dates1!$B$6,Datapack!X254,))))</f>
        <v>0</v>
      </c>
    </row>
    <row r="51" spans="2:14">
      <c r="B51" s="329" t="s">
        <v>30</v>
      </c>
      <c r="C51" s="329"/>
      <c r="D51" s="329"/>
      <c r="E51" s="8"/>
      <c r="F51" s="92">
        <f>IF($G$4=Dates1!$B$3,Datapack!B255,IF($G$4=Dates1!$B$4,Datapack!H255,IF($G$4=Dates1!$B$5,Datapack!N255,IF($G$4=Dates1!$B$6,Datapack!T255,))))</f>
        <v>1</v>
      </c>
      <c r="G51" s="92"/>
      <c r="H51" s="92">
        <f>IF($G$4=Dates1!$B$3,Datapack!C255,IF($G$4=Dates1!$B$4,Datapack!I255,IF($G$4=Dates1!$B$5,Datapack!O255,IF($G$4=Dates1!$B$6,Datapack!U255,))))</f>
        <v>0</v>
      </c>
      <c r="I51" s="93"/>
      <c r="J51" s="92">
        <f>IF($G$4=Dates1!$B$3,Datapack!D255,IF($G$4=Dates1!$B$4,Datapack!J255,IF($G$4=Dates1!$B$5,Datapack!P255,IF($G$4=Dates1!$B$6,Datapack!V255,))))</f>
        <v>1</v>
      </c>
      <c r="K51" s="94"/>
      <c r="L51" s="92">
        <f>IF($G$4=Dates1!$B$3,Datapack!E255,IF($G$4=Dates1!$B$4,Datapack!K255,IF($G$4=Dates1!$B$5,Datapack!Q255,IF($G$4=Dates1!$B$6,Datapack!W255,))))</f>
        <v>0</v>
      </c>
      <c r="M51" s="94"/>
      <c r="N51" s="92">
        <f>IF($G$4=Dates1!$B$3,Datapack!F255,IF($G$4=Dates1!$B$4,Datapack!L255,IF($G$4=Dates1!$B$5,Datapack!R255,IF($G$4=Dates1!$B$6,Datapack!X255,))))</f>
        <v>0</v>
      </c>
    </row>
    <row r="52" spans="2:14">
      <c r="B52" s="329" t="s">
        <v>185</v>
      </c>
      <c r="C52" s="329"/>
      <c r="D52" s="329"/>
      <c r="E52" s="11"/>
      <c r="F52" s="92">
        <f>IF($G$4=Dates1!$B$3,Datapack!B256,IF($G$4=Dates1!$B$4,Datapack!H256,IF($G$4=Dates1!$B$5,Datapack!N256,IF($G$4=Dates1!$B$6,Datapack!T256,))))</f>
        <v>0</v>
      </c>
      <c r="G52" s="92"/>
      <c r="H52" s="92">
        <f>IF($G$4=Dates1!$B$3,Datapack!C256,IF($G$4=Dates1!$B$4,Datapack!I256,IF($G$4=Dates1!$B$5,Datapack!O256,IF($G$4=Dates1!$B$6,Datapack!U256,))))</f>
        <v>0</v>
      </c>
      <c r="I52" s="93"/>
      <c r="J52" s="92">
        <f>IF($G$4=Dates1!$B$3,Datapack!D256,IF($G$4=Dates1!$B$4,Datapack!J256,IF($G$4=Dates1!$B$5,Datapack!P256,IF($G$4=Dates1!$B$6,Datapack!V256,))))</f>
        <v>0</v>
      </c>
      <c r="K52" s="94"/>
      <c r="L52" s="92">
        <f>IF($G$4=Dates1!$B$3,Datapack!E256,IF($G$4=Dates1!$B$4,Datapack!K256,IF($G$4=Dates1!$B$5,Datapack!Q256,IF($G$4=Dates1!$B$6,Datapack!W256,))))</f>
        <v>0</v>
      </c>
      <c r="M52" s="94"/>
      <c r="N52" s="92">
        <f>IF($G$4=Dates1!$B$3,Datapack!F256,IF($G$4=Dates1!$B$4,Datapack!L256,IF($G$4=Dates1!$B$5,Datapack!R256,IF($G$4=Dates1!$B$6,Datapack!X256,))))</f>
        <v>0</v>
      </c>
    </row>
    <row r="53" spans="2:14">
      <c r="B53" s="329" t="s">
        <v>160</v>
      </c>
      <c r="C53" s="329"/>
      <c r="D53" s="329"/>
      <c r="E53" s="11"/>
      <c r="F53" s="92">
        <f>IF($G$4=Dates1!$B$3,Datapack!B257,IF($G$4=Dates1!$B$4,Datapack!H257,IF($G$4=Dates1!$B$5,Datapack!N257,IF($G$4=Dates1!$B$6,Datapack!T257,))))</f>
        <v>0</v>
      </c>
      <c r="G53" s="92"/>
      <c r="H53" s="92">
        <f>IF($G$4=Dates1!$B$3,Datapack!C257,IF($G$4=Dates1!$B$4,Datapack!I257,IF($G$4=Dates1!$B$5,Datapack!O257,IF($G$4=Dates1!$B$6,Datapack!U257,))))</f>
        <v>0</v>
      </c>
      <c r="I53" s="93"/>
      <c r="J53" s="92">
        <f>IF($G$4=Dates1!$B$3,Datapack!D257,IF($G$4=Dates1!$B$4,Datapack!J257,IF($G$4=Dates1!$B$5,Datapack!P257,IF($G$4=Dates1!$B$6,Datapack!V257,))))</f>
        <v>0</v>
      </c>
      <c r="K53" s="94"/>
      <c r="L53" s="92">
        <f>IF($G$4=Dates1!$B$3,Datapack!E257,IF($G$4=Dates1!$B$4,Datapack!K257,IF($G$4=Dates1!$B$5,Datapack!Q257,IF($G$4=Dates1!$B$6,Datapack!W257,))))</f>
        <v>0</v>
      </c>
      <c r="M53" s="94"/>
      <c r="N53" s="92">
        <f>IF($G$4=Dates1!$B$3,Datapack!F257,IF($G$4=Dates1!$B$4,Datapack!L257,IF($G$4=Dates1!$B$5,Datapack!R257,IF($G$4=Dates1!$B$6,Datapack!X257,))))</f>
        <v>0</v>
      </c>
    </row>
    <row r="54" spans="2:14">
      <c r="B54" s="329" t="s">
        <v>112</v>
      </c>
      <c r="C54" s="329"/>
      <c r="D54" s="329"/>
      <c r="E54" s="11"/>
      <c r="F54" s="92">
        <f>IF($G$4=Dates1!$B$3,Datapack!B258,IF($G$4=Dates1!$B$4,Datapack!H258,IF($G$4=Dates1!$B$5,Datapack!N258,IF($G$4=Dates1!$B$6,Datapack!T258,))))</f>
        <v>0</v>
      </c>
      <c r="G54" s="92"/>
      <c r="H54" s="92">
        <f>IF($G$4=Dates1!$B$3,Datapack!C258,IF($G$4=Dates1!$B$4,Datapack!I258,IF($G$4=Dates1!$B$5,Datapack!O258,IF($G$4=Dates1!$B$6,Datapack!U258,))))</f>
        <v>0</v>
      </c>
      <c r="I54" s="93"/>
      <c r="J54" s="92">
        <f>IF($G$4=Dates1!$B$3,Datapack!D258,IF($G$4=Dates1!$B$4,Datapack!J258,IF($G$4=Dates1!$B$5,Datapack!P258,IF($G$4=Dates1!$B$6,Datapack!V258,))))</f>
        <v>0</v>
      </c>
      <c r="K54" s="94"/>
      <c r="L54" s="92">
        <f>IF($G$4=Dates1!$B$3,Datapack!E258,IF($G$4=Dates1!$B$4,Datapack!K258,IF($G$4=Dates1!$B$5,Datapack!Q258,IF($G$4=Dates1!$B$6,Datapack!W258,))))</f>
        <v>0</v>
      </c>
      <c r="M54" s="94"/>
      <c r="N54" s="92">
        <f>IF($G$4=Dates1!$B$3,Datapack!F258,IF($G$4=Dates1!$B$4,Datapack!L258,IF($G$4=Dates1!$B$5,Datapack!R258,IF($G$4=Dates1!$B$6,Datapack!X258,))))</f>
        <v>0</v>
      </c>
    </row>
    <row r="55" spans="2:14">
      <c r="B55" s="329" t="s">
        <v>146</v>
      </c>
      <c r="C55" s="329"/>
      <c r="D55" s="329"/>
      <c r="E55" s="11"/>
      <c r="F55" s="92">
        <f>IF($G$4=Dates1!$B$3,Datapack!B259,IF($G$4=Dates1!$B$4,Datapack!H259,IF($G$4=Dates1!$B$5,Datapack!N259,IF($G$4=Dates1!$B$6,Datapack!T259,))))</f>
        <v>0</v>
      </c>
      <c r="G55" s="92"/>
      <c r="H55" s="92">
        <f>IF($G$4=Dates1!$B$3,Datapack!C259,IF($G$4=Dates1!$B$4,Datapack!I259,IF($G$4=Dates1!$B$5,Datapack!O259,IF($G$4=Dates1!$B$6,Datapack!U259,))))</f>
        <v>0</v>
      </c>
      <c r="I55" s="93"/>
      <c r="J55" s="92">
        <f>IF($G$4=Dates1!$B$3,Datapack!D259,IF($G$4=Dates1!$B$4,Datapack!J259,IF($G$4=Dates1!$B$5,Datapack!P259,IF($G$4=Dates1!$B$6,Datapack!V259,))))</f>
        <v>0</v>
      </c>
      <c r="K55" s="94"/>
      <c r="L55" s="92">
        <f>IF($G$4=Dates1!$B$3,Datapack!E259,IF($G$4=Dates1!$B$4,Datapack!K259,IF($G$4=Dates1!$B$5,Datapack!Q259,IF($G$4=Dates1!$B$6,Datapack!W259,))))</f>
        <v>0</v>
      </c>
      <c r="M55" s="94"/>
      <c r="N55" s="92">
        <f>IF($G$4=Dates1!$B$3,Datapack!F259,IF($G$4=Dates1!$B$4,Datapack!L259,IF($G$4=Dates1!$B$5,Datapack!R259,IF($G$4=Dates1!$B$6,Datapack!X259,))))</f>
        <v>0</v>
      </c>
    </row>
    <row r="56" spans="2:14">
      <c r="B56" s="329" t="s">
        <v>187</v>
      </c>
      <c r="C56" s="329"/>
      <c r="D56" s="329"/>
      <c r="E56" s="8"/>
      <c r="F56" s="92">
        <f>IF($G$4=Dates1!$B$3,Datapack!B260,IF($G$4=Dates1!$B$4,Datapack!H260,IF($G$4=Dates1!$B$5,Datapack!N260,IF($G$4=Dates1!$B$6,Datapack!T260,))))</f>
        <v>0</v>
      </c>
      <c r="G56" s="92"/>
      <c r="H56" s="92">
        <f>IF($G$4=Dates1!$B$3,Datapack!C260,IF($G$4=Dates1!$B$4,Datapack!I260,IF($G$4=Dates1!$B$5,Datapack!O260,IF($G$4=Dates1!$B$6,Datapack!U260,))))</f>
        <v>0</v>
      </c>
      <c r="I56" s="93"/>
      <c r="J56" s="92">
        <f>IF($G$4=Dates1!$B$3,Datapack!D260,IF($G$4=Dates1!$B$4,Datapack!J260,IF($G$4=Dates1!$B$5,Datapack!P260,IF($G$4=Dates1!$B$6,Datapack!V260,))))</f>
        <v>0</v>
      </c>
      <c r="K56" s="94"/>
      <c r="L56" s="92">
        <f>IF($G$4=Dates1!$B$3,Datapack!E260,IF($G$4=Dates1!$B$4,Datapack!K260,IF($G$4=Dates1!$B$5,Datapack!Q260,IF($G$4=Dates1!$B$6,Datapack!W260,))))</f>
        <v>0</v>
      </c>
      <c r="M56" s="94"/>
      <c r="N56" s="92">
        <f>IF($G$4=Dates1!$B$3,Datapack!F260,IF($G$4=Dates1!$B$4,Datapack!L260,IF($G$4=Dates1!$B$5,Datapack!R260,IF($G$4=Dates1!$B$6,Datapack!X260,))))</f>
        <v>0</v>
      </c>
    </row>
    <row r="57" spans="2:14">
      <c r="B57" s="329" t="s">
        <v>8</v>
      </c>
      <c r="C57" s="329"/>
      <c r="D57" s="329"/>
      <c r="E57" s="6"/>
      <c r="F57" s="92">
        <f>IF($G$4=Dates1!$B$3,Datapack!B261,IF($G$4=Dates1!$B$4,Datapack!H261,IF($G$4=Dates1!$B$5,Datapack!N261,IF($G$4=Dates1!$B$6,Datapack!T261,))))</f>
        <v>1</v>
      </c>
      <c r="G57" s="92"/>
      <c r="H57" s="92">
        <f>IF($G$4=Dates1!$B$3,Datapack!C261,IF($G$4=Dates1!$B$4,Datapack!I261,IF($G$4=Dates1!$B$5,Datapack!O261,IF($G$4=Dates1!$B$6,Datapack!U261,))))</f>
        <v>0</v>
      </c>
      <c r="I57" s="93"/>
      <c r="J57" s="92">
        <f>IF($G$4=Dates1!$B$3,Datapack!D261,IF($G$4=Dates1!$B$4,Datapack!J261,IF($G$4=Dates1!$B$5,Datapack!P261,IF($G$4=Dates1!$B$6,Datapack!V261,))))</f>
        <v>1</v>
      </c>
      <c r="K57" s="94"/>
      <c r="L57" s="92">
        <f>IF($G$4=Dates1!$B$3,Datapack!E261,IF($G$4=Dates1!$B$4,Datapack!K261,IF($G$4=Dates1!$B$5,Datapack!Q261,IF($G$4=Dates1!$B$6,Datapack!W261,))))</f>
        <v>0</v>
      </c>
      <c r="M57" s="94"/>
      <c r="N57" s="92">
        <f>IF($G$4=Dates1!$B$3,Datapack!F261,IF($G$4=Dates1!$B$4,Datapack!L261,IF($G$4=Dates1!$B$5,Datapack!R261,IF($G$4=Dates1!$B$6,Datapack!X261,))))</f>
        <v>0</v>
      </c>
    </row>
    <row r="58" spans="2:14">
      <c r="B58" s="329" t="s">
        <v>159</v>
      </c>
      <c r="C58" s="329"/>
      <c r="D58" s="329"/>
      <c r="E58" s="11"/>
      <c r="F58" s="92">
        <f>IF($G$4=Dates1!$B$3,Datapack!B262,IF($G$4=Dates1!$B$4,Datapack!H262,IF($G$4=Dates1!$B$5,Datapack!N262,IF($G$4=Dates1!$B$6,Datapack!T262,))))</f>
        <v>1</v>
      </c>
      <c r="G58" s="92"/>
      <c r="H58" s="92">
        <f>IF($G$4=Dates1!$B$3,Datapack!C262,IF($G$4=Dates1!$B$4,Datapack!I262,IF($G$4=Dates1!$B$5,Datapack!O262,IF($G$4=Dates1!$B$6,Datapack!U262,))))</f>
        <v>1</v>
      </c>
      <c r="I58" s="93"/>
      <c r="J58" s="92">
        <f>IF($G$4=Dates1!$B$3,Datapack!D262,IF($G$4=Dates1!$B$4,Datapack!J262,IF($G$4=Dates1!$B$5,Datapack!P262,IF($G$4=Dates1!$B$6,Datapack!V262,))))</f>
        <v>0</v>
      </c>
      <c r="K58" s="94"/>
      <c r="L58" s="92">
        <f>IF($G$4=Dates1!$B$3,Datapack!E262,IF($G$4=Dates1!$B$4,Datapack!K262,IF($G$4=Dates1!$B$5,Datapack!Q262,IF($G$4=Dates1!$B$6,Datapack!W262,))))</f>
        <v>0</v>
      </c>
      <c r="M58" s="94"/>
      <c r="N58" s="92">
        <f>IF($G$4=Dates1!$B$3,Datapack!F262,IF($G$4=Dates1!$B$4,Datapack!L262,IF($G$4=Dates1!$B$5,Datapack!R262,IF($G$4=Dates1!$B$6,Datapack!X262,))))</f>
        <v>0</v>
      </c>
    </row>
    <row r="59" spans="2:14">
      <c r="B59" s="329" t="s">
        <v>147</v>
      </c>
      <c r="C59" s="329"/>
      <c r="D59" s="329"/>
      <c r="E59" s="11"/>
      <c r="F59" s="92">
        <f>IF($G$4=Dates1!$B$3,Datapack!B263,IF($G$4=Dates1!$B$4,Datapack!H263,IF($G$4=Dates1!$B$5,Datapack!N263,IF($G$4=Dates1!$B$6,Datapack!T263,))))</f>
        <v>1</v>
      </c>
      <c r="G59" s="92"/>
      <c r="H59" s="92">
        <f>IF($G$4=Dates1!$B$3,Datapack!C263,IF($G$4=Dates1!$B$4,Datapack!I263,IF($G$4=Dates1!$B$5,Datapack!O263,IF($G$4=Dates1!$B$6,Datapack!U263,))))</f>
        <v>0</v>
      </c>
      <c r="I59" s="93"/>
      <c r="J59" s="92">
        <f>IF($G$4=Dates1!$B$3,Datapack!D263,IF($G$4=Dates1!$B$4,Datapack!J263,IF($G$4=Dates1!$B$5,Datapack!P263,IF($G$4=Dates1!$B$6,Datapack!V263,))))</f>
        <v>1</v>
      </c>
      <c r="K59" s="94"/>
      <c r="L59" s="92">
        <f>IF($G$4=Dates1!$B$3,Datapack!E263,IF($G$4=Dates1!$B$4,Datapack!K263,IF($G$4=Dates1!$B$5,Datapack!Q263,IF($G$4=Dates1!$B$6,Datapack!W263,))))</f>
        <v>0</v>
      </c>
      <c r="M59" s="94"/>
      <c r="N59" s="92">
        <f>IF($G$4=Dates1!$B$3,Datapack!F263,IF($G$4=Dates1!$B$4,Datapack!L263,IF($G$4=Dates1!$B$5,Datapack!R263,IF($G$4=Dates1!$B$6,Datapack!X263,))))</f>
        <v>0</v>
      </c>
    </row>
    <row r="60" spans="2:14">
      <c r="B60" s="329" t="s">
        <v>161</v>
      </c>
      <c r="C60" s="329"/>
      <c r="D60" s="329"/>
      <c r="E60" s="11"/>
      <c r="F60" s="92">
        <f>IF($G$4=Dates1!$B$3,Datapack!B264,IF($G$4=Dates1!$B$4,Datapack!H264,IF($G$4=Dates1!$B$5,Datapack!N264,IF($G$4=Dates1!$B$6,Datapack!T264,))))</f>
        <v>4</v>
      </c>
      <c r="G60" s="92"/>
      <c r="H60" s="92">
        <f>IF($G$4=Dates1!$B$3,Datapack!C264,IF($G$4=Dates1!$B$4,Datapack!I264,IF($G$4=Dates1!$B$5,Datapack!O264,IF($G$4=Dates1!$B$6,Datapack!U264,))))</f>
        <v>0</v>
      </c>
      <c r="I60" s="93"/>
      <c r="J60" s="92">
        <f>IF($G$4=Dates1!$B$3,Datapack!D264,IF($G$4=Dates1!$B$4,Datapack!J264,IF($G$4=Dates1!$B$5,Datapack!P264,IF($G$4=Dates1!$B$6,Datapack!V264,))))</f>
        <v>2</v>
      </c>
      <c r="K60" s="94"/>
      <c r="L60" s="92">
        <f>IF($G$4=Dates1!$B$3,Datapack!E264,IF($G$4=Dates1!$B$4,Datapack!K264,IF($G$4=Dates1!$B$5,Datapack!Q264,IF($G$4=Dates1!$B$6,Datapack!W264,))))</f>
        <v>2</v>
      </c>
      <c r="M60" s="94"/>
      <c r="N60" s="92">
        <f>IF($G$4=Dates1!$B$3,Datapack!F264,IF($G$4=Dates1!$B$4,Datapack!L264,IF($G$4=Dates1!$B$5,Datapack!R264,IF($G$4=Dates1!$B$6,Datapack!X264,))))</f>
        <v>0</v>
      </c>
    </row>
    <row r="61" spans="2:14">
      <c r="B61" s="329" t="s">
        <v>40</v>
      </c>
      <c r="C61" s="329"/>
      <c r="D61" s="329"/>
      <c r="E61" s="11"/>
      <c r="F61" s="92">
        <f>IF($G$4=Dates1!$B$3,Datapack!B265,IF($G$4=Dates1!$B$4,Datapack!H265,IF($G$4=Dates1!$B$5,Datapack!N265,IF($G$4=Dates1!$B$6,Datapack!T265,))))</f>
        <v>0</v>
      </c>
      <c r="G61" s="92"/>
      <c r="H61" s="92">
        <f>IF($G$4=Dates1!$B$3,Datapack!C265,IF($G$4=Dates1!$B$4,Datapack!I265,IF($G$4=Dates1!$B$5,Datapack!O265,IF($G$4=Dates1!$B$6,Datapack!U265,))))</f>
        <v>0</v>
      </c>
      <c r="I61" s="93"/>
      <c r="J61" s="92">
        <f>IF($G$4=Dates1!$B$3,Datapack!D265,IF($G$4=Dates1!$B$4,Datapack!J265,IF($G$4=Dates1!$B$5,Datapack!P265,IF($G$4=Dates1!$B$6,Datapack!V265,))))</f>
        <v>0</v>
      </c>
      <c r="K61" s="94"/>
      <c r="L61" s="92">
        <f>IF($G$4=Dates1!$B$3,Datapack!E265,IF($G$4=Dates1!$B$4,Datapack!K265,IF($G$4=Dates1!$B$5,Datapack!Q265,IF($G$4=Dates1!$B$6,Datapack!W265,))))</f>
        <v>0</v>
      </c>
      <c r="M61" s="94"/>
      <c r="N61" s="92">
        <f>IF($G$4=Dates1!$B$3,Datapack!F265,IF($G$4=Dates1!$B$4,Datapack!L265,IF($G$4=Dates1!$B$5,Datapack!R265,IF($G$4=Dates1!$B$6,Datapack!X265,))))</f>
        <v>0</v>
      </c>
    </row>
    <row r="62" spans="2:14">
      <c r="B62" s="329" t="s">
        <v>41</v>
      </c>
      <c r="C62" s="329"/>
      <c r="D62" s="329"/>
      <c r="E62" s="11"/>
      <c r="F62" s="92">
        <f>IF($G$4=Dates1!$B$3,Datapack!B266,IF($G$4=Dates1!$B$4,Datapack!H266,IF($G$4=Dates1!$B$5,Datapack!N266,IF($G$4=Dates1!$B$6,Datapack!T266,))))</f>
        <v>0</v>
      </c>
      <c r="G62" s="92"/>
      <c r="H62" s="92">
        <f>IF($G$4=Dates1!$B$3,Datapack!C266,IF($G$4=Dates1!$B$4,Datapack!I266,IF($G$4=Dates1!$B$5,Datapack!O266,IF($G$4=Dates1!$B$6,Datapack!U266,))))</f>
        <v>0</v>
      </c>
      <c r="I62" s="93"/>
      <c r="J62" s="92">
        <f>IF($G$4=Dates1!$B$3,Datapack!D266,IF($G$4=Dates1!$B$4,Datapack!J266,IF($G$4=Dates1!$B$5,Datapack!P266,IF($G$4=Dates1!$B$6,Datapack!V266,))))</f>
        <v>0</v>
      </c>
      <c r="K62" s="94"/>
      <c r="L62" s="92">
        <f>IF($G$4=Dates1!$B$3,Datapack!E266,IF($G$4=Dates1!$B$4,Datapack!K266,IF($G$4=Dates1!$B$5,Datapack!Q266,IF($G$4=Dates1!$B$6,Datapack!W266,))))</f>
        <v>0</v>
      </c>
      <c r="M62" s="94"/>
      <c r="N62" s="92">
        <f>IF($G$4=Dates1!$B$3,Datapack!F266,IF($G$4=Dates1!$B$4,Datapack!L266,IF($G$4=Dates1!$B$5,Datapack!R266,IF($G$4=Dates1!$B$6,Datapack!X266,))))</f>
        <v>0</v>
      </c>
    </row>
    <row r="63" spans="2:14">
      <c r="B63" s="329" t="s">
        <v>9</v>
      </c>
      <c r="C63" s="329"/>
      <c r="D63" s="329"/>
      <c r="E63" s="11"/>
      <c r="F63" s="92">
        <f>IF($G$4=Dates1!$B$3,Datapack!B267,IF($G$4=Dates1!$B$4,Datapack!H267,IF($G$4=Dates1!$B$5,Datapack!N267,IF($G$4=Dates1!$B$6,Datapack!T267,))))</f>
        <v>1</v>
      </c>
      <c r="G63" s="92"/>
      <c r="H63" s="92">
        <f>IF($G$4=Dates1!$B$3,Datapack!C267,IF($G$4=Dates1!$B$4,Datapack!I267,IF($G$4=Dates1!$B$5,Datapack!O267,IF($G$4=Dates1!$B$6,Datapack!U267,))))</f>
        <v>0</v>
      </c>
      <c r="I63" s="93"/>
      <c r="J63" s="92">
        <f>IF($G$4=Dates1!$B$3,Datapack!D267,IF($G$4=Dates1!$B$4,Datapack!J267,IF($G$4=Dates1!$B$5,Datapack!P267,IF($G$4=Dates1!$B$6,Datapack!V267,))))</f>
        <v>1</v>
      </c>
      <c r="K63" s="94"/>
      <c r="L63" s="92">
        <f>IF($G$4=Dates1!$B$3,Datapack!E267,IF($G$4=Dates1!$B$4,Datapack!K267,IF($G$4=Dates1!$B$5,Datapack!Q267,IF($G$4=Dates1!$B$6,Datapack!W267,))))</f>
        <v>0</v>
      </c>
      <c r="M63" s="94"/>
      <c r="N63" s="92">
        <f>IF($G$4=Dates1!$B$3,Datapack!F267,IF($G$4=Dates1!$B$4,Datapack!L267,IF($G$4=Dates1!$B$5,Datapack!R267,IF($G$4=Dates1!$B$6,Datapack!X267,))))</f>
        <v>0</v>
      </c>
    </row>
    <row r="64" spans="2:14">
      <c r="B64" s="329" t="s">
        <v>186</v>
      </c>
      <c r="C64" s="329"/>
      <c r="D64" s="329"/>
      <c r="E64" s="11"/>
      <c r="F64" s="92">
        <f>IF($G$4=Dates1!$B$3,Datapack!B268,IF($G$4=Dates1!$B$4,Datapack!H268,IF($G$4=Dates1!$B$5,Datapack!N268,IF($G$4=Dates1!$B$6,Datapack!T268,))))</f>
        <v>1</v>
      </c>
      <c r="G64" s="92"/>
      <c r="H64" s="92">
        <f>IF($G$4=Dates1!$B$3,Datapack!C268,IF($G$4=Dates1!$B$4,Datapack!I268,IF($G$4=Dates1!$B$5,Datapack!O268,IF($G$4=Dates1!$B$6,Datapack!U268,))))</f>
        <v>0</v>
      </c>
      <c r="I64" s="93"/>
      <c r="J64" s="92">
        <f>IF($G$4=Dates1!$B$3,Datapack!D268,IF($G$4=Dates1!$B$4,Datapack!J268,IF($G$4=Dates1!$B$5,Datapack!P268,IF($G$4=Dates1!$B$6,Datapack!V268,))))</f>
        <v>1</v>
      </c>
      <c r="K64" s="94"/>
      <c r="L64" s="92">
        <f>IF($G$4=Dates1!$B$3,Datapack!E268,IF($G$4=Dates1!$B$4,Datapack!K268,IF($G$4=Dates1!$B$5,Datapack!Q268,IF($G$4=Dates1!$B$6,Datapack!W268,))))</f>
        <v>0</v>
      </c>
      <c r="M64" s="94"/>
      <c r="N64" s="92">
        <f>IF($G$4=Dates1!$B$3,Datapack!F268,IF($G$4=Dates1!$B$4,Datapack!L268,IF($G$4=Dates1!$B$5,Datapack!R268,IF($G$4=Dates1!$B$6,Datapack!X268,))))</f>
        <v>0</v>
      </c>
    </row>
    <row r="65" spans="2:14">
      <c r="B65" s="20"/>
      <c r="C65" s="10"/>
      <c r="D65" s="9"/>
      <c r="E65" s="11"/>
      <c r="F65" s="92"/>
      <c r="G65" s="97"/>
      <c r="H65" s="96"/>
      <c r="I65" s="97"/>
      <c r="J65" s="97"/>
      <c r="K65" s="96"/>
      <c r="L65" s="97"/>
      <c r="M65" s="91"/>
      <c r="N65" s="91"/>
    </row>
    <row r="66" spans="2:14">
      <c r="B66" s="332" t="s">
        <v>134</v>
      </c>
      <c r="C66" s="332"/>
      <c r="D66" s="332"/>
      <c r="E66" s="11"/>
      <c r="F66" s="89">
        <f>SUM(F67:F75)</f>
        <v>14</v>
      </c>
      <c r="G66" s="97"/>
      <c r="H66" s="89">
        <f t="shared" ref="H66:N66" si="3">SUM(H67:H75)</f>
        <v>0</v>
      </c>
      <c r="I66" s="89"/>
      <c r="J66" s="89">
        <f t="shared" si="3"/>
        <v>6</v>
      </c>
      <c r="K66" s="89"/>
      <c r="L66" s="89">
        <f t="shared" si="3"/>
        <v>8</v>
      </c>
      <c r="M66" s="89"/>
      <c r="N66" s="89">
        <f t="shared" si="3"/>
        <v>0</v>
      </c>
    </row>
    <row r="67" spans="2:14">
      <c r="B67" s="329" t="s">
        <v>23</v>
      </c>
      <c r="C67" s="329"/>
      <c r="D67" s="329"/>
      <c r="E67" s="11"/>
      <c r="F67" s="92">
        <f>IF($G$4=Dates1!$B$3,Datapack!B271,IF($G$4=Dates1!$B$4,Datapack!H271,IF($G$4=Dates1!$B$5,Datapack!N271,IF($G$4=Dates1!$B$6,Datapack!T271,))))</f>
        <v>2</v>
      </c>
      <c r="G67" s="92"/>
      <c r="H67" s="92">
        <f>IF($G$4=Dates1!$B$3,Datapack!C271,IF($G$4=Dates1!$B$4,Datapack!I271,IF($G$4=Dates1!$B$5,Datapack!O271,IF($G$4=Dates1!$B$6,Datapack!U271,))))</f>
        <v>0</v>
      </c>
      <c r="I67" s="93"/>
      <c r="J67" s="92">
        <f>IF($G$4=Dates1!$B$3,Datapack!D271,IF($G$4=Dates1!$B$4,Datapack!J271,IF($G$4=Dates1!$B$5,Datapack!P271,IF($G$4=Dates1!$B$6,Datapack!V271,))))</f>
        <v>0</v>
      </c>
      <c r="K67" s="94"/>
      <c r="L67" s="92">
        <f>IF($G$4=Dates1!$B$3,Datapack!E271,IF($G$4=Dates1!$B$4,Datapack!K271,IF($G$4=Dates1!$B$5,Datapack!Q271,IF($G$4=Dates1!$B$6,Datapack!W271,))))</f>
        <v>2</v>
      </c>
      <c r="M67" s="94"/>
      <c r="N67" s="92">
        <f>IF($G$4=Dates1!$B$3,Datapack!F271,IF($G$4=Dates1!$B$4,Datapack!L271,IF($G$4=Dates1!$B$5,Datapack!R271,IF($G$4=Dates1!$B$6,Datapack!X271,))))</f>
        <v>0</v>
      </c>
    </row>
    <row r="68" spans="2:14">
      <c r="B68" s="329" t="s">
        <v>28</v>
      </c>
      <c r="C68" s="329"/>
      <c r="D68" s="329"/>
      <c r="E68" s="11"/>
      <c r="F68" s="92">
        <f>IF($G$4=Dates1!$B$3,Datapack!B272,IF($G$4=Dates1!$B$4,Datapack!H272,IF($G$4=Dates1!$B$5,Datapack!N272,IF($G$4=Dates1!$B$6,Datapack!T272,))))</f>
        <v>3</v>
      </c>
      <c r="G68" s="92"/>
      <c r="H68" s="92">
        <f>IF($G$4=Dates1!$B$3,Datapack!C272,IF($G$4=Dates1!$B$4,Datapack!I272,IF($G$4=Dates1!$B$5,Datapack!O272,IF($G$4=Dates1!$B$6,Datapack!U272,))))</f>
        <v>0</v>
      </c>
      <c r="I68" s="93"/>
      <c r="J68" s="92">
        <f>IF($G$4=Dates1!$B$3,Datapack!D272,IF($G$4=Dates1!$B$4,Datapack!J272,IF($G$4=Dates1!$B$5,Datapack!P272,IF($G$4=Dates1!$B$6,Datapack!V272,))))</f>
        <v>3</v>
      </c>
      <c r="K68" s="94"/>
      <c r="L68" s="92">
        <f>IF($G$4=Dates1!$B$3,Datapack!E272,IF($G$4=Dates1!$B$4,Datapack!K272,IF($G$4=Dates1!$B$5,Datapack!Q272,IF($G$4=Dates1!$B$6,Datapack!W272,))))</f>
        <v>0</v>
      </c>
      <c r="M68" s="94"/>
      <c r="N68" s="92">
        <f>IF($G$4=Dates1!$B$3,Datapack!F272,IF($G$4=Dates1!$B$4,Datapack!L272,IF($G$4=Dates1!$B$5,Datapack!R272,IF($G$4=Dates1!$B$6,Datapack!X272,))))</f>
        <v>0</v>
      </c>
    </row>
    <row r="69" spans="2:14">
      <c r="B69" s="329" t="s">
        <v>43</v>
      </c>
      <c r="C69" s="329"/>
      <c r="D69" s="329"/>
      <c r="E69" s="11"/>
      <c r="F69" s="92">
        <f>IF($G$4=Dates1!$B$3,Datapack!B273,IF($G$4=Dates1!$B$4,Datapack!H273,IF($G$4=Dates1!$B$5,Datapack!N273,IF($G$4=Dates1!$B$6,Datapack!T273,))))</f>
        <v>0</v>
      </c>
      <c r="G69" s="92"/>
      <c r="H69" s="92">
        <f>IF($G$4=Dates1!$B$3,Datapack!C273,IF($G$4=Dates1!$B$4,Datapack!I273,IF($G$4=Dates1!$B$5,Datapack!O273,IF($G$4=Dates1!$B$6,Datapack!U273,))))</f>
        <v>0</v>
      </c>
      <c r="I69" s="93"/>
      <c r="J69" s="92">
        <f>IF($G$4=Dates1!$B$3,Datapack!D273,IF($G$4=Dates1!$B$4,Datapack!J273,IF($G$4=Dates1!$B$5,Datapack!P273,IF($G$4=Dates1!$B$6,Datapack!V273,))))</f>
        <v>0</v>
      </c>
      <c r="K69" s="94"/>
      <c r="L69" s="92">
        <f>IF($G$4=Dates1!$B$3,Datapack!E273,IF($G$4=Dates1!$B$4,Datapack!K273,IF($G$4=Dates1!$B$5,Datapack!Q273,IF($G$4=Dates1!$B$6,Datapack!W273,))))</f>
        <v>0</v>
      </c>
      <c r="M69" s="94"/>
      <c r="N69" s="92">
        <f>IF($G$4=Dates1!$B$3,Datapack!F273,IF($G$4=Dates1!$B$4,Datapack!L273,IF($G$4=Dates1!$B$5,Datapack!R273,IF($G$4=Dates1!$B$6,Datapack!X273,))))</f>
        <v>0</v>
      </c>
    </row>
    <row r="70" spans="2:14">
      <c r="B70" s="329" t="s">
        <v>42</v>
      </c>
      <c r="C70" s="329"/>
      <c r="D70" s="329"/>
      <c r="E70" s="6"/>
      <c r="F70" s="92">
        <f>IF($G$4=Dates1!$B$3,Datapack!B274,IF($G$4=Dates1!$B$4,Datapack!H274,IF($G$4=Dates1!$B$5,Datapack!N274,IF($G$4=Dates1!$B$6,Datapack!T274,))))</f>
        <v>2</v>
      </c>
      <c r="G70" s="92"/>
      <c r="H70" s="92">
        <f>IF($G$4=Dates1!$B$3,Datapack!C274,IF($G$4=Dates1!$B$4,Datapack!I274,IF($G$4=Dates1!$B$5,Datapack!O274,IF($G$4=Dates1!$B$6,Datapack!U274,))))</f>
        <v>0</v>
      </c>
      <c r="I70" s="93"/>
      <c r="J70" s="92">
        <f>IF($G$4=Dates1!$B$3,Datapack!D274,IF($G$4=Dates1!$B$4,Datapack!J274,IF($G$4=Dates1!$B$5,Datapack!P274,IF($G$4=Dates1!$B$6,Datapack!V274,))))</f>
        <v>0</v>
      </c>
      <c r="K70" s="94"/>
      <c r="L70" s="92">
        <f>IF($G$4=Dates1!$B$3,Datapack!E274,IF($G$4=Dates1!$B$4,Datapack!K274,IF($G$4=Dates1!$B$5,Datapack!Q274,IF($G$4=Dates1!$B$6,Datapack!W274,))))</f>
        <v>2</v>
      </c>
      <c r="M70" s="94"/>
      <c r="N70" s="92">
        <f>IF($G$4=Dates1!$B$3,Datapack!F274,IF($G$4=Dates1!$B$4,Datapack!L274,IF($G$4=Dates1!$B$5,Datapack!R274,IF($G$4=Dates1!$B$6,Datapack!X274,))))</f>
        <v>0</v>
      </c>
    </row>
    <row r="71" spans="2:14">
      <c r="B71" s="329" t="s">
        <v>45</v>
      </c>
      <c r="C71" s="329"/>
      <c r="D71" s="329"/>
      <c r="E71" s="9"/>
      <c r="F71" s="92">
        <f>IF($G$4=Dates1!$B$3,Datapack!B275,IF($G$4=Dates1!$B$4,Datapack!H275,IF($G$4=Dates1!$B$5,Datapack!N275,IF($G$4=Dates1!$B$6,Datapack!T275,))))</f>
        <v>3</v>
      </c>
      <c r="G71" s="92"/>
      <c r="H71" s="92">
        <f>IF($G$4=Dates1!$B$3,Datapack!C275,IF($G$4=Dates1!$B$4,Datapack!I275,IF($G$4=Dates1!$B$5,Datapack!O275,IF($G$4=Dates1!$B$6,Datapack!U275,))))</f>
        <v>0</v>
      </c>
      <c r="I71" s="93"/>
      <c r="J71" s="92">
        <f>IF($G$4=Dates1!$B$3,Datapack!D275,IF($G$4=Dates1!$B$4,Datapack!J275,IF($G$4=Dates1!$B$5,Datapack!P275,IF($G$4=Dates1!$B$6,Datapack!V275,))))</f>
        <v>2</v>
      </c>
      <c r="K71" s="94"/>
      <c r="L71" s="92">
        <f>IF($G$4=Dates1!$B$3,Datapack!E275,IF($G$4=Dates1!$B$4,Datapack!K275,IF($G$4=Dates1!$B$5,Datapack!Q275,IF($G$4=Dates1!$B$6,Datapack!W275,))))</f>
        <v>1</v>
      </c>
      <c r="M71" s="94"/>
      <c r="N71" s="92">
        <f>IF($G$4=Dates1!$B$3,Datapack!F275,IF($G$4=Dates1!$B$4,Datapack!L275,IF($G$4=Dates1!$B$5,Datapack!R275,IF($G$4=Dates1!$B$6,Datapack!X275,))))</f>
        <v>0</v>
      </c>
    </row>
    <row r="72" spans="2:14">
      <c r="B72" s="329" t="s">
        <v>26</v>
      </c>
      <c r="C72" s="329"/>
      <c r="D72" s="329"/>
      <c r="E72" s="9"/>
      <c r="F72" s="92">
        <f>IF($G$4=Dates1!$B$3,Datapack!B276,IF($G$4=Dates1!$B$4,Datapack!H276,IF($G$4=Dates1!$B$5,Datapack!N276,IF($G$4=Dates1!$B$6,Datapack!T276,))))</f>
        <v>3</v>
      </c>
      <c r="G72" s="92"/>
      <c r="H72" s="92">
        <f>IF($G$4=Dates1!$B$3,Datapack!C276,IF($G$4=Dates1!$B$4,Datapack!I276,IF($G$4=Dates1!$B$5,Datapack!O276,IF($G$4=Dates1!$B$6,Datapack!U276,))))</f>
        <v>0</v>
      </c>
      <c r="I72" s="93"/>
      <c r="J72" s="92">
        <f>IF($G$4=Dates1!$B$3,Datapack!D276,IF($G$4=Dates1!$B$4,Datapack!J276,IF($G$4=Dates1!$B$5,Datapack!P276,IF($G$4=Dates1!$B$6,Datapack!V276,))))</f>
        <v>1</v>
      </c>
      <c r="K72" s="94"/>
      <c r="L72" s="92">
        <f>IF($G$4=Dates1!$B$3,Datapack!E276,IF($G$4=Dates1!$B$4,Datapack!K276,IF($G$4=Dates1!$B$5,Datapack!Q276,IF($G$4=Dates1!$B$6,Datapack!W276,))))</f>
        <v>2</v>
      </c>
      <c r="M72" s="94"/>
      <c r="N72" s="92">
        <f>IF($G$4=Dates1!$B$3,Datapack!F276,IF($G$4=Dates1!$B$4,Datapack!L276,IF($G$4=Dates1!$B$5,Datapack!R276,IF($G$4=Dates1!$B$6,Datapack!X276,))))</f>
        <v>0</v>
      </c>
    </row>
    <row r="73" spans="2:14">
      <c r="B73" s="329" t="s">
        <v>12</v>
      </c>
      <c r="C73" s="329"/>
      <c r="D73" s="329"/>
      <c r="E73" s="9"/>
      <c r="F73" s="92">
        <f>IF($G$4=Dates1!$B$3,Datapack!B277,IF($G$4=Dates1!$B$4,Datapack!H277,IF($G$4=Dates1!$B$5,Datapack!N277,IF($G$4=Dates1!$B$6,Datapack!T277,))))</f>
        <v>1</v>
      </c>
      <c r="G73" s="92"/>
      <c r="H73" s="92">
        <f>IF($G$4=Dates1!$B$3,Datapack!C277,IF($G$4=Dates1!$B$4,Datapack!I277,IF($G$4=Dates1!$B$5,Datapack!O277,IF($G$4=Dates1!$B$6,Datapack!U277,))))</f>
        <v>0</v>
      </c>
      <c r="I73" s="93"/>
      <c r="J73" s="92">
        <f>IF($G$4=Dates1!$B$3,Datapack!D277,IF($G$4=Dates1!$B$4,Datapack!J277,IF($G$4=Dates1!$B$5,Datapack!P277,IF($G$4=Dates1!$B$6,Datapack!V277,))))</f>
        <v>0</v>
      </c>
      <c r="K73" s="94"/>
      <c r="L73" s="92">
        <f>IF($G$4=Dates1!$B$3,Datapack!E277,IF($G$4=Dates1!$B$4,Datapack!K277,IF($G$4=Dates1!$B$5,Datapack!Q277,IF($G$4=Dates1!$B$6,Datapack!W277,))))</f>
        <v>1</v>
      </c>
      <c r="M73" s="94"/>
      <c r="N73" s="92">
        <f>IF($G$4=Dates1!$B$3,Datapack!F277,IF($G$4=Dates1!$B$4,Datapack!L277,IF($G$4=Dates1!$B$5,Datapack!R277,IF($G$4=Dates1!$B$6,Datapack!X277,))))</f>
        <v>0</v>
      </c>
    </row>
    <row r="74" spans="2:14">
      <c r="B74" s="329" t="s">
        <v>11</v>
      </c>
      <c r="C74" s="329"/>
      <c r="D74" s="329"/>
      <c r="E74" s="9"/>
      <c r="F74" s="92">
        <f>IF($G$4=Dates1!$B$3,Datapack!B278,IF($G$4=Dates1!$B$4,Datapack!H278,IF($G$4=Dates1!$B$5,Datapack!N278,IF($G$4=Dates1!$B$6,Datapack!T278,))))</f>
        <v>0</v>
      </c>
      <c r="G74" s="92"/>
      <c r="H74" s="92">
        <f>IF($G$4=Dates1!$B$3,Datapack!C278,IF($G$4=Dates1!$B$4,Datapack!I278,IF($G$4=Dates1!$B$5,Datapack!O278,IF($G$4=Dates1!$B$6,Datapack!U278,))))</f>
        <v>0</v>
      </c>
      <c r="I74" s="93"/>
      <c r="J74" s="92">
        <f>IF($G$4=Dates1!$B$3,Datapack!D278,IF($G$4=Dates1!$B$4,Datapack!J278,IF($G$4=Dates1!$B$5,Datapack!P278,IF($G$4=Dates1!$B$6,Datapack!V278,))))</f>
        <v>0</v>
      </c>
      <c r="K74" s="94"/>
      <c r="L74" s="92">
        <f>IF($G$4=Dates1!$B$3,Datapack!E278,IF($G$4=Dates1!$B$4,Datapack!K278,IF($G$4=Dates1!$B$5,Datapack!Q278,IF($G$4=Dates1!$B$6,Datapack!W278,))))</f>
        <v>0</v>
      </c>
      <c r="M74" s="94"/>
      <c r="N74" s="92">
        <f>IF($G$4=Dates1!$B$3,Datapack!F278,IF($G$4=Dates1!$B$4,Datapack!L278,IF($G$4=Dates1!$B$5,Datapack!R278,IF($G$4=Dates1!$B$6,Datapack!X278,))))</f>
        <v>0</v>
      </c>
    </row>
    <row r="75" spans="2:14">
      <c r="B75" s="329" t="s">
        <v>44</v>
      </c>
      <c r="C75" s="329"/>
      <c r="D75" s="329"/>
      <c r="E75" s="9"/>
      <c r="F75" s="92">
        <f>IF($G$4=Dates1!$B$3,Datapack!B279,IF($G$4=Dates1!$B$4,Datapack!H279,IF($G$4=Dates1!$B$5,Datapack!N279,IF($G$4=Dates1!$B$6,Datapack!T279,))))</f>
        <v>0</v>
      </c>
      <c r="G75" s="92"/>
      <c r="H75" s="92">
        <f>IF($G$4=Dates1!$B$3,Datapack!C279,IF($G$4=Dates1!$B$4,Datapack!I279,IF($G$4=Dates1!$B$5,Datapack!O279,IF($G$4=Dates1!$B$6,Datapack!U279,))))</f>
        <v>0</v>
      </c>
      <c r="I75" s="93"/>
      <c r="J75" s="92">
        <f>IF($G$4=Dates1!$B$3,Datapack!D279,IF($G$4=Dates1!$B$4,Datapack!J279,IF($G$4=Dates1!$B$5,Datapack!P279,IF($G$4=Dates1!$B$6,Datapack!V279,))))</f>
        <v>0</v>
      </c>
      <c r="K75" s="94"/>
      <c r="L75" s="92">
        <f>IF($G$4=Dates1!$B$3,Datapack!E279,IF($G$4=Dates1!$B$4,Datapack!K279,IF($G$4=Dates1!$B$5,Datapack!Q279,IF($G$4=Dates1!$B$6,Datapack!W279,))))</f>
        <v>0</v>
      </c>
      <c r="M75" s="94"/>
      <c r="N75" s="92">
        <f>IF($G$4=Dates1!$B$3,Datapack!F279,IF($G$4=Dates1!$B$4,Datapack!L279,IF($G$4=Dates1!$B$5,Datapack!R279,IF($G$4=Dates1!$B$6,Datapack!X279,))))</f>
        <v>0</v>
      </c>
    </row>
    <row r="76" spans="2:14">
      <c r="B76" s="10"/>
      <c r="C76" s="10"/>
      <c r="D76" s="9"/>
      <c r="E76" s="9"/>
      <c r="F76" s="95"/>
      <c r="G76" s="95"/>
      <c r="H76" s="92"/>
      <c r="I76" s="95"/>
      <c r="J76" s="95"/>
      <c r="K76" s="92"/>
      <c r="L76" s="95"/>
      <c r="M76" s="91"/>
      <c r="N76" s="91"/>
    </row>
    <row r="77" spans="2:14">
      <c r="B77" s="330" t="s">
        <v>135</v>
      </c>
      <c r="C77" s="330"/>
      <c r="D77" s="330"/>
      <c r="E77" s="9"/>
      <c r="F77" s="89">
        <f>SUM(F78:F91)</f>
        <v>15</v>
      </c>
      <c r="G77" s="95"/>
      <c r="H77" s="89">
        <f t="shared" ref="H77:N77" si="4">SUM(H78:H91)</f>
        <v>3</v>
      </c>
      <c r="I77" s="89"/>
      <c r="J77" s="89">
        <f t="shared" si="4"/>
        <v>9</v>
      </c>
      <c r="K77" s="89"/>
      <c r="L77" s="89">
        <f t="shared" si="4"/>
        <v>2</v>
      </c>
      <c r="M77" s="89"/>
      <c r="N77" s="89">
        <f t="shared" si="4"/>
        <v>1</v>
      </c>
    </row>
    <row r="78" spans="2:14">
      <c r="B78" s="329" t="s">
        <v>38</v>
      </c>
      <c r="C78" s="329"/>
      <c r="D78" s="329"/>
      <c r="E78" s="9"/>
      <c r="F78" s="92">
        <f>IF($G$4=Dates1!$B$3,Datapack!B282,IF($G$4=Dates1!$B$4,Datapack!H282,IF($G$4=Dates1!$B$5,Datapack!N282,IF($G$4=Dates1!$B$6,Datapack!T282,))))</f>
        <v>4</v>
      </c>
      <c r="G78" s="92"/>
      <c r="H78" s="92">
        <f>IF($G$4=Dates1!$B$3,Datapack!C282,IF($G$4=Dates1!$B$4,Datapack!I282,IF($G$4=Dates1!$B$5,Datapack!O282,IF($G$4=Dates1!$B$6,Datapack!U282,))))</f>
        <v>0</v>
      </c>
      <c r="I78" s="93"/>
      <c r="J78" s="92">
        <f>IF($G$4=Dates1!$B$3,Datapack!D282,IF($G$4=Dates1!$B$4,Datapack!J282,IF($G$4=Dates1!$B$5,Datapack!P282,IF($G$4=Dates1!$B$6,Datapack!V282,))))</f>
        <v>4</v>
      </c>
      <c r="K78" s="94"/>
      <c r="L78" s="92">
        <f>IF($G$4=Dates1!$B$3,Datapack!E282,IF($G$4=Dates1!$B$4,Datapack!K282,IF($G$4=Dates1!$B$5,Datapack!Q282,IF($G$4=Dates1!$B$6,Datapack!W282,))))</f>
        <v>0</v>
      </c>
      <c r="M78" s="94"/>
      <c r="N78" s="92">
        <f>IF($G$4=Dates1!$B$3,Datapack!F282,IF($G$4=Dates1!$B$4,Datapack!L282,IF($G$4=Dates1!$B$5,Datapack!R282,IF($G$4=Dates1!$B$6,Datapack!X282,))))</f>
        <v>0</v>
      </c>
    </row>
    <row r="79" spans="2:14">
      <c r="B79" s="329" t="s">
        <v>54</v>
      </c>
      <c r="C79" s="329"/>
      <c r="D79" s="329"/>
      <c r="E79" s="9"/>
      <c r="F79" s="92">
        <f>IF($G$4=Dates1!$B$3,Datapack!B283,IF($G$4=Dates1!$B$4,Datapack!H283,IF($G$4=Dates1!$B$5,Datapack!N283,IF($G$4=Dates1!$B$6,Datapack!T283,))))</f>
        <v>1</v>
      </c>
      <c r="G79" s="92"/>
      <c r="H79" s="92">
        <f>IF($G$4=Dates1!$B$3,Datapack!C283,IF($G$4=Dates1!$B$4,Datapack!I283,IF($G$4=Dates1!$B$5,Datapack!O283,IF($G$4=Dates1!$B$6,Datapack!U283,))))</f>
        <v>1</v>
      </c>
      <c r="I79" s="93"/>
      <c r="J79" s="92">
        <f>IF($G$4=Dates1!$B$3,Datapack!D283,IF($G$4=Dates1!$B$4,Datapack!J283,IF($G$4=Dates1!$B$5,Datapack!P283,IF($G$4=Dates1!$B$6,Datapack!V283,))))</f>
        <v>0</v>
      </c>
      <c r="K79" s="94"/>
      <c r="L79" s="92">
        <f>IF($G$4=Dates1!$B$3,Datapack!E283,IF($G$4=Dates1!$B$4,Datapack!K283,IF($G$4=Dates1!$B$5,Datapack!Q283,IF($G$4=Dates1!$B$6,Datapack!W283,))))</f>
        <v>0</v>
      </c>
      <c r="M79" s="94"/>
      <c r="N79" s="92">
        <f>IF($G$4=Dates1!$B$3,Datapack!F283,IF($G$4=Dates1!$B$4,Datapack!L283,IF($G$4=Dates1!$B$5,Datapack!R283,IF($G$4=Dates1!$B$6,Datapack!X283,))))</f>
        <v>0</v>
      </c>
    </row>
    <row r="80" spans="2:14">
      <c r="B80" s="329" t="s">
        <v>109</v>
      </c>
      <c r="C80" s="329"/>
      <c r="D80" s="329"/>
      <c r="E80" s="9"/>
      <c r="F80" s="92">
        <f>IF($G$4=Dates1!$B$3,Datapack!B284,IF($G$4=Dates1!$B$4,Datapack!H284,IF($G$4=Dates1!$B$5,Datapack!N284,IF($G$4=Dates1!$B$6,Datapack!T284,))))</f>
        <v>0</v>
      </c>
      <c r="G80" s="92"/>
      <c r="H80" s="92">
        <f>IF($G$4=Dates1!$B$3,Datapack!C284,IF($G$4=Dates1!$B$4,Datapack!I284,IF($G$4=Dates1!$B$5,Datapack!O284,IF($G$4=Dates1!$B$6,Datapack!U284,))))</f>
        <v>0</v>
      </c>
      <c r="I80" s="93"/>
      <c r="J80" s="92">
        <f>IF($G$4=Dates1!$B$3,Datapack!D284,IF($G$4=Dates1!$B$4,Datapack!J284,IF($G$4=Dates1!$B$5,Datapack!P284,IF($G$4=Dates1!$B$6,Datapack!V284,))))</f>
        <v>0</v>
      </c>
      <c r="K80" s="94"/>
      <c r="L80" s="92">
        <f>IF($G$4=Dates1!$B$3,Datapack!E284,IF($G$4=Dates1!$B$4,Datapack!K284,IF($G$4=Dates1!$B$5,Datapack!Q284,IF($G$4=Dates1!$B$6,Datapack!W284,))))</f>
        <v>0</v>
      </c>
      <c r="M80" s="94"/>
      <c r="N80" s="92">
        <f>IF($G$4=Dates1!$B$3,Datapack!F284,IF($G$4=Dates1!$B$4,Datapack!L284,IF($G$4=Dates1!$B$5,Datapack!R284,IF($G$4=Dates1!$B$6,Datapack!X284,))))</f>
        <v>0</v>
      </c>
    </row>
    <row r="81" spans="2:14">
      <c r="B81" s="329" t="s">
        <v>130</v>
      </c>
      <c r="C81" s="329"/>
      <c r="D81" s="329"/>
      <c r="E81" s="9"/>
      <c r="F81" s="92">
        <f>IF($G$4=Dates1!$B$3,Datapack!B285,IF($G$4=Dates1!$B$4,Datapack!H285,IF($G$4=Dates1!$B$5,Datapack!N285,IF($G$4=Dates1!$B$6,Datapack!T285,))))</f>
        <v>0</v>
      </c>
      <c r="G81" s="92"/>
      <c r="H81" s="92">
        <f>IF($G$4=Dates1!$B$3,Datapack!C285,IF($G$4=Dates1!$B$4,Datapack!I285,IF($G$4=Dates1!$B$5,Datapack!O285,IF($G$4=Dates1!$B$6,Datapack!U285,))))</f>
        <v>0</v>
      </c>
      <c r="I81" s="93"/>
      <c r="J81" s="92">
        <f>IF($G$4=Dates1!$B$3,Datapack!D285,IF($G$4=Dates1!$B$4,Datapack!J285,IF($G$4=Dates1!$B$5,Datapack!P285,IF($G$4=Dates1!$B$6,Datapack!V285,))))</f>
        <v>0</v>
      </c>
      <c r="K81" s="94"/>
      <c r="L81" s="92">
        <f>IF($G$4=Dates1!$B$3,Datapack!E285,IF($G$4=Dates1!$B$4,Datapack!K285,IF($G$4=Dates1!$B$5,Datapack!Q285,IF($G$4=Dates1!$B$6,Datapack!W285,))))</f>
        <v>0</v>
      </c>
      <c r="M81" s="94"/>
      <c r="N81" s="92">
        <f>IF($G$4=Dates1!$B$3,Datapack!F285,IF($G$4=Dates1!$B$4,Datapack!L285,IF($G$4=Dates1!$B$5,Datapack!R285,IF($G$4=Dates1!$B$6,Datapack!X285,))))</f>
        <v>0</v>
      </c>
    </row>
    <row r="82" spans="2:14">
      <c r="B82" s="329" t="s">
        <v>128</v>
      </c>
      <c r="C82" s="329"/>
      <c r="D82" s="329"/>
      <c r="E82" s="8"/>
      <c r="F82" s="92">
        <f>IF($G$4=Dates1!$B$3,Datapack!B286,IF($G$4=Dates1!$B$4,Datapack!H286,IF($G$4=Dates1!$B$5,Datapack!N286,IF($G$4=Dates1!$B$6,Datapack!T286,))))</f>
        <v>0</v>
      </c>
      <c r="G82" s="92"/>
      <c r="H82" s="92">
        <f>IF($G$4=Dates1!$B$3,Datapack!C286,IF($G$4=Dates1!$B$4,Datapack!I286,IF($G$4=Dates1!$B$5,Datapack!O286,IF($G$4=Dates1!$B$6,Datapack!U286,))))</f>
        <v>0</v>
      </c>
      <c r="I82" s="93"/>
      <c r="J82" s="92">
        <f>IF($G$4=Dates1!$B$3,Datapack!D286,IF($G$4=Dates1!$B$4,Datapack!J286,IF($G$4=Dates1!$B$5,Datapack!P286,IF($G$4=Dates1!$B$6,Datapack!V286,))))</f>
        <v>0</v>
      </c>
      <c r="K82" s="94"/>
      <c r="L82" s="92">
        <f>IF($G$4=Dates1!$B$3,Datapack!E286,IF($G$4=Dates1!$B$4,Datapack!K286,IF($G$4=Dates1!$B$5,Datapack!Q286,IF($G$4=Dates1!$B$6,Datapack!W286,))))</f>
        <v>0</v>
      </c>
      <c r="M82" s="94"/>
      <c r="N82" s="92">
        <f>IF($G$4=Dates1!$B$3,Datapack!F286,IF($G$4=Dates1!$B$4,Datapack!L286,IF($G$4=Dates1!$B$5,Datapack!R286,IF($G$4=Dates1!$B$6,Datapack!X286,))))</f>
        <v>0</v>
      </c>
    </row>
    <row r="83" spans="2:14">
      <c r="B83" s="329" t="s">
        <v>158</v>
      </c>
      <c r="C83" s="329"/>
      <c r="D83" s="329"/>
      <c r="E83" s="6"/>
      <c r="F83" s="92">
        <f>IF($G$4=Dates1!$B$3,Datapack!B287,IF($G$4=Dates1!$B$4,Datapack!H287,IF($G$4=Dates1!$B$5,Datapack!N287,IF($G$4=Dates1!$B$6,Datapack!T287,))))</f>
        <v>1</v>
      </c>
      <c r="G83" s="92"/>
      <c r="H83" s="92">
        <f>IF($G$4=Dates1!$B$3,Datapack!C287,IF($G$4=Dates1!$B$4,Datapack!I287,IF($G$4=Dates1!$B$5,Datapack!O287,IF($G$4=Dates1!$B$6,Datapack!U287,))))</f>
        <v>0</v>
      </c>
      <c r="I83" s="93"/>
      <c r="J83" s="92">
        <f>IF($G$4=Dates1!$B$3,Datapack!D287,IF($G$4=Dates1!$B$4,Datapack!J287,IF($G$4=Dates1!$B$5,Datapack!P287,IF($G$4=Dates1!$B$6,Datapack!V287,))))</f>
        <v>1</v>
      </c>
      <c r="K83" s="94"/>
      <c r="L83" s="92">
        <f>IF($G$4=Dates1!$B$3,Datapack!E287,IF($G$4=Dates1!$B$4,Datapack!K287,IF($G$4=Dates1!$B$5,Datapack!Q287,IF($G$4=Dates1!$B$6,Datapack!W287,))))</f>
        <v>0</v>
      </c>
      <c r="M83" s="94"/>
      <c r="N83" s="92">
        <f>IF($G$4=Dates1!$B$3,Datapack!F287,IF($G$4=Dates1!$B$4,Datapack!L287,IF($G$4=Dates1!$B$5,Datapack!R287,IF($G$4=Dates1!$B$6,Datapack!X287,))))</f>
        <v>0</v>
      </c>
    </row>
    <row r="84" spans="2:14">
      <c r="B84" s="329" t="s">
        <v>53</v>
      </c>
      <c r="C84" s="329"/>
      <c r="D84" s="329"/>
      <c r="E84" s="9"/>
      <c r="F84" s="92">
        <f>IF($G$4=Dates1!$B$3,Datapack!B288,IF($G$4=Dates1!$B$4,Datapack!H288,IF($G$4=Dates1!$B$5,Datapack!N288,IF($G$4=Dates1!$B$6,Datapack!T288,))))</f>
        <v>1</v>
      </c>
      <c r="G84" s="92"/>
      <c r="H84" s="92">
        <f>IF($G$4=Dates1!$B$3,Datapack!C288,IF($G$4=Dates1!$B$4,Datapack!I288,IF($G$4=Dates1!$B$5,Datapack!O288,IF($G$4=Dates1!$B$6,Datapack!U288,))))</f>
        <v>0</v>
      </c>
      <c r="I84" s="93"/>
      <c r="J84" s="92">
        <f>IF($G$4=Dates1!$B$3,Datapack!D288,IF($G$4=Dates1!$B$4,Datapack!J288,IF($G$4=Dates1!$B$5,Datapack!P288,IF($G$4=Dates1!$B$6,Datapack!V288,))))</f>
        <v>1</v>
      </c>
      <c r="K84" s="94"/>
      <c r="L84" s="92">
        <f>IF($G$4=Dates1!$B$3,Datapack!E288,IF($G$4=Dates1!$B$4,Datapack!K288,IF($G$4=Dates1!$B$5,Datapack!Q288,IF($G$4=Dates1!$B$6,Datapack!W288,))))</f>
        <v>0</v>
      </c>
      <c r="M84" s="94"/>
      <c r="N84" s="92">
        <f>IF($G$4=Dates1!$B$3,Datapack!F288,IF($G$4=Dates1!$B$4,Datapack!L288,IF($G$4=Dates1!$B$5,Datapack!R288,IF($G$4=Dates1!$B$6,Datapack!X288,))))</f>
        <v>0</v>
      </c>
    </row>
    <row r="85" spans="2:14">
      <c r="B85" s="329" t="s">
        <v>0</v>
      </c>
      <c r="C85" s="329"/>
      <c r="D85" s="329"/>
      <c r="E85" s="9"/>
      <c r="F85" s="92">
        <f>IF($G$4=Dates1!$B$3,Datapack!B289,IF($G$4=Dates1!$B$4,Datapack!H289,IF($G$4=Dates1!$B$5,Datapack!N289,IF($G$4=Dates1!$B$6,Datapack!T289,))))</f>
        <v>0</v>
      </c>
      <c r="G85" s="92"/>
      <c r="H85" s="92">
        <f>IF($G$4=Dates1!$B$3,Datapack!C289,IF($G$4=Dates1!$B$4,Datapack!I289,IF($G$4=Dates1!$B$5,Datapack!O289,IF($G$4=Dates1!$B$6,Datapack!U289,))))</f>
        <v>0</v>
      </c>
      <c r="I85" s="93"/>
      <c r="J85" s="92">
        <f>IF($G$4=Dates1!$B$3,Datapack!D289,IF($G$4=Dates1!$B$4,Datapack!J289,IF($G$4=Dates1!$B$5,Datapack!P289,IF($G$4=Dates1!$B$6,Datapack!V289,))))</f>
        <v>0</v>
      </c>
      <c r="K85" s="94"/>
      <c r="L85" s="92">
        <f>IF($G$4=Dates1!$B$3,Datapack!E289,IF($G$4=Dates1!$B$4,Datapack!K289,IF($G$4=Dates1!$B$5,Datapack!Q289,IF($G$4=Dates1!$B$6,Datapack!W289,))))</f>
        <v>0</v>
      </c>
      <c r="M85" s="94"/>
      <c r="N85" s="92">
        <f>IF($G$4=Dates1!$B$3,Datapack!F289,IF($G$4=Dates1!$B$4,Datapack!L289,IF($G$4=Dates1!$B$5,Datapack!R289,IF($G$4=Dates1!$B$6,Datapack!X289,))))</f>
        <v>0</v>
      </c>
    </row>
    <row r="86" spans="2:14">
      <c r="B86" s="329" t="s">
        <v>91</v>
      </c>
      <c r="C86" s="329"/>
      <c r="D86" s="329"/>
      <c r="E86" s="9"/>
      <c r="F86" s="92">
        <f>IF($G$4=Dates1!$B$3,Datapack!B290,IF($G$4=Dates1!$B$4,Datapack!H290,IF($G$4=Dates1!$B$5,Datapack!N290,IF($G$4=Dates1!$B$6,Datapack!T290,))))</f>
        <v>0</v>
      </c>
      <c r="G86" s="92"/>
      <c r="H86" s="92">
        <f>IF($G$4=Dates1!$B$3,Datapack!C290,IF($G$4=Dates1!$B$4,Datapack!I290,IF($G$4=Dates1!$B$5,Datapack!O290,IF($G$4=Dates1!$B$6,Datapack!U290,))))</f>
        <v>0</v>
      </c>
      <c r="I86" s="93"/>
      <c r="J86" s="92">
        <f>IF($G$4=Dates1!$B$3,Datapack!D290,IF($G$4=Dates1!$B$4,Datapack!J290,IF($G$4=Dates1!$B$5,Datapack!P290,IF($G$4=Dates1!$B$6,Datapack!V290,))))</f>
        <v>0</v>
      </c>
      <c r="K86" s="94"/>
      <c r="L86" s="92">
        <f>IF($G$4=Dates1!$B$3,Datapack!E290,IF($G$4=Dates1!$B$4,Datapack!K290,IF($G$4=Dates1!$B$5,Datapack!Q290,IF($G$4=Dates1!$B$6,Datapack!W290,))))</f>
        <v>0</v>
      </c>
      <c r="M86" s="94"/>
      <c r="N86" s="92">
        <f>IF($G$4=Dates1!$B$3,Datapack!F290,IF($G$4=Dates1!$B$4,Datapack!L290,IF($G$4=Dates1!$B$5,Datapack!R290,IF($G$4=Dates1!$B$6,Datapack!X290,))))</f>
        <v>0</v>
      </c>
    </row>
    <row r="87" spans="2:14">
      <c r="B87" s="329" t="s">
        <v>156</v>
      </c>
      <c r="C87" s="329"/>
      <c r="D87" s="329"/>
      <c r="E87" s="9"/>
      <c r="F87" s="92">
        <f>IF($G$4=Dates1!$B$3,Datapack!B291,IF($G$4=Dates1!$B$4,Datapack!H291,IF($G$4=Dates1!$B$5,Datapack!N291,IF($G$4=Dates1!$B$6,Datapack!T291,))))</f>
        <v>0</v>
      </c>
      <c r="G87" s="92"/>
      <c r="H87" s="92">
        <f>IF($G$4=Dates1!$B$3,Datapack!C291,IF($G$4=Dates1!$B$4,Datapack!I291,IF($G$4=Dates1!$B$5,Datapack!O291,IF($G$4=Dates1!$B$6,Datapack!U291,))))</f>
        <v>0</v>
      </c>
      <c r="I87" s="93"/>
      <c r="J87" s="92">
        <f>IF($G$4=Dates1!$B$3,Datapack!D291,IF($G$4=Dates1!$B$4,Datapack!J291,IF($G$4=Dates1!$B$5,Datapack!P291,IF($G$4=Dates1!$B$6,Datapack!V291,))))</f>
        <v>0</v>
      </c>
      <c r="K87" s="94"/>
      <c r="L87" s="92">
        <f>IF($G$4=Dates1!$B$3,Datapack!E291,IF($G$4=Dates1!$B$4,Datapack!K291,IF($G$4=Dates1!$B$5,Datapack!Q291,IF($G$4=Dates1!$B$6,Datapack!W291,))))</f>
        <v>0</v>
      </c>
      <c r="M87" s="94"/>
      <c r="N87" s="92">
        <f>IF($G$4=Dates1!$B$3,Datapack!F291,IF($G$4=Dates1!$B$4,Datapack!L291,IF($G$4=Dates1!$B$5,Datapack!R291,IF($G$4=Dates1!$B$6,Datapack!X291,))))</f>
        <v>0</v>
      </c>
    </row>
    <row r="88" spans="2:14">
      <c r="B88" s="329" t="s">
        <v>129</v>
      </c>
      <c r="C88" s="329"/>
      <c r="D88" s="329"/>
      <c r="E88" s="9"/>
      <c r="F88" s="92">
        <f>IF($G$4=Dates1!$B$3,Datapack!B292,IF($G$4=Dates1!$B$4,Datapack!H292,IF($G$4=Dates1!$B$5,Datapack!N292,IF($G$4=Dates1!$B$6,Datapack!T292,))))</f>
        <v>2</v>
      </c>
      <c r="G88" s="92"/>
      <c r="H88" s="92">
        <f>IF($G$4=Dates1!$B$3,Datapack!C292,IF($G$4=Dates1!$B$4,Datapack!I292,IF($G$4=Dates1!$B$5,Datapack!O292,IF($G$4=Dates1!$B$6,Datapack!U292,))))</f>
        <v>0</v>
      </c>
      <c r="I88" s="93"/>
      <c r="J88" s="92">
        <f>IF($G$4=Dates1!$B$3,Datapack!D292,IF($G$4=Dates1!$B$4,Datapack!J292,IF($G$4=Dates1!$B$5,Datapack!P292,IF($G$4=Dates1!$B$6,Datapack!V292,))))</f>
        <v>0</v>
      </c>
      <c r="K88" s="94"/>
      <c r="L88" s="92">
        <f>IF($G$4=Dates1!$B$3,Datapack!E292,IF($G$4=Dates1!$B$4,Datapack!K292,IF($G$4=Dates1!$B$5,Datapack!Q292,IF($G$4=Dates1!$B$6,Datapack!W292,))))</f>
        <v>1</v>
      </c>
      <c r="M88" s="94"/>
      <c r="N88" s="92">
        <f>IF($G$4=Dates1!$B$3,Datapack!F292,IF($G$4=Dates1!$B$4,Datapack!L292,IF($G$4=Dates1!$B$5,Datapack!R292,IF($G$4=Dates1!$B$6,Datapack!X292,))))</f>
        <v>1</v>
      </c>
    </row>
    <row r="89" spans="2:14">
      <c r="B89" s="329" t="s">
        <v>151</v>
      </c>
      <c r="C89" s="329"/>
      <c r="D89" s="329"/>
      <c r="E89" s="9"/>
      <c r="F89" s="92">
        <f>IF($G$4=Dates1!$B$3,Datapack!B293,IF($G$4=Dates1!$B$4,Datapack!H293,IF($G$4=Dates1!$B$5,Datapack!N293,IF($G$4=Dates1!$B$6,Datapack!T293,))))</f>
        <v>3</v>
      </c>
      <c r="G89" s="92"/>
      <c r="H89" s="92">
        <f>IF($G$4=Dates1!$B$3,Datapack!C293,IF($G$4=Dates1!$B$4,Datapack!I293,IF($G$4=Dates1!$B$5,Datapack!O293,IF($G$4=Dates1!$B$6,Datapack!U293,))))</f>
        <v>1</v>
      </c>
      <c r="I89" s="93"/>
      <c r="J89" s="92">
        <f>IF($G$4=Dates1!$B$3,Datapack!D293,IF($G$4=Dates1!$B$4,Datapack!J293,IF($G$4=Dates1!$B$5,Datapack!P293,IF($G$4=Dates1!$B$6,Datapack!V293,))))</f>
        <v>2</v>
      </c>
      <c r="K89" s="94"/>
      <c r="L89" s="92">
        <f>IF($G$4=Dates1!$B$3,Datapack!E293,IF($G$4=Dates1!$B$4,Datapack!K293,IF($G$4=Dates1!$B$5,Datapack!Q293,IF($G$4=Dates1!$B$6,Datapack!W293,))))</f>
        <v>0</v>
      </c>
      <c r="M89" s="94"/>
      <c r="N89" s="92">
        <f>IF($G$4=Dates1!$B$3,Datapack!F293,IF($G$4=Dates1!$B$4,Datapack!L293,IF($G$4=Dates1!$B$5,Datapack!R293,IF($G$4=Dates1!$B$6,Datapack!X293,))))</f>
        <v>0</v>
      </c>
    </row>
    <row r="90" spans="2:14">
      <c r="B90" s="329" t="s">
        <v>192</v>
      </c>
      <c r="C90" s="329"/>
      <c r="D90" s="329"/>
      <c r="E90" s="9"/>
      <c r="F90" s="92">
        <f>IF($G$4=Dates1!$B$3,Datapack!B294,IF($G$4=Dates1!$B$4,Datapack!H294,IF($G$4=Dates1!$B$5,Datapack!N294,IF($G$4=Dates1!$B$6,Datapack!T294,))))</f>
        <v>0</v>
      </c>
      <c r="G90" s="92"/>
      <c r="H90" s="92">
        <f>IF($G$4=Dates1!$B$3,Datapack!C294,IF($G$4=Dates1!$B$4,Datapack!I294,IF($G$4=Dates1!$B$5,Datapack!O294,IF($G$4=Dates1!$B$6,Datapack!U294,))))</f>
        <v>0</v>
      </c>
      <c r="I90" s="93"/>
      <c r="J90" s="92">
        <f>IF($G$4=Dates1!$B$3,Datapack!D294,IF($G$4=Dates1!$B$4,Datapack!J294,IF($G$4=Dates1!$B$5,Datapack!P294,IF($G$4=Dates1!$B$6,Datapack!V294,))))</f>
        <v>0</v>
      </c>
      <c r="K90" s="94"/>
      <c r="L90" s="92">
        <f>IF($G$4=Dates1!$B$3,Datapack!E294,IF($G$4=Dates1!$B$4,Datapack!K294,IF($G$4=Dates1!$B$5,Datapack!Q294,IF($G$4=Dates1!$B$6,Datapack!W294,))))</f>
        <v>0</v>
      </c>
      <c r="M90" s="94"/>
      <c r="N90" s="92">
        <f>IF($G$4=Dates1!$B$3,Datapack!F294,IF($G$4=Dates1!$B$4,Datapack!L294,IF($G$4=Dates1!$B$5,Datapack!R294,IF($G$4=Dates1!$B$6,Datapack!X294,))))</f>
        <v>0</v>
      </c>
    </row>
    <row r="91" spans="2:14">
      <c r="B91" s="329" t="s">
        <v>131</v>
      </c>
      <c r="C91" s="329"/>
      <c r="D91" s="329"/>
      <c r="E91" s="9"/>
      <c r="F91" s="92">
        <f>IF($G$4=Dates1!$B$3,Datapack!B295,IF($G$4=Dates1!$B$4,Datapack!H295,IF($G$4=Dates1!$B$5,Datapack!N295,IF($G$4=Dates1!$B$6,Datapack!T295,))))</f>
        <v>3</v>
      </c>
      <c r="G91" s="92"/>
      <c r="H91" s="92">
        <f>IF($G$4=Dates1!$B$3,Datapack!C295,IF($G$4=Dates1!$B$4,Datapack!I295,IF($G$4=Dates1!$B$5,Datapack!O295,IF($G$4=Dates1!$B$6,Datapack!U295,))))</f>
        <v>1</v>
      </c>
      <c r="I91" s="93"/>
      <c r="J91" s="92">
        <f>IF($G$4=Dates1!$B$3,Datapack!D295,IF($G$4=Dates1!$B$4,Datapack!J295,IF($G$4=Dates1!$B$5,Datapack!P295,IF($G$4=Dates1!$B$6,Datapack!V295,))))</f>
        <v>1</v>
      </c>
      <c r="K91" s="94"/>
      <c r="L91" s="92">
        <f>IF($G$4=Dates1!$B$3,Datapack!E295,IF($G$4=Dates1!$B$4,Datapack!K295,IF($G$4=Dates1!$B$5,Datapack!Q295,IF($G$4=Dates1!$B$6,Datapack!W295,))))</f>
        <v>1</v>
      </c>
      <c r="M91" s="94"/>
      <c r="N91" s="92">
        <f>IF($G$4=Dates1!$B$3,Datapack!F295,IF($G$4=Dates1!$B$4,Datapack!L295,IF($G$4=Dates1!$B$5,Datapack!R295,IF($G$4=Dates1!$B$6,Datapack!X295,))))</f>
        <v>0</v>
      </c>
    </row>
    <row r="92" spans="2:14">
      <c r="B92" s="20"/>
      <c r="C92" s="10"/>
      <c r="D92" s="9"/>
      <c r="E92" s="9"/>
      <c r="F92" s="95"/>
      <c r="G92" s="95"/>
      <c r="H92" s="92"/>
      <c r="I92" s="95"/>
      <c r="J92" s="95"/>
      <c r="K92" s="92"/>
      <c r="L92" s="95"/>
      <c r="M92" s="91"/>
      <c r="N92" s="91"/>
    </row>
    <row r="93" spans="2:14">
      <c r="B93" s="331" t="s">
        <v>136</v>
      </c>
      <c r="C93" s="331"/>
      <c r="D93" s="331"/>
      <c r="E93" s="9"/>
      <c r="F93" s="89">
        <f>SUM(F94:F104)</f>
        <v>14</v>
      </c>
      <c r="G93" s="95"/>
      <c r="H93" s="89">
        <f t="shared" ref="H93:N93" si="5">SUM(H94:H104)</f>
        <v>1</v>
      </c>
      <c r="I93" s="89"/>
      <c r="J93" s="89">
        <f t="shared" si="5"/>
        <v>5</v>
      </c>
      <c r="K93" s="89"/>
      <c r="L93" s="89">
        <f t="shared" si="5"/>
        <v>6</v>
      </c>
      <c r="M93" s="89"/>
      <c r="N93" s="89">
        <f t="shared" si="5"/>
        <v>2</v>
      </c>
    </row>
    <row r="94" spans="2:14">
      <c r="B94" s="329" t="s">
        <v>14</v>
      </c>
      <c r="C94" s="329"/>
      <c r="D94" s="329"/>
      <c r="E94" s="9"/>
      <c r="F94" s="92">
        <f>IF($G$4=Dates1!$B$3,Datapack!B298,IF($G$4=Dates1!$B$4,Datapack!H298,IF($G$4=Dates1!$B$5,Datapack!N298,IF($G$4=Dates1!$B$6,Datapack!T298,))))</f>
        <v>0</v>
      </c>
      <c r="G94" s="92"/>
      <c r="H94" s="92">
        <f>IF($G$4=Dates1!$B$3,Datapack!C298,IF($G$4=Dates1!$B$4,Datapack!I298,IF($G$4=Dates1!$B$5,Datapack!O298,IF($G$4=Dates1!$B$6,Datapack!U298,))))</f>
        <v>0</v>
      </c>
      <c r="I94" s="93"/>
      <c r="J94" s="92">
        <f>IF($G$4=Dates1!$B$3,Datapack!D298,IF($G$4=Dates1!$B$4,Datapack!J298,IF($G$4=Dates1!$B$5,Datapack!P298,IF($G$4=Dates1!$B$6,Datapack!V298,))))</f>
        <v>0</v>
      </c>
      <c r="K94" s="94"/>
      <c r="L94" s="92">
        <f>IF($G$4=Dates1!$B$3,Datapack!E298,IF($G$4=Dates1!$B$4,Datapack!K298,IF($G$4=Dates1!$B$5,Datapack!Q298,IF($G$4=Dates1!$B$6,Datapack!W298,))))</f>
        <v>0</v>
      </c>
      <c r="M94" s="94"/>
      <c r="N94" s="92">
        <f>IF($G$4=Dates1!$B$3,Datapack!F298,IF($G$4=Dates1!$B$4,Datapack!L298,IF($G$4=Dates1!$B$5,Datapack!R298,IF($G$4=Dates1!$B$6,Datapack!X298,))))</f>
        <v>0</v>
      </c>
    </row>
    <row r="95" spans="2:14">
      <c r="B95" s="329" t="s">
        <v>31</v>
      </c>
      <c r="C95" s="329"/>
      <c r="D95" s="329"/>
      <c r="E95" s="9"/>
      <c r="F95" s="92">
        <f>IF($G$4=Dates1!$B$3,Datapack!B299,IF($G$4=Dates1!$B$4,Datapack!H299,IF($G$4=Dates1!$B$5,Datapack!N299,IF($G$4=Dates1!$B$6,Datapack!T299,))))</f>
        <v>3</v>
      </c>
      <c r="G95" s="92"/>
      <c r="H95" s="92">
        <f>IF($G$4=Dates1!$B$3,Datapack!C299,IF($G$4=Dates1!$B$4,Datapack!I299,IF($G$4=Dates1!$B$5,Datapack!O299,IF($G$4=Dates1!$B$6,Datapack!U299,))))</f>
        <v>0</v>
      </c>
      <c r="I95" s="93"/>
      <c r="J95" s="92">
        <f>IF($G$4=Dates1!$B$3,Datapack!D299,IF($G$4=Dates1!$B$4,Datapack!J299,IF($G$4=Dates1!$B$5,Datapack!P299,IF($G$4=Dates1!$B$6,Datapack!V299,))))</f>
        <v>0</v>
      </c>
      <c r="K95" s="94"/>
      <c r="L95" s="92">
        <f>IF($G$4=Dates1!$B$3,Datapack!E299,IF($G$4=Dates1!$B$4,Datapack!K299,IF($G$4=Dates1!$B$5,Datapack!Q299,IF($G$4=Dates1!$B$6,Datapack!W299,))))</f>
        <v>3</v>
      </c>
      <c r="M95" s="94"/>
      <c r="N95" s="92">
        <f>IF($G$4=Dates1!$B$3,Datapack!F299,IF($G$4=Dates1!$B$4,Datapack!L299,IF($G$4=Dates1!$B$5,Datapack!R299,IF($G$4=Dates1!$B$6,Datapack!X299,))))</f>
        <v>0</v>
      </c>
    </row>
    <row r="96" spans="2:14">
      <c r="B96" s="329" t="s">
        <v>13</v>
      </c>
      <c r="C96" s="329"/>
      <c r="D96" s="329"/>
      <c r="E96" s="8"/>
      <c r="F96" s="92">
        <f>IF($G$4=Dates1!$B$3,Datapack!B300,IF($G$4=Dates1!$B$4,Datapack!H300,IF($G$4=Dates1!$B$5,Datapack!N300,IF($G$4=Dates1!$B$6,Datapack!T300,))))</f>
        <v>0</v>
      </c>
      <c r="G96" s="92"/>
      <c r="H96" s="92">
        <f>IF($G$4=Dates1!$B$3,Datapack!C300,IF($G$4=Dates1!$B$4,Datapack!I300,IF($G$4=Dates1!$B$5,Datapack!O300,IF($G$4=Dates1!$B$6,Datapack!U300,))))</f>
        <v>0</v>
      </c>
      <c r="I96" s="93"/>
      <c r="J96" s="92">
        <f>IF($G$4=Dates1!$B$3,Datapack!D300,IF($G$4=Dates1!$B$4,Datapack!J300,IF($G$4=Dates1!$B$5,Datapack!P300,IF($G$4=Dates1!$B$6,Datapack!V300,))))</f>
        <v>0</v>
      </c>
      <c r="K96" s="94"/>
      <c r="L96" s="92">
        <f>IF($G$4=Dates1!$B$3,Datapack!E300,IF($G$4=Dates1!$B$4,Datapack!K300,IF($G$4=Dates1!$B$5,Datapack!Q300,IF($G$4=Dates1!$B$6,Datapack!W300,))))</f>
        <v>0</v>
      </c>
      <c r="M96" s="94"/>
      <c r="N96" s="92">
        <f>IF($G$4=Dates1!$B$3,Datapack!F300,IF($G$4=Dates1!$B$4,Datapack!L300,IF($G$4=Dates1!$B$5,Datapack!R300,IF($G$4=Dates1!$B$6,Datapack!X300,))))</f>
        <v>0</v>
      </c>
    </row>
    <row r="97" spans="2:14">
      <c r="B97" s="329" t="s">
        <v>108</v>
      </c>
      <c r="C97" s="329"/>
      <c r="D97" s="329"/>
      <c r="E97" s="6"/>
      <c r="F97" s="92">
        <f>IF($G$4=Dates1!$B$3,Datapack!B301,IF($G$4=Dates1!$B$4,Datapack!H301,IF($G$4=Dates1!$B$5,Datapack!N301,IF($G$4=Dates1!$B$6,Datapack!T301,))))</f>
        <v>1</v>
      </c>
      <c r="G97" s="92"/>
      <c r="H97" s="92">
        <f>IF($G$4=Dates1!$B$3,Datapack!C301,IF($G$4=Dates1!$B$4,Datapack!I301,IF($G$4=Dates1!$B$5,Datapack!O301,IF($G$4=Dates1!$B$6,Datapack!U301,))))</f>
        <v>0</v>
      </c>
      <c r="I97" s="93"/>
      <c r="J97" s="92">
        <f>IF($G$4=Dates1!$B$3,Datapack!D301,IF($G$4=Dates1!$B$4,Datapack!J301,IF($G$4=Dates1!$B$5,Datapack!P301,IF($G$4=Dates1!$B$6,Datapack!V301,))))</f>
        <v>1</v>
      </c>
      <c r="K97" s="94"/>
      <c r="L97" s="92">
        <f>IF($G$4=Dates1!$B$3,Datapack!E301,IF($G$4=Dates1!$B$4,Datapack!K301,IF($G$4=Dates1!$B$5,Datapack!Q301,IF($G$4=Dates1!$B$6,Datapack!W301,))))</f>
        <v>0</v>
      </c>
      <c r="M97" s="94"/>
      <c r="N97" s="92">
        <f>IF($G$4=Dates1!$B$3,Datapack!F301,IF($G$4=Dates1!$B$4,Datapack!L301,IF($G$4=Dates1!$B$5,Datapack!R301,IF($G$4=Dates1!$B$6,Datapack!X301,))))</f>
        <v>0</v>
      </c>
    </row>
    <row r="98" spans="2:14">
      <c r="B98" s="329" t="s">
        <v>145</v>
      </c>
      <c r="C98" s="329"/>
      <c r="D98" s="329"/>
      <c r="E98" s="9"/>
      <c r="F98" s="92">
        <f>IF($G$4=Dates1!$B$3,Datapack!B302,IF($G$4=Dates1!$B$4,Datapack!H302,IF($G$4=Dates1!$B$5,Datapack!N302,IF($G$4=Dates1!$B$6,Datapack!T302,))))</f>
        <v>2</v>
      </c>
      <c r="G98" s="92"/>
      <c r="H98" s="92">
        <f>IF($G$4=Dates1!$B$3,Datapack!C302,IF($G$4=Dates1!$B$4,Datapack!I302,IF($G$4=Dates1!$B$5,Datapack!O302,IF($G$4=Dates1!$B$6,Datapack!U302,))))</f>
        <v>0</v>
      </c>
      <c r="I98" s="93"/>
      <c r="J98" s="92">
        <f>IF($G$4=Dates1!$B$3,Datapack!D302,IF($G$4=Dates1!$B$4,Datapack!J302,IF($G$4=Dates1!$B$5,Datapack!P302,IF($G$4=Dates1!$B$6,Datapack!V302,))))</f>
        <v>2</v>
      </c>
      <c r="K98" s="94"/>
      <c r="L98" s="92">
        <f>IF($G$4=Dates1!$B$3,Datapack!E302,IF($G$4=Dates1!$B$4,Datapack!K302,IF($G$4=Dates1!$B$5,Datapack!Q302,IF($G$4=Dates1!$B$6,Datapack!W302,))))</f>
        <v>0</v>
      </c>
      <c r="M98" s="94"/>
      <c r="N98" s="92">
        <f>IF($G$4=Dates1!$B$3,Datapack!F302,IF($G$4=Dates1!$B$4,Datapack!L302,IF($G$4=Dates1!$B$5,Datapack!R302,IF($G$4=Dates1!$B$6,Datapack!X302,))))</f>
        <v>0</v>
      </c>
    </row>
    <row r="99" spans="2:14">
      <c r="B99" s="329" t="s">
        <v>15</v>
      </c>
      <c r="C99" s="329"/>
      <c r="D99" s="329"/>
      <c r="E99" s="9"/>
      <c r="F99" s="92">
        <f>IF($G$4=Dates1!$B$3,Datapack!B303,IF($G$4=Dates1!$B$4,Datapack!H303,IF($G$4=Dates1!$B$5,Datapack!N303,IF($G$4=Dates1!$B$6,Datapack!T303,))))</f>
        <v>0</v>
      </c>
      <c r="G99" s="92"/>
      <c r="H99" s="92">
        <f>IF($G$4=Dates1!$B$3,Datapack!C303,IF($G$4=Dates1!$B$4,Datapack!I303,IF($G$4=Dates1!$B$5,Datapack!O303,IF($G$4=Dates1!$B$6,Datapack!U303,))))</f>
        <v>0</v>
      </c>
      <c r="I99" s="93"/>
      <c r="J99" s="92">
        <f>IF($G$4=Dates1!$B$3,Datapack!D303,IF($G$4=Dates1!$B$4,Datapack!J303,IF($G$4=Dates1!$B$5,Datapack!P303,IF($G$4=Dates1!$B$6,Datapack!V303,))))</f>
        <v>0</v>
      </c>
      <c r="K99" s="94"/>
      <c r="L99" s="92">
        <f>IF($G$4=Dates1!$B$3,Datapack!E303,IF($G$4=Dates1!$B$4,Datapack!K303,IF($G$4=Dates1!$B$5,Datapack!Q303,IF($G$4=Dates1!$B$6,Datapack!W303,))))</f>
        <v>0</v>
      </c>
      <c r="M99" s="94"/>
      <c r="N99" s="92">
        <f>IF($G$4=Dates1!$B$3,Datapack!F303,IF($G$4=Dates1!$B$4,Datapack!L303,IF($G$4=Dates1!$B$5,Datapack!R303,IF($G$4=Dates1!$B$6,Datapack!X303,))))</f>
        <v>0</v>
      </c>
    </row>
    <row r="100" spans="2:14">
      <c r="B100" s="329" t="s">
        <v>123</v>
      </c>
      <c r="C100" s="329"/>
      <c r="D100" s="329"/>
      <c r="E100" s="9"/>
      <c r="F100" s="92">
        <f>IF($G$4=Dates1!$B$3,Datapack!B304,IF($G$4=Dates1!$B$4,Datapack!H304,IF($G$4=Dates1!$B$5,Datapack!N304,IF($G$4=Dates1!$B$6,Datapack!T304,))))</f>
        <v>2</v>
      </c>
      <c r="G100" s="92"/>
      <c r="H100" s="92">
        <f>IF($G$4=Dates1!$B$3,Datapack!C304,IF($G$4=Dates1!$B$4,Datapack!I304,IF($G$4=Dates1!$B$5,Datapack!O304,IF($G$4=Dates1!$B$6,Datapack!U304,))))</f>
        <v>0</v>
      </c>
      <c r="I100" s="93"/>
      <c r="J100" s="92">
        <f>IF($G$4=Dates1!$B$3,Datapack!D304,IF($G$4=Dates1!$B$4,Datapack!J304,IF($G$4=Dates1!$B$5,Datapack!P304,IF($G$4=Dates1!$B$6,Datapack!V304,))))</f>
        <v>2</v>
      </c>
      <c r="K100" s="94"/>
      <c r="L100" s="92">
        <f>IF($G$4=Dates1!$B$3,Datapack!E304,IF($G$4=Dates1!$B$4,Datapack!K304,IF($G$4=Dates1!$B$5,Datapack!Q304,IF($G$4=Dates1!$B$6,Datapack!W304,))))</f>
        <v>0</v>
      </c>
      <c r="M100" s="94"/>
      <c r="N100" s="92">
        <f>IF($G$4=Dates1!$B$3,Datapack!F304,IF($G$4=Dates1!$B$4,Datapack!L304,IF($G$4=Dates1!$B$5,Datapack!R304,IF($G$4=Dates1!$B$6,Datapack!X304,))))</f>
        <v>0</v>
      </c>
    </row>
    <row r="101" spans="2:14">
      <c r="B101" s="329" t="s">
        <v>32</v>
      </c>
      <c r="C101" s="329"/>
      <c r="D101" s="329"/>
      <c r="E101" s="9"/>
      <c r="F101" s="92">
        <f>IF($G$4=Dates1!$B$3,Datapack!B305,IF($G$4=Dates1!$B$4,Datapack!H305,IF($G$4=Dates1!$B$5,Datapack!N305,IF($G$4=Dates1!$B$6,Datapack!T305,))))</f>
        <v>0</v>
      </c>
      <c r="G101" s="92"/>
      <c r="H101" s="92">
        <f>IF($G$4=Dates1!$B$3,Datapack!C305,IF($G$4=Dates1!$B$4,Datapack!I305,IF($G$4=Dates1!$B$5,Datapack!O305,IF($G$4=Dates1!$B$6,Datapack!U305,))))</f>
        <v>0</v>
      </c>
      <c r="I101" s="93"/>
      <c r="J101" s="92">
        <f>IF($G$4=Dates1!$B$3,Datapack!D305,IF($G$4=Dates1!$B$4,Datapack!J305,IF($G$4=Dates1!$B$5,Datapack!P305,IF($G$4=Dates1!$B$6,Datapack!V305,))))</f>
        <v>0</v>
      </c>
      <c r="K101" s="94"/>
      <c r="L101" s="92">
        <f>IF($G$4=Dates1!$B$3,Datapack!E305,IF($G$4=Dates1!$B$4,Datapack!K305,IF($G$4=Dates1!$B$5,Datapack!Q305,IF($G$4=Dates1!$B$6,Datapack!W305,))))</f>
        <v>0</v>
      </c>
      <c r="M101" s="94"/>
      <c r="N101" s="92">
        <f>IF($G$4=Dates1!$B$3,Datapack!F305,IF($G$4=Dates1!$B$4,Datapack!L305,IF($G$4=Dates1!$B$5,Datapack!R305,IF($G$4=Dates1!$B$6,Datapack!X305,))))</f>
        <v>0</v>
      </c>
    </row>
    <row r="102" spans="2:14">
      <c r="B102" s="329" t="s">
        <v>39</v>
      </c>
      <c r="C102" s="329"/>
      <c r="D102" s="329"/>
      <c r="E102" s="9"/>
      <c r="F102" s="92">
        <f>IF($G$4=Dates1!$B$3,Datapack!B306,IF($G$4=Dates1!$B$4,Datapack!H306,IF($G$4=Dates1!$B$5,Datapack!N306,IF($G$4=Dates1!$B$6,Datapack!T306,))))</f>
        <v>1</v>
      </c>
      <c r="G102" s="92"/>
      <c r="H102" s="92">
        <f>IF($G$4=Dates1!$B$3,Datapack!C306,IF($G$4=Dates1!$B$4,Datapack!I306,IF($G$4=Dates1!$B$5,Datapack!O306,IF($G$4=Dates1!$B$6,Datapack!U306,))))</f>
        <v>0</v>
      </c>
      <c r="I102" s="93"/>
      <c r="J102" s="92">
        <f>IF($G$4=Dates1!$B$3,Datapack!D306,IF($G$4=Dates1!$B$4,Datapack!J306,IF($G$4=Dates1!$B$5,Datapack!P306,IF($G$4=Dates1!$B$6,Datapack!V306,))))</f>
        <v>0</v>
      </c>
      <c r="K102" s="94"/>
      <c r="L102" s="92">
        <f>IF($G$4=Dates1!$B$3,Datapack!E306,IF($G$4=Dates1!$B$4,Datapack!K306,IF($G$4=Dates1!$B$5,Datapack!Q306,IF($G$4=Dates1!$B$6,Datapack!W306,))))</f>
        <v>0</v>
      </c>
      <c r="M102" s="94"/>
      <c r="N102" s="92">
        <f>IF($G$4=Dates1!$B$3,Datapack!F306,IF($G$4=Dates1!$B$4,Datapack!L306,IF($G$4=Dates1!$B$5,Datapack!R306,IF($G$4=Dates1!$B$6,Datapack!X306,))))</f>
        <v>1</v>
      </c>
    </row>
    <row r="103" spans="2:14">
      <c r="B103" s="329" t="s">
        <v>119</v>
      </c>
      <c r="C103" s="329"/>
      <c r="D103" s="329"/>
      <c r="E103" s="9"/>
      <c r="F103" s="92">
        <f>IF($G$4=Dates1!$B$3,Datapack!B307,IF($G$4=Dates1!$B$4,Datapack!H307,IF($G$4=Dates1!$B$5,Datapack!N307,IF($G$4=Dates1!$B$6,Datapack!T307,))))</f>
        <v>3</v>
      </c>
      <c r="G103" s="92"/>
      <c r="H103" s="92">
        <f>IF($G$4=Dates1!$B$3,Datapack!C307,IF($G$4=Dates1!$B$4,Datapack!I307,IF($G$4=Dates1!$B$5,Datapack!O307,IF($G$4=Dates1!$B$6,Datapack!U307,))))</f>
        <v>1</v>
      </c>
      <c r="I103" s="93"/>
      <c r="J103" s="92">
        <f>IF($G$4=Dates1!$B$3,Datapack!D307,IF($G$4=Dates1!$B$4,Datapack!J307,IF($G$4=Dates1!$B$5,Datapack!P307,IF($G$4=Dates1!$B$6,Datapack!V307,))))</f>
        <v>0</v>
      </c>
      <c r="K103" s="94"/>
      <c r="L103" s="92">
        <f>IF($G$4=Dates1!$B$3,Datapack!E307,IF($G$4=Dates1!$B$4,Datapack!K307,IF($G$4=Dates1!$B$5,Datapack!Q307,IF($G$4=Dates1!$B$6,Datapack!W307,))))</f>
        <v>2</v>
      </c>
      <c r="M103" s="94"/>
      <c r="N103" s="92">
        <f>IF($G$4=Dates1!$B$3,Datapack!F307,IF($G$4=Dates1!$B$4,Datapack!L307,IF($G$4=Dates1!$B$5,Datapack!R307,IF($G$4=Dates1!$B$6,Datapack!X307,))))</f>
        <v>0</v>
      </c>
    </row>
    <row r="104" spans="2:14">
      <c r="B104" s="329" t="s">
        <v>65</v>
      </c>
      <c r="C104" s="329"/>
      <c r="D104" s="329"/>
      <c r="E104" s="9"/>
      <c r="F104" s="92">
        <f>IF($G$4=Dates1!$B$3,Datapack!B308,IF($G$4=Dates1!$B$4,Datapack!H308,IF($G$4=Dates1!$B$5,Datapack!N308,IF($G$4=Dates1!$B$6,Datapack!T308,))))</f>
        <v>2</v>
      </c>
      <c r="G104" s="92"/>
      <c r="H104" s="92">
        <f>IF($G$4=Dates1!$B$3,Datapack!C308,IF($G$4=Dates1!$B$4,Datapack!I308,IF($G$4=Dates1!$B$5,Datapack!O308,IF($G$4=Dates1!$B$6,Datapack!U308,))))</f>
        <v>0</v>
      </c>
      <c r="I104" s="93"/>
      <c r="J104" s="92">
        <f>IF($G$4=Dates1!$B$3,Datapack!D308,IF($G$4=Dates1!$B$4,Datapack!J308,IF($G$4=Dates1!$B$5,Datapack!P308,IF($G$4=Dates1!$B$6,Datapack!V308,))))</f>
        <v>0</v>
      </c>
      <c r="K104" s="94"/>
      <c r="L104" s="92">
        <f>IF($G$4=Dates1!$B$3,Datapack!E308,IF($G$4=Dates1!$B$4,Datapack!K308,IF($G$4=Dates1!$B$5,Datapack!Q308,IF($G$4=Dates1!$B$6,Datapack!W308,))))</f>
        <v>1</v>
      </c>
      <c r="M104" s="94"/>
      <c r="N104" s="92">
        <f>IF($G$4=Dates1!$B$3,Datapack!F308,IF($G$4=Dates1!$B$4,Datapack!L308,IF($G$4=Dates1!$B$5,Datapack!R308,IF($G$4=Dates1!$B$6,Datapack!X308,))))</f>
        <v>1</v>
      </c>
    </row>
    <row r="105" spans="2:14">
      <c r="B105" s="20"/>
      <c r="C105" s="10"/>
      <c r="D105" s="9"/>
      <c r="E105" s="9"/>
      <c r="F105" s="95"/>
      <c r="G105" s="95"/>
      <c r="H105" s="92"/>
      <c r="I105" s="95"/>
      <c r="J105" s="95"/>
      <c r="K105" s="92"/>
      <c r="L105" s="95"/>
      <c r="M105" s="91"/>
      <c r="N105" s="91"/>
    </row>
    <row r="106" spans="2:14">
      <c r="B106" s="331" t="s">
        <v>137</v>
      </c>
      <c r="C106" s="331"/>
      <c r="D106" s="331"/>
      <c r="E106" s="9"/>
      <c r="F106" s="89">
        <f>SUM(F107:F139)</f>
        <v>20</v>
      </c>
      <c r="G106" s="95"/>
      <c r="H106" s="89">
        <f t="shared" ref="H106:N106" si="6">SUM(H107:H139)</f>
        <v>3</v>
      </c>
      <c r="I106" s="89"/>
      <c r="J106" s="89">
        <f t="shared" si="6"/>
        <v>15</v>
      </c>
      <c r="K106" s="89"/>
      <c r="L106" s="89">
        <f t="shared" si="6"/>
        <v>2</v>
      </c>
      <c r="M106" s="89"/>
      <c r="N106" s="89">
        <f t="shared" si="6"/>
        <v>0</v>
      </c>
    </row>
    <row r="107" spans="2:14">
      <c r="B107" s="329" t="s">
        <v>94</v>
      </c>
      <c r="C107" s="329"/>
      <c r="D107" s="329"/>
      <c r="E107" s="9"/>
      <c r="F107" s="92">
        <f>IF($G$4=Dates1!$B$3,Datapack!B311,IF($G$4=Dates1!$B$4,Datapack!H311,IF($G$4=Dates1!$B$5,Datapack!N311,IF($G$4=Dates1!$B$6,Datapack!T311,))))</f>
        <v>1</v>
      </c>
      <c r="G107" s="92"/>
      <c r="H107" s="92">
        <f>IF($G$4=Dates1!$B$3,Datapack!C311,IF($G$4=Dates1!$B$4,Datapack!I311,IF($G$4=Dates1!$B$5,Datapack!O311,IF($G$4=Dates1!$B$6,Datapack!U311,))))</f>
        <v>1</v>
      </c>
      <c r="I107" s="93"/>
      <c r="J107" s="92">
        <f>IF($G$4=Dates1!$B$3,Datapack!D311,IF($G$4=Dates1!$B$4,Datapack!J311,IF($G$4=Dates1!$B$5,Datapack!P311,IF($G$4=Dates1!$B$6,Datapack!V311,))))</f>
        <v>0</v>
      </c>
      <c r="K107" s="94"/>
      <c r="L107" s="92">
        <f>IF($G$4=Dates1!$B$3,Datapack!E311,IF($G$4=Dates1!$B$4,Datapack!K311,IF($G$4=Dates1!$B$5,Datapack!Q311,IF($G$4=Dates1!$B$6,Datapack!W311,))))</f>
        <v>0</v>
      </c>
      <c r="M107" s="94"/>
      <c r="N107" s="92">
        <f>IF($G$4=Dates1!$B$3,Datapack!F311,IF($G$4=Dates1!$B$4,Datapack!L311,IF($G$4=Dates1!$B$5,Datapack!R311,IF($G$4=Dates1!$B$6,Datapack!X311,))))</f>
        <v>0</v>
      </c>
    </row>
    <row r="108" spans="2:14">
      <c r="B108" s="329" t="s">
        <v>95</v>
      </c>
      <c r="C108" s="329"/>
      <c r="D108" s="329"/>
      <c r="E108" s="9"/>
      <c r="F108" s="92">
        <f>IF($G$4=Dates1!$B$3,Datapack!B312,IF($G$4=Dates1!$B$4,Datapack!H312,IF($G$4=Dates1!$B$5,Datapack!N312,IF($G$4=Dates1!$B$6,Datapack!T312,))))</f>
        <v>0</v>
      </c>
      <c r="G108" s="92"/>
      <c r="H108" s="92">
        <f>IF($G$4=Dates1!$B$3,Datapack!C312,IF($G$4=Dates1!$B$4,Datapack!I312,IF($G$4=Dates1!$B$5,Datapack!O312,IF($G$4=Dates1!$B$6,Datapack!U312,))))</f>
        <v>0</v>
      </c>
      <c r="I108" s="93"/>
      <c r="J108" s="92">
        <f>IF($G$4=Dates1!$B$3,Datapack!D312,IF($G$4=Dates1!$B$4,Datapack!J312,IF($G$4=Dates1!$B$5,Datapack!P312,IF($G$4=Dates1!$B$6,Datapack!V312,))))</f>
        <v>0</v>
      </c>
      <c r="K108" s="94"/>
      <c r="L108" s="92">
        <f>IF($G$4=Dates1!$B$3,Datapack!E312,IF($G$4=Dates1!$B$4,Datapack!K312,IF($G$4=Dates1!$B$5,Datapack!Q312,IF($G$4=Dates1!$B$6,Datapack!W312,))))</f>
        <v>0</v>
      </c>
      <c r="M108" s="94"/>
      <c r="N108" s="92">
        <f>IF($G$4=Dates1!$B$3,Datapack!F312,IF($G$4=Dates1!$B$4,Datapack!L312,IF($G$4=Dates1!$B$5,Datapack!R312,IF($G$4=Dates1!$B$6,Datapack!X312,))))</f>
        <v>0</v>
      </c>
    </row>
    <row r="109" spans="2:14">
      <c r="B109" s="329" t="s">
        <v>188</v>
      </c>
      <c r="C109" s="329"/>
      <c r="D109" s="329"/>
      <c r="E109" s="9"/>
      <c r="F109" s="92">
        <f>IF($G$4=Dates1!$B$3,Datapack!B313,IF($G$4=Dates1!$B$4,Datapack!H313,IF($G$4=Dates1!$B$5,Datapack!N313,IF($G$4=Dates1!$B$6,Datapack!T313,))))</f>
        <v>1</v>
      </c>
      <c r="G109" s="92"/>
      <c r="H109" s="92">
        <f>IF($G$4=Dates1!$B$3,Datapack!C313,IF($G$4=Dates1!$B$4,Datapack!I313,IF($G$4=Dates1!$B$5,Datapack!O313,IF($G$4=Dates1!$B$6,Datapack!U313,))))</f>
        <v>0</v>
      </c>
      <c r="I109" s="93"/>
      <c r="J109" s="92">
        <f>IF($G$4=Dates1!$B$3,Datapack!D313,IF($G$4=Dates1!$B$4,Datapack!J313,IF($G$4=Dates1!$B$5,Datapack!P313,IF($G$4=Dates1!$B$6,Datapack!V313,))))</f>
        <v>1</v>
      </c>
      <c r="K109" s="94"/>
      <c r="L109" s="92">
        <f>IF($G$4=Dates1!$B$3,Datapack!E313,IF($G$4=Dates1!$B$4,Datapack!K313,IF($G$4=Dates1!$B$5,Datapack!Q313,IF($G$4=Dates1!$B$6,Datapack!W313,))))</f>
        <v>0</v>
      </c>
      <c r="M109" s="94"/>
      <c r="N109" s="92">
        <f>IF($G$4=Dates1!$B$3,Datapack!F313,IF($G$4=Dates1!$B$4,Datapack!L313,IF($G$4=Dates1!$B$5,Datapack!R313,IF($G$4=Dates1!$B$6,Datapack!X313,))))</f>
        <v>0</v>
      </c>
    </row>
    <row r="110" spans="2:14">
      <c r="B110" s="329" t="s">
        <v>101</v>
      </c>
      <c r="C110" s="329"/>
      <c r="D110" s="329"/>
      <c r="E110" s="9"/>
      <c r="F110" s="92">
        <f>IF($G$4=Dates1!$B$3,Datapack!B314,IF($G$4=Dates1!$B$4,Datapack!H314,IF($G$4=Dates1!$B$5,Datapack!N314,IF($G$4=Dates1!$B$6,Datapack!T314,))))</f>
        <v>0</v>
      </c>
      <c r="G110" s="92"/>
      <c r="H110" s="92">
        <f>IF($G$4=Dates1!$B$3,Datapack!C314,IF($G$4=Dates1!$B$4,Datapack!I314,IF($G$4=Dates1!$B$5,Datapack!O314,IF($G$4=Dates1!$B$6,Datapack!U314,))))</f>
        <v>0</v>
      </c>
      <c r="I110" s="93"/>
      <c r="J110" s="92">
        <f>IF($G$4=Dates1!$B$3,Datapack!D314,IF($G$4=Dates1!$B$4,Datapack!J314,IF($G$4=Dates1!$B$5,Datapack!P314,IF($G$4=Dates1!$B$6,Datapack!V314,))))</f>
        <v>0</v>
      </c>
      <c r="K110" s="94"/>
      <c r="L110" s="92">
        <f>IF($G$4=Dates1!$B$3,Datapack!E314,IF($G$4=Dates1!$B$4,Datapack!K314,IF($G$4=Dates1!$B$5,Datapack!Q314,IF($G$4=Dates1!$B$6,Datapack!W314,))))</f>
        <v>0</v>
      </c>
      <c r="M110" s="94"/>
      <c r="N110" s="92">
        <f>IF($G$4=Dates1!$B$3,Datapack!F314,IF($G$4=Dates1!$B$4,Datapack!L314,IF($G$4=Dates1!$B$5,Datapack!R314,IF($G$4=Dates1!$B$6,Datapack!X314,))))</f>
        <v>0</v>
      </c>
    </row>
    <row r="111" spans="2:14">
      <c r="B111" s="329" t="s">
        <v>163</v>
      </c>
      <c r="C111" s="329"/>
      <c r="D111" s="329"/>
      <c r="E111" s="9"/>
      <c r="F111" s="92">
        <f>IF($G$4=Dates1!$B$3,Datapack!B315,IF($G$4=Dates1!$B$4,Datapack!H315,IF($G$4=Dates1!$B$5,Datapack!N315,IF($G$4=Dates1!$B$6,Datapack!T315,))))</f>
        <v>0</v>
      </c>
      <c r="G111" s="92"/>
      <c r="H111" s="92">
        <f>IF($G$4=Dates1!$B$3,Datapack!C315,IF($G$4=Dates1!$B$4,Datapack!I315,IF($G$4=Dates1!$B$5,Datapack!O315,IF($G$4=Dates1!$B$6,Datapack!U315,))))</f>
        <v>0</v>
      </c>
      <c r="I111" s="93"/>
      <c r="J111" s="92">
        <f>IF($G$4=Dates1!$B$3,Datapack!D315,IF($G$4=Dates1!$B$4,Datapack!J315,IF($G$4=Dates1!$B$5,Datapack!P315,IF($G$4=Dates1!$B$6,Datapack!V315,))))</f>
        <v>0</v>
      </c>
      <c r="K111" s="94"/>
      <c r="L111" s="92">
        <f>IF($G$4=Dates1!$B$3,Datapack!E315,IF($G$4=Dates1!$B$4,Datapack!K315,IF($G$4=Dates1!$B$5,Datapack!Q315,IF($G$4=Dates1!$B$6,Datapack!W315,))))</f>
        <v>0</v>
      </c>
      <c r="M111" s="94"/>
      <c r="N111" s="92">
        <f>IF($G$4=Dates1!$B$3,Datapack!F315,IF($G$4=Dates1!$B$4,Datapack!L315,IF($G$4=Dates1!$B$5,Datapack!R315,IF($G$4=Dates1!$B$6,Datapack!X315,))))</f>
        <v>0</v>
      </c>
    </row>
    <row r="112" spans="2:14">
      <c r="B112" s="329" t="s">
        <v>114</v>
      </c>
      <c r="C112" s="329"/>
      <c r="D112" s="329"/>
      <c r="E112" s="9"/>
      <c r="F112" s="92">
        <f>IF($G$4=Dates1!$B$3,Datapack!B316,IF($G$4=Dates1!$B$4,Datapack!H316,IF($G$4=Dates1!$B$5,Datapack!N316,IF($G$4=Dates1!$B$6,Datapack!T316,))))</f>
        <v>0</v>
      </c>
      <c r="G112" s="92"/>
      <c r="H112" s="92">
        <f>IF($G$4=Dates1!$B$3,Datapack!C316,IF($G$4=Dates1!$B$4,Datapack!I316,IF($G$4=Dates1!$B$5,Datapack!O316,IF($G$4=Dates1!$B$6,Datapack!U316,))))</f>
        <v>0</v>
      </c>
      <c r="I112" s="93"/>
      <c r="J112" s="92">
        <f>IF($G$4=Dates1!$B$3,Datapack!D316,IF($G$4=Dates1!$B$4,Datapack!J316,IF($G$4=Dates1!$B$5,Datapack!P316,IF($G$4=Dates1!$B$6,Datapack!V316,))))</f>
        <v>0</v>
      </c>
      <c r="K112" s="94"/>
      <c r="L112" s="92">
        <f>IF($G$4=Dates1!$B$3,Datapack!E316,IF($G$4=Dates1!$B$4,Datapack!K316,IF($G$4=Dates1!$B$5,Datapack!Q316,IF($G$4=Dates1!$B$6,Datapack!W316,))))</f>
        <v>0</v>
      </c>
      <c r="M112" s="94"/>
      <c r="N112" s="92">
        <f>IF($G$4=Dates1!$B$3,Datapack!F316,IF($G$4=Dates1!$B$4,Datapack!L316,IF($G$4=Dates1!$B$5,Datapack!R316,IF($G$4=Dates1!$B$6,Datapack!X316,))))</f>
        <v>0</v>
      </c>
    </row>
    <row r="113" spans="2:14">
      <c r="B113" s="329" t="s">
        <v>73</v>
      </c>
      <c r="C113" s="329"/>
      <c r="D113" s="329"/>
      <c r="E113" s="9"/>
      <c r="F113" s="92">
        <f>IF($G$4=Dates1!$B$3,Datapack!B317,IF($G$4=Dates1!$B$4,Datapack!H317,IF($G$4=Dates1!$B$5,Datapack!N317,IF($G$4=Dates1!$B$6,Datapack!T317,))))</f>
        <v>0</v>
      </c>
      <c r="G113" s="92"/>
      <c r="H113" s="92">
        <f>IF($G$4=Dates1!$B$3,Datapack!C317,IF($G$4=Dates1!$B$4,Datapack!I317,IF($G$4=Dates1!$B$5,Datapack!O317,IF($G$4=Dates1!$B$6,Datapack!U317,))))</f>
        <v>0</v>
      </c>
      <c r="I113" s="93"/>
      <c r="J113" s="92">
        <f>IF($G$4=Dates1!$B$3,Datapack!D317,IF($G$4=Dates1!$B$4,Datapack!J317,IF($G$4=Dates1!$B$5,Datapack!P317,IF($G$4=Dates1!$B$6,Datapack!V317,))))</f>
        <v>0</v>
      </c>
      <c r="K113" s="94"/>
      <c r="L113" s="92">
        <f>IF($G$4=Dates1!$B$3,Datapack!E317,IF($G$4=Dates1!$B$4,Datapack!K317,IF($G$4=Dates1!$B$5,Datapack!Q317,IF($G$4=Dates1!$B$6,Datapack!W317,))))</f>
        <v>0</v>
      </c>
      <c r="M113" s="94"/>
      <c r="N113" s="92">
        <f>IF($G$4=Dates1!$B$3,Datapack!F317,IF($G$4=Dates1!$B$4,Datapack!L317,IF($G$4=Dates1!$B$5,Datapack!R317,IF($G$4=Dates1!$B$6,Datapack!X317,))))</f>
        <v>0</v>
      </c>
    </row>
    <row r="114" spans="2:14">
      <c r="B114" s="329" t="s">
        <v>200</v>
      </c>
      <c r="C114" s="329"/>
      <c r="D114" s="329"/>
      <c r="E114" s="9"/>
      <c r="F114" s="92">
        <f>IF($G$4=Dates1!$B$3,Datapack!B318,IF($G$4=Dates1!$B$4,Datapack!H318,IF($G$4=Dates1!$B$5,Datapack!N318,IF($G$4=Dates1!$B$6,Datapack!T318,))))</f>
        <v>2</v>
      </c>
      <c r="G114" s="92"/>
      <c r="H114" s="92">
        <f>IF($G$4=Dates1!$B$3,Datapack!C318,IF($G$4=Dates1!$B$4,Datapack!I318,IF($G$4=Dates1!$B$5,Datapack!O318,IF($G$4=Dates1!$B$6,Datapack!U318,))))</f>
        <v>0</v>
      </c>
      <c r="I114" s="93"/>
      <c r="J114" s="92">
        <f>IF($G$4=Dates1!$B$3,Datapack!D318,IF($G$4=Dates1!$B$4,Datapack!J318,IF($G$4=Dates1!$B$5,Datapack!P318,IF($G$4=Dates1!$B$6,Datapack!V318,))))</f>
        <v>1</v>
      </c>
      <c r="K114" s="94"/>
      <c r="L114" s="92">
        <f>IF($G$4=Dates1!$B$3,Datapack!E318,IF($G$4=Dates1!$B$4,Datapack!K318,IF($G$4=Dates1!$B$5,Datapack!Q318,IF($G$4=Dates1!$B$6,Datapack!W318,))))</f>
        <v>1</v>
      </c>
      <c r="M114" s="94"/>
      <c r="N114" s="92">
        <f>IF($G$4=Dates1!$B$3,Datapack!F318,IF($G$4=Dates1!$B$4,Datapack!L318,IF($G$4=Dates1!$B$5,Datapack!R318,IF($G$4=Dates1!$B$6,Datapack!X318,))))</f>
        <v>0</v>
      </c>
    </row>
    <row r="115" spans="2:14">
      <c r="B115" s="329" t="s">
        <v>55</v>
      </c>
      <c r="C115" s="329"/>
      <c r="D115" s="329"/>
      <c r="E115" s="9"/>
      <c r="F115" s="92">
        <f>IF($G$4=Dates1!$B$3,Datapack!B319,IF($G$4=Dates1!$B$4,Datapack!H319,IF($G$4=Dates1!$B$5,Datapack!N319,IF($G$4=Dates1!$B$6,Datapack!T319,))))</f>
        <v>1</v>
      </c>
      <c r="G115" s="92"/>
      <c r="H115" s="92">
        <f>IF($G$4=Dates1!$B$3,Datapack!C319,IF($G$4=Dates1!$B$4,Datapack!I319,IF($G$4=Dates1!$B$5,Datapack!O319,IF($G$4=Dates1!$B$6,Datapack!U319,))))</f>
        <v>0</v>
      </c>
      <c r="I115" s="93"/>
      <c r="J115" s="92">
        <f>IF($G$4=Dates1!$B$3,Datapack!D319,IF($G$4=Dates1!$B$4,Datapack!J319,IF($G$4=Dates1!$B$5,Datapack!P319,IF($G$4=Dates1!$B$6,Datapack!V319,))))</f>
        <v>0</v>
      </c>
      <c r="K115" s="94"/>
      <c r="L115" s="92">
        <f>IF($G$4=Dates1!$B$3,Datapack!E319,IF($G$4=Dates1!$B$4,Datapack!K319,IF($G$4=Dates1!$B$5,Datapack!Q319,IF($G$4=Dates1!$B$6,Datapack!W319,))))</f>
        <v>1</v>
      </c>
      <c r="M115" s="94"/>
      <c r="N115" s="92">
        <f>IF($G$4=Dates1!$B$3,Datapack!F319,IF($G$4=Dates1!$B$4,Datapack!L319,IF($G$4=Dates1!$B$5,Datapack!R319,IF($G$4=Dates1!$B$6,Datapack!X319,))))</f>
        <v>0</v>
      </c>
    </row>
    <row r="116" spans="2:14">
      <c r="B116" s="329" t="s">
        <v>144</v>
      </c>
      <c r="C116" s="329"/>
      <c r="D116" s="329"/>
      <c r="E116" s="9"/>
      <c r="F116" s="92">
        <f>IF($G$4=Dates1!$B$3,Datapack!B320,IF($G$4=Dates1!$B$4,Datapack!H320,IF($G$4=Dates1!$B$5,Datapack!N320,IF($G$4=Dates1!$B$6,Datapack!T320,))))</f>
        <v>2</v>
      </c>
      <c r="G116" s="92"/>
      <c r="H116" s="92">
        <f>IF($G$4=Dates1!$B$3,Datapack!C320,IF($G$4=Dates1!$B$4,Datapack!I320,IF($G$4=Dates1!$B$5,Datapack!O320,IF($G$4=Dates1!$B$6,Datapack!U320,))))</f>
        <v>0</v>
      </c>
      <c r="I116" s="93"/>
      <c r="J116" s="92">
        <f>IF($G$4=Dates1!$B$3,Datapack!D320,IF($G$4=Dates1!$B$4,Datapack!J320,IF($G$4=Dates1!$B$5,Datapack!P320,IF($G$4=Dates1!$B$6,Datapack!V320,))))</f>
        <v>2</v>
      </c>
      <c r="K116" s="94"/>
      <c r="L116" s="92">
        <f>IF($G$4=Dates1!$B$3,Datapack!E320,IF($G$4=Dates1!$B$4,Datapack!K320,IF($G$4=Dates1!$B$5,Datapack!Q320,IF($G$4=Dates1!$B$6,Datapack!W320,))))</f>
        <v>0</v>
      </c>
      <c r="M116" s="94"/>
      <c r="N116" s="92">
        <f>IF($G$4=Dates1!$B$3,Datapack!F320,IF($G$4=Dates1!$B$4,Datapack!L320,IF($G$4=Dates1!$B$5,Datapack!R320,IF($G$4=Dates1!$B$6,Datapack!X320,))))</f>
        <v>0</v>
      </c>
    </row>
    <row r="117" spans="2:14">
      <c r="B117" s="329" t="s">
        <v>162</v>
      </c>
      <c r="C117" s="329"/>
      <c r="D117" s="329"/>
      <c r="E117" s="9"/>
      <c r="F117" s="92">
        <f>IF($G$4=Dates1!$B$3,Datapack!B321,IF($G$4=Dates1!$B$4,Datapack!H321,IF($G$4=Dates1!$B$5,Datapack!N321,IF($G$4=Dates1!$B$6,Datapack!T321,))))</f>
        <v>1</v>
      </c>
      <c r="G117" s="92"/>
      <c r="H117" s="92">
        <f>IF($G$4=Dates1!$B$3,Datapack!C321,IF($G$4=Dates1!$B$4,Datapack!I321,IF($G$4=Dates1!$B$5,Datapack!O321,IF($G$4=Dates1!$B$6,Datapack!U321,))))</f>
        <v>0</v>
      </c>
      <c r="I117" s="93"/>
      <c r="J117" s="92">
        <f>IF($G$4=Dates1!$B$3,Datapack!D321,IF($G$4=Dates1!$B$4,Datapack!J321,IF($G$4=Dates1!$B$5,Datapack!P321,IF($G$4=Dates1!$B$6,Datapack!V321,))))</f>
        <v>1</v>
      </c>
      <c r="K117" s="94"/>
      <c r="L117" s="92">
        <f>IF($G$4=Dates1!$B$3,Datapack!E321,IF($G$4=Dates1!$B$4,Datapack!K321,IF($G$4=Dates1!$B$5,Datapack!Q321,IF($G$4=Dates1!$B$6,Datapack!W321,))))</f>
        <v>0</v>
      </c>
      <c r="M117" s="94"/>
      <c r="N117" s="92">
        <f>IF($G$4=Dates1!$B$3,Datapack!F321,IF($G$4=Dates1!$B$4,Datapack!L321,IF($G$4=Dates1!$B$5,Datapack!R321,IF($G$4=Dates1!$B$6,Datapack!X321,))))</f>
        <v>0</v>
      </c>
    </row>
    <row r="118" spans="2:14">
      <c r="B118" s="329" t="s">
        <v>50</v>
      </c>
      <c r="C118" s="329"/>
      <c r="D118" s="329"/>
      <c r="E118" s="9"/>
      <c r="F118" s="92">
        <f>IF($G$4=Dates1!$B$3,Datapack!B322,IF($G$4=Dates1!$B$4,Datapack!H322,IF($G$4=Dates1!$B$5,Datapack!N322,IF($G$4=Dates1!$B$6,Datapack!T322,))))</f>
        <v>0</v>
      </c>
      <c r="G118" s="92"/>
      <c r="H118" s="92">
        <f>IF($G$4=Dates1!$B$3,Datapack!C322,IF($G$4=Dates1!$B$4,Datapack!I322,IF($G$4=Dates1!$B$5,Datapack!O322,IF($G$4=Dates1!$B$6,Datapack!U322,))))</f>
        <v>0</v>
      </c>
      <c r="I118" s="93"/>
      <c r="J118" s="92">
        <f>IF($G$4=Dates1!$B$3,Datapack!D322,IF($G$4=Dates1!$B$4,Datapack!J322,IF($G$4=Dates1!$B$5,Datapack!P322,IF($G$4=Dates1!$B$6,Datapack!V322,))))</f>
        <v>0</v>
      </c>
      <c r="K118" s="94"/>
      <c r="L118" s="92">
        <f>IF($G$4=Dates1!$B$3,Datapack!E322,IF($G$4=Dates1!$B$4,Datapack!K322,IF($G$4=Dates1!$B$5,Datapack!Q322,IF($G$4=Dates1!$B$6,Datapack!W322,))))</f>
        <v>0</v>
      </c>
      <c r="M118" s="94"/>
      <c r="N118" s="92">
        <f>IF($G$4=Dates1!$B$3,Datapack!F322,IF($G$4=Dates1!$B$4,Datapack!L322,IF($G$4=Dates1!$B$5,Datapack!R322,IF($G$4=Dates1!$B$6,Datapack!X322,))))</f>
        <v>0</v>
      </c>
    </row>
    <row r="119" spans="2:14">
      <c r="B119" s="329" t="s">
        <v>51</v>
      </c>
      <c r="C119" s="329"/>
      <c r="D119" s="329"/>
      <c r="E119" s="9"/>
      <c r="F119" s="92">
        <f>IF($G$4=Dates1!$B$3,Datapack!B323,IF($G$4=Dates1!$B$4,Datapack!H323,IF($G$4=Dates1!$B$5,Datapack!N323,IF($G$4=Dates1!$B$6,Datapack!T323,))))</f>
        <v>0</v>
      </c>
      <c r="G119" s="92"/>
      <c r="H119" s="92">
        <f>IF($G$4=Dates1!$B$3,Datapack!C323,IF($G$4=Dates1!$B$4,Datapack!I323,IF($G$4=Dates1!$B$5,Datapack!O323,IF($G$4=Dates1!$B$6,Datapack!U323,))))</f>
        <v>0</v>
      </c>
      <c r="I119" s="93"/>
      <c r="J119" s="92">
        <f>IF($G$4=Dates1!$B$3,Datapack!D323,IF($G$4=Dates1!$B$4,Datapack!J323,IF($G$4=Dates1!$B$5,Datapack!P323,IF($G$4=Dates1!$B$6,Datapack!V323,))))</f>
        <v>0</v>
      </c>
      <c r="K119" s="94"/>
      <c r="L119" s="92">
        <f>IF($G$4=Dates1!$B$3,Datapack!E323,IF($G$4=Dates1!$B$4,Datapack!K323,IF($G$4=Dates1!$B$5,Datapack!Q323,IF($G$4=Dates1!$B$6,Datapack!W323,))))</f>
        <v>0</v>
      </c>
      <c r="M119" s="94"/>
      <c r="N119" s="92">
        <f>IF($G$4=Dates1!$B$3,Datapack!F323,IF($G$4=Dates1!$B$4,Datapack!L323,IF($G$4=Dates1!$B$5,Datapack!R323,IF($G$4=Dates1!$B$6,Datapack!X323,))))</f>
        <v>0</v>
      </c>
    </row>
    <row r="120" spans="2:14">
      <c r="B120" s="329" t="s">
        <v>164</v>
      </c>
      <c r="C120" s="329"/>
      <c r="D120" s="329"/>
      <c r="E120" s="9"/>
      <c r="F120" s="92">
        <f>IF($G$4=Dates1!$B$3,Datapack!B324,IF($G$4=Dates1!$B$4,Datapack!H324,IF($G$4=Dates1!$B$5,Datapack!N324,IF($G$4=Dates1!$B$6,Datapack!T324,))))</f>
        <v>1</v>
      </c>
      <c r="G120" s="92"/>
      <c r="H120" s="92">
        <f>IF($G$4=Dates1!$B$3,Datapack!C324,IF($G$4=Dates1!$B$4,Datapack!I324,IF($G$4=Dates1!$B$5,Datapack!O324,IF($G$4=Dates1!$B$6,Datapack!U324,))))</f>
        <v>0</v>
      </c>
      <c r="I120" s="93"/>
      <c r="J120" s="92">
        <f>IF($G$4=Dates1!$B$3,Datapack!D324,IF($G$4=Dates1!$B$4,Datapack!J324,IF($G$4=Dates1!$B$5,Datapack!P324,IF($G$4=Dates1!$B$6,Datapack!V324,))))</f>
        <v>1</v>
      </c>
      <c r="K120" s="94"/>
      <c r="L120" s="92">
        <f>IF($G$4=Dates1!$B$3,Datapack!E324,IF($G$4=Dates1!$B$4,Datapack!K324,IF($G$4=Dates1!$B$5,Datapack!Q324,IF($G$4=Dates1!$B$6,Datapack!W324,))))</f>
        <v>0</v>
      </c>
      <c r="M120" s="94"/>
      <c r="N120" s="92">
        <f>IF($G$4=Dates1!$B$3,Datapack!F324,IF($G$4=Dates1!$B$4,Datapack!L324,IF($G$4=Dates1!$B$5,Datapack!R324,IF($G$4=Dates1!$B$6,Datapack!X324,))))</f>
        <v>0</v>
      </c>
    </row>
    <row r="121" spans="2:14">
      <c r="B121" s="329" t="s">
        <v>60</v>
      </c>
      <c r="C121" s="329"/>
      <c r="D121" s="329"/>
      <c r="E121" s="9"/>
      <c r="F121" s="92">
        <f>IF($G$4=Dates1!$B$3,Datapack!B325,IF($G$4=Dates1!$B$4,Datapack!H325,IF($G$4=Dates1!$B$5,Datapack!N325,IF($G$4=Dates1!$B$6,Datapack!T325,))))</f>
        <v>0</v>
      </c>
      <c r="G121" s="92"/>
      <c r="H121" s="92">
        <f>IF($G$4=Dates1!$B$3,Datapack!C325,IF($G$4=Dates1!$B$4,Datapack!I325,IF($G$4=Dates1!$B$5,Datapack!O325,IF($G$4=Dates1!$B$6,Datapack!U325,))))</f>
        <v>0</v>
      </c>
      <c r="I121" s="93"/>
      <c r="J121" s="92">
        <f>IF($G$4=Dates1!$B$3,Datapack!D325,IF($G$4=Dates1!$B$4,Datapack!J325,IF($G$4=Dates1!$B$5,Datapack!P325,IF($G$4=Dates1!$B$6,Datapack!V325,))))</f>
        <v>0</v>
      </c>
      <c r="K121" s="94"/>
      <c r="L121" s="92">
        <f>IF($G$4=Dates1!$B$3,Datapack!E325,IF($G$4=Dates1!$B$4,Datapack!K325,IF($G$4=Dates1!$B$5,Datapack!Q325,IF($G$4=Dates1!$B$6,Datapack!W325,))))</f>
        <v>0</v>
      </c>
      <c r="M121" s="94"/>
      <c r="N121" s="92">
        <f>IF($G$4=Dates1!$B$3,Datapack!F325,IF($G$4=Dates1!$B$4,Datapack!L325,IF($G$4=Dates1!$B$5,Datapack!R325,IF($G$4=Dates1!$B$6,Datapack!X325,))))</f>
        <v>0</v>
      </c>
    </row>
    <row r="122" spans="2:14">
      <c r="B122" s="329" t="s">
        <v>189</v>
      </c>
      <c r="C122" s="329"/>
      <c r="D122" s="329"/>
      <c r="E122" s="9"/>
      <c r="F122" s="92">
        <f>IF($G$4=Dates1!$B$3,Datapack!B326,IF($G$4=Dates1!$B$4,Datapack!H326,IF($G$4=Dates1!$B$5,Datapack!N326,IF($G$4=Dates1!$B$6,Datapack!T326,))))</f>
        <v>1</v>
      </c>
      <c r="G122" s="92"/>
      <c r="H122" s="92">
        <f>IF($G$4=Dates1!$B$3,Datapack!C326,IF($G$4=Dates1!$B$4,Datapack!I326,IF($G$4=Dates1!$B$5,Datapack!O326,IF($G$4=Dates1!$B$6,Datapack!U326,))))</f>
        <v>0</v>
      </c>
      <c r="I122" s="93"/>
      <c r="J122" s="92">
        <f>IF($G$4=Dates1!$B$3,Datapack!D326,IF($G$4=Dates1!$B$4,Datapack!J326,IF($G$4=Dates1!$B$5,Datapack!P326,IF($G$4=Dates1!$B$6,Datapack!V326,))))</f>
        <v>1</v>
      </c>
      <c r="K122" s="94"/>
      <c r="L122" s="92">
        <f>IF($G$4=Dates1!$B$3,Datapack!E326,IF($G$4=Dates1!$B$4,Datapack!K326,IF($G$4=Dates1!$B$5,Datapack!Q326,IF($G$4=Dates1!$B$6,Datapack!W326,))))</f>
        <v>0</v>
      </c>
      <c r="M122" s="94"/>
      <c r="N122" s="92">
        <f>IF($G$4=Dates1!$B$3,Datapack!F326,IF($G$4=Dates1!$B$4,Datapack!L326,IF($G$4=Dates1!$B$5,Datapack!R326,IF($G$4=Dates1!$B$6,Datapack!X326,))))</f>
        <v>0</v>
      </c>
    </row>
    <row r="123" spans="2:14">
      <c r="B123" s="329" t="s">
        <v>190</v>
      </c>
      <c r="C123" s="329"/>
      <c r="D123" s="329"/>
      <c r="E123" s="9"/>
      <c r="F123" s="92">
        <f>IF($G$4=Dates1!$B$3,Datapack!B327,IF($G$4=Dates1!$B$4,Datapack!H327,IF($G$4=Dates1!$B$5,Datapack!N327,IF($G$4=Dates1!$B$6,Datapack!T327,))))</f>
        <v>0</v>
      </c>
      <c r="G123" s="92"/>
      <c r="H123" s="92">
        <f>IF($G$4=Dates1!$B$3,Datapack!C327,IF($G$4=Dates1!$B$4,Datapack!I327,IF($G$4=Dates1!$B$5,Datapack!O327,IF($G$4=Dates1!$B$6,Datapack!U327,))))</f>
        <v>0</v>
      </c>
      <c r="I123" s="93"/>
      <c r="J123" s="92">
        <f>IF($G$4=Dates1!$B$3,Datapack!D327,IF($G$4=Dates1!$B$4,Datapack!J327,IF($G$4=Dates1!$B$5,Datapack!P327,IF($G$4=Dates1!$B$6,Datapack!V327,))))</f>
        <v>0</v>
      </c>
      <c r="K123" s="94"/>
      <c r="L123" s="92">
        <f>IF($G$4=Dates1!$B$3,Datapack!E327,IF($G$4=Dates1!$B$4,Datapack!K327,IF($G$4=Dates1!$B$5,Datapack!Q327,IF($G$4=Dates1!$B$6,Datapack!W327,))))</f>
        <v>0</v>
      </c>
      <c r="M123" s="94"/>
      <c r="N123" s="92">
        <f>IF($G$4=Dates1!$B$3,Datapack!F327,IF($G$4=Dates1!$B$4,Datapack!L327,IF($G$4=Dates1!$B$5,Datapack!R327,IF($G$4=Dates1!$B$6,Datapack!X327,))))</f>
        <v>0</v>
      </c>
    </row>
    <row r="124" spans="2:14">
      <c r="B124" s="329" t="s">
        <v>33</v>
      </c>
      <c r="C124" s="329"/>
      <c r="D124" s="329"/>
      <c r="E124" s="9"/>
      <c r="F124" s="92">
        <f>IF($G$4=Dates1!$B$3,Datapack!B328,IF($G$4=Dates1!$B$4,Datapack!H328,IF($G$4=Dates1!$B$5,Datapack!N328,IF($G$4=Dates1!$B$6,Datapack!T328,))))</f>
        <v>0</v>
      </c>
      <c r="G124" s="92"/>
      <c r="H124" s="92">
        <f>IF($G$4=Dates1!$B$3,Datapack!C328,IF($G$4=Dates1!$B$4,Datapack!I328,IF($G$4=Dates1!$B$5,Datapack!O328,IF($G$4=Dates1!$B$6,Datapack!U328,))))</f>
        <v>0</v>
      </c>
      <c r="I124" s="93"/>
      <c r="J124" s="92">
        <f>IF($G$4=Dates1!$B$3,Datapack!D328,IF($G$4=Dates1!$B$4,Datapack!J328,IF($G$4=Dates1!$B$5,Datapack!P328,IF($G$4=Dates1!$B$6,Datapack!V328,))))</f>
        <v>0</v>
      </c>
      <c r="K124" s="94"/>
      <c r="L124" s="92">
        <f>IF($G$4=Dates1!$B$3,Datapack!E328,IF($G$4=Dates1!$B$4,Datapack!K328,IF($G$4=Dates1!$B$5,Datapack!Q328,IF($G$4=Dates1!$B$6,Datapack!W328,))))</f>
        <v>0</v>
      </c>
      <c r="M124" s="94"/>
      <c r="N124" s="92">
        <f>IF($G$4=Dates1!$B$3,Datapack!F328,IF($G$4=Dates1!$B$4,Datapack!L328,IF($G$4=Dates1!$B$5,Datapack!R328,IF($G$4=Dates1!$B$6,Datapack!X328,))))</f>
        <v>0</v>
      </c>
    </row>
    <row r="125" spans="2:14">
      <c r="B125" s="329" t="s">
        <v>126</v>
      </c>
      <c r="C125" s="329"/>
      <c r="D125" s="329"/>
      <c r="E125" s="9"/>
      <c r="F125" s="92">
        <f>IF($G$4=Dates1!$B$3,Datapack!B329,IF($G$4=Dates1!$B$4,Datapack!H329,IF($G$4=Dates1!$B$5,Datapack!N329,IF($G$4=Dates1!$B$6,Datapack!T329,))))</f>
        <v>1</v>
      </c>
      <c r="G125" s="92"/>
      <c r="H125" s="92">
        <f>IF($G$4=Dates1!$B$3,Datapack!C329,IF($G$4=Dates1!$B$4,Datapack!I329,IF($G$4=Dates1!$B$5,Datapack!O329,IF($G$4=Dates1!$B$6,Datapack!U329,))))</f>
        <v>0</v>
      </c>
      <c r="I125" s="93"/>
      <c r="J125" s="92">
        <f>IF($G$4=Dates1!$B$3,Datapack!D329,IF($G$4=Dates1!$B$4,Datapack!J329,IF($G$4=Dates1!$B$5,Datapack!P329,IF($G$4=Dates1!$B$6,Datapack!V329,))))</f>
        <v>1</v>
      </c>
      <c r="K125" s="94"/>
      <c r="L125" s="92">
        <f>IF($G$4=Dates1!$B$3,Datapack!E329,IF($G$4=Dates1!$B$4,Datapack!K329,IF($G$4=Dates1!$B$5,Datapack!Q329,IF($G$4=Dates1!$B$6,Datapack!W329,))))</f>
        <v>0</v>
      </c>
      <c r="M125" s="94"/>
      <c r="N125" s="92">
        <f>IF($G$4=Dates1!$B$3,Datapack!F329,IF($G$4=Dates1!$B$4,Datapack!L329,IF($G$4=Dates1!$B$5,Datapack!R329,IF($G$4=Dates1!$B$6,Datapack!X329,))))</f>
        <v>0</v>
      </c>
    </row>
    <row r="126" spans="2:14">
      <c r="B126" s="329" t="s">
        <v>148</v>
      </c>
      <c r="C126" s="329"/>
      <c r="D126" s="329"/>
      <c r="E126" s="9"/>
      <c r="F126" s="92">
        <f>IF($G$4=Dates1!$B$3,Datapack!B330,IF($G$4=Dates1!$B$4,Datapack!H330,IF($G$4=Dates1!$B$5,Datapack!N330,IF($G$4=Dates1!$B$6,Datapack!T330,))))</f>
        <v>1</v>
      </c>
      <c r="G126" s="92"/>
      <c r="H126" s="92">
        <f>IF($G$4=Dates1!$B$3,Datapack!C330,IF($G$4=Dates1!$B$4,Datapack!I330,IF($G$4=Dates1!$B$5,Datapack!O330,IF($G$4=Dates1!$B$6,Datapack!U330,))))</f>
        <v>0</v>
      </c>
      <c r="I126" s="93"/>
      <c r="J126" s="92">
        <f>IF($G$4=Dates1!$B$3,Datapack!D330,IF($G$4=Dates1!$B$4,Datapack!J330,IF($G$4=Dates1!$B$5,Datapack!P330,IF($G$4=Dates1!$B$6,Datapack!V330,))))</f>
        <v>1</v>
      </c>
      <c r="K126" s="94"/>
      <c r="L126" s="92">
        <f>IF($G$4=Dates1!$B$3,Datapack!E330,IF($G$4=Dates1!$B$4,Datapack!K330,IF($G$4=Dates1!$B$5,Datapack!Q330,IF($G$4=Dates1!$B$6,Datapack!W330,))))</f>
        <v>0</v>
      </c>
      <c r="M126" s="94"/>
      <c r="N126" s="92">
        <f>IF($G$4=Dates1!$B$3,Datapack!F330,IF($G$4=Dates1!$B$4,Datapack!L330,IF($G$4=Dates1!$B$5,Datapack!R330,IF($G$4=Dates1!$B$6,Datapack!X330,))))</f>
        <v>0</v>
      </c>
    </row>
    <row r="127" spans="2:14">
      <c r="B127" s="329" t="s">
        <v>34</v>
      </c>
      <c r="C127" s="329"/>
      <c r="D127" s="329"/>
      <c r="E127" s="9"/>
      <c r="F127" s="92">
        <f>IF($G$4=Dates1!$B$3,Datapack!B331,IF($G$4=Dates1!$B$4,Datapack!H331,IF($G$4=Dates1!$B$5,Datapack!N331,IF($G$4=Dates1!$B$6,Datapack!T331,))))</f>
        <v>0</v>
      </c>
      <c r="G127" s="92"/>
      <c r="H127" s="92">
        <f>IF($G$4=Dates1!$B$3,Datapack!C331,IF($G$4=Dates1!$B$4,Datapack!I331,IF($G$4=Dates1!$B$5,Datapack!O331,IF($G$4=Dates1!$B$6,Datapack!U331,))))</f>
        <v>0</v>
      </c>
      <c r="I127" s="93"/>
      <c r="J127" s="92">
        <f>IF($G$4=Dates1!$B$3,Datapack!D331,IF($G$4=Dates1!$B$4,Datapack!J331,IF($G$4=Dates1!$B$5,Datapack!P331,IF($G$4=Dates1!$B$6,Datapack!V331,))))</f>
        <v>0</v>
      </c>
      <c r="K127" s="94"/>
      <c r="L127" s="92">
        <f>IF($G$4=Dates1!$B$3,Datapack!E331,IF($G$4=Dates1!$B$4,Datapack!K331,IF($G$4=Dates1!$B$5,Datapack!Q331,IF($G$4=Dates1!$B$6,Datapack!W331,))))</f>
        <v>0</v>
      </c>
      <c r="M127" s="94"/>
      <c r="N127" s="92">
        <f>IF($G$4=Dates1!$B$3,Datapack!F331,IF($G$4=Dates1!$B$4,Datapack!L331,IF($G$4=Dates1!$B$5,Datapack!R331,IF($G$4=Dates1!$B$6,Datapack!X331,))))</f>
        <v>0</v>
      </c>
    </row>
    <row r="128" spans="2:14">
      <c r="B128" s="329" t="s">
        <v>149</v>
      </c>
      <c r="C128" s="329"/>
      <c r="D128" s="329"/>
      <c r="E128" s="9"/>
      <c r="F128" s="92">
        <f>IF($G$4=Dates1!$B$3,Datapack!B332,IF($G$4=Dates1!$B$4,Datapack!H332,IF($G$4=Dates1!$B$5,Datapack!N332,IF($G$4=Dates1!$B$6,Datapack!T332,))))</f>
        <v>2</v>
      </c>
      <c r="G128" s="92"/>
      <c r="H128" s="92">
        <f>IF($G$4=Dates1!$B$3,Datapack!C332,IF($G$4=Dates1!$B$4,Datapack!I332,IF($G$4=Dates1!$B$5,Datapack!O332,IF($G$4=Dates1!$B$6,Datapack!U332,))))</f>
        <v>1</v>
      </c>
      <c r="I128" s="93"/>
      <c r="J128" s="92">
        <f>IF($G$4=Dates1!$B$3,Datapack!D332,IF($G$4=Dates1!$B$4,Datapack!J332,IF($G$4=Dates1!$B$5,Datapack!P332,IF($G$4=Dates1!$B$6,Datapack!V332,))))</f>
        <v>1</v>
      </c>
      <c r="K128" s="94"/>
      <c r="L128" s="92">
        <f>IF($G$4=Dates1!$B$3,Datapack!E332,IF($G$4=Dates1!$B$4,Datapack!K332,IF($G$4=Dates1!$B$5,Datapack!Q332,IF($G$4=Dates1!$B$6,Datapack!W332,))))</f>
        <v>0</v>
      </c>
      <c r="M128" s="94"/>
      <c r="N128" s="92">
        <f>IF($G$4=Dates1!$B$3,Datapack!F332,IF($G$4=Dates1!$B$4,Datapack!L332,IF($G$4=Dates1!$B$5,Datapack!R332,IF($G$4=Dates1!$B$6,Datapack!X332,))))</f>
        <v>0</v>
      </c>
    </row>
    <row r="129" spans="2:14">
      <c r="B129" s="329" t="s">
        <v>150</v>
      </c>
      <c r="C129" s="329"/>
      <c r="D129" s="329"/>
      <c r="E129" s="9"/>
      <c r="F129" s="92">
        <f>IF($G$4=Dates1!$B$3,Datapack!B333,IF($G$4=Dates1!$B$4,Datapack!H333,IF($G$4=Dates1!$B$5,Datapack!N333,IF($G$4=Dates1!$B$6,Datapack!T333,))))</f>
        <v>0</v>
      </c>
      <c r="G129" s="92"/>
      <c r="H129" s="92">
        <f>IF($G$4=Dates1!$B$3,Datapack!C333,IF($G$4=Dates1!$B$4,Datapack!I333,IF($G$4=Dates1!$B$5,Datapack!O333,IF($G$4=Dates1!$B$6,Datapack!U333,))))</f>
        <v>0</v>
      </c>
      <c r="I129" s="93"/>
      <c r="J129" s="92">
        <f>IF($G$4=Dates1!$B$3,Datapack!D333,IF($G$4=Dates1!$B$4,Datapack!J333,IF($G$4=Dates1!$B$5,Datapack!P333,IF($G$4=Dates1!$B$6,Datapack!V333,))))</f>
        <v>0</v>
      </c>
      <c r="K129" s="94"/>
      <c r="L129" s="92">
        <f>IF($G$4=Dates1!$B$3,Datapack!E333,IF($G$4=Dates1!$B$4,Datapack!K333,IF($G$4=Dates1!$B$5,Datapack!Q333,IF($G$4=Dates1!$B$6,Datapack!W333,))))</f>
        <v>0</v>
      </c>
      <c r="M129" s="94"/>
      <c r="N129" s="92">
        <f>IF($G$4=Dates1!$B$3,Datapack!F333,IF($G$4=Dates1!$B$4,Datapack!L333,IF($G$4=Dates1!$B$5,Datapack!R333,IF($G$4=Dates1!$B$6,Datapack!X333,))))</f>
        <v>0</v>
      </c>
    </row>
    <row r="130" spans="2:14">
      <c r="B130" s="329" t="s">
        <v>184</v>
      </c>
      <c r="C130" s="329"/>
      <c r="D130" s="329"/>
      <c r="E130" s="9"/>
      <c r="F130" s="92">
        <f>IF($G$4=Dates1!$B$3,Datapack!B334,IF($G$4=Dates1!$B$4,Datapack!H334,IF($G$4=Dates1!$B$5,Datapack!N334,IF($G$4=Dates1!$B$6,Datapack!T334,))))</f>
        <v>0</v>
      </c>
      <c r="G130" s="92"/>
      <c r="H130" s="92">
        <f>IF($G$4=Dates1!$B$3,Datapack!C334,IF($G$4=Dates1!$B$4,Datapack!I334,IF($G$4=Dates1!$B$5,Datapack!O334,IF($G$4=Dates1!$B$6,Datapack!U334,))))</f>
        <v>0</v>
      </c>
      <c r="I130" s="93"/>
      <c r="J130" s="92">
        <f>IF($G$4=Dates1!$B$3,Datapack!D334,IF($G$4=Dates1!$B$4,Datapack!J334,IF($G$4=Dates1!$B$5,Datapack!P334,IF($G$4=Dates1!$B$6,Datapack!V334,))))</f>
        <v>0</v>
      </c>
      <c r="K130" s="94"/>
      <c r="L130" s="92">
        <f>IF($G$4=Dates1!$B$3,Datapack!E334,IF($G$4=Dates1!$B$4,Datapack!K334,IF($G$4=Dates1!$B$5,Datapack!Q334,IF($G$4=Dates1!$B$6,Datapack!W334,))))</f>
        <v>0</v>
      </c>
      <c r="M130" s="94"/>
      <c r="N130" s="92">
        <f>IF($G$4=Dates1!$B$3,Datapack!F334,IF($G$4=Dates1!$B$4,Datapack!L334,IF($G$4=Dates1!$B$5,Datapack!R334,IF($G$4=Dates1!$B$6,Datapack!X334,))))</f>
        <v>0</v>
      </c>
    </row>
    <row r="131" spans="2:14">
      <c r="B131" s="329" t="s">
        <v>35</v>
      </c>
      <c r="C131" s="329"/>
      <c r="D131" s="329"/>
      <c r="E131" s="9"/>
      <c r="F131" s="92">
        <f>IF($G$4=Dates1!$B$3,Datapack!B335,IF($G$4=Dates1!$B$4,Datapack!H335,IF($G$4=Dates1!$B$5,Datapack!N335,IF($G$4=Dates1!$B$6,Datapack!T335,))))</f>
        <v>2</v>
      </c>
      <c r="G131" s="92"/>
      <c r="H131" s="92">
        <f>IF($G$4=Dates1!$B$3,Datapack!C335,IF($G$4=Dates1!$B$4,Datapack!I335,IF($G$4=Dates1!$B$5,Datapack!O335,IF($G$4=Dates1!$B$6,Datapack!U335,))))</f>
        <v>0</v>
      </c>
      <c r="I131" s="93"/>
      <c r="J131" s="92">
        <f>IF($G$4=Dates1!$B$3,Datapack!D335,IF($G$4=Dates1!$B$4,Datapack!J335,IF($G$4=Dates1!$B$5,Datapack!P335,IF($G$4=Dates1!$B$6,Datapack!V335,))))</f>
        <v>2</v>
      </c>
      <c r="K131" s="94"/>
      <c r="L131" s="92">
        <f>IF($G$4=Dates1!$B$3,Datapack!E335,IF($G$4=Dates1!$B$4,Datapack!K335,IF($G$4=Dates1!$B$5,Datapack!Q335,IF($G$4=Dates1!$B$6,Datapack!W335,))))</f>
        <v>0</v>
      </c>
      <c r="M131" s="94"/>
      <c r="N131" s="92">
        <f>IF($G$4=Dates1!$B$3,Datapack!F335,IF($G$4=Dates1!$B$4,Datapack!L335,IF($G$4=Dates1!$B$5,Datapack!R335,IF($G$4=Dates1!$B$6,Datapack!X335,))))</f>
        <v>0</v>
      </c>
    </row>
    <row r="132" spans="2:14">
      <c r="B132" s="329" t="s">
        <v>66</v>
      </c>
      <c r="C132" s="329"/>
      <c r="D132" s="329"/>
      <c r="E132" s="8"/>
      <c r="F132" s="92">
        <f>IF($G$4=Dates1!$B$3,Datapack!B336,IF($G$4=Dates1!$B$4,Datapack!H336,IF($G$4=Dates1!$B$5,Datapack!N336,IF($G$4=Dates1!$B$6,Datapack!T336,))))</f>
        <v>0</v>
      </c>
      <c r="G132" s="92"/>
      <c r="H132" s="92">
        <f>IF($G$4=Dates1!$B$3,Datapack!C336,IF($G$4=Dates1!$B$4,Datapack!I336,IF($G$4=Dates1!$B$5,Datapack!O336,IF($G$4=Dates1!$B$6,Datapack!U336,))))</f>
        <v>0</v>
      </c>
      <c r="I132" s="93"/>
      <c r="J132" s="92">
        <f>IF($G$4=Dates1!$B$3,Datapack!D336,IF($G$4=Dates1!$B$4,Datapack!J336,IF($G$4=Dates1!$B$5,Datapack!P336,IF($G$4=Dates1!$B$6,Datapack!V336,))))</f>
        <v>0</v>
      </c>
      <c r="K132" s="94"/>
      <c r="L132" s="92">
        <f>IF($G$4=Dates1!$B$3,Datapack!E336,IF($G$4=Dates1!$B$4,Datapack!K336,IF($G$4=Dates1!$B$5,Datapack!Q336,IF($G$4=Dates1!$B$6,Datapack!W336,))))</f>
        <v>0</v>
      </c>
      <c r="M132" s="94"/>
      <c r="N132" s="92">
        <f>IF($G$4=Dates1!$B$3,Datapack!F336,IF($G$4=Dates1!$B$4,Datapack!L336,IF($G$4=Dates1!$B$5,Datapack!R336,IF($G$4=Dates1!$B$6,Datapack!X336,))))</f>
        <v>0</v>
      </c>
    </row>
    <row r="133" spans="2:14">
      <c r="B133" s="329" t="s">
        <v>67</v>
      </c>
      <c r="C133" s="329"/>
      <c r="D133" s="329"/>
      <c r="E133" s="6"/>
      <c r="F133" s="92">
        <f>IF($G$4=Dates1!$B$3,Datapack!B337,IF($G$4=Dates1!$B$4,Datapack!H337,IF($G$4=Dates1!$B$5,Datapack!N337,IF($G$4=Dates1!$B$6,Datapack!T337,))))</f>
        <v>0</v>
      </c>
      <c r="G133" s="92"/>
      <c r="H133" s="92">
        <f>IF($G$4=Dates1!$B$3,Datapack!C337,IF($G$4=Dates1!$B$4,Datapack!I337,IF($G$4=Dates1!$B$5,Datapack!O337,IF($G$4=Dates1!$B$6,Datapack!U337,))))</f>
        <v>0</v>
      </c>
      <c r="I133" s="93"/>
      <c r="J133" s="92">
        <f>IF($G$4=Dates1!$B$3,Datapack!D337,IF($G$4=Dates1!$B$4,Datapack!J337,IF($G$4=Dates1!$B$5,Datapack!P337,IF($G$4=Dates1!$B$6,Datapack!V337,))))</f>
        <v>0</v>
      </c>
      <c r="K133" s="94"/>
      <c r="L133" s="92">
        <f>IF($G$4=Dates1!$B$3,Datapack!E337,IF($G$4=Dates1!$B$4,Datapack!K337,IF($G$4=Dates1!$B$5,Datapack!Q337,IF($G$4=Dates1!$B$6,Datapack!W337,))))</f>
        <v>0</v>
      </c>
      <c r="M133" s="94"/>
      <c r="N133" s="92">
        <f>IF($G$4=Dates1!$B$3,Datapack!F337,IF($G$4=Dates1!$B$4,Datapack!L337,IF($G$4=Dates1!$B$5,Datapack!R337,IF($G$4=Dates1!$B$6,Datapack!X337,))))</f>
        <v>0</v>
      </c>
    </row>
    <row r="134" spans="2:14">
      <c r="B134" s="329" t="s">
        <v>92</v>
      </c>
      <c r="C134" s="329"/>
      <c r="D134" s="329"/>
      <c r="E134" s="9"/>
      <c r="F134" s="92">
        <f>IF($G$4=Dates1!$B$3,Datapack!B338,IF($G$4=Dates1!$B$4,Datapack!H338,IF($G$4=Dates1!$B$5,Datapack!N338,IF($G$4=Dates1!$B$6,Datapack!T338,))))</f>
        <v>0</v>
      </c>
      <c r="G134" s="92"/>
      <c r="H134" s="92">
        <f>IF($G$4=Dates1!$B$3,Datapack!C338,IF($G$4=Dates1!$B$4,Datapack!I338,IF($G$4=Dates1!$B$5,Datapack!O338,IF($G$4=Dates1!$B$6,Datapack!U338,))))</f>
        <v>0</v>
      </c>
      <c r="I134" s="93"/>
      <c r="J134" s="92">
        <f>IF($G$4=Dates1!$B$3,Datapack!D338,IF($G$4=Dates1!$B$4,Datapack!J338,IF($G$4=Dates1!$B$5,Datapack!P338,IF($G$4=Dates1!$B$6,Datapack!V338,))))</f>
        <v>0</v>
      </c>
      <c r="K134" s="94"/>
      <c r="L134" s="92">
        <f>IF($G$4=Dates1!$B$3,Datapack!E338,IF($G$4=Dates1!$B$4,Datapack!K338,IF($G$4=Dates1!$B$5,Datapack!Q338,IF($G$4=Dates1!$B$6,Datapack!W338,))))</f>
        <v>0</v>
      </c>
      <c r="M134" s="94"/>
      <c r="N134" s="92">
        <f>IF($G$4=Dates1!$B$3,Datapack!F338,IF($G$4=Dates1!$B$4,Datapack!L338,IF($G$4=Dates1!$B$5,Datapack!R338,IF($G$4=Dates1!$B$6,Datapack!X338,))))</f>
        <v>0</v>
      </c>
    </row>
    <row r="135" spans="2:14">
      <c r="B135" s="329" t="s">
        <v>36</v>
      </c>
      <c r="C135" s="329"/>
      <c r="D135" s="329"/>
      <c r="E135" s="9"/>
      <c r="F135" s="92">
        <f>IF($G$4=Dates1!$B$3,Datapack!B339,IF($G$4=Dates1!$B$4,Datapack!H339,IF($G$4=Dates1!$B$5,Datapack!N339,IF($G$4=Dates1!$B$6,Datapack!T339,))))</f>
        <v>0</v>
      </c>
      <c r="G135" s="92"/>
      <c r="H135" s="92">
        <f>IF($G$4=Dates1!$B$3,Datapack!C339,IF($G$4=Dates1!$B$4,Datapack!I339,IF($G$4=Dates1!$B$5,Datapack!O339,IF($G$4=Dates1!$B$6,Datapack!U339,))))</f>
        <v>0</v>
      </c>
      <c r="I135" s="93"/>
      <c r="J135" s="92">
        <f>IF($G$4=Dates1!$B$3,Datapack!D339,IF($G$4=Dates1!$B$4,Datapack!J339,IF($G$4=Dates1!$B$5,Datapack!P339,IF($G$4=Dates1!$B$6,Datapack!V339,))))</f>
        <v>0</v>
      </c>
      <c r="K135" s="94"/>
      <c r="L135" s="92">
        <f>IF($G$4=Dates1!$B$3,Datapack!E339,IF($G$4=Dates1!$B$4,Datapack!K339,IF($G$4=Dates1!$B$5,Datapack!Q339,IF($G$4=Dates1!$B$6,Datapack!W339,))))</f>
        <v>0</v>
      </c>
      <c r="M135" s="94"/>
      <c r="N135" s="92">
        <f>IF($G$4=Dates1!$B$3,Datapack!F339,IF($G$4=Dates1!$B$4,Datapack!L339,IF($G$4=Dates1!$B$5,Datapack!R339,IF($G$4=Dates1!$B$6,Datapack!X339,))))</f>
        <v>0</v>
      </c>
    </row>
    <row r="136" spans="2:14">
      <c r="B136" s="329" t="s">
        <v>93</v>
      </c>
      <c r="C136" s="329"/>
      <c r="D136" s="329"/>
      <c r="E136" s="9"/>
      <c r="F136" s="92">
        <f>IF($G$4=Dates1!$B$3,Datapack!B340,IF($G$4=Dates1!$B$4,Datapack!H340,IF($G$4=Dates1!$B$5,Datapack!N340,IF($G$4=Dates1!$B$6,Datapack!T340,))))</f>
        <v>0</v>
      </c>
      <c r="G136" s="92"/>
      <c r="H136" s="92">
        <f>IF($G$4=Dates1!$B$3,Datapack!C340,IF($G$4=Dates1!$B$4,Datapack!I340,IF($G$4=Dates1!$B$5,Datapack!O340,IF($G$4=Dates1!$B$6,Datapack!U340,))))</f>
        <v>0</v>
      </c>
      <c r="I136" s="93"/>
      <c r="J136" s="92">
        <f>IF($G$4=Dates1!$B$3,Datapack!D340,IF($G$4=Dates1!$B$4,Datapack!J340,IF($G$4=Dates1!$B$5,Datapack!P340,IF($G$4=Dates1!$B$6,Datapack!V340,))))</f>
        <v>0</v>
      </c>
      <c r="K136" s="94"/>
      <c r="L136" s="92">
        <f>IF($G$4=Dates1!$B$3,Datapack!E340,IF($G$4=Dates1!$B$4,Datapack!K340,IF($G$4=Dates1!$B$5,Datapack!Q340,IF($G$4=Dates1!$B$6,Datapack!W340,))))</f>
        <v>0</v>
      </c>
      <c r="M136" s="94"/>
      <c r="N136" s="92">
        <f>IF($G$4=Dates1!$B$3,Datapack!F340,IF($G$4=Dates1!$B$4,Datapack!L340,IF($G$4=Dates1!$B$5,Datapack!R340,IF($G$4=Dates1!$B$6,Datapack!X340,))))</f>
        <v>0</v>
      </c>
    </row>
    <row r="137" spans="2:14">
      <c r="B137" s="329" t="s">
        <v>37</v>
      </c>
      <c r="C137" s="329"/>
      <c r="D137" s="329"/>
      <c r="E137" s="9"/>
      <c r="F137" s="92">
        <f>IF($G$4=Dates1!$B$3,Datapack!B341,IF($G$4=Dates1!$B$4,Datapack!H341,IF($G$4=Dates1!$B$5,Datapack!N341,IF($G$4=Dates1!$B$6,Datapack!T341,))))</f>
        <v>1</v>
      </c>
      <c r="G137" s="92"/>
      <c r="H137" s="92">
        <f>IF($G$4=Dates1!$B$3,Datapack!C341,IF($G$4=Dates1!$B$4,Datapack!I341,IF($G$4=Dates1!$B$5,Datapack!O341,IF($G$4=Dates1!$B$6,Datapack!U341,))))</f>
        <v>1</v>
      </c>
      <c r="I137" s="93"/>
      <c r="J137" s="92">
        <f>IF($G$4=Dates1!$B$3,Datapack!D341,IF($G$4=Dates1!$B$4,Datapack!J341,IF($G$4=Dates1!$B$5,Datapack!P341,IF($G$4=Dates1!$B$6,Datapack!V341,))))</f>
        <v>0</v>
      </c>
      <c r="K137" s="94"/>
      <c r="L137" s="92">
        <f>IF($G$4=Dates1!$B$3,Datapack!E341,IF($G$4=Dates1!$B$4,Datapack!K341,IF($G$4=Dates1!$B$5,Datapack!Q341,IF($G$4=Dates1!$B$6,Datapack!W341,))))</f>
        <v>0</v>
      </c>
      <c r="M137" s="94"/>
      <c r="N137" s="92">
        <f>IF($G$4=Dates1!$B$3,Datapack!F341,IF($G$4=Dates1!$B$4,Datapack!L341,IF($G$4=Dates1!$B$5,Datapack!R341,IF($G$4=Dates1!$B$6,Datapack!X341,))))</f>
        <v>0</v>
      </c>
    </row>
    <row r="138" spans="2:14">
      <c r="B138" s="329" t="s">
        <v>68</v>
      </c>
      <c r="C138" s="329"/>
      <c r="D138" s="329"/>
      <c r="E138" s="9"/>
      <c r="F138" s="92">
        <f>IF($G$4=Dates1!$B$3,Datapack!B342,IF($G$4=Dates1!$B$4,Datapack!H342,IF($G$4=Dates1!$B$5,Datapack!N342,IF($G$4=Dates1!$B$6,Datapack!T342,))))</f>
        <v>3</v>
      </c>
      <c r="G138" s="92"/>
      <c r="H138" s="92">
        <f>IF($G$4=Dates1!$B$3,Datapack!C342,IF($G$4=Dates1!$B$4,Datapack!I342,IF($G$4=Dates1!$B$5,Datapack!O342,IF($G$4=Dates1!$B$6,Datapack!U342,))))</f>
        <v>0</v>
      </c>
      <c r="I138" s="93"/>
      <c r="J138" s="92">
        <f>IF($G$4=Dates1!$B$3,Datapack!D342,IF($G$4=Dates1!$B$4,Datapack!J342,IF($G$4=Dates1!$B$5,Datapack!P342,IF($G$4=Dates1!$B$6,Datapack!V342,))))</f>
        <v>3</v>
      </c>
      <c r="K138" s="94"/>
      <c r="L138" s="92">
        <f>IF($G$4=Dates1!$B$3,Datapack!E342,IF($G$4=Dates1!$B$4,Datapack!K342,IF($G$4=Dates1!$B$5,Datapack!Q342,IF($G$4=Dates1!$B$6,Datapack!W342,))))</f>
        <v>0</v>
      </c>
      <c r="M138" s="94"/>
      <c r="N138" s="92">
        <f>IF($G$4=Dates1!$B$3,Datapack!F342,IF($G$4=Dates1!$B$4,Datapack!L342,IF($G$4=Dates1!$B$5,Datapack!R342,IF($G$4=Dates1!$B$6,Datapack!X342,))))</f>
        <v>0</v>
      </c>
    </row>
    <row r="139" spans="2:14">
      <c r="B139" s="329" t="s">
        <v>69</v>
      </c>
      <c r="C139" s="329"/>
      <c r="D139" s="329"/>
      <c r="E139" s="9"/>
      <c r="F139" s="92">
        <f>IF($G$4=Dates1!$B$3,Datapack!B343,IF($G$4=Dates1!$B$4,Datapack!H343,IF($G$4=Dates1!$B$5,Datapack!N343,IF($G$4=Dates1!$B$6,Datapack!T343,))))</f>
        <v>0</v>
      </c>
      <c r="G139" s="92"/>
      <c r="H139" s="92">
        <f>IF($G$4=Dates1!$B$3,Datapack!C343,IF($G$4=Dates1!$B$4,Datapack!I343,IF($G$4=Dates1!$B$5,Datapack!O343,IF($G$4=Dates1!$B$6,Datapack!U343,))))</f>
        <v>0</v>
      </c>
      <c r="I139" s="93"/>
      <c r="J139" s="92">
        <f>IF($G$4=Dates1!$B$3,Datapack!D343,IF($G$4=Dates1!$B$4,Datapack!J343,IF($G$4=Dates1!$B$5,Datapack!P343,IF($G$4=Dates1!$B$6,Datapack!V343,))))</f>
        <v>0</v>
      </c>
      <c r="K139" s="94"/>
      <c r="L139" s="92">
        <f>IF($G$4=Dates1!$B$3,Datapack!E343,IF($G$4=Dates1!$B$4,Datapack!K343,IF($G$4=Dates1!$B$5,Datapack!Q343,IF($G$4=Dates1!$B$6,Datapack!W343,))))</f>
        <v>0</v>
      </c>
      <c r="M139" s="94"/>
      <c r="N139" s="92">
        <f>IF($G$4=Dates1!$B$3,Datapack!F343,IF($G$4=Dates1!$B$4,Datapack!L343,IF($G$4=Dates1!$B$5,Datapack!R343,IF($G$4=Dates1!$B$6,Datapack!X343,))))</f>
        <v>0</v>
      </c>
    </row>
    <row r="140" spans="2:14">
      <c r="B140" s="20"/>
      <c r="C140" s="10"/>
      <c r="D140" s="9"/>
      <c r="E140" s="9"/>
      <c r="F140" s="95"/>
      <c r="G140" s="95"/>
      <c r="H140" s="92"/>
      <c r="I140" s="95"/>
      <c r="J140" s="95"/>
      <c r="K140" s="92"/>
      <c r="L140" s="95"/>
      <c r="M140" s="91"/>
      <c r="N140" s="91"/>
    </row>
    <row r="141" spans="2:14">
      <c r="B141" s="331" t="s">
        <v>138</v>
      </c>
      <c r="C141" s="331"/>
      <c r="D141" s="331"/>
      <c r="E141" s="9"/>
      <c r="F141" s="89">
        <f>SUM(F142:F160)</f>
        <v>26</v>
      </c>
      <c r="G141" s="95"/>
      <c r="H141" s="89">
        <f>SUM(H142:H160)</f>
        <v>6</v>
      </c>
      <c r="I141" s="89"/>
      <c r="J141" s="89">
        <f>SUM(J142:J160)</f>
        <v>16</v>
      </c>
      <c r="K141" s="89"/>
      <c r="L141" s="89">
        <f>SUM(L142:L160)</f>
        <v>4</v>
      </c>
      <c r="M141" s="89"/>
      <c r="N141" s="89">
        <f>SUM(N142:N160)</f>
        <v>0</v>
      </c>
    </row>
    <row r="142" spans="2:14">
      <c r="B142" s="329" t="s">
        <v>154</v>
      </c>
      <c r="C142" s="329"/>
      <c r="D142" s="329"/>
      <c r="E142" s="9"/>
      <c r="F142" s="92">
        <f>IF($G$4=Dates1!$B$3,Datapack!B346,IF($G$4=Dates1!$B$4,Datapack!H346,IF($G$4=Dates1!$B$5,Datapack!N346,IF($G$4=Dates1!$B$6,Datapack!T346,))))</f>
        <v>0</v>
      </c>
      <c r="G142" s="92"/>
      <c r="H142" s="92">
        <f>IF($G$4=Dates1!$B$3,Datapack!C346,IF($G$4=Dates1!$B$4,Datapack!I346,IF($G$4=Dates1!$B$5,Datapack!O346,IF($G$4=Dates1!$B$6,Datapack!U346,))))</f>
        <v>0</v>
      </c>
      <c r="I142" s="93"/>
      <c r="J142" s="92">
        <f>IF($G$4=Dates1!$B$3,Datapack!D346,IF($G$4=Dates1!$B$4,Datapack!J346,IF($G$4=Dates1!$B$5,Datapack!P346,IF($G$4=Dates1!$B$6,Datapack!V346,))))</f>
        <v>0</v>
      </c>
      <c r="K142" s="94"/>
      <c r="L142" s="92">
        <f>IF($G$4=Dates1!$B$3,Datapack!E346,IF($G$4=Dates1!$B$4,Datapack!K346,IF($G$4=Dates1!$B$5,Datapack!Q346,IF($G$4=Dates1!$B$6,Datapack!W346,))))</f>
        <v>0</v>
      </c>
      <c r="M142" s="94"/>
      <c r="N142" s="92">
        <f>IF($G$4=Dates1!$B$3,Datapack!F346,IF($G$4=Dates1!$B$4,Datapack!L346,IF($G$4=Dates1!$B$5,Datapack!R346,IF($G$4=Dates1!$B$6,Datapack!X346,))))</f>
        <v>0</v>
      </c>
    </row>
    <row r="143" spans="2:14">
      <c r="B143" s="329" t="s">
        <v>166</v>
      </c>
      <c r="C143" s="329"/>
      <c r="D143" s="329"/>
      <c r="E143" s="9"/>
      <c r="F143" s="92">
        <f>IF($G$4=Dates1!$B$3,Datapack!B347,IF($G$4=Dates1!$B$4,Datapack!H347,IF($G$4=Dates1!$B$5,Datapack!N347,IF($G$4=Dates1!$B$6,Datapack!T347,))))</f>
        <v>2</v>
      </c>
      <c r="G143" s="92"/>
      <c r="H143" s="92">
        <f>IF($G$4=Dates1!$B$3,Datapack!C347,IF($G$4=Dates1!$B$4,Datapack!I347,IF($G$4=Dates1!$B$5,Datapack!O347,IF($G$4=Dates1!$B$6,Datapack!U347,))))</f>
        <v>2</v>
      </c>
      <c r="I143" s="93"/>
      <c r="J143" s="92">
        <f>IF($G$4=Dates1!$B$3,Datapack!D347,IF($G$4=Dates1!$B$4,Datapack!J347,IF($G$4=Dates1!$B$5,Datapack!P347,IF($G$4=Dates1!$B$6,Datapack!V347,))))</f>
        <v>0</v>
      </c>
      <c r="K143" s="94"/>
      <c r="L143" s="92">
        <f>IF($G$4=Dates1!$B$3,Datapack!E347,IF($G$4=Dates1!$B$4,Datapack!K347,IF($G$4=Dates1!$B$5,Datapack!Q347,IF($G$4=Dates1!$B$6,Datapack!W347,))))</f>
        <v>0</v>
      </c>
      <c r="M143" s="94"/>
      <c r="N143" s="92">
        <f>IF($G$4=Dates1!$B$3,Datapack!F347,IF($G$4=Dates1!$B$4,Datapack!L347,IF($G$4=Dates1!$B$5,Datapack!R347,IF($G$4=Dates1!$B$6,Datapack!X347,))))</f>
        <v>0</v>
      </c>
    </row>
    <row r="144" spans="2:14">
      <c r="B144" s="329" t="s">
        <v>16</v>
      </c>
      <c r="C144" s="329"/>
      <c r="D144" s="329"/>
      <c r="E144" s="9"/>
      <c r="F144" s="92">
        <f>IF($G$4=Dates1!$B$3,Datapack!B348,IF($G$4=Dates1!$B$4,Datapack!H348,IF($G$4=Dates1!$B$5,Datapack!N348,IF($G$4=Dates1!$B$6,Datapack!T348,))))</f>
        <v>1</v>
      </c>
      <c r="G144" s="92"/>
      <c r="H144" s="92">
        <f>IF($G$4=Dates1!$B$3,Datapack!C348,IF($G$4=Dates1!$B$4,Datapack!I348,IF($G$4=Dates1!$B$5,Datapack!O348,IF($G$4=Dates1!$B$6,Datapack!U348,))))</f>
        <v>0</v>
      </c>
      <c r="I144" s="93"/>
      <c r="J144" s="92">
        <f>IF($G$4=Dates1!$B$3,Datapack!D348,IF($G$4=Dates1!$B$4,Datapack!J348,IF($G$4=Dates1!$B$5,Datapack!P348,IF($G$4=Dates1!$B$6,Datapack!V348,))))</f>
        <v>0</v>
      </c>
      <c r="K144" s="94"/>
      <c r="L144" s="92">
        <f>IF($G$4=Dates1!$B$3,Datapack!E348,IF($G$4=Dates1!$B$4,Datapack!K348,IF($G$4=Dates1!$B$5,Datapack!Q348,IF($G$4=Dates1!$B$6,Datapack!W348,))))</f>
        <v>1</v>
      </c>
      <c r="M144" s="94"/>
      <c r="N144" s="92">
        <f>IF($G$4=Dates1!$B$3,Datapack!F348,IF($G$4=Dates1!$B$4,Datapack!L348,IF($G$4=Dates1!$B$5,Datapack!R348,IF($G$4=Dates1!$B$6,Datapack!X348,))))</f>
        <v>0</v>
      </c>
    </row>
    <row r="145" spans="2:14">
      <c r="B145" s="329" t="s">
        <v>116</v>
      </c>
      <c r="C145" s="329"/>
      <c r="D145" s="329"/>
      <c r="E145" s="9"/>
      <c r="F145" s="92">
        <f>IF($G$4=Dates1!$B$3,Datapack!B349,IF($G$4=Dates1!$B$4,Datapack!H349,IF($G$4=Dates1!$B$5,Datapack!N349,IF($G$4=Dates1!$B$6,Datapack!T349,))))</f>
        <v>5</v>
      </c>
      <c r="G145" s="92"/>
      <c r="H145" s="92">
        <f>IF($G$4=Dates1!$B$3,Datapack!C349,IF($G$4=Dates1!$B$4,Datapack!I349,IF($G$4=Dates1!$B$5,Datapack!O349,IF($G$4=Dates1!$B$6,Datapack!U349,))))</f>
        <v>0</v>
      </c>
      <c r="I145" s="93"/>
      <c r="J145" s="92">
        <f>IF($G$4=Dates1!$B$3,Datapack!D349,IF($G$4=Dates1!$B$4,Datapack!J349,IF($G$4=Dates1!$B$5,Datapack!P349,IF($G$4=Dates1!$B$6,Datapack!V349,))))</f>
        <v>5</v>
      </c>
      <c r="K145" s="94"/>
      <c r="L145" s="92">
        <f>IF($G$4=Dates1!$B$3,Datapack!E349,IF($G$4=Dates1!$B$4,Datapack!K349,IF($G$4=Dates1!$B$5,Datapack!Q349,IF($G$4=Dates1!$B$6,Datapack!W349,))))</f>
        <v>0</v>
      </c>
      <c r="M145" s="94"/>
      <c r="N145" s="92">
        <f>IF($G$4=Dates1!$B$3,Datapack!F349,IF($G$4=Dates1!$B$4,Datapack!L349,IF($G$4=Dates1!$B$5,Datapack!R349,IF($G$4=Dates1!$B$6,Datapack!X349,))))</f>
        <v>0</v>
      </c>
    </row>
    <row r="146" spans="2:14">
      <c r="B146" s="329" t="s">
        <v>24</v>
      </c>
      <c r="C146" s="329"/>
      <c r="D146" s="329"/>
      <c r="E146" s="9"/>
      <c r="F146" s="92">
        <f>IF($G$4=Dates1!$B$3,Datapack!B350,IF($G$4=Dates1!$B$4,Datapack!H350,IF($G$4=Dates1!$B$5,Datapack!N350,IF($G$4=Dates1!$B$6,Datapack!T350,))))</f>
        <v>0</v>
      </c>
      <c r="G146" s="92"/>
      <c r="H146" s="92">
        <f>IF($G$4=Dates1!$B$3,Datapack!C350,IF($G$4=Dates1!$B$4,Datapack!I350,IF($G$4=Dates1!$B$5,Datapack!O350,IF($G$4=Dates1!$B$6,Datapack!U350,))))</f>
        <v>0</v>
      </c>
      <c r="I146" s="93"/>
      <c r="J146" s="92">
        <f>IF($G$4=Dates1!$B$3,Datapack!D350,IF($G$4=Dates1!$B$4,Datapack!J350,IF($G$4=Dates1!$B$5,Datapack!P350,IF($G$4=Dates1!$B$6,Datapack!V350,))))</f>
        <v>0</v>
      </c>
      <c r="K146" s="94"/>
      <c r="L146" s="92">
        <f>IF($G$4=Dates1!$B$3,Datapack!E350,IF($G$4=Dates1!$B$4,Datapack!K350,IF($G$4=Dates1!$B$5,Datapack!Q350,IF($G$4=Dates1!$B$6,Datapack!W350,))))</f>
        <v>0</v>
      </c>
      <c r="M146" s="94"/>
      <c r="N146" s="92">
        <f>IF($G$4=Dates1!$B$3,Datapack!F350,IF($G$4=Dates1!$B$4,Datapack!L350,IF($G$4=Dates1!$B$5,Datapack!R350,IF($G$4=Dates1!$B$6,Datapack!X350,))))</f>
        <v>0</v>
      </c>
    </row>
    <row r="147" spans="2:14">
      <c r="B147" s="329" t="s">
        <v>70</v>
      </c>
      <c r="C147" s="329"/>
      <c r="D147" s="329"/>
      <c r="E147" s="9"/>
      <c r="F147" s="92">
        <f>IF($G$4=Dates1!$B$3,Datapack!B351,IF($G$4=Dates1!$B$4,Datapack!H351,IF($G$4=Dates1!$B$5,Datapack!N351,IF($G$4=Dates1!$B$6,Datapack!T351,))))</f>
        <v>1</v>
      </c>
      <c r="G147" s="92"/>
      <c r="H147" s="92">
        <f>IF($G$4=Dates1!$B$3,Datapack!C351,IF($G$4=Dates1!$B$4,Datapack!I351,IF($G$4=Dates1!$B$5,Datapack!O351,IF($G$4=Dates1!$B$6,Datapack!U351,))))</f>
        <v>1</v>
      </c>
      <c r="I147" s="93"/>
      <c r="J147" s="92">
        <f>IF($G$4=Dates1!$B$3,Datapack!D351,IF($G$4=Dates1!$B$4,Datapack!J351,IF($G$4=Dates1!$B$5,Datapack!P351,IF($G$4=Dates1!$B$6,Datapack!V351,))))</f>
        <v>0</v>
      </c>
      <c r="K147" s="94"/>
      <c r="L147" s="92">
        <f>IF($G$4=Dates1!$B$3,Datapack!E351,IF($G$4=Dates1!$B$4,Datapack!K351,IF($G$4=Dates1!$B$5,Datapack!Q351,IF($G$4=Dates1!$B$6,Datapack!W351,))))</f>
        <v>0</v>
      </c>
      <c r="M147" s="94"/>
      <c r="N147" s="92">
        <f>IF($G$4=Dates1!$B$3,Datapack!F351,IF($G$4=Dates1!$B$4,Datapack!L351,IF($G$4=Dates1!$B$5,Datapack!R351,IF($G$4=Dates1!$B$6,Datapack!X351,))))</f>
        <v>0</v>
      </c>
    </row>
    <row r="148" spans="2:14">
      <c r="B148" s="329" t="s">
        <v>118</v>
      </c>
      <c r="C148" s="329"/>
      <c r="D148" s="329"/>
      <c r="E148" s="9"/>
      <c r="F148" s="92">
        <f>IF($G$4=Dates1!$B$3,Datapack!B352,IF($G$4=Dates1!$B$4,Datapack!H352,IF($G$4=Dates1!$B$5,Datapack!N352,IF($G$4=Dates1!$B$6,Datapack!T352,))))</f>
        <v>7</v>
      </c>
      <c r="G148" s="92"/>
      <c r="H148" s="92">
        <f>IF($G$4=Dates1!$B$3,Datapack!C352,IF($G$4=Dates1!$B$4,Datapack!I352,IF($G$4=Dates1!$B$5,Datapack!O352,IF($G$4=Dates1!$B$6,Datapack!U352,))))</f>
        <v>2</v>
      </c>
      <c r="I148" s="93"/>
      <c r="J148" s="92">
        <f>IF($G$4=Dates1!$B$3,Datapack!D352,IF($G$4=Dates1!$B$4,Datapack!J352,IF($G$4=Dates1!$B$5,Datapack!P352,IF($G$4=Dates1!$B$6,Datapack!V352,))))</f>
        <v>5</v>
      </c>
      <c r="K148" s="94"/>
      <c r="L148" s="92">
        <f>IF($G$4=Dates1!$B$3,Datapack!E352,IF($G$4=Dates1!$B$4,Datapack!K352,IF($G$4=Dates1!$B$5,Datapack!Q352,IF($G$4=Dates1!$B$6,Datapack!W352,))))</f>
        <v>0</v>
      </c>
      <c r="M148" s="94"/>
      <c r="N148" s="92">
        <f>IF($G$4=Dates1!$B$3,Datapack!F352,IF($G$4=Dates1!$B$4,Datapack!L352,IF($G$4=Dates1!$B$5,Datapack!R352,IF($G$4=Dates1!$B$6,Datapack!X352,))))</f>
        <v>0</v>
      </c>
    </row>
    <row r="149" spans="2:14">
      <c r="B149" s="329" t="s">
        <v>103</v>
      </c>
      <c r="C149" s="329"/>
      <c r="D149" s="329"/>
      <c r="E149" s="9"/>
      <c r="F149" s="92">
        <f>IF($G$4=Dates1!$B$3,Datapack!B353,IF($G$4=Dates1!$B$4,Datapack!H353,IF($G$4=Dates1!$B$5,Datapack!N353,IF($G$4=Dates1!$B$6,Datapack!T353,))))</f>
        <v>2</v>
      </c>
      <c r="G149" s="92"/>
      <c r="H149" s="92">
        <f>IF($G$4=Dates1!$B$3,Datapack!C353,IF($G$4=Dates1!$B$4,Datapack!I353,IF($G$4=Dates1!$B$5,Datapack!O353,IF($G$4=Dates1!$B$6,Datapack!U353,))))</f>
        <v>0</v>
      </c>
      <c r="I149" s="93"/>
      <c r="J149" s="92">
        <f>IF($G$4=Dates1!$B$3,Datapack!D353,IF($G$4=Dates1!$B$4,Datapack!J353,IF($G$4=Dates1!$B$5,Datapack!P353,IF($G$4=Dates1!$B$6,Datapack!V353,))))</f>
        <v>1</v>
      </c>
      <c r="K149" s="94"/>
      <c r="L149" s="92">
        <f>IF($G$4=Dates1!$B$3,Datapack!E353,IF($G$4=Dates1!$B$4,Datapack!K353,IF($G$4=Dates1!$B$5,Datapack!Q353,IF($G$4=Dates1!$B$6,Datapack!W353,))))</f>
        <v>1</v>
      </c>
      <c r="M149" s="94"/>
      <c r="N149" s="92">
        <f>IF($G$4=Dates1!$B$3,Datapack!F353,IF($G$4=Dates1!$B$4,Datapack!L353,IF($G$4=Dates1!$B$5,Datapack!R353,IF($G$4=Dates1!$B$6,Datapack!X353,))))</f>
        <v>0</v>
      </c>
    </row>
    <row r="150" spans="2:14">
      <c r="B150" s="329" t="s">
        <v>17</v>
      </c>
      <c r="C150" s="329"/>
      <c r="D150" s="329"/>
      <c r="E150" s="9"/>
      <c r="F150" s="92">
        <f>IF($G$4=Dates1!$B$3,Datapack!B354,IF($G$4=Dates1!$B$4,Datapack!H354,IF($G$4=Dates1!$B$5,Datapack!N354,IF($G$4=Dates1!$B$6,Datapack!T354,))))</f>
        <v>1</v>
      </c>
      <c r="G150" s="92"/>
      <c r="H150" s="92">
        <f>IF($G$4=Dates1!$B$3,Datapack!C354,IF($G$4=Dates1!$B$4,Datapack!I354,IF($G$4=Dates1!$B$5,Datapack!O354,IF($G$4=Dates1!$B$6,Datapack!U354,))))</f>
        <v>0</v>
      </c>
      <c r="I150" s="93"/>
      <c r="J150" s="92">
        <f>IF($G$4=Dates1!$B$3,Datapack!D354,IF($G$4=Dates1!$B$4,Datapack!J354,IF($G$4=Dates1!$B$5,Datapack!P354,IF($G$4=Dates1!$B$6,Datapack!V354,))))</f>
        <v>1</v>
      </c>
      <c r="K150" s="94"/>
      <c r="L150" s="92">
        <f>IF($G$4=Dates1!$B$3,Datapack!E354,IF($G$4=Dates1!$B$4,Datapack!K354,IF($G$4=Dates1!$B$5,Datapack!Q354,IF($G$4=Dates1!$B$6,Datapack!W354,))))</f>
        <v>0</v>
      </c>
      <c r="M150" s="94"/>
      <c r="N150" s="92">
        <f>IF($G$4=Dates1!$B$3,Datapack!F354,IF($G$4=Dates1!$B$4,Datapack!L354,IF($G$4=Dates1!$B$5,Datapack!R354,IF($G$4=Dates1!$B$6,Datapack!X354,))))</f>
        <v>0</v>
      </c>
    </row>
    <row r="151" spans="2:14">
      <c r="B151" s="329" t="s">
        <v>205</v>
      </c>
      <c r="C151" s="329"/>
      <c r="D151" s="329"/>
      <c r="E151" s="9"/>
      <c r="F151" s="92">
        <f>IF($G$4=Dates1!$B$3,Datapack!B355,IF($G$4=Dates1!$B$4,Datapack!H355,IF($G$4=Dates1!$B$5,Datapack!N355,IF($G$4=Dates1!$B$6,Datapack!T355,))))</f>
        <v>4</v>
      </c>
      <c r="G151" s="92"/>
      <c r="H151" s="92">
        <f>IF($G$4=Dates1!$B$3,Datapack!C355,IF($G$4=Dates1!$B$4,Datapack!I355,IF($G$4=Dates1!$B$5,Datapack!O355,IF($G$4=Dates1!$B$6,Datapack!U355,))))</f>
        <v>0</v>
      </c>
      <c r="I151" s="93"/>
      <c r="J151" s="92">
        <f>IF($G$4=Dates1!$B$3,Datapack!D355,IF($G$4=Dates1!$B$4,Datapack!J355,IF($G$4=Dates1!$B$5,Datapack!P355,IF($G$4=Dates1!$B$6,Datapack!V355,))))</f>
        <v>4</v>
      </c>
      <c r="K151" s="94"/>
      <c r="L151" s="92">
        <f>IF($G$4=Dates1!$B$3,Datapack!E355,IF($G$4=Dates1!$B$4,Datapack!K355,IF($G$4=Dates1!$B$5,Datapack!Q355,IF($G$4=Dates1!$B$6,Datapack!W355,))))</f>
        <v>0</v>
      </c>
      <c r="M151" s="94"/>
      <c r="N151" s="92">
        <f>IF($G$4=Dates1!$B$3,Datapack!F355,IF($G$4=Dates1!$B$4,Datapack!L355,IF($G$4=Dates1!$B$5,Datapack!R355,IF($G$4=Dates1!$B$6,Datapack!X355,))))</f>
        <v>0</v>
      </c>
    </row>
    <row r="152" spans="2:14">
      <c r="B152" s="329" t="s">
        <v>201</v>
      </c>
      <c r="C152" s="329"/>
      <c r="D152" s="329"/>
      <c r="E152" s="8"/>
      <c r="F152" s="92">
        <f>IF($G$4=Dates1!$B$3,Datapack!B356,IF($G$4=Dates1!$B$4,Datapack!H356,IF($G$4=Dates1!$B$5,Datapack!N356,IF($G$4=Dates1!$B$6,Datapack!T356,))))</f>
        <v>0</v>
      </c>
      <c r="G152" s="92"/>
      <c r="H152" s="92">
        <f>IF($G$4=Dates1!$B$3,Datapack!C356,IF($G$4=Dates1!$B$4,Datapack!I356,IF($G$4=Dates1!$B$5,Datapack!O356,IF($G$4=Dates1!$B$6,Datapack!U356,))))</f>
        <v>0</v>
      </c>
      <c r="I152" s="93"/>
      <c r="J152" s="92">
        <f>IF($G$4=Dates1!$B$3,Datapack!D356,IF($G$4=Dates1!$B$4,Datapack!J356,IF($G$4=Dates1!$B$5,Datapack!P356,IF($G$4=Dates1!$B$6,Datapack!V356,))))</f>
        <v>0</v>
      </c>
      <c r="K152" s="94"/>
      <c r="L152" s="92">
        <f>IF($G$4=Dates1!$B$3,Datapack!E356,IF($G$4=Dates1!$B$4,Datapack!K356,IF($G$4=Dates1!$B$5,Datapack!Q356,IF($G$4=Dates1!$B$6,Datapack!W356,))))</f>
        <v>0</v>
      </c>
      <c r="M152" s="94"/>
      <c r="N152" s="92">
        <f>IF($G$4=Dates1!$B$3,Datapack!F356,IF($G$4=Dates1!$B$4,Datapack!L356,IF($G$4=Dates1!$B$5,Datapack!R356,IF($G$4=Dates1!$B$6,Datapack!X356,))))</f>
        <v>0</v>
      </c>
    </row>
    <row r="153" spans="2:14">
      <c r="B153" s="329" t="s">
        <v>165</v>
      </c>
      <c r="C153" s="329"/>
      <c r="D153" s="329"/>
      <c r="E153" s="6"/>
      <c r="F153" s="92">
        <f>IF($G$4=Dates1!$B$3,Datapack!B357,IF($G$4=Dates1!$B$4,Datapack!H357,IF($G$4=Dates1!$B$5,Datapack!N357,IF($G$4=Dates1!$B$6,Datapack!T357,))))</f>
        <v>0</v>
      </c>
      <c r="G153" s="92"/>
      <c r="H153" s="92">
        <f>IF($G$4=Dates1!$B$3,Datapack!C357,IF($G$4=Dates1!$B$4,Datapack!I357,IF($G$4=Dates1!$B$5,Datapack!O357,IF($G$4=Dates1!$B$6,Datapack!U357,))))</f>
        <v>0</v>
      </c>
      <c r="I153" s="93"/>
      <c r="J153" s="92">
        <f>IF($G$4=Dates1!$B$3,Datapack!D357,IF($G$4=Dates1!$B$4,Datapack!J357,IF($G$4=Dates1!$B$5,Datapack!P357,IF($G$4=Dates1!$B$6,Datapack!V357,))))</f>
        <v>0</v>
      </c>
      <c r="K153" s="94"/>
      <c r="L153" s="92">
        <f>IF($G$4=Dates1!$B$3,Datapack!E357,IF($G$4=Dates1!$B$4,Datapack!K357,IF($G$4=Dates1!$B$5,Datapack!Q357,IF($G$4=Dates1!$B$6,Datapack!W357,))))</f>
        <v>0</v>
      </c>
      <c r="M153" s="94"/>
      <c r="N153" s="92">
        <f>IF($G$4=Dates1!$B$3,Datapack!F357,IF($G$4=Dates1!$B$4,Datapack!L357,IF($G$4=Dates1!$B$5,Datapack!R357,IF($G$4=Dates1!$B$6,Datapack!X357,))))</f>
        <v>0</v>
      </c>
    </row>
    <row r="154" spans="2:14">
      <c r="B154" s="329" t="s">
        <v>153</v>
      </c>
      <c r="C154" s="329"/>
      <c r="D154" s="329"/>
      <c r="E154" s="9"/>
      <c r="F154" s="92">
        <f>IF($G$4=Dates1!$B$3,Datapack!B358,IF($G$4=Dates1!$B$4,Datapack!H358,IF($G$4=Dates1!$B$5,Datapack!N358,IF($G$4=Dates1!$B$6,Datapack!T358,))))</f>
        <v>0</v>
      </c>
      <c r="G154" s="92"/>
      <c r="H154" s="92">
        <f>IF($G$4=Dates1!$B$3,Datapack!C358,IF($G$4=Dates1!$B$4,Datapack!I358,IF($G$4=Dates1!$B$5,Datapack!O358,IF($G$4=Dates1!$B$6,Datapack!U358,))))</f>
        <v>0</v>
      </c>
      <c r="I154" s="93"/>
      <c r="J154" s="92">
        <f>IF($G$4=Dates1!$B$3,Datapack!D358,IF($G$4=Dates1!$B$4,Datapack!J358,IF($G$4=Dates1!$B$5,Datapack!P358,IF($G$4=Dates1!$B$6,Datapack!V358,))))</f>
        <v>0</v>
      </c>
      <c r="K154" s="94"/>
      <c r="L154" s="92">
        <f>IF($G$4=Dates1!$B$3,Datapack!E358,IF($G$4=Dates1!$B$4,Datapack!K358,IF($G$4=Dates1!$B$5,Datapack!Q358,IF($G$4=Dates1!$B$6,Datapack!W358,))))</f>
        <v>0</v>
      </c>
      <c r="M154" s="94"/>
      <c r="N154" s="92">
        <f>IF($G$4=Dates1!$B$3,Datapack!F358,IF($G$4=Dates1!$B$4,Datapack!L358,IF($G$4=Dates1!$B$5,Datapack!R358,IF($G$4=Dates1!$B$6,Datapack!X358,))))</f>
        <v>0</v>
      </c>
    </row>
    <row r="155" spans="2:14">
      <c r="B155" s="329" t="s">
        <v>90</v>
      </c>
      <c r="C155" s="329"/>
      <c r="D155" s="329"/>
      <c r="E155" s="9"/>
      <c r="F155" s="92">
        <f>IF($G$4=Dates1!$B$3,Datapack!B359,IF($G$4=Dates1!$B$4,Datapack!H359,IF($G$4=Dates1!$B$5,Datapack!N359,IF($G$4=Dates1!$B$6,Datapack!T359,))))</f>
        <v>0</v>
      </c>
      <c r="G155" s="92"/>
      <c r="H155" s="92">
        <f>IF($G$4=Dates1!$B$3,Datapack!C359,IF($G$4=Dates1!$B$4,Datapack!I359,IF($G$4=Dates1!$B$5,Datapack!O359,IF($G$4=Dates1!$B$6,Datapack!U359,))))</f>
        <v>0</v>
      </c>
      <c r="I155" s="93"/>
      <c r="J155" s="92">
        <f>IF($G$4=Dates1!$B$3,Datapack!D359,IF($G$4=Dates1!$B$4,Datapack!J359,IF($G$4=Dates1!$B$5,Datapack!P359,IF($G$4=Dates1!$B$6,Datapack!V359,))))</f>
        <v>0</v>
      </c>
      <c r="K155" s="94"/>
      <c r="L155" s="92">
        <f>IF($G$4=Dates1!$B$3,Datapack!E359,IF($G$4=Dates1!$B$4,Datapack!K359,IF($G$4=Dates1!$B$5,Datapack!Q359,IF($G$4=Dates1!$B$6,Datapack!W359,))))</f>
        <v>0</v>
      </c>
      <c r="M155" s="94"/>
      <c r="N155" s="92">
        <f>IF($G$4=Dates1!$B$3,Datapack!F359,IF($G$4=Dates1!$B$4,Datapack!L359,IF($G$4=Dates1!$B$5,Datapack!R359,IF($G$4=Dates1!$B$6,Datapack!X359,))))</f>
        <v>0</v>
      </c>
    </row>
    <row r="156" spans="2:14">
      <c r="B156" s="329" t="s">
        <v>71</v>
      </c>
      <c r="C156" s="329"/>
      <c r="D156" s="329"/>
      <c r="E156" s="9"/>
      <c r="F156" s="92">
        <f>IF($G$4=Dates1!$B$3,Datapack!B360,IF($G$4=Dates1!$B$4,Datapack!H360,IF($G$4=Dates1!$B$5,Datapack!N360,IF($G$4=Dates1!$B$6,Datapack!T360,))))</f>
        <v>1</v>
      </c>
      <c r="G156" s="92"/>
      <c r="H156" s="92">
        <f>IF($G$4=Dates1!$B$3,Datapack!C360,IF($G$4=Dates1!$B$4,Datapack!I360,IF($G$4=Dates1!$B$5,Datapack!O360,IF($G$4=Dates1!$B$6,Datapack!U360,))))</f>
        <v>0</v>
      </c>
      <c r="I156" s="93"/>
      <c r="J156" s="92">
        <f>IF($G$4=Dates1!$B$3,Datapack!D360,IF($G$4=Dates1!$B$4,Datapack!J360,IF($G$4=Dates1!$B$5,Datapack!P360,IF($G$4=Dates1!$B$6,Datapack!V360,))))</f>
        <v>0</v>
      </c>
      <c r="K156" s="94"/>
      <c r="L156" s="92">
        <f>IF($G$4=Dates1!$B$3,Datapack!E360,IF($G$4=Dates1!$B$4,Datapack!K360,IF($G$4=Dates1!$B$5,Datapack!Q360,IF($G$4=Dates1!$B$6,Datapack!W360,))))</f>
        <v>1</v>
      </c>
      <c r="M156" s="94"/>
      <c r="N156" s="92">
        <f>IF($G$4=Dates1!$B$3,Datapack!F360,IF($G$4=Dates1!$B$4,Datapack!L360,IF($G$4=Dates1!$B$5,Datapack!R360,IF($G$4=Dates1!$B$6,Datapack!X360,))))</f>
        <v>0</v>
      </c>
    </row>
    <row r="157" spans="2:14">
      <c r="B157" s="329" t="s">
        <v>152</v>
      </c>
      <c r="C157" s="329"/>
      <c r="D157" s="329"/>
      <c r="E157" s="9"/>
      <c r="F157" s="92">
        <f>IF($G$4=Dates1!$B$3,Datapack!B361,IF($G$4=Dates1!$B$4,Datapack!H361,IF($G$4=Dates1!$B$5,Datapack!N361,IF($G$4=Dates1!$B$6,Datapack!T361,))))</f>
        <v>0</v>
      </c>
      <c r="G157" s="92"/>
      <c r="H157" s="92">
        <f>IF($G$4=Dates1!$B$3,Datapack!C361,IF($G$4=Dates1!$B$4,Datapack!I361,IF($G$4=Dates1!$B$5,Datapack!O361,IF($G$4=Dates1!$B$6,Datapack!U361,))))</f>
        <v>0</v>
      </c>
      <c r="I157" s="93"/>
      <c r="J157" s="92">
        <f>IF($G$4=Dates1!$B$3,Datapack!D361,IF($G$4=Dates1!$B$4,Datapack!J361,IF($G$4=Dates1!$B$5,Datapack!P361,IF($G$4=Dates1!$B$6,Datapack!V361,))))</f>
        <v>0</v>
      </c>
      <c r="K157" s="94"/>
      <c r="L157" s="92">
        <f>IF($G$4=Dates1!$B$3,Datapack!E361,IF($G$4=Dates1!$B$4,Datapack!K361,IF($G$4=Dates1!$B$5,Datapack!Q361,IF($G$4=Dates1!$B$6,Datapack!W361,))))</f>
        <v>0</v>
      </c>
      <c r="M157" s="94"/>
      <c r="N157" s="92">
        <f>IF($G$4=Dates1!$B$3,Datapack!F361,IF($G$4=Dates1!$B$4,Datapack!L361,IF($G$4=Dates1!$B$5,Datapack!R361,IF($G$4=Dates1!$B$6,Datapack!X361,))))</f>
        <v>0</v>
      </c>
    </row>
    <row r="158" spans="2:14">
      <c r="B158" s="329" t="s">
        <v>106</v>
      </c>
      <c r="C158" s="329"/>
      <c r="D158" s="329"/>
      <c r="E158" s="9"/>
      <c r="F158" s="92">
        <f>IF($G$4=Dates1!$B$3,Datapack!B362,IF($G$4=Dates1!$B$4,Datapack!H362,IF($G$4=Dates1!$B$5,Datapack!N362,IF($G$4=Dates1!$B$6,Datapack!T362,))))</f>
        <v>2</v>
      </c>
      <c r="G158" s="92"/>
      <c r="H158" s="92">
        <f>IF($G$4=Dates1!$B$3,Datapack!C362,IF($G$4=Dates1!$B$4,Datapack!I362,IF($G$4=Dates1!$B$5,Datapack!O362,IF($G$4=Dates1!$B$6,Datapack!U362,))))</f>
        <v>1</v>
      </c>
      <c r="I158" s="93"/>
      <c r="J158" s="92">
        <f>IF($G$4=Dates1!$B$3,Datapack!D362,IF($G$4=Dates1!$B$4,Datapack!J362,IF($G$4=Dates1!$B$5,Datapack!P362,IF($G$4=Dates1!$B$6,Datapack!V362,))))</f>
        <v>0</v>
      </c>
      <c r="K158" s="94"/>
      <c r="L158" s="92">
        <f>IF($G$4=Dates1!$B$3,Datapack!E362,IF($G$4=Dates1!$B$4,Datapack!K362,IF($G$4=Dates1!$B$5,Datapack!Q362,IF($G$4=Dates1!$B$6,Datapack!W362,))))</f>
        <v>1</v>
      </c>
      <c r="M158" s="94"/>
      <c r="N158" s="92">
        <f>IF($G$4=Dates1!$B$3,Datapack!F362,IF($G$4=Dates1!$B$4,Datapack!L362,IF($G$4=Dates1!$B$5,Datapack!R362,IF($G$4=Dates1!$B$6,Datapack!X362,))))</f>
        <v>0</v>
      </c>
    </row>
    <row r="159" spans="2:14">
      <c r="B159" s="329" t="s">
        <v>155</v>
      </c>
      <c r="C159" s="329"/>
      <c r="D159" s="329"/>
      <c r="E159" s="9"/>
      <c r="F159" s="92">
        <f>IF($G$4=Dates1!$B$3,Datapack!B363,IF($G$4=Dates1!$B$4,Datapack!H363,IF($G$4=Dates1!$B$5,Datapack!N363,IF($G$4=Dates1!$B$6,Datapack!T363,))))</f>
        <v>0</v>
      </c>
      <c r="G159" s="92"/>
      <c r="H159" s="92">
        <f>IF($G$4=Dates1!$B$3,Datapack!C363,IF($G$4=Dates1!$B$4,Datapack!I363,IF($G$4=Dates1!$B$5,Datapack!O363,IF($G$4=Dates1!$B$6,Datapack!U363,))))</f>
        <v>0</v>
      </c>
      <c r="I159" s="93"/>
      <c r="J159" s="92">
        <f>IF($G$4=Dates1!$B$3,Datapack!D363,IF($G$4=Dates1!$B$4,Datapack!J363,IF($G$4=Dates1!$B$5,Datapack!P363,IF($G$4=Dates1!$B$6,Datapack!V363,))))</f>
        <v>0</v>
      </c>
      <c r="K159" s="94"/>
      <c r="L159" s="92">
        <f>IF($G$4=Dates1!$B$3,Datapack!E363,IF($G$4=Dates1!$B$4,Datapack!K363,IF($G$4=Dates1!$B$5,Datapack!Q363,IF($G$4=Dates1!$B$6,Datapack!W363,))))</f>
        <v>0</v>
      </c>
      <c r="M159" s="94"/>
      <c r="N159" s="92">
        <f>IF($G$4=Dates1!$B$3,Datapack!F363,IF($G$4=Dates1!$B$4,Datapack!L363,IF($G$4=Dates1!$B$5,Datapack!R363,IF($G$4=Dates1!$B$6,Datapack!X363,))))</f>
        <v>0</v>
      </c>
    </row>
    <row r="160" spans="2:14">
      <c r="B160" s="329" t="s">
        <v>127</v>
      </c>
      <c r="C160" s="329"/>
      <c r="D160" s="329"/>
      <c r="E160" s="9"/>
      <c r="F160" s="92">
        <f>IF($G$4=Dates1!$B$3,Datapack!B364,IF($G$4=Dates1!$B$4,Datapack!H364,IF($G$4=Dates1!$B$5,Datapack!N364,IF($G$4=Dates1!$B$6,Datapack!T364,))))</f>
        <v>0</v>
      </c>
      <c r="G160" s="92"/>
      <c r="H160" s="92">
        <f>IF($G$4=Dates1!$B$3,Datapack!C364,IF($G$4=Dates1!$B$4,Datapack!I364,IF($G$4=Dates1!$B$5,Datapack!O364,IF($G$4=Dates1!$B$6,Datapack!U364,))))</f>
        <v>0</v>
      </c>
      <c r="I160" s="93"/>
      <c r="J160" s="92">
        <f>IF($G$4=Dates1!$B$3,Datapack!D364,IF($G$4=Dates1!$B$4,Datapack!J364,IF($G$4=Dates1!$B$5,Datapack!P364,IF($G$4=Dates1!$B$6,Datapack!V364,))))</f>
        <v>0</v>
      </c>
      <c r="K160" s="94"/>
      <c r="L160" s="92">
        <f>IF($G$4=Dates1!$B$3,Datapack!E364,IF($G$4=Dates1!$B$4,Datapack!K364,IF($G$4=Dates1!$B$5,Datapack!Q364,IF($G$4=Dates1!$B$6,Datapack!W364,))))</f>
        <v>0</v>
      </c>
      <c r="M160" s="94"/>
      <c r="N160" s="92">
        <f>IF($G$4=Dates1!$B$3,Datapack!F364,IF($G$4=Dates1!$B$4,Datapack!L364,IF($G$4=Dates1!$B$5,Datapack!R364,IF($G$4=Dates1!$B$6,Datapack!X364,))))</f>
        <v>0</v>
      </c>
    </row>
    <row r="161" spans="2:14">
      <c r="B161" s="20"/>
      <c r="C161" s="10"/>
      <c r="D161" s="9"/>
      <c r="E161" s="9"/>
      <c r="F161" s="95"/>
      <c r="G161" s="95"/>
      <c r="H161" s="92"/>
      <c r="I161" s="95"/>
      <c r="J161" s="95"/>
      <c r="K161" s="92"/>
      <c r="L161" s="95"/>
      <c r="M161" s="91"/>
      <c r="N161" s="91"/>
    </row>
    <row r="162" spans="2:14">
      <c r="B162" s="330" t="s">
        <v>139</v>
      </c>
      <c r="C162" s="330"/>
      <c r="D162" s="330"/>
      <c r="E162" s="9"/>
      <c r="F162" s="89">
        <f>SUM(F163:F178)</f>
        <v>20</v>
      </c>
      <c r="G162" s="95"/>
      <c r="H162" s="89">
        <f t="shared" ref="H162:N162" si="7">SUM(H163:H178)</f>
        <v>3</v>
      </c>
      <c r="I162" s="89"/>
      <c r="J162" s="89">
        <f t="shared" si="7"/>
        <v>9</v>
      </c>
      <c r="K162" s="89"/>
      <c r="L162" s="89">
        <f t="shared" si="7"/>
        <v>8</v>
      </c>
      <c r="M162" s="89"/>
      <c r="N162" s="89">
        <f t="shared" si="7"/>
        <v>0</v>
      </c>
    </row>
    <row r="163" spans="2:14">
      <c r="B163" s="304" t="s">
        <v>202</v>
      </c>
      <c r="C163" s="304"/>
      <c r="D163" s="304"/>
      <c r="E163" s="9"/>
      <c r="F163" s="92">
        <f>IF($G$4=Dates1!$B$3,Datapack!B367,IF($G$4=Dates1!$B$4,Datapack!H367,IF($G$4=Dates1!$B$5,Datapack!N367,IF($G$4=Dates1!$B$6,Datapack!T367,))))</f>
        <v>0</v>
      </c>
      <c r="G163" s="92"/>
      <c r="H163" s="92">
        <f>IF($G$4=Dates1!$B$3,Datapack!C367,IF($G$4=Dates1!$B$4,Datapack!I367,IF($G$4=Dates1!$B$5,Datapack!O367,IF($G$4=Dates1!$B$6,Datapack!U367,))))</f>
        <v>0</v>
      </c>
      <c r="I163" s="93"/>
      <c r="J163" s="92">
        <f>IF($G$4=Dates1!$B$3,Datapack!D367,IF($G$4=Dates1!$B$4,Datapack!J367,IF($G$4=Dates1!$B$5,Datapack!P367,IF($G$4=Dates1!$B$6,Datapack!V367,))))</f>
        <v>0</v>
      </c>
      <c r="K163" s="94"/>
      <c r="L163" s="92">
        <f>IF($G$4=Dates1!$B$3,Datapack!E367,IF($G$4=Dates1!$B$4,Datapack!K367,IF($G$4=Dates1!$B$5,Datapack!Q367,IF($G$4=Dates1!$B$6,Datapack!W367,))))</f>
        <v>0</v>
      </c>
      <c r="M163" s="94"/>
      <c r="N163" s="92">
        <f>IF($G$4=Dates1!$B$3,Datapack!F367,IF($G$4=Dates1!$B$4,Datapack!L367,IF($G$4=Dates1!$B$5,Datapack!R367,IF($G$4=Dates1!$B$6,Datapack!X367,))))</f>
        <v>0</v>
      </c>
    </row>
    <row r="164" spans="2:14">
      <c r="B164" s="304" t="s">
        <v>76</v>
      </c>
      <c r="C164" s="304"/>
      <c r="D164" s="304"/>
      <c r="E164" s="9"/>
      <c r="F164" s="92">
        <f>IF($G$4=Dates1!$B$3,Datapack!B368,IF($G$4=Dates1!$B$4,Datapack!H368,IF($G$4=Dates1!$B$5,Datapack!N368,IF($G$4=Dates1!$B$6,Datapack!T368,))))</f>
        <v>0</v>
      </c>
      <c r="G164" s="92"/>
      <c r="H164" s="92">
        <f>IF($G$4=Dates1!$B$3,Datapack!C368,IF($G$4=Dates1!$B$4,Datapack!I368,IF($G$4=Dates1!$B$5,Datapack!O368,IF($G$4=Dates1!$B$6,Datapack!U368,))))</f>
        <v>0</v>
      </c>
      <c r="I164" s="93"/>
      <c r="J164" s="92">
        <f>IF($G$4=Dates1!$B$3,Datapack!D368,IF($G$4=Dates1!$B$4,Datapack!J368,IF($G$4=Dates1!$B$5,Datapack!P368,IF($G$4=Dates1!$B$6,Datapack!V368,))))</f>
        <v>0</v>
      </c>
      <c r="K164" s="94"/>
      <c r="L164" s="92">
        <f>IF($G$4=Dates1!$B$3,Datapack!E368,IF($G$4=Dates1!$B$4,Datapack!K368,IF($G$4=Dates1!$B$5,Datapack!Q368,IF($G$4=Dates1!$B$6,Datapack!W368,))))</f>
        <v>0</v>
      </c>
      <c r="M164" s="94"/>
      <c r="N164" s="92">
        <f>IF($G$4=Dates1!$B$3,Datapack!F368,IF($G$4=Dates1!$B$4,Datapack!L368,IF($G$4=Dates1!$B$5,Datapack!R368,IF($G$4=Dates1!$B$6,Datapack!X368,))))</f>
        <v>0</v>
      </c>
    </row>
    <row r="165" spans="2:14">
      <c r="B165" s="304" t="s">
        <v>10</v>
      </c>
      <c r="C165" s="304"/>
      <c r="D165" s="304"/>
      <c r="E165" s="9"/>
      <c r="F165" s="92">
        <f>IF($G$4=Dates1!$B$3,Datapack!B369,IF($G$4=Dates1!$B$4,Datapack!H369,IF($G$4=Dates1!$B$5,Datapack!N369,IF($G$4=Dates1!$B$6,Datapack!T369,))))</f>
        <v>4</v>
      </c>
      <c r="G165" s="92"/>
      <c r="H165" s="92">
        <f>IF($G$4=Dates1!$B$3,Datapack!C369,IF($G$4=Dates1!$B$4,Datapack!I369,IF($G$4=Dates1!$B$5,Datapack!O369,IF($G$4=Dates1!$B$6,Datapack!U369,))))</f>
        <v>2</v>
      </c>
      <c r="I165" s="93"/>
      <c r="J165" s="92">
        <f>IF($G$4=Dates1!$B$3,Datapack!D369,IF($G$4=Dates1!$B$4,Datapack!J369,IF($G$4=Dates1!$B$5,Datapack!P369,IF($G$4=Dates1!$B$6,Datapack!V369,))))</f>
        <v>1</v>
      </c>
      <c r="K165" s="94"/>
      <c r="L165" s="92">
        <f>IF($G$4=Dates1!$B$3,Datapack!E369,IF($G$4=Dates1!$B$4,Datapack!K369,IF($G$4=Dates1!$B$5,Datapack!Q369,IF($G$4=Dates1!$B$6,Datapack!W369,))))</f>
        <v>1</v>
      </c>
      <c r="M165" s="94"/>
      <c r="N165" s="92">
        <f>IF($G$4=Dates1!$B$3,Datapack!F369,IF($G$4=Dates1!$B$4,Datapack!L369,IF($G$4=Dates1!$B$5,Datapack!R369,IF($G$4=Dates1!$B$6,Datapack!X369,))))</f>
        <v>0</v>
      </c>
    </row>
    <row r="166" spans="2:14">
      <c r="B166" s="304" t="s">
        <v>72</v>
      </c>
      <c r="C166" s="304"/>
      <c r="D166" s="304"/>
      <c r="E166" s="9"/>
      <c r="F166" s="92">
        <f>IF($G$4=Dates1!$B$3,Datapack!B370,IF($G$4=Dates1!$B$4,Datapack!H370,IF($G$4=Dates1!$B$5,Datapack!N370,IF($G$4=Dates1!$B$6,Datapack!T370,))))</f>
        <v>0</v>
      </c>
      <c r="G166" s="92"/>
      <c r="H166" s="92">
        <f>IF($G$4=Dates1!$B$3,Datapack!C370,IF($G$4=Dates1!$B$4,Datapack!I370,IF($G$4=Dates1!$B$5,Datapack!O370,IF($G$4=Dates1!$B$6,Datapack!U370,))))</f>
        <v>0</v>
      </c>
      <c r="I166" s="93"/>
      <c r="J166" s="92">
        <f>IF($G$4=Dates1!$B$3,Datapack!D370,IF($G$4=Dates1!$B$4,Datapack!J370,IF($G$4=Dates1!$B$5,Datapack!P370,IF($G$4=Dates1!$B$6,Datapack!V370,))))</f>
        <v>0</v>
      </c>
      <c r="K166" s="94"/>
      <c r="L166" s="92">
        <f>IF($G$4=Dates1!$B$3,Datapack!E370,IF($G$4=Dates1!$B$4,Datapack!K370,IF($G$4=Dates1!$B$5,Datapack!Q370,IF($G$4=Dates1!$B$6,Datapack!W370,))))</f>
        <v>0</v>
      </c>
      <c r="M166" s="94"/>
      <c r="N166" s="92">
        <f>IF($G$4=Dates1!$B$3,Datapack!F370,IF($G$4=Dates1!$B$4,Datapack!L370,IF($G$4=Dates1!$B$5,Datapack!R370,IF($G$4=Dates1!$B$6,Datapack!X370,))))</f>
        <v>0</v>
      </c>
    </row>
    <row r="167" spans="2:14">
      <c r="B167" s="304" t="s">
        <v>64</v>
      </c>
      <c r="C167" s="304"/>
      <c r="D167" s="304"/>
      <c r="E167" s="9"/>
      <c r="F167" s="92">
        <f>IF($G$4=Dates1!$B$3,Datapack!B371,IF($G$4=Dates1!$B$4,Datapack!H371,IF($G$4=Dates1!$B$5,Datapack!N371,IF($G$4=Dates1!$B$6,Datapack!T371,))))</f>
        <v>2</v>
      </c>
      <c r="G167" s="92"/>
      <c r="H167" s="92">
        <f>IF($G$4=Dates1!$B$3,Datapack!C371,IF($G$4=Dates1!$B$4,Datapack!I371,IF($G$4=Dates1!$B$5,Datapack!O371,IF($G$4=Dates1!$B$6,Datapack!U371,))))</f>
        <v>0</v>
      </c>
      <c r="I167" s="93"/>
      <c r="J167" s="92">
        <f>IF($G$4=Dates1!$B$3,Datapack!D371,IF($G$4=Dates1!$B$4,Datapack!J371,IF($G$4=Dates1!$B$5,Datapack!P371,IF($G$4=Dates1!$B$6,Datapack!V371,))))</f>
        <v>0</v>
      </c>
      <c r="K167" s="94"/>
      <c r="L167" s="92">
        <f>IF($G$4=Dates1!$B$3,Datapack!E371,IF($G$4=Dates1!$B$4,Datapack!K371,IF($G$4=Dates1!$B$5,Datapack!Q371,IF($G$4=Dates1!$B$6,Datapack!W371,))))</f>
        <v>2</v>
      </c>
      <c r="M167" s="94"/>
      <c r="N167" s="92">
        <f>IF($G$4=Dates1!$B$3,Datapack!F371,IF($G$4=Dates1!$B$4,Datapack!L371,IF($G$4=Dates1!$B$5,Datapack!R371,IF($G$4=Dates1!$B$6,Datapack!X371,))))</f>
        <v>0</v>
      </c>
    </row>
    <row r="168" spans="2:14">
      <c r="B168" s="304" t="s">
        <v>74</v>
      </c>
      <c r="C168" s="304"/>
      <c r="D168" s="304"/>
      <c r="E168" s="9"/>
      <c r="F168" s="92">
        <f>IF($G$4=Dates1!$B$3,Datapack!B372,IF($G$4=Dates1!$B$4,Datapack!H372,IF($G$4=Dates1!$B$5,Datapack!N372,IF($G$4=Dates1!$B$6,Datapack!T372,))))</f>
        <v>2</v>
      </c>
      <c r="G168" s="92"/>
      <c r="H168" s="92">
        <f>IF($G$4=Dates1!$B$3,Datapack!C372,IF($G$4=Dates1!$B$4,Datapack!I372,IF($G$4=Dates1!$B$5,Datapack!O372,IF($G$4=Dates1!$B$6,Datapack!U372,))))</f>
        <v>0</v>
      </c>
      <c r="I168" s="93"/>
      <c r="J168" s="92">
        <f>IF($G$4=Dates1!$B$3,Datapack!D372,IF($G$4=Dates1!$B$4,Datapack!J372,IF($G$4=Dates1!$B$5,Datapack!P372,IF($G$4=Dates1!$B$6,Datapack!V372,))))</f>
        <v>0</v>
      </c>
      <c r="K168" s="94"/>
      <c r="L168" s="92">
        <f>IF($G$4=Dates1!$B$3,Datapack!E372,IF($G$4=Dates1!$B$4,Datapack!K372,IF($G$4=Dates1!$B$5,Datapack!Q372,IF($G$4=Dates1!$B$6,Datapack!W372,))))</f>
        <v>2</v>
      </c>
      <c r="M168" s="94"/>
      <c r="N168" s="92">
        <f>IF($G$4=Dates1!$B$3,Datapack!F372,IF($G$4=Dates1!$B$4,Datapack!L372,IF($G$4=Dates1!$B$5,Datapack!R372,IF($G$4=Dates1!$B$6,Datapack!X372,))))</f>
        <v>0</v>
      </c>
    </row>
    <row r="169" spans="2:14">
      <c r="B169" s="304" t="s">
        <v>117</v>
      </c>
      <c r="C169" s="304"/>
      <c r="D169" s="304"/>
      <c r="E169" s="9"/>
      <c r="F169" s="92">
        <f>IF($G$4=Dates1!$B$3,Datapack!B373,IF($G$4=Dates1!$B$4,Datapack!H373,IF($G$4=Dates1!$B$5,Datapack!N373,IF($G$4=Dates1!$B$6,Datapack!T373,))))</f>
        <v>4</v>
      </c>
      <c r="G169" s="92"/>
      <c r="H169" s="92">
        <f>IF($G$4=Dates1!$B$3,Datapack!C373,IF($G$4=Dates1!$B$4,Datapack!I373,IF($G$4=Dates1!$B$5,Datapack!O373,IF($G$4=Dates1!$B$6,Datapack!U373,))))</f>
        <v>0</v>
      </c>
      <c r="I169" s="93"/>
      <c r="J169" s="92">
        <f>IF($G$4=Dates1!$B$3,Datapack!D373,IF($G$4=Dates1!$B$4,Datapack!J373,IF($G$4=Dates1!$B$5,Datapack!P373,IF($G$4=Dates1!$B$6,Datapack!V373,))))</f>
        <v>3</v>
      </c>
      <c r="K169" s="94"/>
      <c r="L169" s="92">
        <f>IF($G$4=Dates1!$B$3,Datapack!E373,IF($G$4=Dates1!$B$4,Datapack!K373,IF($G$4=Dates1!$B$5,Datapack!Q373,IF($G$4=Dates1!$B$6,Datapack!W373,))))</f>
        <v>1</v>
      </c>
      <c r="M169" s="94"/>
      <c r="N169" s="92">
        <f>IF($G$4=Dates1!$B$3,Datapack!F373,IF($G$4=Dates1!$B$4,Datapack!L373,IF($G$4=Dates1!$B$5,Datapack!R373,IF($G$4=Dates1!$B$6,Datapack!X373,))))</f>
        <v>0</v>
      </c>
    </row>
    <row r="170" spans="2:14">
      <c r="B170" s="304" t="s">
        <v>199</v>
      </c>
      <c r="C170" s="304"/>
      <c r="D170" s="304"/>
      <c r="E170" s="9"/>
      <c r="F170" s="92">
        <f>IF($G$4=Dates1!$B$3,Datapack!B374,IF($G$4=Dates1!$B$4,Datapack!H374,IF($G$4=Dates1!$B$5,Datapack!N374,IF($G$4=Dates1!$B$6,Datapack!T374,))))</f>
        <v>0</v>
      </c>
      <c r="G170" s="92"/>
      <c r="H170" s="92">
        <f>IF($G$4=Dates1!$B$3,Datapack!C374,IF($G$4=Dates1!$B$4,Datapack!I374,IF($G$4=Dates1!$B$5,Datapack!O374,IF($G$4=Dates1!$B$6,Datapack!U374,))))</f>
        <v>0</v>
      </c>
      <c r="I170" s="93"/>
      <c r="J170" s="92">
        <f>IF($G$4=Dates1!$B$3,Datapack!D374,IF($G$4=Dates1!$B$4,Datapack!J374,IF($G$4=Dates1!$B$5,Datapack!P374,IF($G$4=Dates1!$B$6,Datapack!V374,))))</f>
        <v>0</v>
      </c>
      <c r="K170" s="94"/>
      <c r="L170" s="92">
        <f>IF($G$4=Dates1!$B$3,Datapack!E374,IF($G$4=Dates1!$B$4,Datapack!K374,IF($G$4=Dates1!$B$5,Datapack!Q374,IF($G$4=Dates1!$B$6,Datapack!W374,))))</f>
        <v>0</v>
      </c>
      <c r="M170" s="94"/>
      <c r="N170" s="92">
        <f>IF($G$4=Dates1!$B$3,Datapack!F374,IF($G$4=Dates1!$B$4,Datapack!L374,IF($G$4=Dates1!$B$5,Datapack!R374,IF($G$4=Dates1!$B$6,Datapack!X374,))))</f>
        <v>0</v>
      </c>
    </row>
    <row r="171" spans="2:14">
      <c r="B171" s="304" t="s">
        <v>204</v>
      </c>
      <c r="C171" s="304"/>
      <c r="D171" s="304"/>
      <c r="E171" s="9"/>
      <c r="F171" s="92">
        <f>IF($G$4=Dates1!$B$3,Datapack!B375,IF($G$4=Dates1!$B$4,Datapack!H375,IF($G$4=Dates1!$B$5,Datapack!N375,IF($G$4=Dates1!$B$6,Datapack!T375,))))</f>
        <v>1</v>
      </c>
      <c r="G171" s="92"/>
      <c r="H171" s="92">
        <f>IF($G$4=Dates1!$B$3,Datapack!C375,IF($G$4=Dates1!$B$4,Datapack!I375,IF($G$4=Dates1!$B$5,Datapack!O375,IF($G$4=Dates1!$B$6,Datapack!U375,))))</f>
        <v>0</v>
      </c>
      <c r="I171" s="93"/>
      <c r="J171" s="92">
        <f>IF($G$4=Dates1!$B$3,Datapack!D375,IF($G$4=Dates1!$B$4,Datapack!J375,IF($G$4=Dates1!$B$5,Datapack!P375,IF($G$4=Dates1!$B$6,Datapack!V375,))))</f>
        <v>1</v>
      </c>
      <c r="K171" s="94"/>
      <c r="L171" s="92">
        <f>IF($G$4=Dates1!$B$3,Datapack!E375,IF($G$4=Dates1!$B$4,Datapack!K375,IF($G$4=Dates1!$B$5,Datapack!Q375,IF($G$4=Dates1!$B$6,Datapack!W375,))))</f>
        <v>0</v>
      </c>
      <c r="M171" s="94"/>
      <c r="N171" s="92">
        <f>IF($G$4=Dates1!$B$3,Datapack!F375,IF($G$4=Dates1!$B$4,Datapack!L375,IF($G$4=Dates1!$B$5,Datapack!R375,IF($G$4=Dates1!$B$6,Datapack!X375,))))</f>
        <v>0</v>
      </c>
    </row>
    <row r="172" spans="2:14">
      <c r="B172" s="304" t="s">
        <v>105</v>
      </c>
      <c r="C172" s="304"/>
      <c r="D172" s="304"/>
      <c r="E172" s="9"/>
      <c r="F172" s="92">
        <f>IF($G$4=Dates1!$B$3,Datapack!B376,IF($G$4=Dates1!$B$4,Datapack!H376,IF($G$4=Dates1!$B$5,Datapack!N376,IF($G$4=Dates1!$B$6,Datapack!T376,))))</f>
        <v>0</v>
      </c>
      <c r="G172" s="92"/>
      <c r="H172" s="92">
        <f>IF($G$4=Dates1!$B$3,Datapack!C376,IF($G$4=Dates1!$B$4,Datapack!I376,IF($G$4=Dates1!$B$5,Datapack!O376,IF($G$4=Dates1!$B$6,Datapack!U376,))))</f>
        <v>0</v>
      </c>
      <c r="I172" s="93"/>
      <c r="J172" s="92">
        <f>IF($G$4=Dates1!$B$3,Datapack!D376,IF($G$4=Dates1!$B$4,Datapack!J376,IF($G$4=Dates1!$B$5,Datapack!P376,IF($G$4=Dates1!$B$6,Datapack!V376,))))</f>
        <v>0</v>
      </c>
      <c r="K172" s="94"/>
      <c r="L172" s="92">
        <f>IF($G$4=Dates1!$B$3,Datapack!E376,IF($G$4=Dates1!$B$4,Datapack!K376,IF($G$4=Dates1!$B$5,Datapack!Q376,IF($G$4=Dates1!$B$6,Datapack!W376,))))</f>
        <v>0</v>
      </c>
      <c r="M172" s="94"/>
      <c r="N172" s="92">
        <f>IF($G$4=Dates1!$B$3,Datapack!F376,IF($G$4=Dates1!$B$4,Datapack!L376,IF($G$4=Dates1!$B$5,Datapack!R376,IF($G$4=Dates1!$B$6,Datapack!X376,))))</f>
        <v>0</v>
      </c>
    </row>
    <row r="173" spans="2:14">
      <c r="B173" s="304" t="s">
        <v>75</v>
      </c>
      <c r="C173" s="304"/>
      <c r="D173" s="304"/>
      <c r="E173" s="9"/>
      <c r="F173" s="92">
        <f>IF($G$4=Dates1!$B$3,Datapack!B377,IF($G$4=Dates1!$B$4,Datapack!H377,IF($G$4=Dates1!$B$5,Datapack!N377,IF($G$4=Dates1!$B$6,Datapack!T377,))))</f>
        <v>0</v>
      </c>
      <c r="G173" s="92"/>
      <c r="H173" s="92">
        <f>IF($G$4=Dates1!$B$3,Datapack!C377,IF($G$4=Dates1!$B$4,Datapack!I377,IF($G$4=Dates1!$B$5,Datapack!O377,IF($G$4=Dates1!$B$6,Datapack!U377,))))</f>
        <v>0</v>
      </c>
      <c r="I173" s="93"/>
      <c r="J173" s="92">
        <f>IF($G$4=Dates1!$B$3,Datapack!D377,IF($G$4=Dates1!$B$4,Datapack!J377,IF($G$4=Dates1!$B$5,Datapack!P377,IF($G$4=Dates1!$B$6,Datapack!V377,))))</f>
        <v>0</v>
      </c>
      <c r="K173" s="94"/>
      <c r="L173" s="92">
        <f>IF($G$4=Dates1!$B$3,Datapack!E377,IF($G$4=Dates1!$B$4,Datapack!K377,IF($G$4=Dates1!$B$5,Datapack!Q377,IF($G$4=Dates1!$B$6,Datapack!W377,))))</f>
        <v>0</v>
      </c>
      <c r="M173" s="94"/>
      <c r="N173" s="92">
        <f>IF($G$4=Dates1!$B$3,Datapack!F377,IF($G$4=Dates1!$B$4,Datapack!L377,IF($G$4=Dates1!$B$5,Datapack!R377,IF($G$4=Dates1!$B$6,Datapack!X377,))))</f>
        <v>0</v>
      </c>
    </row>
    <row r="174" spans="2:14">
      <c r="B174" s="304" t="s">
        <v>27</v>
      </c>
      <c r="C174" s="304"/>
      <c r="D174" s="304"/>
      <c r="E174" s="9"/>
      <c r="F174" s="92">
        <f>IF($G$4=Dates1!$B$3,Datapack!B378,IF($G$4=Dates1!$B$4,Datapack!H378,IF($G$4=Dates1!$B$5,Datapack!N378,IF($G$4=Dates1!$B$6,Datapack!T378,))))</f>
        <v>3</v>
      </c>
      <c r="G174" s="92"/>
      <c r="H174" s="92">
        <f>IF($G$4=Dates1!$B$3,Datapack!C378,IF($G$4=Dates1!$B$4,Datapack!I378,IF($G$4=Dates1!$B$5,Datapack!O378,IF($G$4=Dates1!$B$6,Datapack!U378,))))</f>
        <v>0</v>
      </c>
      <c r="I174" s="93"/>
      <c r="J174" s="92">
        <f>IF($G$4=Dates1!$B$3,Datapack!D378,IF($G$4=Dates1!$B$4,Datapack!J378,IF($G$4=Dates1!$B$5,Datapack!P378,IF($G$4=Dates1!$B$6,Datapack!V378,))))</f>
        <v>3</v>
      </c>
      <c r="K174" s="94"/>
      <c r="L174" s="92">
        <f>IF($G$4=Dates1!$B$3,Datapack!E378,IF($G$4=Dates1!$B$4,Datapack!K378,IF($G$4=Dates1!$B$5,Datapack!Q378,IF($G$4=Dates1!$B$6,Datapack!W378,))))</f>
        <v>0</v>
      </c>
      <c r="M174" s="94"/>
      <c r="N174" s="92">
        <f>IF($G$4=Dates1!$B$3,Datapack!F378,IF($G$4=Dates1!$B$4,Datapack!L378,IF($G$4=Dates1!$B$5,Datapack!R378,IF($G$4=Dates1!$B$6,Datapack!X378,))))</f>
        <v>0</v>
      </c>
    </row>
    <row r="175" spans="2:14">
      <c r="B175" s="304" t="s">
        <v>203</v>
      </c>
      <c r="C175" s="304"/>
      <c r="D175" s="304"/>
      <c r="E175" s="9"/>
      <c r="F175" s="92">
        <f>IF($G$4=Dates1!$B$3,Datapack!B379,IF($G$4=Dates1!$B$4,Datapack!H379,IF($G$4=Dates1!$B$5,Datapack!N379,IF($G$4=Dates1!$B$6,Datapack!T379,))))</f>
        <v>1</v>
      </c>
      <c r="G175" s="92"/>
      <c r="H175" s="92">
        <f>IF($G$4=Dates1!$B$3,Datapack!C379,IF($G$4=Dates1!$B$4,Datapack!I379,IF($G$4=Dates1!$B$5,Datapack!O379,IF($G$4=Dates1!$B$6,Datapack!U379,))))</f>
        <v>0</v>
      </c>
      <c r="I175" s="93"/>
      <c r="J175" s="92">
        <f>IF($G$4=Dates1!$B$3,Datapack!D379,IF($G$4=Dates1!$B$4,Datapack!J379,IF($G$4=Dates1!$B$5,Datapack!P379,IF($G$4=Dates1!$B$6,Datapack!V379,))))</f>
        <v>0</v>
      </c>
      <c r="K175" s="94"/>
      <c r="L175" s="92">
        <f>IF($G$4=Dates1!$B$3,Datapack!E379,IF($G$4=Dates1!$B$4,Datapack!K379,IF($G$4=Dates1!$B$5,Datapack!Q379,IF($G$4=Dates1!$B$6,Datapack!W379,))))</f>
        <v>1</v>
      </c>
      <c r="M175" s="94"/>
      <c r="N175" s="92">
        <f>IF($G$4=Dates1!$B$3,Datapack!F379,IF($G$4=Dates1!$B$4,Datapack!L379,IF($G$4=Dates1!$B$5,Datapack!R379,IF($G$4=Dates1!$B$6,Datapack!X379,))))</f>
        <v>0</v>
      </c>
    </row>
    <row r="176" spans="2:14">
      <c r="B176" s="304" t="s">
        <v>102</v>
      </c>
      <c r="C176" s="304"/>
      <c r="D176" s="304"/>
      <c r="E176" s="9"/>
      <c r="F176" s="92">
        <f>IF($G$4=Dates1!$B$3,Datapack!B380,IF($G$4=Dates1!$B$4,Datapack!H380,IF($G$4=Dates1!$B$5,Datapack!N380,IF($G$4=Dates1!$B$6,Datapack!T380,))))</f>
        <v>0</v>
      </c>
      <c r="G176" s="92"/>
      <c r="H176" s="92">
        <f>IF($G$4=Dates1!$B$3,Datapack!C380,IF($G$4=Dates1!$B$4,Datapack!I380,IF($G$4=Dates1!$B$5,Datapack!O380,IF($G$4=Dates1!$B$6,Datapack!U380,))))</f>
        <v>0</v>
      </c>
      <c r="I176" s="93"/>
      <c r="J176" s="92">
        <f>IF($G$4=Dates1!$B$3,Datapack!D380,IF($G$4=Dates1!$B$4,Datapack!J380,IF($G$4=Dates1!$B$5,Datapack!P380,IF($G$4=Dates1!$B$6,Datapack!V380,))))</f>
        <v>0</v>
      </c>
      <c r="K176" s="94"/>
      <c r="L176" s="92">
        <f>IF($G$4=Dates1!$B$3,Datapack!E380,IF($G$4=Dates1!$B$4,Datapack!K380,IF($G$4=Dates1!$B$5,Datapack!Q380,IF($G$4=Dates1!$B$6,Datapack!W380,))))</f>
        <v>0</v>
      </c>
      <c r="M176" s="94"/>
      <c r="N176" s="92">
        <f>IF($G$4=Dates1!$B$3,Datapack!F380,IF($G$4=Dates1!$B$4,Datapack!L380,IF($G$4=Dates1!$B$5,Datapack!R380,IF($G$4=Dates1!$B$6,Datapack!X380,))))</f>
        <v>0</v>
      </c>
    </row>
    <row r="177" spans="2:14">
      <c r="B177" s="304" t="s">
        <v>107</v>
      </c>
      <c r="C177" s="304"/>
      <c r="D177" s="304"/>
      <c r="E177" s="9"/>
      <c r="F177" s="92">
        <f>IF($G$4=Dates1!$B$3,Datapack!B381,IF($G$4=Dates1!$B$4,Datapack!H381,IF($G$4=Dates1!$B$5,Datapack!N381,IF($G$4=Dates1!$B$6,Datapack!T381,))))</f>
        <v>0</v>
      </c>
      <c r="G177" s="92"/>
      <c r="H177" s="92">
        <f>IF($G$4=Dates1!$B$3,Datapack!C381,IF($G$4=Dates1!$B$4,Datapack!I381,IF($G$4=Dates1!$B$5,Datapack!O381,IF($G$4=Dates1!$B$6,Datapack!U381,))))</f>
        <v>0</v>
      </c>
      <c r="I177" s="93"/>
      <c r="J177" s="92">
        <f>IF($G$4=Dates1!$B$3,Datapack!D381,IF($G$4=Dates1!$B$4,Datapack!J381,IF($G$4=Dates1!$B$5,Datapack!P381,IF($G$4=Dates1!$B$6,Datapack!V381,))))</f>
        <v>0</v>
      </c>
      <c r="K177" s="94"/>
      <c r="L177" s="92">
        <f>IF($G$4=Dates1!$B$3,Datapack!E381,IF($G$4=Dates1!$B$4,Datapack!K381,IF($G$4=Dates1!$B$5,Datapack!Q381,IF($G$4=Dates1!$B$6,Datapack!W381,))))</f>
        <v>0</v>
      </c>
      <c r="M177" s="94"/>
      <c r="N177" s="92">
        <f>IF($G$4=Dates1!$B$3,Datapack!F381,IF($G$4=Dates1!$B$4,Datapack!L381,IF($G$4=Dates1!$B$5,Datapack!R381,IF($G$4=Dates1!$B$6,Datapack!X381,))))</f>
        <v>0</v>
      </c>
    </row>
    <row r="178" spans="2:14">
      <c r="B178" s="304" t="s">
        <v>104</v>
      </c>
      <c r="C178" s="304"/>
      <c r="D178" s="304"/>
      <c r="E178" s="9"/>
      <c r="F178" s="92">
        <f>IF($G$4=Dates1!$B$3,Datapack!B382,IF($G$4=Dates1!$B$4,Datapack!H382,IF($G$4=Dates1!$B$5,Datapack!N382,IF($G$4=Dates1!$B$6,Datapack!T382,))))</f>
        <v>3</v>
      </c>
      <c r="G178" s="92"/>
      <c r="H178" s="92">
        <f>IF($G$4=Dates1!$B$3,Datapack!C382,IF($G$4=Dates1!$B$4,Datapack!I382,IF($G$4=Dates1!$B$5,Datapack!O382,IF($G$4=Dates1!$B$6,Datapack!U382,))))</f>
        <v>1</v>
      </c>
      <c r="I178" s="93"/>
      <c r="J178" s="92">
        <f>IF($G$4=Dates1!$B$3,Datapack!D382,IF($G$4=Dates1!$B$4,Datapack!J382,IF($G$4=Dates1!$B$5,Datapack!P382,IF($G$4=Dates1!$B$6,Datapack!V382,))))</f>
        <v>1</v>
      </c>
      <c r="K178" s="94"/>
      <c r="L178" s="92">
        <f>IF($G$4=Dates1!$B$3,Datapack!E382,IF($G$4=Dates1!$B$4,Datapack!K382,IF($G$4=Dates1!$B$5,Datapack!Q382,IF($G$4=Dates1!$B$6,Datapack!W382,))))</f>
        <v>1</v>
      </c>
      <c r="M178" s="94"/>
      <c r="N178" s="92">
        <f>IF($G$4=Dates1!$B$3,Datapack!F382,IF($G$4=Dates1!$B$4,Datapack!L382,IF($G$4=Dates1!$B$5,Datapack!R382,IF($G$4=Dates1!$B$6,Datapack!X382,))))</f>
        <v>0</v>
      </c>
    </row>
    <row r="179" spans="2:14" ht="4.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2:1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15" t="s">
        <v>207</v>
      </c>
      <c r="M180" s="315"/>
      <c r="N180" s="315"/>
    </row>
    <row r="181" spans="2:14">
      <c r="B181" s="304" t="s">
        <v>272</v>
      </c>
      <c r="C181" s="304"/>
      <c r="D181" s="304"/>
      <c r="E181" s="304"/>
      <c r="F181" s="304"/>
      <c r="G181" s="13"/>
      <c r="H181" s="8"/>
      <c r="I181" s="8"/>
      <c r="J181" s="8"/>
      <c r="K181" s="8"/>
      <c r="L181" s="8"/>
      <c r="M181" s="8"/>
      <c r="N181" s="8"/>
    </row>
    <row r="182" spans="2:14">
      <c r="B182" s="16"/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</row>
    <row r="183" spans="2:1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</sheetData>
  <sheetProtection sheet="1"/>
  <mergeCells count="166">
    <mergeCell ref="B12:D12"/>
    <mergeCell ref="B13:D13"/>
    <mergeCell ref="B14:D14"/>
    <mergeCell ref="B15:D15"/>
    <mergeCell ref="B11:D11"/>
    <mergeCell ref="B8:D8"/>
    <mergeCell ref="B10:D10"/>
    <mergeCell ref="B20:D20"/>
    <mergeCell ref="B21:D21"/>
    <mergeCell ref="B22:D22"/>
    <mergeCell ref="B24:D24"/>
    <mergeCell ref="B16:D16"/>
    <mergeCell ref="B17:D17"/>
    <mergeCell ref="B18:D18"/>
    <mergeCell ref="B19:D19"/>
    <mergeCell ref="B29:D29"/>
    <mergeCell ref="B30:D30"/>
    <mergeCell ref="B31:D31"/>
    <mergeCell ref="B32:D32"/>
    <mergeCell ref="B25:D25"/>
    <mergeCell ref="B26:D26"/>
    <mergeCell ref="B27:D27"/>
    <mergeCell ref="B28:D28"/>
    <mergeCell ref="B37:D37"/>
    <mergeCell ref="B38:D38"/>
    <mergeCell ref="B39:D39"/>
    <mergeCell ref="B40:D40"/>
    <mergeCell ref="B33:D33"/>
    <mergeCell ref="B34:D34"/>
    <mergeCell ref="B35:D35"/>
    <mergeCell ref="B36:D36"/>
    <mergeCell ref="B45:D45"/>
    <mergeCell ref="B46:D46"/>
    <mergeCell ref="B47:D47"/>
    <mergeCell ref="B49:D49"/>
    <mergeCell ref="B41:D41"/>
    <mergeCell ref="B42:D42"/>
    <mergeCell ref="B43:D43"/>
    <mergeCell ref="B44:D44"/>
    <mergeCell ref="B54:D54"/>
    <mergeCell ref="B55:D55"/>
    <mergeCell ref="B56:D56"/>
    <mergeCell ref="B57:D57"/>
    <mergeCell ref="B50:D50"/>
    <mergeCell ref="B51:D51"/>
    <mergeCell ref="B52:D52"/>
    <mergeCell ref="B53:D53"/>
    <mergeCell ref="B62:D62"/>
    <mergeCell ref="B63:D63"/>
    <mergeCell ref="B64:D64"/>
    <mergeCell ref="B66:D66"/>
    <mergeCell ref="B58:D58"/>
    <mergeCell ref="B59:D59"/>
    <mergeCell ref="B60:D60"/>
    <mergeCell ref="B61:D61"/>
    <mergeCell ref="B71:D71"/>
    <mergeCell ref="B72:D72"/>
    <mergeCell ref="B73:D73"/>
    <mergeCell ref="B74:D74"/>
    <mergeCell ref="B67:D67"/>
    <mergeCell ref="B68:D68"/>
    <mergeCell ref="B69:D69"/>
    <mergeCell ref="B70:D70"/>
    <mergeCell ref="B80:D80"/>
    <mergeCell ref="B81:D81"/>
    <mergeCell ref="B82:D82"/>
    <mergeCell ref="B83:D83"/>
    <mergeCell ref="B75:D75"/>
    <mergeCell ref="B77:D77"/>
    <mergeCell ref="B78:D78"/>
    <mergeCell ref="B79:D79"/>
    <mergeCell ref="B88:D88"/>
    <mergeCell ref="B89:D89"/>
    <mergeCell ref="B90:D90"/>
    <mergeCell ref="B91:D91"/>
    <mergeCell ref="B84:D84"/>
    <mergeCell ref="B85:D85"/>
    <mergeCell ref="B86:D86"/>
    <mergeCell ref="B87:D87"/>
    <mergeCell ref="B97:D97"/>
    <mergeCell ref="B98:D98"/>
    <mergeCell ref="B99:D99"/>
    <mergeCell ref="B100:D100"/>
    <mergeCell ref="B93:D93"/>
    <mergeCell ref="B94:D94"/>
    <mergeCell ref="B95:D95"/>
    <mergeCell ref="B96:D96"/>
    <mergeCell ref="B106:D106"/>
    <mergeCell ref="B107:D107"/>
    <mergeCell ref="B108:D108"/>
    <mergeCell ref="B109:D109"/>
    <mergeCell ref="B101:D101"/>
    <mergeCell ref="B102:D102"/>
    <mergeCell ref="B103:D103"/>
    <mergeCell ref="B104:D104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63:D163"/>
    <mergeCell ref="B138:D138"/>
    <mergeCell ref="B139:D139"/>
    <mergeCell ref="B141:D141"/>
    <mergeCell ref="B142:D142"/>
    <mergeCell ref="B134:D134"/>
    <mergeCell ref="B135:D135"/>
    <mergeCell ref="B136:D136"/>
    <mergeCell ref="B137:D137"/>
    <mergeCell ref="B147:D147"/>
    <mergeCell ref="B148:D148"/>
    <mergeCell ref="B149:D149"/>
    <mergeCell ref="B150:D150"/>
    <mergeCell ref="B143:D143"/>
    <mergeCell ref="B144:D144"/>
    <mergeCell ref="B145:D145"/>
    <mergeCell ref="B146:D146"/>
    <mergeCell ref="B165:D165"/>
    <mergeCell ref="B166:D166"/>
    <mergeCell ref="B167:D167"/>
    <mergeCell ref="B151:D151"/>
    <mergeCell ref="B152:D152"/>
    <mergeCell ref="B153:D153"/>
    <mergeCell ref="B154:D154"/>
    <mergeCell ref="B155:D155"/>
    <mergeCell ref="B156:D156"/>
    <mergeCell ref="B164:D164"/>
    <mergeCell ref="B174:D174"/>
    <mergeCell ref="B175:D175"/>
    <mergeCell ref="B176:D176"/>
    <mergeCell ref="B177:D177"/>
    <mergeCell ref="B171:D171"/>
    <mergeCell ref="B157:D157"/>
    <mergeCell ref="B158:D158"/>
    <mergeCell ref="B159:D159"/>
    <mergeCell ref="B160:D160"/>
    <mergeCell ref="B162:D162"/>
    <mergeCell ref="G4:L4"/>
    <mergeCell ref="B181:F181"/>
    <mergeCell ref="L180:N180"/>
    <mergeCell ref="B2:U2"/>
    <mergeCell ref="B172:D172"/>
    <mergeCell ref="B168:D168"/>
    <mergeCell ref="B169:D169"/>
    <mergeCell ref="B170:D170"/>
    <mergeCell ref="B178:D178"/>
    <mergeCell ref="B173:D173"/>
  </mergeCells>
  <phoneticPr fontId="17" type="noConversion"/>
  <dataValidations count="1">
    <dataValidation type="list" allowBlank="1" showInputMessage="1" showErrorMessage="1" sqref="F5:G5 G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Covers</vt:lpstr>
      <vt:lpstr>Contents</vt:lpstr>
      <vt:lpstr>Dates1</vt:lpstr>
      <vt:lpstr>Datapack</vt:lpstr>
      <vt:lpstr>Table 1</vt:lpstr>
      <vt:lpstr>Table 2</vt:lpstr>
      <vt:lpstr>Table 3</vt:lpstr>
      <vt:lpstr>Table 4</vt:lpstr>
      <vt:lpstr>Table 5</vt:lpstr>
      <vt:lpstr>Table 6</vt:lpstr>
      <vt:lpstr>Chart 1</vt:lpstr>
      <vt:lpstr>Chart 2</vt:lpstr>
      <vt:lpstr>Date</vt:lpstr>
      <vt:lpstr>Dates</vt:lpstr>
      <vt:lpstr>Dates1</vt:lpstr>
      <vt:lpstr>Dates2</vt:lpstr>
      <vt:lpstr>Entire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Passingham</dc:creator>
  <cp:lastModifiedBy>ICS</cp:lastModifiedBy>
  <dcterms:created xsi:type="dcterms:W3CDTF">2011-07-05T12:58:08Z</dcterms:created>
  <dcterms:modified xsi:type="dcterms:W3CDTF">2013-03-19T12:08:43Z</dcterms:modified>
</cp:coreProperties>
</file>