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80" yWindow="-15" windowWidth="7275" windowHeight="8385"/>
  </bookViews>
  <sheets>
    <sheet name="Master" sheetId="1" r:id="rId1"/>
  </sheets>
  <calcPr calcId="125725"/>
</workbook>
</file>

<file path=xl/calcChain.xml><?xml version="1.0" encoding="utf-8"?>
<calcChain xmlns="http://schemas.openxmlformats.org/spreadsheetml/2006/main">
  <c r="F61" i="1"/>
  <c r="F62"/>
  <c r="F68"/>
  <c r="F69"/>
  <c r="F70"/>
  <c r="F71"/>
  <c r="G68"/>
  <c r="G69"/>
  <c r="G70"/>
  <c r="G71"/>
  <c r="F116"/>
  <c r="G116" s="1"/>
  <c r="F83"/>
  <c r="E34"/>
  <c r="F43"/>
  <c r="F44"/>
  <c r="E50"/>
  <c r="G53"/>
  <c r="E54"/>
  <c r="F54"/>
  <c r="F63"/>
  <c r="F110" s="1"/>
  <c r="F64"/>
  <c r="F65"/>
  <c r="F66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G83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E110"/>
  <c r="F117"/>
  <c r="G117"/>
  <c r="H117" s="1"/>
  <c r="F118"/>
  <c r="G118" s="1"/>
  <c r="H118" s="1"/>
  <c r="F119"/>
  <c r="G119"/>
  <c r="H119" s="1"/>
  <c r="F120"/>
  <c r="G120" s="1"/>
  <c r="H120" s="1"/>
  <c r="F121"/>
  <c r="G121"/>
  <c r="H121" s="1"/>
  <c r="F122"/>
  <c r="G122" s="1"/>
  <c r="H122" s="1"/>
  <c r="F123"/>
  <c r="G123"/>
  <c r="H123" s="1"/>
  <c r="F124"/>
  <c r="G124" s="1"/>
  <c r="H124" s="1"/>
  <c r="F125"/>
  <c r="G125"/>
  <c r="H125" s="1"/>
  <c r="F126"/>
  <c r="G126" s="1"/>
  <c r="H126" s="1"/>
  <c r="F127"/>
  <c r="G127"/>
  <c r="H127" s="1"/>
  <c r="F128"/>
  <c r="G128" s="1"/>
  <c r="H128" s="1"/>
  <c r="F129"/>
  <c r="G129"/>
  <c r="H129" s="1"/>
  <c r="F130"/>
  <c r="G130" s="1"/>
  <c r="H130" s="1"/>
  <c r="F131"/>
  <c r="G131"/>
  <c r="H131" s="1"/>
  <c r="F132"/>
  <c r="G132" s="1"/>
  <c r="E133"/>
  <c r="F133"/>
  <c r="G133" s="1"/>
  <c r="E134"/>
  <c r="D150"/>
  <c r="G134" l="1"/>
  <c r="G110"/>
  <c r="H133"/>
  <c r="H132"/>
  <c r="H116"/>
  <c r="E168" l="1"/>
  <c r="G140" s="1"/>
  <c r="H134"/>
  <c r="E163" s="1"/>
  <c r="E164" s="1"/>
  <c r="G138" s="1"/>
  <c r="G149" s="1"/>
  <c r="G150" s="1"/>
  <c r="D149" l="1"/>
  <c r="G146" s="1"/>
</calcChain>
</file>

<file path=xl/sharedStrings.xml><?xml version="1.0" encoding="utf-8"?>
<sst xmlns="http://schemas.openxmlformats.org/spreadsheetml/2006/main" count="84" uniqueCount="71">
  <si>
    <t>PRIMARY SCHOOL CAPACITY CALCULATION</t>
  </si>
  <si>
    <t>Note: Areas for data entry are shaded yellow</t>
  </si>
  <si>
    <t>School Name</t>
  </si>
  <si>
    <t>LEA No</t>
  </si>
  <si>
    <t>School No</t>
  </si>
  <si>
    <t>Age range</t>
  </si>
  <si>
    <t>SCHEDULE OF ACCOMMODATION</t>
  </si>
  <si>
    <t>PART 1: EXCLUDED AREAS</t>
  </si>
  <si>
    <t>Note:  Areas of the school which are not taken into account for capacity purposes should be listed here.  Measurements are optional</t>
  </si>
  <si>
    <t>Room ref</t>
  </si>
  <si>
    <t>Room description</t>
  </si>
  <si>
    <t xml:space="preserve">Areas  (m²)   </t>
  </si>
  <si>
    <t>Total excluded area</t>
  </si>
  <si>
    <t>PART 2: NURSERY PROVISION</t>
  </si>
  <si>
    <t>Note:  All areas which contain nursery age children should be included here.</t>
  </si>
  <si>
    <t>Nursery places</t>
  </si>
  <si>
    <r>
      <t>Divide space by 2.3m</t>
    </r>
    <r>
      <rPr>
        <i/>
        <vertAlign val="superscript"/>
        <sz val="12"/>
        <color indexed="61"/>
        <rFont val="Arial"/>
        <family val="2"/>
      </rPr>
      <t>2</t>
    </r>
    <r>
      <rPr>
        <i/>
        <sz val="12"/>
        <color indexed="61"/>
        <rFont val="Arial"/>
        <family val="2"/>
      </rPr>
      <t xml:space="preserve"> to calculate number of places</t>
    </r>
  </si>
  <si>
    <t>Nursery unit or classbase [used only by nursery age children]</t>
  </si>
  <si>
    <t>To calculate nursery space in mixed classes, insert number of nursery children (x) and area size (y), as indicated.</t>
  </si>
  <si>
    <t>Nursery pupils</t>
  </si>
  <si>
    <t>Area size</t>
  </si>
  <si>
    <t>(x)</t>
  </si>
  <si>
    <t>(y)</t>
  </si>
  <si>
    <t>residual area c/fwd to part 4</t>
  </si>
  <si>
    <t>Total nursery area and places</t>
  </si>
  <si>
    <t>PART 3: ANCILLARY AREAS</t>
  </si>
  <si>
    <t>Total places</t>
  </si>
  <si>
    <t>15 or more places</t>
  </si>
  <si>
    <t>a</t>
  </si>
  <si>
    <r>
      <t>Large Specialist Areas (over 75m</t>
    </r>
    <r>
      <rPr>
        <i/>
        <vertAlign val="superscript"/>
        <sz val="12"/>
        <color indexed="12"/>
        <rFont val="Arial"/>
        <family val="2"/>
      </rPr>
      <t>2</t>
    </r>
    <r>
      <rPr>
        <i/>
        <sz val="12"/>
        <color indexed="12"/>
        <rFont val="Arial"/>
        <family val="2"/>
      </rPr>
      <t>) and Halls</t>
    </r>
  </si>
  <si>
    <t>(Area/12.5)+20</t>
  </si>
  <si>
    <t>b</t>
  </si>
  <si>
    <r>
      <t>Specialist Areas (75m</t>
    </r>
    <r>
      <rPr>
        <i/>
        <vertAlign val="superscript"/>
        <sz val="12"/>
        <color indexed="12"/>
        <rFont val="Arial"/>
        <family val="2"/>
      </rPr>
      <t>2</t>
    </r>
    <r>
      <rPr>
        <i/>
        <sz val="12"/>
        <color indexed="12"/>
        <rFont val="Arial"/>
        <family val="2"/>
      </rPr>
      <t xml:space="preserve"> and under)</t>
    </r>
  </si>
  <si>
    <t>(Area/2.5)</t>
  </si>
  <si>
    <t>c</t>
  </si>
  <si>
    <t>General Resource Areas</t>
  </si>
  <si>
    <t>(Area/1.86)</t>
  </si>
  <si>
    <t>Total resource area</t>
  </si>
  <si>
    <t>[i]</t>
  </si>
  <si>
    <t>[iv]</t>
  </si>
  <si>
    <t>PART 4: CLASSBASES</t>
  </si>
  <si>
    <t>Pupil places</t>
  </si>
  <si>
    <t>Resource places</t>
  </si>
  <si>
    <t>Space in mixed nursery/ early years [if appropriate]</t>
  </si>
  <si>
    <t>Total classbase area</t>
  </si>
  <si>
    <t>[ii]</t>
  </si>
  <si>
    <t>[iii]</t>
  </si>
  <si>
    <t>Adjusted capacity - if insufficient resource areas</t>
  </si>
  <si>
    <t>Adjusted capacity - if excessive resource areas</t>
  </si>
  <si>
    <t>Option to round down by up to 10% - see guidance notes</t>
  </si>
  <si>
    <t>c  Revised no</t>
  </si>
  <si>
    <t>Number of age groups in the school (do not count the nursery year)</t>
  </si>
  <si>
    <t>d</t>
  </si>
  <si>
    <t>Indicated Admission Number [a, b or c, divided by d]</t>
  </si>
  <si>
    <t xml:space="preserve">Capacity of school </t>
  </si>
  <si>
    <t>pupil places</t>
  </si>
  <si>
    <t>Capacity of nursery [n]</t>
  </si>
  <si>
    <t>nursery places</t>
  </si>
  <si>
    <t>Declaration of Accuracy:</t>
  </si>
  <si>
    <t>LEA</t>
  </si>
  <si>
    <t>Headteacher</t>
  </si>
  <si>
    <t>Date of calculation:</t>
  </si>
  <si>
    <t>Check to ensure that sufficient resource areas are available:</t>
  </si>
  <si>
    <t>Total [i], [ii] + [iii]</t>
  </si>
  <si>
    <t>70% of the total workplaces ([i] [ii]+ [iii] *70%)</t>
  </si>
  <si>
    <t>If the number of workplaces in classbases is greater than 70% of the total number of workplaces and resource places, the capacity is reduced accordingly at box a.</t>
  </si>
  <si>
    <t>Check to ensure that there are not excessive classbase size resource spaces</t>
  </si>
  <si>
    <t>[ii] and [iv] * 70%</t>
  </si>
  <si>
    <t>If the number of workplaces in classbases is less than 70% of rooms which can accommodate 15 or more pupils, the capacity is increased accordingly at box b.</t>
  </si>
  <si>
    <t>[n]</t>
  </si>
  <si>
    <t>Mixed nursery/reception</t>
  </si>
</sst>
</file>

<file path=xl/styles.xml><?xml version="1.0" encoding="utf-8"?>
<styleSheet xmlns="http://schemas.openxmlformats.org/spreadsheetml/2006/main">
  <numFmts count="4">
    <numFmt numFmtId="164" formatCode="0.0;\-0.0;;@"/>
    <numFmt numFmtId="165" formatCode="0;\-0;;@"/>
    <numFmt numFmtId="166" formatCode="0;\-0;;"/>
    <numFmt numFmtId="167" formatCode="mm/dd/yy_)"/>
  </numFmts>
  <fonts count="28">
    <font>
      <sz val="12"/>
      <name val="Arial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61"/>
      <name val="Arial"/>
      <family val="2"/>
    </font>
    <font>
      <i/>
      <sz val="12"/>
      <color indexed="61"/>
      <name val="Arial"/>
      <family val="2"/>
    </font>
    <font>
      <i/>
      <vertAlign val="superscript"/>
      <sz val="12"/>
      <color indexed="61"/>
      <name val="Arial"/>
      <family val="2"/>
    </font>
    <font>
      <sz val="12"/>
      <color indexed="48"/>
      <name val="Arial"/>
      <family val="2"/>
    </font>
    <font>
      <i/>
      <sz val="12"/>
      <color indexed="12"/>
      <name val="Arial"/>
      <family val="2"/>
    </font>
    <font>
      <i/>
      <vertAlign val="superscript"/>
      <sz val="12"/>
      <color indexed="12"/>
      <name val="Arial"/>
      <family val="2"/>
    </font>
    <font>
      <b/>
      <sz val="14"/>
      <color indexed="61"/>
      <name val="Arial"/>
      <family val="2"/>
    </font>
    <font>
      <b/>
      <i/>
      <sz val="12"/>
      <color indexed="61"/>
      <name val="Arial"/>
      <family val="2"/>
    </font>
    <font>
      <b/>
      <sz val="10"/>
      <color indexed="61"/>
      <name val="Arial"/>
      <family val="2"/>
    </font>
    <font>
      <i/>
      <u/>
      <sz val="12"/>
      <name val="Arial"/>
      <family val="2"/>
    </font>
    <font>
      <sz val="8"/>
      <name val="Arial"/>
    </font>
    <font>
      <i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2" borderId="0" xfId="0" applyFont="1" applyFill="1" applyProtection="1"/>
    <xf numFmtId="0" fontId="4" fillId="0" borderId="0" xfId="0" applyFont="1" applyFill="1" applyProtection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0" fillId="0" borderId="0" xfId="0" applyAlignment="1"/>
    <xf numFmtId="0" fontId="3" fillId="0" borderId="0" xfId="0" applyFont="1" applyBorder="1" applyAlignment="1" applyProtection="1">
      <alignment horizontal="center"/>
    </xf>
    <xf numFmtId="164" fontId="12" fillId="2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</xf>
    <xf numFmtId="0" fontId="3" fillId="0" borderId="0" xfId="0" applyFont="1"/>
    <xf numFmtId="0" fontId="12" fillId="0" borderId="0" xfId="0" applyFont="1" applyProtection="1"/>
    <xf numFmtId="0" fontId="13" fillId="0" borderId="0" xfId="0" applyFont="1" applyAlignment="1" applyProtection="1">
      <alignment horizontal="right"/>
    </xf>
    <xf numFmtId="0" fontId="14" fillId="0" borderId="0" xfId="0" applyFont="1" applyProtection="1"/>
    <xf numFmtId="0" fontId="15" fillId="0" borderId="0" xfId="0" applyFont="1" applyProtection="1"/>
    <xf numFmtId="164" fontId="12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Protection="1"/>
    <xf numFmtId="165" fontId="16" fillId="3" borderId="0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3" fillId="0" borderId="0" xfId="0" applyFont="1" applyFill="1" applyProtection="1"/>
    <xf numFmtId="0" fontId="17" fillId="0" borderId="0" xfId="0" applyFont="1" applyBorder="1" applyAlignment="1" applyProtection="1"/>
    <xf numFmtId="0" fontId="0" fillId="0" borderId="0" xfId="0" applyBorder="1" applyAlignment="1"/>
    <xf numFmtId="0" fontId="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Border="1" applyProtection="1"/>
    <xf numFmtId="1" fontId="12" fillId="0" borderId="0" xfId="0" applyNumberFormat="1" applyFont="1" applyFill="1" applyAlignment="1" applyProtection="1">
      <alignment horizontal="center"/>
      <protection locked="0"/>
    </xf>
    <xf numFmtId="1" fontId="19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1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0" fillId="0" borderId="0" xfId="0" applyAlignment="1">
      <alignment wrapText="1"/>
    </xf>
    <xf numFmtId="165" fontId="1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164" fontId="12" fillId="0" borderId="1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0" fillId="0" borderId="0" xfId="0" applyFont="1" applyProtection="1">
      <protection locked="0"/>
    </xf>
    <xf numFmtId="0" fontId="12" fillId="0" borderId="0" xfId="0" applyFont="1" applyProtection="1">
      <protection locked="0"/>
    </xf>
    <xf numFmtId="1" fontId="3" fillId="0" borderId="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left" vertical="center"/>
    </xf>
    <xf numFmtId="1" fontId="12" fillId="0" borderId="0" xfId="0" applyNumberFormat="1" applyFont="1" applyAlignment="1" applyProtection="1">
      <alignment horizontal="center"/>
    </xf>
    <xf numFmtId="1" fontId="20" fillId="0" borderId="0" xfId="0" applyNumberFormat="1" applyFont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164" fontId="20" fillId="0" borderId="0" xfId="0" applyNumberFormat="1" applyFont="1" applyFill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1" fontId="20" fillId="0" borderId="0" xfId="0" applyNumberFormat="1" applyFont="1" applyAlignment="1" applyProtection="1">
      <alignment horizontal="right"/>
    </xf>
    <xf numFmtId="165" fontId="12" fillId="0" borderId="0" xfId="0" applyNumberFormat="1" applyFont="1" applyAlignment="1" applyProtection="1">
      <alignment horizontal="center"/>
    </xf>
    <xf numFmtId="165" fontId="20" fillId="0" borderId="0" xfId="0" applyNumberFormat="1" applyFont="1" applyAlignment="1" applyProtection="1">
      <alignment horizontal="center"/>
    </xf>
    <xf numFmtId="164" fontId="20" fillId="0" borderId="0" xfId="0" applyNumberFormat="1" applyFont="1" applyFill="1" applyAlignment="1" applyProtection="1">
      <alignment horizontal="center"/>
      <protection locked="0"/>
    </xf>
    <xf numFmtId="165" fontId="20" fillId="0" borderId="1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5" fontId="23" fillId="3" borderId="0" xfId="0" applyNumberFormat="1" applyFont="1" applyFill="1" applyBorder="1" applyAlignment="1" applyProtection="1">
      <alignment horizontal="center"/>
    </xf>
    <xf numFmtId="166" fontId="20" fillId="0" borderId="0" xfId="0" applyNumberFormat="1" applyFont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/>
    </xf>
    <xf numFmtId="166" fontId="20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9" fillId="0" borderId="0" xfId="0" applyNumberFormat="1" applyFont="1" applyAlignment="1" applyProtection="1">
      <alignment horizontal="center"/>
    </xf>
    <xf numFmtId="165" fontId="3" fillId="0" borderId="0" xfId="0" applyNumberFormat="1" applyFont="1" applyProtection="1"/>
    <xf numFmtId="0" fontId="7" fillId="0" borderId="0" xfId="0" applyFont="1" applyAlignment="1" applyProtection="1">
      <alignment horizontal="right"/>
    </xf>
    <xf numFmtId="165" fontId="12" fillId="0" borderId="0" xfId="0" applyNumberFormat="1" applyFont="1" applyProtection="1"/>
    <xf numFmtId="165" fontId="12" fillId="0" borderId="2" xfId="0" applyNumberFormat="1" applyFont="1" applyBorder="1" applyAlignment="1" applyProtection="1">
      <alignment horizontal="center"/>
    </xf>
    <xf numFmtId="165" fontId="20" fillId="0" borderId="0" xfId="0" applyNumberFormat="1" applyFont="1" applyProtection="1"/>
    <xf numFmtId="165" fontId="20" fillId="0" borderId="0" xfId="0" applyNumberFormat="1" applyFont="1" applyAlignment="1" applyProtection="1">
      <alignment horizontal="left"/>
    </xf>
    <xf numFmtId="165" fontId="20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2" fillId="0" borderId="0" xfId="0" applyFont="1" applyFill="1" applyProtection="1"/>
    <xf numFmtId="0" fontId="20" fillId="0" borderId="0" xfId="0" applyFont="1" applyProtection="1"/>
    <xf numFmtId="1" fontId="12" fillId="0" borderId="2" xfId="0" applyNumberFormat="1" applyFont="1" applyBorder="1" applyAlignment="1" applyProtection="1">
      <alignment horizontal="center"/>
    </xf>
    <xf numFmtId="0" fontId="22" fillId="0" borderId="2" xfId="0" applyFont="1" applyBorder="1" applyAlignment="1" applyProtection="1">
      <alignment horizontal="left" vertical="center"/>
    </xf>
    <xf numFmtId="165" fontId="22" fillId="0" borderId="2" xfId="0" applyNumberFormat="1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Alignment="1" applyProtection="1"/>
    <xf numFmtId="0" fontId="22" fillId="0" borderId="2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1" fontId="16" fillId="0" borderId="0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7" fontId="12" fillId="0" borderId="0" xfId="0" applyNumberFormat="1" applyFont="1" applyProtection="1"/>
    <xf numFmtId="0" fontId="19" fillId="0" borderId="0" xfId="0" applyFont="1" applyProtection="1"/>
    <xf numFmtId="167" fontId="12" fillId="0" borderId="0" xfId="0" applyNumberFormat="1" applyFont="1" applyFill="1" applyProtection="1"/>
    <xf numFmtId="15" fontId="12" fillId="2" borderId="1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Fill="1" applyProtection="1"/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3" fillId="0" borderId="0" xfId="0" applyFont="1" applyFill="1" applyBorder="1" applyProtection="1"/>
    <xf numFmtId="1" fontId="3" fillId="0" borderId="0" xfId="0" applyNumberFormat="1" applyFont="1" applyFill="1" applyBorder="1" applyProtection="1"/>
    <xf numFmtId="10" fontId="3" fillId="0" borderId="0" xfId="0" applyNumberFormat="1" applyFont="1" applyFill="1" applyProtection="1"/>
    <xf numFmtId="1" fontId="3" fillId="0" borderId="0" xfId="0" applyNumberFormat="1" applyFont="1" applyFill="1" applyProtection="1"/>
    <xf numFmtId="0" fontId="17" fillId="0" borderId="0" xfId="0" applyFont="1" applyAlignment="1"/>
    <xf numFmtId="164" fontId="12" fillId="2" borderId="3" xfId="0" applyNumberFormat="1" applyFont="1" applyFill="1" applyBorder="1" applyAlignment="1" applyProtection="1">
      <alignment horizontal="center"/>
      <protection locked="0"/>
    </xf>
    <xf numFmtId="165" fontId="12" fillId="0" borderId="3" xfId="0" applyNumberFormat="1" applyFont="1" applyBorder="1" applyAlignment="1" applyProtection="1">
      <alignment horizontal="center"/>
    </xf>
    <xf numFmtId="165" fontId="12" fillId="0" borderId="4" xfId="0" applyNumberFormat="1" applyFont="1" applyBorder="1" applyAlignment="1" applyProtection="1">
      <alignment horizontal="center"/>
    </xf>
    <xf numFmtId="165" fontId="12" fillId="0" borderId="5" xfId="0" applyNumberFormat="1" applyFont="1" applyBorder="1" applyAlignment="1" applyProtection="1">
      <alignment horizontal="center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164" fontId="12" fillId="2" borderId="7" xfId="0" applyNumberFormat="1" applyFont="1" applyFill="1" applyBorder="1" applyAlignment="1" applyProtection="1">
      <alignment horizontal="center"/>
      <protection locked="0"/>
    </xf>
    <xf numFmtId="164" fontId="12" fillId="0" borderId="6" xfId="0" applyNumberFormat="1" applyFont="1" applyFill="1" applyBorder="1" applyAlignment="1" applyProtection="1">
      <alignment horizontal="center"/>
    </xf>
    <xf numFmtId="166" fontId="12" fillId="0" borderId="7" xfId="0" applyNumberFormat="1" applyFont="1" applyBorder="1" applyAlignment="1" applyProtection="1">
      <alignment horizontal="center"/>
    </xf>
    <xf numFmtId="166" fontId="12" fillId="0" borderId="3" xfId="0" applyNumberFormat="1" applyFont="1" applyBorder="1" applyAlignment="1" applyProtection="1">
      <alignment horizontal="center"/>
    </xf>
    <xf numFmtId="166" fontId="12" fillId="0" borderId="6" xfId="0" applyNumberFormat="1" applyFont="1" applyBorder="1" applyAlignment="1" applyProtection="1">
      <alignment horizontal="center"/>
    </xf>
    <xf numFmtId="0" fontId="6" fillId="0" borderId="0" xfId="0" applyFont="1"/>
    <xf numFmtId="0" fontId="3" fillId="0" borderId="0" xfId="0" applyFont="1" applyFill="1" applyAlignment="1" applyProtection="1"/>
    <xf numFmtId="0" fontId="7" fillId="0" borderId="0" xfId="0" applyFont="1" applyFill="1" applyAlignment="1" applyProtection="1"/>
    <xf numFmtId="0" fontId="12" fillId="0" borderId="0" xfId="0" applyFont="1"/>
    <xf numFmtId="0" fontId="27" fillId="0" borderId="0" xfId="0" applyFont="1" applyProtection="1"/>
    <xf numFmtId="0" fontId="13" fillId="0" borderId="0" xfId="0" applyFont="1" applyProtection="1"/>
    <xf numFmtId="0" fontId="15" fillId="0" borderId="0" xfId="0" applyFont="1" applyAlignment="1" applyProtection="1">
      <alignment horizontal="right"/>
    </xf>
    <xf numFmtId="1" fontId="12" fillId="0" borderId="0" xfId="0" applyNumberFormat="1" applyFont="1" applyBorder="1" applyProtection="1"/>
    <xf numFmtId="167" fontId="3" fillId="0" borderId="0" xfId="0" applyNumberFormat="1" applyFont="1" applyFill="1" applyProtection="1"/>
    <xf numFmtId="49" fontId="12" fillId="2" borderId="0" xfId="0" applyNumberFormat="1" applyFont="1" applyFill="1" applyAlignment="1" applyProtection="1">
      <alignment horizontal="center"/>
      <protection locked="0"/>
    </xf>
    <xf numFmtId="49" fontId="12" fillId="2" borderId="1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1" fontId="12" fillId="2" borderId="0" xfId="0" applyNumberFormat="1" applyFont="1" applyFill="1" applyAlignment="1" applyProtection="1">
      <alignment horizontal="center"/>
      <protection locked="0"/>
    </xf>
    <xf numFmtId="164" fontId="12" fillId="2" borderId="8" xfId="0" applyNumberFormat="1" applyFont="1" applyFill="1" applyBorder="1" applyAlignment="1" applyProtection="1">
      <alignment horizontal="center"/>
      <protection locked="0"/>
    </xf>
    <xf numFmtId="165" fontId="12" fillId="2" borderId="2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167" fontId="12" fillId="2" borderId="1" xfId="0" applyNumberFormat="1" applyFont="1" applyFill="1" applyBorder="1" applyProtection="1">
      <protection locked="0"/>
    </xf>
    <xf numFmtId="0" fontId="12" fillId="0" borderId="0" xfId="0" applyFont="1" applyAlignment="1" applyProtection="1"/>
    <xf numFmtId="0" fontId="12" fillId="0" borderId="0" xfId="0" applyFont="1" applyAlignment="1"/>
    <xf numFmtId="0" fontId="12" fillId="0" borderId="0" xfId="0" applyFont="1" applyFill="1" applyAlignment="1" applyProtection="1"/>
    <xf numFmtId="0" fontId="2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12" xfId="0" applyFont="1" applyFill="1" applyBorder="1" applyAlignment="1" applyProtection="1"/>
    <xf numFmtId="0" fontId="9" fillId="0" borderId="1" xfId="0" applyFont="1" applyBorder="1" applyAlignment="1"/>
    <xf numFmtId="0" fontId="9" fillId="0" borderId="5" xfId="0" applyFont="1" applyBorder="1" applyAlignment="1"/>
    <xf numFmtId="0" fontId="16" fillId="0" borderId="11" xfId="0" applyFont="1" applyBorder="1" applyAlignment="1" applyProtection="1"/>
    <xf numFmtId="0" fontId="3" fillId="0" borderId="11" xfId="0" applyFont="1" applyBorder="1" applyAlignment="1"/>
    <xf numFmtId="0" fontId="12" fillId="2" borderId="8" xfId="0" applyFont="1" applyFill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2" fillId="0" borderId="4" xfId="0" applyFont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protection locked="0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2" borderId="10" xfId="0" applyFont="1" applyFill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9" xfId="0" applyFont="1" applyBorder="1" applyAlignment="1" applyProtection="1">
      <protection locked="0"/>
    </xf>
    <xf numFmtId="0" fontId="11" fillId="0" borderId="1" xfId="0" applyFont="1" applyBorder="1" applyAlignment="1" applyProtection="1">
      <alignment horizontal="left"/>
    </xf>
    <xf numFmtId="0" fontId="12" fillId="0" borderId="1" xfId="0" applyFont="1" applyBorder="1" applyAlignment="1"/>
    <xf numFmtId="0" fontId="7" fillId="0" borderId="9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2" fillId="2" borderId="12" xfId="0" applyFont="1" applyFill="1" applyBorder="1" applyAlignment="1" applyProtection="1">
      <protection locked="0"/>
    </xf>
    <xf numFmtId="0" fontId="12" fillId="0" borderId="1" xfId="0" applyFont="1" applyBorder="1" applyAlignment="1" applyProtection="1">
      <protection locked="0"/>
    </xf>
    <xf numFmtId="0" fontId="12" fillId="0" borderId="5" xfId="0" applyFont="1" applyBorder="1" applyAlignment="1" applyProtection="1">
      <protection locked="0"/>
    </xf>
    <xf numFmtId="0" fontId="20" fillId="0" borderId="0" xfId="0" applyFont="1" applyAlignment="1" applyProtection="1">
      <protection locked="0"/>
    </xf>
    <xf numFmtId="0" fontId="10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/>
    <xf numFmtId="0" fontId="12" fillId="0" borderId="11" xfId="0" applyFont="1" applyBorder="1" applyAlignment="1"/>
    <xf numFmtId="0" fontId="12" fillId="2" borderId="0" xfId="0" applyFont="1" applyFill="1" applyBorder="1" applyAlignment="1"/>
    <xf numFmtId="0" fontId="12" fillId="2" borderId="4" xfId="0" applyFont="1" applyFill="1" applyBorder="1" applyAlignment="1"/>
    <xf numFmtId="0" fontId="7" fillId="0" borderId="12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/>
    <xf numFmtId="0" fontId="0" fillId="0" borderId="11" xfId="0" applyBorder="1" applyAlignment="1"/>
    <xf numFmtId="0" fontId="12" fillId="2" borderId="8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4" xfId="0" applyFont="1" applyFill="1" applyBorder="1" applyAlignment="1" applyProtection="1"/>
    <xf numFmtId="0" fontId="11" fillId="0" borderId="0" xfId="0" applyFont="1" applyBorder="1" applyAlignment="1" applyProtection="1"/>
    <xf numFmtId="0" fontId="5" fillId="0" borderId="0" xfId="0" applyFont="1" applyAlignment="1" applyProtection="1">
      <protection locked="0"/>
    </xf>
    <xf numFmtId="0" fontId="6" fillId="0" borderId="0" xfId="0" applyFont="1" applyAlignment="1"/>
    <xf numFmtId="0" fontId="3" fillId="2" borderId="1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12" fillId="2" borderId="11" xfId="0" applyFont="1" applyFill="1" applyBorder="1" applyAlignment="1" applyProtection="1">
      <protection locked="0"/>
    </xf>
    <xf numFmtId="0" fontId="12" fillId="2" borderId="9" xfId="0" applyFont="1" applyFill="1" applyBorder="1" applyAlignment="1" applyProtection="1">
      <protection locked="0"/>
    </xf>
    <xf numFmtId="0" fontId="1" fillId="0" borderId="1" xfId="0" applyFont="1" applyBorder="1" applyAlignment="1" applyProtection="1"/>
    <xf numFmtId="0" fontId="2" fillId="0" borderId="1" xfId="0" applyFont="1" applyBorder="1" applyAlignment="1"/>
    <xf numFmtId="0" fontId="5" fillId="0" borderId="0" xfId="0" applyFont="1" applyAlignment="1" applyProtection="1"/>
    <xf numFmtId="0" fontId="0" fillId="0" borderId="0" xfId="0" applyAlignment="1"/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5"/>
  <sheetViews>
    <sheetView tabSelected="1" zoomScale="80" workbookViewId="0">
      <selection activeCell="A6" sqref="A6:C6"/>
    </sheetView>
  </sheetViews>
  <sheetFormatPr defaultColWidth="7.5546875" defaultRowHeight="12.75"/>
  <cols>
    <col min="1" max="1" width="9.21875" style="5" customWidth="1"/>
    <col min="2" max="2" width="22.33203125" style="5" customWidth="1"/>
    <col min="3" max="3" width="27.44140625" style="5" customWidth="1"/>
    <col min="4" max="4" width="5.21875" style="5" customWidth="1"/>
    <col min="5" max="5" width="8.6640625" style="5" customWidth="1"/>
    <col min="6" max="8" width="11.5546875" style="5" customWidth="1"/>
    <col min="9" max="9" width="7.6640625" style="5" customWidth="1"/>
    <col min="10" max="10" width="7.21875" style="5" customWidth="1"/>
    <col min="11" max="16" width="7.5546875" style="5"/>
    <col min="17" max="17" width="6" style="5" customWidth="1"/>
    <col min="18" max="18" width="7.5546875" style="5"/>
    <col min="19" max="19" width="9.109375" style="5" customWidth="1"/>
    <col min="20" max="20" width="7.5546875" style="5"/>
    <col min="21" max="21" width="8.33203125" style="5" customWidth="1"/>
    <col min="22" max="16384" width="7.5546875" style="5"/>
  </cols>
  <sheetData>
    <row r="1" spans="1:253" ht="17.25" customHeight="1">
      <c r="A1" s="198" t="s">
        <v>0</v>
      </c>
      <c r="B1" s="199"/>
      <c r="C1" s="199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3.15" customHeight="1">
      <c r="A2" s="6"/>
      <c r="B2" s="1"/>
      <c r="C2" s="7"/>
      <c r="D2" s="1"/>
      <c r="E2" s="1"/>
      <c r="F2" s="1"/>
      <c r="G2" s="1"/>
      <c r="H2" s="1"/>
      <c r="I2" s="2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3.15" customHeight="1">
      <c r="A3" s="8" t="s">
        <v>1</v>
      </c>
      <c r="B3" s="8"/>
      <c r="C3" s="8"/>
      <c r="D3" s="1"/>
      <c r="E3" s="1"/>
      <c r="G3" s="1"/>
      <c r="H3" s="1"/>
      <c r="I3" s="1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3.15" customHeight="1">
      <c r="A4" s="9"/>
      <c r="B4" s="9"/>
      <c r="C4" s="9"/>
      <c r="D4" s="1"/>
      <c r="E4" s="1"/>
      <c r="G4" s="1"/>
      <c r="H4" s="1"/>
      <c r="I4" s="1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3.15" customHeight="1">
      <c r="A5" s="10" t="s">
        <v>2</v>
      </c>
      <c r="B5" s="1"/>
      <c r="C5" s="10"/>
      <c r="E5" s="11" t="s">
        <v>3</v>
      </c>
      <c r="F5" s="11" t="s">
        <v>4</v>
      </c>
      <c r="G5" s="1"/>
      <c r="H5" s="11" t="s">
        <v>5</v>
      </c>
      <c r="J5" s="3"/>
      <c r="K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8" customHeight="1">
      <c r="A6" s="202"/>
      <c r="B6" s="203"/>
      <c r="C6" s="203"/>
      <c r="E6" s="126"/>
      <c r="F6" s="126"/>
      <c r="G6" s="1"/>
      <c r="H6" s="126"/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3.15" customHeight="1">
      <c r="A7" s="1"/>
      <c r="B7" s="1"/>
      <c r="C7" s="12"/>
      <c r="D7" s="1"/>
      <c r="F7" s="1"/>
      <c r="G7" s="12"/>
      <c r="H7" s="1"/>
      <c r="I7" s="1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8" customHeight="1">
      <c r="A8" s="13" t="s">
        <v>6</v>
      </c>
      <c r="B8" s="25"/>
      <c r="C8" s="12"/>
      <c r="D8" s="1"/>
      <c r="E8" s="1"/>
      <c r="F8" s="1"/>
      <c r="G8" s="12"/>
      <c r="H8" s="1"/>
      <c r="I8" s="1"/>
      <c r="J8" s="3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3.15" customHeight="1">
      <c r="A9" s="83"/>
      <c r="B9" s="25"/>
      <c r="C9" s="1"/>
      <c r="D9" s="1"/>
      <c r="E9" s="1"/>
      <c r="F9" s="1"/>
      <c r="G9" s="1"/>
      <c r="H9" s="1"/>
      <c r="I9" s="1"/>
      <c r="J9" s="15"/>
      <c r="K9" s="16"/>
      <c r="L9" s="16"/>
      <c r="M9" s="16"/>
      <c r="N9" s="16"/>
      <c r="O9" s="16"/>
      <c r="P9" s="1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8" customHeight="1">
      <c r="A10" s="189" t="s">
        <v>7</v>
      </c>
      <c r="B10" s="189"/>
      <c r="C10" s="1"/>
      <c r="D10" s="1"/>
      <c r="E10" s="1"/>
      <c r="F10" s="1"/>
      <c r="G10" s="1"/>
      <c r="H10" s="11"/>
      <c r="I10" s="17"/>
      <c r="J10" s="18"/>
      <c r="K10" s="19"/>
      <c r="L10" s="19"/>
      <c r="M10" s="18"/>
      <c r="N10" s="19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3.15" customHeight="1">
      <c r="A11" s="200" t="s">
        <v>8</v>
      </c>
      <c r="B11" s="201"/>
      <c r="C11" s="201"/>
      <c r="D11" s="201"/>
      <c r="E11" s="201"/>
      <c r="F11" s="201"/>
      <c r="G11" s="201"/>
      <c r="H11" s="201"/>
      <c r="I11" s="17"/>
      <c r="J11" s="18"/>
      <c r="K11" s="19"/>
      <c r="L11" s="19"/>
      <c r="M11" s="18"/>
      <c r="N11" s="19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3.35" customHeight="1">
      <c r="A12" s="166" t="s">
        <v>9</v>
      </c>
      <c r="B12" s="168" t="s">
        <v>10</v>
      </c>
      <c r="C12" s="169"/>
      <c r="D12" s="170"/>
      <c r="E12" s="159" t="s">
        <v>11</v>
      </c>
      <c r="F12" s="1"/>
      <c r="G12" s="1"/>
      <c r="H12" s="21"/>
      <c r="I12" s="17"/>
      <c r="J12" s="18"/>
      <c r="K12" s="19"/>
      <c r="L12" s="19"/>
      <c r="M12" s="18"/>
      <c r="N12" s="19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3.35" customHeight="1">
      <c r="A13" s="167"/>
      <c r="B13" s="171"/>
      <c r="C13" s="172"/>
      <c r="D13" s="173"/>
      <c r="E13" s="160"/>
      <c r="F13" s="1"/>
      <c r="G13" s="1"/>
      <c r="H13" s="21"/>
      <c r="I13" s="17"/>
      <c r="J13" s="19"/>
      <c r="K13" s="19"/>
      <c r="L13" s="19"/>
      <c r="M13" s="19"/>
      <c r="N13" s="19"/>
      <c r="O13" s="19"/>
      <c r="P13" s="1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3.35" customHeight="1">
      <c r="A14" s="124"/>
      <c r="B14" s="161"/>
      <c r="C14" s="196"/>
      <c r="D14" s="197"/>
      <c r="E14" s="127"/>
      <c r="F14" s="1"/>
      <c r="G14" s="1"/>
      <c r="H14" s="1"/>
      <c r="I14" s="1"/>
      <c r="J14" s="3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3.35" customHeight="1">
      <c r="A15" s="128"/>
      <c r="B15" s="150"/>
      <c r="C15" s="194"/>
      <c r="D15" s="195"/>
      <c r="E15" s="22"/>
      <c r="F15" s="1"/>
      <c r="G15" s="1"/>
      <c r="H15" s="1"/>
      <c r="I15" s="1"/>
      <c r="J15" s="3"/>
      <c r="K15" s="3"/>
      <c r="L15" s="3"/>
      <c r="M15" s="3"/>
      <c r="N15" s="3"/>
      <c r="O15" s="3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3.35" customHeight="1">
      <c r="A16" s="128"/>
      <c r="B16" s="150"/>
      <c r="C16" s="194"/>
      <c r="D16" s="195"/>
      <c r="E16" s="22"/>
      <c r="F16" s="1"/>
      <c r="G16" s="1"/>
      <c r="H16" s="1"/>
      <c r="I16" s="1"/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3.35" customHeight="1">
      <c r="A17" s="128"/>
      <c r="B17" s="150"/>
      <c r="C17" s="194"/>
      <c r="D17" s="195"/>
      <c r="E17" s="22"/>
      <c r="F17" s="1"/>
      <c r="G17" s="1"/>
      <c r="H17" s="1"/>
      <c r="I17" s="1"/>
      <c r="J17" s="3"/>
      <c r="K17" s="3"/>
      <c r="L17" s="3"/>
      <c r="M17" s="3"/>
      <c r="N17" s="3"/>
      <c r="O17" s="3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3.35" customHeight="1">
      <c r="A18" s="128"/>
      <c r="B18" s="150"/>
      <c r="C18" s="194"/>
      <c r="D18" s="195"/>
      <c r="E18" s="22"/>
      <c r="F18" s="1"/>
      <c r="G18" s="1"/>
      <c r="H18" s="1"/>
      <c r="I18" s="1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3.35" customHeight="1">
      <c r="A19" s="128"/>
      <c r="B19" s="150"/>
      <c r="C19" s="194"/>
      <c r="D19" s="195"/>
      <c r="E19" s="22"/>
      <c r="F19" s="1"/>
      <c r="G19" s="1"/>
      <c r="H19" s="1"/>
      <c r="I19" s="1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3.35" customHeight="1">
      <c r="A20" s="128"/>
      <c r="B20" s="150"/>
      <c r="C20" s="194"/>
      <c r="D20" s="195"/>
      <c r="E20" s="22"/>
      <c r="F20" s="1"/>
      <c r="G20" s="1"/>
      <c r="H20" s="1"/>
      <c r="I20" s="1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3.35" customHeight="1">
      <c r="A21" s="128"/>
      <c r="B21" s="150"/>
      <c r="C21" s="194"/>
      <c r="D21" s="195"/>
      <c r="E21" s="22"/>
      <c r="F21" s="1"/>
      <c r="G21" s="1"/>
      <c r="H21" s="1"/>
      <c r="I21" s="1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3.35" customHeight="1">
      <c r="A22" s="128"/>
      <c r="B22" s="150"/>
      <c r="C22" s="194"/>
      <c r="D22" s="195"/>
      <c r="E22" s="22"/>
      <c r="F22" s="1"/>
      <c r="G22" s="1"/>
      <c r="H22" s="1"/>
      <c r="I22" s="1"/>
      <c r="J22" s="3"/>
      <c r="K22" s="3"/>
      <c r="L22" s="3"/>
      <c r="M22" s="3"/>
      <c r="N22" s="3"/>
      <c r="O22" s="3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3.35" customHeight="1">
      <c r="A23" s="128"/>
      <c r="B23" s="150"/>
      <c r="C23" s="194"/>
      <c r="D23" s="195"/>
      <c r="E23" s="22"/>
      <c r="F23" s="1"/>
      <c r="G23" s="1"/>
      <c r="H23" s="1"/>
      <c r="I23" s="1"/>
      <c r="J23" s="3"/>
      <c r="K23" s="3"/>
      <c r="L23" s="3"/>
      <c r="M23" s="3"/>
      <c r="N23" s="3"/>
      <c r="O23" s="3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3.35" customHeight="1">
      <c r="A24" s="128"/>
      <c r="B24" s="150"/>
      <c r="C24" s="194"/>
      <c r="D24" s="195"/>
      <c r="E24" s="22"/>
      <c r="F24" s="1"/>
      <c r="G24" s="1"/>
      <c r="H24" s="1"/>
      <c r="I24" s="1"/>
      <c r="J24" s="3"/>
      <c r="K24" s="3"/>
      <c r="L24" s="3"/>
      <c r="M24" s="3"/>
      <c r="N24" s="3"/>
      <c r="O24" s="3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3.35" customHeight="1">
      <c r="A25" s="128"/>
      <c r="B25" s="150"/>
      <c r="C25" s="194"/>
      <c r="D25" s="195"/>
      <c r="E25" s="22"/>
      <c r="F25" s="1"/>
      <c r="G25" s="1"/>
      <c r="H25" s="1"/>
      <c r="I25" s="1"/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3.35" customHeight="1">
      <c r="A26" s="128"/>
      <c r="B26" s="150"/>
      <c r="C26" s="194"/>
      <c r="D26" s="195"/>
      <c r="E26" s="22"/>
      <c r="F26" s="1"/>
      <c r="G26" s="1"/>
      <c r="H26" s="1"/>
      <c r="I26" s="1"/>
      <c r="J26" s="3"/>
      <c r="K26" s="3"/>
      <c r="L26" s="3"/>
      <c r="M26" s="3"/>
      <c r="N26" s="3"/>
      <c r="O26" s="3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3.35" customHeight="1">
      <c r="A27" s="124"/>
      <c r="B27" s="150"/>
      <c r="C27" s="194"/>
      <c r="D27" s="195"/>
      <c r="E27" s="22"/>
      <c r="F27" s="1"/>
      <c r="G27" s="1"/>
      <c r="H27" s="1"/>
      <c r="I27" s="1"/>
      <c r="J27" s="23"/>
      <c r="K27" s="23"/>
      <c r="L27" s="23"/>
      <c r="M27" s="23"/>
      <c r="N27" s="23"/>
      <c r="O27" s="23"/>
      <c r="P27" s="23"/>
    </row>
    <row r="28" spans="1:253" ht="13.35" customHeight="1">
      <c r="A28" s="124"/>
      <c r="B28" s="150"/>
      <c r="C28" s="194"/>
      <c r="D28" s="195"/>
      <c r="E28" s="22"/>
      <c r="F28" s="1"/>
      <c r="G28" s="1"/>
      <c r="H28" s="24"/>
      <c r="I28" s="1"/>
      <c r="J28" s="23"/>
      <c r="K28" s="23"/>
      <c r="L28" s="23"/>
      <c r="M28" s="23"/>
      <c r="N28" s="23"/>
      <c r="O28" s="23"/>
      <c r="P28" s="23"/>
      <c r="Q28" s="4"/>
    </row>
    <row r="29" spans="1:253" s="28" customFormat="1" ht="13.35" customHeight="1">
      <c r="A29" s="124"/>
      <c r="B29" s="150"/>
      <c r="C29" s="153"/>
      <c r="D29" s="154"/>
      <c r="E29" s="22"/>
      <c r="F29" s="25"/>
      <c r="G29" s="25"/>
      <c r="H29" s="24"/>
      <c r="I29" s="25"/>
      <c r="J29" s="26"/>
      <c r="K29" s="26"/>
      <c r="L29" s="26"/>
      <c r="M29" s="26"/>
      <c r="N29" s="26"/>
      <c r="O29" s="26"/>
      <c r="P29" s="26"/>
      <c r="Q29" s="27"/>
    </row>
    <row r="30" spans="1:253" s="28" customFormat="1" ht="13.35" customHeight="1">
      <c r="A30" s="124"/>
      <c r="B30" s="150"/>
      <c r="C30" s="153"/>
      <c r="D30" s="154"/>
      <c r="E30" s="22"/>
      <c r="F30" s="25"/>
      <c r="G30" s="25"/>
      <c r="H30" s="24"/>
      <c r="I30" s="25"/>
      <c r="J30" s="26"/>
      <c r="K30" s="26"/>
      <c r="L30" s="26"/>
      <c r="M30" s="26"/>
      <c r="N30" s="26"/>
      <c r="O30" s="26"/>
      <c r="P30" s="26"/>
      <c r="Q30" s="27"/>
    </row>
    <row r="31" spans="1:253" s="28" customFormat="1" ht="13.35" customHeight="1">
      <c r="A31" s="124"/>
      <c r="B31" s="150"/>
      <c r="C31" s="153"/>
      <c r="D31" s="154"/>
      <c r="E31" s="22"/>
      <c r="F31" s="25"/>
      <c r="G31" s="25"/>
      <c r="H31" s="24"/>
      <c r="I31" s="25"/>
      <c r="J31" s="26"/>
      <c r="K31" s="26"/>
      <c r="L31" s="26"/>
      <c r="M31" s="26"/>
      <c r="N31" s="26"/>
      <c r="O31" s="26"/>
      <c r="P31" s="26"/>
      <c r="Q31" s="27"/>
    </row>
    <row r="32" spans="1:253" s="28" customFormat="1" ht="13.35" customHeight="1">
      <c r="A32" s="124"/>
      <c r="B32" s="150"/>
      <c r="C32" s="153"/>
      <c r="D32" s="154"/>
      <c r="E32" s="22"/>
      <c r="F32" s="25"/>
      <c r="G32" s="25"/>
      <c r="H32" s="24"/>
      <c r="I32" s="25"/>
      <c r="J32" s="26"/>
      <c r="K32" s="26"/>
      <c r="L32" s="26"/>
      <c r="M32" s="26"/>
      <c r="N32" s="26"/>
      <c r="O32" s="26"/>
      <c r="P32" s="26"/>
      <c r="Q32" s="27"/>
    </row>
    <row r="33" spans="1:17" ht="13.35" customHeight="1">
      <c r="A33" s="125"/>
      <c r="B33" s="174"/>
      <c r="C33" s="192"/>
      <c r="D33" s="193"/>
      <c r="E33" s="29"/>
      <c r="F33" s="1"/>
      <c r="G33" s="1"/>
      <c r="H33" s="24"/>
      <c r="I33" s="1"/>
      <c r="J33" s="23"/>
      <c r="K33" s="23"/>
      <c r="L33" s="23"/>
      <c r="M33" s="23"/>
      <c r="N33" s="23"/>
      <c r="O33" s="23"/>
      <c r="P33" s="23"/>
      <c r="Q33" s="4"/>
    </row>
    <row r="34" spans="1:17" ht="17.25" customHeight="1">
      <c r="A34" s="148" t="s">
        <v>12</v>
      </c>
      <c r="B34" s="148"/>
      <c r="C34" s="30"/>
      <c r="D34" s="30"/>
      <c r="E34" s="31">
        <f>SUM(E14:E33)</f>
        <v>0</v>
      </c>
      <c r="F34" s="1"/>
      <c r="G34" s="1"/>
      <c r="H34" s="24"/>
      <c r="I34" s="1"/>
      <c r="J34" s="23"/>
      <c r="K34" s="23"/>
      <c r="L34" s="23"/>
      <c r="M34" s="23"/>
      <c r="N34" s="23"/>
      <c r="O34" s="23"/>
      <c r="P34" s="23"/>
      <c r="Q34" s="4"/>
    </row>
    <row r="35" spans="1:17" ht="13.15" customHeight="1">
      <c r="A35" s="1"/>
      <c r="B35" s="25"/>
      <c r="C35" s="25"/>
      <c r="D35" s="25"/>
      <c r="E35" s="25"/>
      <c r="F35" s="25"/>
      <c r="G35" s="12"/>
      <c r="H35" s="24"/>
      <c r="I35" s="1"/>
      <c r="J35" s="23"/>
      <c r="K35" s="23"/>
      <c r="L35" s="23"/>
      <c r="M35" s="23"/>
      <c r="N35" s="23"/>
      <c r="O35" s="23"/>
      <c r="P35" s="23"/>
      <c r="Q35" s="4"/>
    </row>
    <row r="36" spans="1:17" ht="13.15" customHeight="1">
      <c r="A36" s="1"/>
      <c r="B36" s="25"/>
      <c r="C36" s="25"/>
      <c r="D36" s="1"/>
      <c r="E36" s="1"/>
      <c r="F36" s="1"/>
      <c r="G36" s="1"/>
      <c r="H36" s="24"/>
      <c r="I36" s="32"/>
      <c r="K36" s="23"/>
      <c r="L36" s="23"/>
      <c r="M36" s="23"/>
      <c r="N36" s="23"/>
      <c r="O36" s="23"/>
      <c r="P36" s="23"/>
      <c r="Q36" s="4"/>
    </row>
    <row r="37" spans="1:17" ht="18" customHeight="1">
      <c r="A37" s="189" t="s">
        <v>13</v>
      </c>
      <c r="B37" s="189"/>
      <c r="C37" s="140"/>
      <c r="D37" s="1"/>
      <c r="E37" s="1"/>
      <c r="F37" s="1"/>
      <c r="G37" s="1"/>
      <c r="H37" s="24"/>
      <c r="I37" s="1"/>
      <c r="O37" s="23"/>
      <c r="P37" s="23"/>
      <c r="Q37" s="4"/>
    </row>
    <row r="38" spans="1:17" s="4" customFormat="1" ht="13.15" customHeight="1">
      <c r="A38" s="190" t="s">
        <v>14</v>
      </c>
      <c r="B38" s="191"/>
      <c r="C38" s="191"/>
      <c r="D38" s="191"/>
      <c r="E38" s="191"/>
      <c r="H38" s="115"/>
      <c r="O38" s="19"/>
      <c r="P38" s="19"/>
    </row>
    <row r="39" spans="1:17" ht="13.15" customHeight="1">
      <c r="A39" s="166" t="s">
        <v>9</v>
      </c>
      <c r="B39" s="168" t="s">
        <v>10</v>
      </c>
      <c r="C39" s="169"/>
      <c r="D39" s="170"/>
      <c r="E39" s="159" t="s">
        <v>11</v>
      </c>
      <c r="F39" s="159" t="s">
        <v>15</v>
      </c>
      <c r="G39" s="32"/>
      <c r="H39" s="1"/>
      <c r="I39" s="1"/>
      <c r="O39" s="23"/>
      <c r="P39" s="23"/>
      <c r="Q39" s="4"/>
    </row>
    <row r="40" spans="1:17" ht="13.15" customHeight="1">
      <c r="A40" s="167"/>
      <c r="B40" s="171"/>
      <c r="C40" s="172"/>
      <c r="D40" s="173"/>
      <c r="E40" s="160"/>
      <c r="F40" s="183"/>
      <c r="G40" s="32"/>
      <c r="H40" s="1"/>
      <c r="I40" s="1"/>
      <c r="O40" s="23"/>
      <c r="P40" s="23"/>
      <c r="Q40" s="4"/>
    </row>
    <row r="41" spans="1:17" ht="13.15" customHeight="1">
      <c r="A41" s="184" t="s">
        <v>16</v>
      </c>
      <c r="B41" s="185"/>
      <c r="C41" s="185"/>
      <c r="D41" s="185"/>
      <c r="E41" s="1"/>
      <c r="F41" s="1"/>
      <c r="G41" s="32"/>
      <c r="H41" s="1"/>
      <c r="I41" s="1"/>
      <c r="O41" s="23"/>
      <c r="P41" s="23"/>
      <c r="Q41" s="4"/>
    </row>
    <row r="42" spans="1:17" ht="13.15" customHeight="1">
      <c r="A42" s="34"/>
      <c r="B42" s="35"/>
      <c r="C42" s="25"/>
      <c r="D42" s="25"/>
      <c r="E42" s="1"/>
      <c r="F42" s="1"/>
      <c r="G42" s="32"/>
      <c r="H42" s="1"/>
      <c r="I42" s="1"/>
      <c r="O42" s="23"/>
      <c r="P42" s="23"/>
      <c r="Q42" s="4"/>
    </row>
    <row r="43" spans="1:17" ht="13.15" customHeight="1">
      <c r="A43" s="128"/>
      <c r="B43" s="186" t="s">
        <v>17</v>
      </c>
      <c r="C43" s="187"/>
      <c r="D43" s="188"/>
      <c r="E43" s="22"/>
      <c r="F43" s="63">
        <f>ROUNDDOWN(E43/2.3,0)</f>
        <v>0</v>
      </c>
      <c r="G43" s="36"/>
      <c r="H43" s="1"/>
      <c r="I43" s="1"/>
      <c r="O43" s="23"/>
      <c r="P43" s="23"/>
      <c r="Q43" s="4"/>
    </row>
    <row r="44" spans="1:17" ht="13.15" customHeight="1">
      <c r="A44" s="124"/>
      <c r="B44" s="150"/>
      <c r="C44" s="151"/>
      <c r="D44" s="152"/>
      <c r="E44" s="22"/>
      <c r="F44" s="63">
        <f>ROUNDDOWN(E44/2.3,0)</f>
        <v>0</v>
      </c>
      <c r="G44" s="36"/>
      <c r="H44" s="1"/>
      <c r="I44" s="1"/>
      <c r="O44" s="23"/>
      <c r="P44" s="23"/>
      <c r="Q44" s="4"/>
    </row>
    <row r="45" spans="1:17" ht="12.75" customHeight="1">
      <c r="A45" s="37"/>
      <c r="B45" s="38"/>
      <c r="C45" s="39"/>
      <c r="D45" s="38"/>
      <c r="E45" s="40"/>
      <c r="F45" s="41"/>
      <c r="G45" s="36"/>
      <c r="H45" s="1"/>
      <c r="I45" s="1"/>
      <c r="O45" s="23"/>
      <c r="P45" s="23"/>
      <c r="Q45" s="4"/>
    </row>
    <row r="46" spans="1:17" ht="13.15" customHeight="1">
      <c r="A46" s="104" t="s">
        <v>18</v>
      </c>
      <c r="B46" s="20"/>
      <c r="C46" s="20"/>
      <c r="D46" s="38"/>
      <c r="E46" s="40"/>
      <c r="H46" s="1"/>
      <c r="I46" s="1"/>
      <c r="O46" s="23"/>
      <c r="P46" s="23"/>
      <c r="Q46" s="4"/>
    </row>
    <row r="47" spans="1:17" ht="6" customHeight="1">
      <c r="A47" s="104"/>
      <c r="B47" s="20"/>
      <c r="C47" s="20"/>
      <c r="D47" s="38"/>
      <c r="E47" s="40"/>
      <c r="H47" s="1"/>
      <c r="I47" s="1"/>
      <c r="O47" s="23"/>
      <c r="P47" s="23"/>
      <c r="Q47" s="4"/>
    </row>
    <row r="48" spans="1:17" ht="13.35" customHeight="1">
      <c r="A48" s="20"/>
      <c r="B48" s="20"/>
      <c r="C48" s="20"/>
      <c r="D48" s="24"/>
      <c r="E48" s="42"/>
      <c r="F48" s="43" t="s">
        <v>19</v>
      </c>
      <c r="G48" s="44" t="s">
        <v>20</v>
      </c>
      <c r="H48" s="1"/>
      <c r="I48" s="1"/>
      <c r="O48" s="23"/>
      <c r="P48" s="23"/>
      <c r="Q48" s="4"/>
    </row>
    <row r="49" spans="1:17" ht="13.35" customHeight="1">
      <c r="A49" s="45"/>
      <c r="B49" s="45"/>
      <c r="C49" s="45"/>
      <c r="D49" s="24"/>
      <c r="E49" s="42"/>
      <c r="F49" s="43" t="s">
        <v>21</v>
      </c>
      <c r="G49" s="44" t="s">
        <v>22</v>
      </c>
      <c r="H49" s="1"/>
      <c r="I49" s="1"/>
      <c r="O49" s="23"/>
      <c r="P49" s="23"/>
      <c r="Q49" s="4"/>
    </row>
    <row r="50" spans="1:17" ht="13.35" customHeight="1">
      <c r="A50" s="124"/>
      <c r="B50" s="150" t="s">
        <v>70</v>
      </c>
      <c r="C50" s="181"/>
      <c r="D50" s="182"/>
      <c r="E50" s="46">
        <f>F50*2.3</f>
        <v>0</v>
      </c>
      <c r="F50" s="133"/>
      <c r="G50" s="134">
        <v>0</v>
      </c>
      <c r="H50" s="33"/>
      <c r="I50" s="1"/>
      <c r="O50" s="23"/>
      <c r="P50" s="23"/>
      <c r="Q50" s="4"/>
    </row>
    <row r="51" spans="1:17" ht="13.35" customHeight="1">
      <c r="A51" s="129"/>
      <c r="B51" s="130"/>
      <c r="C51" s="131"/>
      <c r="D51" s="132"/>
      <c r="E51" s="42"/>
      <c r="F51" s="47"/>
      <c r="G51" s="36"/>
      <c r="H51" s="33"/>
      <c r="I51" s="1"/>
      <c r="O51" s="23"/>
      <c r="P51" s="23"/>
      <c r="Q51" s="4"/>
    </row>
    <row r="52" spans="1:17" ht="13.35" customHeight="1">
      <c r="A52" s="129"/>
      <c r="B52" s="130"/>
      <c r="C52" s="131"/>
      <c r="D52" s="132"/>
      <c r="E52" s="42"/>
      <c r="F52" s="47"/>
      <c r="G52" s="44" t="s">
        <v>23</v>
      </c>
      <c r="H52" s="33"/>
      <c r="I52" s="1"/>
      <c r="K52" s="23"/>
      <c r="L52" s="23"/>
      <c r="M52" s="23"/>
      <c r="N52" s="23"/>
      <c r="O52" s="23"/>
      <c r="P52" s="23"/>
      <c r="Q52" s="4"/>
    </row>
    <row r="53" spans="1:17" ht="13.35" customHeight="1">
      <c r="A53" s="48"/>
      <c r="B53" s="49"/>
      <c r="C53" s="49"/>
      <c r="D53" s="49"/>
      <c r="E53" s="48"/>
      <c r="F53" s="48"/>
      <c r="G53" s="50">
        <f>G50-E50</f>
        <v>0</v>
      </c>
      <c r="H53" s="33"/>
      <c r="I53" s="1"/>
      <c r="K53" s="23"/>
      <c r="L53" s="23"/>
      <c r="M53" s="23"/>
      <c r="N53" s="23"/>
      <c r="O53" s="23"/>
      <c r="P53" s="23"/>
      <c r="Q53" s="4"/>
    </row>
    <row r="54" spans="1:17" ht="17.25" customHeight="1">
      <c r="A54" s="148" t="s">
        <v>24</v>
      </c>
      <c r="B54" s="148"/>
      <c r="C54" s="30"/>
      <c r="D54" s="30"/>
      <c r="E54" s="31">
        <f>SUM(E43:E53)</f>
        <v>0</v>
      </c>
      <c r="F54" s="31">
        <f>SUM(F43:F53)</f>
        <v>0</v>
      </c>
      <c r="G54" s="51" t="s">
        <v>69</v>
      </c>
      <c r="H54" s="1"/>
      <c r="I54" s="1"/>
      <c r="K54" s="23"/>
      <c r="L54" s="23"/>
      <c r="M54" s="23"/>
      <c r="N54" s="23"/>
      <c r="O54" s="23"/>
      <c r="P54" s="23"/>
      <c r="Q54" s="4"/>
    </row>
    <row r="55" spans="1:17" ht="12.75" customHeight="1">
      <c r="A55" s="52"/>
      <c r="B55" s="53"/>
      <c r="C55" s="25"/>
      <c r="D55" s="53"/>
      <c r="E55" s="53"/>
      <c r="F55" s="53"/>
      <c r="G55" s="53"/>
      <c r="H55" s="1"/>
      <c r="I55" s="54"/>
      <c r="J55" s="15"/>
      <c r="K55" s="23"/>
      <c r="L55" s="23"/>
      <c r="M55" s="23"/>
      <c r="N55" s="23"/>
      <c r="O55" s="23"/>
      <c r="P55" s="23"/>
      <c r="Q55" s="4"/>
    </row>
    <row r="56" spans="1:17" ht="12.75" customHeight="1">
      <c r="A56" s="53"/>
      <c r="B56" s="53"/>
      <c r="C56" s="25"/>
      <c r="D56" s="1"/>
      <c r="E56" s="1"/>
      <c r="F56" s="1"/>
      <c r="G56" s="1"/>
      <c r="H56" s="1"/>
      <c r="I56" s="1"/>
      <c r="K56" s="23"/>
      <c r="L56" s="23"/>
      <c r="M56" s="23"/>
      <c r="N56" s="23"/>
      <c r="O56" s="23"/>
      <c r="P56" s="23"/>
      <c r="Q56" s="4"/>
    </row>
    <row r="57" spans="1:17" ht="18" customHeight="1">
      <c r="A57" s="164" t="s">
        <v>25</v>
      </c>
      <c r="B57" s="164"/>
      <c r="C57" s="164"/>
      <c r="D57" s="1"/>
      <c r="E57" s="1"/>
      <c r="F57" s="1"/>
      <c r="G57" s="1"/>
      <c r="H57" s="1"/>
      <c r="I57" s="1"/>
      <c r="K57" s="23"/>
      <c r="L57" s="23"/>
      <c r="M57" s="23"/>
      <c r="N57" s="23"/>
      <c r="O57" s="23"/>
      <c r="P57" s="23"/>
      <c r="Q57" s="4"/>
    </row>
    <row r="58" spans="1:17" ht="13.5" customHeight="1">
      <c r="A58" s="166" t="s">
        <v>9</v>
      </c>
      <c r="B58" s="168" t="s">
        <v>10</v>
      </c>
      <c r="C58" s="169"/>
      <c r="D58" s="170"/>
      <c r="E58" s="159" t="s">
        <v>11</v>
      </c>
      <c r="F58" s="159" t="s">
        <v>26</v>
      </c>
      <c r="G58" s="178" t="s">
        <v>27</v>
      </c>
      <c r="H58" s="1"/>
      <c r="I58" s="1"/>
      <c r="J58"/>
      <c r="K58" s="23"/>
      <c r="L58" s="23"/>
      <c r="M58" s="23"/>
      <c r="N58" s="23"/>
      <c r="O58" s="23"/>
      <c r="P58" s="23"/>
      <c r="Q58" s="4"/>
    </row>
    <row r="59" spans="1:17" ht="13.5" customHeight="1">
      <c r="A59" s="167"/>
      <c r="B59" s="171"/>
      <c r="C59" s="172"/>
      <c r="D59" s="173"/>
      <c r="E59" s="160"/>
      <c r="F59" s="160"/>
      <c r="G59" s="160"/>
      <c r="H59" s="1"/>
      <c r="I59" s="1"/>
      <c r="J59"/>
      <c r="K59" s="23"/>
      <c r="L59" s="23"/>
      <c r="M59" s="23"/>
      <c r="N59" s="23"/>
      <c r="O59" s="23"/>
      <c r="P59" s="23"/>
      <c r="Q59" s="4"/>
    </row>
    <row r="60" spans="1:17" s="120" customFormat="1" ht="15.75" customHeight="1">
      <c r="A60" s="55" t="s">
        <v>28</v>
      </c>
      <c r="B60" s="179" t="s">
        <v>29</v>
      </c>
      <c r="C60" s="180"/>
      <c r="D60" s="180"/>
      <c r="E60" s="56"/>
      <c r="F60" s="55" t="s">
        <v>30</v>
      </c>
      <c r="G60" s="55"/>
      <c r="H60" s="83"/>
      <c r="I60" s="83"/>
      <c r="J60" s="118"/>
      <c r="K60" s="26"/>
      <c r="L60" s="26"/>
      <c r="M60" s="26"/>
      <c r="N60" s="26"/>
      <c r="O60" s="26"/>
      <c r="P60" s="26"/>
      <c r="Q60" s="119"/>
    </row>
    <row r="61" spans="1:17" ht="13.15" customHeight="1">
      <c r="A61" s="124"/>
      <c r="B61" s="150"/>
      <c r="C61" s="151"/>
      <c r="D61" s="152"/>
      <c r="E61" s="105"/>
      <c r="F61" s="57" t="str">
        <f t="shared" ref="F61:F66" si="0">IF(E61=0," ",ROUNDDOWN((E61/12.5)+20,0))</f>
        <v xml:space="preserve"> </v>
      </c>
      <c r="G61" s="58"/>
      <c r="H61" s="1"/>
      <c r="I61" s="1"/>
      <c r="J61"/>
      <c r="K61" s="23"/>
      <c r="L61" s="23"/>
      <c r="M61" s="23"/>
      <c r="N61" s="23"/>
      <c r="O61" s="23"/>
      <c r="P61" s="23"/>
    </row>
    <row r="62" spans="1:17" ht="13.15" customHeight="1">
      <c r="A62" s="124"/>
      <c r="B62" s="150"/>
      <c r="C62" s="151"/>
      <c r="D62" s="152"/>
      <c r="E62" s="105"/>
      <c r="F62" s="57" t="str">
        <f t="shared" si="0"/>
        <v xml:space="preserve"> </v>
      </c>
      <c r="G62" s="58"/>
      <c r="H62" s="1"/>
      <c r="I62" s="1"/>
      <c r="J62"/>
      <c r="K62" s="23"/>
      <c r="L62" s="23"/>
      <c r="M62" s="23"/>
      <c r="N62" s="23"/>
      <c r="O62" s="23"/>
      <c r="P62" s="23"/>
    </row>
    <row r="63" spans="1:17" ht="13.15" customHeight="1">
      <c r="A63" s="124"/>
      <c r="B63" s="150"/>
      <c r="C63" s="151"/>
      <c r="D63" s="152"/>
      <c r="E63" s="105"/>
      <c r="F63" s="57" t="str">
        <f t="shared" si="0"/>
        <v xml:space="preserve"> </v>
      </c>
      <c r="G63" s="58"/>
      <c r="H63" s="1"/>
      <c r="I63" s="1"/>
      <c r="J63"/>
      <c r="K63" s="23"/>
      <c r="L63" s="23"/>
      <c r="M63" s="23"/>
      <c r="N63" s="23"/>
      <c r="O63" s="23"/>
      <c r="P63" s="23"/>
    </row>
    <row r="64" spans="1:17" ht="13.15" customHeight="1">
      <c r="A64" s="124"/>
      <c r="B64" s="150"/>
      <c r="C64" s="151"/>
      <c r="D64" s="152"/>
      <c r="E64" s="105"/>
      <c r="F64" s="57" t="str">
        <f>IF(E64=0," ",ROUNDDOWN((E64/12.5)+20,0))</f>
        <v xml:space="preserve"> </v>
      </c>
      <c r="G64" s="58"/>
      <c r="H64" s="1"/>
      <c r="I64" s="1"/>
      <c r="K64" s="23"/>
      <c r="L64" s="23"/>
      <c r="M64" s="23"/>
      <c r="N64" s="23"/>
      <c r="O64" s="23"/>
      <c r="P64" s="23"/>
    </row>
    <row r="65" spans="1:16" ht="13.15" customHeight="1">
      <c r="A65" s="124"/>
      <c r="B65" s="150"/>
      <c r="C65" s="151"/>
      <c r="D65" s="152"/>
      <c r="E65" s="105"/>
      <c r="F65" s="57" t="str">
        <f t="shared" si="0"/>
        <v xml:space="preserve"> </v>
      </c>
      <c r="G65" s="58"/>
      <c r="H65" s="1"/>
      <c r="I65" s="1"/>
      <c r="K65" s="23"/>
      <c r="L65" s="23"/>
      <c r="M65" s="23"/>
      <c r="N65" s="23"/>
      <c r="O65" s="23"/>
      <c r="P65" s="23"/>
    </row>
    <row r="66" spans="1:16" ht="13.15" customHeight="1">
      <c r="A66" s="124"/>
      <c r="B66" s="150"/>
      <c r="C66" s="151"/>
      <c r="D66" s="152"/>
      <c r="E66" s="105"/>
      <c r="F66" s="57" t="str">
        <f t="shared" si="0"/>
        <v xml:space="preserve"> </v>
      </c>
      <c r="G66" s="58"/>
      <c r="H66" s="1"/>
      <c r="I66" s="1"/>
      <c r="K66" s="23"/>
      <c r="L66" s="23"/>
      <c r="M66" s="23"/>
      <c r="N66" s="23"/>
      <c r="O66" s="23"/>
      <c r="P66" s="23"/>
    </row>
    <row r="67" spans="1:16" s="120" customFormat="1" ht="15.75" customHeight="1">
      <c r="A67" s="59" t="s">
        <v>31</v>
      </c>
      <c r="B67" s="177" t="s">
        <v>32</v>
      </c>
      <c r="C67" s="140"/>
      <c r="D67" s="140"/>
      <c r="E67" s="60"/>
      <c r="F67" s="61" t="s">
        <v>33</v>
      </c>
      <c r="G67" s="62"/>
      <c r="H67" s="83"/>
      <c r="I67" s="83"/>
      <c r="K67" s="26"/>
      <c r="L67" s="26"/>
      <c r="M67" s="26"/>
      <c r="N67" s="26"/>
      <c r="O67" s="26"/>
      <c r="P67" s="26"/>
    </row>
    <row r="68" spans="1:16" ht="13.15" customHeight="1">
      <c r="A68" s="124"/>
      <c r="B68" s="150"/>
      <c r="C68" s="151"/>
      <c r="D68" s="152"/>
      <c r="E68" s="105"/>
      <c r="F68" s="106">
        <f>ROUNDDOWN(E68/2.5,0)</f>
        <v>0</v>
      </c>
      <c r="G68" s="64">
        <f>IF(F68&gt;59,60,IF(F68&gt;30,30,IF(F68&lt;15,0,F68)))</f>
        <v>0</v>
      </c>
      <c r="H68" s="1"/>
      <c r="I68" s="1"/>
      <c r="K68" s="23"/>
      <c r="L68" s="23"/>
      <c r="M68" s="23"/>
      <c r="N68" s="23"/>
      <c r="O68" s="23"/>
      <c r="P68" s="23"/>
    </row>
    <row r="69" spans="1:16" ht="13.15" customHeight="1">
      <c r="A69" s="124"/>
      <c r="B69" s="150"/>
      <c r="C69" s="151"/>
      <c r="D69" s="152"/>
      <c r="E69" s="105"/>
      <c r="F69" s="106">
        <f>ROUNDDOWN(E69/2.5,0)</f>
        <v>0</v>
      </c>
      <c r="G69" s="64">
        <f t="shared" ref="G69:G81" si="1">IF(F69&gt;59,60,IF(F69&gt;30,30,IF(F69&lt;15,0,F69)))</f>
        <v>0</v>
      </c>
      <c r="H69" s="1"/>
      <c r="I69" s="1"/>
      <c r="K69" s="23"/>
      <c r="L69" s="23"/>
      <c r="M69" s="23"/>
      <c r="N69" s="23"/>
      <c r="O69" s="23"/>
      <c r="P69" s="23"/>
    </row>
    <row r="70" spans="1:16" ht="13.15" customHeight="1">
      <c r="A70" s="124"/>
      <c r="B70" s="150"/>
      <c r="C70" s="151"/>
      <c r="D70" s="152"/>
      <c r="E70" s="105"/>
      <c r="F70" s="106">
        <f>ROUNDDOWN(E70/2.5,0)</f>
        <v>0</v>
      </c>
      <c r="G70" s="64">
        <f t="shared" si="1"/>
        <v>0</v>
      </c>
      <c r="H70" s="1"/>
      <c r="I70" s="1"/>
      <c r="K70" s="23"/>
      <c r="L70" s="23"/>
      <c r="M70" s="23"/>
      <c r="N70" s="23"/>
      <c r="O70" s="23"/>
      <c r="P70" s="23"/>
    </row>
    <row r="71" spans="1:16" ht="13.15" customHeight="1">
      <c r="A71" s="124"/>
      <c r="B71" s="150"/>
      <c r="C71" s="151"/>
      <c r="D71" s="152"/>
      <c r="E71" s="105"/>
      <c r="F71" s="106">
        <f>ROUNDDOWN(E71/2.5,0)</f>
        <v>0</v>
      </c>
      <c r="G71" s="64">
        <f t="shared" si="1"/>
        <v>0</v>
      </c>
      <c r="H71" s="1"/>
      <c r="I71" s="1"/>
      <c r="K71" s="23"/>
      <c r="L71" s="23"/>
      <c r="M71" s="23"/>
      <c r="N71" s="23"/>
      <c r="O71" s="23"/>
      <c r="P71" s="23"/>
    </row>
    <row r="72" spans="1:16" ht="13.15" customHeight="1">
      <c r="A72" s="124"/>
      <c r="B72" s="150"/>
      <c r="C72" s="151"/>
      <c r="D72" s="152"/>
      <c r="E72" s="105"/>
      <c r="F72" s="106">
        <f t="shared" ref="F72:F81" si="2">ROUNDDOWN(E72/2.5,0)</f>
        <v>0</v>
      </c>
      <c r="G72" s="64">
        <f t="shared" si="1"/>
        <v>0</v>
      </c>
      <c r="H72" s="1"/>
      <c r="I72" s="1"/>
      <c r="K72" s="23"/>
      <c r="L72" s="23"/>
      <c r="M72" s="23"/>
      <c r="N72" s="23"/>
      <c r="O72" s="23"/>
      <c r="P72" s="23"/>
    </row>
    <row r="73" spans="1:16" ht="13.15" customHeight="1">
      <c r="A73" s="124"/>
      <c r="B73" s="150"/>
      <c r="C73" s="151"/>
      <c r="D73" s="152"/>
      <c r="E73" s="105"/>
      <c r="F73" s="106">
        <f t="shared" si="2"/>
        <v>0</v>
      </c>
      <c r="G73" s="64">
        <f t="shared" si="1"/>
        <v>0</v>
      </c>
      <c r="H73" s="1"/>
      <c r="I73" s="1"/>
      <c r="K73" s="23"/>
      <c r="L73" s="23"/>
      <c r="M73" s="23"/>
      <c r="N73" s="23"/>
      <c r="O73" s="23"/>
      <c r="P73" s="23"/>
    </row>
    <row r="74" spans="1:16" ht="13.15" customHeight="1">
      <c r="A74" s="124"/>
      <c r="B74" s="150"/>
      <c r="C74" s="151"/>
      <c r="D74" s="152"/>
      <c r="E74" s="105"/>
      <c r="F74" s="106">
        <f t="shared" si="2"/>
        <v>0</v>
      </c>
      <c r="G74" s="64">
        <f t="shared" si="1"/>
        <v>0</v>
      </c>
      <c r="H74" s="1"/>
      <c r="I74" s="1"/>
      <c r="K74" s="23"/>
      <c r="L74" s="23"/>
      <c r="M74" s="23"/>
      <c r="N74" s="23"/>
      <c r="O74" s="23"/>
      <c r="P74" s="23"/>
    </row>
    <row r="75" spans="1:16" ht="13.15" customHeight="1">
      <c r="A75" s="124"/>
      <c r="B75" s="150"/>
      <c r="C75" s="151"/>
      <c r="D75" s="152"/>
      <c r="E75" s="105"/>
      <c r="F75" s="106">
        <f t="shared" si="2"/>
        <v>0</v>
      </c>
      <c r="G75" s="64">
        <f t="shared" si="1"/>
        <v>0</v>
      </c>
      <c r="H75" s="1"/>
      <c r="I75" s="1"/>
      <c r="K75" s="23"/>
      <c r="L75" s="23"/>
      <c r="M75" s="23"/>
      <c r="N75" s="23"/>
      <c r="O75" s="23"/>
      <c r="P75" s="23"/>
    </row>
    <row r="76" spans="1:16" ht="13.15" customHeight="1">
      <c r="A76" s="124"/>
      <c r="B76" s="150"/>
      <c r="C76" s="151"/>
      <c r="D76" s="152"/>
      <c r="E76" s="105"/>
      <c r="F76" s="106">
        <f t="shared" si="2"/>
        <v>0</v>
      </c>
      <c r="G76" s="64">
        <f t="shared" si="1"/>
        <v>0</v>
      </c>
      <c r="H76" s="1"/>
      <c r="I76" s="1"/>
      <c r="K76" s="23"/>
      <c r="L76" s="23"/>
      <c r="M76" s="23"/>
      <c r="N76" s="23"/>
      <c r="O76" s="23"/>
      <c r="P76" s="23"/>
    </row>
    <row r="77" spans="1:16" ht="13.15" customHeight="1">
      <c r="A77" s="124"/>
      <c r="B77" s="150"/>
      <c r="C77" s="151"/>
      <c r="D77" s="152"/>
      <c r="E77" s="105"/>
      <c r="F77" s="106">
        <f t="shared" si="2"/>
        <v>0</v>
      </c>
      <c r="G77" s="64">
        <f t="shared" si="1"/>
        <v>0</v>
      </c>
      <c r="H77" s="1"/>
      <c r="I77" s="1"/>
      <c r="K77" s="23"/>
      <c r="L77" s="23"/>
      <c r="M77" s="23"/>
      <c r="N77" s="23"/>
      <c r="O77" s="23"/>
      <c r="P77" s="23"/>
    </row>
    <row r="78" spans="1:16" ht="13.15" customHeight="1">
      <c r="A78" s="124"/>
      <c r="B78" s="150"/>
      <c r="C78" s="151"/>
      <c r="D78" s="152"/>
      <c r="E78" s="105"/>
      <c r="F78" s="106">
        <f t="shared" si="2"/>
        <v>0</v>
      </c>
      <c r="G78" s="64">
        <f t="shared" si="1"/>
        <v>0</v>
      </c>
      <c r="H78" s="1"/>
      <c r="I78" s="1"/>
      <c r="K78" s="23"/>
      <c r="L78" s="23"/>
      <c r="M78" s="23"/>
      <c r="N78" s="23"/>
      <c r="O78" s="23"/>
      <c r="P78" s="23"/>
    </row>
    <row r="79" spans="1:16" ht="13.15" customHeight="1">
      <c r="A79" s="124"/>
      <c r="B79" s="150"/>
      <c r="C79" s="151"/>
      <c r="D79" s="152"/>
      <c r="E79" s="105"/>
      <c r="F79" s="106">
        <f t="shared" si="2"/>
        <v>0</v>
      </c>
      <c r="G79" s="64">
        <f t="shared" si="1"/>
        <v>0</v>
      </c>
      <c r="H79" s="1"/>
      <c r="I79" s="1"/>
      <c r="K79" s="23"/>
      <c r="L79" s="23"/>
      <c r="M79" s="23"/>
      <c r="N79" s="23"/>
      <c r="O79" s="23"/>
      <c r="P79" s="23"/>
    </row>
    <row r="80" spans="1:16" ht="13.15" customHeight="1">
      <c r="A80" s="124"/>
      <c r="B80" s="150"/>
      <c r="C80" s="151"/>
      <c r="D80" s="152"/>
      <c r="E80" s="105"/>
      <c r="F80" s="106">
        <f t="shared" si="2"/>
        <v>0</v>
      </c>
      <c r="G80" s="64">
        <f t="shared" si="1"/>
        <v>0</v>
      </c>
      <c r="H80" s="1"/>
      <c r="I80" s="1"/>
      <c r="K80" s="23"/>
      <c r="L80" s="23"/>
      <c r="M80" s="23"/>
      <c r="N80" s="23"/>
      <c r="O80" s="23"/>
      <c r="P80" s="23"/>
    </row>
    <row r="81" spans="1:17" ht="13.15" customHeight="1">
      <c r="A81" s="124"/>
      <c r="B81" s="150"/>
      <c r="C81" s="151"/>
      <c r="D81" s="152"/>
      <c r="E81" s="105"/>
      <c r="F81" s="106">
        <f t="shared" si="2"/>
        <v>0</v>
      </c>
      <c r="G81" s="64">
        <f t="shared" si="1"/>
        <v>0</v>
      </c>
      <c r="H81" s="1"/>
      <c r="I81" s="1"/>
      <c r="K81" s="23"/>
      <c r="L81" s="23"/>
      <c r="M81" s="23"/>
      <c r="N81" s="23"/>
      <c r="O81" s="23"/>
      <c r="P81" s="23"/>
    </row>
    <row r="82" spans="1:17" s="120" customFormat="1" ht="15.75" customHeight="1">
      <c r="A82" s="59" t="s">
        <v>34</v>
      </c>
      <c r="B82" s="177" t="s">
        <v>35</v>
      </c>
      <c r="C82" s="140"/>
      <c r="D82" s="140"/>
      <c r="E82" s="65"/>
      <c r="F82" s="61" t="s">
        <v>36</v>
      </c>
      <c r="G82" s="62"/>
      <c r="H82" s="83"/>
      <c r="I82" s="83"/>
      <c r="K82" s="26"/>
      <c r="L82" s="26"/>
      <c r="M82" s="26"/>
      <c r="N82" s="26"/>
      <c r="O82" s="26"/>
      <c r="P82" s="26"/>
    </row>
    <row r="83" spans="1:17" ht="13.15" customHeight="1">
      <c r="A83" s="124"/>
      <c r="B83" s="150"/>
      <c r="C83" s="151"/>
      <c r="D83" s="152"/>
      <c r="E83" s="105"/>
      <c r="F83" s="107">
        <f>ROUNDDOWN(E83/1.86,0)</f>
        <v>0</v>
      </c>
      <c r="G83" s="64">
        <f t="shared" ref="G83:G109" si="3">IF(F83&gt;59,60,IF(F83&gt;30,30,IF(F83&lt;15,0,F83)))</f>
        <v>0</v>
      </c>
      <c r="H83" s="1"/>
      <c r="I83" s="1"/>
      <c r="K83" s="23"/>
      <c r="L83" s="23"/>
      <c r="M83" s="23"/>
      <c r="N83" s="23"/>
      <c r="O83" s="23"/>
      <c r="P83" s="23"/>
      <c r="Q83" s="4"/>
    </row>
    <row r="84" spans="1:17" ht="13.15" customHeight="1">
      <c r="A84" s="124"/>
      <c r="B84" s="150"/>
      <c r="C84" s="151"/>
      <c r="D84" s="152"/>
      <c r="E84" s="105"/>
      <c r="F84" s="107">
        <f t="shared" ref="F84:F109" si="4">ROUNDDOWN(E84/1.86,0)</f>
        <v>0</v>
      </c>
      <c r="G84" s="64">
        <f t="shared" si="3"/>
        <v>0</v>
      </c>
      <c r="H84" s="1"/>
      <c r="I84" s="1"/>
      <c r="K84" s="23"/>
      <c r="L84" s="23"/>
      <c r="M84" s="23"/>
      <c r="N84" s="23"/>
      <c r="O84" s="23"/>
      <c r="P84" s="23"/>
    </row>
    <row r="85" spans="1:17" ht="13.15" customHeight="1">
      <c r="A85" s="124"/>
      <c r="B85" s="150"/>
      <c r="C85" s="151"/>
      <c r="D85" s="152"/>
      <c r="E85" s="105"/>
      <c r="F85" s="107">
        <f t="shared" si="4"/>
        <v>0</v>
      </c>
      <c r="G85" s="64">
        <f t="shared" si="3"/>
        <v>0</v>
      </c>
      <c r="H85" s="1"/>
      <c r="I85" s="1"/>
      <c r="K85" s="23"/>
      <c r="L85" s="23"/>
      <c r="M85" s="23"/>
      <c r="N85" s="23"/>
      <c r="O85" s="23"/>
      <c r="P85" s="23"/>
    </row>
    <row r="86" spans="1:17" ht="13.15" customHeight="1">
      <c r="A86" s="124"/>
      <c r="B86" s="150"/>
      <c r="C86" s="151"/>
      <c r="D86" s="152"/>
      <c r="E86" s="105"/>
      <c r="F86" s="107">
        <f t="shared" si="4"/>
        <v>0</v>
      </c>
      <c r="G86" s="64">
        <f t="shared" si="3"/>
        <v>0</v>
      </c>
      <c r="H86" s="1"/>
      <c r="I86" s="1"/>
      <c r="K86" s="23"/>
      <c r="L86" s="23"/>
      <c r="M86" s="23"/>
      <c r="N86" s="23"/>
      <c r="O86" s="23"/>
      <c r="P86" s="23"/>
    </row>
    <row r="87" spans="1:17" ht="13.15" customHeight="1">
      <c r="A87" s="124"/>
      <c r="B87" s="150"/>
      <c r="C87" s="151"/>
      <c r="D87" s="152"/>
      <c r="E87" s="105"/>
      <c r="F87" s="107">
        <f t="shared" si="4"/>
        <v>0</v>
      </c>
      <c r="G87" s="64">
        <f t="shared" si="3"/>
        <v>0</v>
      </c>
      <c r="H87" s="1"/>
      <c r="I87" s="1"/>
      <c r="K87" s="23"/>
      <c r="L87" s="23"/>
      <c r="M87" s="23"/>
      <c r="N87" s="23"/>
      <c r="O87" s="23"/>
      <c r="P87" s="23"/>
    </row>
    <row r="88" spans="1:17" ht="13.15" customHeight="1">
      <c r="A88" s="124"/>
      <c r="B88" s="150"/>
      <c r="C88" s="151"/>
      <c r="D88" s="152"/>
      <c r="E88" s="105"/>
      <c r="F88" s="107">
        <f t="shared" si="4"/>
        <v>0</v>
      </c>
      <c r="G88" s="64">
        <f t="shared" si="3"/>
        <v>0</v>
      </c>
      <c r="H88" s="1"/>
      <c r="I88" s="1"/>
      <c r="K88" s="23"/>
      <c r="L88" s="23"/>
      <c r="M88" s="23"/>
      <c r="N88" s="23"/>
      <c r="O88" s="23"/>
      <c r="P88" s="23"/>
    </row>
    <row r="89" spans="1:17" ht="13.15" customHeight="1">
      <c r="A89" s="124"/>
      <c r="B89" s="150"/>
      <c r="C89" s="151"/>
      <c r="D89" s="152"/>
      <c r="E89" s="105"/>
      <c r="F89" s="107">
        <f t="shared" si="4"/>
        <v>0</v>
      </c>
      <c r="G89" s="64">
        <f t="shared" si="3"/>
        <v>0</v>
      </c>
      <c r="H89" s="1"/>
      <c r="I89" s="1"/>
      <c r="K89" s="23"/>
      <c r="L89" s="23"/>
      <c r="M89" s="23"/>
      <c r="N89" s="23"/>
      <c r="O89" s="23"/>
      <c r="P89" s="23"/>
    </row>
    <row r="90" spans="1:17" ht="13.15" customHeight="1">
      <c r="A90" s="124"/>
      <c r="B90" s="150"/>
      <c r="C90" s="151"/>
      <c r="D90" s="152"/>
      <c r="E90" s="105"/>
      <c r="F90" s="107">
        <f t="shared" si="4"/>
        <v>0</v>
      </c>
      <c r="G90" s="64">
        <f t="shared" si="3"/>
        <v>0</v>
      </c>
      <c r="H90" s="1"/>
      <c r="I90" s="1"/>
      <c r="K90" s="23"/>
      <c r="L90" s="23"/>
      <c r="M90" s="23"/>
      <c r="N90" s="23"/>
      <c r="O90" s="23"/>
      <c r="P90" s="23"/>
    </row>
    <row r="91" spans="1:17" ht="13.15" customHeight="1">
      <c r="A91" s="124"/>
      <c r="B91" s="150"/>
      <c r="C91" s="151"/>
      <c r="D91" s="152"/>
      <c r="E91" s="105"/>
      <c r="F91" s="107">
        <f t="shared" si="4"/>
        <v>0</v>
      </c>
      <c r="G91" s="64">
        <f t="shared" si="3"/>
        <v>0</v>
      </c>
      <c r="H91" s="1"/>
      <c r="I91" s="1"/>
      <c r="K91" s="23"/>
      <c r="L91" s="23"/>
      <c r="M91" s="23"/>
      <c r="N91" s="23"/>
      <c r="O91" s="23"/>
      <c r="P91" s="23"/>
    </row>
    <row r="92" spans="1:17" ht="13.15" customHeight="1">
      <c r="A92" s="124"/>
      <c r="B92" s="150"/>
      <c r="C92" s="151"/>
      <c r="D92" s="152"/>
      <c r="E92" s="105"/>
      <c r="F92" s="107">
        <f t="shared" si="4"/>
        <v>0</v>
      </c>
      <c r="G92" s="64">
        <f t="shared" si="3"/>
        <v>0</v>
      </c>
      <c r="H92" s="1"/>
      <c r="I92" s="1"/>
      <c r="K92" s="23"/>
      <c r="L92" s="23"/>
      <c r="M92" s="23"/>
      <c r="N92" s="23"/>
      <c r="O92" s="23"/>
      <c r="P92" s="23"/>
    </row>
    <row r="93" spans="1:17" ht="13.15" customHeight="1">
      <c r="A93" s="124"/>
      <c r="B93" s="150"/>
      <c r="C93" s="151"/>
      <c r="D93" s="152"/>
      <c r="E93" s="105"/>
      <c r="F93" s="107">
        <f t="shared" si="4"/>
        <v>0</v>
      </c>
      <c r="G93" s="64">
        <f t="shared" si="3"/>
        <v>0</v>
      </c>
      <c r="H93" s="1"/>
      <c r="I93" s="1"/>
      <c r="K93" s="23"/>
      <c r="L93" s="23"/>
      <c r="M93" s="23"/>
      <c r="N93" s="23"/>
      <c r="O93" s="23"/>
      <c r="P93" s="23"/>
    </row>
    <row r="94" spans="1:17" ht="13.15" customHeight="1">
      <c r="A94" s="124"/>
      <c r="B94" s="150"/>
      <c r="C94" s="151"/>
      <c r="D94" s="152"/>
      <c r="E94" s="105"/>
      <c r="F94" s="107">
        <f t="shared" si="4"/>
        <v>0</v>
      </c>
      <c r="G94" s="64">
        <f t="shared" si="3"/>
        <v>0</v>
      </c>
      <c r="H94" s="1"/>
      <c r="I94" s="1"/>
      <c r="K94" s="23"/>
      <c r="L94" s="23"/>
      <c r="M94" s="23"/>
      <c r="N94" s="23"/>
      <c r="O94" s="23"/>
      <c r="P94" s="23"/>
    </row>
    <row r="95" spans="1:17" ht="13.15" customHeight="1">
      <c r="A95" s="124"/>
      <c r="B95" s="150"/>
      <c r="C95" s="151"/>
      <c r="D95" s="152"/>
      <c r="E95" s="105"/>
      <c r="F95" s="107">
        <f t="shared" si="4"/>
        <v>0</v>
      </c>
      <c r="G95" s="64">
        <f t="shared" si="3"/>
        <v>0</v>
      </c>
      <c r="H95" s="1"/>
      <c r="I95" s="1"/>
      <c r="K95" s="23"/>
      <c r="L95" s="23"/>
      <c r="M95" s="23"/>
      <c r="N95" s="23"/>
      <c r="O95" s="23"/>
      <c r="P95" s="23"/>
    </row>
    <row r="96" spans="1:17" ht="13.15" customHeight="1">
      <c r="A96" s="124"/>
      <c r="B96" s="150"/>
      <c r="C96" s="151"/>
      <c r="D96" s="152"/>
      <c r="E96" s="105"/>
      <c r="F96" s="107">
        <f t="shared" si="4"/>
        <v>0</v>
      </c>
      <c r="G96" s="64">
        <f t="shared" si="3"/>
        <v>0</v>
      </c>
      <c r="H96" s="1"/>
      <c r="I96" s="1"/>
      <c r="K96" s="23"/>
      <c r="L96" s="23"/>
      <c r="M96" s="23"/>
      <c r="N96" s="23"/>
      <c r="O96" s="23"/>
      <c r="P96" s="23"/>
    </row>
    <row r="97" spans="1:16" ht="13.15" customHeight="1">
      <c r="A97" s="124"/>
      <c r="B97" s="150"/>
      <c r="C97" s="151"/>
      <c r="D97" s="152"/>
      <c r="E97" s="105"/>
      <c r="F97" s="107">
        <f t="shared" si="4"/>
        <v>0</v>
      </c>
      <c r="G97" s="64">
        <f t="shared" si="3"/>
        <v>0</v>
      </c>
      <c r="H97" s="1"/>
      <c r="I97" s="1"/>
      <c r="K97" s="23"/>
      <c r="L97" s="23"/>
      <c r="M97" s="23"/>
      <c r="N97" s="23"/>
      <c r="O97" s="23"/>
      <c r="P97" s="23"/>
    </row>
    <row r="98" spans="1:16" ht="13.15" customHeight="1">
      <c r="A98" s="124"/>
      <c r="B98" s="150"/>
      <c r="C98" s="151"/>
      <c r="D98" s="152"/>
      <c r="E98" s="105"/>
      <c r="F98" s="107">
        <f t="shared" si="4"/>
        <v>0</v>
      </c>
      <c r="G98" s="64">
        <f t="shared" si="3"/>
        <v>0</v>
      </c>
      <c r="H98" s="1"/>
      <c r="I98" s="1"/>
      <c r="K98" s="23"/>
      <c r="L98" s="23"/>
      <c r="M98" s="23"/>
      <c r="N98" s="23"/>
      <c r="O98" s="23"/>
      <c r="P98" s="23"/>
    </row>
    <row r="99" spans="1:16" ht="13.15" customHeight="1">
      <c r="A99" s="124"/>
      <c r="B99" s="150"/>
      <c r="C99" s="151"/>
      <c r="D99" s="152"/>
      <c r="E99" s="105"/>
      <c r="F99" s="107">
        <f t="shared" si="4"/>
        <v>0</v>
      </c>
      <c r="G99" s="64">
        <f t="shared" si="3"/>
        <v>0</v>
      </c>
      <c r="H99" s="1"/>
      <c r="I99" s="1"/>
      <c r="K99" s="23"/>
      <c r="L99" s="23"/>
      <c r="M99" s="23"/>
      <c r="N99" s="23"/>
      <c r="O99" s="23"/>
      <c r="P99" s="23"/>
    </row>
    <row r="100" spans="1:16" ht="13.15" customHeight="1">
      <c r="A100" s="124"/>
      <c r="B100" s="150"/>
      <c r="C100" s="151"/>
      <c r="D100" s="152"/>
      <c r="E100" s="105"/>
      <c r="F100" s="107">
        <f t="shared" si="4"/>
        <v>0</v>
      </c>
      <c r="G100" s="64">
        <f t="shared" si="3"/>
        <v>0</v>
      </c>
      <c r="H100" s="1"/>
      <c r="I100" s="1"/>
      <c r="K100" s="23"/>
      <c r="L100" s="23"/>
      <c r="M100" s="23"/>
      <c r="N100" s="23"/>
      <c r="O100" s="23"/>
      <c r="P100" s="23"/>
    </row>
    <row r="101" spans="1:16" ht="13.15" customHeight="1">
      <c r="A101" s="124"/>
      <c r="B101" s="150"/>
      <c r="C101" s="151"/>
      <c r="D101" s="152"/>
      <c r="E101" s="105"/>
      <c r="F101" s="107">
        <f t="shared" si="4"/>
        <v>0</v>
      </c>
      <c r="G101" s="64">
        <f t="shared" si="3"/>
        <v>0</v>
      </c>
      <c r="H101" s="1"/>
      <c r="I101" s="1"/>
      <c r="K101" s="23"/>
      <c r="L101" s="23"/>
      <c r="M101" s="23"/>
      <c r="N101" s="23"/>
      <c r="O101" s="23"/>
      <c r="P101" s="23"/>
    </row>
    <row r="102" spans="1:16" ht="13.15" customHeight="1">
      <c r="A102" s="124"/>
      <c r="B102" s="150"/>
      <c r="C102" s="153"/>
      <c r="D102" s="154"/>
      <c r="E102" s="105"/>
      <c r="F102" s="107">
        <f t="shared" si="4"/>
        <v>0</v>
      </c>
      <c r="G102" s="64">
        <f t="shared" si="3"/>
        <v>0</v>
      </c>
      <c r="H102" s="1"/>
      <c r="I102" s="1"/>
      <c r="K102" s="23"/>
      <c r="L102" s="23"/>
      <c r="M102" s="23"/>
      <c r="N102" s="23"/>
      <c r="O102" s="23"/>
      <c r="P102" s="23"/>
    </row>
    <row r="103" spans="1:16" ht="13.15" customHeight="1">
      <c r="A103" s="124"/>
      <c r="B103" s="150"/>
      <c r="C103" s="151"/>
      <c r="D103" s="152"/>
      <c r="E103" s="105"/>
      <c r="F103" s="107">
        <f t="shared" si="4"/>
        <v>0</v>
      </c>
      <c r="G103" s="64">
        <f t="shared" si="3"/>
        <v>0</v>
      </c>
      <c r="H103" s="1"/>
      <c r="I103" s="1"/>
      <c r="K103" s="23"/>
      <c r="L103" s="23"/>
      <c r="M103" s="23"/>
      <c r="N103" s="23"/>
      <c r="O103" s="23"/>
      <c r="P103" s="23"/>
    </row>
    <row r="104" spans="1:16" ht="13.15" customHeight="1">
      <c r="A104" s="124"/>
      <c r="B104" s="150"/>
      <c r="C104" s="151"/>
      <c r="D104" s="152"/>
      <c r="E104" s="105"/>
      <c r="F104" s="107">
        <f t="shared" si="4"/>
        <v>0</v>
      </c>
      <c r="G104" s="64">
        <f t="shared" si="3"/>
        <v>0</v>
      </c>
      <c r="H104" s="1"/>
      <c r="I104" s="1"/>
      <c r="K104" s="23"/>
      <c r="L104" s="23"/>
      <c r="M104" s="23"/>
      <c r="N104" s="23"/>
      <c r="O104" s="23"/>
      <c r="P104" s="23"/>
    </row>
    <row r="105" spans="1:16" ht="13.15" customHeight="1">
      <c r="A105" s="124"/>
      <c r="B105" s="150"/>
      <c r="C105" s="151"/>
      <c r="D105" s="152"/>
      <c r="E105" s="105"/>
      <c r="F105" s="107">
        <f t="shared" si="4"/>
        <v>0</v>
      </c>
      <c r="G105" s="64">
        <f t="shared" si="3"/>
        <v>0</v>
      </c>
      <c r="H105" s="1"/>
      <c r="I105" s="1"/>
      <c r="K105" s="23"/>
      <c r="L105" s="23"/>
      <c r="M105" s="23"/>
      <c r="N105" s="23"/>
      <c r="O105" s="23"/>
      <c r="P105" s="23"/>
    </row>
    <row r="106" spans="1:16" ht="13.15" customHeight="1">
      <c r="A106" s="124"/>
      <c r="B106" s="150"/>
      <c r="C106" s="151"/>
      <c r="D106" s="152"/>
      <c r="E106" s="105"/>
      <c r="F106" s="107">
        <f t="shared" si="4"/>
        <v>0</v>
      </c>
      <c r="G106" s="64">
        <f t="shared" si="3"/>
        <v>0</v>
      </c>
      <c r="H106" s="1"/>
      <c r="I106" s="1"/>
      <c r="K106" s="23"/>
      <c r="L106" s="23"/>
      <c r="M106" s="23"/>
      <c r="N106" s="23"/>
      <c r="O106" s="23"/>
      <c r="P106" s="23"/>
    </row>
    <row r="107" spans="1:16" ht="13.15" customHeight="1">
      <c r="A107" s="124"/>
      <c r="B107" s="150"/>
      <c r="C107" s="151"/>
      <c r="D107" s="152"/>
      <c r="E107" s="105"/>
      <c r="F107" s="107">
        <f t="shared" si="4"/>
        <v>0</v>
      </c>
      <c r="G107" s="64">
        <f t="shared" si="3"/>
        <v>0</v>
      </c>
      <c r="H107" s="1"/>
      <c r="I107" s="1"/>
      <c r="K107" s="23"/>
      <c r="L107" s="23"/>
      <c r="M107" s="23"/>
      <c r="N107" s="23"/>
      <c r="O107" s="23"/>
      <c r="P107" s="23"/>
    </row>
    <row r="108" spans="1:16" ht="13.15" customHeight="1">
      <c r="A108" s="124"/>
      <c r="B108" s="150"/>
      <c r="C108" s="151"/>
      <c r="D108" s="152"/>
      <c r="E108" s="105"/>
      <c r="F108" s="107">
        <f t="shared" si="4"/>
        <v>0</v>
      </c>
      <c r="G108" s="64">
        <f t="shared" si="3"/>
        <v>0</v>
      </c>
      <c r="H108" s="1"/>
      <c r="I108" s="1"/>
      <c r="K108" s="23"/>
      <c r="L108" s="23"/>
      <c r="M108" s="23"/>
      <c r="N108" s="23"/>
      <c r="O108" s="23"/>
      <c r="P108" s="23"/>
    </row>
    <row r="109" spans="1:16" ht="13.15" customHeight="1">
      <c r="A109" s="125"/>
      <c r="B109" s="174"/>
      <c r="C109" s="175"/>
      <c r="D109" s="176"/>
      <c r="E109" s="109"/>
      <c r="F109" s="108">
        <f t="shared" si="4"/>
        <v>0</v>
      </c>
      <c r="G109" s="66">
        <f t="shared" si="3"/>
        <v>0</v>
      </c>
      <c r="H109" s="1"/>
      <c r="I109" s="1"/>
      <c r="K109" s="23"/>
      <c r="L109" s="23"/>
      <c r="M109" s="23"/>
      <c r="N109" s="23"/>
      <c r="O109" s="23"/>
      <c r="P109" s="23"/>
    </row>
    <row r="110" spans="1:16" s="1" customFormat="1" ht="18" customHeight="1">
      <c r="A110" s="148" t="s">
        <v>37</v>
      </c>
      <c r="B110" s="149"/>
      <c r="C110" s="30"/>
      <c r="D110" s="30"/>
      <c r="E110" s="67">
        <f>SUM(E61:E109)</f>
        <v>0</v>
      </c>
      <c r="F110" s="31">
        <f>SUM(F61:F109)</f>
        <v>0</v>
      </c>
      <c r="G110" s="68">
        <f>SUM(G68:G109)</f>
        <v>0</v>
      </c>
      <c r="K110" s="32"/>
      <c r="L110" s="32"/>
      <c r="M110" s="32"/>
      <c r="N110" s="32"/>
      <c r="O110" s="32"/>
      <c r="P110" s="32"/>
    </row>
    <row r="111" spans="1:16" ht="13.15" customHeight="1">
      <c r="A111" s="1"/>
      <c r="B111" s="1"/>
      <c r="C111" s="1"/>
      <c r="D111" s="1"/>
      <c r="E111" s="1"/>
      <c r="F111" s="36" t="s">
        <v>38</v>
      </c>
      <c r="G111" s="36" t="s">
        <v>39</v>
      </c>
      <c r="H111" s="1"/>
      <c r="I111" s="1"/>
      <c r="K111" s="23"/>
      <c r="L111" s="23"/>
      <c r="M111" s="23"/>
      <c r="N111" s="23"/>
      <c r="O111" s="23"/>
      <c r="P111" s="23"/>
    </row>
    <row r="112" spans="1:16" ht="13.15" customHeight="1">
      <c r="A112" s="1"/>
      <c r="B112" s="1"/>
      <c r="C112" s="25"/>
      <c r="D112" s="25"/>
      <c r="E112" s="25"/>
      <c r="F112" s="25"/>
      <c r="G112" s="25"/>
      <c r="H112" s="1"/>
      <c r="I112" s="1"/>
      <c r="J112" s="23"/>
      <c r="K112" s="23"/>
      <c r="L112" s="23"/>
      <c r="M112" s="23"/>
      <c r="N112" s="23"/>
      <c r="O112" s="23"/>
      <c r="P112" s="23"/>
    </row>
    <row r="113" spans="1:16" ht="18" customHeight="1">
      <c r="A113" s="164" t="s">
        <v>40</v>
      </c>
      <c r="B113" s="165"/>
      <c r="C113" s="33"/>
      <c r="D113" s="1"/>
      <c r="E113" s="1"/>
      <c r="F113" s="61" t="s">
        <v>36</v>
      </c>
      <c r="G113" s="1"/>
      <c r="H113" s="12"/>
      <c r="I113" s="12"/>
      <c r="J113" s="23"/>
      <c r="K113" s="23"/>
      <c r="L113" s="23"/>
      <c r="M113" s="23"/>
      <c r="N113" s="23"/>
      <c r="O113" s="23"/>
      <c r="P113" s="23"/>
    </row>
    <row r="114" spans="1:16" ht="13.35" customHeight="1">
      <c r="A114" s="166" t="s">
        <v>9</v>
      </c>
      <c r="B114" s="168" t="s">
        <v>10</v>
      </c>
      <c r="C114" s="169"/>
      <c r="D114" s="170"/>
      <c r="E114" s="157" t="s">
        <v>11</v>
      </c>
      <c r="F114" s="155" t="s">
        <v>26</v>
      </c>
      <c r="G114" s="157" t="s">
        <v>41</v>
      </c>
      <c r="H114" s="159" t="s">
        <v>42</v>
      </c>
      <c r="I114" s="1"/>
      <c r="L114" s="23"/>
      <c r="M114" s="23"/>
      <c r="N114" s="23"/>
      <c r="O114" s="23"/>
      <c r="P114" s="23"/>
    </row>
    <row r="115" spans="1:16" ht="13.35" customHeight="1">
      <c r="A115" s="167"/>
      <c r="B115" s="171"/>
      <c r="C115" s="172"/>
      <c r="D115" s="173"/>
      <c r="E115" s="158"/>
      <c r="F115" s="156"/>
      <c r="G115" s="158"/>
      <c r="H115" s="160"/>
      <c r="I115" s="1"/>
      <c r="L115" s="23"/>
      <c r="M115" s="23"/>
      <c r="N115" s="23"/>
      <c r="O115" s="23"/>
      <c r="P115" s="23"/>
    </row>
    <row r="116" spans="1:16" ht="13.35" customHeight="1">
      <c r="A116" s="124"/>
      <c r="B116" s="161"/>
      <c r="C116" s="162"/>
      <c r="D116" s="163"/>
      <c r="E116" s="110"/>
      <c r="F116" s="112">
        <f>ROUNDDOWN(E116/1.86,0)</f>
        <v>0</v>
      </c>
      <c r="G116" s="112">
        <f>IF(F116&gt;59,60,IF(F116&gt;30,30,IF(F116&lt;15,0,F116)))</f>
        <v>0</v>
      </c>
      <c r="H116" s="69">
        <f t="shared" ref="H116:H132" si="5">IF(F116=G116,0,F116-G116)</f>
        <v>0</v>
      </c>
      <c r="I116" s="1"/>
      <c r="L116" s="23"/>
      <c r="M116" s="23"/>
      <c r="N116" s="23"/>
      <c r="O116" s="23"/>
      <c r="P116" s="23"/>
    </row>
    <row r="117" spans="1:16" ht="13.35" customHeight="1">
      <c r="A117" s="124"/>
      <c r="B117" s="150"/>
      <c r="C117" s="151"/>
      <c r="D117" s="152"/>
      <c r="E117" s="105"/>
      <c r="F117" s="113">
        <f t="shared" ref="F117:F133" si="6">ROUNDDOWN(E117/1.86,0)</f>
        <v>0</v>
      </c>
      <c r="G117" s="113">
        <f t="shared" ref="G117:G132" si="7">IF(F117&gt;59,60,IF(F117&gt;30,30,IF(F117&lt;15,0,F117)))</f>
        <v>0</v>
      </c>
      <c r="H117" s="69">
        <f t="shared" si="5"/>
        <v>0</v>
      </c>
      <c r="I117" s="1"/>
      <c r="L117" s="23"/>
      <c r="M117" s="23"/>
      <c r="N117" s="23"/>
      <c r="O117" s="23"/>
      <c r="P117" s="23"/>
    </row>
    <row r="118" spans="1:16" ht="13.35" customHeight="1">
      <c r="A118" s="124"/>
      <c r="B118" s="150"/>
      <c r="C118" s="151"/>
      <c r="D118" s="152"/>
      <c r="E118" s="105"/>
      <c r="F118" s="113">
        <f t="shared" si="6"/>
        <v>0</v>
      </c>
      <c r="G118" s="113">
        <f t="shared" si="7"/>
        <v>0</v>
      </c>
      <c r="H118" s="69">
        <f t="shared" si="5"/>
        <v>0</v>
      </c>
      <c r="I118" s="1"/>
      <c r="L118" s="23"/>
      <c r="M118" s="23"/>
      <c r="N118" s="23"/>
      <c r="O118" s="23"/>
      <c r="P118" s="23"/>
    </row>
    <row r="119" spans="1:16" ht="13.35" customHeight="1">
      <c r="A119" s="124"/>
      <c r="B119" s="150"/>
      <c r="C119" s="151"/>
      <c r="D119" s="152"/>
      <c r="E119" s="105"/>
      <c r="F119" s="113">
        <f t="shared" si="6"/>
        <v>0</v>
      </c>
      <c r="G119" s="113">
        <f t="shared" si="7"/>
        <v>0</v>
      </c>
      <c r="H119" s="69">
        <f t="shared" si="5"/>
        <v>0</v>
      </c>
      <c r="I119" s="1"/>
      <c r="L119" s="23"/>
      <c r="M119" s="23"/>
      <c r="N119" s="23"/>
      <c r="O119" s="23"/>
      <c r="P119" s="23"/>
    </row>
    <row r="120" spans="1:16" ht="13.35" customHeight="1">
      <c r="A120" s="124"/>
      <c r="B120" s="150"/>
      <c r="C120" s="151"/>
      <c r="D120" s="152"/>
      <c r="E120" s="105"/>
      <c r="F120" s="113">
        <f t="shared" si="6"/>
        <v>0</v>
      </c>
      <c r="G120" s="113">
        <f t="shared" si="7"/>
        <v>0</v>
      </c>
      <c r="H120" s="69">
        <f t="shared" si="5"/>
        <v>0</v>
      </c>
      <c r="I120" s="1"/>
      <c r="L120" s="23"/>
      <c r="M120" s="23"/>
      <c r="N120" s="23"/>
      <c r="O120" s="23"/>
      <c r="P120" s="23"/>
    </row>
    <row r="121" spans="1:16" ht="13.35" customHeight="1">
      <c r="A121" s="124"/>
      <c r="B121" s="150"/>
      <c r="C121" s="151"/>
      <c r="D121" s="152"/>
      <c r="E121" s="105"/>
      <c r="F121" s="113">
        <f t="shared" si="6"/>
        <v>0</v>
      </c>
      <c r="G121" s="113">
        <f t="shared" si="7"/>
        <v>0</v>
      </c>
      <c r="H121" s="69">
        <f t="shared" si="5"/>
        <v>0</v>
      </c>
      <c r="I121" s="1"/>
      <c r="L121" s="23"/>
      <c r="M121" s="23"/>
      <c r="N121" s="23"/>
      <c r="O121" s="23"/>
      <c r="P121" s="23"/>
    </row>
    <row r="122" spans="1:16" ht="13.35" customHeight="1">
      <c r="A122" s="124"/>
      <c r="B122" s="150"/>
      <c r="C122" s="151"/>
      <c r="D122" s="152"/>
      <c r="E122" s="105"/>
      <c r="F122" s="113">
        <f t="shared" si="6"/>
        <v>0</v>
      </c>
      <c r="G122" s="113">
        <f t="shared" si="7"/>
        <v>0</v>
      </c>
      <c r="H122" s="69">
        <f t="shared" si="5"/>
        <v>0</v>
      </c>
      <c r="I122" s="1"/>
      <c r="L122" s="23"/>
      <c r="M122" s="23"/>
      <c r="N122" s="23"/>
      <c r="O122" s="23"/>
      <c r="P122" s="23"/>
    </row>
    <row r="123" spans="1:16" ht="13.35" customHeight="1">
      <c r="A123" s="124"/>
      <c r="B123" s="150"/>
      <c r="C123" s="151"/>
      <c r="D123" s="152"/>
      <c r="E123" s="105"/>
      <c r="F123" s="113">
        <f t="shared" si="6"/>
        <v>0</v>
      </c>
      <c r="G123" s="113">
        <f t="shared" si="7"/>
        <v>0</v>
      </c>
      <c r="H123" s="69">
        <f t="shared" si="5"/>
        <v>0</v>
      </c>
      <c r="I123" s="1"/>
      <c r="L123" s="23"/>
      <c r="M123" s="23"/>
      <c r="N123" s="23"/>
      <c r="O123" s="23"/>
      <c r="P123" s="23"/>
    </row>
    <row r="124" spans="1:16" ht="13.35" customHeight="1">
      <c r="A124" s="124"/>
      <c r="B124" s="150"/>
      <c r="C124" s="151"/>
      <c r="D124" s="152"/>
      <c r="E124" s="105"/>
      <c r="F124" s="113">
        <f t="shared" si="6"/>
        <v>0</v>
      </c>
      <c r="G124" s="113">
        <f t="shared" si="7"/>
        <v>0</v>
      </c>
      <c r="H124" s="69">
        <f t="shared" si="5"/>
        <v>0</v>
      </c>
      <c r="I124" s="1"/>
      <c r="L124" s="23"/>
      <c r="M124" s="23"/>
      <c r="N124" s="23"/>
      <c r="O124" s="23"/>
      <c r="P124" s="23"/>
    </row>
    <row r="125" spans="1:16" ht="13.35" customHeight="1">
      <c r="A125" s="124"/>
      <c r="B125" s="150"/>
      <c r="C125" s="151"/>
      <c r="D125" s="152"/>
      <c r="E125" s="105"/>
      <c r="F125" s="113">
        <f t="shared" si="6"/>
        <v>0</v>
      </c>
      <c r="G125" s="113">
        <f t="shared" si="7"/>
        <v>0</v>
      </c>
      <c r="H125" s="69">
        <f t="shared" si="5"/>
        <v>0</v>
      </c>
      <c r="I125" s="1"/>
      <c r="L125" s="23"/>
      <c r="M125" s="23"/>
      <c r="N125" s="23"/>
      <c r="O125" s="23"/>
      <c r="P125" s="23"/>
    </row>
    <row r="126" spans="1:16" ht="13.35" customHeight="1">
      <c r="A126" s="124"/>
      <c r="B126" s="150"/>
      <c r="C126" s="153"/>
      <c r="D126" s="154"/>
      <c r="E126" s="105"/>
      <c r="F126" s="113">
        <f t="shared" si="6"/>
        <v>0</v>
      </c>
      <c r="G126" s="113">
        <f t="shared" si="7"/>
        <v>0</v>
      </c>
      <c r="H126" s="69">
        <f t="shared" si="5"/>
        <v>0</v>
      </c>
      <c r="I126" s="1"/>
      <c r="L126" s="23"/>
      <c r="M126" s="23"/>
      <c r="N126" s="23"/>
      <c r="O126" s="23"/>
      <c r="P126" s="23"/>
    </row>
    <row r="127" spans="1:16" ht="13.35" customHeight="1">
      <c r="A127" s="124"/>
      <c r="B127" s="150"/>
      <c r="C127" s="151"/>
      <c r="D127" s="152"/>
      <c r="E127" s="105"/>
      <c r="F127" s="113">
        <f t="shared" si="6"/>
        <v>0</v>
      </c>
      <c r="G127" s="113">
        <f t="shared" si="7"/>
        <v>0</v>
      </c>
      <c r="H127" s="69">
        <f t="shared" si="5"/>
        <v>0</v>
      </c>
      <c r="I127" s="1"/>
      <c r="L127" s="23"/>
      <c r="M127" s="23"/>
      <c r="N127" s="23"/>
      <c r="O127" s="23"/>
      <c r="P127" s="23"/>
    </row>
    <row r="128" spans="1:16" ht="13.35" customHeight="1">
      <c r="A128" s="124"/>
      <c r="B128" s="150"/>
      <c r="C128" s="151"/>
      <c r="D128" s="152"/>
      <c r="E128" s="105"/>
      <c r="F128" s="113">
        <f t="shared" si="6"/>
        <v>0</v>
      </c>
      <c r="G128" s="113">
        <f t="shared" si="7"/>
        <v>0</v>
      </c>
      <c r="H128" s="69">
        <f t="shared" si="5"/>
        <v>0</v>
      </c>
      <c r="I128" s="1"/>
      <c r="L128" s="23"/>
      <c r="M128" s="23"/>
      <c r="N128" s="23"/>
      <c r="O128" s="23"/>
      <c r="P128" s="23"/>
    </row>
    <row r="129" spans="1:16" ht="13.35" customHeight="1">
      <c r="A129" s="124"/>
      <c r="B129" s="150"/>
      <c r="C129" s="151"/>
      <c r="D129" s="152"/>
      <c r="E129" s="105"/>
      <c r="F129" s="113">
        <f t="shared" si="6"/>
        <v>0</v>
      </c>
      <c r="G129" s="113">
        <f t="shared" si="7"/>
        <v>0</v>
      </c>
      <c r="H129" s="69">
        <f t="shared" si="5"/>
        <v>0</v>
      </c>
      <c r="I129" s="1"/>
      <c r="L129" s="23"/>
      <c r="M129" s="23"/>
      <c r="N129" s="23"/>
      <c r="O129" s="23"/>
      <c r="P129" s="16"/>
    </row>
    <row r="130" spans="1:16" ht="13.35" customHeight="1">
      <c r="A130" s="124"/>
      <c r="B130" s="150"/>
      <c r="C130" s="151"/>
      <c r="D130" s="152"/>
      <c r="E130" s="105"/>
      <c r="F130" s="113">
        <f t="shared" si="6"/>
        <v>0</v>
      </c>
      <c r="G130" s="113">
        <f t="shared" si="7"/>
        <v>0</v>
      </c>
      <c r="H130" s="69">
        <f t="shared" si="5"/>
        <v>0</v>
      </c>
      <c r="I130" s="1"/>
      <c r="L130" s="23"/>
      <c r="M130" s="23"/>
      <c r="N130" s="23"/>
      <c r="O130" s="23"/>
      <c r="P130" s="23"/>
    </row>
    <row r="131" spans="1:16" ht="13.35" customHeight="1">
      <c r="A131" s="124"/>
      <c r="B131" s="150"/>
      <c r="C131" s="153"/>
      <c r="D131" s="154"/>
      <c r="E131" s="105"/>
      <c r="F131" s="113">
        <f t="shared" si="6"/>
        <v>0</v>
      </c>
      <c r="G131" s="113">
        <f t="shared" si="7"/>
        <v>0</v>
      </c>
      <c r="H131" s="69">
        <f t="shared" si="5"/>
        <v>0</v>
      </c>
      <c r="I131" s="1"/>
    </row>
    <row r="132" spans="1:16" ht="13.35" customHeight="1">
      <c r="A132" s="124"/>
      <c r="B132" s="150"/>
      <c r="C132" s="151"/>
      <c r="D132" s="152"/>
      <c r="E132" s="105"/>
      <c r="F132" s="113">
        <f t="shared" si="6"/>
        <v>0</v>
      </c>
      <c r="G132" s="113">
        <f t="shared" si="7"/>
        <v>0</v>
      </c>
      <c r="H132" s="69">
        <f t="shared" si="5"/>
        <v>0</v>
      </c>
      <c r="I132" s="1"/>
      <c r="L132" s="23"/>
      <c r="M132" s="23"/>
      <c r="N132" s="23"/>
      <c r="O132" s="23"/>
      <c r="P132" s="16"/>
    </row>
    <row r="133" spans="1:16" ht="13.35" customHeight="1">
      <c r="A133" s="70"/>
      <c r="B133" s="145" t="s">
        <v>43</v>
      </c>
      <c r="C133" s="146"/>
      <c r="D133" s="147"/>
      <c r="E133" s="111">
        <f>G53</f>
        <v>0</v>
      </c>
      <c r="F133" s="114">
        <f t="shared" si="6"/>
        <v>0</v>
      </c>
      <c r="G133" s="114">
        <f>IF(F133&gt;59,60,IF(F133&gt;30,30,F133))</f>
        <v>0</v>
      </c>
      <c r="H133" s="71">
        <f>IF(F133=G133,0,F133-G133)</f>
        <v>0</v>
      </c>
      <c r="I133" s="1"/>
      <c r="L133" s="23"/>
      <c r="M133" s="23"/>
      <c r="N133" s="23"/>
      <c r="O133" s="23"/>
      <c r="P133" s="16"/>
    </row>
    <row r="134" spans="1:16" s="1" customFormat="1" ht="18" customHeight="1">
      <c r="A134" s="148" t="s">
        <v>44</v>
      </c>
      <c r="B134" s="149"/>
      <c r="C134" s="30"/>
      <c r="D134" s="30"/>
      <c r="E134" s="67">
        <f>SUM(E116:E133)</f>
        <v>0</v>
      </c>
      <c r="F134" s="67"/>
      <c r="G134" s="31">
        <f>SUM(G116:G133)</f>
        <v>0</v>
      </c>
      <c r="H134" s="31">
        <f>SUM(H116:H133)</f>
        <v>0</v>
      </c>
      <c r="L134" s="32"/>
      <c r="M134" s="32"/>
      <c r="N134" s="32"/>
      <c r="O134" s="32"/>
      <c r="P134" s="14"/>
    </row>
    <row r="135" spans="1:16" ht="13.15" customHeight="1">
      <c r="A135" s="25"/>
      <c r="B135" s="25"/>
      <c r="C135" s="25"/>
      <c r="D135" s="25"/>
      <c r="E135" s="72"/>
      <c r="F135" s="72"/>
      <c r="G135" s="73" t="s">
        <v>45</v>
      </c>
      <c r="H135" s="73" t="s">
        <v>46</v>
      </c>
      <c r="I135" s="1"/>
      <c r="L135" s="23"/>
      <c r="M135" s="23"/>
      <c r="N135" s="23"/>
      <c r="O135" s="23"/>
      <c r="P135" s="16"/>
    </row>
    <row r="136" spans="1:16" ht="13.15" customHeight="1">
      <c r="A136" s="1"/>
      <c r="B136" s="1"/>
      <c r="C136" s="1"/>
      <c r="D136" s="1"/>
      <c r="E136" s="74"/>
      <c r="F136" s="74"/>
      <c r="G136" s="74"/>
      <c r="H136" s="74"/>
      <c r="I136" s="1"/>
      <c r="J136" s="75"/>
      <c r="K136" s="75"/>
      <c r="L136" s="75"/>
      <c r="M136" s="75"/>
      <c r="N136" s="75"/>
      <c r="O136" s="75"/>
    </row>
    <row r="137" spans="1:16" ht="13.15" customHeight="1">
      <c r="A137" s="1"/>
      <c r="B137" s="1"/>
      <c r="C137" s="1"/>
      <c r="D137" s="1"/>
      <c r="E137" s="74"/>
      <c r="F137" s="74"/>
      <c r="G137" s="74"/>
      <c r="H137" s="74"/>
      <c r="I137" s="1"/>
      <c r="J137" s="75"/>
      <c r="K137" s="75"/>
      <c r="L137" s="75"/>
      <c r="M137" s="75"/>
      <c r="N137" s="75"/>
      <c r="O137" s="75"/>
    </row>
    <row r="138" spans="1:16" s="28" customFormat="1" ht="18" customHeight="1">
      <c r="A138" s="139" t="s">
        <v>47</v>
      </c>
      <c r="B138" s="140"/>
      <c r="C138" s="140"/>
      <c r="D138" s="25"/>
      <c r="E138" s="76"/>
      <c r="F138" s="76"/>
      <c r="G138" s="77">
        <f>IF(G134&gt;E164,E164,0)</f>
        <v>0</v>
      </c>
      <c r="H138" s="78" t="s">
        <v>28</v>
      </c>
      <c r="I138" s="25"/>
      <c r="J138" s="121"/>
      <c r="K138" s="121"/>
      <c r="L138" s="121"/>
      <c r="M138" s="121"/>
      <c r="N138" s="121"/>
      <c r="O138" s="121"/>
    </row>
    <row r="139" spans="1:16" s="28" customFormat="1" ht="13.15" customHeight="1">
      <c r="A139" s="25"/>
      <c r="B139" s="25"/>
      <c r="C139" s="25"/>
      <c r="D139" s="25"/>
      <c r="E139" s="76"/>
      <c r="F139" s="76"/>
      <c r="G139" s="63"/>
      <c r="H139" s="76"/>
      <c r="I139" s="25"/>
      <c r="J139" s="121"/>
      <c r="K139" s="121"/>
      <c r="L139" s="121"/>
      <c r="M139" s="121"/>
      <c r="N139" s="121"/>
      <c r="O139" s="121"/>
    </row>
    <row r="140" spans="1:16" s="28" customFormat="1" ht="18" customHeight="1">
      <c r="A140" s="139" t="s">
        <v>48</v>
      </c>
      <c r="B140" s="140"/>
      <c r="C140" s="140"/>
      <c r="D140" s="25"/>
      <c r="E140" s="76"/>
      <c r="F140" s="76"/>
      <c r="G140" s="77">
        <f>IF(G134&lt;E168,E168,0)</f>
        <v>0</v>
      </c>
      <c r="H140" s="79" t="s">
        <v>31</v>
      </c>
      <c r="I140" s="25"/>
      <c r="J140" s="121"/>
      <c r="K140" s="121"/>
      <c r="L140" s="121"/>
      <c r="M140" s="121"/>
      <c r="N140" s="121"/>
      <c r="O140" s="121"/>
    </row>
    <row r="141" spans="1:16" s="28" customFormat="1" ht="13.15" customHeight="1">
      <c r="A141" s="25"/>
      <c r="B141" s="25"/>
      <c r="C141" s="25"/>
      <c r="D141" s="25"/>
      <c r="E141" s="76"/>
      <c r="F141" s="76"/>
      <c r="G141" s="63"/>
      <c r="H141" s="80"/>
      <c r="I141" s="122"/>
      <c r="J141" s="121"/>
      <c r="K141" s="121"/>
      <c r="L141" s="121"/>
      <c r="M141" s="121"/>
      <c r="N141" s="121"/>
      <c r="O141" s="121"/>
    </row>
    <row r="142" spans="1:16" s="28" customFormat="1" ht="18" customHeight="1">
      <c r="A142" s="139" t="s">
        <v>49</v>
      </c>
      <c r="B142" s="139"/>
      <c r="C142" s="140"/>
      <c r="D142" s="25"/>
      <c r="E142" s="76"/>
      <c r="F142" s="76"/>
      <c r="G142" s="135"/>
      <c r="H142" s="78" t="s">
        <v>50</v>
      </c>
      <c r="I142" s="25"/>
      <c r="J142" s="121"/>
      <c r="K142" s="121"/>
      <c r="L142" s="121"/>
      <c r="M142" s="121"/>
      <c r="N142" s="121"/>
      <c r="O142" s="121"/>
    </row>
    <row r="143" spans="1:16" s="28" customFormat="1" ht="13.15" customHeight="1">
      <c r="A143" s="25"/>
      <c r="B143" s="25"/>
      <c r="C143" s="25"/>
      <c r="D143" s="25"/>
      <c r="E143" s="25"/>
      <c r="F143" s="25"/>
      <c r="G143" s="81"/>
      <c r="H143" s="25"/>
      <c r="I143" s="25"/>
      <c r="J143" s="121"/>
      <c r="K143" s="121"/>
      <c r="L143" s="121"/>
      <c r="M143" s="121"/>
      <c r="N143" s="121"/>
      <c r="O143" s="121"/>
    </row>
    <row r="144" spans="1:16" s="28" customFormat="1" ht="18" customHeight="1">
      <c r="A144" s="141" t="s">
        <v>51</v>
      </c>
      <c r="B144" s="141"/>
      <c r="C144" s="140"/>
      <c r="D144" s="82"/>
      <c r="E144" s="82"/>
      <c r="F144" s="82"/>
      <c r="G144" s="136"/>
      <c r="H144" s="83" t="s">
        <v>52</v>
      </c>
      <c r="I144" s="25"/>
      <c r="J144" s="121"/>
      <c r="K144" s="121"/>
      <c r="L144" s="121"/>
      <c r="M144" s="121"/>
      <c r="N144" s="121"/>
      <c r="O144" s="121"/>
    </row>
    <row r="145" spans="1:15" s="28" customFormat="1" ht="13.15" customHeight="1">
      <c r="A145" s="25"/>
      <c r="B145" s="25"/>
      <c r="C145" s="25"/>
      <c r="D145" s="25"/>
      <c r="E145" s="25"/>
      <c r="F145" s="25"/>
      <c r="G145" s="81"/>
      <c r="H145" s="25"/>
      <c r="I145" s="25"/>
      <c r="J145" s="121"/>
      <c r="K145" s="121"/>
      <c r="L145" s="121"/>
      <c r="M145" s="121"/>
      <c r="N145" s="121"/>
      <c r="O145" s="121"/>
    </row>
    <row r="146" spans="1:15" s="28" customFormat="1" ht="18" customHeight="1">
      <c r="A146" s="139" t="s">
        <v>53</v>
      </c>
      <c r="B146" s="139"/>
      <c r="C146" s="140"/>
      <c r="D146" s="25"/>
      <c r="E146" s="25"/>
      <c r="F146" s="25"/>
      <c r="G146" s="84" t="e">
        <f>ROUNDDOWN(D149/G144,0)</f>
        <v>#DIV/0!</v>
      </c>
      <c r="H146" s="25"/>
      <c r="I146" s="25"/>
      <c r="J146" s="121"/>
      <c r="K146" s="121"/>
      <c r="L146" s="121"/>
      <c r="M146" s="121"/>
      <c r="N146" s="121"/>
      <c r="O146" s="121"/>
    </row>
    <row r="147" spans="1:15" ht="13.15" customHeight="1">
      <c r="A147" s="1"/>
      <c r="B147" s="1"/>
      <c r="C147" s="1"/>
      <c r="D147" s="1"/>
      <c r="E147" s="1"/>
      <c r="F147" s="1"/>
      <c r="G147" s="1"/>
      <c r="H147" s="25"/>
      <c r="I147" s="1"/>
      <c r="J147" s="75"/>
      <c r="K147" s="75"/>
      <c r="L147" s="75"/>
      <c r="M147" s="75"/>
      <c r="N147" s="75"/>
      <c r="O147" s="75"/>
    </row>
    <row r="148" spans="1:15" ht="13.15" customHeight="1">
      <c r="A148" s="25"/>
      <c r="B148" s="25"/>
      <c r="C148" s="25"/>
      <c r="D148" s="25"/>
      <c r="E148" s="25"/>
      <c r="F148" s="25"/>
      <c r="G148" s="25"/>
      <c r="H148" s="25"/>
      <c r="I148" s="1"/>
      <c r="J148" s="75"/>
      <c r="K148" s="75"/>
      <c r="L148" s="75"/>
      <c r="M148" s="75"/>
      <c r="N148" s="75"/>
      <c r="O148" s="75"/>
    </row>
    <row r="149" spans="1:15" ht="18" customHeight="1">
      <c r="A149" s="1"/>
      <c r="B149" s="1"/>
      <c r="C149" s="85" t="s">
        <v>54</v>
      </c>
      <c r="D149" s="86">
        <f>IF(G142&gt;0,G142,IF(G140&gt;0,G140,IF(G138&gt;0,G138,G134)))</f>
        <v>0</v>
      </c>
      <c r="E149" s="87" t="s">
        <v>55</v>
      </c>
      <c r="F149" s="25"/>
      <c r="G149" s="88" t="str">
        <f>IF(G142&gt;0,"[manually rounded down]",IF(G138&gt;0,"[adjusted down: insufficient resource space]",IF(G140&gt;0,"[adjusted up: excessive resource space]","[no adjustment]")))</f>
        <v>[no adjustment]</v>
      </c>
      <c r="H149" s="25"/>
      <c r="J149" s="28"/>
      <c r="L149" s="75"/>
    </row>
    <row r="150" spans="1:15" ht="18" customHeight="1">
      <c r="A150" s="1"/>
      <c r="B150" s="1"/>
      <c r="C150" s="89" t="s">
        <v>56</v>
      </c>
      <c r="D150" s="86">
        <f>F54</f>
        <v>0</v>
      </c>
      <c r="E150" s="87" t="s">
        <v>57</v>
      </c>
      <c r="F150" s="1"/>
      <c r="G150" s="142" t="str">
        <f>IF(G149="[no adjustment]","",IF(G149="[manually rounded down]","","Note: arithmetic adjustment only - may be more appropriate to review the rooms and re-designate"))</f>
        <v/>
      </c>
      <c r="H150" s="143"/>
      <c r="I150" s="144"/>
      <c r="J150" s="144"/>
      <c r="K150" s="75"/>
      <c r="L150" s="75"/>
      <c r="M150" s="75"/>
      <c r="N150" s="75"/>
      <c r="O150" s="75"/>
    </row>
    <row r="151" spans="1:15" ht="13.15" customHeight="1">
      <c r="A151" s="1"/>
      <c r="B151" s="1"/>
      <c r="C151" s="90"/>
      <c r="D151" s="91"/>
      <c r="E151" s="92"/>
      <c r="F151" s="1"/>
      <c r="G151" s="143"/>
      <c r="H151" s="143"/>
      <c r="I151" s="144"/>
      <c r="J151" s="144"/>
      <c r="K151" s="75"/>
      <c r="L151" s="75"/>
      <c r="M151" s="75"/>
      <c r="N151" s="75"/>
      <c r="O151" s="75"/>
    </row>
    <row r="152" spans="1:15" ht="13.15" customHeight="1">
      <c r="A152" s="1"/>
      <c r="B152" s="1"/>
      <c r="C152" s="90"/>
      <c r="D152" s="91"/>
      <c r="E152" s="92"/>
      <c r="F152" s="1"/>
      <c r="G152" s="143"/>
      <c r="H152" s="143"/>
      <c r="I152" s="144"/>
      <c r="J152" s="144"/>
      <c r="K152" s="75"/>
      <c r="L152" s="75"/>
      <c r="M152" s="75"/>
      <c r="N152" s="75"/>
      <c r="O152" s="75"/>
    </row>
    <row r="153" spans="1:15" ht="13.15" customHeight="1">
      <c r="A153" s="1"/>
      <c r="B153" s="1"/>
      <c r="C153" s="1"/>
      <c r="D153" s="1"/>
      <c r="E153" s="1"/>
      <c r="F153" s="1"/>
      <c r="G153" s="1"/>
      <c r="H153" s="1"/>
      <c r="I153" s="93"/>
      <c r="J153" s="75"/>
      <c r="K153" s="75"/>
      <c r="L153" s="75"/>
      <c r="M153" s="75"/>
      <c r="N153" s="75"/>
      <c r="O153" s="75"/>
    </row>
    <row r="154" spans="1:15" ht="18" customHeight="1">
      <c r="A154" s="1"/>
      <c r="B154" s="1"/>
      <c r="C154" s="25" t="s">
        <v>58</v>
      </c>
      <c r="D154" s="139" t="s">
        <v>59</v>
      </c>
      <c r="E154" s="140"/>
      <c r="F154" s="137"/>
      <c r="G154" s="137"/>
      <c r="H154" s="138"/>
      <c r="I154" s="1"/>
      <c r="J154" s="75"/>
      <c r="K154" s="75"/>
      <c r="L154" s="75"/>
      <c r="M154" s="75"/>
      <c r="N154" s="75"/>
      <c r="O154" s="75"/>
    </row>
    <row r="155" spans="1:15" ht="13.15" customHeight="1">
      <c r="A155" s="1"/>
      <c r="B155" s="1"/>
      <c r="C155" s="25"/>
      <c r="D155" s="94"/>
      <c r="E155" s="1"/>
      <c r="F155" s="33"/>
      <c r="G155" s="33"/>
      <c r="H155" s="95"/>
      <c r="I155" s="1"/>
      <c r="J155" s="75"/>
      <c r="K155" s="75"/>
      <c r="L155" s="75"/>
      <c r="M155" s="75"/>
      <c r="N155" s="75"/>
      <c r="O155" s="75"/>
    </row>
    <row r="156" spans="1:15" ht="18" customHeight="1">
      <c r="A156" s="25"/>
      <c r="B156" s="1"/>
      <c r="C156" s="1"/>
      <c r="D156" s="139" t="s">
        <v>60</v>
      </c>
      <c r="E156" s="140"/>
      <c r="F156" s="137"/>
      <c r="G156" s="137"/>
      <c r="H156" s="138"/>
      <c r="I156" s="1"/>
      <c r="J156" s="75"/>
      <c r="K156" s="75"/>
      <c r="L156" s="75"/>
      <c r="M156" s="75"/>
      <c r="N156" s="75"/>
      <c r="O156" s="75"/>
    </row>
    <row r="157" spans="1:15" ht="13.15" customHeight="1">
      <c r="A157" s="25"/>
      <c r="B157" s="1"/>
      <c r="C157" s="1"/>
      <c r="D157" s="1"/>
      <c r="E157" s="1"/>
      <c r="F157" s="1"/>
      <c r="G157" s="33"/>
      <c r="H157" s="33"/>
      <c r="I157" s="95"/>
      <c r="J157" s="75"/>
      <c r="K157" s="75"/>
      <c r="L157" s="75"/>
      <c r="M157" s="75"/>
      <c r="N157" s="75"/>
      <c r="O157" s="75"/>
    </row>
    <row r="158" spans="1:15" ht="18" customHeight="1">
      <c r="A158" s="1"/>
      <c r="B158" s="1"/>
      <c r="C158" s="25" t="s">
        <v>61</v>
      </c>
      <c r="D158" s="1"/>
      <c r="E158" s="1"/>
      <c r="F158" s="96"/>
      <c r="G158" s="1"/>
      <c r="H158" s="1"/>
      <c r="I158" s="17"/>
      <c r="J158" s="75"/>
      <c r="K158" s="75"/>
      <c r="L158" s="75"/>
      <c r="M158" s="75"/>
      <c r="N158" s="75"/>
    </row>
    <row r="159" spans="1:15" ht="13.15" customHeight="1">
      <c r="A159" s="1"/>
      <c r="B159" s="1"/>
      <c r="C159" s="1"/>
      <c r="D159" s="1"/>
      <c r="E159" s="1"/>
      <c r="F159" s="1"/>
      <c r="G159" s="1"/>
      <c r="H159" s="1"/>
      <c r="I159" s="93"/>
      <c r="J159" s="75"/>
      <c r="K159" s="75"/>
      <c r="L159" s="75"/>
      <c r="M159" s="75"/>
      <c r="N159" s="75"/>
      <c r="O159" s="75"/>
    </row>
    <row r="160" spans="1:15" ht="13.15" customHeight="1">
      <c r="A160" s="1"/>
      <c r="B160" s="1"/>
      <c r="C160" s="1"/>
      <c r="D160" s="1"/>
      <c r="E160" s="1"/>
      <c r="F160" s="1"/>
      <c r="G160" s="1"/>
      <c r="H160" s="1"/>
      <c r="I160" s="93"/>
      <c r="J160" s="75"/>
      <c r="K160" s="75"/>
      <c r="L160" s="75"/>
      <c r="M160" s="75"/>
      <c r="N160" s="75"/>
      <c r="O160" s="75"/>
    </row>
    <row r="161" spans="1:15" ht="13.15" customHeight="1">
      <c r="A161" s="1"/>
      <c r="B161" s="1"/>
      <c r="C161" s="1"/>
      <c r="D161" s="1"/>
      <c r="E161" s="1"/>
      <c r="F161" s="1"/>
      <c r="G161" s="1"/>
      <c r="H161" s="1"/>
      <c r="I161" s="93"/>
      <c r="J161" s="75"/>
      <c r="K161" s="75"/>
      <c r="L161" s="75"/>
      <c r="M161" s="75"/>
      <c r="N161" s="75"/>
      <c r="O161" s="75"/>
    </row>
    <row r="162" spans="1:15" s="99" customFormat="1" ht="13.35" customHeight="1">
      <c r="A162" s="97" t="s">
        <v>62</v>
      </c>
      <c r="B162" s="33"/>
      <c r="C162" s="33"/>
      <c r="D162" s="33"/>
      <c r="E162" s="33"/>
      <c r="F162" s="33"/>
      <c r="G162" s="33"/>
      <c r="H162" s="33"/>
      <c r="I162" s="123"/>
      <c r="J162" s="98"/>
      <c r="K162" s="98"/>
      <c r="L162" s="98"/>
      <c r="M162" s="98"/>
      <c r="N162" s="98"/>
      <c r="O162" s="98"/>
    </row>
    <row r="163" spans="1:15" s="99" customFormat="1" ht="13.35" customHeight="1">
      <c r="A163" s="100" t="s">
        <v>63</v>
      </c>
      <c r="B163" s="33"/>
      <c r="C163" s="33"/>
      <c r="D163" s="33"/>
      <c r="E163" s="101">
        <f>F110+G134+H134</f>
        <v>0</v>
      </c>
      <c r="F163" s="33"/>
      <c r="G163" s="33"/>
      <c r="H163" s="102"/>
      <c r="I163" s="33"/>
      <c r="J163" s="98"/>
      <c r="K163" s="98"/>
      <c r="L163" s="98"/>
      <c r="M163" s="98"/>
      <c r="N163" s="98"/>
      <c r="O163" s="98"/>
    </row>
    <row r="164" spans="1:15" s="99" customFormat="1" ht="13.35" customHeight="1">
      <c r="A164" s="33" t="s">
        <v>64</v>
      </c>
      <c r="B164" s="100"/>
      <c r="C164" s="100"/>
      <c r="D164" s="100"/>
      <c r="E164" s="103">
        <f>E163*70%</f>
        <v>0</v>
      </c>
      <c r="F164" s="100"/>
      <c r="G164" s="33"/>
      <c r="H164" s="33"/>
      <c r="I164" s="33"/>
      <c r="J164" s="98"/>
      <c r="K164" s="98"/>
      <c r="L164" s="98"/>
      <c r="M164" s="98"/>
      <c r="N164" s="98"/>
      <c r="O164" s="98"/>
    </row>
    <row r="165" spans="1:15" s="99" customFormat="1" ht="13.35" customHeight="1">
      <c r="A165" s="116" t="s">
        <v>65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98"/>
      <c r="L165" s="98"/>
      <c r="M165" s="98"/>
      <c r="N165" s="98"/>
      <c r="O165" s="98"/>
    </row>
    <row r="166" spans="1:15" s="99" customFormat="1" ht="13.3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98"/>
      <c r="K166" s="98"/>
      <c r="L166" s="98"/>
      <c r="M166" s="98"/>
      <c r="N166" s="98"/>
      <c r="O166" s="98"/>
    </row>
    <row r="167" spans="1:15" s="99" customFormat="1" ht="13.35" customHeight="1">
      <c r="A167" s="97" t="s">
        <v>66</v>
      </c>
      <c r="B167" s="33"/>
      <c r="C167" s="33"/>
      <c r="D167" s="33"/>
      <c r="E167" s="33"/>
      <c r="F167" s="33"/>
      <c r="G167" s="33"/>
      <c r="H167" s="33"/>
      <c r="I167" s="33"/>
    </row>
    <row r="168" spans="1:15" s="99" customFormat="1" ht="13.35" customHeight="1">
      <c r="A168" s="33" t="s">
        <v>67</v>
      </c>
      <c r="B168" s="33"/>
      <c r="C168" s="33"/>
      <c r="D168" s="33"/>
      <c r="E168" s="103">
        <f>(G134+G110)*70%</f>
        <v>0</v>
      </c>
      <c r="F168" s="33"/>
      <c r="G168" s="33"/>
      <c r="H168" s="33"/>
      <c r="I168" s="33"/>
      <c r="J168" s="98"/>
      <c r="K168" s="98"/>
      <c r="L168" s="98"/>
      <c r="M168" s="98"/>
      <c r="N168" s="98"/>
      <c r="O168" s="98"/>
    </row>
    <row r="169" spans="1:15" s="117" customFormat="1" ht="13.35" customHeight="1">
      <c r="A169" s="116" t="s">
        <v>68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98"/>
      <c r="L169" s="98"/>
      <c r="M169" s="98"/>
      <c r="N169" s="98"/>
      <c r="O169" s="98"/>
    </row>
    <row r="170" spans="1:15" ht="13.15" customHeight="1">
      <c r="A170" s="1"/>
      <c r="B170" s="1"/>
      <c r="C170" s="24"/>
      <c r="D170" s="24"/>
      <c r="E170" s="1"/>
      <c r="F170" s="1"/>
      <c r="G170" s="1"/>
      <c r="H170" s="1"/>
      <c r="I170" s="1"/>
      <c r="J170" s="75"/>
      <c r="K170" s="75"/>
      <c r="L170" s="75"/>
      <c r="M170" s="75"/>
      <c r="N170" s="75"/>
      <c r="O170" s="75"/>
    </row>
    <row r="171" spans="1:15" ht="13.15" customHeight="1">
      <c r="A171" s="1"/>
      <c r="B171" s="1"/>
      <c r="C171" s="24"/>
      <c r="D171" s="24"/>
      <c r="E171" s="1"/>
      <c r="F171" s="1"/>
      <c r="G171" s="1"/>
      <c r="H171" s="1"/>
      <c r="I171" s="1"/>
      <c r="J171" s="75"/>
      <c r="K171" s="75"/>
      <c r="L171" s="75"/>
      <c r="M171" s="75"/>
      <c r="N171" s="75"/>
      <c r="O171" s="75"/>
    </row>
    <row r="172" spans="1:15" ht="13.15" customHeight="1">
      <c r="A172" s="1"/>
      <c r="B172" s="1"/>
      <c r="C172" s="1"/>
      <c r="D172" s="1"/>
      <c r="E172" s="1"/>
      <c r="F172" s="1"/>
      <c r="G172" s="1"/>
      <c r="H172" s="1"/>
      <c r="I172" s="1"/>
      <c r="J172" s="75"/>
      <c r="K172" s="75"/>
      <c r="L172" s="75"/>
      <c r="M172" s="75"/>
      <c r="N172" s="75"/>
      <c r="O172" s="75"/>
    </row>
    <row r="173" spans="1:15" ht="13.15" customHeight="1">
      <c r="A173" s="1"/>
      <c r="B173" s="1"/>
      <c r="C173" s="1"/>
      <c r="D173" s="1"/>
      <c r="E173" s="1"/>
      <c r="F173" s="1"/>
      <c r="G173" s="1"/>
      <c r="H173" s="1"/>
      <c r="I173" s="1"/>
      <c r="J173" s="75"/>
      <c r="K173" s="75"/>
      <c r="L173" s="75"/>
      <c r="M173" s="75"/>
      <c r="N173" s="75"/>
      <c r="O173" s="75"/>
    </row>
    <row r="174" spans="1:15" ht="13.15" customHeight="1">
      <c r="J174" s="75"/>
      <c r="K174" s="75"/>
      <c r="L174" s="75"/>
      <c r="M174" s="75"/>
      <c r="N174" s="75"/>
      <c r="O174" s="75"/>
    </row>
    <row r="175" spans="1:15" ht="13.15" customHeight="1">
      <c r="J175" s="75"/>
      <c r="K175" s="75"/>
      <c r="L175" s="75"/>
      <c r="M175" s="75"/>
      <c r="N175" s="75"/>
      <c r="O175" s="75"/>
    </row>
    <row r="176" spans="1:15" ht="13.15" customHeight="1">
      <c r="J176" s="75"/>
      <c r="K176" s="75"/>
      <c r="L176" s="75"/>
      <c r="M176" s="75"/>
      <c r="N176" s="75"/>
      <c r="O176" s="75"/>
    </row>
    <row r="177" spans="10:15" ht="13.15" customHeight="1">
      <c r="J177" s="75"/>
      <c r="K177" s="75"/>
      <c r="L177" s="75"/>
      <c r="M177" s="75"/>
      <c r="N177" s="75"/>
      <c r="O177" s="75"/>
    </row>
    <row r="178" spans="10:15" ht="13.15" customHeight="1">
      <c r="J178" s="75"/>
      <c r="K178" s="75"/>
      <c r="L178" s="75"/>
      <c r="M178" s="75"/>
      <c r="N178" s="75"/>
      <c r="O178" s="75"/>
    </row>
    <row r="179" spans="10:15" ht="13.15" customHeight="1">
      <c r="J179" s="75"/>
      <c r="K179" s="75"/>
      <c r="L179" s="75"/>
      <c r="M179" s="75"/>
      <c r="N179" s="75"/>
      <c r="O179" s="75"/>
    </row>
    <row r="180" spans="10:15" ht="13.15" customHeight="1">
      <c r="J180" s="75"/>
      <c r="K180" s="75"/>
      <c r="L180" s="75"/>
      <c r="M180" s="75"/>
      <c r="N180" s="75"/>
      <c r="O180" s="75"/>
    </row>
    <row r="181" spans="10:15" ht="13.15" customHeight="1">
      <c r="J181" s="75"/>
      <c r="K181" s="75"/>
      <c r="L181" s="75"/>
      <c r="M181" s="75"/>
      <c r="N181" s="75"/>
      <c r="O181" s="75"/>
    </row>
    <row r="182" spans="10:15" ht="13.15" customHeight="1">
      <c r="J182" s="75"/>
      <c r="K182" s="75"/>
      <c r="L182" s="75"/>
      <c r="M182" s="75"/>
      <c r="N182" s="75"/>
      <c r="O182" s="75"/>
    </row>
    <row r="183" spans="10:15" ht="13.15" customHeight="1">
      <c r="J183" s="75"/>
      <c r="K183" s="75"/>
      <c r="L183" s="75"/>
      <c r="M183" s="75"/>
      <c r="N183" s="75"/>
      <c r="O183" s="75"/>
    </row>
    <row r="184" spans="10:15" ht="13.15" customHeight="1">
      <c r="J184" s="75"/>
      <c r="K184" s="75"/>
      <c r="L184" s="75"/>
      <c r="M184" s="75"/>
      <c r="N184" s="75"/>
      <c r="O184" s="75"/>
    </row>
    <row r="185" spans="10:15" ht="13.15" customHeight="1">
      <c r="J185" s="75"/>
      <c r="K185" s="75"/>
      <c r="L185" s="75"/>
      <c r="M185" s="75"/>
      <c r="N185" s="75"/>
      <c r="O185" s="75"/>
    </row>
  </sheetData>
  <sheetProtection password="CECD" sheet="1" objects="1" scenarios="1"/>
  <mergeCells count="130">
    <mergeCell ref="A6:C6"/>
    <mergeCell ref="B14:D14"/>
    <mergeCell ref="B15:D15"/>
    <mergeCell ref="B16:D16"/>
    <mergeCell ref="B17:D17"/>
    <mergeCell ref="A1:C1"/>
    <mergeCell ref="A10:B10"/>
    <mergeCell ref="A11:H11"/>
    <mergeCell ref="A12:A13"/>
    <mergeCell ref="B12:D13"/>
    <mergeCell ref="E12:E13"/>
    <mergeCell ref="B22:D22"/>
    <mergeCell ref="B23:D23"/>
    <mergeCell ref="B24:D24"/>
    <mergeCell ref="B25:D25"/>
    <mergeCell ref="B18:D18"/>
    <mergeCell ref="B19:D19"/>
    <mergeCell ref="B20:D20"/>
    <mergeCell ref="B21:D21"/>
    <mergeCell ref="B30:D30"/>
    <mergeCell ref="B31:D31"/>
    <mergeCell ref="B32:D32"/>
    <mergeCell ref="B33:D33"/>
    <mergeCell ref="B26:D26"/>
    <mergeCell ref="B27:D27"/>
    <mergeCell ref="B28:D28"/>
    <mergeCell ref="B29:D29"/>
    <mergeCell ref="A34:B34"/>
    <mergeCell ref="A37:C37"/>
    <mergeCell ref="A38:E38"/>
    <mergeCell ref="A39:A40"/>
    <mergeCell ref="B39:D40"/>
    <mergeCell ref="E39:E40"/>
    <mergeCell ref="B50:D50"/>
    <mergeCell ref="A54:B54"/>
    <mergeCell ref="A57:C57"/>
    <mergeCell ref="F39:F40"/>
    <mergeCell ref="A41:D41"/>
    <mergeCell ref="B43:D43"/>
    <mergeCell ref="B44:D44"/>
    <mergeCell ref="G58:G59"/>
    <mergeCell ref="B60:D60"/>
    <mergeCell ref="B61:D61"/>
    <mergeCell ref="B62:D62"/>
    <mergeCell ref="A58:A59"/>
    <mergeCell ref="B58:D59"/>
    <mergeCell ref="E58:E59"/>
    <mergeCell ref="F58:F59"/>
    <mergeCell ref="B67:D67"/>
    <mergeCell ref="B68:D68"/>
    <mergeCell ref="B69:D69"/>
    <mergeCell ref="B70:D70"/>
    <mergeCell ref="B63:D63"/>
    <mergeCell ref="B64:D64"/>
    <mergeCell ref="B65:D65"/>
    <mergeCell ref="B66:D66"/>
    <mergeCell ref="B75:D75"/>
    <mergeCell ref="B76:D76"/>
    <mergeCell ref="B77:D77"/>
    <mergeCell ref="B78:D78"/>
    <mergeCell ref="B71:D71"/>
    <mergeCell ref="B72:D72"/>
    <mergeCell ref="B73:D73"/>
    <mergeCell ref="B74:D74"/>
    <mergeCell ref="B83:D83"/>
    <mergeCell ref="B84:D84"/>
    <mergeCell ref="B85:D85"/>
    <mergeCell ref="B86:D86"/>
    <mergeCell ref="B79:D79"/>
    <mergeCell ref="B80:D80"/>
    <mergeCell ref="B81:D81"/>
    <mergeCell ref="B82:D82"/>
    <mergeCell ref="B91:D91"/>
    <mergeCell ref="B92:D92"/>
    <mergeCell ref="B93:D93"/>
    <mergeCell ref="B94:D94"/>
    <mergeCell ref="B87:D87"/>
    <mergeCell ref="B88:D88"/>
    <mergeCell ref="B89:D89"/>
    <mergeCell ref="B90:D90"/>
    <mergeCell ref="B99:D99"/>
    <mergeCell ref="B100:D100"/>
    <mergeCell ref="B101:D101"/>
    <mergeCell ref="B102:D102"/>
    <mergeCell ref="B95:D95"/>
    <mergeCell ref="B96:D96"/>
    <mergeCell ref="B97:D97"/>
    <mergeCell ref="B98:D98"/>
    <mergeCell ref="B107:D107"/>
    <mergeCell ref="B108:D108"/>
    <mergeCell ref="B109:D109"/>
    <mergeCell ref="A110:B110"/>
    <mergeCell ref="B103:D103"/>
    <mergeCell ref="B104:D104"/>
    <mergeCell ref="B105:D105"/>
    <mergeCell ref="B106:D106"/>
    <mergeCell ref="H114:H115"/>
    <mergeCell ref="B116:D116"/>
    <mergeCell ref="A113:B113"/>
    <mergeCell ref="A114:A115"/>
    <mergeCell ref="B114:D115"/>
    <mergeCell ref="E114:E115"/>
    <mergeCell ref="B117:D117"/>
    <mergeCell ref="B118:D118"/>
    <mergeCell ref="B119:D119"/>
    <mergeCell ref="B120:D120"/>
    <mergeCell ref="F114:F115"/>
    <mergeCell ref="G114:G115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33:D133"/>
    <mergeCell ref="A134:B134"/>
    <mergeCell ref="A138:C138"/>
    <mergeCell ref="A140:C140"/>
    <mergeCell ref="B129:D129"/>
    <mergeCell ref="B130:D130"/>
    <mergeCell ref="B131:D131"/>
    <mergeCell ref="B132:D132"/>
    <mergeCell ref="D154:E154"/>
    <mergeCell ref="D156:E156"/>
    <mergeCell ref="A142:C142"/>
    <mergeCell ref="A144:C144"/>
    <mergeCell ref="A146:C146"/>
    <mergeCell ref="G150:J152"/>
  </mergeCells>
  <phoneticPr fontId="26" type="noConversion"/>
  <conditionalFormatting sqref="G146">
    <cfRule type="expression" dxfId="0" priority="1" stopIfTrue="1">
      <formula>ISERROR(G146)</formula>
    </cfRule>
  </conditionalFormatting>
  <pageMargins left="0.59055118110236227" right="0.59055118110236227" top="0.78740157480314965" bottom="0.78740157480314965" header="0.51181102362204722" footer="0.51181102362204722"/>
  <pageSetup paperSize="9" scale="5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National Assembly for Wales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masseyk</dc:creator>
  <cp:lastModifiedBy>ICS</cp:lastModifiedBy>
  <cp:lastPrinted>2006-06-27T15:20:31Z</cp:lastPrinted>
  <dcterms:created xsi:type="dcterms:W3CDTF">2006-06-21T14:05:11Z</dcterms:created>
  <dcterms:modified xsi:type="dcterms:W3CDTF">2011-12-16T11:45:48Z</dcterms:modified>
</cp:coreProperties>
</file>