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65521" windowWidth="5970" windowHeight="6390" tabRatio="639" activeTab="0"/>
  </bookViews>
  <sheets>
    <sheet name="DETAILS" sheetId="1" r:id="rId1"/>
    <sheet name="FORM 1" sheetId="2" r:id="rId2"/>
    <sheet name="FORM 2A" sheetId="3" r:id="rId3"/>
    <sheet name="FORM 2B" sheetId="4" r:id="rId4"/>
    <sheet name="FORM 3" sheetId="5" r:id="rId5"/>
    <sheet name="FORM 4" sheetId="6" r:id="rId6"/>
    <sheet name="SCHED 1" sheetId="7" r:id="rId7"/>
  </sheets>
  <definedNames>
    <definedName name="DETAILS">#REF!</definedName>
  </definedNames>
  <calcPr fullCalcOnLoad="1"/>
</workbook>
</file>

<file path=xl/sharedStrings.xml><?xml version="1.0" encoding="utf-8"?>
<sst xmlns="http://schemas.openxmlformats.org/spreadsheetml/2006/main" count="307" uniqueCount="235">
  <si>
    <t>DETAILS MID YEAR</t>
  </si>
  <si>
    <t>MID-YEAR UPDATE</t>
  </si>
  <si>
    <t>INCOME AND EXPENDITURE ACCOUNT</t>
  </si>
  <si>
    <t>Variance +/-</t>
  </si>
  <si>
    <t xml:space="preserve">Variance as a % of total </t>
  </si>
  <si>
    <t>£000</t>
  </si>
  <si>
    <t>income</t>
  </si>
  <si>
    <t>a) LSC</t>
  </si>
  <si>
    <t>i) Recurrent grant</t>
  </si>
  <si>
    <t>iii) Release of capital grants</t>
  </si>
  <si>
    <t>iv) Other LSC income</t>
  </si>
  <si>
    <t>b) HEFCE</t>
  </si>
  <si>
    <t>ii) Franchised and associated providers</t>
  </si>
  <si>
    <t>Total Funding Council Grants</t>
  </si>
  <si>
    <t>Tuition fees and education contracts</t>
  </si>
  <si>
    <t>a) EU</t>
  </si>
  <si>
    <t>i) UK</t>
  </si>
  <si>
    <t>ii) Other EU</t>
  </si>
  <si>
    <t>c) HE</t>
  </si>
  <si>
    <t>ii) Other</t>
  </si>
  <si>
    <t>e) LEA</t>
  </si>
  <si>
    <t>f) New Deal</t>
  </si>
  <si>
    <t>g) Other</t>
  </si>
  <si>
    <t>Research grants and contracts</t>
  </si>
  <si>
    <t>a) European funds</t>
  </si>
  <si>
    <t>b) Other funds</t>
  </si>
  <si>
    <t>Total Research Grants and Contracts Income</t>
  </si>
  <si>
    <t>a) Catering, residence and conferences</t>
  </si>
  <si>
    <t>b) Farming activities</t>
  </si>
  <si>
    <t>c) Other income generating activities</t>
  </si>
  <si>
    <t>f) Miscellaneous income (excluding investments)</t>
  </si>
  <si>
    <t>Total Other Income</t>
  </si>
  <si>
    <t>Endowment and Investment Income</t>
  </si>
  <si>
    <t>b) Interest receivable</t>
  </si>
  <si>
    <t>Total Endowment and Investment Income</t>
  </si>
  <si>
    <t>Surplus/(deficit)</t>
  </si>
  <si>
    <t>a) Before taxation</t>
  </si>
  <si>
    <t>b) After taxation</t>
  </si>
  <si>
    <t>Surplus/(deficit) on asset disposals</t>
  </si>
  <si>
    <t>Transfer (to)/from revaluation reserves</t>
  </si>
  <si>
    <t>Historic cost surplus/(deficit)</t>
  </si>
  <si>
    <t>Transfer (to)/from designated reserves</t>
  </si>
  <si>
    <t>Balance b/f on income and expenditure account</t>
  </si>
  <si>
    <t>Balance c/f on income and expenditure account</t>
  </si>
  <si>
    <t>FORM 2A MID YEAR</t>
  </si>
  <si>
    <t>NON-PAY EXPENDITURE FORM</t>
  </si>
  <si>
    <t>Teaching departments</t>
  </si>
  <si>
    <t>Teaching support services</t>
  </si>
  <si>
    <t>Other support services</t>
  </si>
  <si>
    <t>Administration and central services</t>
  </si>
  <si>
    <t>General education expenditure</t>
  </si>
  <si>
    <t>Premises</t>
  </si>
  <si>
    <t>a) Running costs</t>
  </si>
  <si>
    <t>b) Maintenance</t>
  </si>
  <si>
    <t>c) Rents and leases</t>
  </si>
  <si>
    <t>Catering, residences, conferences</t>
  </si>
  <si>
    <t>Other income-generating activities</t>
  </si>
  <si>
    <t>Farming activities</t>
  </si>
  <si>
    <t>Franchised provision costs</t>
  </si>
  <si>
    <t>Miscellaneous</t>
  </si>
  <si>
    <t>Depreciation</t>
  </si>
  <si>
    <t>Interest on SSAP 24 provision</t>
  </si>
  <si>
    <t>Other interest payable</t>
  </si>
  <si>
    <t>Taxation</t>
  </si>
  <si>
    <t>Total non-pay expenditure</t>
  </si>
  <si>
    <t>Premises area (m2)</t>
  </si>
  <si>
    <t>FORM 2B MID YEAR</t>
  </si>
  <si>
    <t>PAY EXPENDITURE FORM</t>
  </si>
  <si>
    <t>a) Teaching staff</t>
  </si>
  <si>
    <t>b) Other staff</t>
  </si>
  <si>
    <t>Catering, residences and conferences</t>
  </si>
  <si>
    <t>Contracted tuition services</t>
  </si>
  <si>
    <t>Total pay expenditure before restructuring</t>
  </si>
  <si>
    <t>Staff restructuring</t>
  </si>
  <si>
    <t>a) Initial cost</t>
  </si>
  <si>
    <t>b) SSAP 24 provision</t>
  </si>
  <si>
    <t>Total pay expenditure after restructuring</t>
  </si>
  <si>
    <t>Total non-pay expenditure (form 2A)</t>
  </si>
  <si>
    <t>Total expenditure (to form 1)</t>
  </si>
  <si>
    <t>Number of teaching staff (FTEs)</t>
  </si>
  <si>
    <t>excluding contract tuition service staff</t>
  </si>
  <si>
    <t>Number of non-teaching staff (FTEs)</t>
  </si>
  <si>
    <t>FORM 3 MID YEAR</t>
  </si>
  <si>
    <t>BALANCE SHEET</t>
  </si>
  <si>
    <t>BALANCE SHEET AS AT:</t>
  </si>
  <si>
    <t>a) Inherited land and buildings</t>
  </si>
  <si>
    <t>b) Land and buildings financed by capital grants</t>
  </si>
  <si>
    <t>c) Other land and buildings</t>
  </si>
  <si>
    <t>d) Inherited equipment</t>
  </si>
  <si>
    <t>e) Equipment financed by capital grant</t>
  </si>
  <si>
    <t>f) Other equipment</t>
  </si>
  <si>
    <t>g) Investments</t>
  </si>
  <si>
    <t>h) Other</t>
  </si>
  <si>
    <t>i) Total fixed assets</t>
  </si>
  <si>
    <t>Current assets</t>
  </si>
  <si>
    <t>a) Stocks</t>
  </si>
  <si>
    <t>b) Debtors</t>
  </si>
  <si>
    <t xml:space="preserve">Creditors: amounts falling </t>
  </si>
  <si>
    <t>a) Overdrafts</t>
  </si>
  <si>
    <t>due within one year</t>
  </si>
  <si>
    <t>b) Other loans</t>
  </si>
  <si>
    <t>c) LEA deficit loan</t>
  </si>
  <si>
    <t>d) Trade creditors</t>
  </si>
  <si>
    <t>e) Tax and pension contributions</t>
  </si>
  <si>
    <t>f) Payments on account</t>
  </si>
  <si>
    <t>h) Total current liabilities</t>
  </si>
  <si>
    <t>NET CURRENT ASSETS/(LIABILITIES) (2 less 3)</t>
  </si>
  <si>
    <t>TOTAL ASSETS LESS CURRENT LIABILITIES (1 and 4)</t>
  </si>
  <si>
    <t>Creditors: amounts falling</t>
  </si>
  <si>
    <t>a) Loans</t>
  </si>
  <si>
    <t>due after one year</t>
  </si>
  <si>
    <t>b) LEA deficit loan</t>
  </si>
  <si>
    <t>c) Other liabilities</t>
  </si>
  <si>
    <t>d) Total long-term liabilities</t>
  </si>
  <si>
    <t>Total provisions</t>
  </si>
  <si>
    <t>TOTAL ASSETS LESS LIABILITIES (5 less 6 less 7)</t>
  </si>
  <si>
    <t>Deferred capital grant</t>
  </si>
  <si>
    <t>Revaluation reserve</t>
  </si>
  <si>
    <t>Restricted reserves</t>
  </si>
  <si>
    <t>Designated reserves</t>
  </si>
  <si>
    <t>Income and expenditure account</t>
  </si>
  <si>
    <t>TOTAL FUNDS (10 plus 11 plus 12 plus 13)</t>
  </si>
  <si>
    <t>TOTAL (including deferred capital grants)</t>
  </si>
  <si>
    <t>Cash days in hand</t>
  </si>
  <si>
    <t>Current ratio</t>
  </si>
  <si>
    <t>FORM 4 MID YEAR</t>
  </si>
  <si>
    <t>CASH FLOW STATEMENT</t>
  </si>
  <si>
    <t>Net cash inflow/(outflow) from operating activities</t>
  </si>
  <si>
    <t>Returns on investments and servicing of finance</t>
  </si>
  <si>
    <t>a) Interest received (positive figure)</t>
  </si>
  <si>
    <t>b) Interest paid (negative figure)</t>
  </si>
  <si>
    <t>c) Interest element of finance lease rental payments (negative figure)</t>
  </si>
  <si>
    <t>d) Net cash inflow/(outflow) from returns on investments and servicing of finance</t>
  </si>
  <si>
    <t>Capital expenditure and financial investment</t>
  </si>
  <si>
    <t>a) Payments to acquire fixed assets (negative figure)</t>
  </si>
  <si>
    <t>b) Receipts from sale of fixed assets (positive figure)</t>
  </si>
  <si>
    <t>c) Deferred capital grants received (positive figure)</t>
  </si>
  <si>
    <t>d) Net cash inflow/(outflow) from investing activities</t>
  </si>
  <si>
    <t>Management of liquid resources</t>
  </si>
  <si>
    <t>a) Withdrawals or disposals (shown as positive figure)</t>
  </si>
  <si>
    <t>b) Deposits or acquisitions (shown as negative figure)</t>
  </si>
  <si>
    <t>c) Net cash inflow/(outflow) from management of liquid resources</t>
  </si>
  <si>
    <t>Financing</t>
  </si>
  <si>
    <t>a) New secured loans</t>
  </si>
  <si>
    <t>b) New unsecured loans</t>
  </si>
  <si>
    <t>c) Repayment of amounts borrowed - secured and unsecured loans</t>
  </si>
  <si>
    <t>d) Repayment of LEA deficit loan</t>
  </si>
  <si>
    <t>e) Capital element of finance lease rental payments</t>
  </si>
  <si>
    <t>f) Net cash inflow/(outflow) from financing</t>
  </si>
  <si>
    <t>Increase/(decrease) in cash</t>
  </si>
  <si>
    <t>Reconciliation of net cash flow to movement in net funds/(debt)</t>
  </si>
  <si>
    <t>a) Increase/(decrease) in cash</t>
  </si>
  <si>
    <t>b) Cash to repay debt</t>
  </si>
  <si>
    <t>c) Cash used to increase liquid resources</t>
  </si>
  <si>
    <t>d) New loans and finance leases (shown as negative figure)</t>
  </si>
  <si>
    <t>e) Change in net funds/(debt)</t>
  </si>
  <si>
    <t>f) Net funds/(debt) at beginning of year</t>
  </si>
  <si>
    <t>g) Net funds/(debt) at end of year</t>
  </si>
  <si>
    <t>The most appropriate financial health group for the college is:</t>
  </si>
  <si>
    <t>NB. Insert A,B or C</t>
  </si>
  <si>
    <t>I confirm that the financial information contained in forms 1 to 4</t>
  </si>
  <si>
    <t xml:space="preserve">of implementing its strategic plan.  The forms and commentary have been reviewed </t>
  </si>
  <si>
    <t xml:space="preserve">NAME </t>
  </si>
  <si>
    <t>SIGNATURE</t>
  </si>
  <si>
    <t>A</t>
  </si>
  <si>
    <t>DATE</t>
  </si>
  <si>
    <t>B</t>
  </si>
  <si>
    <t>C</t>
  </si>
  <si>
    <t>SCHEDULE 1 MID YEAR</t>
  </si>
  <si>
    <t>LSC FUNDING ALLOCATION AND OTHER ITEMS</t>
  </si>
  <si>
    <t>Income</t>
  </si>
  <si>
    <t>OTHER LSC INCOME</t>
  </si>
  <si>
    <t>Learner support fund</t>
  </si>
  <si>
    <t>a) Childcare support</t>
  </si>
  <si>
    <t>b) Residential bursaries</t>
  </si>
  <si>
    <t>Ethnic minority student achievement grant (section 11)</t>
  </si>
  <si>
    <t>Basic skills schools</t>
  </si>
  <si>
    <t xml:space="preserve">Individual learning accounts </t>
  </si>
  <si>
    <t>FE standards fund</t>
  </si>
  <si>
    <t>Widening participation strategic partnerships</t>
  </si>
  <si>
    <t>Centres of vocational excellence</t>
  </si>
  <si>
    <t>Total</t>
  </si>
  <si>
    <t>MEMORANDUM LINE LEARNER SUPPORT FUND</t>
  </si>
  <si>
    <t>Access fund</t>
  </si>
  <si>
    <t>Childcare places (learner support fund)</t>
  </si>
  <si>
    <t>Income to support financing of major works</t>
  </si>
  <si>
    <t>Other LSC capital grants</t>
  </si>
  <si>
    <t>I) Capital</t>
  </si>
  <si>
    <t>ii) Revenue</t>
  </si>
  <si>
    <t>ii) Work based learning</t>
  </si>
  <si>
    <t>i) Dedicated</t>
  </si>
  <si>
    <t>a) Investment income</t>
  </si>
  <si>
    <t>Original Estimate 2003-2004</t>
  </si>
  <si>
    <t>Mid Year Update 2003-2004</t>
  </si>
  <si>
    <t>FORM 1</t>
  </si>
  <si>
    <t>FINANCIAL PLAN</t>
  </si>
  <si>
    <t>iv) Other HEFCE income</t>
  </si>
  <si>
    <t>b) Non-EU</t>
  </si>
  <si>
    <t>d) Employer-led</t>
  </si>
  <si>
    <t>Total Tuition Fees &amp; Education Contracts</t>
  </si>
  <si>
    <t>Other income</t>
  </si>
  <si>
    <t>d) Results of subsidiary companies not conslidated profit/(loss)</t>
  </si>
  <si>
    <t>e) Releases from deferred capital grants (non LSC &amp; non HEFCE)</t>
  </si>
  <si>
    <t>Total Expenditure (Form 2B)</t>
  </si>
  <si>
    <t xml:space="preserve">Surplus/(deficit) on continuing operations after </t>
  </si>
  <si>
    <t>depreciation of assets at valuation, disposal of assets and tax</t>
  </si>
  <si>
    <t>Statement of historical cost surpluses and deficits</t>
  </si>
  <si>
    <t>Surplus/(deficit) on continuing operations after tax</t>
  </si>
  <si>
    <t>Movement in  the income and expenditure account reserve</t>
  </si>
  <si>
    <t>Transfer (to)/from restricted reserves</t>
  </si>
  <si>
    <t>College Code</t>
  </si>
  <si>
    <t>College Name</t>
  </si>
  <si>
    <t>College Payments Code</t>
  </si>
  <si>
    <t>College Payment Code</t>
  </si>
  <si>
    <t>COLLEGE DETAILS</t>
  </si>
  <si>
    <t>ii) Other cash and short term investments</t>
  </si>
  <si>
    <t>c) Cash and short term investments (C&amp;STI)</t>
  </si>
  <si>
    <t>d) Total current assets</t>
  </si>
  <si>
    <t>and the commentary represent the financial consequences for the college</t>
  </si>
  <si>
    <t>in accordance with the method agreed by the college's board of governors.</t>
  </si>
  <si>
    <t>College spend on ILT (from any source)</t>
  </si>
  <si>
    <t>Total college spend on ILT</t>
  </si>
  <si>
    <t>Exceptional support package</t>
  </si>
  <si>
    <t>Success for all</t>
  </si>
  <si>
    <t>Other LSC income</t>
  </si>
  <si>
    <t>Local Investment and development fund</t>
  </si>
  <si>
    <t>Funding council grants</t>
  </si>
  <si>
    <t>i) Repayment of European funding (negative figure)</t>
  </si>
  <si>
    <t>Fixed assets</t>
  </si>
  <si>
    <t>ESF co-financing</t>
  </si>
  <si>
    <t>UFI projects</t>
  </si>
  <si>
    <t>IT infrastructure</t>
  </si>
  <si>
    <t>Information learning technology (ILT)</t>
  </si>
  <si>
    <t>Total income</t>
  </si>
  <si>
    <t>i) Restricted C&amp;STI from disposal of fixed assets and held for future fixed assets acquisitions</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</si>
</sst>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_-&quot;£&quot;#,##0;* \-&quot;£&quot;#,##0;* _-&quot;£&quot;&quot;-&quot;;@"/>
    <numFmt numFmtId="165" formatCode="* #,##0;* \-#,##0;* &quot;-&quot;;@"/>
    <numFmt numFmtId="166" formatCode="* _-&quot;£&quot;#,##0.00;* \-&quot;£&quot;#,##0.00;* _-&quot;£&quot;&quot;-&quot;??;@"/>
    <numFmt numFmtId="167" formatCode="* #,##0.00;* \-#,##0.00;* &quot;-&quot;??;@"/>
    <numFmt numFmtId="168" formatCode="\$#,##0_);\(\$#,##0\)"/>
    <numFmt numFmtId="169" formatCode="\$#,##0_);[Red]\(\$#,##0\)"/>
    <numFmt numFmtId="170" formatCode="\$#,##0.00_);\(\$#,##0.00\)"/>
    <numFmt numFmtId="171" formatCode="\$#,##0.00_);[Red]\(\$#,##0.00\)"/>
    <numFmt numFmtId="172" formatCode="#,##0.00_);\(#,##0.00\)"/>
    <numFmt numFmtId="173" formatCode="#,##0_);\(#,##0\)"/>
    <numFmt numFmtId="174" formatCode="#,##0;\(#,##0\)"/>
    <numFmt numFmtId="175" formatCode="0.0"/>
  </numFmts>
  <fonts count="27">
    <font>
      <sz val="10"/>
      <color indexed="8"/>
      <name val="MS Sans Serif"/>
      <family val="0"/>
    </font>
    <font>
      <b/>
      <sz val="10"/>
      <color indexed="8"/>
      <name val="MS Sans Serif"/>
      <family val="0"/>
    </font>
    <font>
      <i/>
      <sz val="10"/>
      <color indexed="8"/>
      <name val="MS Sans Serif"/>
      <family val="0"/>
    </font>
    <font>
      <b/>
      <i/>
      <sz val="10"/>
      <color indexed="8"/>
      <name val="MS Sans Serif"/>
      <family val="0"/>
    </font>
    <font>
      <sz val="10"/>
      <color indexed="8"/>
      <name val="Times New Roman"/>
      <family val="0"/>
    </font>
    <font>
      <b/>
      <sz val="10"/>
      <color indexed="8"/>
      <name val="Times New Roman"/>
      <family val="0"/>
    </font>
    <font>
      <sz val="10"/>
      <color indexed="10"/>
      <name val="Times New Roman"/>
      <family val="0"/>
    </font>
    <font>
      <sz val="10"/>
      <color indexed="14"/>
      <name val="Times New Roman"/>
      <family val="0"/>
    </font>
    <font>
      <b/>
      <sz val="10"/>
      <color indexed="8"/>
      <name val="Arial"/>
      <family val="2"/>
    </font>
    <font>
      <sz val="10"/>
      <color indexed="8"/>
      <name val="Arial"/>
      <family val="2"/>
    </font>
    <font>
      <sz val="9"/>
      <color indexed="8"/>
      <name val="Arial"/>
      <family val="2"/>
    </font>
    <font>
      <b/>
      <sz val="9"/>
      <color indexed="8"/>
      <name val="Arial"/>
      <family val="2"/>
    </font>
    <font>
      <sz val="9"/>
      <color indexed="14"/>
      <name val="Arial"/>
      <family val="2"/>
    </font>
    <font>
      <b/>
      <sz val="12"/>
      <color indexed="8"/>
      <name val="Arial"/>
      <family val="2"/>
    </font>
    <font>
      <b/>
      <sz val="12"/>
      <color indexed="14"/>
      <name val="Arial"/>
      <family val="2"/>
    </font>
    <font>
      <b/>
      <sz val="10"/>
      <color indexed="12"/>
      <name val="Arial"/>
      <family val="2"/>
    </font>
    <font>
      <sz val="9"/>
      <color indexed="8"/>
      <name val="MS Sans Serif"/>
      <family val="0"/>
    </font>
    <font>
      <sz val="9"/>
      <color indexed="8"/>
      <name val="Times New Roman"/>
      <family val="0"/>
    </font>
    <font>
      <b/>
      <sz val="12"/>
      <color indexed="10"/>
      <name val="Arial"/>
      <family val="2"/>
    </font>
    <font>
      <sz val="8"/>
      <color indexed="8"/>
      <name val="Arial"/>
      <family val="2"/>
    </font>
    <font>
      <b/>
      <sz val="8"/>
      <color indexed="8"/>
      <name val="Arial"/>
      <family val="2"/>
    </font>
    <font>
      <sz val="8"/>
      <color indexed="8"/>
      <name val="MS Sans Serif"/>
      <family val="0"/>
    </font>
    <font>
      <b/>
      <sz val="10"/>
      <color indexed="10"/>
      <name val="Arial"/>
      <family val="2"/>
    </font>
    <font>
      <b/>
      <sz val="9"/>
      <color indexed="14"/>
      <name val="Arial"/>
      <family val="2"/>
    </font>
    <font>
      <sz val="10"/>
      <color indexed="9"/>
      <name val="Arial"/>
      <family val="2"/>
    </font>
    <font>
      <i/>
      <sz val="9"/>
      <color indexed="8"/>
      <name val="Arial"/>
      <family val="2"/>
    </font>
    <font>
      <b/>
      <sz val="9"/>
      <color indexed="8"/>
      <name val="MS Sans Serif"/>
      <family val="2"/>
    </font>
  </fonts>
  <fills count="4">
    <fill>
      <patternFill/>
    </fill>
    <fill>
      <patternFill patternType="gray125"/>
    </fill>
    <fill>
      <patternFill patternType="gray0625"/>
    </fill>
    <fill>
      <patternFill patternType="solid">
        <fgColor indexed="65"/>
        <bgColor indexed="64"/>
      </patternFill>
    </fill>
  </fills>
  <borders count="15">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border>
    <border>
      <left>
        <color indexed="63"/>
      </left>
      <right>
        <color indexed="63"/>
      </right>
      <top style="thin"/>
      <bottom style="thin"/>
    </border>
    <border>
      <left style="thin">
        <color indexed="8"/>
      </left>
      <right style="thin">
        <color indexed="8"/>
      </right>
      <top>
        <color indexed="63"/>
      </top>
      <bottom>
        <color indexed="63"/>
      </bottom>
    </border>
    <border>
      <left>
        <color indexed="63"/>
      </left>
      <right style="thin">
        <color indexed="8"/>
      </right>
      <top style="thin">
        <color indexed="8"/>
      </top>
      <bottom style="thin">
        <color indexed="8"/>
      </bottom>
    </border>
    <border>
      <left style="thin"/>
      <right style="thin">
        <color indexed="8"/>
      </right>
      <top style="thin"/>
      <bottom style="thin">
        <color indexed="8"/>
      </bottom>
    </border>
    <border>
      <left style="thin">
        <color indexed="8"/>
      </left>
      <right style="thin"/>
      <top style="thin"/>
      <bottom style="thin">
        <color indexed="8"/>
      </bottom>
    </border>
    <border>
      <left style="thin"/>
      <right style="thin">
        <color indexed="8"/>
      </right>
      <top style="thin">
        <color indexed="8"/>
      </top>
      <bottom style="thin">
        <color indexed="8"/>
      </bottom>
    </border>
    <border>
      <left style="thin">
        <color indexed="8"/>
      </left>
      <right style="thin"/>
      <top style="thin">
        <color indexed="8"/>
      </top>
      <bottom style="thin">
        <color indexed="8"/>
      </bottom>
    </border>
    <border>
      <left style="thin"/>
      <right style="thin">
        <color indexed="8"/>
      </right>
      <top style="thin">
        <color indexed="8"/>
      </top>
      <bottom style="thin"/>
    </border>
    <border>
      <left style="thin">
        <color indexed="8"/>
      </left>
      <right style="thin"/>
      <top style="thin">
        <color indexed="8"/>
      </top>
      <bottom style="thin"/>
    </border>
  </borders>
  <cellStyleXfs count="20">
    <xf numFmtId="0" fontId="0" fillId="0" borderId="0">
      <alignment/>
      <protection/>
    </xf>
    <xf numFmtId="0" fontId="1" fillId="0" borderId="0" applyNumberFormat="0" applyFill="0" applyProtection="0">
      <alignment/>
    </xf>
    <xf numFmtId="0" fontId="1" fillId="0" borderId="0" applyNumberFormat="0" applyFill="0" applyProtection="0">
      <alignment/>
    </xf>
    <xf numFmtId="0" fontId="2" fillId="0" borderId="0" applyNumberFormat="0" applyFill="0" applyProtection="0">
      <alignment/>
    </xf>
    <xf numFmtId="0" fontId="2"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40" fontId="0" fillId="0" borderId="0" applyFont="0" applyFill="0" applyProtection="0">
      <alignment/>
    </xf>
    <xf numFmtId="38" fontId="0" fillId="0" borderId="0" applyFont="0" applyFill="0" applyProtection="0">
      <alignment/>
    </xf>
    <xf numFmtId="8" fontId="0" fillId="0" borderId="0" applyFont="0" applyFill="0" applyProtection="0">
      <alignment/>
    </xf>
    <xf numFmtId="6" fontId="0" fillId="0" borderId="0" applyFont="0" applyFill="0" applyProtection="0">
      <alignment/>
    </xf>
    <xf numFmtId="9" fontId="0" fillId="0" borderId="0" applyFont="0" applyFill="0" applyProtection="0">
      <alignment/>
    </xf>
  </cellStyleXfs>
  <cellXfs count="144">
    <xf numFmtId="0" fontId="0" fillId="0" borderId="0" xfId="0" applyAlignment="1">
      <alignment/>
    </xf>
    <xf numFmtId="0" fontId="1" fillId="0" borderId="0" xfId="0" applyFont="1" applyAlignment="1">
      <alignment/>
    </xf>
    <xf numFmtId="0" fontId="4" fillId="0" borderId="0" xfId="0" applyFont="1" applyAlignment="1">
      <alignment/>
    </xf>
    <xf numFmtId="2" fontId="4" fillId="0" borderId="0" xfId="0" applyNumberFormat="1" applyFont="1" applyAlignment="1">
      <alignment/>
    </xf>
    <xf numFmtId="5" fontId="4" fillId="0" borderId="0" xfId="0" applyNumberFormat="1" applyFont="1" applyAlignment="1">
      <alignment horizontal="center"/>
    </xf>
    <xf numFmtId="0" fontId="5" fillId="0" borderId="0" xfId="0" applyFont="1" applyAlignment="1">
      <alignment/>
    </xf>
    <xf numFmtId="38" fontId="4" fillId="0" borderId="0" xfId="0" applyNumberFormat="1" applyFont="1" applyAlignment="1">
      <alignment/>
    </xf>
    <xf numFmtId="37" fontId="4" fillId="0" borderId="0" xfId="0" applyNumberFormat="1" applyFont="1" applyAlignment="1">
      <alignment/>
    </xf>
    <xf numFmtId="37" fontId="4" fillId="0" borderId="0" xfId="0" applyNumberFormat="1" applyFont="1" applyAlignment="1" applyProtection="1">
      <alignment/>
      <protection/>
    </xf>
    <xf numFmtId="2" fontId="4" fillId="0" borderId="0" xfId="0" applyNumberFormat="1" applyFont="1" applyAlignment="1" applyProtection="1">
      <alignment/>
      <protection/>
    </xf>
    <xf numFmtId="0" fontId="4" fillId="0" borderId="0" xfId="0" applyFont="1" applyAlignment="1" applyProtection="1">
      <alignment/>
      <protection/>
    </xf>
    <xf numFmtId="5" fontId="4" fillId="0" borderId="0" xfId="0" applyNumberFormat="1" applyFont="1" applyAlignment="1" applyProtection="1">
      <alignment horizontal="center"/>
      <protection/>
    </xf>
    <xf numFmtId="38" fontId="4" fillId="0" borderId="0" xfId="0" applyNumberFormat="1" applyFont="1" applyAlignment="1" applyProtection="1">
      <alignment/>
      <protection/>
    </xf>
    <xf numFmtId="0" fontId="0" fillId="0" borderId="0" xfId="0" applyFont="1" applyAlignment="1">
      <alignment/>
    </xf>
    <xf numFmtId="0" fontId="0" fillId="0" borderId="0" xfId="0" applyFont="1" applyAlignment="1">
      <alignment/>
    </xf>
    <xf numFmtId="0" fontId="0" fillId="0" borderId="0" xfId="0" applyFont="1" applyAlignment="1" applyProtection="1">
      <alignment/>
      <protection/>
    </xf>
    <xf numFmtId="0" fontId="4" fillId="0" borderId="0" xfId="0" applyFont="1" applyAlignment="1">
      <alignment/>
    </xf>
    <xf numFmtId="5" fontId="6" fillId="0" borderId="0" xfId="0" applyNumberFormat="1" applyFont="1" applyAlignment="1" applyProtection="1">
      <alignment horizontal="center"/>
      <protection hidden="1"/>
    </xf>
    <xf numFmtId="172" fontId="4" fillId="0" borderId="0" xfId="0" applyNumberFormat="1" applyFont="1" applyFill="1" applyBorder="1" applyAlignment="1" applyProtection="1">
      <alignment/>
      <protection locked="0"/>
    </xf>
    <xf numFmtId="0" fontId="5" fillId="0" borderId="0" xfId="0" applyFont="1" applyFill="1" applyBorder="1" applyAlignment="1" applyProtection="1">
      <alignment/>
      <protection/>
    </xf>
    <xf numFmtId="0" fontId="5" fillId="0" borderId="0" xfId="0" applyFont="1" applyFill="1" applyBorder="1" applyAlignment="1">
      <alignment/>
    </xf>
    <xf numFmtId="0" fontId="7" fillId="0" borderId="0" xfId="0" applyFont="1" applyAlignment="1" applyProtection="1">
      <alignment/>
      <protection/>
    </xf>
    <xf numFmtId="5" fontId="7" fillId="0" borderId="0" xfId="0" applyNumberFormat="1" applyFont="1" applyAlignment="1">
      <alignment horizontal="center"/>
    </xf>
    <xf numFmtId="174" fontId="4" fillId="0" borderId="0" xfId="0" applyNumberFormat="1" applyFont="1" applyAlignment="1">
      <alignment/>
    </xf>
    <xf numFmtId="174" fontId="0" fillId="0" borderId="0" xfId="0" applyNumberFormat="1" applyAlignment="1">
      <alignment/>
    </xf>
    <xf numFmtId="0" fontId="8" fillId="0" borderId="0" xfId="0" applyFont="1" applyAlignment="1">
      <alignment/>
    </xf>
    <xf numFmtId="0" fontId="8" fillId="0" borderId="0" xfId="0" applyFont="1" applyAlignment="1" applyProtection="1">
      <alignment/>
      <protection locked="0"/>
    </xf>
    <xf numFmtId="0" fontId="9" fillId="0" borderId="0" xfId="0" applyFont="1" applyAlignment="1">
      <alignment horizontal="center" wrapText="1"/>
    </xf>
    <xf numFmtId="0" fontId="9" fillId="0" borderId="0" xfId="0" applyFont="1" applyAlignment="1" applyProtection="1">
      <alignment horizontal="center" wrapText="1"/>
      <protection/>
    </xf>
    <xf numFmtId="2" fontId="9" fillId="0" borderId="0" xfId="0" applyNumberFormat="1" applyFont="1" applyAlignment="1" applyProtection="1">
      <alignment horizontal="center" wrapText="1"/>
      <protection/>
    </xf>
    <xf numFmtId="5" fontId="9" fillId="0" borderId="0" xfId="0" applyNumberFormat="1" applyFont="1" applyAlignment="1">
      <alignment horizontal="center"/>
    </xf>
    <xf numFmtId="5" fontId="9" fillId="0" borderId="0" xfId="0" applyNumberFormat="1" applyFont="1" applyAlignment="1" applyProtection="1">
      <alignment horizontal="center"/>
      <protection/>
    </xf>
    <xf numFmtId="2" fontId="9" fillId="0" borderId="0" xfId="0" applyNumberFormat="1" applyFont="1" applyAlignment="1" applyProtection="1">
      <alignment horizontal="center"/>
      <protection/>
    </xf>
    <xf numFmtId="0" fontId="9" fillId="0" borderId="0" xfId="0" applyFont="1" applyAlignment="1">
      <alignment/>
    </xf>
    <xf numFmtId="174" fontId="10" fillId="0" borderId="1" xfId="0" applyNumberFormat="1" applyFont="1" applyFill="1" applyAlignment="1" applyProtection="1">
      <alignment/>
      <protection locked="0"/>
    </xf>
    <xf numFmtId="174" fontId="10" fillId="0" borderId="1" xfId="0" applyNumberFormat="1" applyFont="1" applyAlignment="1" applyProtection="1">
      <alignment/>
      <protection locked="0"/>
    </xf>
    <xf numFmtId="174" fontId="10" fillId="2" borderId="1" xfId="0" applyNumberFormat="1" applyFont="1" applyFill="1" applyAlignment="1" applyProtection="1">
      <alignment/>
      <protection/>
    </xf>
    <xf numFmtId="2" fontId="10" fillId="2" borderId="1" xfId="0" applyNumberFormat="1" applyFont="1" applyFill="1" applyAlignment="1" applyProtection="1">
      <alignment/>
      <protection/>
    </xf>
    <xf numFmtId="174" fontId="10" fillId="0" borderId="0" xfId="0" applyNumberFormat="1" applyFont="1" applyAlignment="1">
      <alignment/>
    </xf>
    <xf numFmtId="0" fontId="10" fillId="0" borderId="0" xfId="0" applyFont="1" applyAlignment="1">
      <alignment/>
    </xf>
    <xf numFmtId="37" fontId="10" fillId="0" borderId="0" xfId="0" applyNumberFormat="1" applyFont="1" applyAlignment="1" applyProtection="1">
      <alignment/>
      <protection/>
    </xf>
    <xf numFmtId="2" fontId="10" fillId="0" borderId="0" xfId="0" applyNumberFormat="1" applyFont="1" applyAlignment="1" applyProtection="1">
      <alignment/>
      <protection/>
    </xf>
    <xf numFmtId="0" fontId="10" fillId="0" borderId="0" xfId="0" applyFont="1" applyAlignment="1">
      <alignment horizontal="center" wrapText="1"/>
    </xf>
    <xf numFmtId="0" fontId="10" fillId="0" borderId="0" xfId="0" applyFont="1" applyAlignment="1" applyProtection="1">
      <alignment horizontal="center" wrapText="1"/>
      <protection/>
    </xf>
    <xf numFmtId="2" fontId="10" fillId="0" borderId="0" xfId="0" applyNumberFormat="1" applyFont="1" applyAlignment="1" applyProtection="1">
      <alignment horizontal="center" wrapText="1"/>
      <protection/>
    </xf>
    <xf numFmtId="2" fontId="10" fillId="0" borderId="0" xfId="0" applyNumberFormat="1" applyFont="1" applyAlignment="1" applyProtection="1">
      <alignment horizontal="center"/>
      <protection/>
    </xf>
    <xf numFmtId="0" fontId="11" fillId="0" borderId="0" xfId="0" applyFont="1" applyAlignment="1">
      <alignment/>
    </xf>
    <xf numFmtId="174" fontId="11" fillId="2" borderId="1" xfId="0" applyNumberFormat="1" applyFont="1" applyFill="1" applyAlignment="1" applyProtection="1">
      <alignment/>
      <protection/>
    </xf>
    <xf numFmtId="174" fontId="10" fillId="3" borderId="1" xfId="0" applyNumberFormat="1" applyFont="1" applyFill="1" applyAlignment="1" applyProtection="1">
      <alignment/>
      <protection locked="0"/>
    </xf>
    <xf numFmtId="4" fontId="10" fillId="2" borderId="1" xfId="0" applyNumberFormat="1" applyFont="1" applyFill="1" applyAlignment="1" applyProtection="1">
      <alignment/>
      <protection/>
    </xf>
    <xf numFmtId="0" fontId="12" fillId="0" borderId="0" xfId="0" applyFont="1" applyAlignment="1">
      <alignment/>
    </xf>
    <xf numFmtId="37" fontId="10" fillId="0" borderId="0" xfId="0" applyNumberFormat="1" applyFont="1" applyAlignment="1">
      <alignment/>
    </xf>
    <xf numFmtId="174" fontId="10" fillId="0" borderId="0" xfId="0" applyNumberFormat="1" applyFont="1" applyAlignment="1" applyProtection="1">
      <alignment/>
      <protection/>
    </xf>
    <xf numFmtId="2" fontId="10" fillId="0" borderId="0" xfId="0" applyNumberFormat="1" applyFont="1" applyAlignment="1">
      <alignment/>
    </xf>
    <xf numFmtId="0" fontId="11" fillId="0" borderId="1" xfId="0" applyFont="1" applyAlignment="1" applyProtection="1">
      <alignment horizontal="center"/>
      <protection locked="0"/>
    </xf>
    <xf numFmtId="0" fontId="9" fillId="0" borderId="0" xfId="0" applyFont="1" applyAlignment="1" applyProtection="1">
      <alignment/>
      <protection/>
    </xf>
    <xf numFmtId="0" fontId="8" fillId="0" borderId="0" xfId="0" applyFont="1" applyAlignment="1" applyProtection="1">
      <alignment/>
      <protection/>
    </xf>
    <xf numFmtId="0" fontId="9" fillId="0" borderId="0" xfId="0" applyFont="1" applyAlignment="1" applyProtection="1">
      <alignment horizontal="left"/>
      <protection/>
    </xf>
    <xf numFmtId="5" fontId="9" fillId="0" borderId="0" xfId="0" applyNumberFormat="1" applyFont="1" applyAlignment="1" applyProtection="1">
      <alignment horizontal="left"/>
      <protection/>
    </xf>
    <xf numFmtId="5" fontId="9" fillId="0" borderId="0" xfId="0" applyNumberFormat="1" applyFont="1" applyAlignment="1" applyProtection="1">
      <alignment horizontal="left"/>
      <protection/>
    </xf>
    <xf numFmtId="5" fontId="9" fillId="0" borderId="0" xfId="0" applyNumberFormat="1" applyFont="1" applyAlignment="1" applyProtection="1">
      <alignment/>
      <protection/>
    </xf>
    <xf numFmtId="5" fontId="9" fillId="0" borderId="0" xfId="0" applyNumberFormat="1" applyFont="1" applyAlignment="1">
      <alignment horizontal="left"/>
    </xf>
    <xf numFmtId="174" fontId="10" fillId="0" borderId="2" xfId="0" applyNumberFormat="1" applyFont="1" applyBorder="1" applyAlignment="1" applyProtection="1">
      <alignment/>
      <protection locked="0"/>
    </xf>
    <xf numFmtId="174" fontId="10" fillId="0" borderId="3" xfId="0" applyNumberFormat="1" applyFont="1" applyBorder="1" applyAlignment="1" applyProtection="1">
      <alignment/>
      <protection locked="0"/>
    </xf>
    <xf numFmtId="174" fontId="10" fillId="0" borderId="4" xfId="0" applyNumberFormat="1" applyFont="1" applyFill="1" applyBorder="1" applyAlignment="1" applyProtection="1">
      <alignment/>
      <protection locked="0"/>
    </xf>
    <xf numFmtId="174" fontId="10" fillId="2" borderId="4" xfId="0" applyNumberFormat="1" applyFont="1" applyFill="1" applyBorder="1" applyAlignment="1" applyProtection="1">
      <alignment/>
      <protection/>
    </xf>
    <xf numFmtId="0" fontId="13" fillId="0" borderId="0" xfId="0" applyFont="1" applyAlignment="1">
      <alignment/>
    </xf>
    <xf numFmtId="0" fontId="13" fillId="0" borderId="0" xfId="0" applyFont="1" applyAlignment="1">
      <alignment/>
    </xf>
    <xf numFmtId="5" fontId="9" fillId="0" borderId="0" xfId="0" applyNumberFormat="1" applyFont="1" applyAlignment="1" quotePrefix="1">
      <alignment horizontal="center"/>
    </xf>
    <xf numFmtId="5" fontId="10" fillId="0" borderId="0" xfId="0" applyNumberFormat="1" applyFont="1" applyAlignment="1" quotePrefix="1">
      <alignment horizontal="center"/>
    </xf>
    <xf numFmtId="0" fontId="9" fillId="0" borderId="0" xfId="0" applyFont="1" applyAlignment="1">
      <alignment horizontal="center" wrapText="1"/>
    </xf>
    <xf numFmtId="0" fontId="9" fillId="0" borderId="0" xfId="0" applyFont="1" applyAlignment="1">
      <alignment wrapText="1"/>
    </xf>
    <xf numFmtId="174" fontId="10" fillId="0" borderId="1" xfId="0" applyNumberFormat="1" applyFont="1" applyFill="1" applyAlignment="1" applyProtection="1">
      <alignment wrapText="1"/>
      <protection locked="0"/>
    </xf>
    <xf numFmtId="174" fontId="10" fillId="0" borderId="1" xfId="0" applyNumberFormat="1" applyFont="1" applyAlignment="1" applyProtection="1">
      <alignment wrapText="1"/>
      <protection locked="0"/>
    </xf>
    <xf numFmtId="0" fontId="1" fillId="0" borderId="0" xfId="0" applyFont="1" applyAlignment="1">
      <alignment/>
    </xf>
    <xf numFmtId="174" fontId="10" fillId="2" borderId="5" xfId="0" applyNumberFormat="1" applyFont="1" applyFill="1" applyBorder="1" applyAlignment="1" applyProtection="1">
      <alignment/>
      <protection/>
    </xf>
    <xf numFmtId="2" fontId="10" fillId="2" borderId="5" xfId="0" applyNumberFormat="1" applyFont="1" applyFill="1" applyBorder="1" applyAlignment="1" applyProtection="1">
      <alignment/>
      <protection/>
    </xf>
    <xf numFmtId="174" fontId="10" fillId="3" borderId="6" xfId="0" applyNumberFormat="1" applyFont="1" applyFill="1" applyBorder="1" applyAlignment="1" applyProtection="1">
      <alignment/>
      <protection locked="0"/>
    </xf>
    <xf numFmtId="174" fontId="10" fillId="3" borderId="6" xfId="0" applyNumberFormat="1" applyFont="1" applyFill="1" applyBorder="1" applyAlignment="1" applyProtection="1">
      <alignment/>
      <protection/>
    </xf>
    <xf numFmtId="2" fontId="10" fillId="3" borderId="6" xfId="0" applyNumberFormat="1" applyFont="1" applyFill="1" applyBorder="1" applyAlignment="1" applyProtection="1">
      <alignment/>
      <protection/>
    </xf>
    <xf numFmtId="0" fontId="14" fillId="0" borderId="0" xfId="0" applyFont="1" applyAlignment="1">
      <alignment/>
    </xf>
    <xf numFmtId="174" fontId="10" fillId="0" borderId="3" xfId="0" applyNumberFormat="1" applyFont="1" applyFill="1" applyBorder="1" applyAlignment="1" applyProtection="1">
      <alignment/>
      <protection locked="0"/>
    </xf>
    <xf numFmtId="174" fontId="10" fillId="2" borderId="3" xfId="0" applyNumberFormat="1" applyFont="1" applyFill="1" applyBorder="1" applyAlignment="1" applyProtection="1">
      <alignment/>
      <protection/>
    </xf>
    <xf numFmtId="174" fontId="10" fillId="3" borderId="4" xfId="0" applyNumberFormat="1" applyFont="1" applyFill="1" applyBorder="1" applyAlignment="1" applyProtection="1">
      <alignment/>
      <protection locked="0"/>
    </xf>
    <xf numFmtId="0" fontId="4" fillId="2" borderId="3" xfId="0" applyFont="1" applyFill="1" applyBorder="1" applyAlignment="1" applyProtection="1">
      <alignment/>
      <protection locked="0"/>
    </xf>
    <xf numFmtId="5" fontId="15" fillId="0" borderId="0" xfId="0" applyNumberFormat="1" applyFont="1" applyAlignment="1" applyProtection="1">
      <alignment horizontal="center"/>
      <protection/>
    </xf>
    <xf numFmtId="5" fontId="9" fillId="0" borderId="0" xfId="0" applyNumberFormat="1" applyFont="1" applyAlignment="1" applyProtection="1">
      <alignment horizontal="left"/>
      <protection locked="0"/>
    </xf>
    <xf numFmtId="0" fontId="16" fillId="0" borderId="0" xfId="0" applyFont="1" applyAlignment="1">
      <alignment/>
    </xf>
    <xf numFmtId="0" fontId="17" fillId="0" borderId="0" xfId="0" applyFont="1" applyAlignment="1">
      <alignment/>
    </xf>
    <xf numFmtId="0" fontId="18" fillId="0" borderId="0" xfId="0" applyFont="1" applyAlignment="1">
      <alignment/>
    </xf>
    <xf numFmtId="0" fontId="18" fillId="0" borderId="0" xfId="0" applyFont="1" applyAlignment="1">
      <alignment/>
    </xf>
    <xf numFmtId="2" fontId="17" fillId="0" borderId="0" xfId="0" applyNumberFormat="1" applyFont="1" applyAlignment="1">
      <alignment/>
    </xf>
    <xf numFmtId="0" fontId="17" fillId="0" borderId="0" xfId="0" applyFont="1" applyAlignment="1" applyProtection="1">
      <alignment/>
      <protection/>
    </xf>
    <xf numFmtId="2" fontId="17" fillId="0" borderId="0" xfId="0" applyNumberFormat="1" applyFont="1" applyAlignment="1" applyProtection="1">
      <alignment/>
      <protection/>
    </xf>
    <xf numFmtId="0" fontId="11" fillId="0" borderId="0" xfId="0" applyFont="1" applyAlignment="1" applyProtection="1">
      <alignment/>
      <protection/>
    </xf>
    <xf numFmtId="0" fontId="10" fillId="0" borderId="0" xfId="0" applyFont="1" applyAlignment="1" applyProtection="1">
      <alignment/>
      <protection/>
    </xf>
    <xf numFmtId="0" fontId="19" fillId="0" borderId="0" xfId="0" applyFont="1" applyAlignment="1" applyProtection="1">
      <alignment/>
      <protection/>
    </xf>
    <xf numFmtId="5" fontId="19" fillId="0" borderId="0" xfId="0" applyNumberFormat="1" applyFont="1" applyAlignment="1" applyProtection="1">
      <alignment horizontal="center"/>
      <protection/>
    </xf>
    <xf numFmtId="0" fontId="20" fillId="0" borderId="0" xfId="0" applyFont="1" applyAlignment="1" applyProtection="1">
      <alignment/>
      <protection/>
    </xf>
    <xf numFmtId="0" fontId="20" fillId="0" borderId="0" xfId="0" applyFont="1" applyAlignment="1">
      <alignment/>
    </xf>
    <xf numFmtId="0" fontId="19" fillId="0" borderId="0" xfId="0" applyFont="1" applyAlignment="1">
      <alignment/>
    </xf>
    <xf numFmtId="0" fontId="21" fillId="0" borderId="0" xfId="0" applyFont="1" applyAlignment="1">
      <alignment/>
    </xf>
    <xf numFmtId="2" fontId="11" fillId="2" borderId="1" xfId="0" applyNumberFormat="1" applyFont="1" applyFill="1" applyAlignment="1" applyProtection="1">
      <alignment/>
      <protection/>
    </xf>
    <xf numFmtId="174" fontId="10" fillId="2" borderId="2" xfId="0" applyNumberFormat="1" applyFont="1" applyFill="1" applyBorder="1" applyAlignment="1" applyProtection="1">
      <alignment/>
      <protection/>
    </xf>
    <xf numFmtId="2" fontId="10" fillId="2" borderId="2" xfId="0" applyNumberFormat="1" applyFont="1" applyFill="1" applyBorder="1" applyAlignment="1" applyProtection="1">
      <alignment/>
      <protection/>
    </xf>
    <xf numFmtId="174" fontId="10" fillId="0" borderId="0" xfId="0" applyNumberFormat="1" applyFont="1" applyFill="1" applyBorder="1" applyAlignment="1" applyProtection="1">
      <alignment/>
      <protection/>
    </xf>
    <xf numFmtId="2" fontId="10" fillId="0" borderId="0" xfId="0" applyNumberFormat="1" applyFont="1" applyFill="1" applyBorder="1" applyAlignment="1" applyProtection="1">
      <alignment/>
      <protection/>
    </xf>
    <xf numFmtId="174" fontId="10" fillId="0" borderId="0" xfId="0" applyNumberFormat="1" applyFont="1" applyFill="1" applyBorder="1" applyAlignment="1" applyProtection="1">
      <alignment/>
      <protection locked="0"/>
    </xf>
    <xf numFmtId="2" fontId="10" fillId="2" borderId="3" xfId="0" applyNumberFormat="1" applyFont="1" applyFill="1" applyBorder="1" applyAlignment="1" applyProtection="1">
      <alignment/>
      <protection/>
    </xf>
    <xf numFmtId="174" fontId="11" fillId="2" borderId="3" xfId="0" applyNumberFormat="1" applyFont="1" applyFill="1" applyBorder="1" applyAlignment="1" applyProtection="1">
      <alignment/>
      <protection/>
    </xf>
    <xf numFmtId="174" fontId="10" fillId="3" borderId="7" xfId="0" applyNumberFormat="1" applyFont="1" applyFill="1" applyBorder="1" applyAlignment="1" applyProtection="1">
      <alignment/>
      <protection locked="0"/>
    </xf>
    <xf numFmtId="174" fontId="10" fillId="2" borderId="7" xfId="0" applyNumberFormat="1" applyFont="1" applyFill="1" applyBorder="1" applyAlignment="1" applyProtection="1">
      <alignment/>
      <protection/>
    </xf>
    <xf numFmtId="2" fontId="11" fillId="2" borderId="3" xfId="0" applyNumberFormat="1" applyFont="1" applyFill="1" applyBorder="1" applyAlignment="1" applyProtection="1">
      <alignment/>
      <protection/>
    </xf>
    <xf numFmtId="174" fontId="10" fillId="2" borderId="8" xfId="0" applyNumberFormat="1" applyFont="1" applyFill="1" applyBorder="1" applyAlignment="1" applyProtection="1">
      <alignment/>
      <protection/>
    </xf>
    <xf numFmtId="174" fontId="10" fillId="0" borderId="4" xfId="0" applyNumberFormat="1" applyFont="1" applyBorder="1" applyAlignment="1" applyProtection="1">
      <alignment/>
      <protection locked="0"/>
    </xf>
    <xf numFmtId="0" fontId="10" fillId="0" borderId="0" xfId="0" applyFont="1" applyAlignment="1">
      <alignment wrapText="1"/>
    </xf>
    <xf numFmtId="174" fontId="10" fillId="0" borderId="2" xfId="0" applyNumberFormat="1" applyFont="1" applyFill="1" applyBorder="1" applyAlignment="1" applyProtection="1">
      <alignment/>
      <protection locked="0"/>
    </xf>
    <xf numFmtId="174" fontId="10" fillId="0" borderId="9" xfId="0" applyNumberFormat="1" applyFont="1" applyFill="1" applyBorder="1" applyAlignment="1" applyProtection="1">
      <alignment/>
      <protection locked="0"/>
    </xf>
    <xf numFmtId="174" fontId="10" fillId="0" borderId="10" xfId="0" applyNumberFormat="1" applyFont="1" applyFill="1" applyBorder="1" applyAlignment="1" applyProtection="1">
      <alignment/>
      <protection locked="0"/>
    </xf>
    <xf numFmtId="174" fontId="10" fillId="0" borderId="11" xfId="0" applyNumberFormat="1" applyFont="1" applyFill="1" applyBorder="1" applyAlignment="1" applyProtection="1">
      <alignment/>
      <protection locked="0"/>
    </xf>
    <xf numFmtId="174" fontId="10" fillId="0" borderId="12" xfId="0" applyNumberFormat="1" applyFont="1" applyFill="1" applyBorder="1" applyAlignment="1" applyProtection="1">
      <alignment/>
      <protection locked="0"/>
    </xf>
    <xf numFmtId="174" fontId="10" fillId="0" borderId="13" xfId="0" applyNumberFormat="1" applyFont="1" applyFill="1" applyBorder="1" applyAlignment="1" applyProtection="1">
      <alignment/>
      <protection locked="0"/>
    </xf>
    <xf numFmtId="174" fontId="10" fillId="0" borderId="14" xfId="0" applyNumberFormat="1" applyFont="1" applyFill="1" applyBorder="1" applyAlignment="1" applyProtection="1">
      <alignment/>
      <protection locked="0"/>
    </xf>
    <xf numFmtId="0" fontId="10" fillId="0" borderId="3" xfId="0" applyFont="1" applyBorder="1" applyAlignment="1" applyProtection="1">
      <alignment/>
      <protection locked="0"/>
    </xf>
    <xf numFmtId="0" fontId="22" fillId="0" borderId="0" xfId="0" applyFont="1" applyAlignment="1">
      <alignment wrapText="1"/>
    </xf>
    <xf numFmtId="3" fontId="10" fillId="0" borderId="3" xfId="0" applyNumberFormat="1" applyFont="1" applyBorder="1" applyAlignment="1" applyProtection="1">
      <alignment/>
      <protection locked="0"/>
    </xf>
    <xf numFmtId="0" fontId="23" fillId="0" borderId="0" xfId="0" applyFont="1" applyAlignment="1">
      <alignment/>
    </xf>
    <xf numFmtId="0" fontId="12" fillId="0" borderId="0" xfId="0" applyFont="1" applyAlignment="1" applyProtection="1">
      <alignment/>
      <protection/>
    </xf>
    <xf numFmtId="0" fontId="24" fillId="0" borderId="0" xfId="0" applyFont="1" applyAlignment="1">
      <alignment/>
    </xf>
    <xf numFmtId="0" fontId="10" fillId="0" borderId="0" xfId="0" applyFont="1" applyAlignment="1" applyProtection="1">
      <alignment wrapText="1"/>
      <protection/>
    </xf>
    <xf numFmtId="0" fontId="11" fillId="0" borderId="0" xfId="0" applyFont="1" applyAlignment="1" applyProtection="1">
      <alignment wrapText="1"/>
      <protection/>
    </xf>
    <xf numFmtId="0" fontId="10" fillId="0" borderId="0" xfId="0" applyFont="1" applyAlignment="1" applyProtection="1">
      <alignment wrapText="1"/>
      <protection/>
    </xf>
    <xf numFmtId="0" fontId="11" fillId="0" borderId="0" xfId="0" applyFont="1" applyAlignment="1" applyProtection="1">
      <alignment wrapText="1"/>
      <protection/>
    </xf>
    <xf numFmtId="0" fontId="10" fillId="0" borderId="0" xfId="0" applyFont="1" applyAlignment="1" applyProtection="1">
      <alignment/>
      <protection/>
    </xf>
    <xf numFmtId="0" fontId="25" fillId="0" borderId="0" xfId="0" applyFont="1" applyAlignment="1" applyProtection="1">
      <alignment/>
      <protection/>
    </xf>
    <xf numFmtId="5" fontId="10" fillId="0" borderId="0" xfId="0" applyNumberFormat="1" applyFont="1" applyAlignment="1" applyProtection="1">
      <alignment horizontal="center"/>
      <protection/>
    </xf>
    <xf numFmtId="5" fontId="10" fillId="0" borderId="0" xfId="0" applyNumberFormat="1" applyFont="1" applyAlignment="1" applyProtection="1">
      <alignment horizontal="left"/>
      <protection/>
    </xf>
    <xf numFmtId="5" fontId="11" fillId="0" borderId="0" xfId="0" applyNumberFormat="1" applyFont="1" applyAlignment="1" applyProtection="1">
      <alignment horizontal="left"/>
      <protection/>
    </xf>
    <xf numFmtId="5" fontId="11" fillId="0" borderId="0" xfId="0" applyNumberFormat="1" applyFont="1" applyAlignment="1" applyProtection="1">
      <alignment horizontal="left"/>
      <protection/>
    </xf>
    <xf numFmtId="5" fontId="10" fillId="0" borderId="0" xfId="0" applyNumberFormat="1" applyFont="1" applyAlignment="1" applyProtection="1">
      <alignment horizontal="left"/>
      <protection/>
    </xf>
    <xf numFmtId="0" fontId="11" fillId="0" borderId="0" xfId="0" applyFont="1" applyAlignment="1" applyProtection="1">
      <alignment/>
      <protection/>
    </xf>
    <xf numFmtId="0" fontId="11" fillId="0" borderId="0" xfId="0" applyFont="1" applyAlignment="1" applyProtection="1">
      <alignment horizontal="left"/>
      <protection/>
    </xf>
    <xf numFmtId="0" fontId="26" fillId="0" borderId="0" xfId="0" applyFont="1" applyAlignment="1">
      <alignment/>
    </xf>
    <xf numFmtId="3" fontId="10" fillId="0" borderId="3" xfId="0" applyNumberFormat="1" applyFont="1" applyFill="1" applyBorder="1" applyAlignment="1" applyProtection="1">
      <alignment/>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21"/>
  <sheetViews>
    <sheetView tabSelected="1" workbookViewId="0" topLeftCell="A1">
      <selection activeCell="B9" sqref="B9"/>
    </sheetView>
  </sheetViews>
  <sheetFormatPr defaultColWidth="9.140625" defaultRowHeight="12.75"/>
  <cols>
    <col min="1" max="1" width="2.7109375" style="0" customWidth="1"/>
    <col min="2" max="2" width="30.7109375" style="0" customWidth="1"/>
    <col min="3" max="3" width="19.7109375" style="0" customWidth="1"/>
    <col min="4" max="4" width="12.7109375" style="0" customWidth="1"/>
    <col min="5" max="8" width="9.7109375" style="0" customWidth="1"/>
  </cols>
  <sheetData>
    <row r="1" spans="1:11" s="14" customFormat="1" ht="12.75">
      <c r="A1" s="25" t="s">
        <v>0</v>
      </c>
      <c r="B1" s="25"/>
      <c r="C1" s="1"/>
      <c r="E1"/>
      <c r="F1"/>
      <c r="G1"/>
      <c r="H1"/>
      <c r="I1"/>
      <c r="J1"/>
      <c r="K1"/>
    </row>
    <row r="2" spans="1:11" s="14" customFormat="1" ht="12.75">
      <c r="A2" s="25" t="s">
        <v>1</v>
      </c>
      <c r="B2" s="25"/>
      <c r="C2" s="1"/>
      <c r="E2"/>
      <c r="F2"/>
      <c r="G2"/>
      <c r="H2"/>
      <c r="I2"/>
      <c r="J2"/>
      <c r="K2"/>
    </row>
    <row r="3" spans="1:11" s="14" customFormat="1" ht="12.75">
      <c r="A3" s="25" t="s">
        <v>214</v>
      </c>
      <c r="B3" s="25"/>
      <c r="C3" s="1"/>
      <c r="E3"/>
      <c r="F3"/>
      <c r="G3"/>
      <c r="H3"/>
      <c r="I3"/>
      <c r="J3"/>
      <c r="K3"/>
    </row>
    <row r="4" spans="1:11" s="14" customFormat="1" ht="12.75">
      <c r="A4" s="5"/>
      <c r="B4" s="5"/>
      <c r="C4" s="1"/>
      <c r="E4"/>
      <c r="F4"/>
      <c r="G4"/>
      <c r="H4"/>
      <c r="I4"/>
      <c r="J4"/>
      <c r="K4"/>
    </row>
    <row r="5" spans="1:11" s="14" customFormat="1" ht="25.5" customHeight="1">
      <c r="A5" s="25" t="s">
        <v>210</v>
      </c>
      <c r="B5" s="25"/>
      <c r="C5" s="124" t="str">
        <f>IF(D5="","please enter college code in cell D5","")</f>
        <v>please enter college code in cell D5</v>
      </c>
      <c r="D5" s="26"/>
      <c r="E5"/>
      <c r="F5"/>
      <c r="G5"/>
      <c r="H5"/>
      <c r="I5"/>
      <c r="J5"/>
      <c r="K5"/>
    </row>
    <row r="6" spans="1:11" s="14" customFormat="1" ht="27.75" customHeight="1">
      <c r="A6" s="25" t="s">
        <v>211</v>
      </c>
      <c r="B6" s="25"/>
      <c r="C6" s="124" t="str">
        <f>IF(D6="","please enter college name in cell D6","")</f>
        <v>please enter college name in cell D6</v>
      </c>
      <c r="D6" s="26"/>
      <c r="E6"/>
      <c r="F6"/>
      <c r="G6"/>
      <c r="H6"/>
      <c r="I6"/>
      <c r="J6"/>
      <c r="K6"/>
    </row>
    <row r="7" spans="1:11" s="14" customFormat="1" ht="27" customHeight="1">
      <c r="A7" s="25" t="s">
        <v>213</v>
      </c>
      <c r="B7" s="25"/>
      <c r="C7" s="124" t="str">
        <f>IF(D7="","please enter college code in cell D7","")</f>
        <v>please enter college code in cell D7</v>
      </c>
      <c r="D7" s="26"/>
      <c r="E7"/>
      <c r="F7"/>
      <c r="G7"/>
      <c r="H7"/>
      <c r="I7"/>
      <c r="J7"/>
      <c r="K7"/>
    </row>
    <row r="8" spans="1:11" s="14" customFormat="1" ht="12.75">
      <c r="A8"/>
      <c r="B8"/>
      <c r="C8"/>
      <c r="D8"/>
      <c r="E8"/>
      <c r="F8"/>
      <c r="G8"/>
      <c r="H8"/>
      <c r="I8"/>
      <c r="J8"/>
      <c r="K8"/>
    </row>
    <row r="9" spans="1:11" s="14" customFormat="1" ht="12.75">
      <c r="A9"/>
      <c r="B9"/>
      <c r="C9"/>
      <c r="D9"/>
      <c r="E9"/>
      <c r="F9"/>
      <c r="G9"/>
      <c r="H9"/>
      <c r="I9"/>
      <c r="J9"/>
      <c r="K9"/>
    </row>
    <row r="10" spans="1:11" s="14" customFormat="1" ht="12.75">
      <c r="A10"/>
      <c r="B10"/>
      <c r="C10"/>
      <c r="D10"/>
      <c r="E10"/>
      <c r="F10"/>
      <c r="G10"/>
      <c r="H10"/>
      <c r="I10"/>
      <c r="J10"/>
      <c r="K10"/>
    </row>
    <row r="11" spans="1:11" s="14" customFormat="1" ht="12.75">
      <c r="A11"/>
      <c r="B11"/>
      <c r="C11"/>
      <c r="D11"/>
      <c r="E11"/>
      <c r="F11"/>
      <c r="G11"/>
      <c r="H11"/>
      <c r="I11"/>
      <c r="J11"/>
      <c r="K11"/>
    </row>
    <row r="12" spans="5:8" s="14" customFormat="1" ht="12.75">
      <c r="E12" s="2"/>
      <c r="F12" s="2"/>
      <c r="G12" s="2"/>
      <c r="H12" s="3"/>
    </row>
    <row r="13" spans="5:8" s="14" customFormat="1" ht="12.75">
      <c r="E13" s="2"/>
      <c r="F13" s="2"/>
      <c r="G13" s="2"/>
      <c r="H13" s="3"/>
    </row>
    <row r="14" spans="5:8" s="14" customFormat="1" ht="12.75">
      <c r="E14" s="2"/>
      <c r="F14" s="2"/>
      <c r="G14" s="2"/>
      <c r="H14" s="3"/>
    </row>
    <row r="15" spans="5:8" s="14" customFormat="1" ht="12.75">
      <c r="E15" s="2"/>
      <c r="F15" s="2"/>
      <c r="G15" s="2"/>
      <c r="H15" s="3"/>
    </row>
    <row r="16" spans="5:8" s="14" customFormat="1" ht="12.75">
      <c r="E16" s="2"/>
      <c r="F16" s="2"/>
      <c r="G16" s="2"/>
      <c r="H16" s="3"/>
    </row>
    <row r="17" spans="5:8" s="14" customFormat="1" ht="12.75">
      <c r="E17" s="2"/>
      <c r="F17" s="2"/>
      <c r="G17" s="2"/>
      <c r="H17" s="3"/>
    </row>
    <row r="18" spans="5:8" s="14" customFormat="1" ht="12.75">
      <c r="E18" s="2"/>
      <c r="F18" s="2"/>
      <c r="G18" s="2"/>
      <c r="H18" s="3"/>
    </row>
    <row r="19" spans="5:8" s="14" customFormat="1" ht="12.75">
      <c r="E19" s="2"/>
      <c r="F19" s="2"/>
      <c r="G19" s="2"/>
      <c r="H19" s="3"/>
    </row>
    <row r="20" spans="5:8" s="14" customFormat="1" ht="12.75">
      <c r="E20" s="2"/>
      <c r="F20" s="2"/>
      <c r="G20" s="2"/>
      <c r="H20" s="3"/>
    </row>
    <row r="21" spans="5:8" s="14" customFormat="1" ht="12.75">
      <c r="E21" s="2"/>
      <c r="F21" s="2"/>
      <c r="G21" s="2"/>
      <c r="H21" s="3"/>
    </row>
  </sheetData>
  <sheetProtection password="EBBB" sheet="1" objects="1" scenarios="1"/>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H69"/>
  <sheetViews>
    <sheetView workbookViewId="0" topLeftCell="A1">
      <selection activeCell="D51" sqref="D51"/>
    </sheetView>
  </sheetViews>
  <sheetFormatPr defaultColWidth="9.140625" defaultRowHeight="12.75"/>
  <cols>
    <col min="1" max="1" width="3.421875" style="39" customWidth="1"/>
    <col min="2" max="2" width="30.7109375" style="101" customWidth="1"/>
    <col min="3" max="3" width="11.7109375" style="101" customWidth="1"/>
    <col min="4" max="4" width="32.140625" style="101" customWidth="1"/>
    <col min="5" max="6" width="9.57421875" style="87" bestFit="1" customWidth="1"/>
    <col min="7" max="7" width="7.8515625" style="87" bestFit="1" customWidth="1"/>
    <col min="8" max="8" width="8.28125" style="87" bestFit="1" customWidth="1"/>
    <col min="9" max="16384" width="13.00390625" style="87" customWidth="1"/>
  </cols>
  <sheetData>
    <row r="1" spans="1:8" ht="12">
      <c r="A1" s="94" t="s">
        <v>194</v>
      </c>
      <c r="B1" s="96"/>
      <c r="C1" s="97"/>
      <c r="D1" s="98"/>
      <c r="E1" s="88"/>
      <c r="F1" s="88"/>
      <c r="G1" s="88"/>
      <c r="H1" s="91"/>
    </row>
    <row r="2" spans="1:8" ht="12">
      <c r="A2" s="94" t="s">
        <v>195</v>
      </c>
      <c r="B2" s="96"/>
      <c r="C2" s="97"/>
      <c r="D2" s="98"/>
      <c r="E2" s="88"/>
      <c r="F2" s="88"/>
      <c r="G2" s="88"/>
      <c r="H2" s="91"/>
    </row>
    <row r="3" spans="1:8" ht="12">
      <c r="A3" s="94" t="s">
        <v>2</v>
      </c>
      <c r="B3" s="96"/>
      <c r="C3" s="97"/>
      <c r="D3" s="98"/>
      <c r="E3" s="88"/>
      <c r="F3" s="88"/>
      <c r="G3" s="88"/>
      <c r="H3" s="91"/>
    </row>
    <row r="4" spans="1:8" ht="12">
      <c r="A4" s="94"/>
      <c r="B4" s="97"/>
      <c r="C4" s="97"/>
      <c r="D4" s="98"/>
      <c r="E4" s="88"/>
      <c r="F4" s="88"/>
      <c r="G4" s="88"/>
      <c r="H4" s="91"/>
    </row>
    <row r="5" spans="1:8" ht="12.75">
      <c r="A5" s="46" t="s">
        <v>210</v>
      </c>
      <c r="B5" s="99"/>
      <c r="C5" s="100"/>
      <c r="D5" s="25">
        <f>IF(DETAILS!D5="","",DETAILS!D5)</f>
      </c>
      <c r="E5" s="88"/>
      <c r="F5" s="88"/>
      <c r="G5" s="88"/>
      <c r="H5" s="91"/>
    </row>
    <row r="6" spans="1:8" ht="12.75">
      <c r="A6" s="46" t="s">
        <v>211</v>
      </c>
      <c r="B6" s="99"/>
      <c r="C6" s="100"/>
      <c r="D6" s="25">
        <f>IF(DETAILS!D6="","",DETAILS!D6)</f>
      </c>
      <c r="E6" s="88"/>
      <c r="F6" s="88"/>
      <c r="G6" s="92"/>
      <c r="H6" s="93"/>
    </row>
    <row r="7" spans="1:8" ht="12.75">
      <c r="A7" s="46" t="s">
        <v>212</v>
      </c>
      <c r="B7" s="99"/>
      <c r="C7" s="100"/>
      <c r="D7" s="25">
        <f>IF(DETAILS!D7="","",DETAILS!D7)</f>
      </c>
      <c r="E7" s="88"/>
      <c r="F7" s="88"/>
      <c r="G7" s="92"/>
      <c r="H7" s="93"/>
    </row>
    <row r="8" spans="2:4" ht="12">
      <c r="B8" s="100"/>
      <c r="C8" s="100"/>
      <c r="D8" s="100"/>
    </row>
    <row r="9" spans="1:8" ht="36">
      <c r="A9" s="95"/>
      <c r="B9" s="96"/>
      <c r="C9" s="96"/>
      <c r="D9" s="96"/>
      <c r="E9" s="42" t="s">
        <v>192</v>
      </c>
      <c r="F9" s="42" t="s">
        <v>193</v>
      </c>
      <c r="G9" s="43" t="s">
        <v>3</v>
      </c>
      <c r="H9" s="44" t="s">
        <v>4</v>
      </c>
    </row>
    <row r="10" spans="1:8" ht="12">
      <c r="A10" s="95"/>
      <c r="B10" s="96"/>
      <c r="C10" s="96"/>
      <c r="D10" s="96"/>
      <c r="E10" s="69" t="s">
        <v>5</v>
      </c>
      <c r="F10" s="69" t="s">
        <v>5</v>
      </c>
      <c r="G10" s="69" t="s">
        <v>5</v>
      </c>
      <c r="H10" s="45" t="s">
        <v>6</v>
      </c>
    </row>
    <row r="11" spans="1:8" ht="12">
      <c r="A11" s="95">
        <v>1</v>
      </c>
      <c r="B11" s="95" t="s">
        <v>226</v>
      </c>
      <c r="C11" s="95" t="s">
        <v>7</v>
      </c>
      <c r="D11" s="95" t="s">
        <v>8</v>
      </c>
      <c r="E11" s="34"/>
      <c r="F11" s="35"/>
      <c r="G11" s="36">
        <f aca="true" t="shared" si="0" ref="G11:G69">F11-E11</f>
        <v>0</v>
      </c>
      <c r="H11" s="37">
        <f>IF(G11=0,0,(G11/$E$44)*100)</f>
        <v>0</v>
      </c>
    </row>
    <row r="12" spans="1:8" ht="12">
      <c r="A12" s="95"/>
      <c r="B12" s="95"/>
      <c r="C12" s="95"/>
      <c r="D12" s="95" t="s">
        <v>189</v>
      </c>
      <c r="E12" s="34"/>
      <c r="F12" s="35"/>
      <c r="G12" s="36">
        <f t="shared" si="0"/>
        <v>0</v>
      </c>
      <c r="H12" s="37">
        <f aca="true" t="shared" si="1" ref="H12:H49">IF(G12=0,0,(G12/$E$44)*100)</f>
        <v>0</v>
      </c>
    </row>
    <row r="13" spans="1:8" ht="12">
      <c r="A13" s="95"/>
      <c r="B13" s="95"/>
      <c r="C13" s="95"/>
      <c r="D13" s="95" t="s">
        <v>9</v>
      </c>
      <c r="E13" s="34"/>
      <c r="F13" s="35"/>
      <c r="G13" s="36">
        <f t="shared" si="0"/>
        <v>0</v>
      </c>
      <c r="H13" s="37">
        <f t="shared" si="1"/>
        <v>0</v>
      </c>
    </row>
    <row r="14" spans="1:8" ht="12">
      <c r="A14" s="95"/>
      <c r="B14" s="95"/>
      <c r="C14" s="95"/>
      <c r="D14" s="95" t="s">
        <v>10</v>
      </c>
      <c r="E14" s="75">
        <f>'SCHED 1'!E28</f>
        <v>0</v>
      </c>
      <c r="F14" s="75">
        <f>'SCHED 1'!F28</f>
        <v>0</v>
      </c>
      <c r="G14" s="36">
        <f t="shared" si="0"/>
        <v>0</v>
      </c>
      <c r="H14" s="37">
        <f t="shared" si="1"/>
        <v>0</v>
      </c>
    </row>
    <row r="15" spans="1:8" ht="12">
      <c r="A15" s="95"/>
      <c r="B15" s="95"/>
      <c r="C15" s="95" t="s">
        <v>11</v>
      </c>
      <c r="D15" s="95" t="s">
        <v>8</v>
      </c>
      <c r="E15" s="83"/>
      <c r="F15" s="83"/>
      <c r="G15" s="36">
        <f t="shared" si="0"/>
        <v>0</v>
      </c>
      <c r="H15" s="37">
        <f t="shared" si="1"/>
        <v>0</v>
      </c>
    </row>
    <row r="16" spans="1:8" ht="12.75" customHeight="1">
      <c r="A16" s="129"/>
      <c r="B16" s="129"/>
      <c r="C16" s="129"/>
      <c r="D16" s="129" t="s">
        <v>12</v>
      </c>
      <c r="E16" s="48"/>
      <c r="F16" s="48"/>
      <c r="G16" s="36">
        <f t="shared" si="0"/>
        <v>0</v>
      </c>
      <c r="H16" s="37">
        <f t="shared" si="1"/>
        <v>0</v>
      </c>
    </row>
    <row r="17" spans="1:8" ht="12">
      <c r="A17" s="129"/>
      <c r="B17" s="129"/>
      <c r="C17" s="129"/>
      <c r="D17" s="129" t="s">
        <v>9</v>
      </c>
      <c r="E17" s="48"/>
      <c r="F17" s="48"/>
      <c r="G17" s="36">
        <f t="shared" si="0"/>
        <v>0</v>
      </c>
      <c r="H17" s="37">
        <f t="shared" si="1"/>
        <v>0</v>
      </c>
    </row>
    <row r="18" spans="1:8" ht="12">
      <c r="A18" s="95"/>
      <c r="B18" s="95"/>
      <c r="C18" s="95"/>
      <c r="D18" s="95" t="s">
        <v>196</v>
      </c>
      <c r="E18" s="34"/>
      <c r="F18" s="34"/>
      <c r="G18" s="36">
        <f t="shared" si="0"/>
        <v>0</v>
      </c>
      <c r="H18" s="37">
        <f t="shared" si="1"/>
        <v>0</v>
      </c>
    </row>
    <row r="19" spans="1:8" ht="12">
      <c r="A19" s="95"/>
      <c r="B19" s="94" t="s">
        <v>13</v>
      </c>
      <c r="C19" s="94"/>
      <c r="D19" s="130"/>
      <c r="E19" s="36">
        <f>SUM(E11:E18)</f>
        <v>0</v>
      </c>
      <c r="F19" s="36">
        <f>SUM(F11:F18)</f>
        <v>0</v>
      </c>
      <c r="G19" s="36">
        <f t="shared" si="0"/>
        <v>0</v>
      </c>
      <c r="H19" s="37">
        <f t="shared" si="1"/>
        <v>0</v>
      </c>
    </row>
    <row r="20" spans="1:8" ht="12">
      <c r="A20" s="95">
        <v>2</v>
      </c>
      <c r="B20" s="95" t="s">
        <v>14</v>
      </c>
      <c r="C20" s="95" t="s">
        <v>15</v>
      </c>
      <c r="D20" s="131" t="s">
        <v>16</v>
      </c>
      <c r="E20" s="34"/>
      <c r="F20" s="35"/>
      <c r="G20" s="36">
        <f t="shared" si="0"/>
        <v>0</v>
      </c>
      <c r="H20" s="37">
        <f t="shared" si="1"/>
        <v>0</v>
      </c>
    </row>
    <row r="21" spans="1:8" ht="12">
      <c r="A21" s="95"/>
      <c r="B21" s="95"/>
      <c r="C21" s="95"/>
      <c r="D21" s="95" t="s">
        <v>17</v>
      </c>
      <c r="E21" s="34"/>
      <c r="F21" s="35"/>
      <c r="G21" s="36">
        <f t="shared" si="0"/>
        <v>0</v>
      </c>
      <c r="H21" s="37">
        <f t="shared" si="1"/>
        <v>0</v>
      </c>
    </row>
    <row r="22" spans="1:8" ht="12">
      <c r="A22" s="95"/>
      <c r="B22" s="95"/>
      <c r="C22" s="95" t="s">
        <v>197</v>
      </c>
      <c r="D22" s="95"/>
      <c r="E22" s="34"/>
      <c r="F22" s="35"/>
      <c r="G22" s="36">
        <f t="shared" si="0"/>
        <v>0</v>
      </c>
      <c r="H22" s="37">
        <f t="shared" si="1"/>
        <v>0</v>
      </c>
    </row>
    <row r="23" spans="1:8" ht="12">
      <c r="A23" s="95"/>
      <c r="B23" s="95"/>
      <c r="C23" s="95" t="s">
        <v>18</v>
      </c>
      <c r="D23" s="95"/>
      <c r="E23" s="34"/>
      <c r="F23" s="35"/>
      <c r="G23" s="36">
        <f t="shared" si="0"/>
        <v>0</v>
      </c>
      <c r="H23" s="37">
        <f t="shared" si="1"/>
        <v>0</v>
      </c>
    </row>
    <row r="24" spans="1:8" ht="12">
      <c r="A24" s="95"/>
      <c r="B24" s="95"/>
      <c r="C24" s="95" t="s">
        <v>198</v>
      </c>
      <c r="D24" s="95" t="s">
        <v>190</v>
      </c>
      <c r="E24" s="34"/>
      <c r="F24" s="35"/>
      <c r="G24" s="36">
        <f t="shared" si="0"/>
        <v>0</v>
      </c>
      <c r="H24" s="37">
        <f t="shared" si="1"/>
        <v>0</v>
      </c>
    </row>
    <row r="25" spans="1:8" ht="12">
      <c r="A25" s="95"/>
      <c r="B25" s="95"/>
      <c r="C25" s="95"/>
      <c r="D25" s="95" t="s">
        <v>19</v>
      </c>
      <c r="E25" s="34"/>
      <c r="F25" s="35"/>
      <c r="G25" s="36">
        <f t="shared" si="0"/>
        <v>0</v>
      </c>
      <c r="H25" s="37">
        <f t="shared" si="1"/>
        <v>0</v>
      </c>
    </row>
    <row r="26" spans="1:8" ht="12">
      <c r="A26" s="95"/>
      <c r="B26" s="95"/>
      <c r="C26" s="95" t="s">
        <v>20</v>
      </c>
      <c r="D26" s="95"/>
      <c r="E26" s="34"/>
      <c r="F26" s="35"/>
      <c r="G26" s="36">
        <f t="shared" si="0"/>
        <v>0</v>
      </c>
      <c r="H26" s="37">
        <f t="shared" si="1"/>
        <v>0</v>
      </c>
    </row>
    <row r="27" spans="1:8" ht="12">
      <c r="A27" s="95"/>
      <c r="B27" s="95"/>
      <c r="C27" s="95" t="s">
        <v>21</v>
      </c>
      <c r="D27" s="95"/>
      <c r="E27" s="34"/>
      <c r="F27" s="35"/>
      <c r="G27" s="36">
        <f t="shared" si="0"/>
        <v>0</v>
      </c>
      <c r="H27" s="37">
        <f t="shared" si="1"/>
        <v>0</v>
      </c>
    </row>
    <row r="28" spans="1:8" ht="12">
      <c r="A28" s="95"/>
      <c r="B28" s="95"/>
      <c r="C28" s="95" t="s">
        <v>22</v>
      </c>
      <c r="D28" s="95"/>
      <c r="E28" s="34"/>
      <c r="F28" s="34"/>
      <c r="G28" s="36">
        <f t="shared" si="0"/>
        <v>0</v>
      </c>
      <c r="H28" s="37">
        <f t="shared" si="1"/>
        <v>0</v>
      </c>
    </row>
    <row r="29" spans="1:8" ht="12">
      <c r="A29" s="95"/>
      <c r="B29" s="94" t="s">
        <v>199</v>
      </c>
      <c r="C29" s="132"/>
      <c r="D29" s="132"/>
      <c r="E29" s="36">
        <f>SUM(E20:E28)</f>
        <v>0</v>
      </c>
      <c r="F29" s="36">
        <f>SUM(F20:F28)</f>
        <v>0</v>
      </c>
      <c r="G29" s="36">
        <f t="shared" si="0"/>
        <v>0</v>
      </c>
      <c r="H29" s="37">
        <f t="shared" si="1"/>
        <v>0</v>
      </c>
    </row>
    <row r="30" spans="1:8" ht="12">
      <c r="A30" s="95">
        <v>3</v>
      </c>
      <c r="B30" s="95" t="s">
        <v>23</v>
      </c>
      <c r="C30" s="95" t="s">
        <v>24</v>
      </c>
      <c r="D30" s="95"/>
      <c r="E30" s="34"/>
      <c r="F30" s="35"/>
      <c r="G30" s="36">
        <f t="shared" si="0"/>
        <v>0</v>
      </c>
      <c r="H30" s="37">
        <f t="shared" si="1"/>
        <v>0</v>
      </c>
    </row>
    <row r="31" spans="1:8" ht="12">
      <c r="A31" s="95"/>
      <c r="B31" s="95"/>
      <c r="C31" s="133" t="s">
        <v>227</v>
      </c>
      <c r="D31" s="129"/>
      <c r="E31" s="72"/>
      <c r="F31" s="73"/>
      <c r="G31" s="36">
        <f t="shared" si="0"/>
        <v>0</v>
      </c>
      <c r="H31" s="37">
        <f t="shared" si="1"/>
        <v>0</v>
      </c>
    </row>
    <row r="32" spans="1:8" ht="12">
      <c r="A32" s="95"/>
      <c r="B32" s="95"/>
      <c r="C32" s="95" t="s">
        <v>25</v>
      </c>
      <c r="D32" s="95"/>
      <c r="E32" s="34"/>
      <c r="F32" s="35"/>
      <c r="G32" s="36">
        <f t="shared" si="0"/>
        <v>0</v>
      </c>
      <c r="H32" s="37">
        <f t="shared" si="1"/>
        <v>0</v>
      </c>
    </row>
    <row r="33" spans="1:8" ht="12">
      <c r="A33" s="95"/>
      <c r="B33" s="94" t="s">
        <v>26</v>
      </c>
      <c r="C33" s="94"/>
      <c r="D33" s="94"/>
      <c r="E33" s="36">
        <f>SUM(E30:E32)</f>
        <v>0</v>
      </c>
      <c r="F33" s="36">
        <f>SUM(F30:F32)</f>
        <v>0</v>
      </c>
      <c r="G33" s="36">
        <f t="shared" si="0"/>
        <v>0</v>
      </c>
      <c r="H33" s="37">
        <f t="shared" si="1"/>
        <v>0</v>
      </c>
    </row>
    <row r="34" spans="1:8" ht="12">
      <c r="A34" s="95">
        <v>4</v>
      </c>
      <c r="B34" s="39" t="s">
        <v>200</v>
      </c>
      <c r="C34" s="95" t="s">
        <v>27</v>
      </c>
      <c r="D34" s="95"/>
      <c r="E34" s="34"/>
      <c r="F34" s="35"/>
      <c r="G34" s="36">
        <f t="shared" si="0"/>
        <v>0</v>
      </c>
      <c r="H34" s="37">
        <f t="shared" si="1"/>
        <v>0</v>
      </c>
    </row>
    <row r="35" spans="1:8" ht="12">
      <c r="A35" s="95"/>
      <c r="B35" s="87"/>
      <c r="C35" s="95" t="s">
        <v>28</v>
      </c>
      <c r="D35" s="95"/>
      <c r="E35" s="34"/>
      <c r="F35" s="35"/>
      <c r="G35" s="36">
        <f t="shared" si="0"/>
        <v>0</v>
      </c>
      <c r="H35" s="37">
        <f t="shared" si="1"/>
        <v>0</v>
      </c>
    </row>
    <row r="36" spans="1:8" ht="12">
      <c r="A36" s="95"/>
      <c r="B36" s="87"/>
      <c r="C36" s="95" t="s">
        <v>29</v>
      </c>
      <c r="D36" s="95"/>
      <c r="E36" s="34"/>
      <c r="F36" s="35"/>
      <c r="G36" s="36">
        <f t="shared" si="0"/>
        <v>0</v>
      </c>
      <c r="H36" s="37">
        <f t="shared" si="1"/>
        <v>0</v>
      </c>
    </row>
    <row r="37" spans="1:8" ht="12">
      <c r="A37" s="95"/>
      <c r="B37" s="133"/>
      <c r="C37" s="95" t="s">
        <v>201</v>
      </c>
      <c r="D37" s="95"/>
      <c r="E37" s="34"/>
      <c r="F37" s="35"/>
      <c r="G37" s="36">
        <f t="shared" si="0"/>
        <v>0</v>
      </c>
      <c r="H37" s="37">
        <f t="shared" si="1"/>
        <v>0</v>
      </c>
    </row>
    <row r="38" spans="1:8" ht="12">
      <c r="A38" s="95"/>
      <c r="B38" s="95"/>
      <c r="C38" s="95" t="s">
        <v>202</v>
      </c>
      <c r="D38" s="95"/>
      <c r="E38" s="34"/>
      <c r="F38" s="35"/>
      <c r="G38" s="36">
        <f t="shared" si="0"/>
        <v>0</v>
      </c>
      <c r="H38" s="37">
        <f t="shared" si="1"/>
        <v>0</v>
      </c>
    </row>
    <row r="39" spans="1:8" ht="12">
      <c r="A39" s="95"/>
      <c r="B39" s="95"/>
      <c r="C39" s="95" t="s">
        <v>30</v>
      </c>
      <c r="D39" s="95"/>
      <c r="E39" s="34"/>
      <c r="F39" s="35"/>
      <c r="G39" s="36">
        <f t="shared" si="0"/>
        <v>0</v>
      </c>
      <c r="H39" s="37">
        <f t="shared" si="1"/>
        <v>0</v>
      </c>
    </row>
    <row r="40" spans="1:8" ht="12">
      <c r="A40" s="95"/>
      <c r="B40" s="94" t="s">
        <v>31</v>
      </c>
      <c r="C40" s="94"/>
      <c r="D40" s="94"/>
      <c r="E40" s="36">
        <f>SUM(E34:E39)</f>
        <v>0</v>
      </c>
      <c r="F40" s="36">
        <f>SUM(F34:F39)</f>
        <v>0</v>
      </c>
      <c r="G40" s="36">
        <f t="shared" si="0"/>
        <v>0</v>
      </c>
      <c r="H40" s="37">
        <f t="shared" si="1"/>
        <v>0</v>
      </c>
    </row>
    <row r="41" spans="1:8" ht="12">
      <c r="A41" s="95">
        <v>5</v>
      </c>
      <c r="B41" s="95" t="s">
        <v>32</v>
      </c>
      <c r="C41" s="95" t="s">
        <v>191</v>
      </c>
      <c r="D41" s="134"/>
      <c r="E41" s="34"/>
      <c r="F41" s="34"/>
      <c r="G41" s="36">
        <f t="shared" si="0"/>
        <v>0</v>
      </c>
      <c r="H41" s="37">
        <f t="shared" si="1"/>
        <v>0</v>
      </c>
    </row>
    <row r="42" spans="1:8" ht="12">
      <c r="A42" s="94"/>
      <c r="B42" s="135"/>
      <c r="C42" s="136" t="s">
        <v>33</v>
      </c>
      <c r="D42" s="134"/>
      <c r="E42" s="34"/>
      <c r="F42" s="35"/>
      <c r="G42" s="36">
        <f t="shared" si="0"/>
        <v>0</v>
      </c>
      <c r="H42" s="37">
        <f t="shared" si="1"/>
        <v>0</v>
      </c>
    </row>
    <row r="43" spans="1:8" ht="12">
      <c r="A43" s="94"/>
      <c r="B43" s="137" t="s">
        <v>34</v>
      </c>
      <c r="C43" s="136"/>
      <c r="D43" s="94"/>
      <c r="E43" s="36">
        <f>SUM(E41:E42)</f>
        <v>0</v>
      </c>
      <c r="F43" s="36">
        <f>SUM(F41:F42)</f>
        <v>0</v>
      </c>
      <c r="G43" s="36">
        <f t="shared" si="0"/>
        <v>0</v>
      </c>
      <c r="H43" s="37">
        <f t="shared" si="1"/>
        <v>0</v>
      </c>
    </row>
    <row r="44" spans="1:8" ht="12">
      <c r="A44" s="95">
        <v>6</v>
      </c>
      <c r="B44" s="94" t="s">
        <v>233</v>
      </c>
      <c r="C44" s="39"/>
      <c r="D44" s="94"/>
      <c r="E44" s="47">
        <f>E43+E40+E33+E29+E19</f>
        <v>0</v>
      </c>
      <c r="F44" s="47">
        <f>F43+F40+F33+F29+F19</f>
        <v>0</v>
      </c>
      <c r="G44" s="47">
        <f t="shared" si="0"/>
        <v>0</v>
      </c>
      <c r="H44" s="102">
        <f t="shared" si="1"/>
        <v>0</v>
      </c>
    </row>
    <row r="45" spans="1:8" ht="12">
      <c r="A45" s="95">
        <v>7</v>
      </c>
      <c r="B45" s="138" t="s">
        <v>203</v>
      </c>
      <c r="C45" s="39"/>
      <c r="D45" s="94"/>
      <c r="E45" s="36">
        <f>'FORM 2B'!E29</f>
        <v>0</v>
      </c>
      <c r="F45" s="36">
        <f>'FORM 2B'!F29</f>
        <v>0</v>
      </c>
      <c r="G45" s="36">
        <f t="shared" si="0"/>
        <v>0</v>
      </c>
      <c r="H45" s="37">
        <f t="shared" si="1"/>
        <v>0</v>
      </c>
    </row>
    <row r="46" spans="1:8" ht="12">
      <c r="A46" s="95">
        <v>8</v>
      </c>
      <c r="B46" s="94" t="s">
        <v>35</v>
      </c>
      <c r="C46" s="139" t="s">
        <v>36</v>
      </c>
      <c r="D46" s="94"/>
      <c r="E46" s="36">
        <f>E44-E45-'FORM 2A'!E27</f>
        <v>0</v>
      </c>
      <c r="F46" s="36">
        <f>F44-F45-'FORM 2A'!F27</f>
        <v>0</v>
      </c>
      <c r="G46" s="36">
        <f t="shared" si="0"/>
        <v>0</v>
      </c>
      <c r="H46" s="37">
        <f t="shared" si="1"/>
        <v>0</v>
      </c>
    </row>
    <row r="47" spans="1:8" ht="12">
      <c r="A47" s="94"/>
      <c r="B47" s="94"/>
      <c r="C47" s="139" t="s">
        <v>37</v>
      </c>
      <c r="D47" s="94"/>
      <c r="E47" s="36">
        <f>E44-E45</f>
        <v>0</v>
      </c>
      <c r="F47" s="36">
        <f>F44-F45</f>
        <v>0</v>
      </c>
      <c r="G47" s="36">
        <f t="shared" si="0"/>
        <v>0</v>
      </c>
      <c r="H47" s="37">
        <f t="shared" si="1"/>
        <v>0</v>
      </c>
    </row>
    <row r="48" spans="1:8" ht="12">
      <c r="A48" s="95">
        <v>9</v>
      </c>
      <c r="B48" s="95" t="s">
        <v>38</v>
      </c>
      <c r="C48" s="95"/>
      <c r="D48" s="95"/>
      <c r="E48" s="116"/>
      <c r="F48" s="116"/>
      <c r="G48" s="103">
        <f t="shared" si="0"/>
        <v>0</v>
      </c>
      <c r="H48" s="37">
        <f t="shared" si="1"/>
        <v>0</v>
      </c>
    </row>
    <row r="49" spans="1:8" ht="12">
      <c r="A49" s="95">
        <v>10</v>
      </c>
      <c r="B49" s="140" t="s">
        <v>204</v>
      </c>
      <c r="C49" s="95"/>
      <c r="D49" s="95"/>
      <c r="E49" s="82">
        <f>E47+E48</f>
        <v>0</v>
      </c>
      <c r="F49" s="82">
        <f>F47+F48</f>
        <v>0</v>
      </c>
      <c r="G49" s="82">
        <f t="shared" si="0"/>
        <v>0</v>
      </c>
      <c r="H49" s="37">
        <f t="shared" si="1"/>
        <v>0</v>
      </c>
    </row>
    <row r="50" spans="1:8" ht="12">
      <c r="A50" s="95"/>
      <c r="B50" s="94" t="s">
        <v>205</v>
      </c>
      <c r="C50" s="95"/>
      <c r="D50" s="95"/>
      <c r="E50" s="105"/>
      <c r="F50" s="105"/>
      <c r="G50" s="105"/>
      <c r="H50" s="106"/>
    </row>
    <row r="51" spans="1:8" ht="12">
      <c r="A51" s="95"/>
      <c r="B51" s="95"/>
      <c r="C51" s="95"/>
      <c r="D51" s="95"/>
      <c r="E51" s="107"/>
      <c r="F51" s="107"/>
      <c r="G51" s="105"/>
      <c r="H51" s="106"/>
    </row>
    <row r="52" spans="1:8" ht="12">
      <c r="A52" s="46"/>
      <c r="B52" s="46" t="s">
        <v>206</v>
      </c>
      <c r="C52" s="39"/>
      <c r="D52" s="39"/>
      <c r="E52" s="107"/>
      <c r="F52" s="107"/>
      <c r="G52" s="105"/>
      <c r="H52" s="106"/>
    </row>
    <row r="53" spans="1:8" ht="12">
      <c r="A53" s="95">
        <v>11</v>
      </c>
      <c r="B53" s="95" t="s">
        <v>207</v>
      </c>
      <c r="C53" s="135"/>
      <c r="D53" s="94"/>
      <c r="E53" s="82">
        <f>E49</f>
        <v>0</v>
      </c>
      <c r="F53" s="82">
        <f>F49</f>
        <v>0</v>
      </c>
      <c r="G53" s="82">
        <f t="shared" si="0"/>
        <v>0</v>
      </c>
      <c r="H53" s="108">
        <f>IF(G53=0,0,(G53/$E$44)*100)</f>
        <v>0</v>
      </c>
    </row>
    <row r="54" spans="1:8" ht="12">
      <c r="A54" s="95">
        <v>12</v>
      </c>
      <c r="B54" s="95" t="s">
        <v>39</v>
      </c>
      <c r="C54" s="135"/>
      <c r="D54" s="94"/>
      <c r="E54" s="110"/>
      <c r="F54" s="110"/>
      <c r="G54" s="111">
        <f t="shared" si="0"/>
        <v>0</v>
      </c>
      <c r="H54" s="108">
        <f>IF(G54=0,0,(G54/$E$44)*100)</f>
        <v>0</v>
      </c>
    </row>
    <row r="55" spans="1:8" ht="12">
      <c r="A55" s="95">
        <v>13</v>
      </c>
      <c r="B55" s="141" t="s">
        <v>40</v>
      </c>
      <c r="C55" s="135"/>
      <c r="D55" s="94"/>
      <c r="E55" s="109">
        <f>E53+E54</f>
        <v>0</v>
      </c>
      <c r="F55" s="109">
        <f>F53+F54</f>
        <v>0</v>
      </c>
      <c r="G55" s="109">
        <f t="shared" si="0"/>
        <v>0</v>
      </c>
      <c r="H55" s="112">
        <f>IF(G55=0,0,(G55/$E$44)*100)</f>
        <v>0</v>
      </c>
    </row>
    <row r="56" spans="1:8" ht="12">
      <c r="A56" s="95"/>
      <c r="B56" s="95"/>
      <c r="C56" s="135"/>
      <c r="D56" s="94"/>
      <c r="E56" s="105"/>
      <c r="F56" s="105"/>
      <c r="G56" s="105"/>
      <c r="H56" s="106"/>
    </row>
    <row r="57" spans="1:8" ht="12">
      <c r="A57" s="94"/>
      <c r="B57" s="94" t="s">
        <v>208</v>
      </c>
      <c r="C57" s="135"/>
      <c r="D57" s="94"/>
      <c r="E57" s="107"/>
      <c r="F57" s="107"/>
      <c r="G57" s="105"/>
      <c r="H57" s="106"/>
    </row>
    <row r="58" spans="1:8" ht="12">
      <c r="A58" s="95">
        <v>14</v>
      </c>
      <c r="B58" s="95" t="s">
        <v>42</v>
      </c>
      <c r="C58" s="95"/>
      <c r="D58" s="95"/>
      <c r="E58" s="81"/>
      <c r="F58" s="81"/>
      <c r="G58" s="82">
        <f t="shared" si="0"/>
        <v>0</v>
      </c>
      <c r="H58" s="108">
        <f>IF(G58=0,0,(G58/$E$44)*100)</f>
        <v>0</v>
      </c>
    </row>
    <row r="59" spans="1:8" ht="12">
      <c r="A59" s="95">
        <v>15</v>
      </c>
      <c r="B59" s="95" t="s">
        <v>40</v>
      </c>
      <c r="C59" s="95"/>
      <c r="D59" s="95"/>
      <c r="E59" s="111">
        <f>E55</f>
        <v>0</v>
      </c>
      <c r="F59" s="111">
        <f>F55</f>
        <v>0</v>
      </c>
      <c r="G59" s="65">
        <f t="shared" si="0"/>
        <v>0</v>
      </c>
      <c r="H59" s="108">
        <f aca="true" t="shared" si="2" ref="H59:H69">IF(G59=0,0,(G59/$E$44)*100)</f>
        <v>0</v>
      </c>
    </row>
    <row r="60" spans="1:8" ht="12">
      <c r="A60" s="95">
        <v>16</v>
      </c>
      <c r="B60" s="139" t="s">
        <v>209</v>
      </c>
      <c r="C60" s="135"/>
      <c r="D60" s="94"/>
      <c r="E60" s="117"/>
      <c r="F60" s="118"/>
      <c r="G60" s="113">
        <f t="shared" si="0"/>
        <v>0</v>
      </c>
      <c r="H60" s="108">
        <f t="shared" si="2"/>
        <v>0</v>
      </c>
    </row>
    <row r="61" spans="1:8" ht="12" hidden="1">
      <c r="A61" s="95">
        <v>17</v>
      </c>
      <c r="B61" s="139" t="s">
        <v>41</v>
      </c>
      <c r="C61" s="135"/>
      <c r="D61" s="94"/>
      <c r="E61" s="119"/>
      <c r="F61" s="120"/>
      <c r="G61" s="113">
        <f t="shared" si="0"/>
        <v>0</v>
      </c>
      <c r="H61" s="108">
        <f t="shared" si="2"/>
        <v>0</v>
      </c>
    </row>
    <row r="62" spans="1:8" ht="12" hidden="1">
      <c r="A62" s="95">
        <v>18</v>
      </c>
      <c r="B62" s="94" t="s">
        <v>43</v>
      </c>
      <c r="C62" s="95"/>
      <c r="D62" s="95"/>
      <c r="E62" s="119"/>
      <c r="F62" s="120"/>
      <c r="G62" s="113">
        <f t="shared" si="0"/>
        <v>0</v>
      </c>
      <c r="H62" s="108">
        <f t="shared" si="2"/>
        <v>0</v>
      </c>
    </row>
    <row r="63" spans="2:8" ht="12" hidden="1">
      <c r="B63" s="39"/>
      <c r="C63" s="39"/>
      <c r="D63" s="39"/>
      <c r="E63" s="119"/>
      <c r="F63" s="120"/>
      <c r="G63" s="113">
        <f t="shared" si="0"/>
        <v>0</v>
      </c>
      <c r="H63" s="108">
        <f t="shared" si="2"/>
        <v>0</v>
      </c>
    </row>
    <row r="64" spans="2:8" ht="12" hidden="1">
      <c r="B64" s="39"/>
      <c r="C64" s="39"/>
      <c r="D64" s="39"/>
      <c r="E64" s="119"/>
      <c r="F64" s="120"/>
      <c r="G64" s="113">
        <f t="shared" si="0"/>
        <v>0</v>
      </c>
      <c r="H64" s="108">
        <f t="shared" si="2"/>
        <v>0</v>
      </c>
    </row>
    <row r="65" spans="2:8" ht="12" hidden="1">
      <c r="B65" s="39"/>
      <c r="C65" s="39"/>
      <c r="D65" s="39"/>
      <c r="E65" s="119"/>
      <c r="F65" s="120"/>
      <c r="G65" s="113">
        <f t="shared" si="0"/>
        <v>0</v>
      </c>
      <c r="H65" s="108">
        <f t="shared" si="2"/>
        <v>0</v>
      </c>
    </row>
    <row r="66" spans="2:8" ht="12" hidden="1">
      <c r="B66" s="39"/>
      <c r="C66" s="39"/>
      <c r="D66" s="39"/>
      <c r="E66" s="119"/>
      <c r="F66" s="120"/>
      <c r="G66" s="113">
        <f t="shared" si="0"/>
        <v>0</v>
      </c>
      <c r="H66" s="108">
        <f t="shared" si="2"/>
        <v>0</v>
      </c>
    </row>
    <row r="67" spans="2:8" ht="12" hidden="1">
      <c r="B67" s="39"/>
      <c r="C67" s="39"/>
      <c r="D67" s="39"/>
      <c r="E67" s="119"/>
      <c r="F67" s="120"/>
      <c r="G67" s="113">
        <f t="shared" si="0"/>
        <v>0</v>
      </c>
      <c r="H67" s="108">
        <f t="shared" si="2"/>
        <v>0</v>
      </c>
    </row>
    <row r="68" spans="1:8" ht="12">
      <c r="A68" s="39">
        <v>17</v>
      </c>
      <c r="B68" s="87" t="s">
        <v>41</v>
      </c>
      <c r="C68" s="87"/>
      <c r="D68" s="87"/>
      <c r="E68" s="121"/>
      <c r="F68" s="122"/>
      <c r="G68" s="113">
        <f t="shared" si="0"/>
        <v>0</v>
      </c>
      <c r="H68" s="108">
        <f t="shared" si="2"/>
        <v>0</v>
      </c>
    </row>
    <row r="69" spans="1:8" ht="12">
      <c r="A69" s="39">
        <v>18</v>
      </c>
      <c r="B69" s="142" t="s">
        <v>43</v>
      </c>
      <c r="C69" s="87"/>
      <c r="D69" s="87"/>
      <c r="E69" s="65">
        <f>SUM(E58:E68)</f>
        <v>0</v>
      </c>
      <c r="F69" s="65">
        <f>SUM(F58:F68)</f>
        <v>0</v>
      </c>
      <c r="G69" s="36">
        <f t="shared" si="0"/>
        <v>0</v>
      </c>
      <c r="H69" s="108">
        <f t="shared" si="2"/>
        <v>0</v>
      </c>
    </row>
  </sheetData>
  <sheetProtection password="EBBB" sheet="1" objects="1" scenarios="1"/>
  <printOptions/>
  <pageMargins left="0.75" right="0.75" top="1" bottom="1" header="0.5" footer="0.5"/>
  <pageSetup fitToHeight="1" fitToWidth="1" horizontalDpi="600" verticalDpi="600" orientation="portrait" paperSize="9" scale="75" r:id="rId1"/>
  <headerFooter alignWithMargins="0">
    <oddFooter>&amp;C&amp;D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35"/>
  <sheetViews>
    <sheetView workbookViewId="0" topLeftCell="A23">
      <selection activeCell="C36" sqref="C36"/>
    </sheetView>
  </sheetViews>
  <sheetFormatPr defaultColWidth="9.140625" defaultRowHeight="12.75"/>
  <cols>
    <col min="1" max="1" width="3.140625" style="87" customWidth="1"/>
    <col min="2" max="2" width="30.7109375" style="0" customWidth="1"/>
    <col min="3" max="3" width="19.7109375" style="0" customWidth="1"/>
    <col min="4" max="4" width="12.7109375" style="0" customWidth="1"/>
    <col min="5" max="5" width="9.57421875" style="0" customWidth="1"/>
    <col min="6" max="6" width="9.57421875" style="0" bestFit="1" customWidth="1"/>
    <col min="7" max="7" width="8.28125" style="0" bestFit="1" customWidth="1"/>
    <col min="8" max="8" width="8.8515625" style="0" bestFit="1" customWidth="1"/>
  </cols>
  <sheetData>
    <row r="1" spans="1:8" s="14" customFormat="1" ht="12.75">
      <c r="A1" s="46" t="s">
        <v>44</v>
      </c>
      <c r="B1" s="25"/>
      <c r="C1" s="1"/>
      <c r="D1" s="13"/>
      <c r="E1" s="2"/>
      <c r="F1" s="2"/>
      <c r="G1" s="10"/>
      <c r="H1" s="9"/>
    </row>
    <row r="2" spans="1:8" s="14" customFormat="1" ht="12.75">
      <c r="A2" s="46" t="s">
        <v>1</v>
      </c>
      <c r="B2" s="25"/>
      <c r="C2" s="1"/>
      <c r="D2" s="13"/>
      <c r="E2" s="2"/>
      <c r="F2" s="2"/>
      <c r="G2" s="10"/>
      <c r="H2" s="9"/>
    </row>
    <row r="3" spans="1:8" s="14" customFormat="1" ht="12.75">
      <c r="A3" s="46" t="s">
        <v>45</v>
      </c>
      <c r="B3" s="25"/>
      <c r="C3" s="1"/>
      <c r="D3" s="13"/>
      <c r="E3" s="2"/>
      <c r="F3" s="2"/>
      <c r="G3" s="10"/>
      <c r="H3" s="9"/>
    </row>
    <row r="4" spans="1:8" s="14" customFormat="1" ht="12.75">
      <c r="A4" s="46"/>
      <c r="B4" s="25"/>
      <c r="C4" s="1"/>
      <c r="D4" s="13"/>
      <c r="E4" s="2"/>
      <c r="F4" s="2"/>
      <c r="G4" s="10"/>
      <c r="H4" s="9"/>
    </row>
    <row r="5" spans="1:8" s="14" customFormat="1" ht="12.75">
      <c r="A5" s="46" t="s">
        <v>210</v>
      </c>
      <c r="B5" s="25"/>
      <c r="D5" s="25">
        <f>IF(DETAILS!D5="","",DETAILS!D5)</f>
      </c>
      <c r="E5" s="2"/>
      <c r="F5" s="2"/>
      <c r="G5" s="10"/>
      <c r="H5" s="9"/>
    </row>
    <row r="6" spans="1:8" s="14" customFormat="1" ht="12.75">
      <c r="A6" s="46" t="s">
        <v>211</v>
      </c>
      <c r="B6" s="25"/>
      <c r="D6" s="25">
        <f>IF(DETAILS!D6="","",DETAILS!D6)</f>
      </c>
      <c r="E6" s="2"/>
      <c r="F6" s="2"/>
      <c r="G6" s="10"/>
      <c r="H6" s="9"/>
    </row>
    <row r="7" spans="1:8" s="14" customFormat="1" ht="12.75">
      <c r="A7" s="46" t="s">
        <v>213</v>
      </c>
      <c r="B7" s="25"/>
      <c r="D7" s="25">
        <f>IF(DETAILS!D7="","",DETAILS!D7)</f>
      </c>
      <c r="E7" s="2"/>
      <c r="F7" s="2"/>
      <c r="G7" s="10"/>
      <c r="H7" s="9"/>
    </row>
    <row r="8" spans="1:8" s="14" customFormat="1" ht="12.75">
      <c r="A8" s="87"/>
      <c r="E8" s="2"/>
      <c r="F8" s="2"/>
      <c r="G8" s="10"/>
      <c r="H8" s="9"/>
    </row>
    <row r="9" spans="1:8" s="14" customFormat="1" ht="38.25">
      <c r="A9" s="87"/>
      <c r="E9" s="27" t="str">
        <f>'FORM 1'!E9</f>
        <v>Original Estimate 2003-2004</v>
      </c>
      <c r="F9" s="27" t="str">
        <f>'FORM 1'!F9</f>
        <v>Mid Year Update 2003-2004</v>
      </c>
      <c r="G9" s="28" t="s">
        <v>3</v>
      </c>
      <c r="H9" s="29" t="s">
        <v>4</v>
      </c>
    </row>
    <row r="10" spans="1:8" s="14" customFormat="1" ht="12.75">
      <c r="A10" s="87"/>
      <c r="E10" s="68" t="s">
        <v>5</v>
      </c>
      <c r="F10" s="68" t="s">
        <v>5</v>
      </c>
      <c r="G10" s="68" t="s">
        <v>5</v>
      </c>
      <c r="H10" s="32" t="s">
        <v>6</v>
      </c>
    </row>
    <row r="11" spans="1:8" s="14" customFormat="1" ht="12.75">
      <c r="A11" s="39">
        <v>1</v>
      </c>
      <c r="B11" s="33" t="s">
        <v>46</v>
      </c>
      <c r="C11" s="33"/>
      <c r="D11" s="33"/>
      <c r="E11" s="34"/>
      <c r="F11" s="35"/>
      <c r="G11" s="36">
        <f aca="true" t="shared" si="0" ref="G11:G27">F11-E11</f>
        <v>0</v>
      </c>
      <c r="H11" s="37">
        <f>IF(G11=0,0,(G11/'FORM 1'!$E$44)*100)</f>
        <v>0</v>
      </c>
    </row>
    <row r="12" spans="1:8" s="14" customFormat="1" ht="12.75">
      <c r="A12" s="39">
        <v>2</v>
      </c>
      <c r="B12" s="33" t="s">
        <v>47</v>
      </c>
      <c r="C12" s="33"/>
      <c r="D12" s="33"/>
      <c r="E12" s="34"/>
      <c r="F12" s="35"/>
      <c r="G12" s="36">
        <f t="shared" si="0"/>
        <v>0</v>
      </c>
      <c r="H12" s="37">
        <f>IF(G12=0,0,(G12/'FORM 1'!$E$44)*100)</f>
        <v>0</v>
      </c>
    </row>
    <row r="13" spans="1:8" s="14" customFormat="1" ht="12.75">
      <c r="A13" s="39">
        <v>3</v>
      </c>
      <c r="B13" s="33" t="s">
        <v>48</v>
      </c>
      <c r="C13" s="33"/>
      <c r="D13" s="33"/>
      <c r="E13" s="34"/>
      <c r="F13" s="35"/>
      <c r="G13" s="36">
        <f t="shared" si="0"/>
        <v>0</v>
      </c>
      <c r="H13" s="37">
        <f>IF(G13=0,0,(G13/'FORM 1'!$E$44)*100)</f>
        <v>0</v>
      </c>
    </row>
    <row r="14" spans="1:8" s="14" customFormat="1" ht="12.75">
      <c r="A14" s="39">
        <v>4</v>
      </c>
      <c r="B14" s="33" t="s">
        <v>49</v>
      </c>
      <c r="C14" s="33"/>
      <c r="D14" s="33"/>
      <c r="E14" s="34"/>
      <c r="F14" s="35"/>
      <c r="G14" s="36">
        <f t="shared" si="0"/>
        <v>0</v>
      </c>
      <c r="H14" s="37">
        <f>IF(G14=0,0,(G14/'FORM 1'!$E$44)*100)</f>
        <v>0</v>
      </c>
    </row>
    <row r="15" spans="1:8" s="14" customFormat="1" ht="12.75">
      <c r="A15" s="39">
        <v>5</v>
      </c>
      <c r="B15" s="33" t="s">
        <v>50</v>
      </c>
      <c r="C15" s="33"/>
      <c r="D15" s="33"/>
      <c r="E15" s="34"/>
      <c r="F15" s="35"/>
      <c r="G15" s="36">
        <f t="shared" si="0"/>
        <v>0</v>
      </c>
      <c r="H15" s="37">
        <f>IF(G15=0,0,(G15/'FORM 1'!$E$44)*100)</f>
        <v>0</v>
      </c>
    </row>
    <row r="16" spans="1:8" s="14" customFormat="1" ht="12.75">
      <c r="A16" s="39">
        <v>6</v>
      </c>
      <c r="B16" s="33" t="s">
        <v>51</v>
      </c>
      <c r="C16" s="33" t="s">
        <v>52</v>
      </c>
      <c r="D16" s="33"/>
      <c r="E16" s="34"/>
      <c r="F16" s="35"/>
      <c r="G16" s="36">
        <f t="shared" si="0"/>
        <v>0</v>
      </c>
      <c r="H16" s="37">
        <f>IF(G16=0,0,(G16/'FORM 1'!$E$44)*100)</f>
        <v>0</v>
      </c>
    </row>
    <row r="17" spans="1:8" s="14" customFormat="1" ht="12.75">
      <c r="A17" s="39"/>
      <c r="B17" s="33"/>
      <c r="C17" s="33" t="s">
        <v>53</v>
      </c>
      <c r="D17" s="33"/>
      <c r="E17" s="34"/>
      <c r="F17" s="35"/>
      <c r="G17" s="36">
        <f t="shared" si="0"/>
        <v>0</v>
      </c>
      <c r="H17" s="37">
        <f>IF(G17=0,0,(G17/'FORM 1'!$E$44)*100)</f>
        <v>0</v>
      </c>
    </row>
    <row r="18" spans="1:8" s="14" customFormat="1" ht="12.75">
      <c r="A18" s="39"/>
      <c r="B18" s="33"/>
      <c r="C18" s="33" t="s">
        <v>54</v>
      </c>
      <c r="D18" s="33"/>
      <c r="E18" s="34"/>
      <c r="F18" s="35"/>
      <c r="G18" s="36">
        <f t="shared" si="0"/>
        <v>0</v>
      </c>
      <c r="H18" s="37">
        <f>IF(G18=0,0,(G18/'FORM 1'!$E$44)*100)</f>
        <v>0</v>
      </c>
    </row>
    <row r="19" spans="1:8" s="14" customFormat="1" ht="12.75">
      <c r="A19" s="39">
        <v>7</v>
      </c>
      <c r="B19" s="33" t="s">
        <v>55</v>
      </c>
      <c r="C19" s="33"/>
      <c r="D19" s="33"/>
      <c r="E19" s="34"/>
      <c r="F19" s="35"/>
      <c r="G19" s="36">
        <f t="shared" si="0"/>
        <v>0</v>
      </c>
      <c r="H19" s="37">
        <f>IF(G19=0,0,(G19/'FORM 1'!$E$44)*100)</f>
        <v>0</v>
      </c>
    </row>
    <row r="20" spans="1:8" s="14" customFormat="1" ht="12.75">
      <c r="A20" s="39">
        <v>8</v>
      </c>
      <c r="B20" s="33" t="s">
        <v>56</v>
      </c>
      <c r="C20" s="33"/>
      <c r="D20" s="33"/>
      <c r="E20" s="34"/>
      <c r="F20" s="35"/>
      <c r="G20" s="36">
        <f t="shared" si="0"/>
        <v>0</v>
      </c>
      <c r="H20" s="37">
        <f>IF(G20=0,0,(G20/'FORM 1'!$E$44)*100)</f>
        <v>0</v>
      </c>
    </row>
    <row r="21" spans="1:8" s="14" customFormat="1" ht="12.75">
      <c r="A21" s="39">
        <v>9</v>
      </c>
      <c r="B21" s="33" t="s">
        <v>57</v>
      </c>
      <c r="C21" s="33"/>
      <c r="D21" s="33"/>
      <c r="E21" s="34"/>
      <c r="F21" s="35"/>
      <c r="G21" s="36">
        <f t="shared" si="0"/>
        <v>0</v>
      </c>
      <c r="H21" s="37">
        <f>IF(G21=0,0,(G21/'FORM 1'!$E$44)*100)</f>
        <v>0</v>
      </c>
    </row>
    <row r="22" spans="1:8" s="14" customFormat="1" ht="12.75">
      <c r="A22" s="39">
        <v>10</v>
      </c>
      <c r="B22" s="33" t="s">
        <v>58</v>
      </c>
      <c r="C22" s="33"/>
      <c r="D22" s="33"/>
      <c r="E22" s="34"/>
      <c r="F22" s="35"/>
      <c r="G22" s="36">
        <f t="shared" si="0"/>
        <v>0</v>
      </c>
      <c r="H22" s="37">
        <f>IF(G22=0,0,(G22/'FORM 1'!$E$44)*100)</f>
        <v>0</v>
      </c>
    </row>
    <row r="23" spans="1:8" s="14" customFormat="1" ht="12.75">
      <c r="A23" s="39">
        <v>11</v>
      </c>
      <c r="B23" s="33" t="s">
        <v>59</v>
      </c>
      <c r="C23" s="33"/>
      <c r="D23" s="33"/>
      <c r="E23" s="34"/>
      <c r="F23" s="35"/>
      <c r="G23" s="36">
        <f t="shared" si="0"/>
        <v>0</v>
      </c>
      <c r="H23" s="37">
        <f>IF(G23=0,0,(G23/'FORM 1'!$E$44)*100)</f>
        <v>0</v>
      </c>
    </row>
    <row r="24" spans="1:8" s="14" customFormat="1" ht="12.75">
      <c r="A24" s="39">
        <v>12</v>
      </c>
      <c r="B24" s="33" t="s">
        <v>60</v>
      </c>
      <c r="C24" s="33"/>
      <c r="D24" s="33"/>
      <c r="E24" s="34"/>
      <c r="F24" s="35"/>
      <c r="G24" s="36">
        <f t="shared" si="0"/>
        <v>0</v>
      </c>
      <c r="H24" s="37">
        <f>IF(G24=0,0,(G24/'FORM 1'!$E$44)*100)</f>
        <v>0</v>
      </c>
    </row>
    <row r="25" spans="1:8" s="14" customFormat="1" ht="12.75">
      <c r="A25" s="39">
        <v>13</v>
      </c>
      <c r="B25" s="33" t="s">
        <v>61</v>
      </c>
      <c r="C25" s="33"/>
      <c r="D25" s="33"/>
      <c r="E25" s="34"/>
      <c r="F25" s="35"/>
      <c r="G25" s="36">
        <f t="shared" si="0"/>
        <v>0</v>
      </c>
      <c r="H25" s="37">
        <f>IF(G25=0,0,(G25/'FORM 1'!$E$44)*100)</f>
        <v>0</v>
      </c>
    </row>
    <row r="26" spans="1:8" s="14" customFormat="1" ht="12.75">
      <c r="A26" s="39">
        <v>14</v>
      </c>
      <c r="B26" s="33" t="s">
        <v>62</v>
      </c>
      <c r="C26" s="33"/>
      <c r="D26" s="33"/>
      <c r="E26" s="34"/>
      <c r="F26" s="35"/>
      <c r="G26" s="36">
        <f t="shared" si="0"/>
        <v>0</v>
      </c>
      <c r="H26" s="37">
        <f>IF(G26=0,0,(G26/'FORM 1'!$E$44)*100)</f>
        <v>0</v>
      </c>
    </row>
    <row r="27" spans="1:8" s="14" customFormat="1" ht="12.75">
      <c r="A27" s="39">
        <v>15</v>
      </c>
      <c r="B27" s="33" t="s">
        <v>63</v>
      </c>
      <c r="C27" s="33"/>
      <c r="D27" s="33"/>
      <c r="E27" s="34"/>
      <c r="F27" s="35"/>
      <c r="G27" s="36">
        <f t="shared" si="0"/>
        <v>0</v>
      </c>
      <c r="H27" s="37">
        <f>IF(G27=0,0,(G27/'FORM 1'!$E$44)*100)</f>
        <v>0</v>
      </c>
    </row>
    <row r="28" spans="1:8" s="14" customFormat="1" ht="12.75">
      <c r="A28" s="39">
        <v>16</v>
      </c>
      <c r="B28" s="33" t="s">
        <v>64</v>
      </c>
      <c r="C28" s="33"/>
      <c r="D28" s="33"/>
      <c r="E28" s="36">
        <f>SUM(E11:E27)</f>
        <v>0</v>
      </c>
      <c r="F28" s="36">
        <f>SUM(F11:F27)</f>
        <v>0</v>
      </c>
      <c r="G28" s="36">
        <f>F28-E28</f>
        <v>0</v>
      </c>
      <c r="H28" s="37">
        <f>IF(G28=0,0,(G28/'FORM 1'!$E$44)*100)</f>
        <v>0</v>
      </c>
    </row>
    <row r="29" spans="1:4" s="14" customFormat="1" ht="12.75">
      <c r="A29" s="39"/>
      <c r="B29" s="33"/>
      <c r="C29" s="33"/>
      <c r="D29" s="33"/>
    </row>
    <row r="30" spans="1:8" s="14" customFormat="1" ht="12.75">
      <c r="A30" s="39">
        <v>17</v>
      </c>
      <c r="B30" s="33" t="s">
        <v>65</v>
      </c>
      <c r="E30" s="125"/>
      <c r="F30" s="125"/>
      <c r="G30" s="84">
        <f>F30-E30</f>
        <v>0</v>
      </c>
      <c r="H30" s="37">
        <f>IF(G30=0,0,(G30/'FORM 1'!$E$44)*100)</f>
        <v>0</v>
      </c>
    </row>
    <row r="31" ht="15.75">
      <c r="B31" s="66"/>
    </row>
    <row r="32" ht="15.75">
      <c r="B32" s="89" t="str">
        <f>IF(E30="","Please enter the premises area for 2003/2004",IF(F30="","Please enter the premises area for 2003/2004",""))</f>
        <v>Please enter the premises area for 2003/2004</v>
      </c>
    </row>
    <row r="33" ht="15.75">
      <c r="B33" s="80"/>
    </row>
    <row r="34" ht="15.75">
      <c r="B34" s="80"/>
    </row>
    <row r="35" ht="15.75">
      <c r="B35" s="80"/>
    </row>
  </sheetData>
  <sheetProtection password="EBBB" sheet="1" objects="1" scenarios="1"/>
  <printOptions/>
  <pageMargins left="0.75" right="0.75" top="1" bottom="1" header="0.5" footer="0.5"/>
  <pageSetup fitToHeight="1" fitToWidth="1" horizontalDpi="600" verticalDpi="600" orientation="portrait" paperSize="9" scale="83" r:id="rId1"/>
  <headerFooter alignWithMargins="0">
    <oddFooter>&amp;C&amp;D    &amp;T</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41"/>
  <sheetViews>
    <sheetView workbookViewId="0" topLeftCell="A21">
      <selection activeCell="B36" sqref="B36"/>
    </sheetView>
  </sheetViews>
  <sheetFormatPr defaultColWidth="9.140625" defaultRowHeight="12.75"/>
  <cols>
    <col min="1" max="1" width="3.28125" style="39" customWidth="1"/>
    <col min="2" max="2" width="30.7109375" style="0" customWidth="1"/>
    <col min="3" max="3" width="19.7109375" style="0" customWidth="1"/>
    <col min="4" max="4" width="12.7109375" style="0" customWidth="1"/>
    <col min="5" max="5" width="9.57421875" style="0" bestFit="1" customWidth="1"/>
    <col min="6" max="6" width="9.57421875" style="0" customWidth="1"/>
    <col min="7" max="7" width="8.28125" style="0" bestFit="1" customWidth="1"/>
    <col min="8" max="8" width="8.8515625" style="0" bestFit="1" customWidth="1"/>
  </cols>
  <sheetData>
    <row r="1" spans="1:8" s="14" customFormat="1" ht="12.75">
      <c r="A1" s="46" t="s">
        <v>66</v>
      </c>
      <c r="B1" s="25"/>
      <c r="C1" s="1"/>
      <c r="D1" s="13"/>
      <c r="E1" s="2"/>
      <c r="F1" s="2"/>
      <c r="G1" s="10"/>
      <c r="H1" s="9"/>
    </row>
    <row r="2" spans="1:8" s="14" customFormat="1" ht="12.75">
      <c r="A2" s="46" t="s">
        <v>1</v>
      </c>
      <c r="B2" s="25"/>
      <c r="C2" s="1"/>
      <c r="D2" s="13"/>
      <c r="E2" s="2"/>
      <c r="F2" s="2"/>
      <c r="G2" s="10"/>
      <c r="H2" s="9"/>
    </row>
    <row r="3" spans="1:8" s="14" customFormat="1" ht="12.75">
      <c r="A3" s="46" t="s">
        <v>67</v>
      </c>
      <c r="B3" s="25"/>
      <c r="C3" s="1"/>
      <c r="D3" s="13"/>
      <c r="E3" s="2"/>
      <c r="F3" s="2"/>
      <c r="G3" s="10"/>
      <c r="H3" s="9"/>
    </row>
    <row r="4" spans="1:8" s="14" customFormat="1" ht="12.75">
      <c r="A4" s="46"/>
      <c r="B4" s="25"/>
      <c r="C4" s="1"/>
      <c r="D4" s="13"/>
      <c r="E4" s="2"/>
      <c r="F4" s="2"/>
      <c r="G4" s="10"/>
      <c r="H4" s="9"/>
    </row>
    <row r="5" spans="1:8" s="14" customFormat="1" ht="12.75">
      <c r="A5" s="46" t="s">
        <v>210</v>
      </c>
      <c r="B5" s="25"/>
      <c r="D5" s="25">
        <f>IF(DETAILS!D5="","",DETAILS!D5)</f>
      </c>
      <c r="E5" s="2"/>
      <c r="F5" s="2"/>
      <c r="G5" s="10"/>
      <c r="H5" s="9"/>
    </row>
    <row r="6" spans="1:8" s="14" customFormat="1" ht="12.75">
      <c r="A6" s="46" t="s">
        <v>211</v>
      </c>
      <c r="B6" s="25"/>
      <c r="D6" s="25">
        <f>IF(DETAILS!D6="","",DETAILS!D6)</f>
      </c>
      <c r="E6" s="2"/>
      <c r="F6" s="2"/>
      <c r="G6" s="10"/>
      <c r="H6" s="9"/>
    </row>
    <row r="7" spans="1:8" s="14" customFormat="1" ht="12.75">
      <c r="A7" s="46" t="s">
        <v>213</v>
      </c>
      <c r="B7" s="25"/>
      <c r="D7" s="25">
        <f>IF(DETAILS!D7="","",DETAILS!D7)</f>
      </c>
      <c r="E7" s="2"/>
      <c r="F7" s="2"/>
      <c r="G7" s="10"/>
      <c r="H7" s="9"/>
    </row>
    <row r="8" s="14" customFormat="1" ht="12.75">
      <c r="A8" s="39"/>
    </row>
    <row r="9" spans="1:8" s="14" customFormat="1" ht="38.25">
      <c r="A9" s="39"/>
      <c r="E9" s="27" t="str">
        <f>'FORM 1'!E9</f>
        <v>Original Estimate 2003-2004</v>
      </c>
      <c r="F9" s="27" t="str">
        <f>'FORM 1'!F9</f>
        <v>Mid Year Update 2003-2004</v>
      </c>
      <c r="G9" s="28" t="s">
        <v>3</v>
      </c>
      <c r="H9" s="29" t="s">
        <v>4</v>
      </c>
    </row>
    <row r="10" spans="1:8" s="14" customFormat="1" ht="12.75">
      <c r="A10" s="100"/>
      <c r="E10" s="68" t="s">
        <v>5</v>
      </c>
      <c r="F10" s="68" t="s">
        <v>5</v>
      </c>
      <c r="G10" s="68" t="s">
        <v>5</v>
      </c>
      <c r="H10" s="32" t="s">
        <v>6</v>
      </c>
    </row>
    <row r="11" spans="1:8" s="14" customFormat="1" ht="12.75">
      <c r="A11" s="39">
        <v>1</v>
      </c>
      <c r="B11" s="33" t="s">
        <v>46</v>
      </c>
      <c r="C11" s="33" t="s">
        <v>68</v>
      </c>
      <c r="D11" s="33"/>
      <c r="E11" s="34"/>
      <c r="F11" s="35"/>
      <c r="G11" s="36">
        <f aca="true" t="shared" si="0" ref="G11:G29">F11-E11</f>
        <v>0</v>
      </c>
      <c r="H11" s="37">
        <f>IF(G11=0,0,(G11/'FORM 1'!$E$44)*100)</f>
        <v>0</v>
      </c>
    </row>
    <row r="12" spans="1:8" s="14" customFormat="1" ht="12.75">
      <c r="A12" s="39"/>
      <c r="B12" s="33"/>
      <c r="C12" s="33" t="s">
        <v>69</v>
      </c>
      <c r="D12" s="33"/>
      <c r="E12" s="34"/>
      <c r="F12" s="35"/>
      <c r="G12" s="36">
        <f t="shared" si="0"/>
        <v>0</v>
      </c>
      <c r="H12" s="37">
        <f>IF(G12=0,0,(G12/'FORM 1'!$E$44)*100)</f>
        <v>0</v>
      </c>
    </row>
    <row r="13" spans="1:8" s="14" customFormat="1" ht="12.75">
      <c r="A13" s="39">
        <v>2</v>
      </c>
      <c r="B13" s="33" t="s">
        <v>47</v>
      </c>
      <c r="C13" s="33"/>
      <c r="D13" s="33"/>
      <c r="E13" s="34"/>
      <c r="F13" s="35"/>
      <c r="G13" s="36">
        <f t="shared" si="0"/>
        <v>0</v>
      </c>
      <c r="H13" s="37">
        <f>IF(G13=0,0,(G13/'FORM 1'!$E$44)*100)</f>
        <v>0</v>
      </c>
    </row>
    <row r="14" spans="1:8" s="14" customFormat="1" ht="12.75">
      <c r="A14" s="39">
        <v>3</v>
      </c>
      <c r="B14" s="33" t="s">
        <v>48</v>
      </c>
      <c r="C14" s="33"/>
      <c r="D14" s="33"/>
      <c r="E14" s="34"/>
      <c r="F14" s="35"/>
      <c r="G14" s="36">
        <f t="shared" si="0"/>
        <v>0</v>
      </c>
      <c r="H14" s="37">
        <f>IF(G14=0,0,(G14/'FORM 1'!$E$44)*100)</f>
        <v>0</v>
      </c>
    </row>
    <row r="15" spans="1:8" s="14" customFormat="1" ht="12.75">
      <c r="A15" s="39">
        <v>4</v>
      </c>
      <c r="B15" s="33" t="s">
        <v>49</v>
      </c>
      <c r="C15" s="33"/>
      <c r="D15" s="33"/>
      <c r="E15" s="34"/>
      <c r="F15" s="35"/>
      <c r="G15" s="36">
        <f t="shared" si="0"/>
        <v>0</v>
      </c>
      <c r="H15" s="37">
        <f>IF(G15=0,0,(G15/'FORM 1'!$E$44)*100)</f>
        <v>0</v>
      </c>
    </row>
    <row r="16" spans="1:8" s="14" customFormat="1" ht="12.75">
      <c r="A16" s="39">
        <v>5</v>
      </c>
      <c r="B16" s="33" t="s">
        <v>51</v>
      </c>
      <c r="C16" s="33" t="s">
        <v>52</v>
      </c>
      <c r="D16" s="33"/>
      <c r="E16" s="34"/>
      <c r="F16" s="35"/>
      <c r="G16" s="36">
        <f t="shared" si="0"/>
        <v>0</v>
      </c>
      <c r="H16" s="37">
        <f>IF(G16=0,0,(G16/'FORM 1'!$E$44)*100)</f>
        <v>0</v>
      </c>
    </row>
    <row r="17" spans="1:8" s="14" customFormat="1" ht="12.75">
      <c r="A17" s="39"/>
      <c r="B17" s="33"/>
      <c r="C17" s="33" t="s">
        <v>53</v>
      </c>
      <c r="D17" s="33"/>
      <c r="E17" s="34"/>
      <c r="F17" s="35"/>
      <c r="G17" s="36">
        <f t="shared" si="0"/>
        <v>0</v>
      </c>
      <c r="H17" s="37">
        <f>IF(G17=0,0,(G17/'FORM 1'!$E$44)*100)</f>
        <v>0</v>
      </c>
    </row>
    <row r="18" spans="1:8" s="14" customFormat="1" ht="12.75">
      <c r="A18" s="39">
        <v>6</v>
      </c>
      <c r="B18" s="33" t="s">
        <v>70</v>
      </c>
      <c r="D18" s="33"/>
      <c r="E18" s="34"/>
      <c r="F18" s="35"/>
      <c r="G18" s="36">
        <f t="shared" si="0"/>
        <v>0</v>
      </c>
      <c r="H18" s="37">
        <f>IF(G18=0,0,(G18/'FORM 1'!$E$44)*100)</f>
        <v>0</v>
      </c>
    </row>
    <row r="19" spans="1:8" s="14" customFormat="1" ht="12.75">
      <c r="A19" s="39">
        <v>7</v>
      </c>
      <c r="B19" s="33" t="s">
        <v>56</v>
      </c>
      <c r="D19" s="33"/>
      <c r="E19" s="34"/>
      <c r="F19" s="35"/>
      <c r="G19" s="36">
        <f t="shared" si="0"/>
        <v>0</v>
      </c>
      <c r="H19" s="37">
        <f>IF(G19=0,0,(G19/'FORM 1'!$E$44)*100)</f>
        <v>0</v>
      </c>
    </row>
    <row r="20" spans="1:8" s="14" customFormat="1" ht="12.75">
      <c r="A20" s="39">
        <v>8</v>
      </c>
      <c r="B20" s="33" t="s">
        <v>57</v>
      </c>
      <c r="C20" s="33"/>
      <c r="D20" s="33"/>
      <c r="E20" s="34"/>
      <c r="F20" s="35"/>
      <c r="G20" s="36">
        <f t="shared" si="0"/>
        <v>0</v>
      </c>
      <c r="H20" s="37">
        <f>IF(G20=0,0,(G20/'FORM 1'!$E$44)*100)</f>
        <v>0</v>
      </c>
    </row>
    <row r="21" spans="1:8" s="14" customFormat="1" ht="12.75">
      <c r="A21" s="39">
        <v>9</v>
      </c>
      <c r="B21" s="33" t="s">
        <v>58</v>
      </c>
      <c r="C21" s="33"/>
      <c r="D21" s="33"/>
      <c r="E21" s="34"/>
      <c r="F21" s="35"/>
      <c r="G21" s="36">
        <f t="shared" si="0"/>
        <v>0</v>
      </c>
      <c r="H21" s="37">
        <f>IF(G21=0,0,(G21/'FORM 1'!$E$44)*100)</f>
        <v>0</v>
      </c>
    </row>
    <row r="22" spans="1:8" s="14" customFormat="1" ht="12.75">
      <c r="A22" s="39">
        <v>10</v>
      </c>
      <c r="B22" s="33" t="s">
        <v>59</v>
      </c>
      <c r="C22" s="33"/>
      <c r="D22" s="33"/>
      <c r="E22" s="34"/>
      <c r="F22" s="35"/>
      <c r="G22" s="36">
        <f t="shared" si="0"/>
        <v>0</v>
      </c>
      <c r="H22" s="37">
        <f>IF(G22=0,0,(G22/'FORM 1'!$E$44)*100)</f>
        <v>0</v>
      </c>
    </row>
    <row r="23" spans="1:8" s="14" customFormat="1" ht="12.75">
      <c r="A23" s="39">
        <v>11</v>
      </c>
      <c r="B23" s="33" t="s">
        <v>71</v>
      </c>
      <c r="C23" s="33"/>
      <c r="D23" s="33"/>
      <c r="E23" s="34"/>
      <c r="F23" s="35"/>
      <c r="G23" s="36">
        <f t="shared" si="0"/>
        <v>0</v>
      </c>
      <c r="H23" s="37">
        <f>IF(G23=0,0,(G23/'FORM 1'!$E$44)*100)</f>
        <v>0</v>
      </c>
    </row>
    <row r="24" spans="1:8" s="14" customFormat="1" ht="12.75">
      <c r="A24" s="39">
        <v>12</v>
      </c>
      <c r="B24" s="33" t="s">
        <v>72</v>
      </c>
      <c r="C24" s="33"/>
      <c r="D24" s="33"/>
      <c r="E24" s="36">
        <f>SUM(E11:E23)</f>
        <v>0</v>
      </c>
      <c r="F24" s="36">
        <f>SUM(F11:F23)</f>
        <v>0</v>
      </c>
      <c r="G24" s="36">
        <f t="shared" si="0"/>
        <v>0</v>
      </c>
      <c r="H24" s="37">
        <f>IF(G24=0,0,(G24/'FORM 1'!$E$44)*100)</f>
        <v>0</v>
      </c>
    </row>
    <row r="25" spans="1:8" s="14" customFormat="1" ht="12.75">
      <c r="A25" s="39">
        <v>13</v>
      </c>
      <c r="B25" s="33" t="s">
        <v>73</v>
      </c>
      <c r="C25" s="33" t="s">
        <v>74</v>
      </c>
      <c r="D25" s="33"/>
      <c r="E25" s="34"/>
      <c r="F25" s="35"/>
      <c r="G25" s="36">
        <f t="shared" si="0"/>
        <v>0</v>
      </c>
      <c r="H25" s="37">
        <f>IF(G25=0,0,(G25/'FORM 1'!$E$44)*100)</f>
        <v>0</v>
      </c>
    </row>
    <row r="26" spans="1:8" s="14" customFormat="1" ht="12.75">
      <c r="A26" s="39"/>
      <c r="B26" s="33"/>
      <c r="C26" s="33" t="s">
        <v>75</v>
      </c>
      <c r="D26" s="33"/>
      <c r="E26" s="34"/>
      <c r="F26" s="35"/>
      <c r="G26" s="36">
        <f t="shared" si="0"/>
        <v>0</v>
      </c>
      <c r="H26" s="37">
        <f>IF(G26=0,0,(G26/'FORM 1'!$E$44)*100)</f>
        <v>0</v>
      </c>
    </row>
    <row r="27" spans="1:8" s="14" customFormat="1" ht="12.75">
      <c r="A27" s="39">
        <v>14</v>
      </c>
      <c r="B27" s="33" t="s">
        <v>76</v>
      </c>
      <c r="C27" s="33"/>
      <c r="D27" s="33"/>
      <c r="E27" s="36">
        <f>SUM(E24:E26)</f>
        <v>0</v>
      </c>
      <c r="F27" s="36">
        <f>SUM(F24:F26)</f>
        <v>0</v>
      </c>
      <c r="G27" s="36">
        <f t="shared" si="0"/>
        <v>0</v>
      </c>
      <c r="H27" s="37">
        <f>IF(G27=0,0,(G27/'FORM 1'!$E$44)*100)</f>
        <v>0</v>
      </c>
    </row>
    <row r="28" spans="1:8" s="14" customFormat="1" ht="12.75">
      <c r="A28" s="39">
        <v>15</v>
      </c>
      <c r="B28" s="33" t="s">
        <v>77</v>
      </c>
      <c r="C28" s="33"/>
      <c r="D28" s="33"/>
      <c r="E28" s="36">
        <f>'FORM 2A'!E28</f>
        <v>0</v>
      </c>
      <c r="F28" s="36">
        <f>'FORM 2A'!F28</f>
        <v>0</v>
      </c>
      <c r="G28" s="36">
        <f t="shared" si="0"/>
        <v>0</v>
      </c>
      <c r="H28" s="37">
        <f>IF(G28=0,0,(G28/'FORM 1'!$E$44)*100)</f>
        <v>0</v>
      </c>
    </row>
    <row r="29" spans="1:8" s="14" customFormat="1" ht="12.75">
      <c r="A29" s="39">
        <v>16</v>
      </c>
      <c r="B29" s="33" t="s">
        <v>78</v>
      </c>
      <c r="C29" s="33"/>
      <c r="D29" s="33"/>
      <c r="E29" s="75">
        <f>E27+E28</f>
        <v>0</v>
      </c>
      <c r="F29" s="75">
        <f>F27+F28</f>
        <v>0</v>
      </c>
      <c r="G29" s="75">
        <f t="shared" si="0"/>
        <v>0</v>
      </c>
      <c r="H29" s="37">
        <f>IF(G29=0,0,(G29/'FORM 1'!$E$44)*100)</f>
        <v>0</v>
      </c>
    </row>
    <row r="30" spans="1:8" s="14" customFormat="1" ht="12.75">
      <c r="A30" s="39"/>
      <c r="B30" s="33"/>
      <c r="C30" s="33"/>
      <c r="D30" s="33"/>
      <c r="E30" s="77"/>
      <c r="F30" s="77"/>
      <c r="G30" s="78"/>
      <c r="H30" s="79"/>
    </row>
    <row r="31" spans="1:8" s="14" customFormat="1" ht="25.5">
      <c r="A31" s="39">
        <v>17</v>
      </c>
      <c r="B31" s="33" t="s">
        <v>79</v>
      </c>
      <c r="C31" s="71" t="s">
        <v>80</v>
      </c>
      <c r="D31" s="33"/>
      <c r="E31" s="83"/>
      <c r="F31" s="83"/>
      <c r="G31" s="65">
        <f>F31-E31</f>
        <v>0</v>
      </c>
      <c r="H31" s="76">
        <f>IF(G31=0,0,(G31/'FORM 1'!$E$44)*100)</f>
        <v>0</v>
      </c>
    </row>
    <row r="32" spans="1:8" s="14" customFormat="1" ht="25.5">
      <c r="A32" s="39">
        <v>18</v>
      </c>
      <c r="B32" s="33" t="s">
        <v>81</v>
      </c>
      <c r="C32" s="71" t="s">
        <v>80</v>
      </c>
      <c r="D32" s="33"/>
      <c r="E32" s="48"/>
      <c r="F32" s="48"/>
      <c r="G32" s="65">
        <f>F32-E32</f>
        <v>0</v>
      </c>
      <c r="H32" s="76">
        <f>IF(G32=0,0,(G32/'FORM 1'!$E$44)*100)</f>
        <v>0</v>
      </c>
    </row>
    <row r="33" spans="1:8" s="14" customFormat="1" ht="12.75" hidden="1">
      <c r="A33" s="100"/>
      <c r="B33" s="33"/>
      <c r="C33" s="33"/>
      <c r="D33" s="33"/>
      <c r="E33" s="36"/>
      <c r="F33" s="36"/>
      <c r="G33" s="36"/>
      <c r="H33" s="37"/>
    </row>
    <row r="34" spans="1:8" ht="12.75">
      <c r="A34" s="100"/>
      <c r="B34" s="14"/>
      <c r="C34" s="14"/>
      <c r="D34" s="14"/>
      <c r="E34" s="2"/>
      <c r="F34" s="2"/>
      <c r="G34" s="10"/>
      <c r="H34" s="9"/>
    </row>
    <row r="35" spans="1:2" ht="15.75">
      <c r="A35" s="100"/>
      <c r="B35" s="90" t="str">
        <f>IF(E31="","Please enter teaching staff FTE's for 2003/2004",IF(F31="","Please enter teaching staff FTE's for 2003/2004",""))</f>
        <v>Please enter teaching staff FTE's for 2003/2004</v>
      </c>
    </row>
    <row r="36" spans="1:2" ht="15.75">
      <c r="A36" s="100"/>
      <c r="B36" s="90" t="str">
        <f>IF(E32="","Please enter non-teaching staff FTE's for 2003/2004",IF(F32="","Please enter non-teaching staff FTE's for 2003/2004",""))</f>
        <v>Please enter non-teaching staff FTE's for 2003/2004</v>
      </c>
    </row>
    <row r="37" ht="12.75">
      <c r="A37" s="100"/>
    </row>
    <row r="38" ht="12.75">
      <c r="A38" s="100"/>
    </row>
    <row r="39" ht="12.75">
      <c r="A39" s="100"/>
    </row>
    <row r="40" ht="12.75">
      <c r="A40" s="100"/>
    </row>
    <row r="41" ht="12.75">
      <c r="A41" s="100"/>
    </row>
  </sheetData>
  <sheetProtection password="EBBB" sheet="1" objects="1" scenarios="1"/>
  <printOptions/>
  <pageMargins left="0.75" right="0.75" top="1" bottom="1" header="0.5" footer="0.5"/>
  <pageSetup fitToHeight="1" fitToWidth="1" horizontalDpi="600" verticalDpi="600" orientation="portrait" paperSize="9" scale="83" r:id="rId1"/>
  <headerFooter alignWithMargins="0">
    <oddFooter>&amp;C&amp;D    &amp;T</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68"/>
  <sheetViews>
    <sheetView workbookViewId="0" topLeftCell="B48">
      <selection activeCell="B68" sqref="B68"/>
    </sheetView>
  </sheetViews>
  <sheetFormatPr defaultColWidth="9.140625" defaultRowHeight="12.75"/>
  <cols>
    <col min="1" max="1" width="2.7109375" style="87" customWidth="1"/>
    <col min="2" max="2" width="22.140625" style="0" customWidth="1"/>
    <col min="3" max="3" width="42.57421875" style="0" customWidth="1"/>
    <col min="4" max="4" width="4.7109375" style="0" customWidth="1"/>
    <col min="5" max="6" width="9.57421875" style="0" bestFit="1" customWidth="1"/>
    <col min="7" max="7" width="7.57421875" style="0" customWidth="1"/>
    <col min="8" max="8" width="8.28125" style="0" bestFit="1" customWidth="1"/>
  </cols>
  <sheetData>
    <row r="1" spans="1:8" s="14" customFormat="1" ht="12.75">
      <c r="A1" s="46" t="s">
        <v>82</v>
      </c>
      <c r="B1" s="25"/>
      <c r="C1" s="1"/>
      <c r="D1" s="13"/>
      <c r="E1" s="2"/>
      <c r="F1" s="2"/>
      <c r="G1" s="10"/>
      <c r="H1" s="9"/>
    </row>
    <row r="2" spans="1:8" s="14" customFormat="1" ht="12.75">
      <c r="A2" s="46" t="s">
        <v>1</v>
      </c>
      <c r="B2" s="25"/>
      <c r="C2" s="1"/>
      <c r="D2" s="13"/>
      <c r="E2" s="2"/>
      <c r="F2" s="2"/>
      <c r="G2" s="10"/>
      <c r="H2" s="9"/>
    </row>
    <row r="3" spans="1:8" s="14" customFormat="1" ht="12.75">
      <c r="A3" s="46" t="s">
        <v>83</v>
      </c>
      <c r="B3" s="25"/>
      <c r="C3" s="1"/>
      <c r="D3" s="13"/>
      <c r="E3" s="2"/>
      <c r="F3" s="2"/>
      <c r="G3" s="10"/>
      <c r="H3" s="9"/>
    </row>
    <row r="4" spans="1:8" s="14" customFormat="1" ht="12.75">
      <c r="A4" s="46"/>
      <c r="B4" s="25"/>
      <c r="C4" s="1"/>
      <c r="D4" s="13"/>
      <c r="E4" s="2"/>
      <c r="F4" s="2"/>
      <c r="G4" s="10"/>
      <c r="H4" s="9"/>
    </row>
    <row r="5" spans="1:8" s="14" customFormat="1" ht="12.75">
      <c r="A5" s="46" t="s">
        <v>210</v>
      </c>
      <c r="B5" s="25"/>
      <c r="D5" s="25">
        <f>IF(DETAILS!D5="","",DETAILS!D5)</f>
      </c>
      <c r="E5" s="2"/>
      <c r="F5" s="2"/>
      <c r="G5" s="10"/>
      <c r="H5" s="9"/>
    </row>
    <row r="6" spans="1:8" s="14" customFormat="1" ht="12.75">
      <c r="A6" s="46" t="s">
        <v>211</v>
      </c>
      <c r="B6" s="25"/>
      <c r="D6" s="25">
        <f>IF(DETAILS!D6="","",DETAILS!D6)</f>
      </c>
      <c r="E6" s="2"/>
      <c r="F6" s="2"/>
      <c r="G6" s="10"/>
      <c r="H6" s="9"/>
    </row>
    <row r="7" spans="1:8" s="14" customFormat="1" ht="12.75">
      <c r="A7" s="46" t="s">
        <v>213</v>
      </c>
      <c r="B7" s="25"/>
      <c r="D7" s="25">
        <f>IF(DETAILS!D7="","",DETAILS!D7)</f>
      </c>
      <c r="E7" s="2"/>
      <c r="F7" s="2"/>
      <c r="G7" s="10"/>
      <c r="H7" s="9"/>
    </row>
    <row r="8" s="14" customFormat="1" ht="12.75">
      <c r="A8" s="87"/>
    </row>
    <row r="9" spans="1:8" s="14" customFormat="1" ht="36">
      <c r="A9" s="46" t="s">
        <v>84</v>
      </c>
      <c r="B9" s="25"/>
      <c r="C9" s="33"/>
      <c r="D9" s="33"/>
      <c r="E9" s="42" t="str">
        <f>'FORM 1'!E9</f>
        <v>Original Estimate 2003-2004</v>
      </c>
      <c r="F9" s="42" t="str">
        <f>'FORM 1'!F9</f>
        <v>Mid Year Update 2003-2004</v>
      </c>
      <c r="G9" s="43" t="s">
        <v>3</v>
      </c>
      <c r="H9" s="44" t="s">
        <v>4</v>
      </c>
    </row>
    <row r="10" spans="1:8" s="14" customFormat="1" ht="12.75">
      <c r="A10" s="39"/>
      <c r="B10" s="33"/>
      <c r="C10" s="33"/>
      <c r="D10" s="33"/>
      <c r="E10" s="69" t="s">
        <v>5</v>
      </c>
      <c r="F10" s="69" t="s">
        <v>5</v>
      </c>
      <c r="G10" s="69" t="s">
        <v>5</v>
      </c>
      <c r="H10" s="45" t="s">
        <v>6</v>
      </c>
    </row>
    <row r="11" spans="1:8" s="14" customFormat="1" ht="12.75">
      <c r="A11" s="39">
        <v>1</v>
      </c>
      <c r="B11" s="33" t="s">
        <v>228</v>
      </c>
      <c r="C11" s="33" t="s">
        <v>85</v>
      </c>
      <c r="D11" s="33"/>
      <c r="E11" s="34"/>
      <c r="F11" s="35"/>
      <c r="G11" s="36">
        <f aca="true" t="shared" si="0" ref="G11:G19">F11-E11</f>
        <v>0</v>
      </c>
      <c r="H11" s="37">
        <f>IF(G11=0,0,(G11/'FORM 1'!$E$44)*100)</f>
        <v>0</v>
      </c>
    </row>
    <row r="12" spans="1:8" s="14" customFormat="1" ht="12.75">
      <c r="A12" s="39"/>
      <c r="B12" s="33"/>
      <c r="C12" s="33" t="s">
        <v>86</v>
      </c>
      <c r="D12" s="33"/>
      <c r="E12" s="34"/>
      <c r="F12" s="35"/>
      <c r="G12" s="36">
        <f t="shared" si="0"/>
        <v>0</v>
      </c>
      <c r="H12" s="37">
        <f>IF(G12=0,0,(G12/'FORM 1'!$E$44)*100)</f>
        <v>0</v>
      </c>
    </row>
    <row r="13" spans="1:8" s="14" customFormat="1" ht="12.75">
      <c r="A13" s="39"/>
      <c r="B13" s="33"/>
      <c r="C13" s="33" t="s">
        <v>87</v>
      </c>
      <c r="D13" s="33"/>
      <c r="E13" s="34"/>
      <c r="F13" s="35"/>
      <c r="G13" s="36">
        <f t="shared" si="0"/>
        <v>0</v>
      </c>
      <c r="H13" s="37">
        <f>IF(G13=0,0,(G13/'FORM 1'!$E$44)*100)</f>
        <v>0</v>
      </c>
    </row>
    <row r="14" spans="1:8" s="14" customFormat="1" ht="12.75">
      <c r="A14" s="39"/>
      <c r="B14" s="33"/>
      <c r="C14" s="33" t="s">
        <v>88</v>
      </c>
      <c r="D14" s="33"/>
      <c r="E14" s="34"/>
      <c r="F14" s="35"/>
      <c r="G14" s="36">
        <f t="shared" si="0"/>
        <v>0</v>
      </c>
      <c r="H14" s="37">
        <f>IF(G14=0,0,(G14/'FORM 1'!$E$44)*100)</f>
        <v>0</v>
      </c>
    </row>
    <row r="15" spans="1:8" s="14" customFormat="1" ht="12.75">
      <c r="A15" s="39"/>
      <c r="B15" s="33"/>
      <c r="C15" s="33" t="s">
        <v>89</v>
      </c>
      <c r="D15" s="33"/>
      <c r="E15" s="34"/>
      <c r="F15" s="35"/>
      <c r="G15" s="36">
        <f t="shared" si="0"/>
        <v>0</v>
      </c>
      <c r="H15" s="37">
        <f>IF(G15=0,0,(G15/'FORM 1'!$E$44)*100)</f>
        <v>0</v>
      </c>
    </row>
    <row r="16" spans="1:8" s="14" customFormat="1" ht="12.75">
      <c r="A16" s="39"/>
      <c r="B16" s="33"/>
      <c r="C16" s="33" t="s">
        <v>90</v>
      </c>
      <c r="D16" s="33"/>
      <c r="E16" s="34"/>
      <c r="F16" s="35"/>
      <c r="G16" s="36">
        <f t="shared" si="0"/>
        <v>0</v>
      </c>
      <c r="H16" s="37">
        <f>IF(G16=0,0,(G16/'FORM 1'!$E$44)*100)</f>
        <v>0</v>
      </c>
    </row>
    <row r="17" spans="1:8" s="14" customFormat="1" ht="12.75">
      <c r="A17" s="39"/>
      <c r="B17" s="33"/>
      <c r="C17" s="33" t="s">
        <v>91</v>
      </c>
      <c r="D17" s="33"/>
      <c r="E17" s="34"/>
      <c r="F17" s="35"/>
      <c r="G17" s="36">
        <f t="shared" si="0"/>
        <v>0</v>
      </c>
      <c r="H17" s="37">
        <f>IF(G17=0,0,(G17/'FORM 1'!$E$44)*100)</f>
        <v>0</v>
      </c>
    </row>
    <row r="18" spans="1:8" s="14" customFormat="1" ht="12.75">
      <c r="A18" s="39"/>
      <c r="B18" s="33"/>
      <c r="C18" s="33" t="s">
        <v>92</v>
      </c>
      <c r="D18" s="33"/>
      <c r="E18" s="35"/>
      <c r="F18" s="35"/>
      <c r="G18" s="36">
        <f t="shared" si="0"/>
        <v>0</v>
      </c>
      <c r="H18" s="37">
        <f>IF(G18=0,0,(G18/'FORM 1'!$E$44)*100)</f>
        <v>0</v>
      </c>
    </row>
    <row r="19" spans="1:8" s="14" customFormat="1" ht="12.75">
      <c r="A19" s="39"/>
      <c r="B19" s="33"/>
      <c r="C19" s="25" t="s">
        <v>93</v>
      </c>
      <c r="D19" s="33"/>
      <c r="E19" s="36">
        <f>SUM(E11:E18)</f>
        <v>0</v>
      </c>
      <c r="F19" s="36">
        <f>SUM(F11:F18)</f>
        <v>0</v>
      </c>
      <c r="G19" s="36">
        <f t="shared" si="0"/>
        <v>0</v>
      </c>
      <c r="H19" s="37">
        <f>IF(G19=0,0,(G19/'FORM 1'!$E$44)*100)</f>
        <v>0</v>
      </c>
    </row>
    <row r="20" spans="1:8" s="14" customFormat="1" ht="12.75">
      <c r="A20" s="39"/>
      <c r="E20" s="7"/>
      <c r="F20" s="7"/>
      <c r="G20" s="8"/>
      <c r="H20" s="9"/>
    </row>
    <row r="21" spans="1:8" s="14" customFormat="1" ht="12.75">
      <c r="A21" s="39">
        <v>2</v>
      </c>
      <c r="B21" s="39" t="s">
        <v>94</v>
      </c>
      <c r="C21" s="39" t="s">
        <v>95</v>
      </c>
      <c r="D21" s="39"/>
      <c r="E21" s="62"/>
      <c r="F21" s="62"/>
      <c r="G21" s="103">
        <f>F21-E21</f>
        <v>0</v>
      </c>
      <c r="H21" s="104">
        <f>IF(G21=0,0,(G21/'FORM 1'!$E$44)*100)</f>
        <v>0</v>
      </c>
    </row>
    <row r="22" spans="1:8" s="14" customFormat="1" ht="12.75">
      <c r="A22" s="39"/>
      <c r="B22" s="39"/>
      <c r="C22" s="39" t="s">
        <v>96</v>
      </c>
      <c r="D22" s="39"/>
      <c r="E22" s="63"/>
      <c r="F22" s="63"/>
      <c r="G22" s="82">
        <f>F22-E22</f>
        <v>0</v>
      </c>
      <c r="H22" s="108">
        <f>IF(G22=0,0,(G22/'FORM 1'!$E$44)*100)</f>
        <v>0</v>
      </c>
    </row>
    <row r="23" spans="1:8" s="14" customFormat="1" ht="12.75">
      <c r="A23" s="39"/>
      <c r="B23" s="39"/>
      <c r="C23" s="39" t="s">
        <v>216</v>
      </c>
      <c r="D23" s="39"/>
      <c r="E23" s="105"/>
      <c r="F23" s="105"/>
      <c r="G23" s="105"/>
      <c r="H23" s="106"/>
    </row>
    <row r="24" spans="1:8" s="14" customFormat="1" ht="26.25" customHeight="1">
      <c r="A24" s="39"/>
      <c r="B24" s="39"/>
      <c r="C24" s="115" t="s">
        <v>234</v>
      </c>
      <c r="D24" s="39"/>
      <c r="E24" s="63"/>
      <c r="F24" s="63"/>
      <c r="G24" s="82">
        <f>F24-E24</f>
        <v>0</v>
      </c>
      <c r="H24" s="37">
        <f>IF(G24=0,0,(G24/'FORM 1'!$E$44)*100)</f>
        <v>0</v>
      </c>
    </row>
    <row r="25" spans="1:8" s="14" customFormat="1" ht="12.75">
      <c r="A25" s="39"/>
      <c r="B25" s="39"/>
      <c r="C25" s="39" t="s">
        <v>215</v>
      </c>
      <c r="D25" s="39"/>
      <c r="E25" s="114"/>
      <c r="F25" s="114"/>
      <c r="G25" s="65">
        <f>F25-E25</f>
        <v>0</v>
      </c>
      <c r="H25" s="37">
        <f>IF(G25=0,0,(G25/'FORM 1'!$E$44)*100)</f>
        <v>0</v>
      </c>
    </row>
    <row r="26" spans="1:8" s="14" customFormat="1" ht="12.75">
      <c r="A26" s="39"/>
      <c r="B26" s="39"/>
      <c r="C26" s="46" t="s">
        <v>217</v>
      </c>
      <c r="D26" s="39"/>
      <c r="E26" s="36">
        <f>SUM(E21:E25)</f>
        <v>0</v>
      </c>
      <c r="F26" s="36">
        <f>SUM(F21:F25)</f>
        <v>0</v>
      </c>
      <c r="G26" s="36">
        <f>F26-E26</f>
        <v>0</v>
      </c>
      <c r="H26" s="37">
        <f>IF(G26=0,0,(G26/'FORM 1'!$E$44)*100)</f>
        <v>0</v>
      </c>
    </row>
    <row r="27" spans="1:8" s="14" customFormat="1" ht="12.75">
      <c r="A27" s="39"/>
      <c r="E27" s="7"/>
      <c r="F27" s="7"/>
      <c r="G27" s="8"/>
      <c r="H27" s="9"/>
    </row>
    <row r="28" spans="1:8" s="14" customFormat="1" ht="12.75">
      <c r="A28" s="39">
        <v>3</v>
      </c>
      <c r="B28" s="33" t="s">
        <v>97</v>
      </c>
      <c r="C28" s="33" t="s">
        <v>98</v>
      </c>
      <c r="D28" s="39"/>
      <c r="E28" s="35"/>
      <c r="F28" s="35"/>
      <c r="G28" s="36">
        <f aca="true" t="shared" si="1" ref="G28:G35">F28-E28</f>
        <v>0</v>
      </c>
      <c r="H28" s="37">
        <f>IF(G28=0,0,(G28/'FORM 1'!$E$44)*100)</f>
        <v>0</v>
      </c>
    </row>
    <row r="29" spans="1:8" s="14" customFormat="1" ht="12.75">
      <c r="A29" s="39"/>
      <c r="B29" s="33" t="s">
        <v>99</v>
      </c>
      <c r="C29" s="33" t="s">
        <v>100</v>
      </c>
      <c r="D29" s="39"/>
      <c r="E29" s="35"/>
      <c r="F29" s="35"/>
      <c r="G29" s="36">
        <f t="shared" si="1"/>
        <v>0</v>
      </c>
      <c r="H29" s="37">
        <f>IF(G29=0,0,(G29/'FORM 1'!$E$44)*100)</f>
        <v>0</v>
      </c>
    </row>
    <row r="30" spans="1:8" s="14" customFormat="1" ht="12.75">
      <c r="A30" s="39"/>
      <c r="B30" s="33"/>
      <c r="C30" s="33" t="s">
        <v>101</v>
      </c>
      <c r="D30" s="39"/>
      <c r="E30" s="35"/>
      <c r="F30" s="35"/>
      <c r="G30" s="36">
        <f t="shared" si="1"/>
        <v>0</v>
      </c>
      <c r="H30" s="37">
        <f>IF(G30=0,0,(G30/'FORM 1'!$E$44)*100)</f>
        <v>0</v>
      </c>
    </row>
    <row r="31" spans="1:8" s="14" customFormat="1" ht="12.75">
      <c r="A31" s="39"/>
      <c r="B31" s="33"/>
      <c r="C31" s="33" t="s">
        <v>102</v>
      </c>
      <c r="D31" s="39"/>
      <c r="E31" s="35"/>
      <c r="F31" s="35"/>
      <c r="G31" s="36">
        <f t="shared" si="1"/>
        <v>0</v>
      </c>
      <c r="H31" s="37">
        <f>IF(G31=0,0,(G31/'FORM 1'!$E$44)*100)</f>
        <v>0</v>
      </c>
    </row>
    <row r="32" spans="1:8" s="14" customFormat="1" ht="12.75">
      <c r="A32" s="39"/>
      <c r="B32" s="33"/>
      <c r="C32" s="33" t="s">
        <v>103</v>
      </c>
      <c r="D32" s="39"/>
      <c r="E32" s="35"/>
      <c r="F32" s="35"/>
      <c r="G32" s="36">
        <f t="shared" si="1"/>
        <v>0</v>
      </c>
      <c r="H32" s="37">
        <f>IF(G32=0,0,(G32/'FORM 1'!$E$44)*100)</f>
        <v>0</v>
      </c>
    </row>
    <row r="33" spans="1:8" s="14" customFormat="1" ht="12.75">
      <c r="A33" s="39"/>
      <c r="B33" s="33"/>
      <c r="C33" s="33" t="s">
        <v>104</v>
      </c>
      <c r="D33" s="39"/>
      <c r="E33" s="35"/>
      <c r="F33" s="35"/>
      <c r="G33" s="36">
        <f t="shared" si="1"/>
        <v>0</v>
      </c>
      <c r="H33" s="37">
        <f>IF(G33=0,0,(G33/'FORM 1'!$E$44)*100)</f>
        <v>0</v>
      </c>
    </row>
    <row r="34" spans="1:8" s="14" customFormat="1" ht="12.75">
      <c r="A34" s="39"/>
      <c r="B34" s="33"/>
      <c r="C34" s="33" t="s">
        <v>22</v>
      </c>
      <c r="D34" s="39"/>
      <c r="E34" s="35"/>
      <c r="F34" s="35"/>
      <c r="G34" s="36">
        <f t="shared" si="1"/>
        <v>0</v>
      </c>
      <c r="H34" s="37">
        <f>IF(G34=0,0,(G34/'FORM 1'!$E$44)*100)</f>
        <v>0</v>
      </c>
    </row>
    <row r="35" spans="1:8" s="14" customFormat="1" ht="12.75">
      <c r="A35" s="39"/>
      <c r="B35" s="33"/>
      <c r="C35" s="25" t="s">
        <v>105</v>
      </c>
      <c r="D35" s="39"/>
      <c r="E35" s="36">
        <f>SUM(E28:E34)</f>
        <v>0</v>
      </c>
      <c r="F35" s="36">
        <f>SUM(F28:F34)</f>
        <v>0</v>
      </c>
      <c r="G35" s="36">
        <f t="shared" si="1"/>
        <v>0</v>
      </c>
      <c r="H35" s="37">
        <f>IF(G35=0,0,(G35/'FORM 1'!$E$44)*100)</f>
        <v>0</v>
      </c>
    </row>
    <row r="36" spans="1:8" s="14" customFormat="1" ht="12.75">
      <c r="A36" s="39"/>
      <c r="E36" s="8"/>
      <c r="F36" s="8"/>
      <c r="G36" s="8"/>
      <c r="H36" s="9"/>
    </row>
    <row r="37" spans="1:8" s="14" customFormat="1" ht="12.75">
      <c r="A37" s="39">
        <v>4</v>
      </c>
      <c r="B37" s="25" t="s">
        <v>106</v>
      </c>
      <c r="C37" s="33"/>
      <c r="D37" s="39"/>
      <c r="E37" s="36">
        <f>E26-E35</f>
        <v>0</v>
      </c>
      <c r="F37" s="36">
        <f>F26-F35</f>
        <v>0</v>
      </c>
      <c r="G37" s="36">
        <f>F37-E37</f>
        <v>0</v>
      </c>
      <c r="H37" s="37">
        <f>IF(G37=0,0,(G37/'FORM 1'!$E$44)*100)</f>
        <v>0</v>
      </c>
    </row>
    <row r="38" spans="1:8" s="14" customFormat="1" ht="12.75">
      <c r="A38" s="39"/>
      <c r="B38" s="5"/>
      <c r="E38" s="23"/>
      <c r="F38" s="23"/>
      <c r="G38" s="8"/>
      <c r="H38" s="9"/>
    </row>
    <row r="39" spans="1:8" s="14" customFormat="1" ht="12.75">
      <c r="A39" s="39">
        <v>5</v>
      </c>
      <c r="B39" s="25" t="s">
        <v>107</v>
      </c>
      <c r="C39" s="33"/>
      <c r="D39" s="39"/>
      <c r="E39" s="36">
        <f>E19+E37</f>
        <v>0</v>
      </c>
      <c r="F39" s="36">
        <f>F19+F37</f>
        <v>0</v>
      </c>
      <c r="G39" s="36">
        <f>F39-E39</f>
        <v>0</v>
      </c>
      <c r="H39" s="37">
        <f>IF(G39=0,0,(G39/'FORM 1'!$E$44)*100)</f>
        <v>0</v>
      </c>
    </row>
    <row r="40" spans="1:8" s="14" customFormat="1" ht="12.75">
      <c r="A40" s="39"/>
      <c r="E40" s="23"/>
      <c r="F40" s="23"/>
      <c r="G40" s="8"/>
      <c r="H40" s="9"/>
    </row>
    <row r="41" spans="1:8" s="14" customFormat="1" ht="12.75">
      <c r="A41" s="39">
        <v>6</v>
      </c>
      <c r="B41" s="33" t="s">
        <v>108</v>
      </c>
      <c r="C41" s="33" t="s">
        <v>109</v>
      </c>
      <c r="D41" s="39"/>
      <c r="E41" s="35"/>
      <c r="F41" s="35"/>
      <c r="G41" s="36">
        <f>F41-E41</f>
        <v>0</v>
      </c>
      <c r="H41" s="37">
        <f>IF(G41=0,0,(G41/'FORM 1'!$E$44)*100)</f>
        <v>0</v>
      </c>
    </row>
    <row r="42" spans="1:8" s="14" customFormat="1" ht="12.75">
      <c r="A42" s="39"/>
      <c r="B42" s="33" t="s">
        <v>110</v>
      </c>
      <c r="C42" s="33" t="s">
        <v>111</v>
      </c>
      <c r="D42" s="39"/>
      <c r="E42" s="35"/>
      <c r="F42" s="35"/>
      <c r="G42" s="36">
        <f>F42-E42</f>
        <v>0</v>
      </c>
      <c r="H42" s="37">
        <f>IF(G42=0,0,(G42/'FORM 1'!$E$44)*100)</f>
        <v>0</v>
      </c>
    </row>
    <row r="43" spans="1:8" s="14" customFormat="1" ht="12.75">
      <c r="A43" s="39"/>
      <c r="B43" s="33"/>
      <c r="C43" s="33" t="s">
        <v>112</v>
      </c>
      <c r="D43" s="39"/>
      <c r="E43" s="35"/>
      <c r="F43" s="35"/>
      <c r="G43" s="36">
        <f>F43-E43</f>
        <v>0</v>
      </c>
      <c r="H43" s="37">
        <f>IF(G43=0,0,(G43/'FORM 1'!$E$44)*100)</f>
        <v>0</v>
      </c>
    </row>
    <row r="44" spans="1:8" s="14" customFormat="1" ht="12.75">
      <c r="A44" s="39"/>
      <c r="B44" s="33"/>
      <c r="C44" s="25" t="s">
        <v>113</v>
      </c>
      <c r="D44" s="39"/>
      <c r="E44" s="36">
        <f>SUM(E41:E43)</f>
        <v>0</v>
      </c>
      <c r="F44" s="36">
        <f>SUM(F41:F43)</f>
        <v>0</v>
      </c>
      <c r="G44" s="36">
        <f>F44-E44</f>
        <v>0</v>
      </c>
      <c r="H44" s="37">
        <f>IF(G44=0,0,(G44/'FORM 1'!$E$44)*100)</f>
        <v>0</v>
      </c>
    </row>
    <row r="45" spans="1:8" s="14" customFormat="1" ht="12.75">
      <c r="A45" s="39"/>
      <c r="E45" s="23"/>
      <c r="F45" s="23"/>
      <c r="G45" s="8"/>
      <c r="H45" s="9"/>
    </row>
    <row r="46" spans="1:8" s="14" customFormat="1" ht="12.75">
      <c r="A46" s="39">
        <v>7</v>
      </c>
      <c r="B46" s="33" t="s">
        <v>114</v>
      </c>
      <c r="C46" s="46"/>
      <c r="D46" s="39"/>
      <c r="E46" s="35"/>
      <c r="F46" s="35"/>
      <c r="G46" s="36">
        <f>F46-E46</f>
        <v>0</v>
      </c>
      <c r="H46" s="37">
        <f>IF(G46=0,0,(G46/'FORM 1'!$E$44)*100)</f>
        <v>0</v>
      </c>
    </row>
    <row r="47" spans="1:8" s="14" customFormat="1" ht="12.75">
      <c r="A47" s="39"/>
      <c r="E47" s="23"/>
      <c r="F47" s="23"/>
      <c r="G47" s="8"/>
      <c r="H47" s="9"/>
    </row>
    <row r="48" spans="1:8" s="14" customFormat="1" ht="12.75">
      <c r="A48" s="39">
        <v>8</v>
      </c>
      <c r="B48" s="25" t="s">
        <v>115</v>
      </c>
      <c r="C48" s="33"/>
      <c r="D48" s="39"/>
      <c r="E48" s="47">
        <f>E39-E44-E46</f>
        <v>0</v>
      </c>
      <c r="F48" s="47">
        <f>F39-F44-F46</f>
        <v>0</v>
      </c>
      <c r="G48" s="47">
        <f>F48-E48</f>
        <v>0</v>
      </c>
      <c r="H48" s="102">
        <f>IF(G48=0,0,(G48/'FORM 1'!$E$44)*100)</f>
        <v>0</v>
      </c>
    </row>
    <row r="49" spans="1:8" s="14" customFormat="1" ht="12.75">
      <c r="A49" s="39"/>
      <c r="B49" s="5"/>
      <c r="E49" s="24"/>
      <c r="F49" s="24"/>
      <c r="G49"/>
      <c r="H49"/>
    </row>
    <row r="50" spans="1:8" s="14" customFormat="1" ht="12.75">
      <c r="A50" s="39">
        <v>9</v>
      </c>
      <c r="B50" s="33" t="s">
        <v>116</v>
      </c>
      <c r="C50" s="39"/>
      <c r="D50" s="39"/>
      <c r="E50" s="48"/>
      <c r="F50" s="48"/>
      <c r="G50" s="36">
        <f>F50-E50</f>
        <v>0</v>
      </c>
      <c r="H50" s="37">
        <f>IF(G50=0,0,(G50/'FORM 1'!$E$44)*100)</f>
        <v>0</v>
      </c>
    </row>
    <row r="51" spans="1:8" s="14" customFormat="1" ht="12.75">
      <c r="A51" s="39"/>
      <c r="E51" s="23"/>
      <c r="F51" s="23"/>
      <c r="G51" s="8"/>
      <c r="H51" s="9"/>
    </row>
    <row r="52" spans="1:8" s="14" customFormat="1" ht="12.75">
      <c r="A52" s="39">
        <v>10</v>
      </c>
      <c r="B52" s="33" t="s">
        <v>117</v>
      </c>
      <c r="C52" s="39"/>
      <c r="D52" s="39"/>
      <c r="E52" s="35"/>
      <c r="F52" s="35"/>
      <c r="G52" s="36">
        <f>F52-E52</f>
        <v>0</v>
      </c>
      <c r="H52" s="37">
        <f>IF(G52=0,0,(G52/'FORM 1'!$E$44)*100)</f>
        <v>0</v>
      </c>
    </row>
    <row r="53" spans="1:8" s="14" customFormat="1" ht="12.75">
      <c r="A53" s="39"/>
      <c r="B53" s="2"/>
      <c r="E53" s="23"/>
      <c r="F53" s="23"/>
      <c r="G53" s="8"/>
      <c r="H53" s="9"/>
    </row>
    <row r="54" spans="1:8" s="14" customFormat="1" ht="12.75">
      <c r="A54" s="39">
        <v>11</v>
      </c>
      <c r="B54" s="33" t="s">
        <v>118</v>
      </c>
      <c r="C54" s="33"/>
      <c r="D54" s="33"/>
      <c r="E54" s="35"/>
      <c r="F54" s="35"/>
      <c r="G54" s="36">
        <f>F54-E54</f>
        <v>0</v>
      </c>
      <c r="H54" s="37">
        <f>IF(G54=0,0,(G54/'FORM 1'!$E$44)*100)</f>
        <v>0</v>
      </c>
    </row>
    <row r="55" spans="1:8" s="14" customFormat="1" ht="12.75">
      <c r="A55" s="39"/>
      <c r="B55" s="2"/>
      <c r="E55" s="23"/>
      <c r="F55" s="23"/>
      <c r="G55" s="8"/>
      <c r="H55" s="9"/>
    </row>
    <row r="56" spans="1:8" s="14" customFormat="1" ht="12.75">
      <c r="A56" s="39">
        <v>12</v>
      </c>
      <c r="B56" s="33" t="s">
        <v>119</v>
      </c>
      <c r="C56" s="33"/>
      <c r="D56" s="33"/>
      <c r="E56" s="35"/>
      <c r="F56" s="35"/>
      <c r="G56" s="36">
        <f>F56-E56</f>
        <v>0</v>
      </c>
      <c r="H56" s="37">
        <f>IF(G56=0,0,(G56/'FORM 1'!$E$44)*100)</f>
        <v>0</v>
      </c>
    </row>
    <row r="57" spans="1:8" s="14" customFormat="1" ht="12.75">
      <c r="A57" s="39"/>
      <c r="E57" s="23"/>
      <c r="F57" s="23"/>
      <c r="G57" s="10"/>
      <c r="H57" s="9"/>
    </row>
    <row r="58" spans="1:8" s="14" customFormat="1" ht="12.75">
      <c r="A58" s="39">
        <v>13</v>
      </c>
      <c r="B58" s="33" t="s">
        <v>120</v>
      </c>
      <c r="C58" s="33"/>
      <c r="D58" s="33"/>
      <c r="E58" s="36">
        <f>'FORM 1'!E69</f>
        <v>0</v>
      </c>
      <c r="F58" s="36">
        <f>'FORM 1'!F69</f>
        <v>0</v>
      </c>
      <c r="G58" s="36">
        <f>F58-E58</f>
        <v>0</v>
      </c>
      <c r="H58" s="37">
        <f>IF(G58=0,0,(G58/'FORM 1'!$E$44)*100)</f>
        <v>0</v>
      </c>
    </row>
    <row r="59" spans="1:8" s="14" customFormat="1" ht="12.75">
      <c r="A59" s="39"/>
      <c r="E59" s="23"/>
      <c r="F59" s="23"/>
      <c r="G59" s="8"/>
      <c r="H59" s="9"/>
    </row>
    <row r="60" spans="1:8" s="14" customFormat="1" ht="12.75">
      <c r="A60" s="39">
        <v>14</v>
      </c>
      <c r="B60" s="25" t="s">
        <v>121</v>
      </c>
      <c r="C60" s="33"/>
      <c r="D60" s="33"/>
      <c r="E60" s="36">
        <f>E52+E54+E56+E58</f>
        <v>0</v>
      </c>
      <c r="F60" s="36">
        <f>F52+F54+F56+F58</f>
        <v>0</v>
      </c>
      <c r="G60" s="36">
        <f>F60-E60</f>
        <v>0</v>
      </c>
      <c r="H60" s="37">
        <f>IF(G60=0,0,(G60/'FORM 1'!$E$44)*100)</f>
        <v>0</v>
      </c>
    </row>
    <row r="61" spans="1:8" s="14" customFormat="1" ht="12.75">
      <c r="A61" s="39"/>
      <c r="B61" s="5"/>
      <c r="E61" s="24"/>
      <c r="F61" s="24"/>
      <c r="G61"/>
      <c r="H61"/>
    </row>
    <row r="62" spans="1:8" s="14" customFormat="1" ht="12.75">
      <c r="A62" s="39">
        <v>15</v>
      </c>
      <c r="B62" s="25" t="s">
        <v>122</v>
      </c>
      <c r="C62" s="33"/>
      <c r="D62" s="33"/>
      <c r="E62" s="47">
        <f>(E50+E60)</f>
        <v>0</v>
      </c>
      <c r="F62" s="47">
        <f>(F50+F60)</f>
        <v>0</v>
      </c>
      <c r="G62" s="47">
        <f>F62-E62</f>
        <v>0</v>
      </c>
      <c r="H62" s="102">
        <f>IF(G62=0,0,(G62/'FORM 1'!$E$44)*100)</f>
        <v>0</v>
      </c>
    </row>
    <row r="63" spans="1:8" s="14" customFormat="1" ht="12.75">
      <c r="A63" s="39"/>
      <c r="B63" s="5"/>
      <c r="E63"/>
      <c r="F63"/>
      <c r="G63"/>
      <c r="H63"/>
    </row>
    <row r="64" spans="1:8" s="14" customFormat="1" ht="12.75">
      <c r="A64" s="39"/>
      <c r="E64" s="6"/>
      <c r="F64" s="6"/>
      <c r="G64" s="12"/>
      <c r="H64" s="9"/>
    </row>
    <row r="65" spans="1:8" s="14" customFormat="1" ht="12.75">
      <c r="A65" s="39">
        <v>16</v>
      </c>
      <c r="B65" s="33" t="s">
        <v>123</v>
      </c>
      <c r="C65" s="16"/>
      <c r="E65" s="37">
        <f>IF(('FORM 1'!E44-'FORM 1'!E13)=0,0,(E24+E25-E28)/('FORM 1'!E44-'FORM 1'!E13))*365</f>
        <v>0</v>
      </c>
      <c r="F65" s="37">
        <f>IF(('FORM 1'!F44-'FORM 1'!F13)=0,0,(F24+F25-F28)/('FORM 1'!F44-'FORM 1'!F13))*365</f>
        <v>0</v>
      </c>
      <c r="G65" s="15"/>
      <c r="H65" s="15"/>
    </row>
    <row r="66" spans="1:8" s="14" customFormat="1" ht="12.75">
      <c r="A66" s="39">
        <v>17</v>
      </c>
      <c r="B66" s="33" t="s">
        <v>124</v>
      </c>
      <c r="C66" s="16"/>
      <c r="E66" s="49">
        <f>IF(E35=0,0,E26/E35)</f>
        <v>0</v>
      </c>
      <c r="F66" s="37">
        <f>IF(F35=0,0,F26/F35)</f>
        <v>0</v>
      </c>
      <c r="G66" s="15"/>
      <c r="H66" s="15"/>
    </row>
    <row r="67" spans="1:3" s="16" customFormat="1" ht="15.75">
      <c r="A67" s="88"/>
      <c r="B67" s="90">
        <f>IF(AND((E48)&lt;=(E62+5),(E48)&gt;=(E62-5)),"","Original Estimate Balance Sheet does not balance")</f>
      </c>
      <c r="C67"/>
    </row>
    <row r="68" spans="1:3" s="16" customFormat="1" ht="15.75">
      <c r="A68" s="88"/>
      <c r="B68" s="90">
        <f>IF(AND((F48)&lt;=(F62+5),(F48)&gt;=(F62-5)),"","Mid-year update Balance Sheet does not balance")</f>
      </c>
      <c r="C68"/>
    </row>
  </sheetData>
  <sheetProtection password="EBBB" sheet="1" objects="1" scenarios="1"/>
  <printOptions/>
  <pageMargins left="0.75" right="0.75" top="1" bottom="1" header="0.5" footer="0.5"/>
  <pageSetup fitToHeight="1" fitToWidth="1" horizontalDpi="600" verticalDpi="600" orientation="portrait" paperSize="9" scale="80" r:id="rId1"/>
  <headerFooter alignWithMargins="0">
    <oddFooter>&amp;C&amp;D    &amp;T</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H64"/>
  <sheetViews>
    <sheetView workbookViewId="0" topLeftCell="A44">
      <selection activeCell="B62" sqref="B62"/>
    </sheetView>
  </sheetViews>
  <sheetFormatPr defaultColWidth="9.140625" defaultRowHeight="12.75" outlineLevelRow="1"/>
  <cols>
    <col min="1" max="1" width="2.7109375" style="33" customWidth="1"/>
    <col min="2" max="2" width="30.7109375" style="0" customWidth="1"/>
    <col min="3" max="3" width="19.7109375" style="0" customWidth="1"/>
    <col min="4" max="4" width="12.7109375" style="0" customWidth="1"/>
    <col min="5" max="6" width="9.7109375" style="0" customWidth="1"/>
    <col min="7" max="7" width="8.28125" style="0" bestFit="1" customWidth="1"/>
    <col min="8" max="8" width="9.7109375" style="0" customWidth="1"/>
  </cols>
  <sheetData>
    <row r="1" spans="1:8" s="14" customFormat="1" ht="12.75">
      <c r="A1" s="25" t="s">
        <v>125</v>
      </c>
      <c r="B1" s="25"/>
      <c r="C1" s="1"/>
      <c r="D1" s="13"/>
      <c r="E1" s="2"/>
      <c r="F1" s="2"/>
      <c r="G1" s="10"/>
      <c r="H1" s="9"/>
    </row>
    <row r="2" spans="1:8" s="14" customFormat="1" ht="12.75">
      <c r="A2" s="25" t="s">
        <v>1</v>
      </c>
      <c r="B2" s="25"/>
      <c r="C2" s="1"/>
      <c r="D2" s="13"/>
      <c r="E2" s="2"/>
      <c r="F2" s="2"/>
      <c r="G2" s="10"/>
      <c r="H2" s="9"/>
    </row>
    <row r="3" spans="1:8" s="14" customFormat="1" ht="12.75">
      <c r="A3" s="25" t="s">
        <v>126</v>
      </c>
      <c r="B3" s="25"/>
      <c r="C3" s="1"/>
      <c r="D3" s="13"/>
      <c r="E3" s="2"/>
      <c r="F3" s="2"/>
      <c r="G3" s="10"/>
      <c r="H3" s="9"/>
    </row>
    <row r="4" spans="1:8" s="14" customFormat="1" ht="12.75">
      <c r="A4" s="25"/>
      <c r="B4" s="25"/>
      <c r="C4" s="1"/>
      <c r="D4" s="13"/>
      <c r="E4" s="2"/>
      <c r="F4" s="2"/>
      <c r="G4" s="10"/>
      <c r="H4" s="9"/>
    </row>
    <row r="5" spans="1:8" s="14" customFormat="1" ht="12.75">
      <c r="A5" s="25" t="s">
        <v>210</v>
      </c>
      <c r="B5" s="25"/>
      <c r="D5" s="25">
        <f>IF(DETAILS!D5="","",DETAILS!D5)</f>
      </c>
      <c r="E5" s="2"/>
      <c r="F5" s="2"/>
      <c r="G5" s="10"/>
      <c r="H5" s="9"/>
    </row>
    <row r="6" spans="1:8" s="14" customFormat="1" ht="12.75">
      <c r="A6" s="25" t="s">
        <v>211</v>
      </c>
      <c r="B6" s="25"/>
      <c r="D6" s="25">
        <f>IF(DETAILS!D6="","",DETAILS!D6)</f>
      </c>
      <c r="E6" s="2"/>
      <c r="F6" s="2"/>
      <c r="G6" s="10"/>
      <c r="H6" s="9"/>
    </row>
    <row r="7" spans="1:8" s="14" customFormat="1" ht="12.75">
      <c r="A7" s="25" t="s">
        <v>213</v>
      </c>
      <c r="B7" s="25"/>
      <c r="D7" s="25">
        <f>IF(DETAILS!D7="","",DETAILS!D7)</f>
      </c>
      <c r="E7" s="2"/>
      <c r="F7" s="2"/>
      <c r="G7" s="10"/>
      <c r="H7" s="9"/>
    </row>
    <row r="8" s="14" customFormat="1" ht="12.75">
      <c r="A8" s="33"/>
    </row>
    <row r="9" spans="1:8" s="14" customFormat="1" ht="38.25">
      <c r="A9" s="33"/>
      <c r="E9" s="27" t="str">
        <f>'FORM 1'!E9</f>
        <v>Original Estimate 2003-2004</v>
      </c>
      <c r="F9" s="27" t="str">
        <f>'FORM 1'!F9</f>
        <v>Mid Year Update 2003-2004</v>
      </c>
      <c r="G9" s="28" t="s">
        <v>3</v>
      </c>
      <c r="H9" s="29" t="s">
        <v>4</v>
      </c>
    </row>
    <row r="10" spans="1:8" s="14" customFormat="1" ht="12.75">
      <c r="A10" s="33"/>
      <c r="E10" s="68" t="s">
        <v>5</v>
      </c>
      <c r="F10" s="68" t="s">
        <v>5</v>
      </c>
      <c r="G10" s="68" t="s">
        <v>5</v>
      </c>
      <c r="H10" s="32" t="s">
        <v>6</v>
      </c>
    </row>
    <row r="11" spans="1:8" s="14" customFormat="1" ht="12.75">
      <c r="A11" s="39">
        <v>1</v>
      </c>
      <c r="B11" s="39" t="s">
        <v>127</v>
      </c>
      <c r="C11" s="39"/>
      <c r="D11" s="39"/>
      <c r="E11" s="35"/>
      <c r="F11" s="35"/>
      <c r="G11" s="36">
        <f>F11-E11</f>
        <v>0</v>
      </c>
      <c r="H11" s="37">
        <f>IF(G11=0,0,(G11/'FORM 1'!$E$44)*100)</f>
        <v>0</v>
      </c>
    </row>
    <row r="12" spans="1:8" s="14" customFormat="1" ht="12.75">
      <c r="A12" s="39"/>
      <c r="B12" s="39"/>
      <c r="C12" s="39"/>
      <c r="D12" s="39"/>
      <c r="E12" s="51"/>
      <c r="F12" s="51"/>
      <c r="G12" s="52"/>
      <c r="H12" s="41"/>
    </row>
    <row r="13" spans="1:8" s="14" customFormat="1" ht="12.75">
      <c r="A13" s="39">
        <v>2</v>
      </c>
      <c r="B13" s="39" t="s">
        <v>128</v>
      </c>
      <c r="C13" s="39"/>
      <c r="D13" s="39"/>
      <c r="E13" s="51"/>
      <c r="F13" s="51"/>
      <c r="G13" s="52"/>
      <c r="H13" s="41"/>
    </row>
    <row r="14" spans="1:8" s="14" customFormat="1" ht="12.75">
      <c r="A14" s="39"/>
      <c r="B14" s="39" t="s">
        <v>129</v>
      </c>
      <c r="C14" s="39"/>
      <c r="D14" s="39"/>
      <c r="E14" s="35"/>
      <c r="F14" s="35"/>
      <c r="G14" s="36">
        <f>F14-E14</f>
        <v>0</v>
      </c>
      <c r="H14" s="37">
        <f>IF(G14=0,0,(G14/'FORM 1'!$E$44)*100)</f>
        <v>0</v>
      </c>
    </row>
    <row r="15" spans="1:8" s="14" customFormat="1" ht="12.75">
      <c r="A15" s="39"/>
      <c r="B15" s="39" t="s">
        <v>130</v>
      </c>
      <c r="C15" s="39"/>
      <c r="D15" s="39"/>
      <c r="E15" s="35"/>
      <c r="F15" s="35"/>
      <c r="G15" s="36">
        <f>F15-E15</f>
        <v>0</v>
      </c>
      <c r="H15" s="37">
        <f>IF(G15=0,0,(G15/'FORM 1'!$E$44)*100)</f>
        <v>0</v>
      </c>
    </row>
    <row r="16" spans="1:8" s="14" customFormat="1" ht="12.75">
      <c r="A16" s="39"/>
      <c r="B16" s="39" t="s">
        <v>131</v>
      </c>
      <c r="C16" s="39"/>
      <c r="D16" s="39"/>
      <c r="E16" s="35"/>
      <c r="F16" s="35"/>
      <c r="G16" s="36">
        <f>F16-E16</f>
        <v>0</v>
      </c>
      <c r="H16" s="37">
        <f>IF(G16=0,0,(G16/'FORM 1'!$E$44)*100)</f>
        <v>0</v>
      </c>
    </row>
    <row r="17" spans="1:8" s="14" customFormat="1" ht="12.75">
      <c r="A17" s="39"/>
      <c r="B17" s="39" t="s">
        <v>132</v>
      </c>
      <c r="C17" s="39"/>
      <c r="D17" s="39"/>
      <c r="E17" s="36">
        <f>SUM(E14:E16)</f>
        <v>0</v>
      </c>
      <c r="F17" s="36">
        <f>SUM(F14:F16)</f>
        <v>0</v>
      </c>
      <c r="G17" s="36">
        <f>F17-E17</f>
        <v>0</v>
      </c>
      <c r="H17" s="37">
        <f>IF(G17=0,0,(G17/'FORM 1'!$E$44)*100)</f>
        <v>0</v>
      </c>
    </row>
    <row r="18" spans="1:8" s="14" customFormat="1" ht="12.75">
      <c r="A18" s="39"/>
      <c r="B18" s="39"/>
      <c r="C18" s="39"/>
      <c r="D18" s="39"/>
      <c r="E18" s="51"/>
      <c r="F18" s="51"/>
      <c r="G18" s="40"/>
      <c r="H18" s="41"/>
    </row>
    <row r="19" spans="1:8" s="14" customFormat="1" ht="12.75">
      <c r="A19" s="39">
        <v>3</v>
      </c>
      <c r="B19" s="39" t="s">
        <v>63</v>
      </c>
      <c r="C19" s="39"/>
      <c r="D19" s="39"/>
      <c r="E19" s="35"/>
      <c r="F19" s="35"/>
      <c r="G19" s="36">
        <f>F19-E19</f>
        <v>0</v>
      </c>
      <c r="H19" s="37">
        <f>IF(G19=0,0,(G19/'FORM 1'!$E$44)*100)</f>
        <v>0</v>
      </c>
    </row>
    <row r="20" spans="1:8" s="14" customFormat="1" ht="12.75">
      <c r="A20" s="39"/>
      <c r="B20" s="39"/>
      <c r="C20" s="39"/>
      <c r="D20" s="39"/>
      <c r="E20" s="51"/>
      <c r="F20" s="51"/>
      <c r="G20" s="52"/>
      <c r="H20" s="41"/>
    </row>
    <row r="21" spans="1:8" s="14" customFormat="1" ht="12.75">
      <c r="A21" s="39">
        <v>4</v>
      </c>
      <c r="B21" s="39" t="s">
        <v>133</v>
      </c>
      <c r="C21" s="39"/>
      <c r="D21" s="39"/>
      <c r="E21" s="51"/>
      <c r="F21" s="51"/>
      <c r="G21" s="52"/>
      <c r="H21" s="41"/>
    </row>
    <row r="22" spans="1:8" s="14" customFormat="1" ht="12.75">
      <c r="A22" s="39"/>
      <c r="B22" s="39" t="s">
        <v>134</v>
      </c>
      <c r="C22" s="39"/>
      <c r="D22" s="39"/>
      <c r="E22" s="35"/>
      <c r="F22" s="35"/>
      <c r="G22" s="36">
        <f>F22-E22</f>
        <v>0</v>
      </c>
      <c r="H22" s="37">
        <f>IF(G22=0,0,(G22/'FORM 1'!$E$44)*100)</f>
        <v>0</v>
      </c>
    </row>
    <row r="23" spans="1:8" s="14" customFormat="1" ht="12.75">
      <c r="A23" s="39"/>
      <c r="B23" s="39" t="s">
        <v>135</v>
      </c>
      <c r="C23" s="39"/>
      <c r="D23" s="39"/>
      <c r="E23" s="35"/>
      <c r="F23" s="35"/>
      <c r="G23" s="36">
        <f>F23-E23</f>
        <v>0</v>
      </c>
      <c r="H23" s="37">
        <f>IF(G23=0,0,(G23/'FORM 1'!$E$44)*100)</f>
        <v>0</v>
      </c>
    </row>
    <row r="24" spans="1:8" s="14" customFormat="1" ht="12.75">
      <c r="A24" s="39"/>
      <c r="B24" s="39" t="s">
        <v>136</v>
      </c>
      <c r="C24" s="39"/>
      <c r="D24" s="39"/>
      <c r="E24" s="35"/>
      <c r="F24" s="35"/>
      <c r="G24" s="36">
        <f>F24-E24</f>
        <v>0</v>
      </c>
      <c r="H24" s="37">
        <f>IF(G24=0,0,(G24/'FORM 1'!$E$44)*100)</f>
        <v>0</v>
      </c>
    </row>
    <row r="25" spans="1:8" s="14" customFormat="1" ht="12.75">
      <c r="A25" s="39"/>
      <c r="B25" s="39" t="s">
        <v>137</v>
      </c>
      <c r="C25" s="39"/>
      <c r="D25" s="39"/>
      <c r="E25" s="36">
        <f>SUM(E22:E24)</f>
        <v>0</v>
      </c>
      <c r="F25" s="36">
        <f>SUM(F22:F24)</f>
        <v>0</v>
      </c>
      <c r="G25" s="36">
        <f>F25-E25</f>
        <v>0</v>
      </c>
      <c r="H25" s="37">
        <f>IF(G25=0,0,(G25/'FORM 1'!$E$44)*100)</f>
        <v>0</v>
      </c>
    </row>
    <row r="26" spans="1:8" s="14" customFormat="1" ht="12.75">
      <c r="A26" s="39"/>
      <c r="B26" s="39"/>
      <c r="C26" s="39"/>
      <c r="D26" s="39"/>
      <c r="E26" s="51"/>
      <c r="F26" s="51"/>
      <c r="G26" s="40"/>
      <c r="H26" s="41"/>
    </row>
    <row r="27" spans="1:8" s="14" customFormat="1" ht="12.75">
      <c r="A27" s="39">
        <v>5</v>
      </c>
      <c r="B27" s="39" t="s">
        <v>138</v>
      </c>
      <c r="C27" s="39"/>
      <c r="D27" s="39"/>
      <c r="E27" s="51"/>
      <c r="F27" s="51"/>
      <c r="G27" s="40"/>
      <c r="H27" s="41"/>
    </row>
    <row r="28" spans="1:8" s="14" customFormat="1" ht="12.75">
      <c r="A28" s="39"/>
      <c r="B28" s="39" t="s">
        <v>139</v>
      </c>
      <c r="C28" s="39"/>
      <c r="D28" s="39"/>
      <c r="E28" s="35"/>
      <c r="F28" s="35"/>
      <c r="G28" s="36">
        <f>F28-E28</f>
        <v>0</v>
      </c>
      <c r="H28" s="37">
        <f>IF(G28=0,0,(G28/'FORM 1'!$E$44)*100)</f>
        <v>0</v>
      </c>
    </row>
    <row r="29" spans="1:8" s="14" customFormat="1" ht="12.75">
      <c r="A29" s="39"/>
      <c r="B29" s="39" t="s">
        <v>140</v>
      </c>
      <c r="C29" s="39"/>
      <c r="D29" s="39"/>
      <c r="E29" s="35"/>
      <c r="F29" s="35"/>
      <c r="G29" s="36">
        <f>F29-E29</f>
        <v>0</v>
      </c>
      <c r="H29" s="37">
        <f>IF(G29=0,0,(G29/'FORM 1'!$E$44)*100)</f>
        <v>0</v>
      </c>
    </row>
    <row r="30" spans="1:8" s="14" customFormat="1" ht="12.75">
      <c r="A30" s="39"/>
      <c r="B30" s="39" t="s">
        <v>141</v>
      </c>
      <c r="C30" s="39"/>
      <c r="D30" s="39"/>
      <c r="E30" s="36">
        <f>E28+E29</f>
        <v>0</v>
      </c>
      <c r="F30" s="36">
        <f>F28+F29</f>
        <v>0</v>
      </c>
      <c r="G30" s="36">
        <f>F30-E30</f>
        <v>0</v>
      </c>
      <c r="H30" s="37">
        <f>IF(G30=0,0,(G30/'FORM 1'!$E$44)*100)</f>
        <v>0</v>
      </c>
    </row>
    <row r="31" spans="1:8" s="14" customFormat="1" ht="12.75">
      <c r="A31" s="39"/>
      <c r="B31" s="39"/>
      <c r="C31" s="39"/>
      <c r="D31" s="39"/>
      <c r="E31" s="51"/>
      <c r="F31" s="51"/>
      <c r="G31" s="40"/>
      <c r="H31" s="41"/>
    </row>
    <row r="32" spans="1:8" s="14" customFormat="1" ht="12.75">
      <c r="A32" s="39">
        <v>6</v>
      </c>
      <c r="B32" s="39" t="s">
        <v>142</v>
      </c>
      <c r="C32" s="39"/>
      <c r="D32" s="39"/>
      <c r="E32" s="51"/>
      <c r="F32" s="51"/>
      <c r="G32" s="40"/>
      <c r="H32" s="41"/>
    </row>
    <row r="33" spans="1:8" s="14" customFormat="1" ht="12.75">
      <c r="A33" s="39"/>
      <c r="B33" s="39" t="s">
        <v>143</v>
      </c>
      <c r="C33" s="39"/>
      <c r="D33" s="39"/>
      <c r="E33" s="35"/>
      <c r="F33" s="35"/>
      <c r="G33" s="36">
        <f aca="true" t="shared" si="0" ref="G33:G38">F33-E33</f>
        <v>0</v>
      </c>
      <c r="H33" s="37">
        <f>IF(G33=0,0,(G33/'FORM 1'!$E$44)*100)</f>
        <v>0</v>
      </c>
    </row>
    <row r="34" spans="1:8" s="14" customFormat="1" ht="12.75">
      <c r="A34" s="39"/>
      <c r="B34" s="39" t="s">
        <v>144</v>
      </c>
      <c r="C34" s="39"/>
      <c r="D34" s="39"/>
      <c r="E34" s="35"/>
      <c r="F34" s="35"/>
      <c r="G34" s="36">
        <f t="shared" si="0"/>
        <v>0</v>
      </c>
      <c r="H34" s="37">
        <f>IF(G34=0,0,(G34/'FORM 1'!$E$44)*100)</f>
        <v>0</v>
      </c>
    </row>
    <row r="35" spans="1:8" s="14" customFormat="1" ht="12.75">
      <c r="A35" s="39"/>
      <c r="B35" s="39" t="s">
        <v>145</v>
      </c>
      <c r="C35" s="39"/>
      <c r="D35" s="39"/>
      <c r="E35" s="35"/>
      <c r="F35" s="35"/>
      <c r="G35" s="36">
        <f t="shared" si="0"/>
        <v>0</v>
      </c>
      <c r="H35" s="37">
        <f>IF(G35=0,0,(G35/'FORM 1'!$E$44)*100)</f>
        <v>0</v>
      </c>
    </row>
    <row r="36" spans="1:8" s="14" customFormat="1" ht="12.75">
      <c r="A36" s="39"/>
      <c r="B36" s="39" t="s">
        <v>146</v>
      </c>
      <c r="C36" s="39"/>
      <c r="D36" s="39"/>
      <c r="E36" s="35"/>
      <c r="F36" s="35"/>
      <c r="G36" s="36">
        <f t="shared" si="0"/>
        <v>0</v>
      </c>
      <c r="H36" s="37">
        <f>IF(G36=0,0,(G36/'FORM 1'!$E$44)*100)</f>
        <v>0</v>
      </c>
    </row>
    <row r="37" spans="1:8" s="14" customFormat="1" ht="12.75">
      <c r="A37" s="39"/>
      <c r="B37" s="39" t="s">
        <v>147</v>
      </c>
      <c r="C37" s="39"/>
      <c r="D37" s="39"/>
      <c r="E37" s="35"/>
      <c r="F37" s="35"/>
      <c r="G37" s="36">
        <f t="shared" si="0"/>
        <v>0</v>
      </c>
      <c r="H37" s="37">
        <f>IF(G37=0,0,(G37/'FORM 1'!$E$44)*100)</f>
        <v>0</v>
      </c>
    </row>
    <row r="38" spans="1:8" s="14" customFormat="1" ht="12.75">
      <c r="A38" s="39"/>
      <c r="B38" s="39" t="s">
        <v>148</v>
      </c>
      <c r="C38" s="39"/>
      <c r="D38" s="39"/>
      <c r="E38" s="36">
        <f>SUM(E33:E37)</f>
        <v>0</v>
      </c>
      <c r="F38" s="36">
        <f>SUM(F33:F37)</f>
        <v>0</v>
      </c>
      <c r="G38" s="36">
        <f t="shared" si="0"/>
        <v>0</v>
      </c>
      <c r="H38" s="37">
        <f>IF(G38=0,0,(G38/'FORM 1'!$E$44)*100)</f>
        <v>0</v>
      </c>
    </row>
    <row r="39" spans="1:8" s="14" customFormat="1" ht="12.75">
      <c r="A39" s="39"/>
      <c r="B39" s="39"/>
      <c r="C39" s="39"/>
      <c r="D39" s="39"/>
      <c r="E39" s="51"/>
      <c r="F39" s="51"/>
      <c r="G39" s="38"/>
      <c r="H39" s="53"/>
    </row>
    <row r="40" spans="1:8" s="14" customFormat="1" ht="12.75">
      <c r="A40" s="39">
        <v>7</v>
      </c>
      <c r="B40" s="39" t="s">
        <v>149</v>
      </c>
      <c r="C40" s="39"/>
      <c r="D40" s="39"/>
      <c r="E40" s="36">
        <f>E11+E17+E19+E25+E30+E38</f>
        <v>0</v>
      </c>
      <c r="F40" s="36">
        <f>F11+F17+F19+F25+F30+F38</f>
        <v>0</v>
      </c>
      <c r="G40" s="36">
        <f>F40-E40</f>
        <v>0</v>
      </c>
      <c r="H40" s="37">
        <f>IF(G40=0,0,(G40/'FORM 1'!$E$44)*100)</f>
        <v>0</v>
      </c>
    </row>
    <row r="41" spans="1:8" s="14" customFormat="1" ht="12.75">
      <c r="A41" s="39"/>
      <c r="B41" s="39"/>
      <c r="C41" s="39"/>
      <c r="D41" s="39"/>
      <c r="E41" s="40"/>
      <c r="F41" s="40"/>
      <c r="G41" s="52"/>
      <c r="H41" s="41"/>
    </row>
    <row r="42" spans="1:8" s="14" customFormat="1" ht="12.75">
      <c r="A42" s="39">
        <v>8</v>
      </c>
      <c r="B42" s="39" t="s">
        <v>150</v>
      </c>
      <c r="C42" s="39"/>
      <c r="D42" s="39"/>
      <c r="E42" s="40"/>
      <c r="F42" s="40"/>
      <c r="G42" s="52"/>
      <c r="H42" s="41"/>
    </row>
    <row r="43" spans="1:8" s="14" customFormat="1" ht="12.75">
      <c r="A43" s="39"/>
      <c r="B43" s="39" t="s">
        <v>151</v>
      </c>
      <c r="C43" s="39"/>
      <c r="D43" s="39"/>
      <c r="E43" s="36">
        <f>E40</f>
        <v>0</v>
      </c>
      <c r="F43" s="36">
        <f>F40</f>
        <v>0</v>
      </c>
      <c r="G43" s="36">
        <f aca="true" t="shared" si="1" ref="G43:G49">F43-E43</f>
        <v>0</v>
      </c>
      <c r="H43" s="37">
        <f>IF(G43=0,0,(G43/'FORM 1'!$E$44)*100)</f>
        <v>0</v>
      </c>
    </row>
    <row r="44" spans="1:8" s="14" customFormat="1" ht="12.75">
      <c r="A44" s="39"/>
      <c r="B44" s="39" t="s">
        <v>152</v>
      </c>
      <c r="C44" s="39"/>
      <c r="D44" s="39"/>
      <c r="E44" s="35"/>
      <c r="F44" s="35"/>
      <c r="G44" s="36">
        <f t="shared" si="1"/>
        <v>0</v>
      </c>
      <c r="H44" s="37">
        <f>IF(G44=0,0,(G44/'FORM 1'!$E$44)*100)</f>
        <v>0</v>
      </c>
    </row>
    <row r="45" spans="1:8" s="14" customFormat="1" ht="12.75">
      <c r="A45" s="39"/>
      <c r="B45" s="39" t="s">
        <v>153</v>
      </c>
      <c r="C45" s="39"/>
      <c r="D45" s="39"/>
      <c r="E45" s="35"/>
      <c r="F45" s="35"/>
      <c r="G45" s="36">
        <f t="shared" si="1"/>
        <v>0</v>
      </c>
      <c r="H45" s="37">
        <f>IF(G45=0,0,(G45/'FORM 1'!$E$44)*100)</f>
        <v>0</v>
      </c>
    </row>
    <row r="46" spans="1:8" s="14" customFormat="1" ht="12.75">
      <c r="A46" s="39"/>
      <c r="B46" s="39" t="s">
        <v>154</v>
      </c>
      <c r="C46" s="39"/>
      <c r="D46" s="39"/>
      <c r="E46" s="35"/>
      <c r="F46" s="35"/>
      <c r="G46" s="36">
        <f t="shared" si="1"/>
        <v>0</v>
      </c>
      <c r="H46" s="37">
        <f>IF(G46=0,0,(G46/'FORM 1'!$E$44)*100)</f>
        <v>0</v>
      </c>
    </row>
    <row r="47" spans="1:8" s="14" customFormat="1" ht="12.75">
      <c r="A47" s="39"/>
      <c r="B47" s="39" t="s">
        <v>155</v>
      </c>
      <c r="C47" s="39"/>
      <c r="D47" s="39"/>
      <c r="E47" s="36">
        <f>E43+E44+E45+E46</f>
        <v>0</v>
      </c>
      <c r="F47" s="36">
        <f>F43+F44+F45+F46</f>
        <v>0</v>
      </c>
      <c r="G47" s="36">
        <f t="shared" si="1"/>
        <v>0</v>
      </c>
      <c r="H47" s="37">
        <f>IF(G47=0,0,(G47/'FORM 1'!$E$44)*100)</f>
        <v>0</v>
      </c>
    </row>
    <row r="48" spans="1:8" s="14" customFormat="1" ht="12.75">
      <c r="A48" s="39"/>
      <c r="B48" s="39" t="s">
        <v>156</v>
      </c>
      <c r="C48" s="39"/>
      <c r="D48" s="39"/>
      <c r="E48" s="35"/>
      <c r="F48" s="35"/>
      <c r="G48" s="36">
        <f t="shared" si="1"/>
        <v>0</v>
      </c>
      <c r="H48" s="37">
        <f>IF(G48=0,0,(G48/'FORM 1'!$E$44)*100)</f>
        <v>0</v>
      </c>
    </row>
    <row r="49" spans="1:8" s="14" customFormat="1" ht="12.75">
      <c r="A49" s="39"/>
      <c r="B49" s="39" t="s">
        <v>157</v>
      </c>
      <c r="C49" s="39"/>
      <c r="D49" s="39"/>
      <c r="E49" s="36">
        <f>E47+E48</f>
        <v>0</v>
      </c>
      <c r="F49" s="36">
        <f>F47+F48</f>
        <v>0</v>
      </c>
      <c r="G49" s="36">
        <f t="shared" si="1"/>
        <v>0</v>
      </c>
      <c r="H49" s="37">
        <f>IF(G49=0,0,(G49/'FORM 1'!$E$44)*100)</f>
        <v>0</v>
      </c>
    </row>
    <row r="50" spans="1:8" s="14" customFormat="1" ht="12.75">
      <c r="A50" s="39"/>
      <c r="B50" s="39"/>
      <c r="C50" s="39"/>
      <c r="D50" s="39"/>
      <c r="E50" s="2"/>
      <c r="F50" s="2"/>
      <c r="G50" s="2"/>
      <c r="H50" s="3"/>
    </row>
    <row r="51" spans="1:8" s="14" customFormat="1" ht="12.75">
      <c r="A51" s="39"/>
      <c r="B51" s="39" t="s">
        <v>158</v>
      </c>
      <c r="C51" s="39"/>
      <c r="D51" s="39"/>
      <c r="E51" s="54"/>
      <c r="F51" s="39" t="s">
        <v>159</v>
      </c>
      <c r="G51" s="2"/>
      <c r="H51" s="3"/>
    </row>
    <row r="52" spans="1:8" s="14" customFormat="1" ht="15.75">
      <c r="A52" s="39"/>
      <c r="B52" s="90" t="str">
        <f>IF(E51=A62,"",IF(E51=A63,"",IF(E51=A64,"","Assign college to health group A, B or C")))</f>
        <v>Assign college to health group A, B or C</v>
      </c>
      <c r="C52" s="39"/>
      <c r="D52" s="39"/>
      <c r="E52" s="2"/>
      <c r="F52" s="2"/>
      <c r="G52" s="2"/>
      <c r="H52" s="3"/>
    </row>
    <row r="53" spans="1:8" s="14" customFormat="1" ht="12.75">
      <c r="A53" s="39"/>
      <c r="B53" s="39" t="s">
        <v>160</v>
      </c>
      <c r="C53" s="39"/>
      <c r="D53" s="39"/>
      <c r="E53" s="2"/>
      <c r="F53" s="2"/>
      <c r="G53" s="2"/>
      <c r="H53" s="3"/>
    </row>
    <row r="54" spans="1:8" s="14" customFormat="1" ht="12.75">
      <c r="A54" s="39"/>
      <c r="B54" s="39" t="s">
        <v>218</v>
      </c>
      <c r="C54" s="39"/>
      <c r="D54" s="39"/>
      <c r="E54" s="2"/>
      <c r="F54" s="2"/>
      <c r="G54" s="2"/>
      <c r="H54" s="3"/>
    </row>
    <row r="55" spans="1:8" s="14" customFormat="1" ht="12.75">
      <c r="A55" s="39"/>
      <c r="B55" s="39" t="s">
        <v>161</v>
      </c>
      <c r="C55" s="39"/>
      <c r="D55" s="39"/>
      <c r="E55" s="2"/>
      <c r="F55" s="2"/>
      <c r="G55" s="2"/>
      <c r="H55" s="3"/>
    </row>
    <row r="56" spans="1:8" s="14" customFormat="1" ht="12.75">
      <c r="A56" s="39"/>
      <c r="B56" s="39" t="s">
        <v>219</v>
      </c>
      <c r="C56" s="39"/>
      <c r="D56" s="39"/>
      <c r="E56" s="2"/>
      <c r="F56" s="2"/>
      <c r="G56" s="2"/>
      <c r="H56" s="3"/>
    </row>
    <row r="57" spans="1:8" s="14" customFormat="1" ht="12.75">
      <c r="A57" s="39"/>
      <c r="B57" s="50"/>
      <c r="C57" s="39"/>
      <c r="D57" s="39"/>
      <c r="E57" s="2"/>
      <c r="F57" s="2"/>
      <c r="G57" s="2"/>
      <c r="H57" s="3"/>
    </row>
    <row r="58" spans="1:8" s="14" customFormat="1" ht="12.75">
      <c r="A58" s="39"/>
      <c r="B58" s="39"/>
      <c r="C58" s="39"/>
      <c r="D58" s="39"/>
      <c r="E58" s="2"/>
      <c r="F58" s="2"/>
      <c r="G58" s="2"/>
      <c r="H58" s="3"/>
    </row>
    <row r="59" spans="1:8" s="14" customFormat="1" ht="12.75">
      <c r="A59" s="39"/>
      <c r="B59" s="39" t="s">
        <v>162</v>
      </c>
      <c r="C59" s="39"/>
      <c r="D59" s="39" t="s">
        <v>163</v>
      </c>
      <c r="E59" s="2"/>
      <c r="F59" s="2"/>
      <c r="G59" s="2"/>
      <c r="H59" s="3"/>
    </row>
    <row r="60" spans="1:2" ht="15.75">
      <c r="A60" s="39"/>
      <c r="B60" s="67">
        <f>IF(AND(E47+E48&lt;=E49+5,E47+E48&gt;=E49-5),"","Original Cashflow Statement does not Balance")</f>
      </c>
    </row>
    <row r="61" ht="15.75">
      <c r="B61" s="67">
        <f>IF(AND(F48+F49&lt;=F50+5,F48+F49&gt;=F50-5),"","Mid-year Update Cashflow Statement does not Balance")</f>
      </c>
    </row>
    <row r="62" spans="1:2" ht="12.75" outlineLevel="1">
      <c r="A62" s="128" t="s">
        <v>164</v>
      </c>
      <c r="B62" s="39" t="s">
        <v>165</v>
      </c>
    </row>
    <row r="63" ht="12.75" outlineLevel="1">
      <c r="A63" s="128" t="s">
        <v>166</v>
      </c>
    </row>
    <row r="64" ht="12.75" outlineLevel="1">
      <c r="A64" s="128" t="s">
        <v>167</v>
      </c>
    </row>
    <row r="65" ht="12.75" collapsed="1"/>
  </sheetData>
  <sheetProtection password="EBBB" sheet="1" objects="1" scenarios="1"/>
  <printOptions/>
  <pageMargins left="0.75" right="0.75" top="1" bottom="1" header="0.5" footer="0.5"/>
  <pageSetup fitToHeight="1" fitToWidth="1" horizontalDpi="600" verticalDpi="600" orientation="portrait" paperSize="9" scale="83" r:id="rId1"/>
  <headerFooter alignWithMargins="0">
    <oddFooter>&amp;C&amp;D    &amp;T</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402"/>
  <sheetViews>
    <sheetView workbookViewId="0" topLeftCell="A35">
      <selection activeCell="F56" sqref="F56"/>
    </sheetView>
  </sheetViews>
  <sheetFormatPr defaultColWidth="9.140625" defaultRowHeight="12.75"/>
  <cols>
    <col min="1" max="1" width="2.7109375" style="33" customWidth="1"/>
    <col min="2" max="2" width="34.7109375" style="0" customWidth="1"/>
    <col min="3" max="3" width="19.7109375" style="0" customWidth="1"/>
    <col min="4" max="4" width="12.7109375" style="0" customWidth="1"/>
    <col min="5" max="6" width="9.57421875" style="0" bestFit="1" customWidth="1"/>
    <col min="7" max="7" width="8.28125" style="0" bestFit="1" customWidth="1"/>
    <col min="8" max="8" width="8.8515625" style="0" bestFit="1" customWidth="1"/>
  </cols>
  <sheetData>
    <row r="1" spans="1:6" ht="12.75">
      <c r="A1" s="25" t="s">
        <v>168</v>
      </c>
      <c r="B1" s="33"/>
      <c r="C1" s="2"/>
      <c r="D1" s="5"/>
      <c r="E1" s="2"/>
      <c r="F1" s="17"/>
    </row>
    <row r="2" spans="1:6" ht="12.75">
      <c r="A2" s="25" t="s">
        <v>1</v>
      </c>
      <c r="B2" s="33"/>
      <c r="C2" s="2"/>
      <c r="D2" s="5"/>
      <c r="E2" s="2"/>
      <c r="F2" s="17"/>
    </row>
    <row r="3" spans="1:6" ht="12.75">
      <c r="A3" s="25" t="s">
        <v>169</v>
      </c>
      <c r="B3" s="33"/>
      <c r="C3" s="2"/>
      <c r="D3" s="5"/>
      <c r="E3" s="2"/>
      <c r="F3" s="17"/>
    </row>
    <row r="4" spans="1:6" ht="12.75">
      <c r="A4" s="25"/>
      <c r="B4" s="2"/>
      <c r="C4" s="2"/>
      <c r="D4" s="5"/>
      <c r="E4" s="2"/>
      <c r="F4" s="17"/>
    </row>
    <row r="5" spans="1:6" ht="12.75">
      <c r="A5" s="25" t="s">
        <v>210</v>
      </c>
      <c r="B5" s="25"/>
      <c r="D5" s="25">
        <f>IF(DETAILS!D5="","",DETAILS!D5)</f>
      </c>
      <c r="E5" s="2"/>
      <c r="F5" s="17"/>
    </row>
    <row r="6" spans="1:6" ht="12.75">
      <c r="A6" s="25" t="s">
        <v>211</v>
      </c>
      <c r="B6" s="25"/>
      <c r="D6" s="25">
        <f>IF(DETAILS!D6="","",DETAILS!D6)</f>
      </c>
      <c r="E6" s="2"/>
      <c r="F6" s="17"/>
    </row>
    <row r="7" spans="1:6" ht="12.75">
      <c r="A7" s="25" t="s">
        <v>213</v>
      </c>
      <c r="B7" s="25"/>
      <c r="D7" s="25">
        <f>IF(DETAILS!D7="","",DETAILS!D7)</f>
      </c>
      <c r="E7" s="2"/>
      <c r="F7" s="17"/>
    </row>
    <row r="8" spans="1:6" ht="12.75">
      <c r="A8" s="25"/>
      <c r="B8" s="4"/>
      <c r="C8" s="4"/>
      <c r="D8" s="5"/>
      <c r="E8" s="2"/>
      <c r="F8" s="17"/>
    </row>
    <row r="9" spans="1:8" ht="38.25">
      <c r="A9" s="25"/>
      <c r="B9" s="4"/>
      <c r="C9" s="4"/>
      <c r="D9" s="5"/>
      <c r="E9" s="27" t="str">
        <f>'FORM 1'!E9</f>
        <v>Original Estimate 2003-2004</v>
      </c>
      <c r="F9" s="27" t="str">
        <f>'FORM 1'!F9</f>
        <v>Mid Year Update 2003-2004</v>
      </c>
      <c r="G9" s="27" t="str">
        <f>'FORM 1'!G9</f>
        <v>Variance +/-</v>
      </c>
      <c r="H9" s="70" t="str">
        <f>'FORM 1'!H9</f>
        <v>Variance as a % of total </v>
      </c>
    </row>
    <row r="10" spans="1:8" ht="12.75">
      <c r="A10" s="25"/>
      <c r="B10" s="4"/>
      <c r="C10" s="4"/>
      <c r="D10" s="5"/>
      <c r="E10" s="68" t="s">
        <v>5</v>
      </c>
      <c r="F10" s="68" t="s">
        <v>5</v>
      </c>
      <c r="G10" s="68" t="s">
        <v>5</v>
      </c>
      <c r="H10" s="30" t="s">
        <v>170</v>
      </c>
    </row>
    <row r="11" spans="1:6" ht="12.75">
      <c r="A11" s="55"/>
      <c r="B11" s="56" t="s">
        <v>171</v>
      </c>
      <c r="C11" s="31"/>
      <c r="D11" s="25"/>
      <c r="E11" s="2"/>
      <c r="F11" s="17"/>
    </row>
    <row r="12" spans="1:8" s="14" customFormat="1" ht="12.75">
      <c r="A12" s="95">
        <v>1</v>
      </c>
      <c r="B12" s="57" t="s">
        <v>172</v>
      </c>
      <c r="C12" s="58" t="s">
        <v>173</v>
      </c>
      <c r="D12" s="25"/>
      <c r="E12" s="35"/>
      <c r="F12" s="35"/>
      <c r="G12" s="36">
        <f aca="true" t="shared" si="0" ref="G12:G33">F12-E12</f>
        <v>0</v>
      </c>
      <c r="H12" s="37">
        <f>IF(G12=0,0,(G12/'FORM 1'!$E$44)*100)</f>
        <v>0</v>
      </c>
    </row>
    <row r="13" spans="1:8" s="14" customFormat="1" ht="12.75">
      <c r="A13" s="95"/>
      <c r="B13" s="57"/>
      <c r="C13" s="58" t="s">
        <v>174</v>
      </c>
      <c r="D13" s="25"/>
      <c r="E13" s="62"/>
      <c r="F13" s="62"/>
      <c r="G13" s="36">
        <f t="shared" si="0"/>
        <v>0</v>
      </c>
      <c r="H13" s="37">
        <f>IF(G13=0,0,(G13/'FORM 1'!$E$44)*100)</f>
        <v>0</v>
      </c>
    </row>
    <row r="14" spans="1:8" s="14" customFormat="1" ht="12.75">
      <c r="A14" s="95">
        <v>2</v>
      </c>
      <c r="B14" s="59" t="s">
        <v>175</v>
      </c>
      <c r="C14" s="30"/>
      <c r="D14" s="25"/>
      <c r="E14" s="63"/>
      <c r="F14" s="63"/>
      <c r="G14" s="36">
        <f t="shared" si="0"/>
        <v>0</v>
      </c>
      <c r="H14" s="37">
        <f>IF(G14=0,0,(G14/'FORM 1'!$E$44)*100)</f>
        <v>0</v>
      </c>
    </row>
    <row r="15" spans="1:8" s="14" customFormat="1" ht="12.75">
      <c r="A15" s="95">
        <v>3</v>
      </c>
      <c r="B15" s="60" t="s">
        <v>176</v>
      </c>
      <c r="C15" s="30"/>
      <c r="D15" s="25"/>
      <c r="E15" s="64"/>
      <c r="F15" s="64"/>
      <c r="G15" s="36">
        <f t="shared" si="0"/>
        <v>0</v>
      </c>
      <c r="H15" s="37">
        <f>IF(G15=0,0,(G15/'FORM 1'!$E$44)*100)</f>
        <v>0</v>
      </c>
    </row>
    <row r="16" spans="1:8" s="14" customFormat="1" ht="12.75">
      <c r="A16" s="95">
        <v>4</v>
      </c>
      <c r="B16" s="60" t="s">
        <v>177</v>
      </c>
      <c r="C16" s="30"/>
      <c r="D16" s="25"/>
      <c r="E16" s="64"/>
      <c r="F16" s="64"/>
      <c r="G16" s="36">
        <f t="shared" si="0"/>
        <v>0</v>
      </c>
      <c r="H16" s="37">
        <f>IF(G16=0,0,(G16/'FORM 1'!$E$44)*100)</f>
        <v>0</v>
      </c>
    </row>
    <row r="17" spans="1:8" s="14" customFormat="1" ht="12.75">
      <c r="A17" s="95">
        <v>5</v>
      </c>
      <c r="B17" s="60" t="s">
        <v>225</v>
      </c>
      <c r="C17" s="30"/>
      <c r="D17" s="25"/>
      <c r="E17" s="64"/>
      <c r="F17" s="64"/>
      <c r="G17" s="36">
        <f t="shared" si="0"/>
        <v>0</v>
      </c>
      <c r="H17" s="37">
        <f>IF(G17=0,0,(G17/'FORM 1'!$E$44)*100)</f>
        <v>0</v>
      </c>
    </row>
    <row r="18" spans="1:8" s="14" customFormat="1" ht="12.75">
      <c r="A18" s="39">
        <v>6</v>
      </c>
      <c r="B18" s="61" t="s">
        <v>178</v>
      </c>
      <c r="C18" s="31"/>
      <c r="D18" s="25"/>
      <c r="E18" s="34"/>
      <c r="F18" s="34"/>
      <c r="G18" s="36">
        <f t="shared" si="0"/>
        <v>0</v>
      </c>
      <c r="H18" s="37">
        <f>IF(G18=0,0,(G18/'FORM 1'!$E$44)*100)</f>
        <v>0</v>
      </c>
    </row>
    <row r="19" spans="1:8" s="14" customFormat="1" ht="12.75">
      <c r="A19" s="39">
        <v>7</v>
      </c>
      <c r="B19" s="61" t="s">
        <v>229</v>
      </c>
      <c r="C19" s="31"/>
      <c r="D19" s="25"/>
      <c r="E19" s="34"/>
      <c r="F19" s="34"/>
      <c r="G19" s="36">
        <f t="shared" si="0"/>
        <v>0</v>
      </c>
      <c r="H19" s="37">
        <f>IF(G19=0,0,(G19/'FORM 1'!$E$44)*100)</f>
        <v>0</v>
      </c>
    </row>
    <row r="20" spans="1:8" s="14" customFormat="1" ht="12.75">
      <c r="A20" s="95">
        <v>8</v>
      </c>
      <c r="B20" s="58" t="s">
        <v>179</v>
      </c>
      <c r="C20" s="31"/>
      <c r="D20" s="25"/>
      <c r="E20" s="63"/>
      <c r="F20" s="63"/>
      <c r="G20" s="36">
        <f t="shared" si="0"/>
        <v>0</v>
      </c>
      <c r="H20" s="37">
        <f>IF(G20=0,0,(G20/'FORM 1'!$E$44)*100)</f>
        <v>0</v>
      </c>
    </row>
    <row r="21" spans="1:8" s="14" customFormat="1" ht="12.75">
      <c r="A21" s="95">
        <v>9</v>
      </c>
      <c r="B21" s="58" t="s">
        <v>230</v>
      </c>
      <c r="C21" s="31"/>
      <c r="D21" s="25"/>
      <c r="E21" s="63"/>
      <c r="F21" s="63"/>
      <c r="G21" s="36">
        <f t="shared" si="0"/>
        <v>0</v>
      </c>
      <c r="H21" s="37">
        <f>IF(G21=0,0,(G21/'FORM 1'!$E$44)*100)</f>
        <v>0</v>
      </c>
    </row>
    <row r="22" spans="1:8" s="14" customFormat="1" ht="12.75">
      <c r="A22" s="95">
        <v>10</v>
      </c>
      <c r="B22" s="58" t="s">
        <v>180</v>
      </c>
      <c r="C22" s="31"/>
      <c r="D22" s="25"/>
      <c r="E22" s="63"/>
      <c r="F22" s="63"/>
      <c r="G22" s="36">
        <f aca="true" t="shared" si="1" ref="G22:G28">F22-E22</f>
        <v>0</v>
      </c>
      <c r="H22" s="37">
        <f>IF(G22=0,0,(G22/'FORM 1'!$E$44)*100)</f>
        <v>0</v>
      </c>
    </row>
    <row r="23" spans="1:8" s="14" customFormat="1" ht="12.75">
      <c r="A23" s="95">
        <v>11</v>
      </c>
      <c r="B23" s="59" t="s">
        <v>222</v>
      </c>
      <c r="C23" s="11"/>
      <c r="D23" s="25"/>
      <c r="E23" s="64"/>
      <c r="F23" s="64"/>
      <c r="G23" s="36">
        <f t="shared" si="1"/>
        <v>0</v>
      </c>
      <c r="H23" s="37">
        <f>IF(G23=0,0,(G23/'FORM 1'!$E$44)*100)</f>
        <v>0</v>
      </c>
    </row>
    <row r="24" spans="1:8" s="14" customFormat="1" ht="12.75">
      <c r="A24" s="95">
        <v>12</v>
      </c>
      <c r="B24" s="86" t="s">
        <v>223</v>
      </c>
      <c r="C24" s="85"/>
      <c r="D24" s="25"/>
      <c r="E24" s="64"/>
      <c r="F24" s="64"/>
      <c r="G24" s="36">
        <f t="shared" si="1"/>
        <v>0</v>
      </c>
      <c r="H24" s="37">
        <f>IF(G24=0,0,(G24/'FORM 1'!$E$44)*100)</f>
        <v>0</v>
      </c>
    </row>
    <row r="25" spans="1:8" s="14" customFormat="1" ht="12.75">
      <c r="A25" s="95">
        <v>13</v>
      </c>
      <c r="B25" s="86"/>
      <c r="C25" s="85" t="str">
        <f>IF(B25="","Please enter any other LSC income types in lines 13 and 14","")</f>
        <v>Please enter any other LSC income types in lines 13 and 14</v>
      </c>
      <c r="D25" s="25"/>
      <c r="E25" s="64"/>
      <c r="F25" s="64"/>
      <c r="G25" s="36">
        <f t="shared" si="1"/>
        <v>0</v>
      </c>
      <c r="H25" s="37">
        <f>IF(G25=0,0,(G25/'FORM 1'!$E$44)*100)</f>
        <v>0</v>
      </c>
    </row>
    <row r="26" spans="1:8" s="14" customFormat="1" ht="12.75">
      <c r="A26" s="95">
        <v>14</v>
      </c>
      <c r="B26" s="86"/>
      <c r="C26" s="85" t="str">
        <f>IF(B26="","Please enter any other LSC income types in lines 13 and 14","")</f>
        <v>Please enter any other LSC income types in lines 13 and 14</v>
      </c>
      <c r="D26" s="25"/>
      <c r="E26" s="64"/>
      <c r="F26" s="64"/>
      <c r="G26" s="36">
        <f t="shared" si="1"/>
        <v>0</v>
      </c>
      <c r="H26" s="37">
        <f>IF(G26=0,0,(G26/'FORM 1'!$E$44)*100)</f>
        <v>0</v>
      </c>
    </row>
    <row r="27" spans="1:8" s="14" customFormat="1" ht="12.75">
      <c r="A27" s="95">
        <v>15</v>
      </c>
      <c r="B27" s="86" t="s">
        <v>224</v>
      </c>
      <c r="C27" s="85"/>
      <c r="D27" s="25"/>
      <c r="E27" s="64"/>
      <c r="F27" s="64"/>
      <c r="G27" s="36">
        <f t="shared" si="1"/>
        <v>0</v>
      </c>
      <c r="H27" s="37">
        <f>IF(G27=0,0,(G27/'FORM 1'!$E$44)*100)</f>
        <v>0</v>
      </c>
    </row>
    <row r="28" spans="1:8" s="14" customFormat="1" ht="12.75">
      <c r="A28" s="95">
        <v>16</v>
      </c>
      <c r="B28" s="59" t="s">
        <v>181</v>
      </c>
      <c r="C28" s="11"/>
      <c r="D28" s="25"/>
      <c r="E28" s="65">
        <f>SUM(E12:E27)</f>
        <v>0</v>
      </c>
      <c r="F28" s="65">
        <f>SUM(F12:F27)</f>
        <v>0</v>
      </c>
      <c r="G28" s="36">
        <f t="shared" si="1"/>
        <v>0</v>
      </c>
      <c r="H28" s="37">
        <f>IF(G28=0,0,(G28/'FORM 1'!$E$44)*100)</f>
        <v>0</v>
      </c>
    </row>
    <row r="29" spans="1:8" s="14" customFormat="1" ht="12.75" hidden="1">
      <c r="A29" s="95"/>
      <c r="B29" s="59"/>
      <c r="C29" s="11"/>
      <c r="D29" s="25"/>
      <c r="E29" s="65"/>
      <c r="F29" s="65"/>
      <c r="G29" s="36"/>
      <c r="H29" s="37"/>
    </row>
    <row r="30" spans="1:6" ht="12.75">
      <c r="A30" s="126"/>
      <c r="B30" s="22"/>
      <c r="C30" s="11"/>
      <c r="D30" s="5"/>
      <c r="E30" s="18"/>
      <c r="F30" s="17"/>
    </row>
    <row r="31" spans="1:6" ht="12.75">
      <c r="A31" s="127"/>
      <c r="B31" s="56" t="s">
        <v>182</v>
      </c>
      <c r="C31" s="11"/>
      <c r="D31" s="5"/>
      <c r="E31" s="19"/>
      <c r="F31" s="17"/>
    </row>
    <row r="32" spans="1:6" ht="12.75">
      <c r="A32" s="127"/>
      <c r="B32" s="21"/>
      <c r="D32" s="5"/>
      <c r="E32" s="20"/>
      <c r="F32" s="17"/>
    </row>
    <row r="33" spans="1:8" ht="12.75">
      <c r="A33" s="39">
        <v>17</v>
      </c>
      <c r="B33" t="s">
        <v>172</v>
      </c>
      <c r="C33" t="s">
        <v>183</v>
      </c>
      <c r="E33" s="123"/>
      <c r="F33" s="123"/>
      <c r="G33" s="36">
        <f t="shared" si="0"/>
        <v>0</v>
      </c>
      <c r="H33" s="37">
        <f>IF(G33=0,0,(G33/'FORM 1'!$E$44)*100)</f>
        <v>0</v>
      </c>
    </row>
    <row r="34" ht="12.75">
      <c r="A34" s="39"/>
    </row>
    <row r="35" spans="1:8" ht="12.75">
      <c r="A35" s="39">
        <v>18</v>
      </c>
      <c r="B35" t="s">
        <v>184</v>
      </c>
      <c r="E35" s="125"/>
      <c r="F35" s="125"/>
      <c r="G35" s="36">
        <f>F35-E35</f>
        <v>0</v>
      </c>
      <c r="H35" s="37">
        <f>IF(G35=0,0,(G35/'FORM 1'!$E$44)*100)</f>
        <v>0</v>
      </c>
    </row>
    <row r="36" spans="1:8" ht="12.75">
      <c r="A36" s="39">
        <v>19</v>
      </c>
      <c r="B36" t="s">
        <v>185</v>
      </c>
      <c r="E36" s="125"/>
      <c r="F36" s="125"/>
      <c r="G36" s="36">
        <f>F36-E36</f>
        <v>0</v>
      </c>
      <c r="H36" s="37">
        <f>IF(G36=0,0,(G36/'FORM 1'!$E$44)*100)</f>
        <v>0</v>
      </c>
    </row>
    <row r="37" spans="1:8" ht="12.75">
      <c r="A37" s="39">
        <v>20</v>
      </c>
      <c r="B37" t="s">
        <v>231</v>
      </c>
      <c r="E37" s="125"/>
      <c r="F37" s="125"/>
      <c r="G37" s="36">
        <f>F37-E37</f>
        <v>0</v>
      </c>
      <c r="H37" s="37">
        <f>IF(G37=0,0,(G37/'FORM 1'!$E$44)*100)</f>
        <v>0</v>
      </c>
    </row>
    <row r="38" spans="1:8" ht="12.75">
      <c r="A38" s="39">
        <v>21</v>
      </c>
      <c r="B38" t="s">
        <v>186</v>
      </c>
      <c r="E38" s="143"/>
      <c r="F38" s="143"/>
      <c r="G38" s="113">
        <f>F38-E38</f>
        <v>0</v>
      </c>
      <c r="H38" s="37">
        <f>IF(G38=0,0,(G38/'FORM 1'!$E$44)*100)</f>
        <v>0</v>
      </c>
    </row>
    <row r="39" spans="1:8" ht="12.75">
      <c r="A39" s="39">
        <v>22</v>
      </c>
      <c r="B39" t="s">
        <v>181</v>
      </c>
      <c r="E39" s="65">
        <f>SUM(E35:E37)</f>
        <v>0</v>
      </c>
      <c r="F39" s="65">
        <f>SUM(F35:F37)</f>
        <v>0</v>
      </c>
      <c r="G39" s="36">
        <f>F39-E39</f>
        <v>0</v>
      </c>
      <c r="H39" s="37">
        <f>IF(G39=0,0,(G39/'FORM 1'!$E$44)*100)</f>
        <v>0</v>
      </c>
    </row>
    <row r="40" ht="12.75">
      <c r="A40" s="39"/>
    </row>
    <row r="41" spans="1:3" ht="12.75">
      <c r="A41" s="39"/>
      <c r="B41" s="74" t="s">
        <v>232</v>
      </c>
      <c r="C41" s="74"/>
    </row>
    <row r="42" ht="12.75">
      <c r="A42" s="39"/>
    </row>
    <row r="43" spans="1:8" ht="12.75">
      <c r="A43" s="39">
        <v>23</v>
      </c>
      <c r="B43" t="s">
        <v>220</v>
      </c>
      <c r="C43" t="s">
        <v>187</v>
      </c>
      <c r="E43" s="123"/>
      <c r="F43" s="123"/>
      <c r="G43" s="36">
        <f>F43-E43</f>
        <v>0</v>
      </c>
      <c r="H43" s="37">
        <f>IF(G43=0,0,(G43/'FORM 1'!$E$44)*100)</f>
        <v>0</v>
      </c>
    </row>
    <row r="44" spans="1:8" ht="12.75">
      <c r="A44" s="39"/>
      <c r="C44" t="s">
        <v>188</v>
      </c>
      <c r="E44" s="123"/>
      <c r="F44" s="123"/>
      <c r="G44" s="36">
        <f>F44-E44</f>
        <v>0</v>
      </c>
      <c r="H44" s="37">
        <f>IF(G44=0,0,(G44/'FORM 1'!$E$44)*100)</f>
        <v>0</v>
      </c>
    </row>
    <row r="45" spans="1:8" ht="12.75">
      <c r="A45" s="39">
        <v>24</v>
      </c>
      <c r="B45" t="s">
        <v>221</v>
      </c>
      <c r="E45" s="65">
        <f>SUM(E43:E44)</f>
        <v>0</v>
      </c>
      <c r="F45" s="65">
        <f>SUM(F43:F44)</f>
        <v>0</v>
      </c>
      <c r="G45" s="36">
        <f>F45-E45</f>
        <v>0</v>
      </c>
      <c r="H45" s="37">
        <f>IF(G45=0,0,(G45/'FORM 1'!$E$44)*100)</f>
        <v>0</v>
      </c>
    </row>
    <row r="46" ht="12.75">
      <c r="A46" s="39"/>
    </row>
    <row r="47" ht="12.75">
      <c r="A47" s="39"/>
    </row>
    <row r="48" ht="12.75">
      <c r="A48" s="39"/>
    </row>
    <row r="49" ht="12.75">
      <c r="A49" s="39"/>
    </row>
    <row r="50" ht="12.75">
      <c r="A50" s="39"/>
    </row>
    <row r="51" ht="12.75">
      <c r="A51" s="39"/>
    </row>
    <row r="52" ht="12.75">
      <c r="A52" s="39"/>
    </row>
    <row r="53" ht="12.75">
      <c r="A53" s="39"/>
    </row>
    <row r="54" ht="12.75">
      <c r="A54" s="39"/>
    </row>
    <row r="55" ht="12.75">
      <c r="A55" s="39"/>
    </row>
    <row r="56" ht="12.75">
      <c r="A56" s="39"/>
    </row>
    <row r="57" ht="12.75">
      <c r="A57" s="39"/>
    </row>
    <row r="58" ht="12.75">
      <c r="A58" s="39"/>
    </row>
    <row r="59" ht="12.75">
      <c r="A59" s="39"/>
    </row>
    <row r="60" ht="12.75">
      <c r="A60" s="39"/>
    </row>
    <row r="61" ht="12.75">
      <c r="A61" s="39"/>
    </row>
    <row r="62" ht="12.75">
      <c r="A62" s="39"/>
    </row>
    <row r="63" ht="12.75">
      <c r="A63" s="39"/>
    </row>
    <row r="64" ht="12.75">
      <c r="A64" s="39"/>
    </row>
    <row r="65" ht="12.75">
      <c r="A65" s="39"/>
    </row>
    <row r="66" ht="12.75">
      <c r="A66" s="39"/>
    </row>
    <row r="67" ht="12.75">
      <c r="A67" s="39"/>
    </row>
    <row r="68" ht="12.75">
      <c r="A68" s="39"/>
    </row>
    <row r="69" ht="12.75">
      <c r="A69" s="39"/>
    </row>
    <row r="70" ht="12.75">
      <c r="A70" s="39"/>
    </row>
    <row r="71" ht="12.75">
      <c r="A71" s="39"/>
    </row>
    <row r="72" ht="12.75">
      <c r="A72" s="39"/>
    </row>
    <row r="73" ht="12.75">
      <c r="A73" s="39"/>
    </row>
    <row r="74" ht="12.75">
      <c r="A74" s="39"/>
    </row>
    <row r="75" ht="12.75">
      <c r="A75" s="39"/>
    </row>
    <row r="76" ht="12.75">
      <c r="A76" s="39"/>
    </row>
    <row r="77" ht="12.75">
      <c r="A77" s="39"/>
    </row>
    <row r="78" ht="12.75">
      <c r="A78" s="39"/>
    </row>
    <row r="79" ht="12.75">
      <c r="A79" s="39"/>
    </row>
    <row r="80" ht="12.75">
      <c r="A80" s="39"/>
    </row>
    <row r="81" ht="12.75">
      <c r="A81" s="39"/>
    </row>
    <row r="82" ht="12.75">
      <c r="A82" s="39"/>
    </row>
    <row r="83" ht="12.75">
      <c r="A83" s="39"/>
    </row>
    <row r="84" ht="12.75">
      <c r="A84" s="39"/>
    </row>
    <row r="85" ht="12.75">
      <c r="A85" s="39"/>
    </row>
    <row r="86" ht="12.75">
      <c r="A86" s="39"/>
    </row>
    <row r="87" ht="12.75">
      <c r="A87" s="39"/>
    </row>
    <row r="88" ht="12.75">
      <c r="A88" s="39"/>
    </row>
    <row r="89" ht="12.75">
      <c r="A89" s="39"/>
    </row>
    <row r="90" ht="12.75">
      <c r="A90" s="39"/>
    </row>
    <row r="91" ht="12.75">
      <c r="A91" s="39"/>
    </row>
    <row r="92" ht="12.75">
      <c r="A92" s="39"/>
    </row>
    <row r="93" ht="12.75">
      <c r="A93" s="39"/>
    </row>
    <row r="94" ht="12.75">
      <c r="A94" s="39"/>
    </row>
    <row r="95" ht="12.75">
      <c r="A95" s="39"/>
    </row>
    <row r="96" ht="12.75">
      <c r="A96" s="39"/>
    </row>
    <row r="97" ht="12.75">
      <c r="A97" s="39"/>
    </row>
    <row r="98" ht="12.75">
      <c r="A98" s="39"/>
    </row>
    <row r="99" ht="12.75">
      <c r="A99" s="39"/>
    </row>
    <row r="100" ht="12.75">
      <c r="A100" s="39"/>
    </row>
    <row r="101" ht="12.75">
      <c r="A101" s="39"/>
    </row>
    <row r="102" ht="12.75">
      <c r="A102" s="39"/>
    </row>
    <row r="103" ht="12.75">
      <c r="A103" s="39"/>
    </row>
    <row r="104" ht="12.75">
      <c r="A104" s="39"/>
    </row>
    <row r="105" ht="12.75">
      <c r="A105" s="39"/>
    </row>
    <row r="106" ht="12.75">
      <c r="A106" s="39"/>
    </row>
    <row r="107" ht="12.75">
      <c r="A107" s="39"/>
    </row>
    <row r="108" ht="12.75">
      <c r="A108" s="39"/>
    </row>
    <row r="109" ht="12.75">
      <c r="A109" s="39"/>
    </row>
    <row r="110" ht="12.75">
      <c r="A110" s="39"/>
    </row>
    <row r="111" ht="12.75">
      <c r="A111" s="39"/>
    </row>
    <row r="112" ht="12.75">
      <c r="A112" s="39"/>
    </row>
    <row r="113" ht="12.75">
      <c r="A113" s="39"/>
    </row>
    <row r="114" ht="12.75">
      <c r="A114" s="39"/>
    </row>
    <row r="115" ht="12.75">
      <c r="A115" s="39"/>
    </row>
    <row r="116" ht="12.75">
      <c r="A116" s="39"/>
    </row>
    <row r="117" ht="12.75">
      <c r="A117" s="39"/>
    </row>
    <row r="118" ht="12.75">
      <c r="A118" s="39"/>
    </row>
    <row r="119" ht="12.75">
      <c r="A119" s="39"/>
    </row>
    <row r="120" ht="12.75">
      <c r="A120" s="39"/>
    </row>
    <row r="121" ht="12.75">
      <c r="A121" s="39"/>
    </row>
    <row r="122" ht="12.75">
      <c r="A122" s="39"/>
    </row>
    <row r="123" ht="12.75">
      <c r="A123" s="39"/>
    </row>
    <row r="124" ht="12.75">
      <c r="A124" s="39"/>
    </row>
    <row r="125" ht="12.75">
      <c r="A125" s="39"/>
    </row>
    <row r="126" ht="12.75">
      <c r="A126" s="39"/>
    </row>
    <row r="127" ht="12.75">
      <c r="A127" s="39"/>
    </row>
    <row r="128" ht="12.75">
      <c r="A128" s="39"/>
    </row>
    <row r="129" ht="12.75">
      <c r="A129" s="39"/>
    </row>
    <row r="130" ht="12.75">
      <c r="A130" s="39"/>
    </row>
    <row r="131" ht="12.75">
      <c r="A131" s="39"/>
    </row>
    <row r="132" ht="12.75">
      <c r="A132" s="39"/>
    </row>
    <row r="133" ht="12.75">
      <c r="A133" s="39"/>
    </row>
    <row r="134" ht="12.75">
      <c r="A134" s="39"/>
    </row>
    <row r="135" ht="12.75">
      <c r="A135" s="39"/>
    </row>
    <row r="136" ht="12.75">
      <c r="A136" s="39"/>
    </row>
    <row r="137" ht="12.75">
      <c r="A137" s="39"/>
    </row>
    <row r="138" ht="12.75">
      <c r="A138" s="39"/>
    </row>
    <row r="139" ht="12.75">
      <c r="A139" s="39"/>
    </row>
    <row r="140" ht="12.75">
      <c r="A140" s="39"/>
    </row>
    <row r="141" ht="12.75">
      <c r="A141" s="39"/>
    </row>
    <row r="142" ht="12.75">
      <c r="A142" s="39"/>
    </row>
    <row r="143" ht="12.75">
      <c r="A143" s="39"/>
    </row>
    <row r="144" ht="12.75">
      <c r="A144" s="39"/>
    </row>
    <row r="145" ht="12.75">
      <c r="A145" s="39"/>
    </row>
    <row r="146" ht="12.75">
      <c r="A146" s="39"/>
    </row>
    <row r="147" ht="12.75">
      <c r="A147" s="39"/>
    </row>
    <row r="148" ht="12.75">
      <c r="A148" s="39"/>
    </row>
    <row r="149" ht="12.75">
      <c r="A149" s="39"/>
    </row>
    <row r="150" ht="12.75">
      <c r="A150" s="39"/>
    </row>
    <row r="151" ht="12.75">
      <c r="A151" s="39"/>
    </row>
    <row r="152" ht="12.75">
      <c r="A152" s="39"/>
    </row>
    <row r="153" ht="12.75">
      <c r="A153" s="39"/>
    </row>
    <row r="154" ht="12.75">
      <c r="A154" s="39"/>
    </row>
    <row r="155" ht="12.75">
      <c r="A155" s="39"/>
    </row>
    <row r="156" ht="12.75">
      <c r="A156" s="39"/>
    </row>
    <row r="157" ht="12.75">
      <c r="A157" s="39"/>
    </row>
    <row r="158" ht="12.75">
      <c r="A158" s="39"/>
    </row>
    <row r="159" ht="12.75">
      <c r="A159" s="39"/>
    </row>
    <row r="160" ht="12.75">
      <c r="A160" s="39"/>
    </row>
    <row r="161" ht="12.75">
      <c r="A161" s="39"/>
    </row>
    <row r="162" ht="12.75">
      <c r="A162" s="39"/>
    </row>
    <row r="163" ht="12.75">
      <c r="A163" s="39"/>
    </row>
    <row r="164" ht="12.75">
      <c r="A164" s="39"/>
    </row>
    <row r="165" ht="12.75">
      <c r="A165" s="39"/>
    </row>
    <row r="166" ht="12.75">
      <c r="A166" s="39"/>
    </row>
    <row r="167" ht="12.75">
      <c r="A167" s="39"/>
    </row>
    <row r="168" ht="12.75">
      <c r="A168" s="39"/>
    </row>
    <row r="169" ht="12.75">
      <c r="A169" s="39"/>
    </row>
    <row r="170" ht="12.75">
      <c r="A170" s="39"/>
    </row>
    <row r="171" ht="12.75">
      <c r="A171" s="39"/>
    </row>
    <row r="172" ht="12.75">
      <c r="A172" s="39"/>
    </row>
    <row r="173" ht="12.75">
      <c r="A173" s="39"/>
    </row>
    <row r="174" ht="12.75">
      <c r="A174" s="39"/>
    </row>
    <row r="175" ht="12.75">
      <c r="A175" s="39"/>
    </row>
    <row r="176" ht="12.75">
      <c r="A176" s="39"/>
    </row>
    <row r="177" ht="12.75">
      <c r="A177" s="39"/>
    </row>
    <row r="178" ht="12.75">
      <c r="A178" s="39"/>
    </row>
    <row r="179" ht="12.75">
      <c r="A179" s="39"/>
    </row>
    <row r="180" ht="12.75">
      <c r="A180" s="39"/>
    </row>
    <row r="181" ht="12.75">
      <c r="A181" s="39"/>
    </row>
    <row r="182" ht="12.75">
      <c r="A182" s="39"/>
    </row>
    <row r="183" ht="12.75">
      <c r="A183" s="39"/>
    </row>
    <row r="184" ht="12.75">
      <c r="A184" s="39"/>
    </row>
    <row r="185" ht="12.75">
      <c r="A185" s="39"/>
    </row>
    <row r="186" ht="12.75">
      <c r="A186" s="39"/>
    </row>
    <row r="187" ht="12.75">
      <c r="A187" s="39"/>
    </row>
    <row r="188" ht="12.75">
      <c r="A188" s="39"/>
    </row>
    <row r="189" ht="12.75">
      <c r="A189" s="39"/>
    </row>
    <row r="190" ht="12.75">
      <c r="A190" s="39"/>
    </row>
    <row r="191" ht="12.75">
      <c r="A191" s="39"/>
    </row>
    <row r="192" ht="12.75">
      <c r="A192" s="39"/>
    </row>
    <row r="193" ht="12.75">
      <c r="A193" s="39"/>
    </row>
    <row r="194" ht="12.75">
      <c r="A194" s="39"/>
    </row>
    <row r="195" ht="12.75">
      <c r="A195" s="39"/>
    </row>
    <row r="196" ht="12.75">
      <c r="A196" s="39"/>
    </row>
    <row r="197" ht="12.75">
      <c r="A197" s="39"/>
    </row>
    <row r="198" ht="12.75">
      <c r="A198" s="39"/>
    </row>
    <row r="199" ht="12.75">
      <c r="A199" s="39"/>
    </row>
    <row r="200" ht="12.75">
      <c r="A200" s="39"/>
    </row>
    <row r="201" ht="12.75">
      <c r="A201" s="39"/>
    </row>
    <row r="202" ht="12.75">
      <c r="A202" s="39"/>
    </row>
    <row r="203" ht="12.75">
      <c r="A203" s="39"/>
    </row>
    <row r="204" ht="12.75">
      <c r="A204" s="39"/>
    </row>
    <row r="205" ht="12.75">
      <c r="A205" s="39"/>
    </row>
    <row r="206" ht="12.75">
      <c r="A206" s="39"/>
    </row>
    <row r="207" ht="12.75">
      <c r="A207" s="39"/>
    </row>
    <row r="208" ht="12.75">
      <c r="A208" s="39"/>
    </row>
    <row r="209" ht="12.75">
      <c r="A209" s="39"/>
    </row>
    <row r="210" ht="12.75">
      <c r="A210" s="39"/>
    </row>
    <row r="211" ht="12.75">
      <c r="A211" s="39"/>
    </row>
    <row r="212" ht="12.75">
      <c r="A212" s="39"/>
    </row>
    <row r="213" ht="12.75">
      <c r="A213" s="39"/>
    </row>
    <row r="214" ht="12.75">
      <c r="A214" s="39"/>
    </row>
    <row r="215" ht="12.75">
      <c r="A215" s="39"/>
    </row>
    <row r="216" ht="12.75">
      <c r="A216" s="39"/>
    </row>
    <row r="217" ht="12.75">
      <c r="A217" s="39"/>
    </row>
    <row r="218" ht="12.75">
      <c r="A218" s="39"/>
    </row>
    <row r="219" ht="12.75">
      <c r="A219" s="39"/>
    </row>
    <row r="220" ht="12.75">
      <c r="A220" s="39"/>
    </row>
    <row r="221" ht="12.75">
      <c r="A221" s="39"/>
    </row>
    <row r="222" ht="12.75">
      <c r="A222" s="39"/>
    </row>
    <row r="223" ht="12.75">
      <c r="A223" s="39"/>
    </row>
    <row r="224" ht="12.75">
      <c r="A224" s="39"/>
    </row>
    <row r="225" ht="12.75">
      <c r="A225" s="39"/>
    </row>
    <row r="226" ht="12.75">
      <c r="A226" s="39"/>
    </row>
    <row r="227" ht="12.75">
      <c r="A227" s="39"/>
    </row>
    <row r="228" ht="12.75">
      <c r="A228" s="39"/>
    </row>
    <row r="229" ht="12.75">
      <c r="A229" s="39"/>
    </row>
    <row r="230" ht="12.75">
      <c r="A230" s="39"/>
    </row>
    <row r="231" ht="12.75">
      <c r="A231" s="39"/>
    </row>
    <row r="232" ht="12.75">
      <c r="A232" s="39"/>
    </row>
    <row r="233" ht="12.75">
      <c r="A233" s="39"/>
    </row>
    <row r="234" ht="12.75">
      <c r="A234" s="39"/>
    </row>
    <row r="235" ht="12.75">
      <c r="A235" s="39"/>
    </row>
    <row r="236" ht="12.75">
      <c r="A236" s="39"/>
    </row>
    <row r="237" ht="12.75">
      <c r="A237" s="39"/>
    </row>
    <row r="238" ht="12.75">
      <c r="A238" s="39"/>
    </row>
    <row r="239" ht="12.75">
      <c r="A239" s="39"/>
    </row>
    <row r="240" ht="12.75">
      <c r="A240" s="39"/>
    </row>
    <row r="241" ht="12.75">
      <c r="A241" s="39"/>
    </row>
    <row r="242" ht="12.75">
      <c r="A242" s="39"/>
    </row>
    <row r="243" ht="12.75">
      <c r="A243" s="39"/>
    </row>
    <row r="244" ht="12.75">
      <c r="A244" s="39"/>
    </row>
    <row r="245" ht="12.75">
      <c r="A245" s="39"/>
    </row>
    <row r="246" ht="12.75">
      <c r="A246" s="39"/>
    </row>
    <row r="247" ht="12.75">
      <c r="A247" s="39"/>
    </row>
    <row r="248" ht="12.75">
      <c r="A248" s="39"/>
    </row>
    <row r="249" ht="12.75">
      <c r="A249" s="39"/>
    </row>
    <row r="250" ht="12.75">
      <c r="A250" s="39"/>
    </row>
    <row r="251" ht="12.75">
      <c r="A251" s="39"/>
    </row>
    <row r="252" ht="12.75">
      <c r="A252" s="39"/>
    </row>
    <row r="253" ht="12.75">
      <c r="A253" s="39"/>
    </row>
    <row r="254" ht="12.75">
      <c r="A254" s="39"/>
    </row>
    <row r="255" ht="12.75">
      <c r="A255" s="39"/>
    </row>
    <row r="256" ht="12.75">
      <c r="A256" s="39"/>
    </row>
    <row r="257" ht="12.75">
      <c r="A257" s="39"/>
    </row>
    <row r="258" ht="12.75">
      <c r="A258" s="39"/>
    </row>
    <row r="259" ht="12.75">
      <c r="A259" s="39"/>
    </row>
    <row r="260" ht="12.75">
      <c r="A260" s="39"/>
    </row>
    <row r="261" ht="12.75">
      <c r="A261" s="39"/>
    </row>
    <row r="262" ht="12.75">
      <c r="A262" s="39"/>
    </row>
    <row r="263" ht="12.75">
      <c r="A263" s="39"/>
    </row>
    <row r="264" ht="12.75">
      <c r="A264" s="39"/>
    </row>
    <row r="265" ht="12.75">
      <c r="A265" s="39"/>
    </row>
    <row r="266" ht="12.75">
      <c r="A266" s="39"/>
    </row>
    <row r="267" ht="12.75">
      <c r="A267" s="39"/>
    </row>
    <row r="268" ht="12.75">
      <c r="A268" s="39"/>
    </row>
    <row r="269" ht="12.75">
      <c r="A269" s="39"/>
    </row>
    <row r="270" ht="12.75">
      <c r="A270" s="39"/>
    </row>
    <row r="271" ht="12.75">
      <c r="A271" s="39"/>
    </row>
    <row r="272" ht="12.75">
      <c r="A272" s="39"/>
    </row>
    <row r="273" ht="12.75">
      <c r="A273" s="39"/>
    </row>
    <row r="274" ht="12.75">
      <c r="A274" s="39"/>
    </row>
    <row r="275" ht="12.75">
      <c r="A275" s="39"/>
    </row>
    <row r="276" ht="12.75">
      <c r="A276" s="39"/>
    </row>
    <row r="277" ht="12.75">
      <c r="A277" s="39"/>
    </row>
    <row r="278" ht="12.75">
      <c r="A278" s="39"/>
    </row>
    <row r="279" ht="12.75">
      <c r="A279" s="39"/>
    </row>
    <row r="280" ht="12.75">
      <c r="A280" s="39"/>
    </row>
    <row r="281" ht="12.75">
      <c r="A281" s="39"/>
    </row>
    <row r="282" ht="12.75">
      <c r="A282" s="39"/>
    </row>
    <row r="283" ht="12.75">
      <c r="A283" s="39"/>
    </row>
    <row r="284" ht="12.75">
      <c r="A284" s="39"/>
    </row>
    <row r="285" ht="12.75">
      <c r="A285" s="39"/>
    </row>
    <row r="286" ht="12.75">
      <c r="A286" s="39"/>
    </row>
    <row r="287" ht="12.75">
      <c r="A287" s="39"/>
    </row>
    <row r="288" ht="12.75">
      <c r="A288" s="39"/>
    </row>
    <row r="289" ht="12.75">
      <c r="A289" s="39"/>
    </row>
    <row r="290" ht="12.75">
      <c r="A290" s="39"/>
    </row>
    <row r="291" ht="12.75">
      <c r="A291" s="39"/>
    </row>
    <row r="292" ht="12.75">
      <c r="A292" s="39"/>
    </row>
    <row r="293" ht="12.75">
      <c r="A293" s="39"/>
    </row>
    <row r="294" ht="12.75">
      <c r="A294" s="39"/>
    </row>
    <row r="295" ht="12.75">
      <c r="A295" s="39"/>
    </row>
    <row r="296" ht="12.75">
      <c r="A296" s="39"/>
    </row>
    <row r="297" ht="12.75">
      <c r="A297" s="39"/>
    </row>
    <row r="298" ht="12.75">
      <c r="A298" s="39"/>
    </row>
    <row r="299" ht="12.75">
      <c r="A299" s="39"/>
    </row>
    <row r="300" ht="12.75">
      <c r="A300" s="39"/>
    </row>
    <row r="301" ht="12.75">
      <c r="A301" s="39"/>
    </row>
    <row r="302" ht="12.75">
      <c r="A302" s="39"/>
    </row>
    <row r="303" ht="12.75">
      <c r="A303" s="39"/>
    </row>
    <row r="304" ht="12.75">
      <c r="A304" s="39"/>
    </row>
    <row r="305" ht="12.75">
      <c r="A305" s="39"/>
    </row>
    <row r="306" ht="12.75">
      <c r="A306" s="39"/>
    </row>
    <row r="307" ht="12.75">
      <c r="A307" s="39"/>
    </row>
    <row r="308" ht="12.75">
      <c r="A308" s="39"/>
    </row>
    <row r="309" ht="12.75">
      <c r="A309" s="39"/>
    </row>
    <row r="310" ht="12.75">
      <c r="A310" s="39"/>
    </row>
    <row r="311" ht="12.75">
      <c r="A311" s="39"/>
    </row>
    <row r="312" ht="12.75">
      <c r="A312" s="39"/>
    </row>
    <row r="313" ht="12.75">
      <c r="A313" s="39"/>
    </row>
    <row r="314" ht="12.75">
      <c r="A314" s="39"/>
    </row>
    <row r="315" ht="12.75">
      <c r="A315" s="39"/>
    </row>
    <row r="316" ht="12.75">
      <c r="A316" s="39"/>
    </row>
    <row r="317" ht="12.75">
      <c r="A317" s="39"/>
    </row>
    <row r="318" ht="12.75">
      <c r="A318" s="39"/>
    </row>
    <row r="319" ht="12.75">
      <c r="A319" s="39"/>
    </row>
    <row r="320" ht="12.75">
      <c r="A320" s="39"/>
    </row>
    <row r="321" ht="12.75">
      <c r="A321" s="39"/>
    </row>
    <row r="322" ht="12.75">
      <c r="A322" s="39"/>
    </row>
    <row r="323" ht="12.75">
      <c r="A323" s="39"/>
    </row>
    <row r="324" ht="12.75">
      <c r="A324" s="39"/>
    </row>
    <row r="325" ht="12.75">
      <c r="A325" s="39"/>
    </row>
    <row r="326" ht="12.75">
      <c r="A326" s="39"/>
    </row>
    <row r="327" ht="12.75">
      <c r="A327" s="39"/>
    </row>
    <row r="328" ht="12.75">
      <c r="A328" s="39"/>
    </row>
    <row r="329" ht="12.75">
      <c r="A329" s="39"/>
    </row>
    <row r="330" ht="12.75">
      <c r="A330" s="39"/>
    </row>
    <row r="331" ht="12.75">
      <c r="A331" s="39"/>
    </row>
    <row r="332" ht="12.75">
      <c r="A332" s="39"/>
    </row>
    <row r="333" ht="12.75">
      <c r="A333" s="39"/>
    </row>
    <row r="334" ht="12.75">
      <c r="A334" s="39"/>
    </row>
    <row r="335" ht="12.75">
      <c r="A335" s="39"/>
    </row>
    <row r="336" ht="12.75">
      <c r="A336" s="39"/>
    </row>
    <row r="337" ht="12.75">
      <c r="A337" s="39"/>
    </row>
    <row r="338" ht="12.75">
      <c r="A338" s="39"/>
    </row>
    <row r="339" ht="12.75">
      <c r="A339" s="39"/>
    </row>
    <row r="340" ht="12.75">
      <c r="A340" s="39"/>
    </row>
    <row r="341" ht="12.75">
      <c r="A341" s="39"/>
    </row>
    <row r="342" ht="12.75">
      <c r="A342" s="39"/>
    </row>
    <row r="343" ht="12.75">
      <c r="A343" s="39"/>
    </row>
    <row r="344" ht="12.75">
      <c r="A344" s="39"/>
    </row>
    <row r="345" ht="12.75">
      <c r="A345" s="39"/>
    </row>
    <row r="346" ht="12.75">
      <c r="A346" s="39"/>
    </row>
    <row r="347" ht="12.75">
      <c r="A347" s="39"/>
    </row>
    <row r="348" ht="12.75">
      <c r="A348" s="39"/>
    </row>
    <row r="349" ht="12.75">
      <c r="A349" s="39"/>
    </row>
    <row r="350" ht="12.75">
      <c r="A350" s="39"/>
    </row>
    <row r="351" ht="12.75">
      <c r="A351" s="39"/>
    </row>
    <row r="352" ht="12.75">
      <c r="A352" s="39"/>
    </row>
    <row r="353" ht="12.75">
      <c r="A353" s="39"/>
    </row>
    <row r="354" ht="12.75">
      <c r="A354" s="39"/>
    </row>
    <row r="355" ht="12.75">
      <c r="A355" s="39"/>
    </row>
    <row r="356" ht="12.75">
      <c r="A356" s="39"/>
    </row>
    <row r="357" ht="12.75">
      <c r="A357" s="39"/>
    </row>
    <row r="358" ht="12.75">
      <c r="A358" s="39"/>
    </row>
    <row r="359" ht="12.75">
      <c r="A359" s="39"/>
    </row>
    <row r="360" ht="12.75">
      <c r="A360" s="39"/>
    </row>
    <row r="361" ht="12.75">
      <c r="A361" s="39"/>
    </row>
    <row r="362" ht="12.75">
      <c r="A362" s="39"/>
    </row>
    <row r="363" ht="12.75">
      <c r="A363" s="39"/>
    </row>
    <row r="364" ht="12.75">
      <c r="A364" s="39"/>
    </row>
    <row r="365" ht="12.75">
      <c r="A365" s="39"/>
    </row>
    <row r="366" ht="12.75">
      <c r="A366" s="39"/>
    </row>
    <row r="367" ht="12.75">
      <c r="A367" s="39"/>
    </row>
    <row r="368" ht="12.75">
      <c r="A368" s="39"/>
    </row>
    <row r="369" ht="12.75">
      <c r="A369" s="39"/>
    </row>
    <row r="370" ht="12.75">
      <c r="A370" s="39"/>
    </row>
    <row r="371" ht="12.75">
      <c r="A371" s="39"/>
    </row>
    <row r="372" ht="12.75">
      <c r="A372" s="39"/>
    </row>
    <row r="373" ht="12.75">
      <c r="A373" s="39"/>
    </row>
    <row r="374" ht="12.75">
      <c r="A374" s="39"/>
    </row>
    <row r="375" ht="12.75">
      <c r="A375" s="39"/>
    </row>
    <row r="376" ht="12.75">
      <c r="A376" s="39"/>
    </row>
    <row r="377" ht="12.75">
      <c r="A377" s="39"/>
    </row>
    <row r="378" ht="12.75">
      <c r="A378" s="39"/>
    </row>
    <row r="379" ht="12.75">
      <c r="A379" s="39"/>
    </row>
    <row r="380" ht="12.75">
      <c r="A380" s="39"/>
    </row>
    <row r="381" ht="12.75">
      <c r="A381" s="39"/>
    </row>
    <row r="382" ht="12.75">
      <c r="A382" s="39"/>
    </row>
    <row r="383" ht="12.75">
      <c r="A383" s="39"/>
    </row>
    <row r="384" ht="12.75">
      <c r="A384" s="39"/>
    </row>
    <row r="385" ht="12.75">
      <c r="A385" s="39"/>
    </row>
    <row r="386" ht="12.75">
      <c r="A386" s="39"/>
    </row>
    <row r="387" ht="12.75">
      <c r="A387" s="39"/>
    </row>
    <row r="388" ht="12.75">
      <c r="A388" s="39"/>
    </row>
    <row r="389" ht="12.75">
      <c r="A389" s="39"/>
    </row>
    <row r="390" ht="12.75">
      <c r="A390" s="39"/>
    </row>
    <row r="391" ht="12.75">
      <c r="A391" s="39"/>
    </row>
    <row r="392" ht="12.75">
      <c r="A392" s="39"/>
    </row>
    <row r="393" ht="12.75">
      <c r="A393" s="39"/>
    </row>
    <row r="394" ht="12.75">
      <c r="A394" s="39"/>
    </row>
    <row r="395" ht="12.75">
      <c r="A395" s="39"/>
    </row>
    <row r="396" ht="12.75">
      <c r="A396" s="39"/>
    </row>
    <row r="397" ht="12.75">
      <c r="A397" s="39"/>
    </row>
    <row r="398" ht="12.75">
      <c r="A398" s="39"/>
    </row>
    <row r="399" ht="12.75">
      <c r="A399" s="39"/>
    </row>
    <row r="400" ht="12.75">
      <c r="A400" s="39"/>
    </row>
    <row r="401" ht="12.75">
      <c r="A401" s="39"/>
    </row>
    <row r="402" ht="12.75">
      <c r="A402" s="39"/>
    </row>
  </sheetData>
  <sheetProtection password="EBBB" sheet="1" objects="1" scenarios="1"/>
  <printOptions/>
  <pageMargins left="0.75" right="0.75" top="1" bottom="1" header="0.5" footer="0.5"/>
  <pageSetup fitToHeight="1" fitToWidth="1" horizontalDpi="600" verticalDpi="600" orientation="portrait" paperSize="9" scale="80" r:id="rId1"/>
  <headerFooter alignWithMargins="0">
    <oddFooter>&amp;C&amp;D    &amp;T</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LEARNING AND SKILLS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Planning: financial planning and associated information: Circular 03/10: supplement B - mid year update college details</dc:title>
  <dc:subject>4.2 Provider finance</dc:subject>
  <dc:creator>LEARNING AND SKILLS COUNCIL (Corporate Author)</dc:creator>
  <cp:keywords>Financial forecasts, Guidance, Newsletters, Planning</cp:keywords>
  <dc:description>This Circular supersedes Circular 02/11. It sets out guidance on providers  financial planning and associated risk management information that the Learning and Skills Council (LSC) wishes to receive by 31 July 2003. The LSC established its requirements in 2002 for financial planning returns from colleges in respect of three-year financial plans and risk management plans. The requirement was distinct from strategic planning information. Colleges should approve a financial control budget before 1 August 2003, as the first year of colleges  three-year financial plans.</dc:description>
  <cp:lastModifiedBy>halean</cp:lastModifiedBy>
  <cp:lastPrinted>2003-04-30T08:52:43Z</cp:lastPrinted>
  <dcterms:created xsi:type="dcterms:W3CDTF">2002-02-21T12:45:57Z</dcterms:created>
  <dcterms:modified xsi:type="dcterms:W3CDTF">2003-06-02T10:06:14Z</dcterms:modified>
  <cp:category>Financial management, Further and higher education, Further and higher education management, Further education colleges, Public funding, Risk management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y fmtid="{D5CDD505-2E9C-101B-9397-08002B2CF9AE}" pid="3" name="DC.identifier.systemID">
    <vt:lpwstr>128001</vt:lpwstr>
  </property>
  <property fmtid="{D5CDD505-2E9C-101B-9397-08002B2CF9AE}" pid="4" name="DC.title">
    <vt:lpwstr>Planning: financial planning and associated information: Circular 03/10: supplement B - mid year update college details</vt:lpwstr>
  </property>
  <property fmtid="{D5CDD505-2E9C-101B-9397-08002B2CF9AE}" pid="5" name="DC.creator">
    <vt:lpwstr>LEARNING AND SKILLS COUNCIL (Corporate Author)</vt:lpwstr>
  </property>
  <property fmtid="{D5CDD505-2E9C-101B-9397-08002B2CF9AE}" pid="6" name="DC.type">
    <vt:lpwstr>Circular</vt:lpwstr>
  </property>
  <property fmtid="{D5CDD505-2E9C-101B-9397-08002B2CF9AE}" pid="7" name="eGMS.subject.category">
    <vt:lpwstr>Financial management, Further and higher education, Further and higher education management, Further education colleges, Public funding, Risk management</vt:lpwstr>
  </property>
  <property fmtid="{D5CDD505-2E9C-101B-9397-08002B2CF9AE}" pid="8" name="eGMS.subject">
    <vt:lpwstr>4.2 Provider finance</vt:lpwstr>
  </property>
  <property fmtid="{D5CDD505-2E9C-101B-9397-08002B2CF9AE}" pid="9" name="eGMS.subject.keyword">
    <vt:lpwstr>Financial forecasts, Guidance, Newsletters, Planning</vt:lpwstr>
  </property>
  <property fmtid="{D5CDD505-2E9C-101B-9397-08002B2CF9AE}" pid="10" name="DC.title.alternative">
    <vt:lpwstr>CIRC/0768/03</vt:lpwstr>
  </property>
  <property fmtid="{D5CDD505-2E9C-101B-9397-08002B2CF9AE}" pid="11" name="DC.relation.isPartOf">
    <vt:lpwstr>128001</vt:lpwstr>
  </property>
  <property fmtid="{D5CDD505-2E9C-101B-9397-08002B2CF9AE}" pid="12" name="DC.relation.references">
    <vt:lpwstr>133944, 147610</vt:lpwstr>
  </property>
  <property fmtid="{D5CDD505-2E9C-101B-9397-08002B2CF9AE}" pid="13" name="DC.relation.serials">
    <vt:lpwstr/>
  </property>
  <property fmtid="{D5CDD505-2E9C-101B-9397-08002B2CF9AE}" pid="14" name="DC.contributor">
    <vt:lpwstr/>
  </property>
  <property fmtid="{D5CDD505-2E9C-101B-9397-08002B2CF9AE}" pid="15" name="DC.rights.copyright">
    <vt:lpwstr>Learning and Skills Council</vt:lpwstr>
  </property>
  <property fmtid="{D5CDD505-2E9C-101B-9397-08002B2CF9AE}" pid="16" name="DC.language">
    <vt:lpwstr/>
  </property>
  <property fmtid="{D5CDD505-2E9C-101B-9397-08002B2CF9AE}" pid="17" name="DC.date.issued">
    <vt:lpwstr>2003/05/01</vt:lpwstr>
  </property>
  <property fmtid="{D5CDD505-2E9C-101B-9397-08002B2CF9AE}" pid="18" name="DC.publisher">
    <vt:lpwstr>Learning and Skills Council</vt:lpwstr>
  </property>
  <property fmtid="{D5CDD505-2E9C-101B-9397-08002B2CF9AE}" pid="19" name="eGMS.disposal.review">
    <vt:lpwstr/>
  </property>
  <property fmtid="{D5CDD505-2E9C-101B-9397-08002B2CF9AE}" pid="20" name="DC.coverage.spatial">
    <vt:lpwstr>National</vt:lpwstr>
  </property>
  <property fmtid="{D5CDD505-2E9C-101B-9397-08002B2CF9AE}" pid="21" name="eGMS.status">
    <vt:lpwstr/>
  </property>
  <property fmtid="{D5CDD505-2E9C-101B-9397-08002B2CF9AE}" pid="22" name="eGMS.relation.relatedurl">
    <vt:lpwstr/>
  </property>
  <property fmtid="{D5CDD505-2E9C-101B-9397-08002B2CF9AE}" pid="23" name="DC.description">
    <vt:lpwstr>This Circular supersedes Circular 02/11. It sets out guidance on providers  financial planning and associated risk management information that the Learning and Skills Council (LSC) wishes to receive by 31 July 2003. The LSC established its requirements in 2002 for financial planning returns from colleges in respect of three-year financial plans and risk management plans. The requirement was distinct from strategic planning information. Colleges should approve a financial control budget before 1 August 2003, as the first year of colleges  three-year financial plans.</vt:lpwstr>
  </property>
  <property fmtid="{D5CDD505-2E9C-101B-9397-08002B2CF9AE}" pid="24" name="DC.relation.hasFormat">
    <vt:lpwstr/>
  </property>
</Properties>
</file>