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xl/revisions/userNames.xml" ContentType="application/vnd.openxmlformats-officedocument.spreadsheetml.userNam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revisions/revisionHeaders.xml" ContentType="application/vnd.openxmlformats-officedocument.spreadsheetml.revisionHeaders+xml"/>
  <Override PartName="/docProps/custom.xml" ContentType="application/vnd.openxmlformats-officedocument.custom-properties+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revisions/revisionLog2.xml" ContentType="application/vnd.openxmlformats-officedocument.spreadsheetml.revisionLog+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customXml/itemProps2.xml" ContentType="application/vnd.openxmlformats-officedocument.customXmlProperties+xml"/>
  <Override PartName="/xl/revisions/revisionLog1.xml" ContentType="application/vnd.openxmlformats-officedocument.spreadsheetml.revisionLo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1455" windowWidth="12000" windowHeight="6540" tabRatio="732" firstSheet="11" activeTab="12"/>
  </bookViews>
  <sheets>
    <sheet name="I &amp; E" sheetId="1" r:id="rId1"/>
    <sheet name="Gains &amp; Losses" sheetId="2" r:id="rId2"/>
    <sheet name="Historical Cost" sheetId="3" r:id="rId3"/>
    <sheet name="Balance Sheet" sheetId="4" r:id="rId4"/>
    <sheet name="Cash Flow" sheetId="5" r:id="rId5"/>
    <sheet name="Notes 2 &amp; 3 " sheetId="6" r:id="rId6"/>
    <sheet name="Notes 4,5 &amp; 6" sheetId="7" r:id="rId7"/>
    <sheet name="Note 7" sheetId="8" r:id="rId8"/>
    <sheet name="Note7part2" sheetId="9" r:id="rId9"/>
    <sheet name="Note 8" sheetId="10" r:id="rId10"/>
    <sheet name="Note  8 &amp; 9" sheetId="11" r:id="rId11"/>
    <sheet name="Note 10, 11 &amp; 12" sheetId="12" r:id="rId12"/>
    <sheet name="Note 13" sheetId="13" r:id="rId13"/>
    <sheet name="Note 13 (cont1.)" sheetId="14" r:id="rId14"/>
    <sheet name="Notes 13 (cont2.) &amp; 14" sheetId="15" r:id="rId15"/>
    <sheet name="Notes 15 &amp; 16" sheetId="16" r:id="rId16"/>
    <sheet name="Note 17 &amp; 18" sheetId="17" r:id="rId17"/>
    <sheet name="Notes 19 &amp; 20" sheetId="18" r:id="rId18"/>
    <sheet name="Notes 21 &amp; 22" sheetId="19" r:id="rId19"/>
    <sheet name=" Notes 23 to 25" sheetId="20" r:id="rId20"/>
    <sheet name="Notes 26 to 29" sheetId="21" r:id="rId21"/>
    <sheet name="Notes 30 to 32" sheetId="22" r:id="rId22"/>
    <sheet name="Note 33" sheetId="23" r:id="rId23"/>
    <sheet name="Note 33 (cont1)" sheetId="24" r:id="rId24"/>
    <sheet name="Note 33 (cont2)" sheetId="25" r:id="rId25"/>
    <sheet name="Notes 34,35,36 &amp; 37" sheetId="26" r:id="rId26"/>
    <sheet name="Notes 38 &amp; 39" sheetId="27" r:id="rId27"/>
  </sheets>
  <definedNames>
    <definedName name="CAInvests">' Notes 23 to 25'!#REF!</definedName>
    <definedName name="CapEx">'Note 13'!$K$9</definedName>
    <definedName name="CapGnt">'Notes 19 &amp; 20'!#REF!</definedName>
    <definedName name="cash">' Notes 23 to 25'!$G$9</definedName>
    <definedName name="creditors">'Notes 15 &amp; 16'!$B$13</definedName>
    <definedName name="debtors">'Notes 13 (cont2.) &amp; 14'!$E$30</definedName>
    <definedName name="Depn">'Note 13'!$K$22</definedName>
    <definedName name="except">'Note 7'!$B$33</definedName>
    <definedName name="FixedAssets">'Note 13'!$K$25</definedName>
    <definedName name="Gen">'Notes 21 &amp; 22'!#REF!</definedName>
    <definedName name="intpay">'Note 10, 11 &amp; 12'!$F$14</definedName>
    <definedName name="Invests">#REF!</definedName>
    <definedName name="Invincome">'Notes 4,5 &amp; 6'!#REF!</definedName>
    <definedName name="LTCrs">'Notes 15 &amp; 16'!#REF!</definedName>
    <definedName name="note2">'Notes 2 &amp; 3 '!#REF!</definedName>
    <definedName name="Note2a">'Notes 2 &amp; 3 '!#REF!</definedName>
    <definedName name="note3">'Notes 2 &amp; 3 '!$D$40</definedName>
    <definedName name="otherexp" localSheetId="10">'Note  8 &amp; 9'!$F$36</definedName>
    <definedName name="otherexp" localSheetId="8">Note7part2!#REF!</definedName>
    <definedName name="otherexp">#REF!</definedName>
    <definedName name="otherincome">'Notes 4,5 &amp; 6'!$B$36</definedName>
    <definedName name="_xlnm.Print_Area" localSheetId="24">'Note 33 (cont2)'!$A$1:$D$75</definedName>
    <definedName name="_xlnm.Print_Area" localSheetId="9">'Note 8'!$A$1:$H$53</definedName>
    <definedName name="_xlnm.Print_Area" localSheetId="5">'Notes 2 &amp; 3 '!$A$1:$F$45</definedName>
    <definedName name="profonAssets">'Note 13'!#REF!</definedName>
    <definedName name="Prov">'Notes 15 &amp; 16'!#REF!</definedName>
    <definedName name="provn">'Notes 15 &amp; 16'!#REF!</definedName>
    <definedName name="Reval">'Notes 21 &amp; 22'!#REF!</definedName>
    <definedName name="staff">'Note 7'!$F$36</definedName>
    <definedName name="staffcosts">'Note 7'!$B$36</definedName>
    <definedName name="Z_96CA42AB_7D8B_42C8_B17A_24FFA0448CCA_.wvu.Cols" localSheetId="12" hidden="1">'Note 13'!$H:$I</definedName>
    <definedName name="Z_96CA42AB_7D8B_42C8_B17A_24FFA0448CCA_.wvu.Cols" localSheetId="5" hidden="1">'Notes 2 &amp; 3 '!$H:$H</definedName>
    <definedName name="Z_96CA42AB_7D8B_42C8_B17A_24FFA0448CCA_.wvu.PrintArea" localSheetId="24" hidden="1">'Note 33 (cont2)'!$A$1:$E$77</definedName>
    <definedName name="Z_96CA42AB_7D8B_42C8_B17A_24FFA0448CCA_.wvu.PrintArea" localSheetId="9" hidden="1">'Note 8'!$A$1:$H$53</definedName>
    <definedName name="Z_96CA42AB_7D8B_42C8_B17A_24FFA0448CCA_.wvu.PrintArea" localSheetId="5" hidden="1">'Notes 2 &amp; 3 '!$A$1:$F$45</definedName>
    <definedName name="Z_96CA42AB_7D8B_42C8_B17A_24FFA0448CCA_.wvu.Rows" localSheetId="10" hidden="1">'Note  8 &amp; 9'!$22:$22,'Note  8 &amp; 9'!$70:$71</definedName>
    <definedName name="Z_96CA42AB_7D8B_42C8_B17A_24FFA0448CCA_.wvu.Rows" localSheetId="12" hidden="1">'Note 13'!$40:$62</definedName>
    <definedName name="Z_96CA42AB_7D8B_42C8_B17A_24FFA0448CCA_.wvu.Rows" localSheetId="8" hidden="1">Note7part2!$34:$35,Note7part2!$55:$68</definedName>
    <definedName name="Z_96CA42AB_7D8B_42C8_B17A_24FFA0448CCA_.wvu.Rows" localSheetId="18" hidden="1">'Notes 21 &amp; 22'!$2:$15</definedName>
    <definedName name="Z_96CA42AB_7D8B_42C8_B17A_24FFA0448CCA_.wvu.Rows" localSheetId="20" hidden="1">'Notes 26 to 29'!$8:$17</definedName>
    <definedName name="Z_96CA42AB_7D8B_42C8_B17A_24FFA0448CCA_.wvu.Rows" localSheetId="21" hidden="1">'Notes 30 to 32'!$4:$8</definedName>
    <definedName name="Z_96CA42AB_7D8B_42C8_B17A_24FFA0448CCA_.wvu.Rows" localSheetId="6" hidden="1">'Notes 4,5 &amp; 6'!$18:$21</definedName>
    <definedName name="Z_A8C3D583_3667_49E0_B16B_DB0F9B81DCD0_.wvu.Cols" localSheetId="12" hidden="1">'Note 13'!$H:$I</definedName>
    <definedName name="Z_A8C3D583_3667_49E0_B16B_DB0F9B81DCD0_.wvu.Cols" localSheetId="5" hidden="1">'Notes 2 &amp; 3 '!$H:$H</definedName>
    <definedName name="Z_A8C3D583_3667_49E0_B16B_DB0F9B81DCD0_.wvu.PrintArea" localSheetId="24" hidden="1">'Note 33 (cont2)'!$A$1:$D$75</definedName>
    <definedName name="Z_A8C3D583_3667_49E0_B16B_DB0F9B81DCD0_.wvu.PrintArea" localSheetId="9" hidden="1">'Note 8'!$A$1:$H$53</definedName>
    <definedName name="Z_A8C3D583_3667_49E0_B16B_DB0F9B81DCD0_.wvu.PrintArea" localSheetId="5" hidden="1">'Notes 2 &amp; 3 '!$A$1:$F$45</definedName>
    <definedName name="Z_A8C3D583_3667_49E0_B16B_DB0F9B81DCD0_.wvu.Rows" localSheetId="10" hidden="1">'Note  8 &amp; 9'!$22:$22,'Note  8 &amp; 9'!$70:$71</definedName>
    <definedName name="Z_A8C3D583_3667_49E0_B16B_DB0F9B81DCD0_.wvu.Rows" localSheetId="12" hidden="1">'Note 13'!$40:$62</definedName>
    <definedName name="Z_A8C3D583_3667_49E0_B16B_DB0F9B81DCD0_.wvu.Rows" localSheetId="8" hidden="1">Note7part2!$34:$35,Note7part2!$55:$68</definedName>
    <definedName name="Z_A8C3D583_3667_49E0_B16B_DB0F9B81DCD0_.wvu.Rows" localSheetId="18" hidden="1">'Notes 21 &amp; 22'!$2:$15</definedName>
    <definedName name="Z_A8C3D583_3667_49E0_B16B_DB0F9B81DCD0_.wvu.Rows" localSheetId="20" hidden="1">'Notes 26 to 29'!$8:$17</definedName>
    <definedName name="Z_A8C3D583_3667_49E0_B16B_DB0F9B81DCD0_.wvu.Rows" localSheetId="21" hidden="1">'Notes 30 to 32'!$4:$8</definedName>
    <definedName name="Z_A8C3D583_3667_49E0_B16B_DB0F9B81DCD0_.wvu.Rows" localSheetId="6" hidden="1">'Notes 4,5 &amp; 6'!$18:$21</definedName>
    <definedName name="Z_DAAFC7C9_4623_49AF_9992_400CC9CB553D_.wvu.Cols" localSheetId="12" hidden="1">'Note 13'!$H:$I</definedName>
    <definedName name="Z_DAAFC7C9_4623_49AF_9992_400CC9CB553D_.wvu.Cols" localSheetId="5" hidden="1">'Notes 2 &amp; 3 '!$H:$H</definedName>
    <definedName name="Z_DAAFC7C9_4623_49AF_9992_400CC9CB553D_.wvu.PrintArea" localSheetId="24" hidden="1">'Note 33 (cont2)'!$A$1:$D$75</definedName>
    <definedName name="Z_DAAFC7C9_4623_49AF_9992_400CC9CB553D_.wvu.PrintArea" localSheetId="9" hidden="1">'Note 8'!$A$1:$H$53</definedName>
    <definedName name="Z_DAAFC7C9_4623_49AF_9992_400CC9CB553D_.wvu.PrintArea" localSheetId="5" hidden="1">'Notes 2 &amp; 3 '!$A$1:$F$45</definedName>
    <definedName name="Z_DAAFC7C9_4623_49AF_9992_400CC9CB553D_.wvu.Rows" localSheetId="10" hidden="1">'Note  8 &amp; 9'!$22:$22,'Note  8 &amp; 9'!$70:$71</definedName>
    <definedName name="Z_DAAFC7C9_4623_49AF_9992_400CC9CB553D_.wvu.Rows" localSheetId="12" hidden="1">'Note 13'!$40:$62</definedName>
    <definedName name="Z_DAAFC7C9_4623_49AF_9992_400CC9CB553D_.wvu.Rows" localSheetId="8" hidden="1">Note7part2!$34:$35,Note7part2!$55:$68</definedName>
    <definedName name="Z_DAAFC7C9_4623_49AF_9992_400CC9CB553D_.wvu.Rows" localSheetId="18" hidden="1">'Notes 21 &amp; 22'!$2:$15</definedName>
    <definedName name="Z_DAAFC7C9_4623_49AF_9992_400CC9CB553D_.wvu.Rows" localSheetId="20" hidden="1">'Notes 26 to 29'!$8:$17</definedName>
    <definedName name="Z_DAAFC7C9_4623_49AF_9992_400CC9CB553D_.wvu.Rows" localSheetId="21" hidden="1">'Notes 30 to 32'!$4:$8</definedName>
    <definedName name="Z_DAAFC7C9_4623_49AF_9992_400CC9CB553D_.wvu.Rows" localSheetId="6" hidden="1">'Notes 4,5 &amp; 6'!$18:$21</definedName>
    <definedName name="Z_E870EA32_3596_4ACE_BF42_EBF1D4B6B996_.wvu.Cols" localSheetId="12" hidden="1">'Note 13'!$H:$I</definedName>
    <definedName name="Z_E870EA32_3596_4ACE_BF42_EBF1D4B6B996_.wvu.Cols" localSheetId="5" hidden="1">'Notes 2 &amp; 3 '!$H:$H</definedName>
    <definedName name="Z_E870EA32_3596_4ACE_BF42_EBF1D4B6B996_.wvu.PrintArea" localSheetId="24" hidden="1">'Note 33 (cont2)'!$A$1:$D$75</definedName>
    <definedName name="Z_E870EA32_3596_4ACE_BF42_EBF1D4B6B996_.wvu.PrintArea" localSheetId="9" hidden="1">'Note 8'!$A$1:$H$53</definedName>
    <definedName name="Z_E870EA32_3596_4ACE_BF42_EBF1D4B6B996_.wvu.PrintArea" localSheetId="5" hidden="1">'Notes 2 &amp; 3 '!$A$1:$F$45</definedName>
    <definedName name="Z_E870EA32_3596_4ACE_BF42_EBF1D4B6B996_.wvu.Rows" localSheetId="10" hidden="1">'Note  8 &amp; 9'!$22:$22,'Note  8 &amp; 9'!$70:$71</definedName>
    <definedName name="Z_E870EA32_3596_4ACE_BF42_EBF1D4B6B996_.wvu.Rows" localSheetId="12" hidden="1">'Note 13'!$40:$62</definedName>
    <definedName name="Z_E870EA32_3596_4ACE_BF42_EBF1D4B6B996_.wvu.Rows" localSheetId="8" hidden="1">Note7part2!$34:$35,Note7part2!$55:$68</definedName>
    <definedName name="Z_E870EA32_3596_4ACE_BF42_EBF1D4B6B996_.wvu.Rows" localSheetId="18" hidden="1">'Notes 21 &amp; 22'!$2:$15</definedName>
    <definedName name="Z_E870EA32_3596_4ACE_BF42_EBF1D4B6B996_.wvu.Rows" localSheetId="20" hidden="1">'Notes 26 to 29'!$8:$17</definedName>
    <definedName name="Z_E870EA32_3596_4ACE_BF42_EBF1D4B6B996_.wvu.Rows" localSheetId="21" hidden="1">'Notes 30 to 32'!$4:$8</definedName>
    <definedName name="Z_E870EA32_3596_4ACE_BF42_EBF1D4B6B996_.wvu.Rows" localSheetId="6" hidden="1">'Notes 4,5 &amp; 6'!$18:$21</definedName>
  </definedNames>
  <calcPr calcId="125725"/>
  <customWorkbookViews>
    <customWorkbookView name="ICS - Personal View" guid="{E870EA32-3596-4ACE-BF42-EBF1D4B6B996}" mergeInterval="0" personalView="1" maximized="1" xWindow="1" yWindow="1" windowWidth="1276" windowHeight="804" tabRatio="732" activeSheetId="13"/>
    <customWorkbookView name="halean - Personal View" guid="{A8C3D583-3667-49E0-B16B-DB0F9B81DCD0}" mergeInterval="0" personalView="1" xWindow="2" yWindow="99" windowWidth="796" windowHeight="432" tabRatio="732" activeSheetId="13"/>
    <customWorkbookView name="Tony Felthouse - Personal View" guid="{96CA42AB-7D8B-42C8-B17A-24FFA0448CCA}" mergeInterval="0" personalView="1" maximized="1" windowWidth="1020" windowHeight="629" tabRatio="732" activeSheetId="12"/>
    <customWorkbookView name="LSC - Personal View" guid="{DAAFC7C9-4623-49AF-9992-400CC9CB553D}" mergeInterval="0" personalView="1" maximized="1" windowWidth="796" windowHeight="438" tabRatio="732" activeSheetId="15" showComments="commNone"/>
  </customWorkbookViews>
</workbook>
</file>

<file path=xl/calcChain.xml><?xml version="1.0" encoding="utf-8"?>
<calcChain xmlns="http://schemas.openxmlformats.org/spreadsheetml/2006/main">
  <c r="C14" i="20"/>
  <c r="E14"/>
  <c r="G14"/>
  <c r="I14"/>
  <c r="C27"/>
  <c r="E27"/>
  <c r="G27"/>
  <c r="I27"/>
  <c r="C35"/>
  <c r="E35"/>
  <c r="G35"/>
  <c r="I35"/>
  <c r="E47"/>
  <c r="D11" i="4"/>
  <c r="H11"/>
  <c r="H13"/>
  <c r="J13"/>
  <c r="H36"/>
  <c r="J36"/>
  <c r="H37"/>
  <c r="J37"/>
  <c r="D39"/>
  <c r="F39"/>
  <c r="H39"/>
  <c r="J39"/>
  <c r="D40"/>
  <c r="F40"/>
  <c r="H40"/>
  <c r="J40"/>
  <c r="D41"/>
  <c r="F41"/>
  <c r="H41"/>
  <c r="J41"/>
  <c r="D43"/>
  <c r="F43"/>
  <c r="H43"/>
  <c r="J43"/>
  <c r="D26" i="5"/>
  <c r="D28"/>
  <c r="F24" i="2"/>
  <c r="D12" i="3"/>
  <c r="F12"/>
  <c r="D14"/>
  <c r="F14"/>
  <c r="D21" i="1"/>
  <c r="F21"/>
  <c r="D23"/>
  <c r="C47" i="20" s="1"/>
  <c r="D13" i="11"/>
  <c r="F13"/>
  <c r="H13"/>
  <c r="F36"/>
  <c r="D22" i="1" s="1"/>
  <c r="H36" i="11"/>
  <c r="F22" i="1" s="1"/>
  <c r="F11" i="12"/>
  <c r="H11"/>
  <c r="F14"/>
  <c r="D24" i="1" s="1"/>
  <c r="H14" i="12"/>
  <c r="F24" i="1" s="1"/>
  <c r="F25" i="12"/>
  <c r="D12" i="5" s="1"/>
  <c r="H25" i="12"/>
  <c r="F12" i="5" s="1"/>
  <c r="F39" i="12"/>
  <c r="H39"/>
  <c r="K8" i="13"/>
  <c r="K9"/>
  <c r="K10"/>
  <c r="K11"/>
  <c r="C13"/>
  <c r="E13"/>
  <c r="G13"/>
  <c r="G25" s="1"/>
  <c r="I13"/>
  <c r="K13"/>
  <c r="C22"/>
  <c r="E22"/>
  <c r="E25" s="1"/>
  <c r="G22"/>
  <c r="I22"/>
  <c r="I25" s="1"/>
  <c r="K22"/>
  <c r="C25"/>
  <c r="K25"/>
  <c r="D10" i="4" s="1"/>
  <c r="D12" s="1"/>
  <c r="K29" i="13"/>
  <c r="H10" i="4" s="1"/>
  <c r="H12" s="1"/>
  <c r="K33" i="13"/>
  <c r="K34"/>
  <c r="C38"/>
  <c r="E38"/>
  <c r="G38"/>
  <c r="I38"/>
  <c r="K38"/>
  <c r="I9" i="14"/>
  <c r="I10"/>
  <c r="I11"/>
  <c r="I12"/>
  <c r="C14"/>
  <c r="E14"/>
  <c r="G14"/>
  <c r="I14"/>
  <c r="I18"/>
  <c r="I19"/>
  <c r="I20"/>
  <c r="I21"/>
  <c r="C23"/>
  <c r="E23"/>
  <c r="G23"/>
  <c r="I23"/>
  <c r="C26"/>
  <c r="E26"/>
  <c r="G26"/>
  <c r="I26"/>
  <c r="F10" i="4" s="1"/>
  <c r="I29" i="14"/>
  <c r="J10" i="4" s="1"/>
  <c r="I31" i="14"/>
  <c r="C36"/>
  <c r="I36"/>
  <c r="B20" i="17"/>
  <c r="D21" i="4" s="1"/>
  <c r="D20" i="17"/>
  <c r="F21" i="4" s="1"/>
  <c r="F20" i="17"/>
  <c r="H21" i="4" s="1"/>
  <c r="H20" i="17"/>
  <c r="J21" i="4" s="1"/>
  <c r="B34" i="17"/>
  <c r="D27" i="4" s="1"/>
  <c r="D34" i="17"/>
  <c r="F27" i="4" s="1"/>
  <c r="F34" i="17"/>
  <c r="H27" i="4" s="1"/>
  <c r="H34" i="17"/>
  <c r="J27" i="4" s="1"/>
  <c r="D47" i="24"/>
  <c r="H47"/>
  <c r="D55"/>
  <c r="F55"/>
  <c r="B10" i="25"/>
  <c r="D10"/>
  <c r="B17"/>
  <c r="D17"/>
  <c r="B18"/>
  <c r="D18"/>
  <c r="B20"/>
  <c r="D20"/>
  <c r="B35"/>
  <c r="B36"/>
  <c r="B43"/>
  <c r="B50"/>
  <c r="B74" s="1"/>
  <c r="B56"/>
  <c r="B58"/>
  <c r="B59"/>
  <c r="B60"/>
  <c r="B66"/>
  <c r="B71"/>
  <c r="B17" i="8"/>
  <c r="D17"/>
  <c r="B29"/>
  <c r="D29"/>
  <c r="B43"/>
  <c r="D20" i="1" s="1"/>
  <c r="D43" i="8"/>
  <c r="F20" i="1" s="1"/>
  <c r="B47" i="8"/>
  <c r="D47"/>
  <c r="F18" i="10"/>
  <c r="H18"/>
  <c r="F29"/>
  <c r="H29"/>
  <c r="F10" i="9"/>
  <c r="H10"/>
  <c r="B22"/>
  <c r="D22"/>
  <c r="H22"/>
  <c r="E30" i="15"/>
  <c r="G30"/>
  <c r="F11" i="4" s="1"/>
  <c r="B8" i="16"/>
  <c r="D8"/>
  <c r="B9"/>
  <c r="D9"/>
  <c r="B19"/>
  <c r="D19"/>
  <c r="B21"/>
  <c r="D21"/>
  <c r="B43"/>
  <c r="D17" i="4" s="1"/>
  <c r="D20" s="1"/>
  <c r="D43" i="16"/>
  <c r="F17" i="4" s="1"/>
  <c r="F20" s="1"/>
  <c r="F43" i="16"/>
  <c r="H17" i="4" s="1"/>
  <c r="H20" s="1"/>
  <c r="H43" i="16"/>
  <c r="J17" i="4" s="1"/>
  <c r="J20" s="1"/>
  <c r="C12" i="18"/>
  <c r="E12"/>
  <c r="G12"/>
  <c r="I12"/>
  <c r="C28"/>
  <c r="E28"/>
  <c r="G28"/>
  <c r="I28"/>
  <c r="I37"/>
  <c r="H29" i="4" s="1"/>
  <c r="I38" i="18"/>
  <c r="I39"/>
  <c r="I41" s="1"/>
  <c r="D29" i="4" s="1"/>
  <c r="E41" i="18"/>
  <c r="G41"/>
  <c r="B5" i="6"/>
  <c r="D5"/>
  <c r="F5"/>
  <c r="D6"/>
  <c r="D7"/>
  <c r="D8"/>
  <c r="D9"/>
  <c r="D10"/>
  <c r="D11"/>
  <c r="D12"/>
  <c r="D13"/>
  <c r="D14"/>
  <c r="D15"/>
  <c r="D16"/>
  <c r="D17"/>
  <c r="D18"/>
  <c r="D19"/>
  <c r="D20"/>
  <c r="D21"/>
  <c r="B23"/>
  <c r="C23"/>
  <c r="D23"/>
  <c r="D10" i="1" s="1"/>
  <c r="F23" i="6"/>
  <c r="F10" i="1" s="1"/>
  <c r="D35" i="6"/>
  <c r="F35"/>
  <c r="D38"/>
  <c r="F38"/>
  <c r="D40"/>
  <c r="D11" i="1" s="1"/>
  <c r="F40" i="6"/>
  <c r="F11" i="1" s="1"/>
  <c r="F19" i="19"/>
  <c r="H33" i="4" s="1"/>
  <c r="H45" s="1"/>
  <c r="F20" i="19"/>
  <c r="F22"/>
  <c r="F23"/>
  <c r="F25"/>
  <c r="F26"/>
  <c r="B31"/>
  <c r="D31"/>
  <c r="F31"/>
  <c r="D33" i="4" s="1"/>
  <c r="B32" i="19"/>
  <c r="D32"/>
  <c r="F32"/>
  <c r="B45"/>
  <c r="F52"/>
  <c r="F54"/>
  <c r="D18" i="2" s="1"/>
  <c r="F55" i="19"/>
  <c r="D14" i="2" s="1"/>
  <c r="F56" i="19"/>
  <c r="D16" i="2" s="1"/>
  <c r="F57" i="19"/>
  <c r="B59"/>
  <c r="D36" i="4" s="1"/>
  <c r="D59" i="19"/>
  <c r="D37" i="4" s="1"/>
  <c r="F59" i="19"/>
  <c r="F63"/>
  <c r="F64"/>
  <c r="F65"/>
  <c r="F66"/>
  <c r="B68"/>
  <c r="D68"/>
  <c r="C21" i="21"/>
  <c r="D10" i="5" s="1"/>
  <c r="E21" i="21"/>
  <c r="F10" i="5" s="1"/>
  <c r="C37" i="21"/>
  <c r="D14" i="5" s="1"/>
  <c r="E37" i="21"/>
  <c r="F14" i="5" s="1"/>
  <c r="C50" i="21"/>
  <c r="D16" i="5" s="1"/>
  <c r="E50" i="21"/>
  <c r="F16" i="5" s="1"/>
  <c r="C62" i="21"/>
  <c r="D18" i="5" s="1"/>
  <c r="E62" i="21"/>
  <c r="F18" i="5" s="1"/>
  <c r="C13" i="22"/>
  <c r="C21" s="1"/>
  <c r="E13"/>
  <c r="E21" s="1"/>
  <c r="F13"/>
  <c r="G13"/>
  <c r="G21" s="1"/>
  <c r="I13"/>
  <c r="I21" s="1"/>
  <c r="D21"/>
  <c r="F21"/>
  <c r="H21"/>
  <c r="C31"/>
  <c r="E31"/>
  <c r="C32" i="26"/>
  <c r="E32"/>
  <c r="C39"/>
  <c r="D39"/>
  <c r="E39"/>
  <c r="B17" i="27"/>
  <c r="D17"/>
  <c r="B22"/>
  <c r="D22"/>
  <c r="B11" i="7"/>
  <c r="D12" i="1" s="1"/>
  <c r="D11" i="7"/>
  <c r="F12" i="1" s="1"/>
  <c r="B36" i="7"/>
  <c r="D13" i="1" s="1"/>
  <c r="D36" i="7"/>
  <c r="F13" i="1" s="1"/>
  <c r="B49" i="7"/>
  <c r="B50"/>
  <c r="D54"/>
  <c r="F14" i="1" s="1"/>
  <c r="B54" i="7" l="1"/>
  <c r="D14" i="1" s="1"/>
  <c r="F68" i="19"/>
  <c r="D10" i="16"/>
  <c r="D13" s="1"/>
  <c r="F13" i="4" s="1"/>
  <c r="F25" s="1"/>
  <c r="F26" i="1"/>
  <c r="F34"/>
  <c r="J29" i="4"/>
  <c r="F37"/>
  <c r="J23"/>
  <c r="F23"/>
  <c r="F12"/>
  <c r="F16" i="1"/>
  <c r="F28" s="1"/>
  <c r="F32" s="1"/>
  <c r="D45" i="4"/>
  <c r="D16" i="1"/>
  <c r="D26"/>
  <c r="H23" i="4"/>
  <c r="D23"/>
  <c r="H25"/>
  <c r="H31" s="1"/>
  <c r="D9" i="25" s="1"/>
  <c r="D12" s="1"/>
  <c r="D27" i="5"/>
  <c r="F36" i="4"/>
  <c r="J33"/>
  <c r="J45" s="1"/>
  <c r="F33"/>
  <c r="F45" s="1"/>
  <c r="F29"/>
  <c r="J11"/>
  <c r="J12" s="1"/>
  <c r="J25" s="1"/>
  <c r="J31" s="1"/>
  <c r="B10" i="16"/>
  <c r="B13" s="1"/>
  <c r="D13" i="4" s="1"/>
  <c r="D25" s="1"/>
  <c r="D31" s="1"/>
  <c r="B9" i="25" s="1"/>
  <c r="B12" s="1"/>
  <c r="D34" i="1"/>
  <c r="F9" i="3" l="1"/>
  <c r="F16" s="1"/>
  <c r="F18" s="1"/>
  <c r="E46" i="20"/>
  <c r="E58" s="1"/>
  <c r="F8" i="5" s="1"/>
  <c r="F20" s="1"/>
  <c r="F25" s="1"/>
  <c r="F30" s="1"/>
  <c r="F34" s="1"/>
  <c r="D32" s="1"/>
  <c r="F36" i="1"/>
  <c r="F10" i="2" s="1"/>
  <c r="F20" s="1"/>
  <c r="F26" s="1"/>
  <c r="F28" s="1"/>
  <c r="D24" s="1"/>
  <c r="F31" i="4"/>
  <c r="D28" i="1"/>
  <c r="D32" s="1"/>
  <c r="C46" i="20" l="1"/>
  <c r="C58" s="1"/>
  <c r="D8" i="5" s="1"/>
  <c r="D20" s="1"/>
  <c r="D25" s="1"/>
  <c r="D30" s="1"/>
  <c r="D34" s="1"/>
  <c r="D36" i="1"/>
  <c r="D10" i="2" s="1"/>
  <c r="D20" s="1"/>
  <c r="D26" s="1"/>
  <c r="D9" i="3"/>
  <c r="D16" s="1"/>
  <c r="D18" s="1"/>
  <c r="D28" i="2"/>
</calcChain>
</file>

<file path=xl/sharedStrings.xml><?xml version="1.0" encoding="utf-8"?>
<sst xmlns="http://schemas.openxmlformats.org/spreadsheetml/2006/main" count="1085" uniqueCount="658">
  <si>
    <t>and transferred to the college under gift aid</t>
  </si>
  <si>
    <t>*includes £32,250 in respect of the College (2000/01 £30,000)</t>
  </si>
  <si>
    <t>**includes £24,000 in respect of the College (2000/01 £24,000)</t>
  </si>
  <si>
    <t>Transferred from specific endowments (note 22)</t>
  </si>
  <si>
    <t>Income from general endowment asset investments (note 22)</t>
  </si>
  <si>
    <t xml:space="preserve">The receipt in the current year (third year of arrangement) was £778,629.  The Council does not have the power to guarantee </t>
  </si>
  <si>
    <t>Investments in subsidiary companies</t>
  </si>
  <si>
    <t>Investments in associate companies</t>
  </si>
  <si>
    <t>and Wales and 100% of the issued ordinary £1 shares of XYZ Limited, a company incorporated in England and Wales</t>
  </si>
  <si>
    <t>principal activity of ABC Limited is the rental of property.  The College also owns 10% of the issued ordinary capital shares</t>
  </si>
  <si>
    <t>of PQR Limited the initial cost of which was £200.</t>
  </si>
  <si>
    <t>Trade Debtors</t>
  </si>
  <si>
    <t>Other amounts owed to funding councils</t>
  </si>
  <si>
    <t>£4,500,000 are secured on a portion of the freehold land and buildings of the college.</t>
  </si>
  <si>
    <t xml:space="preserve">                          Land and buildings</t>
  </si>
  <si>
    <t>Net cash outflow from capital expenditure and financial investment</t>
  </si>
  <si>
    <t>Net cash inflow from management of liquid resources</t>
  </si>
  <si>
    <t>and the Local Government Pension Scheme (LGPS).  The total pension cost for the period was</t>
  </si>
  <si>
    <t>2000 to 31 March 2002 the employer contribution was 7.2% plus 0.2% in respect of benefit improvements to the</t>
  </si>
  <si>
    <t>Under the definitions set out in Financial Reporting Standard 17 (Retirement Benefits), the TPS is a multi-employer</t>
  </si>
  <si>
    <t>Local Government Pension Scheme</t>
  </si>
  <si>
    <t>The LGPS is a funded defined benefit scheme, with the assets held in separate trustee administered funds.</t>
  </si>
  <si>
    <t>The assets in the scheme (of which the college's share is estimated at 0.77%) and the expected rates of</t>
  </si>
  <si>
    <t>July 2002</t>
  </si>
  <si>
    <t>July 2001</t>
  </si>
  <si>
    <t>Surplus/(deficit) in the scheme</t>
  </si>
  <si>
    <t>Local Government Pension Scheme (continued)</t>
  </si>
  <si>
    <t>* Net assets excluding FRS 17 pension (liability)/asset</t>
  </si>
  <si>
    <t>Net pension (liability)/asset</t>
  </si>
  <si>
    <t>Net assets including FRS 17 pension (liability)/asset</t>
  </si>
  <si>
    <t>* Income and expenditure account excluding FRS 17 pension (liability)/asset</t>
  </si>
  <si>
    <t>Income and expenditure account including FRS 17 pension (liability)/asset</t>
  </si>
  <si>
    <t>Change in financial and demographic assumptions underlying the scheme liabilities</t>
  </si>
  <si>
    <t xml:space="preserve">The college is currently being sued for damages by a foreign institution concerning programmes run by the College.  </t>
  </si>
  <si>
    <t>38 Related Party Transactions</t>
  </si>
  <si>
    <t>39 Access Funds</t>
  </si>
  <si>
    <t>£  70001 to £   80000</t>
  </si>
  <si>
    <t>The following information is based upon a full actuarial valuation of the Fund at 31 March 2001 updated to 31 July 2002</t>
  </si>
  <si>
    <t>Bonds</t>
  </si>
  <si>
    <t>Property</t>
  </si>
  <si>
    <t>Cash</t>
  </si>
  <si>
    <t>Total Market Value of assets</t>
  </si>
  <si>
    <t>7.0%</t>
  </si>
  <si>
    <t>5.5%</t>
  </si>
  <si>
    <t>6.0%</t>
  </si>
  <si>
    <t>College's estimated asset share</t>
  </si>
  <si>
    <t>Present value of scheme liabilities</t>
  </si>
  <si>
    <t>At 31 July 2001</t>
  </si>
  <si>
    <t>4.5%</t>
  </si>
  <si>
    <t>33 Pension and similar obligations (continued)</t>
  </si>
  <si>
    <t>Under the transitional arrangements of FRS17, no provision has been made by the college for the</t>
  </si>
  <si>
    <t>institution's share of the deficit of the scheme.  If provision were made, the following entries would be</t>
  </si>
  <si>
    <t>made:</t>
  </si>
  <si>
    <t>Balance Sheet Presentation</t>
  </si>
  <si>
    <t>Reserves Note</t>
  </si>
  <si>
    <t>Pension reserve</t>
  </si>
  <si>
    <t>Analysis of the amount charged to income and expenditure account</t>
  </si>
  <si>
    <t>Service cost</t>
  </si>
  <si>
    <t>Past service cost</t>
  </si>
  <si>
    <t>Total operating charge</t>
  </si>
  <si>
    <t>Interest on pension liabilities</t>
  </si>
  <si>
    <t>Net return</t>
  </si>
  <si>
    <t>by a qualified independent actuary.</t>
  </si>
  <si>
    <t>5.9%</t>
  </si>
  <si>
    <t>* Amounts exclude SSAP 24 provisions for LGPS scheme underfunding included within the College balance sheet.</t>
  </si>
  <si>
    <t>Amount recognised in the statement of total recognised gains and losses (STRGL)</t>
  </si>
  <si>
    <t>Movement in surplus during year</t>
  </si>
  <si>
    <t>Contributions</t>
  </si>
  <si>
    <t>History of experience gains and losses (in practice, from 2006, 5 years must be shown)</t>
  </si>
  <si>
    <t>Difference between the expected and actual return on assets:</t>
  </si>
  <si>
    <t>amount £m</t>
  </si>
  <si>
    <t>% of scheme assets</t>
  </si>
  <si>
    <t>Experience gains and losses on scheme liabilities:</t>
  </si>
  <si>
    <t>Total amount recognised in STRGL</t>
  </si>
  <si>
    <t>2.0%</t>
  </si>
  <si>
    <t>3.0%</t>
  </si>
  <si>
    <t>7.2%</t>
  </si>
  <si>
    <t>8.0%</t>
  </si>
  <si>
    <t>Reconciliation of net cash flow to movement in net funds / (debt)</t>
  </si>
  <si>
    <t>1</t>
  </si>
  <si>
    <t>accordingly, the book values at implementation have been retained.</t>
  </si>
  <si>
    <t>Provision has not, therefore, been made for anticipated future receipts.</t>
  </si>
  <si>
    <t xml:space="preserve">future funding streams to institutions and cannot guarantee that this funding will continue after the current year.  </t>
  </si>
  <si>
    <t>Provision for clawback of LSC recurrent funding</t>
  </si>
  <si>
    <t>2% recurrent capital element</t>
  </si>
  <si>
    <t xml:space="preserve">basis are credited to the exchequer under arrangements governed by the Superannuation Act 1972.  </t>
  </si>
  <si>
    <t>Senior post-holders, including the Principal and other higher paid staff received a pay increase of 3% in line</t>
  </si>
  <si>
    <t>with the general pay award.  No bonuses or other salary enhancements were awarded to senior post-holders</t>
  </si>
  <si>
    <t>or other higher paid staff.</t>
  </si>
  <si>
    <t>A general pay award of 3% was made with effect from 1 August 2001, approved by the corporation.</t>
  </si>
  <si>
    <t xml:space="preserve">circumstances of the case.  The case is proceeding and, in view of the uncertainty, no financial provision has been </t>
  </si>
  <si>
    <t>years are 11% for employers and 6% for employees.</t>
  </si>
  <si>
    <t xml:space="preserve">the government actuary carried out a further review on the level of employers' contributions.  For the period from 1 April </t>
  </si>
  <si>
    <t>Estimated value of other benefits, including provisions for pension benefits</t>
  </si>
  <si>
    <t>accounts of the subsidiary company</t>
  </si>
  <si>
    <t>Appreciation on disposals/revaluation (note 21)</t>
  </si>
  <si>
    <t>Interest element of finance lease rental payment</t>
  </si>
  <si>
    <t>The net book value of tangible fixed assets includes an amount of £204,000 (2000/01 £216,000) in respect of assets held</t>
  </si>
  <si>
    <t>under finance leases.  The depreciation charge on these assets for the year was £12,000 (2000/01 £13,500)</t>
  </si>
  <si>
    <t>leasehold building.  This work will be completed during 2002/03.</t>
  </si>
  <si>
    <t xml:space="preserve">pension scheme.  The College is unable to identify its share of the underlying assets and liabilities of the </t>
  </si>
  <si>
    <t xml:space="preserve">However, the College has received Counsel opinion that is should not be liable in view of the specific </t>
  </si>
  <si>
    <r>
      <t>Increase/(decrease)</t>
    </r>
    <r>
      <rPr>
        <sz val="10"/>
        <rFont val="Arial"/>
        <family val="2"/>
      </rPr>
      <t xml:space="preserve"> in cash in the period</t>
    </r>
  </si>
  <si>
    <t>FRS 17</t>
  </si>
  <si>
    <t>31 March 2001</t>
  </si>
  <si>
    <t>…...% per annum</t>
  </si>
  <si>
    <t>£……. million</t>
  </si>
  <si>
    <t>…...%</t>
  </si>
  <si>
    <t>SSAP 24</t>
  </si>
  <si>
    <t xml:space="preserve">scheme.  This rate increased to 8.35% from 1 April 2002. An appropriate SSAP 24 provision in respect of unfunded  </t>
  </si>
  <si>
    <t>pensioners' benefits is included in provisions.</t>
  </si>
  <si>
    <t xml:space="preserve">Under the transitional arrangements of FRS 17, the College's pension charge for the year calculated </t>
  </si>
  <si>
    <t>would be made.</t>
  </si>
  <si>
    <t xml:space="preserve">on a SSAP 24 basis). If the charge had been included on an FRS 17 basis, the following entries </t>
  </si>
  <si>
    <t>(comparatives not required)</t>
  </si>
  <si>
    <t xml:space="preserve">The pensions cost is assessed every three years in accordance with the advice of a qualified independent actuary.  The </t>
  </si>
  <si>
    <t>Projected Unit</t>
  </si>
  <si>
    <t>Market value of assets at date of last valuation</t>
  </si>
  <si>
    <t>under FRS 17 assumptions is not included in the financial statements (as this is currently calculated</t>
  </si>
  <si>
    <t xml:space="preserve">At 31 July </t>
  </si>
  <si>
    <t>£38,369 million</t>
  </si>
  <si>
    <t>86.6%*</t>
  </si>
  <si>
    <t>* This is the accrued funding level (prospective funding level for total service is 94%)</t>
  </si>
  <si>
    <t>Pension increases per annum</t>
  </si>
  <si>
    <t>5.0% per annum</t>
  </si>
  <si>
    <t>made in these accounts in relation to this matter.  It is not considered practical to estimate the potential</t>
  </si>
  <si>
    <t>Loans from subsidiary and associate companies</t>
  </si>
  <si>
    <t xml:space="preserve">                                external audit*</t>
  </si>
  <si>
    <t xml:space="preserve">                                internal audit**    </t>
  </si>
  <si>
    <t>Franchised provision</t>
  </si>
  <si>
    <t>Contracted-out lecturing services</t>
  </si>
  <si>
    <t xml:space="preserve">Land and buildings with a net book value of £6,876,000 have been financed by exchequer funds.  Should these </t>
  </si>
  <si>
    <t>override to depart from the statutory balance sheet formats if the institution is a limited company.</t>
  </si>
  <si>
    <t>Trade creditors</t>
  </si>
  <si>
    <t>** includes £90,000 (2001: £nil) capital grant received from the Learning and Skills Council in respect of rationalisation project.</t>
  </si>
  <si>
    <t>in June 2002.  Other provisions relate to a legal obligation to carry out remedial pipework in the institution's</t>
  </si>
  <si>
    <t>(Deficit)/surplus on containing operations after transfer</t>
  </si>
  <si>
    <t>from revaluation reserve</t>
  </si>
  <si>
    <t>Transfer from revaluation reserve</t>
  </si>
  <si>
    <t>These have been reinvested in a new building on the main site.</t>
  </si>
  <si>
    <t>provided was not paid until the following financial year (see also note 7).  Receipts from the sale of Tangible Fixed Assets</t>
  </si>
  <si>
    <t xml:space="preserve">Commitments under finance leases entered into but not yet provided for </t>
  </si>
  <si>
    <t>in the financial statements</t>
  </si>
  <si>
    <t>Current service charge</t>
  </si>
  <si>
    <t>Past service costs</t>
  </si>
  <si>
    <t>Net interest / return on assets</t>
  </si>
  <si>
    <t xml:space="preserve">Surplus / (Deficit) in scheme at 31 July </t>
  </si>
  <si>
    <t>Analysis of net return on pension scheme</t>
  </si>
  <si>
    <t>Expected return on pension scheme assets</t>
  </si>
  <si>
    <t>Actual return less expected return on pension scheme assets</t>
  </si>
  <si>
    <t>Experience gains and losses arising on the scheme liabilities</t>
  </si>
  <si>
    <t>Actuarial gain / (loss) recognised in STRGL</t>
  </si>
  <si>
    <t xml:space="preserve">Surplus / (Deficit) in scheme at 1 August </t>
  </si>
  <si>
    <t>Movement in year:</t>
  </si>
  <si>
    <t>Actuarial gain or loss</t>
  </si>
  <si>
    <t>% of scheme liabilities</t>
  </si>
  <si>
    <t>The total contribution made for the year ended 31 July 2002 was £285,000 of which employers contributions</t>
  </si>
  <si>
    <t>totalled £178,000 and employees contributions totalled £107,000.  The agreed contribution rates for future</t>
  </si>
  <si>
    <t>organisation in which a member of the board of governors may have an interest are conducted at arm's length</t>
  </si>
  <si>
    <t>Proportion of members' accrued benefits covered by the actuarial value of the assets</t>
  </si>
  <si>
    <t>Following the implementation of Teachers' Pensions (Employers' Supplementary Contributions) Regulations 2000</t>
  </si>
  <si>
    <t>Other higher paid staff</t>
  </si>
  <si>
    <t xml:space="preserve">This note should provide sufficient information to allow the reader to understand the major sources of </t>
  </si>
  <si>
    <t>Expenditure in the period</t>
  </si>
  <si>
    <t>Local Initiative Funds</t>
  </si>
  <si>
    <t>Centres for vocational excellence</t>
  </si>
  <si>
    <t>University for Industry projects</t>
  </si>
  <si>
    <t>Widening Participation strategic partnerships</t>
  </si>
  <si>
    <t>Non-schedule 2 fund</t>
  </si>
  <si>
    <t>HE development grant</t>
  </si>
  <si>
    <t>FE Standards fund</t>
  </si>
  <si>
    <t>Individual learning accounts</t>
  </si>
  <si>
    <t>Ethnic minority student achievement grant (section 11)</t>
  </si>
  <si>
    <t>IT infrastructure</t>
  </si>
  <si>
    <t>Support for major works</t>
  </si>
  <si>
    <t>Rationalisation (capital element)</t>
  </si>
  <si>
    <t xml:space="preserve">Due to the nature of the College's operations and the composition of the board of governors (being drawn </t>
  </si>
  <si>
    <t>This note shows combined figures for the Group and the College on the basis that all provisions relate solely to the college</t>
  </si>
  <si>
    <t>21 Deferred Capital Grants</t>
  </si>
  <si>
    <t>23 Revaluation Reserve</t>
  </si>
  <si>
    <t>22 Endowments</t>
  </si>
  <si>
    <t>Transferred to income and expenditure account (note 6)</t>
  </si>
  <si>
    <t xml:space="preserve">This note shows combined figures for the Group and the College because it is thought unlikely there will ever be </t>
  </si>
  <si>
    <t>endowments within a subsidiary.</t>
  </si>
  <si>
    <t>24 Movement on General Reserves</t>
  </si>
  <si>
    <t>25 Reconciliation of Consolidated Operating Deficit to Net Cash Inflow from Operating Activities</t>
  </si>
  <si>
    <t>26 Returns on Investments and Servicing of Finance</t>
  </si>
  <si>
    <t>27 Capital Expenditure and Financial Investment</t>
  </si>
  <si>
    <t>29 Financing</t>
  </si>
  <si>
    <t>28 Management of Liquid Resources</t>
  </si>
  <si>
    <t>30 Analysis of Changes in Net Funds</t>
  </si>
  <si>
    <t>Endowment asset investments (note15)</t>
  </si>
  <si>
    <t>31 Cash Flow Relating to Exceptional Items</t>
  </si>
  <si>
    <t>32 Major non-cash transactions</t>
  </si>
  <si>
    <t>include £7,500,000 from the sale of Church Street annexe (see note 13)</t>
  </si>
  <si>
    <t>33 Pension and similar obligations</t>
  </si>
  <si>
    <t>Total Income</t>
  </si>
  <si>
    <t>Teaching support services</t>
  </si>
  <si>
    <t>Other support services</t>
  </si>
  <si>
    <t>Income</t>
  </si>
  <si>
    <t>Notes</t>
  </si>
  <si>
    <t>£000</t>
  </si>
  <si>
    <t>Expenditure</t>
  </si>
  <si>
    <t>Other operating expenses</t>
  </si>
  <si>
    <t>Depreciation</t>
  </si>
  <si>
    <t>Interest payable</t>
  </si>
  <si>
    <t>Total Expenditure</t>
  </si>
  <si>
    <t>Taxation</t>
  </si>
  <si>
    <t xml:space="preserve"> </t>
  </si>
  <si>
    <t>Difference between historical cost depreciation and the actual</t>
  </si>
  <si>
    <t>Fixed assets</t>
  </si>
  <si>
    <t>Tangible assets</t>
  </si>
  <si>
    <t>Current assets</t>
  </si>
  <si>
    <t>Stock</t>
  </si>
  <si>
    <t>Debtors</t>
  </si>
  <si>
    <t>Cash at bank and in hand</t>
  </si>
  <si>
    <t>Total assets less current liabilities</t>
  </si>
  <si>
    <t>Provisions for liabilities and charges</t>
  </si>
  <si>
    <t>Deferred capital grants</t>
  </si>
  <si>
    <t>Revaluation reserve</t>
  </si>
  <si>
    <t>General reserve</t>
  </si>
  <si>
    <t>Cash flow from operating activities</t>
  </si>
  <si>
    <t>Returns on investments and servicing of finance</t>
  </si>
  <si>
    <t>Capital expenditure and financial investment</t>
  </si>
  <si>
    <t>Financing</t>
  </si>
  <si>
    <t>Change in net debt resulting from cash flows</t>
  </si>
  <si>
    <t>Rationalisation funds</t>
  </si>
  <si>
    <t>Child care</t>
  </si>
  <si>
    <t>Basic Skills schools</t>
  </si>
  <si>
    <t>Inclusive Learning quality initiative</t>
  </si>
  <si>
    <t>Other income</t>
  </si>
  <si>
    <t>Catering and residence operations</t>
  </si>
  <si>
    <t>Other income generating activities</t>
  </si>
  <si>
    <t>Teaching departments</t>
  </si>
  <si>
    <t>Administration and central services</t>
  </si>
  <si>
    <t>Premises</t>
  </si>
  <si>
    <t xml:space="preserve">Other   </t>
  </si>
  <si>
    <t>Staff costs for the above persons:</t>
  </si>
  <si>
    <t>Catering and residences</t>
  </si>
  <si>
    <t>Social security costs</t>
  </si>
  <si>
    <t>Other pension costs</t>
  </si>
  <si>
    <t>Number</t>
  </si>
  <si>
    <t>Salaries</t>
  </si>
  <si>
    <t>Benefits in kind</t>
  </si>
  <si>
    <t>Pension contributions</t>
  </si>
  <si>
    <t>Total emoluments</t>
  </si>
  <si>
    <t>£</t>
  </si>
  <si>
    <t>Salary</t>
  </si>
  <si>
    <t>Reconciliation</t>
  </si>
  <si>
    <t>General education</t>
  </si>
  <si>
    <t>Premises costs</t>
  </si>
  <si>
    <t>Planned maintenance</t>
  </si>
  <si>
    <t>Other operating expenses include:</t>
  </si>
  <si>
    <t>Hire of other assets - operating leases</t>
  </si>
  <si>
    <t>On bank loans, overdrafts and other loans:</t>
  </si>
  <si>
    <t>Repayable within 5 years, not by instalments</t>
  </si>
  <si>
    <t>Repayable within 5 years, by instalments</t>
  </si>
  <si>
    <t>Equipment</t>
  </si>
  <si>
    <t>Total</t>
  </si>
  <si>
    <t>Cost or Valuation</t>
  </si>
  <si>
    <t>Additions</t>
  </si>
  <si>
    <t>Charge for year</t>
  </si>
  <si>
    <t>Net book value</t>
  </si>
  <si>
    <t>Inherited</t>
  </si>
  <si>
    <t>Financed by capital grant</t>
  </si>
  <si>
    <t>Other</t>
  </si>
  <si>
    <t>Amounts falling due within one year</t>
  </si>
  <si>
    <t>Prepayments and accrued income</t>
  </si>
  <si>
    <t>Obligations under finance leases</t>
  </si>
  <si>
    <t>Other taxation and social security</t>
  </si>
  <si>
    <t>Cashflows</t>
  </si>
  <si>
    <t>Interest paid</t>
  </si>
  <si>
    <t>Purchase of tangible fixed assets</t>
  </si>
  <si>
    <t>Deferred capital grants received</t>
  </si>
  <si>
    <t>Capital element of finance lease rental payments</t>
  </si>
  <si>
    <t xml:space="preserve">Statement of the Total Recognised Gains and Losses for </t>
  </si>
  <si>
    <t>Releases of deferred capital grants</t>
  </si>
  <si>
    <t>Members</t>
  </si>
  <si>
    <t>Senior post-holders</t>
  </si>
  <si>
    <t>2  Funding Council Grants</t>
  </si>
  <si>
    <t>Tuition fees and education contracts</t>
  </si>
  <si>
    <t>Exceptional restructuring costs</t>
  </si>
  <si>
    <t>Recurrent grant</t>
  </si>
  <si>
    <t>Higher Education Funding Council</t>
  </si>
  <si>
    <t>European Union (EU) (excluding UK) students</t>
  </si>
  <si>
    <t>Non-EU students</t>
  </si>
  <si>
    <t>Overseas activities</t>
  </si>
  <si>
    <t>Total
cost</t>
  </si>
  <si>
    <t>Contributions
received</t>
  </si>
  <si>
    <t>Auditors' remuneration:</t>
  </si>
  <si>
    <t>Other contracts</t>
  </si>
  <si>
    <t>-</t>
  </si>
  <si>
    <t>Wages and salaries</t>
  </si>
  <si>
    <t>On finance leases</t>
  </si>
  <si>
    <t>2001</t>
  </si>
  <si>
    <t>Learning and Skills Council</t>
  </si>
  <si>
    <t>Work Based Learning</t>
  </si>
  <si>
    <t>Other Funds</t>
  </si>
  <si>
    <t>The income and expenditure account is in respect of continuing activities</t>
  </si>
  <si>
    <t>Unrealised surplus on revaluation of fixed assets</t>
  </si>
  <si>
    <t>Increase/(decrease) in provisions</t>
  </si>
  <si>
    <t>and were signed on its behalf  by:-</t>
  </si>
  <si>
    <t>UK Higher Education students</t>
  </si>
  <si>
    <t>UK Further Education students</t>
  </si>
  <si>
    <t>Higher Education contracts</t>
  </si>
  <si>
    <t>Year Ended</t>
  </si>
  <si>
    <t>31 July 2001</t>
  </si>
  <si>
    <t>Net costs
to College</t>
  </si>
  <si>
    <t>assets at valuation</t>
  </si>
  <si>
    <t>Interest earned</t>
  </si>
  <si>
    <t>Consolidated Income and Expenditure Account for the year ended 31 July 2002</t>
  </si>
  <si>
    <t>Funding Council Grants</t>
  </si>
  <si>
    <t>Research grants and contracts</t>
  </si>
  <si>
    <t>Endowment and Investment income</t>
  </si>
  <si>
    <t>2002</t>
  </si>
  <si>
    <t xml:space="preserve">Staff costs </t>
  </si>
  <si>
    <t>(Deficit) / surplus on continuing operations after depreciation of
tangible fixed assets at valuation and before tax</t>
  </si>
  <si>
    <t>(Deficit) / surplus on continuing operations after
depreciation of tangible fixed assets at valuation and
disposal of assets but before tax</t>
  </si>
  <si>
    <t>(Deficit) / surplus on continuing operations after depreciation of assets at valuation, disposal of assets and tax</t>
  </si>
  <si>
    <t xml:space="preserve">There were no operations that were acquired or discontinued by Casterbridge College during the year. </t>
  </si>
  <si>
    <t xml:space="preserve">Where appropriate, under paragraph 14 of FRS3, the aggregate results of continuing operations, </t>
  </si>
  <si>
    <t xml:space="preserve">acquisitions (as a component of continuing operations) and discontinued operations should be disclosed </t>
  </si>
  <si>
    <t xml:space="preserve">separately.  The format of the consolidated Income and Expenditure Account under this SORP lends itself </t>
  </si>
  <si>
    <t xml:space="preserve">more readily to disclosure of the information required by paragraph 14 of FRS3 through the adoption of the </t>
  </si>
  <si>
    <t xml:space="preserve">general layout of illustrative example 2 included in the text of FRS3.  Paragraph 30 of FRS3 requires the </t>
  </si>
  <si>
    <t xml:space="preserve">comparative figures to include in the continuing category only the results of those operations included in  </t>
  </si>
  <si>
    <t>the illustrative examples included in FRS3.</t>
  </si>
  <si>
    <t xml:space="preserve">the current period's continuing operations: the necessary details can be given by way of note, as set out in </t>
  </si>
  <si>
    <t>the year ended 31 July 2002</t>
  </si>
  <si>
    <t>Year ended</t>
  </si>
  <si>
    <t>(Deficit) surplus on continuing operations after depreciation of assets at valuation and disposal of assets and tax</t>
  </si>
  <si>
    <t>Appreciation of endowment asset investments</t>
  </si>
  <si>
    <t>Endowment income retained for year</t>
  </si>
  <si>
    <t>New endowments</t>
  </si>
  <si>
    <t>Total recognised (losses) / gains relating to the period</t>
  </si>
  <si>
    <t>Opening reserves and endowments</t>
  </si>
  <si>
    <t>Closing reserves and endowments</t>
  </si>
  <si>
    <t xml:space="preserve">Consolidated Statement of Historical Cost Surpluses and Deficits for </t>
  </si>
  <si>
    <t>(Deficit) / surplus on continuing operations before taxation</t>
  </si>
  <si>
    <t>charge for the period calculated on the re-valued amount</t>
  </si>
  <si>
    <t>Realisation of property revaluation gains of previous years</t>
  </si>
  <si>
    <t>Historical cost surplus for the period before taxation</t>
  </si>
  <si>
    <t>Historical cost surplus for the period after taxation</t>
  </si>
  <si>
    <t>Balance Sheets as at 31 July</t>
  </si>
  <si>
    <t>Group</t>
  </si>
  <si>
    <t>College</t>
  </si>
  <si>
    <t>Investments</t>
  </si>
  <si>
    <t>Endowment Assets</t>
  </si>
  <si>
    <t>Creditors: amounts falling due within one year</t>
  </si>
  <si>
    <t>Net current assets</t>
  </si>
  <si>
    <t>Creditors: amounts falling due after more than one year</t>
  </si>
  <si>
    <t>NET ASSETS</t>
  </si>
  <si>
    <t>Endowments</t>
  </si>
  <si>
    <t>Specific</t>
  </si>
  <si>
    <t>General</t>
  </si>
  <si>
    <t>Restricted reserve</t>
  </si>
  <si>
    <t>Total Reserves</t>
  </si>
  <si>
    <t>TOTAL</t>
  </si>
  <si>
    <t>[signature]</t>
  </si>
  <si>
    <t>J Smith - Chairman</t>
  </si>
  <si>
    <t>T Ross - Principal</t>
  </si>
  <si>
    <t>Management of liquid resources</t>
  </si>
  <si>
    <t>Increase / (decrease) in cash in the period</t>
  </si>
  <si>
    <t>Cash inflow from new secured loan</t>
  </si>
  <si>
    <t>Cash inflow from liquid resources</t>
  </si>
  <si>
    <t>Movement in net funds in period</t>
  </si>
  <si>
    <t xml:space="preserve">Net funds at 1 August </t>
  </si>
  <si>
    <t xml:space="preserve">Net funds at 31 July </t>
  </si>
  <si>
    <t>Residencies, catering and conferences</t>
  </si>
  <si>
    <t>Other grant income</t>
  </si>
  <si>
    <t>Other investment income</t>
  </si>
  <si>
    <t>Other interest receivable</t>
  </si>
  <si>
    <t xml:space="preserve">The following analysis may be combined with a similar objective analysis of other operating expenses in a </t>
  </si>
  <si>
    <t>Other income-generating activities</t>
  </si>
  <si>
    <t>Staff restructuring</t>
  </si>
  <si>
    <t>Sub total</t>
  </si>
  <si>
    <t>Employment costs for staff on permanent contracts</t>
  </si>
  <si>
    <t>Employment costs for staff on short-term and temporary contracts</t>
  </si>
  <si>
    <t>Restructuring costs</t>
  </si>
  <si>
    <t>31 July 2002</t>
  </si>
  <si>
    <t>The pension contributions in respect of the Principal and senior post-holders are in respect of employer's</t>
  </si>
  <si>
    <t>Compensation for loss of office paid to a former senior post-holder/ higher paid employee</t>
  </si>
  <si>
    <t>Compensation paid to the former post-holder</t>
  </si>
  <si>
    <t xml:space="preserve">The estimated value of other benefits has been calculated in accordance with Statement of Standard </t>
  </si>
  <si>
    <t>The members of the corporation other than the principal and the staff member did not receive any payment</t>
  </si>
  <si>
    <t>from the institution other than the reimbursement of travel and subsistence expenses incurred in the course</t>
  </si>
  <si>
    <t>of their duties.</t>
  </si>
  <si>
    <t>The following costs were incurred during 2001-2002 in respect of overseas activities which were carried out in accordance with the strategy approved by the governing body:</t>
  </si>
  <si>
    <t>The following objective analysis may be replaced by a subjective analysis, in which case this objective</t>
  </si>
  <si>
    <t>Other expenses</t>
  </si>
  <si>
    <t xml:space="preserve">                                   other services from either external or internal audit</t>
  </si>
  <si>
    <t>Losses on disposal of tangible fixed assets (where not material)</t>
  </si>
  <si>
    <t>Hire of plant and machinery - operating leases</t>
  </si>
  <si>
    <t>Repayable wholly or partly in more than 5 years</t>
  </si>
  <si>
    <t xml:space="preserve">Provision for deferred corporation tax in the </t>
  </si>
  <si>
    <t>The (deficit)/surplus on continuing operations for the period is made up as follows:</t>
  </si>
  <si>
    <t>College's (deficit)/surplus for the period</t>
  </si>
  <si>
    <t>At 1 August 2001</t>
  </si>
  <si>
    <t>Disposals</t>
  </si>
  <si>
    <t>At 31 July 2002</t>
  </si>
  <si>
    <t>Eliminated in respect of disposals</t>
  </si>
  <si>
    <t>The transitional rules set out in FRS 15 Tangible Fixed Assets have been applied on implementing FRS15</t>
  </si>
  <si>
    <t>Land and buildings were valued in 1996 at depreciated replacement by a firm of independent chartered</t>
  </si>
  <si>
    <t xml:space="preserve">surveyors.  Other tangible fixed assets inherited from the LEA at incorporation have been valued by the </t>
  </si>
  <si>
    <t>College on a depreciated replacement cost basis with the assistance of independent professional advice.</t>
  </si>
  <si>
    <t>The college disposed of its Church Street annexe and reinvested the proceeds of £7,500,000 in a new building</t>
  </si>
  <si>
    <t xml:space="preserve">on the main site.  The Church Street annexe was revalued prior to disposal by a firm of independent chartered </t>
  </si>
  <si>
    <t>surveyors on an open market valuation basis.  A loss of £9,420,000 arose from the disposal.</t>
  </si>
  <si>
    <t>assets be sold, the College may be liable, under the terms of the Finance Memorandum with the Council, to</t>
  </si>
  <si>
    <t>surrender the proceeds.</t>
  </si>
  <si>
    <t xml:space="preserve">Fixed assets include land and buildings with a net book value of £12,369,000, which will be partially funded </t>
  </si>
  <si>
    <t xml:space="preserve">by a grant from the Learning and Skills Council.  It is anticipated that the Council will provide £6,183,000 over 15 years.  </t>
  </si>
  <si>
    <t>The following illustration is given to demonstrate the required disclosure had the circumstances been</t>
  </si>
  <si>
    <t>applicable to Casterbridge College</t>
  </si>
  <si>
    <t>If inherited land and buildings had not been valued they would have been included at the following amounts:</t>
  </si>
  <si>
    <t>Cost</t>
  </si>
  <si>
    <t>Net book value based on cost</t>
  </si>
  <si>
    <t>This note should disclose the amount of finance charges capitalised and included in the cost of tangible fixed assets</t>
  </si>
  <si>
    <t>in the cases where Institutions accounting policies allow such treatment.</t>
  </si>
  <si>
    <t>The college owns 100% of the issued ordinary £1 shares of ABC Limited, a company incorporated in England</t>
  </si>
  <si>
    <t xml:space="preserve">The principal business activity of XYZ Limited is carrying out training of employees on behalf of employers.  The </t>
  </si>
  <si>
    <t>Balance at 1 August 2001</t>
  </si>
  <si>
    <t>Decrease in cash balances held at fund managers</t>
  </si>
  <si>
    <t>Balance at 31 July 2002</t>
  </si>
  <si>
    <t>Represented by:</t>
  </si>
  <si>
    <t>Fixed interest stocks (listed)</t>
  </si>
  <si>
    <t>Equities (listed)</t>
  </si>
  <si>
    <t xml:space="preserve">firms of Chartered Surveyors, the basis of valuation being open market value taking groups of properties together </t>
  </si>
  <si>
    <t>for this purpose.</t>
  </si>
  <si>
    <t xml:space="preserve">An analysis between listed and unlisted investments should be provided where relevant.  The presentation of endowment asset </t>
  </si>
  <si>
    <t xml:space="preserve">investments in the balance sheet as a separate heading between fixed and current assets may require a true and fair </t>
  </si>
  <si>
    <t>Subsidiary undertakings</t>
  </si>
  <si>
    <t>Associate undertakings</t>
  </si>
  <si>
    <t>Bank loans and overdrafts</t>
  </si>
  <si>
    <t>Payments received in advance **</t>
  </si>
  <si>
    <t>Amounts owed to group undertakings:</t>
  </si>
  <si>
    <t xml:space="preserve">                                Associate undertakings</t>
  </si>
  <si>
    <t xml:space="preserve">                                 Subsidiary undertakings</t>
  </si>
  <si>
    <t>Corporation tax</t>
  </si>
  <si>
    <t>Accruals</t>
  </si>
  <si>
    <t>Bank loans</t>
  </si>
  <si>
    <t>Bank loans and overdrafts are repayable as follows:</t>
  </si>
  <si>
    <t>In one year or less</t>
  </si>
  <si>
    <t>Between one and two years</t>
  </si>
  <si>
    <t>Between two and five years</t>
  </si>
  <si>
    <t>In five years or more</t>
  </si>
  <si>
    <t>b Finance Leases</t>
  </si>
  <si>
    <t>The net finance lease obligations to which the institution is committed are:</t>
  </si>
  <si>
    <t>Group and College</t>
  </si>
  <si>
    <t>Restructuring</t>
  </si>
  <si>
    <t>Transferred from income and expenditure account</t>
  </si>
  <si>
    <t>LSC</t>
  </si>
  <si>
    <t>Other grants</t>
  </si>
  <si>
    <t>Cash received</t>
  </si>
  <si>
    <t xml:space="preserve">                          Equipment</t>
  </si>
  <si>
    <t>Released to income and expenditure account</t>
  </si>
  <si>
    <t>Income for year</t>
  </si>
  <si>
    <t>Representing</t>
  </si>
  <si>
    <t>Fellowships and scholarships funds</t>
  </si>
  <si>
    <t>Prizes funds</t>
  </si>
  <si>
    <t>Chairs and lectureships funds</t>
  </si>
  <si>
    <t>Other funds</t>
  </si>
  <si>
    <t xml:space="preserve">Transfer from revaluation reserve to </t>
  </si>
  <si>
    <t>general reserve in respect of:</t>
  </si>
  <si>
    <t>Depreciation on revalued assets</t>
  </si>
  <si>
    <t>Income and Expenditure Account Reserve</t>
  </si>
  <si>
    <t xml:space="preserve">At 1 August </t>
  </si>
  <si>
    <t>Transfer from restricted reserve</t>
  </si>
  <si>
    <t>At 31 July</t>
  </si>
  <si>
    <t>Restricted Reserve</t>
  </si>
  <si>
    <t>At 1 August</t>
  </si>
  <si>
    <t>Proceeds from disposal of fixed assets</t>
  </si>
  <si>
    <t xml:space="preserve">Net expenditure in period transferred to income and </t>
  </si>
  <si>
    <t>expenditure account</t>
  </si>
  <si>
    <t>0</t>
  </si>
  <si>
    <t>The restrictive reserve represented the proceeds from the main sale of the College's Church Street annexe.</t>
  </si>
  <si>
    <t>(Deficit)/surplus on continuing operations after depreciation of</t>
  </si>
  <si>
    <t>(Loss)/profit on disposal of tangible fixed assets</t>
  </si>
  <si>
    <t>Net donated income retained in specific endowments</t>
  </si>
  <si>
    <t>(Increase)/decrease in stocks</t>
  </si>
  <si>
    <t>(Increase)/decrease in debtors</t>
  </si>
  <si>
    <t>Increase/(decrease) in creditors</t>
  </si>
  <si>
    <t>Net cash inflow from operating activities</t>
  </si>
  <si>
    <t>Income from endowments</t>
  </si>
  <si>
    <t>Other interest received</t>
  </si>
  <si>
    <t>Net cash inflow from returns on investment and servicing of finance</t>
  </si>
  <si>
    <t>Payments to acquire endowment assets</t>
  </si>
  <si>
    <t>Receipt from sale of endowment assets</t>
  </si>
  <si>
    <t>Endowments received</t>
  </si>
  <si>
    <t>Sale of investments</t>
  </si>
  <si>
    <t>Purchase of investments</t>
  </si>
  <si>
    <t>Placing of deposits</t>
  </si>
  <si>
    <t>Debt due beyond a year:</t>
  </si>
  <si>
    <t>Repayment of amounts borrowed</t>
  </si>
  <si>
    <t>Net cash inflow/(outflow) from financing</t>
  </si>
  <si>
    <t>Other changes</t>
  </si>
  <si>
    <t>Cash in hand, and at bank</t>
  </si>
  <si>
    <t>Overdrafts</t>
  </si>
  <si>
    <t>Debt due within 1 year</t>
  </si>
  <si>
    <t>Debt due after 1 year</t>
  </si>
  <si>
    <t>Finance leases</t>
  </si>
  <si>
    <t>Current Asset Investments</t>
  </si>
  <si>
    <t>Year Ended 31 July 2002</t>
  </si>
  <si>
    <t>Year Ended 31 July 2001</t>
  </si>
  <si>
    <t>Provision as at 1 August</t>
  </si>
  <si>
    <t>Income and Expenditure account charge</t>
  </si>
  <si>
    <t>Operating cash outflow</t>
  </si>
  <si>
    <t>Provision as at 31 July</t>
  </si>
  <si>
    <t>assets, liabilities and activities of Wessex College transferred to Casterbridge College and Wessex College was</t>
  </si>
  <si>
    <t>dissolved.  All activities are continuing within the merged College.  Assets valued at £1,300,000 and liabilities</t>
  </si>
  <si>
    <t>(£1,020,000) and an operating surplus on activities of £50,000 were transferred.</t>
  </si>
  <si>
    <t>Commitments contracted for at 31 July</t>
  </si>
  <si>
    <t>Nil</t>
  </si>
  <si>
    <t>At 31 July had annual commitments under non-cancellable operating leases as follows:</t>
  </si>
  <si>
    <t>Land and Buildings</t>
  </si>
  <si>
    <t>Expiring within one year</t>
  </si>
  <si>
    <t>Expiring within two and five years inclusive</t>
  </si>
  <si>
    <t>Expiring in over five years</t>
  </si>
  <si>
    <t>Expiring between two and five year inclusive</t>
  </si>
  <si>
    <t>liability at this stage</t>
  </si>
  <si>
    <t>Note: wherever possible, such examples should quote the amounts involved.</t>
  </si>
  <si>
    <t>from local public and private sector organisations) it is inevitable that transactions will take place with</t>
  </si>
  <si>
    <t xml:space="preserve">organisations in which a member of the board of governors may have an interest.  All transactions involving </t>
  </si>
  <si>
    <t>and in accordance with the College's financial regulations and normal procurement procedures.</t>
  </si>
  <si>
    <t xml:space="preserve">Transactions totalling £101,000, relating to the purchase of specialist equipment, took place with DEF Limited, </t>
  </si>
  <si>
    <t>a company in which the Dean of Engineering has a majority interest.  There were no amounts outstanding</t>
  </si>
  <si>
    <t>Funding Council grants</t>
  </si>
  <si>
    <t>Disbursed to Students</t>
  </si>
  <si>
    <t>Audit fees</t>
  </si>
  <si>
    <t>Balance unspent at 31 July</t>
  </si>
  <si>
    <t>Year ended   31 July 2001</t>
  </si>
  <si>
    <t>Year ended   31 July 2002</t>
  </si>
  <si>
    <t>Research Council</t>
  </si>
  <si>
    <t>UK based charities</t>
  </si>
  <si>
    <t>Other grants and contracts</t>
  </si>
  <si>
    <t xml:space="preserve">This note should provide sufficient information to allow the reader to understand the major sources of research  </t>
  </si>
  <si>
    <t>project income upon which the Institution is dependent.  The above detail is likely to be the minimum necessary</t>
  </si>
  <si>
    <t>for Institutions with significant income from this source but may be excessive for small Institutions having</t>
  </si>
  <si>
    <t>relatively little income of this type.  It will be up to individual Institutions to determine the level of disclosure</t>
  </si>
  <si>
    <t xml:space="preserve">that </t>
  </si>
  <si>
    <t>that is appropriate to their particular circumstances.</t>
  </si>
  <si>
    <t>Number senior post-holders</t>
  </si>
  <si>
    <t>Number Other Staff</t>
  </si>
  <si>
    <t>3</t>
  </si>
  <si>
    <t xml:space="preserve">The restructuring provision relates to the exceptional restructuring of costs arising from the closure of the </t>
  </si>
  <si>
    <t>Year Ended  31 July 2001</t>
  </si>
  <si>
    <t>Funding council grants are available solely for students; the college acts only as a paying</t>
  </si>
  <si>
    <t xml:space="preserve">agent.  The grants and related disbursements are therefore excluded from the Income and </t>
  </si>
  <si>
    <t>Expenditure Account.</t>
  </si>
  <si>
    <t>between types of funding council grant, will depend on the nature of the grants and institution.</t>
  </si>
  <si>
    <t>Consolidated Cash Flow Statement for the year ended 31 July 2002</t>
  </si>
  <si>
    <t>Year ended 31/07/2002</t>
  </si>
  <si>
    <t>Year ended 31/07/2001</t>
  </si>
  <si>
    <t>3  Tuition Fees and Education Contracts</t>
  </si>
  <si>
    <t>European Commission</t>
  </si>
  <si>
    <t>Profit on disposal of tangible fixed assets</t>
  </si>
  <si>
    <t>5  Other Income</t>
  </si>
  <si>
    <t>4 Research Grants and Contracts</t>
  </si>
  <si>
    <t>£  80001 to £   90000</t>
  </si>
  <si>
    <t>£  50001 to £   60000</t>
  </si>
  <si>
    <t xml:space="preserve">analysis could be shown in a separate note along with a similar analysis of staff costs. </t>
  </si>
  <si>
    <t>Aggregate depreciation based on cost</t>
  </si>
  <si>
    <t>During the year the institution made a provision of £2,022,000 for future pension costs</t>
  </si>
  <si>
    <t>but institutions may provide greater detail if they wish.</t>
  </si>
  <si>
    <t>fee income which the institution is dependent.  The above detail is likely to be the minimum necessary</t>
  </si>
  <si>
    <t>6 Endowment and Investment Income</t>
  </si>
  <si>
    <t>7  Staff Costs</t>
  </si>
  <si>
    <t>separate note: (see note 9)</t>
  </si>
  <si>
    <t>7  Staff Costs (continued)</t>
  </si>
  <si>
    <t>The restructuring costs were approved by the institution's remuneration committee.</t>
  </si>
  <si>
    <t>The number of staff, including senior post-holders and the principal, who received emoluments in the following ranges was:</t>
  </si>
  <si>
    <t xml:space="preserve">          Year ended  31 July 2001</t>
  </si>
  <si>
    <t>Year ended  31 July 2002</t>
  </si>
  <si>
    <t>8  Senior Post-holders' Emoluments</t>
  </si>
  <si>
    <t>The number of senior post-holders including the principal was:</t>
  </si>
  <si>
    <t>Senior post-holders' emoluments are made up as follows:</t>
  </si>
  <si>
    <t>The above emoluments include amounts payable to the Principal (who is also the highest paid senior post-holder) of:</t>
  </si>
  <si>
    <t>contributions to the Teachers Superannuation Scheme and are paid at the same rate as for other employees.</t>
  </si>
  <si>
    <t>Accounting Practice 24.  The severance payment was approved by the college's remuneration committee.</t>
  </si>
  <si>
    <t>8  Senior Post-holders' Emoluments (continued)</t>
  </si>
  <si>
    <t>9  Other Operating Expenses</t>
  </si>
  <si>
    <t>10  Interest Payable</t>
  </si>
  <si>
    <t>11  Taxation</t>
  </si>
  <si>
    <t xml:space="preserve">12 (Deficit)/Surplus on continuing Operations for the Period </t>
  </si>
  <si>
    <t>Freehold</t>
  </si>
  <si>
    <t>Long Leasehold</t>
  </si>
  <si>
    <t>13  Tangible Fixed Assets (GROUP)</t>
  </si>
  <si>
    <t>Revaluation</t>
  </si>
  <si>
    <t>14 Investments</t>
  </si>
  <si>
    <t>Land and property</t>
  </si>
  <si>
    <t>15 Endowment Assets</t>
  </si>
  <si>
    <t>16 Debtors</t>
  </si>
  <si>
    <t>Amounts owed by group undertakings:</t>
  </si>
  <si>
    <t>17 Creditors: Amounts Falling Due Within One Year</t>
  </si>
  <si>
    <t>18 Creditors: Amounts Falling Due After More Than One Year</t>
  </si>
  <si>
    <t>19 Borrowings</t>
  </si>
  <si>
    <t>Actuarial method</t>
  </si>
  <si>
    <t>Investment returns per annum</t>
  </si>
  <si>
    <t>Salary scale increases per annum</t>
  </si>
  <si>
    <t>On 1 August 2002 the College merged its activities with those of Wessex College of Agriculture.  At that date all</t>
  </si>
  <si>
    <t>34 Post Balance Sheet Events</t>
  </si>
  <si>
    <t>35 Capital Commitments</t>
  </si>
  <si>
    <t>36 Financial Commitments</t>
  </si>
  <si>
    <t>37 Contingent Liability</t>
  </si>
  <si>
    <t>This note should also cover any successors to Access Funds.  The degree of detail given, and the division</t>
  </si>
  <si>
    <t>Releases from deferred capital grants (non LSC)</t>
  </si>
  <si>
    <t>20 Provisions for Liabilities and Charges</t>
  </si>
  <si>
    <t>Cash balances (note 30)</t>
  </si>
  <si>
    <t>Additions (note 27)</t>
  </si>
  <si>
    <t>Disposals (note 27)</t>
  </si>
  <si>
    <t xml:space="preserve">Land and property valuations as at 31 July 2002 have been made by senior management on the advice of </t>
  </si>
  <si>
    <t>Bank loans and overdrafts at 7.25% repayable by instalments falling due between 1 August 2002 and 31 July 2019 totalling</t>
  </si>
  <si>
    <t>Department of Media Studies which was announced in April 2002 and for which redundancy notices were served</t>
  </si>
  <si>
    <t>Revaluations in the period (as per note 13)</t>
  </si>
  <si>
    <t>Deferred capital grants released to income (note 2&amp;4)</t>
  </si>
  <si>
    <t>Depreciation (note 1 &amp; 13)</t>
  </si>
  <si>
    <t>Interest payable (note 10)</t>
  </si>
  <si>
    <t>Interest receivable (note 6)</t>
  </si>
  <si>
    <t>Sales of tangible fixed assets (see note 31)</t>
  </si>
  <si>
    <t>Withdrawals from deposits</t>
  </si>
  <si>
    <t>New unsecured loans repayable by 2019</t>
  </si>
  <si>
    <t>The operating cash outflows do not include an outflow of £1,551,000 for exceptional restructuring costs as the amount</t>
  </si>
  <si>
    <t>Casterbridge College</t>
  </si>
  <si>
    <t>Latest actuarial valuation</t>
  </si>
  <si>
    <t>8.5% per annum</t>
  </si>
  <si>
    <t>6.5% per annum</t>
  </si>
  <si>
    <t>The College's employees belong to two principal pension schemes, the Teachers' Pensions Scheme (TPS)</t>
  </si>
  <si>
    <t>£1,168,000 (2001 - £1,653,000).</t>
  </si>
  <si>
    <t>Teachers' Pension Scheme</t>
  </si>
  <si>
    <t>The Teachers' Pension Scheme is an unfunded defined benefit scheme.  Contributions on a pay as you go</t>
  </si>
  <si>
    <t>scheme.  Accordingly, the College has taken advantage of the exemption in FRS17 and has accounted for its</t>
  </si>
  <si>
    <t>contributions to the scheme as if it were a defined contribution scheme.  The College has set out below the information</t>
  </si>
  <si>
    <t>available on the deficit in the scheme and the implications for the College in terms of the anticipated contribution rates.</t>
  </si>
  <si>
    <t xml:space="preserve">The pensions cost is assessed every five years in accordance with the advice of the government actuary.  The </t>
  </si>
  <si>
    <t>assumptions and other data that have the most significant effect on the determination of the contribution levels are</t>
  </si>
  <si>
    <t>as follows:</t>
  </si>
  <si>
    <t>31 March 1996</t>
  </si>
  <si>
    <t>Prospective Benefits</t>
  </si>
  <si>
    <t>Inflation</t>
  </si>
  <si>
    <t>Rate of increase in salaries</t>
  </si>
  <si>
    <t>Rate of increase for pensions</t>
  </si>
  <si>
    <t>Discount rate for liabilities</t>
  </si>
  <si>
    <t>2.5%</t>
  </si>
  <si>
    <t>4.0%</t>
  </si>
  <si>
    <t>return were:</t>
  </si>
  <si>
    <t>Long-term rate of</t>
  </si>
  <si>
    <t>return expected at</t>
  </si>
  <si>
    <t>Value at 31</t>
  </si>
  <si>
    <t>Equities</t>
  </si>
  <si>
    <t>Loss on disposal of assets</t>
  </si>
  <si>
    <t>Total recognised (losses)/gains for the year</t>
  </si>
  <si>
    <t>Surplus on revaluation</t>
  </si>
  <si>
    <t>The financial statements on pages 16 to 46 were approved by the governing body on [insert date]</t>
  </si>
  <si>
    <t>United Kingdom corporation tax at 20%</t>
  </si>
  <si>
    <t>Surplus generated by subsidiary undertakings</t>
  </si>
  <si>
    <t>Analysis of capital grants received from the Learning and Skills Council during 2001/02</t>
  </si>
  <si>
    <t>13 Tangible Fixed Assets (college only)</t>
  </si>
  <si>
    <t>13 Tangible Fixed Assets (college only) (continued)</t>
  </si>
</sst>
</file>

<file path=xl/styles.xml><?xml version="1.0" encoding="utf-8"?>
<styleSheet xmlns="http://schemas.openxmlformats.org/spreadsheetml/2006/main">
  <numFmts count="5">
    <numFmt numFmtId="164" formatCode="_(* #\ ##0_);_(* \(#\ ##0\);_(* &quot;-&quot;_);_(@_)"/>
    <numFmt numFmtId="165" formatCode="_(* #\ ###\ ##0_);_(* \(#\ ###\ ##0\);_(* &quot;-&quot;_);_(@_)"/>
    <numFmt numFmtId="166" formatCode="#,##0;\(#,##0\)"/>
    <numFmt numFmtId="167" formatCode="dd\ mmmm\ yyyy"/>
    <numFmt numFmtId="168" formatCode="d\-mmm\-yy"/>
  </numFmts>
  <fonts count="16">
    <font>
      <sz val="10"/>
      <name val="Arial"/>
      <family val="2"/>
    </font>
    <font>
      <b/>
      <sz val="12"/>
      <name val="Times New Roman"/>
      <family val="1"/>
    </font>
    <font>
      <b/>
      <sz val="10"/>
      <name val="Times New Roman"/>
      <family val="1"/>
    </font>
    <font>
      <sz val="10"/>
      <name val="Times New Roman"/>
      <family val="1"/>
    </font>
    <font>
      <sz val="12"/>
      <name val="Times New Roman"/>
      <family val="1"/>
    </font>
    <font>
      <i/>
      <sz val="10"/>
      <name val="Arial"/>
      <family val="2"/>
    </font>
    <font>
      <sz val="10"/>
      <name val="Arial"/>
      <family val="2"/>
    </font>
    <font>
      <b/>
      <sz val="12"/>
      <name val="Arial"/>
      <family val="2"/>
    </font>
    <font>
      <b/>
      <sz val="10"/>
      <name val="Arial"/>
      <family val="2"/>
    </font>
    <font>
      <sz val="12"/>
      <name val="Arial"/>
      <family val="2"/>
    </font>
    <font>
      <sz val="10"/>
      <color indexed="10"/>
      <name val="Arial"/>
      <family val="2"/>
    </font>
    <font>
      <sz val="10"/>
      <name val="Arial"/>
      <family val="2"/>
    </font>
    <font>
      <b/>
      <sz val="11"/>
      <name val="Arial"/>
      <family val="2"/>
    </font>
    <font>
      <b/>
      <i/>
      <sz val="10"/>
      <name val="Arial"/>
      <family val="2"/>
    </font>
    <font>
      <u/>
      <sz val="10"/>
      <name val="Arial"/>
      <family val="2"/>
    </font>
    <font>
      <sz val="10"/>
      <name val="Arial"/>
      <family val="2"/>
    </font>
  </fonts>
  <fills count="2">
    <fill>
      <patternFill patternType="none"/>
    </fill>
    <fill>
      <patternFill patternType="gray125"/>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8"/>
      </top>
      <bottom style="double">
        <color indexed="8"/>
      </bottom>
      <diagonal/>
    </border>
    <border>
      <left/>
      <right/>
      <top/>
      <bottom style="double">
        <color indexed="64"/>
      </bottom>
      <diagonal/>
    </border>
    <border>
      <left/>
      <right/>
      <top style="thin">
        <color indexed="8"/>
      </top>
      <bottom style="thin">
        <color indexed="8"/>
      </bottom>
      <diagonal/>
    </border>
    <border>
      <left/>
      <right/>
      <top style="thin">
        <color indexed="8"/>
      </top>
      <bottom/>
      <diagonal/>
    </border>
  </borders>
  <cellStyleXfs count="1">
    <xf numFmtId="0" fontId="0" fillId="0" borderId="0"/>
  </cellStyleXfs>
  <cellXfs count="178">
    <xf numFmtId="0" fontId="0" fillId="0" borderId="0" xfId="0"/>
    <xf numFmtId="164" fontId="1" fillId="0" borderId="0" xfId="0" applyNumberFormat="1" applyFont="1" applyFill="1"/>
    <xf numFmtId="164" fontId="2" fillId="0" borderId="0" xfId="0" applyNumberFormat="1" applyFont="1" applyFill="1"/>
    <xf numFmtId="164" fontId="3" fillId="0" borderId="0" xfId="0" applyNumberFormat="1" applyFont="1" applyFill="1"/>
    <xf numFmtId="164" fontId="4" fillId="0" borderId="0" xfId="0" applyNumberFormat="1" applyFont="1" applyFill="1"/>
    <xf numFmtId="49" fontId="3" fillId="0" borderId="0" xfId="0" applyNumberFormat="1" applyFont="1" applyFill="1" applyAlignment="1">
      <alignment vertical="top" wrapText="1"/>
    </xf>
    <xf numFmtId="49" fontId="7" fillId="0" borderId="0" xfId="0" applyNumberFormat="1" applyFont="1" applyFill="1"/>
    <xf numFmtId="164" fontId="8" fillId="0" borderId="0" xfId="0" applyNumberFormat="1" applyFont="1" applyFill="1" applyAlignment="1">
      <alignment horizontal="center"/>
    </xf>
    <xf numFmtId="164" fontId="8" fillId="0" borderId="0" xfId="0" applyNumberFormat="1" applyFont="1" applyFill="1"/>
    <xf numFmtId="49" fontId="8" fillId="0" borderId="0" xfId="0" applyNumberFormat="1" applyFont="1" applyFill="1"/>
    <xf numFmtId="49" fontId="8" fillId="0" borderId="0" xfId="0" applyNumberFormat="1" applyFont="1" applyFill="1" applyAlignment="1">
      <alignment horizontal="right"/>
    </xf>
    <xf numFmtId="164" fontId="6" fillId="0" borderId="0" xfId="0" applyNumberFormat="1" applyFont="1" applyFill="1" applyAlignment="1">
      <alignment horizontal="center"/>
    </xf>
    <xf numFmtId="164" fontId="6" fillId="0" borderId="0" xfId="0" applyNumberFormat="1" applyFont="1" applyFill="1"/>
    <xf numFmtId="49" fontId="6" fillId="0" borderId="0" xfId="0" applyNumberFormat="1" applyFont="1" applyFill="1"/>
    <xf numFmtId="166" fontId="6" fillId="0" borderId="0" xfId="0" applyNumberFormat="1" applyFont="1" applyFill="1"/>
    <xf numFmtId="166" fontId="8" fillId="0" borderId="1" xfId="0" applyNumberFormat="1" applyFont="1" applyFill="1" applyBorder="1"/>
    <xf numFmtId="166" fontId="8" fillId="0" borderId="0" xfId="0" applyNumberFormat="1" applyFont="1" applyFill="1"/>
    <xf numFmtId="49" fontId="6" fillId="0" borderId="0" xfId="0" applyNumberFormat="1" applyFont="1" applyFill="1" applyAlignment="1">
      <alignment wrapText="1"/>
    </xf>
    <xf numFmtId="166" fontId="6" fillId="0" borderId="2" xfId="0" applyNumberFormat="1" applyFont="1" applyFill="1" applyBorder="1"/>
    <xf numFmtId="49" fontId="8" fillId="0" borderId="0" xfId="0" applyNumberFormat="1" applyFont="1" applyFill="1" applyAlignment="1">
      <alignment wrapText="1"/>
    </xf>
    <xf numFmtId="166" fontId="8" fillId="0" borderId="3" xfId="0" applyNumberFormat="1" applyFont="1" applyFill="1" applyBorder="1"/>
    <xf numFmtId="167" fontId="8" fillId="0" borderId="0" xfId="0" applyNumberFormat="1" applyFont="1" applyFill="1" applyAlignment="1">
      <alignment horizontal="center"/>
    </xf>
    <xf numFmtId="164" fontId="7" fillId="0" borderId="0" xfId="0" applyNumberFormat="1" applyFont="1" applyFill="1" applyAlignment="1">
      <alignment horizontal="center"/>
    </xf>
    <xf numFmtId="164" fontId="7" fillId="0" borderId="0" xfId="0" applyNumberFormat="1" applyFont="1" applyFill="1"/>
    <xf numFmtId="164" fontId="9" fillId="0" borderId="0" xfId="0" applyNumberFormat="1" applyFont="1" applyFill="1" applyAlignment="1">
      <alignment horizontal="center"/>
    </xf>
    <xf numFmtId="164" fontId="9" fillId="0" borderId="0" xfId="0" applyNumberFormat="1" applyFont="1" applyFill="1"/>
    <xf numFmtId="166" fontId="8" fillId="0" borderId="4" xfId="0" applyNumberFormat="1" applyFont="1" applyFill="1" applyBorder="1"/>
    <xf numFmtId="164" fontId="8" fillId="0" borderId="0" xfId="0" applyNumberFormat="1" applyFont="1" applyFill="1" applyAlignment="1"/>
    <xf numFmtId="164" fontId="6" fillId="0" borderId="0" xfId="0" applyNumberFormat="1" applyFont="1" applyFill="1" applyAlignment="1"/>
    <xf numFmtId="164" fontId="8" fillId="0" borderId="0" xfId="0" applyNumberFormat="1" applyFont="1" applyFill="1" applyAlignment="1">
      <alignment horizontal="right"/>
    </xf>
    <xf numFmtId="164" fontId="6" fillId="0" borderId="0" xfId="0" quotePrefix="1" applyNumberFormat="1" applyFont="1" applyFill="1" applyAlignment="1">
      <alignment horizontal="center"/>
    </xf>
    <xf numFmtId="166" fontId="0" fillId="0" borderId="0" xfId="0" applyNumberFormat="1"/>
    <xf numFmtId="0" fontId="8" fillId="0" borderId="0" xfId="0" applyFont="1"/>
    <xf numFmtId="166" fontId="8" fillId="0" borderId="5" xfId="0" applyNumberFormat="1" applyFont="1" applyFill="1" applyBorder="1"/>
    <xf numFmtId="166" fontId="8" fillId="0" borderId="0" xfId="0" applyNumberFormat="1" applyFont="1" applyFill="1" applyBorder="1"/>
    <xf numFmtId="166" fontId="6" fillId="0" borderId="1" xfId="0" applyNumberFormat="1" applyFont="1" applyFill="1" applyBorder="1"/>
    <xf numFmtId="166" fontId="6" fillId="0" borderId="0" xfId="0" applyNumberFormat="1" applyFont="1" applyFill="1" applyBorder="1"/>
    <xf numFmtId="164" fontId="6" fillId="0" borderId="0" xfId="0" applyNumberFormat="1" applyFont="1" applyFill="1" applyBorder="1"/>
    <xf numFmtId="166" fontId="8" fillId="0" borderId="6" xfId="0" applyNumberFormat="1" applyFont="1" applyFill="1" applyBorder="1"/>
    <xf numFmtId="164" fontId="8" fillId="0" borderId="0" xfId="0" applyNumberFormat="1" applyFont="1" applyFill="1" applyBorder="1"/>
    <xf numFmtId="164" fontId="8" fillId="0" borderId="0" xfId="0" applyNumberFormat="1" applyFont="1" applyFill="1" applyAlignment="1">
      <alignment wrapText="1"/>
    </xf>
    <xf numFmtId="164" fontId="6" fillId="0" borderId="0" xfId="0" applyNumberFormat="1" applyFont="1" applyFill="1" applyAlignment="1">
      <alignment wrapText="1"/>
    </xf>
    <xf numFmtId="49" fontId="10" fillId="0" borderId="0" xfId="0" applyNumberFormat="1" applyFont="1" applyFill="1"/>
    <xf numFmtId="164" fontId="10" fillId="0" borderId="0" xfId="0" applyNumberFormat="1" applyFont="1" applyFill="1"/>
    <xf numFmtId="164" fontId="6" fillId="0" borderId="0" xfId="0" applyNumberFormat="1" applyFont="1" applyFill="1" applyAlignment="1">
      <alignment horizontal="right"/>
    </xf>
    <xf numFmtId="164" fontId="6" fillId="0" borderId="0" xfId="0" applyNumberFormat="1" applyFont="1" applyFill="1" applyAlignment="1">
      <alignment vertical="top"/>
    </xf>
    <xf numFmtId="164" fontId="6" fillId="0" borderId="0" xfId="0" applyNumberFormat="1" applyFont="1" applyFill="1" applyAlignment="1">
      <alignment vertical="top" wrapText="1"/>
    </xf>
    <xf numFmtId="164" fontId="8" fillId="0" borderId="0" xfId="0" quotePrefix="1" applyNumberFormat="1" applyFont="1" applyFill="1" applyAlignment="1">
      <alignment horizontal="right"/>
    </xf>
    <xf numFmtId="164" fontId="8" fillId="0" borderId="0" xfId="0" applyNumberFormat="1" applyFont="1" applyFill="1" applyAlignment="1">
      <alignment horizontal="right" wrapText="1"/>
    </xf>
    <xf numFmtId="49" fontId="6" fillId="0" borderId="0" xfId="0" applyNumberFormat="1" applyFont="1" applyFill="1" applyAlignment="1">
      <alignment horizontal="center" wrapText="1"/>
    </xf>
    <xf numFmtId="164" fontId="6" fillId="0" borderId="0" xfId="0" applyNumberFormat="1" applyFont="1" applyFill="1" applyAlignment="1">
      <alignment horizontal="center" wrapText="1"/>
    </xf>
    <xf numFmtId="49" fontId="6" fillId="0" borderId="0" xfId="0" applyNumberFormat="1" applyFont="1" applyFill="1" applyAlignment="1">
      <alignment horizontal="left" indent="1"/>
    </xf>
    <xf numFmtId="164" fontId="8" fillId="0" borderId="0" xfId="0" applyNumberFormat="1" applyFont="1" applyFill="1" applyAlignment="1">
      <alignment horizontal="center" wrapText="1"/>
    </xf>
    <xf numFmtId="49" fontId="6" fillId="0" borderId="0" xfId="0" applyNumberFormat="1" applyFont="1" applyFill="1" applyAlignment="1">
      <alignment horizontal="left"/>
    </xf>
    <xf numFmtId="0" fontId="8" fillId="0" borderId="0" xfId="0" applyFont="1" applyAlignment="1">
      <alignment wrapText="1"/>
    </xf>
    <xf numFmtId="49" fontId="6" fillId="0" borderId="0" xfId="0" applyNumberFormat="1" applyFont="1" applyFill="1" applyAlignment="1"/>
    <xf numFmtId="49" fontId="7" fillId="0" borderId="0" xfId="0" applyNumberFormat="1" applyFont="1" applyFill="1" applyAlignment="1">
      <alignment vertical="top" wrapText="1"/>
    </xf>
    <xf numFmtId="49" fontId="8" fillId="0" borderId="0" xfId="0" applyNumberFormat="1" applyFont="1" applyFill="1" applyAlignment="1">
      <alignment vertical="top" wrapText="1"/>
    </xf>
    <xf numFmtId="49" fontId="11" fillId="0" borderId="0" xfId="0" applyNumberFormat="1" applyFont="1" applyFill="1" applyAlignment="1">
      <alignment vertical="top" wrapText="1"/>
    </xf>
    <xf numFmtId="164" fontId="11" fillId="0" borderId="0" xfId="0" applyNumberFormat="1" applyFont="1" applyFill="1"/>
    <xf numFmtId="164" fontId="11" fillId="0" borderId="0" xfId="0" applyNumberFormat="1" applyFont="1" applyFill="1" applyAlignment="1">
      <alignment wrapText="1"/>
    </xf>
    <xf numFmtId="164" fontId="11" fillId="0" borderId="0" xfId="0" applyNumberFormat="1" applyFont="1" applyFill="1" applyAlignment="1"/>
    <xf numFmtId="164" fontId="11" fillId="0" borderId="0" xfId="0" applyNumberFormat="1" applyFont="1" applyFill="1" applyBorder="1"/>
    <xf numFmtId="49" fontId="11" fillId="0" borderId="0" xfId="0" applyNumberFormat="1" applyFont="1" applyFill="1"/>
    <xf numFmtId="49" fontId="8" fillId="0" borderId="0" xfId="0" applyNumberFormat="1" applyFont="1" applyFill="1" applyAlignment="1">
      <alignment horizontal="right" vertical="top" wrapText="1"/>
    </xf>
    <xf numFmtId="164" fontId="8" fillId="0" borderId="0" xfId="0" applyNumberFormat="1" applyFont="1" applyFill="1" applyAlignment="1">
      <alignment horizontal="right" vertical="top" wrapText="1"/>
    </xf>
    <xf numFmtId="164" fontId="11" fillId="0" borderId="0" xfId="0" applyNumberFormat="1" applyFont="1" applyFill="1" applyAlignment="1">
      <alignment horizontal="center"/>
    </xf>
    <xf numFmtId="164" fontId="11" fillId="0" borderId="0" xfId="0" applyNumberFormat="1" applyFont="1" applyFill="1" applyAlignment="1">
      <alignment horizontal="right"/>
    </xf>
    <xf numFmtId="49" fontId="9" fillId="0" borderId="0" xfId="0" applyNumberFormat="1" applyFont="1" applyFill="1"/>
    <xf numFmtId="49" fontId="8" fillId="0" borderId="0" xfId="0" applyNumberFormat="1" applyFont="1" applyFill="1" applyAlignment="1">
      <alignment horizontal="right" wrapText="1"/>
    </xf>
    <xf numFmtId="49" fontId="12" fillId="0" borderId="0" xfId="0" applyNumberFormat="1" applyFont="1" applyFill="1" applyAlignment="1">
      <alignment horizontal="left" wrapText="1"/>
    </xf>
    <xf numFmtId="49" fontId="11" fillId="0" borderId="0" xfId="0" applyNumberFormat="1" applyFont="1" applyFill="1" applyBorder="1"/>
    <xf numFmtId="49" fontId="11" fillId="0" borderId="0" xfId="0" applyNumberFormat="1" applyFont="1" applyFill="1" applyAlignment="1">
      <alignment horizontal="left"/>
    </xf>
    <xf numFmtId="49" fontId="11" fillId="0" borderId="0" xfId="0" applyNumberFormat="1" applyFont="1" applyFill="1" applyAlignment="1">
      <alignment horizontal="right"/>
    </xf>
    <xf numFmtId="49" fontId="11" fillId="0" borderId="0" xfId="0" quotePrefix="1" applyNumberFormat="1" applyFont="1" applyFill="1" applyAlignment="1">
      <alignment horizontal="right"/>
    </xf>
    <xf numFmtId="1" fontId="11" fillId="0" borderId="0" xfId="0" applyNumberFormat="1" applyFont="1" applyFill="1" applyBorder="1"/>
    <xf numFmtId="166" fontId="11" fillId="0" borderId="0" xfId="0" applyNumberFormat="1" applyFont="1" applyFill="1" applyAlignment="1">
      <alignment horizontal="right"/>
    </xf>
    <xf numFmtId="166" fontId="11" fillId="0" borderId="3" xfId="0" applyNumberFormat="1" applyFont="1" applyFill="1" applyBorder="1"/>
    <xf numFmtId="2" fontId="11" fillId="0" borderId="0" xfId="0" applyNumberFormat="1" applyFont="1" applyFill="1" applyBorder="1"/>
    <xf numFmtId="164" fontId="8" fillId="0" borderId="0" xfId="0" applyNumberFormat="1" applyFont="1" applyFill="1" applyAlignment="1">
      <alignment horizontal="left"/>
    </xf>
    <xf numFmtId="164" fontId="11" fillId="0" borderId="2" xfId="0" applyNumberFormat="1" applyFont="1" applyFill="1" applyBorder="1" applyAlignment="1">
      <alignment horizontal="right"/>
    </xf>
    <xf numFmtId="164" fontId="8" fillId="0" borderId="0" xfId="0" applyNumberFormat="1" applyFont="1" applyFill="1" applyAlignment="1">
      <alignment vertical="top" wrapText="1"/>
    </xf>
    <xf numFmtId="165" fontId="11" fillId="0" borderId="0" xfId="0" applyNumberFormat="1" applyFont="1" applyFill="1"/>
    <xf numFmtId="0" fontId="11" fillId="0" borderId="0" xfId="0" applyFont="1"/>
    <xf numFmtId="165" fontId="8" fillId="0" borderId="0" xfId="0" applyNumberFormat="1" applyFont="1" applyFill="1" applyAlignment="1">
      <alignment wrapText="1"/>
    </xf>
    <xf numFmtId="164" fontId="11" fillId="0" borderId="0" xfId="0" applyNumberFormat="1" applyFont="1"/>
    <xf numFmtId="49" fontId="5" fillId="0" borderId="0" xfId="0" applyNumberFormat="1" applyFont="1" applyFill="1" applyAlignment="1">
      <alignment vertical="top"/>
    </xf>
    <xf numFmtId="164" fontId="5" fillId="0" borderId="0" xfId="0" applyNumberFormat="1" applyFont="1" applyFill="1"/>
    <xf numFmtId="49" fontId="5" fillId="0" borderId="0" xfId="0" applyNumberFormat="1" applyFont="1" applyFill="1" applyAlignment="1">
      <alignment vertical="top" wrapText="1"/>
    </xf>
    <xf numFmtId="164" fontId="5" fillId="0" borderId="0" xfId="0" applyNumberFormat="1" applyFont="1" applyFill="1" applyBorder="1"/>
    <xf numFmtId="49" fontId="5" fillId="0" borderId="0" xfId="0" applyNumberFormat="1" applyFont="1" applyFill="1"/>
    <xf numFmtId="164" fontId="8" fillId="0" borderId="0" xfId="0" applyNumberFormat="1" applyFont="1" applyFill="1" applyAlignment="1">
      <alignment horizontal="center" wrapText="1" shrinkToFit="1"/>
    </xf>
    <xf numFmtId="164" fontId="8" fillId="0" borderId="0" xfId="0" applyNumberFormat="1" applyFont="1" applyFill="1" applyAlignment="1">
      <alignment wrapText="1" shrinkToFit="1"/>
    </xf>
    <xf numFmtId="49" fontId="6" fillId="0" borderId="0" xfId="0" applyNumberFormat="1" applyFont="1" applyFill="1" applyAlignment="1">
      <alignment horizontal="right" shrinkToFit="1"/>
    </xf>
    <xf numFmtId="164" fontId="6" fillId="0" borderId="0" xfId="0" applyNumberFormat="1" applyFont="1" applyFill="1" applyAlignment="1">
      <alignment horizontal="right" shrinkToFit="1"/>
    </xf>
    <xf numFmtId="49" fontId="6" fillId="0" borderId="0" xfId="0" applyNumberFormat="1" applyFont="1" applyFill="1" applyBorder="1" applyAlignment="1">
      <alignment horizontal="right" shrinkToFit="1"/>
    </xf>
    <xf numFmtId="164" fontId="11" fillId="0" borderId="5" xfId="0" applyNumberFormat="1" applyFont="1" applyFill="1" applyBorder="1" applyAlignment="1">
      <alignment horizontal="right"/>
    </xf>
    <xf numFmtId="166" fontId="11" fillId="0" borderId="0" xfId="0" applyNumberFormat="1" applyFont="1" applyFill="1"/>
    <xf numFmtId="166" fontId="11" fillId="0" borderId="0" xfId="0" applyNumberFormat="1" applyFont="1" applyFill="1" applyAlignment="1"/>
    <xf numFmtId="166" fontId="11" fillId="0" borderId="0" xfId="0" applyNumberFormat="1" applyFont="1" applyFill="1" applyBorder="1"/>
    <xf numFmtId="166" fontId="11" fillId="0" borderId="2" xfId="0" applyNumberFormat="1" applyFont="1" applyFill="1" applyBorder="1" applyAlignment="1"/>
    <xf numFmtId="166" fontId="11" fillId="0" borderId="2" xfId="0" applyNumberFormat="1" applyFont="1" applyFill="1" applyBorder="1"/>
    <xf numFmtId="166" fontId="3" fillId="0" borderId="0" xfId="0" applyNumberFormat="1" applyFont="1" applyFill="1"/>
    <xf numFmtId="167" fontId="8" fillId="0" borderId="0" xfId="0" applyNumberFormat="1" applyFont="1" applyFill="1" applyAlignment="1">
      <alignment horizontal="center" vertical="center" wrapText="1"/>
    </xf>
    <xf numFmtId="164" fontId="8" fillId="0" borderId="0" xfId="0" applyNumberFormat="1" applyFont="1" applyFill="1" applyAlignment="1">
      <alignment vertical="center"/>
    </xf>
    <xf numFmtId="166" fontId="6" fillId="0" borderId="5" xfId="0" applyNumberFormat="1" applyFont="1" applyFill="1" applyBorder="1"/>
    <xf numFmtId="166" fontId="6" fillId="0" borderId="3" xfId="0" applyNumberFormat="1" applyFont="1" applyFill="1" applyBorder="1"/>
    <xf numFmtId="166" fontId="11" fillId="0" borderId="5" xfId="0" applyNumberFormat="1" applyFont="1" applyFill="1" applyBorder="1"/>
    <xf numFmtId="49" fontId="6" fillId="0" borderId="0" xfId="0" applyNumberFormat="1" applyFont="1" applyFill="1" applyBorder="1"/>
    <xf numFmtId="166" fontId="6" fillId="0" borderId="0" xfId="0" applyNumberFormat="1" applyFont="1" applyFill="1" applyAlignment="1">
      <alignment horizontal="right" wrapText="1"/>
    </xf>
    <xf numFmtId="166" fontId="6" fillId="0" borderId="0" xfId="0" applyNumberFormat="1" applyFont="1" applyFill="1" applyAlignment="1">
      <alignment horizontal="right"/>
    </xf>
    <xf numFmtId="166" fontId="8" fillId="0" borderId="0" xfId="0" applyNumberFormat="1" applyFont="1" applyFill="1" applyAlignment="1">
      <alignment horizontal="right"/>
    </xf>
    <xf numFmtId="166" fontId="8" fillId="0" borderId="3" xfId="0" applyNumberFormat="1" applyFont="1" applyFill="1" applyBorder="1" applyAlignment="1"/>
    <xf numFmtId="166" fontId="8" fillId="0" borderId="0" xfId="0" applyNumberFormat="1" applyFont="1" applyFill="1" applyBorder="1" applyAlignment="1"/>
    <xf numFmtId="166" fontId="11" fillId="0" borderId="0" xfId="0" applyNumberFormat="1" applyFont="1" applyFill="1" applyBorder="1" applyAlignment="1"/>
    <xf numFmtId="166" fontId="11" fillId="0" borderId="2" xfId="0" applyNumberFormat="1" applyFont="1" applyFill="1" applyBorder="1" applyAlignment="1">
      <alignment horizontal="right"/>
    </xf>
    <xf numFmtId="166" fontId="8" fillId="0" borderId="5" xfId="0" applyNumberFormat="1" applyFont="1" applyFill="1" applyBorder="1" applyAlignment="1">
      <alignment horizontal="right"/>
    </xf>
    <xf numFmtId="166" fontId="6" fillId="0" borderId="0" xfId="0" applyNumberFormat="1" applyFont="1" applyFill="1" applyAlignment="1">
      <alignment wrapText="1"/>
    </xf>
    <xf numFmtId="166" fontId="11" fillId="0" borderId="0" xfId="0" applyNumberFormat="1" applyFont="1" applyFill="1" applyAlignment="1">
      <alignment horizontal="left" indent="4"/>
    </xf>
    <xf numFmtId="166" fontId="11" fillId="0" borderId="3" xfId="0" applyNumberFormat="1" applyFont="1" applyFill="1" applyBorder="1" applyAlignment="1">
      <alignment vertical="top" wrapText="1"/>
    </xf>
    <xf numFmtId="166" fontId="11" fillId="0" borderId="0" xfId="0" applyNumberFormat="1" applyFont="1" applyFill="1" applyBorder="1" applyAlignment="1">
      <alignment vertical="top" wrapText="1"/>
    </xf>
    <xf numFmtId="166" fontId="11" fillId="0" borderId="0" xfId="0" applyNumberFormat="1" applyFont="1" applyFill="1" applyAlignment="1">
      <alignment vertical="top" wrapText="1"/>
    </xf>
    <xf numFmtId="49" fontId="8" fillId="0" borderId="0" xfId="0" applyNumberFormat="1" applyFont="1" applyFill="1" applyAlignment="1">
      <alignment horizontal="center"/>
    </xf>
    <xf numFmtId="0" fontId="0" fillId="0" borderId="0" xfId="0" applyBorder="1"/>
    <xf numFmtId="164" fontId="8" fillId="0" borderId="0" xfId="0" applyNumberFormat="1" applyFont="1" applyFill="1" applyAlignment="1">
      <alignment horizontal="left" vertical="top" wrapText="1"/>
    </xf>
    <xf numFmtId="164" fontId="9" fillId="0" borderId="0" xfId="0" applyNumberFormat="1" applyFont="1" applyFill="1" applyAlignment="1"/>
    <xf numFmtId="166" fontId="8" fillId="0" borderId="1" xfId="0" applyNumberFormat="1" applyFont="1" applyFill="1" applyBorder="1" applyAlignment="1"/>
    <xf numFmtId="166" fontId="8" fillId="0" borderId="5" xfId="0" applyNumberFormat="1" applyFont="1" applyFill="1" applyBorder="1" applyAlignment="1"/>
    <xf numFmtId="164" fontId="11" fillId="0" borderId="3" xfId="0" applyNumberFormat="1" applyFont="1" applyFill="1" applyBorder="1" applyAlignment="1">
      <alignment horizontal="right"/>
    </xf>
    <xf numFmtId="166" fontId="11" fillId="0" borderId="4" xfId="0" applyNumberFormat="1" applyFont="1" applyFill="1" applyBorder="1"/>
    <xf numFmtId="10" fontId="6" fillId="0" borderId="0" xfId="0" applyNumberFormat="1" applyFont="1" applyFill="1"/>
    <xf numFmtId="49" fontId="13" fillId="0" borderId="0" xfId="0" applyNumberFormat="1" applyFont="1" applyFill="1"/>
    <xf numFmtId="166" fontId="0" fillId="0" borderId="0" xfId="0" applyNumberFormat="1" applyBorder="1"/>
    <xf numFmtId="10" fontId="5" fillId="0" borderId="0" xfId="0" applyNumberFormat="1" applyFont="1" applyFill="1"/>
    <xf numFmtId="0" fontId="0" fillId="0" borderId="0" xfId="0" applyFill="1"/>
    <xf numFmtId="49" fontId="14" fillId="0" borderId="0" xfId="0" applyNumberFormat="1" applyFont="1" applyFill="1"/>
    <xf numFmtId="166" fontId="6" fillId="0" borderId="0" xfId="0" applyNumberFormat="1" applyFont="1" applyFill="1" applyAlignment="1">
      <alignment horizontal="right" shrinkToFit="1"/>
    </xf>
    <xf numFmtId="49" fontId="6" fillId="0" borderId="0" xfId="0" applyNumberFormat="1" applyFont="1" applyFill="1" applyAlignment="1">
      <alignment horizontal="right"/>
    </xf>
    <xf numFmtId="0" fontId="11" fillId="0" borderId="0" xfId="0" applyFont="1" applyFill="1"/>
    <xf numFmtId="168" fontId="11" fillId="0" borderId="0" xfId="0" applyNumberFormat="1" applyFont="1" applyFill="1" applyAlignment="1">
      <alignment wrapText="1"/>
    </xf>
    <xf numFmtId="168" fontId="11" fillId="0" borderId="0" xfId="0" applyNumberFormat="1" applyFont="1" applyFill="1"/>
    <xf numFmtId="0" fontId="6" fillId="0" borderId="0" xfId="0" applyFont="1" applyFill="1"/>
    <xf numFmtId="49" fontId="6" fillId="0" borderId="0" xfId="0" applyNumberFormat="1" applyFont="1" applyFill="1" applyAlignment="1">
      <alignment horizontal="center"/>
    </xf>
    <xf numFmtId="15" fontId="6" fillId="0" borderId="0" xfId="0" applyNumberFormat="1" applyFont="1" applyFill="1" applyAlignment="1">
      <alignment horizontal="center"/>
    </xf>
    <xf numFmtId="0" fontId="6" fillId="0" borderId="0" xfId="0" applyFont="1" applyFill="1" applyAlignment="1">
      <alignment horizontal="center"/>
    </xf>
    <xf numFmtId="166" fontId="6" fillId="0" borderId="4" xfId="0" applyNumberFormat="1" applyFont="1" applyFill="1" applyBorder="1"/>
    <xf numFmtId="0" fontId="8" fillId="0" borderId="0" xfId="0" applyFont="1" applyFill="1" applyAlignment="1">
      <alignment horizontal="right"/>
    </xf>
    <xf numFmtId="0" fontId="8" fillId="0" borderId="0" xfId="0" applyFont="1" applyFill="1"/>
    <xf numFmtId="166" fontId="11" fillId="0" borderId="7" xfId="0" applyNumberFormat="1" applyFont="1" applyFill="1" applyBorder="1"/>
    <xf numFmtId="0" fontId="11" fillId="0" borderId="0" xfId="0" applyFont="1" applyFill="1" applyBorder="1"/>
    <xf numFmtId="9" fontId="11" fillId="0" borderId="0" xfId="0" applyNumberFormat="1" applyFont="1" applyFill="1"/>
    <xf numFmtId="164" fontId="15" fillId="0" borderId="0" xfId="0" applyNumberFormat="1" applyFont="1" applyFill="1"/>
    <xf numFmtId="164" fontId="15" fillId="0" borderId="0" xfId="0" applyNumberFormat="1" applyFont="1" applyFill="1" applyBorder="1"/>
    <xf numFmtId="49" fontId="15" fillId="0" borderId="0" xfId="0" applyNumberFormat="1" applyFont="1" applyFill="1"/>
    <xf numFmtId="166" fontId="11" fillId="0" borderId="0" xfId="0" applyNumberFormat="1" applyFont="1" applyFill="1" applyAlignment="1">
      <alignment horizontal="right" wrapText="1"/>
    </xf>
    <xf numFmtId="166" fontId="8" fillId="0" borderId="3" xfId="0" applyNumberFormat="1" applyFont="1" applyFill="1" applyBorder="1" applyAlignment="1">
      <alignment horizontal="right"/>
    </xf>
    <xf numFmtId="164" fontId="11" fillId="0" borderId="0" xfId="0" applyNumberFormat="1" applyFont="1" applyFill="1" applyBorder="1" applyAlignment="1">
      <alignment horizontal="right"/>
    </xf>
    <xf numFmtId="0" fontId="7" fillId="0" borderId="0" xfId="0" applyFont="1" applyFill="1"/>
    <xf numFmtId="0" fontId="8" fillId="0" borderId="0" xfId="0" applyFont="1" applyFill="1" applyAlignment="1">
      <alignment wrapText="1"/>
    </xf>
    <xf numFmtId="0" fontId="5" fillId="0" borderId="0" xfId="0" applyFont="1" applyFill="1"/>
    <xf numFmtId="49" fontId="5" fillId="0" borderId="0" xfId="0" applyNumberFormat="1" applyFont="1" applyFill="1" applyAlignment="1">
      <alignment wrapText="1"/>
    </xf>
    <xf numFmtId="0" fontId="6" fillId="0" borderId="0" xfId="0" applyFont="1" applyAlignment="1"/>
    <xf numFmtId="49" fontId="5" fillId="0" borderId="0" xfId="0" applyNumberFormat="1" applyFont="1" applyFill="1" applyAlignment="1"/>
    <xf numFmtId="0" fontId="5" fillId="0" borderId="0" xfId="0" applyFont="1" applyAlignment="1"/>
    <xf numFmtId="49" fontId="6" fillId="0" borderId="0" xfId="0" applyNumberFormat="1" applyFont="1" applyFill="1" applyAlignment="1"/>
    <xf numFmtId="49" fontId="8" fillId="0" borderId="0" xfId="0" applyNumberFormat="1" applyFont="1" applyFill="1" applyAlignment="1">
      <alignment horizontal="left"/>
    </xf>
    <xf numFmtId="0" fontId="11" fillId="0" borderId="0" xfId="0" applyFont="1" applyFill="1" applyAlignment="1">
      <alignment horizontal="left"/>
    </xf>
    <xf numFmtId="49" fontId="7" fillId="0" borderId="0" xfId="0" applyNumberFormat="1" applyFont="1" applyFill="1" applyAlignment="1">
      <alignment vertical="top" wrapText="1"/>
    </xf>
    <xf numFmtId="49" fontId="0" fillId="0" borderId="0" xfId="0" applyNumberFormat="1" applyAlignment="1"/>
    <xf numFmtId="49" fontId="5" fillId="0" borderId="0" xfId="0" applyNumberFormat="1" applyFont="1" applyFill="1" applyAlignment="1">
      <alignment vertical="top" wrapText="1"/>
    </xf>
    <xf numFmtId="0" fontId="0" fillId="0" borderId="0" xfId="0" applyAlignment="1"/>
    <xf numFmtId="49" fontId="6" fillId="0" borderId="0" xfId="0" applyNumberFormat="1" applyFont="1" applyFill="1" applyAlignment="1">
      <alignment wrapText="1"/>
    </xf>
    <xf numFmtId="164" fontId="8" fillId="0" borderId="0" xfId="0" applyNumberFormat="1" applyFont="1" applyFill="1" applyAlignment="1">
      <alignment horizontal="right" wrapText="1"/>
    </xf>
    <xf numFmtId="164" fontId="8" fillId="0" borderId="0" xfId="0" applyNumberFormat="1" applyFont="1" applyFill="1" applyAlignment="1">
      <alignment horizontal="right" vertical="top" wrapText="1"/>
    </xf>
    <xf numFmtId="164" fontId="8" fillId="0" borderId="0" xfId="0" applyNumberFormat="1" applyFont="1" applyFill="1" applyAlignment="1">
      <alignment horizontal="center" wrapText="1"/>
    </xf>
    <xf numFmtId="49" fontId="11" fillId="0" borderId="0" xfId="0" applyNumberFormat="1" applyFont="1" applyFill="1" applyAlignment="1">
      <alignment wrapText="1"/>
    </xf>
    <xf numFmtId="164" fontId="8" fillId="0" borderId="0" xfId="0" applyNumberFormat="1" applyFont="1" applyFill="1" applyAlignment="1">
      <alignment horizontal="left"/>
    </xf>
    <xf numFmtId="164" fontId="8" fillId="0" borderId="0" xfId="0" quotePrefix="1" applyNumberFormat="1" applyFont="1" applyFill="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36" Type="http://schemas.openxmlformats.org/officeDocument/2006/relationships/usernames" Target="revisions/userNam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35" Type="http://schemas.openxmlformats.org/officeDocument/2006/relationships/revisionHeaders" Target="revisions/revisionHeaders.xml"/></Relationships>
</file>

<file path=xl/drawings/drawing1.xml><?xml version="1.0" encoding="utf-8"?>
<xdr:wsDr xmlns:xdr="http://schemas.openxmlformats.org/drawingml/2006/spreadsheetDrawing" xmlns:a="http://schemas.openxmlformats.org/drawingml/2006/main">
  <xdr:twoCellAnchor>
    <xdr:from>
      <xdr:col>0</xdr:col>
      <xdr:colOff>971550</xdr:colOff>
      <xdr:row>53</xdr:row>
      <xdr:rowOff>0</xdr:rowOff>
    </xdr:from>
    <xdr:to>
      <xdr:col>0</xdr:col>
      <xdr:colOff>1781175</xdr:colOff>
      <xdr:row>53</xdr:row>
      <xdr:rowOff>47625</xdr:rowOff>
    </xdr:to>
    <xdr:sp macro="" textlink="">
      <xdr:nvSpPr>
        <xdr:cNvPr id="21505" name="Text Box 1"/>
        <xdr:cNvSpPr txBox="1">
          <a:spLocks noChangeArrowheads="1"/>
        </xdr:cNvSpPr>
      </xdr:nvSpPr>
      <xdr:spPr bwMode="auto">
        <a:xfrm>
          <a:off x="971550" y="8896350"/>
          <a:ext cx="809625" cy="47625"/>
        </a:xfrm>
        <a:prstGeom prst="rect">
          <a:avLst/>
        </a:prstGeom>
        <a:noFill/>
        <a:ln w="9525">
          <a:noFill/>
          <a:miter lim="800000"/>
          <a:headEnd/>
          <a:tailEnd/>
        </a:ln>
        <a:effectLst/>
      </xdr:spPr>
      <xdr:txBody>
        <a:bodyPr vertOverflow="clip" wrap="square" lIns="27432" tIns="22860" rIns="27432" bIns="0" anchor="t" upright="1"/>
        <a:lstStyle/>
        <a:p>
          <a:pPr algn="ctr" rtl="0">
            <a:defRPr sz="1000"/>
          </a:pPr>
          <a:r>
            <a:rPr lang="en-GB" sz="1000" b="1" i="0" u="none" strike="noStrike" baseline="0">
              <a:solidFill>
                <a:srgbClr val="000000"/>
              </a:solidFill>
              <a:latin typeface="Times New Roman"/>
              <a:cs typeface="Times New Roman"/>
            </a:rPr>
            <a:t>Thomas Jerry</a:t>
          </a:r>
        </a:p>
        <a:p>
          <a:pPr algn="ctr" rtl="0">
            <a:defRPr sz="1000"/>
          </a:pPr>
          <a:endParaRPr lang="en-GB" sz="1000" b="1" i="0" u="none" strike="noStrike" baseline="0">
            <a:solidFill>
              <a:srgbClr val="000000"/>
            </a:solidFill>
            <a:latin typeface="Times New Roman"/>
            <a:cs typeface="Times New Roman"/>
          </a:endParaRPr>
        </a:p>
        <a:p>
          <a:pPr algn="ctr" rtl="0">
            <a:defRPr sz="1000"/>
          </a:pPr>
          <a:r>
            <a:rPr lang="en-GB" sz="1000" b="1" i="0" u="none" strike="noStrike" baseline="0">
              <a:solidFill>
                <a:srgbClr val="000000"/>
              </a:solidFill>
              <a:latin typeface="Times New Roman"/>
              <a:cs typeface="Times New Roman"/>
            </a:rPr>
            <a:t>Principal</a:t>
          </a:r>
        </a:p>
      </xdr:txBody>
    </xdr:sp>
    <xdr:clientData/>
  </xdr:twoCellAnchor>
  <xdr:twoCellAnchor>
    <xdr:from>
      <xdr:col>1</xdr:col>
      <xdr:colOff>133350</xdr:colOff>
      <xdr:row>53</xdr:row>
      <xdr:rowOff>0</xdr:rowOff>
    </xdr:from>
    <xdr:to>
      <xdr:col>8</xdr:col>
      <xdr:colOff>9525</xdr:colOff>
      <xdr:row>53</xdr:row>
      <xdr:rowOff>47625</xdr:rowOff>
    </xdr:to>
    <xdr:sp macro="" textlink="">
      <xdr:nvSpPr>
        <xdr:cNvPr id="21506" name="Text Box 2"/>
        <xdr:cNvSpPr txBox="1">
          <a:spLocks noChangeArrowheads="1"/>
        </xdr:cNvSpPr>
      </xdr:nvSpPr>
      <xdr:spPr bwMode="auto">
        <a:xfrm>
          <a:off x="3019425" y="8896350"/>
          <a:ext cx="2428875" cy="47625"/>
        </a:xfrm>
        <a:prstGeom prst="rect">
          <a:avLst/>
        </a:prstGeom>
        <a:noFill/>
        <a:ln w="9525">
          <a:noFill/>
          <a:miter lim="800000"/>
          <a:headEnd/>
          <a:tailEnd/>
        </a:ln>
        <a:effectLst/>
      </xdr:spPr>
      <xdr:txBody>
        <a:bodyPr vertOverflow="clip" wrap="square" lIns="27432" tIns="22860" rIns="27432" bIns="0" anchor="t" upright="1"/>
        <a:lstStyle/>
        <a:p>
          <a:pPr algn="ctr" rtl="0">
            <a:defRPr sz="1000"/>
          </a:pPr>
          <a:r>
            <a:rPr lang="en-GB" sz="1000" b="1" i="0" u="none" strike="noStrike" baseline="0">
              <a:solidFill>
                <a:srgbClr val="000000"/>
              </a:solidFill>
              <a:latin typeface="Times New Roman"/>
              <a:cs typeface="Times New Roman"/>
            </a:rPr>
            <a:t>Geoff Hirst</a:t>
          </a:r>
        </a:p>
        <a:p>
          <a:pPr algn="ctr" rtl="0">
            <a:defRPr sz="1000"/>
          </a:pPr>
          <a:endParaRPr lang="en-GB" sz="1000" b="1" i="0" u="none" strike="noStrike" baseline="0">
            <a:solidFill>
              <a:srgbClr val="000000"/>
            </a:solidFill>
            <a:latin typeface="Times New Roman"/>
            <a:cs typeface="Times New Roman"/>
          </a:endParaRPr>
        </a:p>
        <a:p>
          <a:pPr algn="ctr" rtl="0">
            <a:defRPr sz="1000"/>
          </a:pPr>
          <a:r>
            <a:rPr lang="en-GB" sz="1000" b="1" i="0" u="none" strike="noStrike" baseline="0">
              <a:solidFill>
                <a:srgbClr val="000000"/>
              </a:solidFill>
              <a:latin typeface="Times New Roman"/>
              <a:cs typeface="Times New Roman"/>
            </a:rPr>
            <a:t>Chair of Governors</a:t>
          </a:r>
        </a:p>
      </xdr:txBody>
    </xdr:sp>
    <xdr:clientData/>
  </xdr:twoCellAnchor>
  <xdr:twoCellAnchor>
    <xdr:from>
      <xdr:col>3</xdr:col>
      <xdr:colOff>971550</xdr:colOff>
      <xdr:row>53</xdr:row>
      <xdr:rowOff>0</xdr:rowOff>
    </xdr:from>
    <xdr:to>
      <xdr:col>3</xdr:col>
      <xdr:colOff>647700</xdr:colOff>
      <xdr:row>53</xdr:row>
      <xdr:rowOff>47625</xdr:rowOff>
    </xdr:to>
    <xdr:sp macro="" textlink="">
      <xdr:nvSpPr>
        <xdr:cNvPr id="21507" name="Text Box 3"/>
        <xdr:cNvSpPr txBox="1">
          <a:spLocks noChangeArrowheads="1"/>
        </xdr:cNvSpPr>
      </xdr:nvSpPr>
      <xdr:spPr bwMode="auto">
        <a:xfrm>
          <a:off x="4048125" y="8896350"/>
          <a:ext cx="0" cy="47625"/>
        </a:xfrm>
        <a:prstGeom prst="rect">
          <a:avLst/>
        </a:prstGeom>
        <a:noFill/>
        <a:ln w="9525">
          <a:noFill/>
          <a:miter lim="800000"/>
          <a:headEnd/>
          <a:tailEnd/>
        </a:ln>
        <a:effectLst/>
      </xdr:spPr>
      <xdr:txBody>
        <a:bodyPr vertOverflow="clip" wrap="square" lIns="27432" tIns="22860" rIns="27432" bIns="0" anchor="t" upright="1"/>
        <a:lstStyle/>
        <a:p>
          <a:pPr algn="ctr" rtl="0">
            <a:defRPr sz="1000"/>
          </a:pPr>
          <a:r>
            <a:rPr lang="en-GB" sz="1000" b="1" i="0" u="none" strike="noStrike" baseline="0">
              <a:solidFill>
                <a:srgbClr val="000000"/>
              </a:solidFill>
              <a:latin typeface="Times New Roman"/>
              <a:cs typeface="Times New Roman"/>
            </a:rPr>
            <a:t>Thomas Jerry</a:t>
          </a:r>
        </a:p>
        <a:p>
          <a:pPr algn="ctr" rtl="0">
            <a:defRPr sz="1000"/>
          </a:pPr>
          <a:endParaRPr lang="en-GB" sz="1000" b="1" i="0" u="none" strike="noStrike" baseline="0">
            <a:solidFill>
              <a:srgbClr val="000000"/>
            </a:solidFill>
            <a:latin typeface="Times New Roman"/>
            <a:cs typeface="Times New Roman"/>
          </a:endParaRPr>
        </a:p>
        <a:p>
          <a:pPr algn="ctr" rtl="0">
            <a:defRPr sz="1000"/>
          </a:pPr>
          <a:r>
            <a:rPr lang="en-GB" sz="1000" b="1" i="0" u="none" strike="noStrike" baseline="0">
              <a:solidFill>
                <a:srgbClr val="000000"/>
              </a:solidFill>
              <a:latin typeface="Times New Roman"/>
              <a:cs typeface="Times New Roman"/>
            </a:rPr>
            <a:t>Principal</a:t>
          </a:r>
        </a:p>
      </xdr:txBody>
    </xdr:sp>
    <xdr:clientData/>
  </xdr:twoCellAnchor>
  <xdr:twoCellAnchor>
    <xdr:from>
      <xdr:col>7</xdr:col>
      <xdr:colOff>971550</xdr:colOff>
      <xdr:row>53</xdr:row>
      <xdr:rowOff>0</xdr:rowOff>
    </xdr:from>
    <xdr:to>
      <xdr:col>7</xdr:col>
      <xdr:colOff>581025</xdr:colOff>
      <xdr:row>53</xdr:row>
      <xdr:rowOff>47625</xdr:rowOff>
    </xdr:to>
    <xdr:sp macro="" textlink="">
      <xdr:nvSpPr>
        <xdr:cNvPr id="21508" name="Text Box 4"/>
        <xdr:cNvSpPr txBox="1">
          <a:spLocks noChangeArrowheads="1"/>
        </xdr:cNvSpPr>
      </xdr:nvSpPr>
      <xdr:spPr bwMode="auto">
        <a:xfrm>
          <a:off x="5438775" y="8896350"/>
          <a:ext cx="0" cy="47625"/>
        </a:xfrm>
        <a:prstGeom prst="rect">
          <a:avLst/>
        </a:prstGeom>
        <a:noFill/>
        <a:ln w="9525">
          <a:noFill/>
          <a:miter lim="800000"/>
          <a:headEnd/>
          <a:tailEnd/>
        </a:ln>
        <a:effectLst/>
      </xdr:spPr>
      <xdr:txBody>
        <a:bodyPr vertOverflow="clip" wrap="square" lIns="27432" tIns="22860" rIns="27432" bIns="0" anchor="t" upright="1"/>
        <a:lstStyle/>
        <a:p>
          <a:pPr algn="ctr" rtl="0">
            <a:defRPr sz="1000"/>
          </a:pPr>
          <a:r>
            <a:rPr lang="en-GB" sz="1000" b="1" i="0" u="none" strike="noStrike" baseline="0">
              <a:solidFill>
                <a:srgbClr val="000000"/>
              </a:solidFill>
              <a:latin typeface="Times New Roman"/>
              <a:cs typeface="Times New Roman"/>
            </a:rPr>
            <a:t>Thomas Jerry</a:t>
          </a:r>
        </a:p>
        <a:p>
          <a:pPr algn="ctr" rtl="0">
            <a:defRPr sz="1000"/>
          </a:pPr>
          <a:endParaRPr lang="en-GB" sz="1000" b="1" i="0" u="none" strike="noStrike" baseline="0">
            <a:solidFill>
              <a:srgbClr val="000000"/>
            </a:solidFill>
            <a:latin typeface="Times New Roman"/>
            <a:cs typeface="Times New Roman"/>
          </a:endParaRPr>
        </a:p>
        <a:p>
          <a:pPr algn="ctr" rtl="0">
            <a:defRPr sz="1000"/>
          </a:pPr>
          <a:r>
            <a:rPr lang="en-GB" sz="1000" b="1" i="0" u="none" strike="noStrike" baseline="0">
              <a:solidFill>
                <a:srgbClr val="000000"/>
              </a:solidFill>
              <a:latin typeface="Times New Roman"/>
              <a:cs typeface="Times New Roman"/>
            </a:rPr>
            <a:t>Principal</a:t>
          </a:r>
        </a:p>
      </xdr:txBody>
    </xdr:sp>
    <xdr:clientData/>
  </xdr:twoCellAnchor>
  <xdr:twoCellAnchor>
    <xdr:from>
      <xdr:col>1</xdr:col>
      <xdr:colOff>971550</xdr:colOff>
      <xdr:row>53</xdr:row>
      <xdr:rowOff>0</xdr:rowOff>
    </xdr:from>
    <xdr:to>
      <xdr:col>1</xdr:col>
      <xdr:colOff>400050</xdr:colOff>
      <xdr:row>53</xdr:row>
      <xdr:rowOff>47625</xdr:rowOff>
    </xdr:to>
    <xdr:sp macro="" textlink="">
      <xdr:nvSpPr>
        <xdr:cNvPr id="21509" name="Text Box 5"/>
        <xdr:cNvSpPr txBox="1">
          <a:spLocks noChangeArrowheads="1"/>
        </xdr:cNvSpPr>
      </xdr:nvSpPr>
      <xdr:spPr bwMode="auto">
        <a:xfrm>
          <a:off x="3286125" y="8896350"/>
          <a:ext cx="0" cy="47625"/>
        </a:xfrm>
        <a:prstGeom prst="rect">
          <a:avLst/>
        </a:prstGeom>
        <a:noFill/>
        <a:ln w="9525">
          <a:noFill/>
          <a:miter lim="800000"/>
          <a:headEnd/>
          <a:tailEnd/>
        </a:ln>
        <a:effectLst/>
      </xdr:spPr>
      <xdr:txBody>
        <a:bodyPr vertOverflow="clip" wrap="square" lIns="27432" tIns="22860" rIns="27432" bIns="0" anchor="t" upright="1"/>
        <a:lstStyle/>
        <a:p>
          <a:pPr algn="ctr" rtl="0">
            <a:defRPr sz="1000"/>
          </a:pPr>
          <a:r>
            <a:rPr lang="en-GB" sz="1000" b="1" i="0" u="none" strike="noStrike" baseline="0">
              <a:solidFill>
                <a:srgbClr val="000000"/>
              </a:solidFill>
              <a:latin typeface="Times New Roman"/>
              <a:cs typeface="Times New Roman"/>
            </a:rPr>
            <a:t>Thomas Jerry</a:t>
          </a:r>
        </a:p>
        <a:p>
          <a:pPr algn="ctr" rtl="0">
            <a:defRPr sz="1000"/>
          </a:pPr>
          <a:endParaRPr lang="en-GB" sz="1000" b="1" i="0" u="none" strike="noStrike" baseline="0">
            <a:solidFill>
              <a:srgbClr val="000000"/>
            </a:solidFill>
            <a:latin typeface="Times New Roman"/>
            <a:cs typeface="Times New Roman"/>
          </a:endParaRPr>
        </a:p>
        <a:p>
          <a:pPr algn="ctr" rtl="0">
            <a:defRPr sz="1000"/>
          </a:pPr>
          <a:r>
            <a:rPr lang="en-GB" sz="1000" b="1" i="0" u="none" strike="noStrike" baseline="0">
              <a:solidFill>
                <a:srgbClr val="000000"/>
              </a:solidFill>
              <a:latin typeface="Times New Roman"/>
              <a:cs typeface="Times New Roman"/>
            </a:rPr>
            <a:t>Principal</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1</xdr:row>
      <xdr:rowOff>28575</xdr:rowOff>
    </xdr:from>
    <xdr:to>
      <xdr:col>3</xdr:col>
      <xdr:colOff>552450</xdr:colOff>
      <xdr:row>14</xdr:row>
      <xdr:rowOff>57150</xdr:rowOff>
    </xdr:to>
    <xdr:sp macro="" textlink="">
      <xdr:nvSpPr>
        <xdr:cNvPr id="10283" name="Text Box 43"/>
        <xdr:cNvSpPr txBox="1">
          <a:spLocks noChangeArrowheads="1"/>
        </xdr:cNvSpPr>
      </xdr:nvSpPr>
      <xdr:spPr bwMode="auto">
        <a:xfrm>
          <a:off x="28575" y="200025"/>
          <a:ext cx="5429250" cy="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28575</xdr:colOff>
      <xdr:row>0</xdr:row>
      <xdr:rowOff>0</xdr:rowOff>
    </xdr:from>
    <xdr:to>
      <xdr:col>7</xdr:col>
      <xdr:colOff>0</xdr:colOff>
      <xdr:row>0</xdr:row>
      <xdr:rowOff>0</xdr:rowOff>
    </xdr:to>
    <xdr:sp macro="" textlink="">
      <xdr:nvSpPr>
        <xdr:cNvPr id="11302" name="Text Box 38"/>
        <xdr:cNvSpPr txBox="1">
          <a:spLocks noChangeArrowheads="1"/>
        </xdr:cNvSpPr>
      </xdr:nvSpPr>
      <xdr:spPr bwMode="auto">
        <a:xfrm>
          <a:off x="4981575" y="0"/>
          <a:ext cx="23622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Members do not believe the College was liable for any corporation tax arising out of the activities during the year</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3</xdr:col>
      <xdr:colOff>19050</xdr:colOff>
      <xdr:row>0</xdr:row>
      <xdr:rowOff>0</xdr:rowOff>
    </xdr:from>
    <xdr:to>
      <xdr:col>7</xdr:col>
      <xdr:colOff>0</xdr:colOff>
      <xdr:row>0</xdr:row>
      <xdr:rowOff>0</xdr:rowOff>
    </xdr:to>
    <xdr:sp macro="" textlink="">
      <xdr:nvSpPr>
        <xdr:cNvPr id="11303" name="Text Box 39"/>
        <xdr:cNvSpPr txBox="1">
          <a:spLocks noChangeArrowheads="1"/>
        </xdr:cNvSpPr>
      </xdr:nvSpPr>
      <xdr:spPr bwMode="auto">
        <a:xfrm>
          <a:off x="4972050" y="0"/>
          <a:ext cx="23717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College has historically allowed selective Voluntary Early Retirement (VER).  This VER scheme incorporated an element of enhanced pension to be funded by the College over the remaining life of the employees.  A provision has been created, which has been offset by enhanced pension payments made to employees throughout the year.  This provision is in accordance with the guideline for indexation issued by the FEFC in Circular 93/22 as a basis for calculation.  The resultant provision is £* *** ***</a:t>
          </a:r>
        </a:p>
        <a:p>
          <a:pPr algn="l" rtl="0">
            <a:defRPr sz="1000"/>
          </a:pPr>
          <a:endParaRPr lang="en-GB" sz="1000" b="0" i="0" u="none" strike="noStrike" baseline="0">
            <a:solidFill>
              <a:srgbClr val="000000"/>
            </a:solidFill>
            <a:latin typeface="Arial"/>
            <a:cs typeface="Arial"/>
          </a:endParaRPr>
        </a:p>
      </xdr:txBody>
    </xdr:sp>
    <xdr:clientData/>
  </xdr:twoCellAnchor>
  <xdr:oneCellAnchor>
    <xdr:from>
      <xdr:col>0</xdr:col>
      <xdr:colOff>3162300</xdr:colOff>
      <xdr:row>0</xdr:row>
      <xdr:rowOff>0</xdr:rowOff>
    </xdr:from>
    <xdr:ext cx="76200" cy="200025"/>
    <xdr:sp macro="" textlink="">
      <xdr:nvSpPr>
        <xdr:cNvPr id="11304" name="Text Box 40"/>
        <xdr:cNvSpPr txBox="1">
          <a:spLocks noChangeArrowheads="1"/>
        </xdr:cNvSpPr>
      </xdr:nvSpPr>
      <xdr:spPr bwMode="auto">
        <a:xfrm>
          <a:off x="3162300" y="0"/>
          <a:ext cx="76200" cy="200025"/>
        </a:xfrm>
        <a:prstGeom prst="rect">
          <a:avLst/>
        </a:prstGeom>
        <a:noFill/>
        <a:ln w="9525">
          <a:noFill/>
          <a:miter lim="800000"/>
          <a:headEnd/>
          <a:tailEnd/>
        </a:ln>
      </xdr:spPr>
    </xdr:sp>
    <xdr:clientData/>
  </xdr:oneCellAnchor>
  <xdr:oneCellAnchor>
    <xdr:from>
      <xdr:col>0</xdr:col>
      <xdr:colOff>3171825</xdr:colOff>
      <xdr:row>0</xdr:row>
      <xdr:rowOff>0</xdr:rowOff>
    </xdr:from>
    <xdr:ext cx="76200" cy="200025"/>
    <xdr:sp macro="" textlink="">
      <xdr:nvSpPr>
        <xdr:cNvPr id="11305" name="Text Box 41"/>
        <xdr:cNvSpPr txBox="1">
          <a:spLocks noChangeArrowheads="1"/>
        </xdr:cNvSpPr>
      </xdr:nvSpPr>
      <xdr:spPr bwMode="auto">
        <a:xfrm>
          <a:off x="3171825" y="0"/>
          <a:ext cx="76200" cy="200025"/>
        </a:xfrm>
        <a:prstGeom prst="rect">
          <a:avLst/>
        </a:prstGeom>
        <a:noFill/>
        <a:ln w="9525">
          <a:noFill/>
          <a:miter lim="800000"/>
          <a:headEnd/>
          <a:tailEnd/>
        </a:ln>
      </xdr:spPr>
    </xdr:sp>
    <xdr:clientData/>
  </xdr:oneCellAnchor>
  <xdr:oneCellAnchor>
    <xdr:from>
      <xdr:col>0</xdr:col>
      <xdr:colOff>3505200</xdr:colOff>
      <xdr:row>0</xdr:row>
      <xdr:rowOff>0</xdr:rowOff>
    </xdr:from>
    <xdr:ext cx="76200" cy="200025"/>
    <xdr:sp macro="" textlink="">
      <xdr:nvSpPr>
        <xdr:cNvPr id="11306" name="Text Box 42"/>
        <xdr:cNvSpPr txBox="1">
          <a:spLocks noChangeArrowheads="1"/>
        </xdr:cNvSpPr>
      </xdr:nvSpPr>
      <xdr:spPr bwMode="auto">
        <a:xfrm>
          <a:off x="3505200" y="0"/>
          <a:ext cx="76200" cy="200025"/>
        </a:xfrm>
        <a:prstGeom prst="rect">
          <a:avLst/>
        </a:prstGeom>
        <a:noFill/>
        <a:ln w="9525">
          <a:noFill/>
          <a:miter lim="800000"/>
          <a:headEnd/>
          <a:tailEnd/>
        </a:ln>
      </xdr:spPr>
    </xdr:sp>
    <xdr:clientData/>
  </xdr:oneCellAnchor>
  <xdr:oneCellAnchor>
    <xdr:from>
      <xdr:col>0</xdr:col>
      <xdr:colOff>3448050</xdr:colOff>
      <xdr:row>0</xdr:row>
      <xdr:rowOff>0</xdr:rowOff>
    </xdr:from>
    <xdr:ext cx="76200" cy="200025"/>
    <xdr:sp macro="" textlink="">
      <xdr:nvSpPr>
        <xdr:cNvPr id="11307" name="Text Box 43"/>
        <xdr:cNvSpPr txBox="1">
          <a:spLocks noChangeArrowheads="1"/>
        </xdr:cNvSpPr>
      </xdr:nvSpPr>
      <xdr:spPr bwMode="auto">
        <a:xfrm>
          <a:off x="3448050" y="0"/>
          <a:ext cx="76200" cy="200025"/>
        </a:xfrm>
        <a:prstGeom prst="rect">
          <a:avLst/>
        </a:prstGeom>
        <a:noFill/>
        <a:ln w="9525">
          <a:noFill/>
          <a:miter lim="800000"/>
          <a:headEnd/>
          <a:tailEnd/>
        </a:ln>
      </xdr:spPr>
    </xdr:sp>
    <xdr:clientData/>
  </xdr:oneCellAnchor>
  <xdr:oneCellAnchor>
    <xdr:from>
      <xdr:col>1</xdr:col>
      <xdr:colOff>47625</xdr:colOff>
      <xdr:row>0</xdr:row>
      <xdr:rowOff>0</xdr:rowOff>
    </xdr:from>
    <xdr:ext cx="76200" cy="200025"/>
    <xdr:sp macro="" textlink="">
      <xdr:nvSpPr>
        <xdr:cNvPr id="11308" name="Text Box 44"/>
        <xdr:cNvSpPr txBox="1">
          <a:spLocks noChangeArrowheads="1"/>
        </xdr:cNvSpPr>
      </xdr:nvSpPr>
      <xdr:spPr bwMode="auto">
        <a:xfrm>
          <a:off x="3743325" y="0"/>
          <a:ext cx="76200" cy="200025"/>
        </a:xfrm>
        <a:prstGeom prst="rect">
          <a:avLst/>
        </a:prstGeom>
        <a:noFill/>
        <a:ln w="9525">
          <a:noFill/>
          <a:miter lim="800000"/>
          <a:headEnd/>
          <a:tailEnd/>
        </a:ln>
      </xdr:spPr>
    </xdr:sp>
    <xdr:clientData/>
  </xdr:oneCellAnchor>
  <xdr:oneCellAnchor>
    <xdr:from>
      <xdr:col>1</xdr:col>
      <xdr:colOff>123825</xdr:colOff>
      <xdr:row>0</xdr:row>
      <xdr:rowOff>0</xdr:rowOff>
    </xdr:from>
    <xdr:ext cx="76200" cy="200025"/>
    <xdr:sp macro="" textlink="">
      <xdr:nvSpPr>
        <xdr:cNvPr id="11309" name="Text Box 45"/>
        <xdr:cNvSpPr txBox="1">
          <a:spLocks noChangeArrowheads="1"/>
        </xdr:cNvSpPr>
      </xdr:nvSpPr>
      <xdr:spPr bwMode="auto">
        <a:xfrm>
          <a:off x="3819525" y="0"/>
          <a:ext cx="76200" cy="200025"/>
        </a:xfrm>
        <a:prstGeom prst="rect">
          <a:avLst/>
        </a:prstGeom>
        <a:noFill/>
        <a:ln w="9525">
          <a:noFill/>
          <a:miter lim="800000"/>
          <a:headEnd/>
          <a:tailEnd/>
        </a:ln>
      </xdr:spPr>
    </xdr:sp>
    <xdr:clientData/>
  </xdr:oneCellAnchor>
  <xdr:oneCellAnchor>
    <xdr:from>
      <xdr:col>2</xdr:col>
      <xdr:colOff>0</xdr:colOff>
      <xdr:row>0</xdr:row>
      <xdr:rowOff>0</xdr:rowOff>
    </xdr:from>
    <xdr:ext cx="76200" cy="200025"/>
    <xdr:sp macro="" textlink="">
      <xdr:nvSpPr>
        <xdr:cNvPr id="11310" name="Text Box 46"/>
        <xdr:cNvSpPr txBox="1">
          <a:spLocks noChangeArrowheads="1"/>
        </xdr:cNvSpPr>
      </xdr:nvSpPr>
      <xdr:spPr bwMode="auto">
        <a:xfrm>
          <a:off x="3895725" y="0"/>
          <a:ext cx="76200" cy="200025"/>
        </a:xfrm>
        <a:prstGeom prst="rect">
          <a:avLst/>
        </a:prstGeom>
        <a:noFill/>
        <a:ln w="9525">
          <a:noFill/>
          <a:miter lim="800000"/>
          <a:headEnd/>
          <a:tailEnd/>
        </a:ln>
      </xdr:spPr>
    </xdr:sp>
    <xdr:clientData/>
  </xdr:oneCellAnchor>
  <xdr:oneCellAnchor>
    <xdr:from>
      <xdr:col>1</xdr:col>
      <xdr:colOff>114300</xdr:colOff>
      <xdr:row>0</xdr:row>
      <xdr:rowOff>0</xdr:rowOff>
    </xdr:from>
    <xdr:ext cx="76200" cy="200025"/>
    <xdr:sp macro="" textlink="">
      <xdr:nvSpPr>
        <xdr:cNvPr id="11311" name="Text Box 47"/>
        <xdr:cNvSpPr txBox="1">
          <a:spLocks noChangeArrowheads="1"/>
        </xdr:cNvSpPr>
      </xdr:nvSpPr>
      <xdr:spPr bwMode="auto">
        <a:xfrm>
          <a:off x="3810000" y="0"/>
          <a:ext cx="76200" cy="200025"/>
        </a:xfrm>
        <a:prstGeom prst="rect">
          <a:avLst/>
        </a:prstGeom>
        <a:noFill/>
        <a:ln w="9525">
          <a:noFill/>
          <a:miter lim="800000"/>
          <a:headEnd/>
          <a:tailEnd/>
        </a:ln>
      </xdr:spPr>
    </xdr:sp>
    <xdr:clientData/>
  </xdr:oneCellAnchor>
  <xdr:oneCellAnchor>
    <xdr:from>
      <xdr:col>0</xdr:col>
      <xdr:colOff>552450</xdr:colOff>
      <xdr:row>0</xdr:row>
      <xdr:rowOff>0</xdr:rowOff>
    </xdr:from>
    <xdr:ext cx="76200" cy="200025"/>
    <xdr:sp macro="" textlink="">
      <xdr:nvSpPr>
        <xdr:cNvPr id="11312" name="Text Box 48"/>
        <xdr:cNvSpPr txBox="1">
          <a:spLocks noChangeArrowheads="1"/>
        </xdr:cNvSpPr>
      </xdr:nvSpPr>
      <xdr:spPr bwMode="auto">
        <a:xfrm>
          <a:off x="552450" y="0"/>
          <a:ext cx="76200" cy="200025"/>
        </a:xfrm>
        <a:prstGeom prst="rect">
          <a:avLst/>
        </a:prstGeom>
        <a:noFill/>
        <a:ln w="9525">
          <a:noFill/>
          <a:miter lim="800000"/>
          <a:headEnd/>
          <a:tailEnd/>
        </a:ln>
      </xdr:spPr>
    </xdr:sp>
    <xdr:clientData/>
  </xdr:oneCellAnchor>
  <xdr:oneCellAnchor>
    <xdr:from>
      <xdr:col>0</xdr:col>
      <xdr:colOff>3114675</xdr:colOff>
      <xdr:row>0</xdr:row>
      <xdr:rowOff>0</xdr:rowOff>
    </xdr:from>
    <xdr:ext cx="76200" cy="200025"/>
    <xdr:sp macro="" textlink="">
      <xdr:nvSpPr>
        <xdr:cNvPr id="11313" name="Text Box 49"/>
        <xdr:cNvSpPr txBox="1">
          <a:spLocks noChangeArrowheads="1"/>
        </xdr:cNvSpPr>
      </xdr:nvSpPr>
      <xdr:spPr bwMode="auto">
        <a:xfrm>
          <a:off x="3114675" y="0"/>
          <a:ext cx="76200" cy="200025"/>
        </a:xfrm>
        <a:prstGeom prst="rect">
          <a:avLst/>
        </a:prstGeom>
        <a:noFill/>
        <a:ln w="9525">
          <a:noFill/>
          <a:miter lim="800000"/>
          <a:headEnd/>
          <a:tailEnd/>
        </a:ln>
      </xdr:spPr>
    </xdr:sp>
    <xdr:clientData/>
  </xdr:oneCellAnchor>
  <xdr:oneCellAnchor>
    <xdr:from>
      <xdr:col>0</xdr:col>
      <xdr:colOff>2714625</xdr:colOff>
      <xdr:row>0</xdr:row>
      <xdr:rowOff>0</xdr:rowOff>
    </xdr:from>
    <xdr:ext cx="76200" cy="200025"/>
    <xdr:sp macro="" textlink="">
      <xdr:nvSpPr>
        <xdr:cNvPr id="11314" name="Text Box 50"/>
        <xdr:cNvSpPr txBox="1">
          <a:spLocks noChangeArrowheads="1"/>
        </xdr:cNvSpPr>
      </xdr:nvSpPr>
      <xdr:spPr bwMode="auto">
        <a:xfrm>
          <a:off x="2714625" y="0"/>
          <a:ext cx="76200" cy="200025"/>
        </a:xfrm>
        <a:prstGeom prst="rect">
          <a:avLst/>
        </a:prstGeom>
        <a:noFill/>
        <a:ln w="9525">
          <a:noFill/>
          <a:miter lim="800000"/>
          <a:headEnd/>
          <a:tailEnd/>
        </a:ln>
      </xdr:spPr>
    </xdr:sp>
    <xdr:clientData/>
  </xdr:oneCellAnchor>
  <xdr:oneCellAnchor>
    <xdr:from>
      <xdr:col>0</xdr:col>
      <xdr:colOff>2781300</xdr:colOff>
      <xdr:row>0</xdr:row>
      <xdr:rowOff>0</xdr:rowOff>
    </xdr:from>
    <xdr:ext cx="76200" cy="200025"/>
    <xdr:sp macro="" textlink="">
      <xdr:nvSpPr>
        <xdr:cNvPr id="11315" name="Text Box 51"/>
        <xdr:cNvSpPr txBox="1">
          <a:spLocks noChangeArrowheads="1"/>
        </xdr:cNvSpPr>
      </xdr:nvSpPr>
      <xdr:spPr bwMode="auto">
        <a:xfrm>
          <a:off x="2781300" y="0"/>
          <a:ext cx="76200" cy="200025"/>
        </a:xfrm>
        <a:prstGeom prst="rect">
          <a:avLst/>
        </a:prstGeom>
        <a:noFill/>
        <a:ln w="9525">
          <a:noFill/>
          <a:miter lim="800000"/>
          <a:headEnd/>
          <a:tailEnd/>
        </a:ln>
      </xdr:spPr>
    </xdr:sp>
    <xdr:clientData/>
  </xdr:oneCellAnchor>
  <xdr:oneCellAnchor>
    <xdr:from>
      <xdr:col>0</xdr:col>
      <xdr:colOff>2828925</xdr:colOff>
      <xdr:row>0</xdr:row>
      <xdr:rowOff>0</xdr:rowOff>
    </xdr:from>
    <xdr:ext cx="76200" cy="200025"/>
    <xdr:sp macro="" textlink="">
      <xdr:nvSpPr>
        <xdr:cNvPr id="11316" name="Text Box 52"/>
        <xdr:cNvSpPr txBox="1">
          <a:spLocks noChangeArrowheads="1"/>
        </xdr:cNvSpPr>
      </xdr:nvSpPr>
      <xdr:spPr bwMode="auto">
        <a:xfrm>
          <a:off x="2828925" y="0"/>
          <a:ext cx="76200" cy="200025"/>
        </a:xfrm>
        <a:prstGeom prst="rect">
          <a:avLst/>
        </a:prstGeom>
        <a:noFill/>
        <a:ln w="9525">
          <a:noFill/>
          <a:miter lim="800000"/>
          <a:headEnd/>
          <a:tailEnd/>
        </a:ln>
      </xdr:spPr>
    </xdr:sp>
    <xdr:clientData/>
  </xdr:oneCellAnchor>
  <xdr:oneCellAnchor>
    <xdr:from>
      <xdr:col>0</xdr:col>
      <xdr:colOff>2828925</xdr:colOff>
      <xdr:row>0</xdr:row>
      <xdr:rowOff>0</xdr:rowOff>
    </xdr:from>
    <xdr:ext cx="76200" cy="200025"/>
    <xdr:sp macro="" textlink="">
      <xdr:nvSpPr>
        <xdr:cNvPr id="11317" name="Text Box 53"/>
        <xdr:cNvSpPr txBox="1">
          <a:spLocks noChangeArrowheads="1"/>
        </xdr:cNvSpPr>
      </xdr:nvSpPr>
      <xdr:spPr bwMode="auto">
        <a:xfrm>
          <a:off x="2828925" y="0"/>
          <a:ext cx="76200" cy="200025"/>
        </a:xfrm>
        <a:prstGeom prst="rect">
          <a:avLst/>
        </a:prstGeom>
        <a:noFill/>
        <a:ln w="9525">
          <a:noFill/>
          <a:miter lim="800000"/>
          <a:headEnd/>
          <a:tailEnd/>
        </a:ln>
      </xdr:spPr>
    </xdr:sp>
    <xdr:clientData/>
  </xdr:oneCellAnchor>
  <xdr:oneCellAnchor>
    <xdr:from>
      <xdr:col>0</xdr:col>
      <xdr:colOff>2828925</xdr:colOff>
      <xdr:row>0</xdr:row>
      <xdr:rowOff>0</xdr:rowOff>
    </xdr:from>
    <xdr:ext cx="76200" cy="200025"/>
    <xdr:sp macro="" textlink="">
      <xdr:nvSpPr>
        <xdr:cNvPr id="11318" name="Text Box 54"/>
        <xdr:cNvSpPr txBox="1">
          <a:spLocks noChangeArrowheads="1"/>
        </xdr:cNvSpPr>
      </xdr:nvSpPr>
      <xdr:spPr bwMode="auto">
        <a:xfrm>
          <a:off x="2828925" y="0"/>
          <a:ext cx="76200" cy="200025"/>
        </a:xfrm>
        <a:prstGeom prst="rect">
          <a:avLst/>
        </a:prstGeom>
        <a:noFill/>
        <a:ln w="9525">
          <a:noFill/>
          <a:miter lim="800000"/>
          <a:headEnd/>
          <a:tailEnd/>
        </a:ln>
      </xdr:spPr>
    </xdr:sp>
    <xdr:clientData/>
  </xdr:oneCellAnchor>
  <xdr:twoCellAnchor>
    <xdr:from>
      <xdr:col>0</xdr:col>
      <xdr:colOff>28575</xdr:colOff>
      <xdr:row>0</xdr:row>
      <xdr:rowOff>0</xdr:rowOff>
    </xdr:from>
    <xdr:to>
      <xdr:col>6</xdr:col>
      <xdr:colOff>552450</xdr:colOff>
      <xdr:row>0</xdr:row>
      <xdr:rowOff>0</xdr:rowOff>
    </xdr:to>
    <xdr:sp macro="" textlink="">
      <xdr:nvSpPr>
        <xdr:cNvPr id="11319" name="Text Box 55"/>
        <xdr:cNvSpPr txBox="1">
          <a:spLocks noChangeArrowheads="1"/>
        </xdr:cNvSpPr>
      </xdr:nvSpPr>
      <xdr:spPr bwMode="auto">
        <a:xfrm>
          <a:off x="28575" y="0"/>
          <a:ext cx="6838950" cy="0"/>
        </a:xfrm>
        <a:prstGeom prst="rect">
          <a:avLst/>
        </a:prstGeom>
        <a:solidFill>
          <a:srgbClr val="FFFFFF"/>
        </a:solidFill>
        <a:ln w="9525">
          <a:noFill/>
          <a:miter lim="800000"/>
          <a:headEnd/>
          <a:tailEnd/>
        </a:ln>
        <a:effectLst/>
      </xdr:spPr>
    </xdr:sp>
    <xdr:clientData/>
  </xdr:twoCellAnchor>
  <xdr:twoCellAnchor>
    <xdr:from>
      <xdr:col>0</xdr:col>
      <xdr:colOff>0</xdr:colOff>
      <xdr:row>0</xdr:row>
      <xdr:rowOff>0</xdr:rowOff>
    </xdr:from>
    <xdr:to>
      <xdr:col>6</xdr:col>
      <xdr:colOff>581025</xdr:colOff>
      <xdr:row>0</xdr:row>
      <xdr:rowOff>0</xdr:rowOff>
    </xdr:to>
    <xdr:sp macro="" textlink="">
      <xdr:nvSpPr>
        <xdr:cNvPr id="11320" name="Text Box 56"/>
        <xdr:cNvSpPr txBox="1">
          <a:spLocks noChangeArrowheads="1"/>
        </xdr:cNvSpPr>
      </xdr:nvSpPr>
      <xdr:spPr bwMode="auto">
        <a:xfrm>
          <a:off x="0" y="0"/>
          <a:ext cx="6896100" cy="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oneCellAnchor>
    <xdr:from>
      <xdr:col>0</xdr:col>
      <xdr:colOff>3162300</xdr:colOff>
      <xdr:row>23</xdr:row>
      <xdr:rowOff>0</xdr:rowOff>
    </xdr:from>
    <xdr:ext cx="76200" cy="200025"/>
    <xdr:sp macro="" textlink="">
      <xdr:nvSpPr>
        <xdr:cNvPr id="11321" name="Text Box 57"/>
        <xdr:cNvSpPr txBox="1">
          <a:spLocks noChangeArrowheads="1"/>
        </xdr:cNvSpPr>
      </xdr:nvSpPr>
      <xdr:spPr bwMode="auto">
        <a:xfrm>
          <a:off x="3162300" y="3895725"/>
          <a:ext cx="76200" cy="200025"/>
        </a:xfrm>
        <a:prstGeom prst="rect">
          <a:avLst/>
        </a:prstGeom>
        <a:noFill/>
        <a:ln w="9525">
          <a:noFill/>
          <a:miter lim="800000"/>
          <a:headEnd/>
          <a:tailEnd/>
        </a:ln>
      </xdr:spPr>
    </xdr:sp>
    <xdr:clientData/>
  </xdr:oneCellAnchor>
  <xdr:oneCellAnchor>
    <xdr:from>
      <xdr:col>0</xdr:col>
      <xdr:colOff>3171825</xdr:colOff>
      <xdr:row>23</xdr:row>
      <xdr:rowOff>0</xdr:rowOff>
    </xdr:from>
    <xdr:ext cx="76200" cy="200025"/>
    <xdr:sp macro="" textlink="">
      <xdr:nvSpPr>
        <xdr:cNvPr id="11322" name="Text Box 58"/>
        <xdr:cNvSpPr txBox="1">
          <a:spLocks noChangeArrowheads="1"/>
        </xdr:cNvSpPr>
      </xdr:nvSpPr>
      <xdr:spPr bwMode="auto">
        <a:xfrm>
          <a:off x="3171825" y="3895725"/>
          <a:ext cx="76200" cy="200025"/>
        </a:xfrm>
        <a:prstGeom prst="rect">
          <a:avLst/>
        </a:prstGeom>
        <a:noFill/>
        <a:ln w="9525">
          <a:noFill/>
          <a:miter lim="800000"/>
          <a:headEnd/>
          <a:tailEnd/>
        </a:ln>
      </xdr:spPr>
    </xdr:sp>
    <xdr:clientData/>
  </xdr:oneCellAnchor>
  <xdr:oneCellAnchor>
    <xdr:from>
      <xdr:col>0</xdr:col>
      <xdr:colOff>3505200</xdr:colOff>
      <xdr:row>23</xdr:row>
      <xdr:rowOff>0</xdr:rowOff>
    </xdr:from>
    <xdr:ext cx="76200" cy="200025"/>
    <xdr:sp macro="" textlink="">
      <xdr:nvSpPr>
        <xdr:cNvPr id="11323" name="Text Box 59"/>
        <xdr:cNvSpPr txBox="1">
          <a:spLocks noChangeArrowheads="1"/>
        </xdr:cNvSpPr>
      </xdr:nvSpPr>
      <xdr:spPr bwMode="auto">
        <a:xfrm>
          <a:off x="3505200" y="3895725"/>
          <a:ext cx="76200" cy="200025"/>
        </a:xfrm>
        <a:prstGeom prst="rect">
          <a:avLst/>
        </a:prstGeom>
        <a:noFill/>
        <a:ln w="9525">
          <a:noFill/>
          <a:miter lim="800000"/>
          <a:headEnd/>
          <a:tailEnd/>
        </a:ln>
      </xdr:spPr>
    </xdr:sp>
    <xdr:clientData/>
  </xdr:oneCellAnchor>
  <xdr:oneCellAnchor>
    <xdr:from>
      <xdr:col>0</xdr:col>
      <xdr:colOff>3448050</xdr:colOff>
      <xdr:row>23</xdr:row>
      <xdr:rowOff>0</xdr:rowOff>
    </xdr:from>
    <xdr:ext cx="76200" cy="200025"/>
    <xdr:sp macro="" textlink="">
      <xdr:nvSpPr>
        <xdr:cNvPr id="11324" name="Text Box 60"/>
        <xdr:cNvSpPr txBox="1">
          <a:spLocks noChangeArrowheads="1"/>
        </xdr:cNvSpPr>
      </xdr:nvSpPr>
      <xdr:spPr bwMode="auto">
        <a:xfrm>
          <a:off x="3448050" y="3895725"/>
          <a:ext cx="76200" cy="200025"/>
        </a:xfrm>
        <a:prstGeom prst="rect">
          <a:avLst/>
        </a:prstGeom>
        <a:noFill/>
        <a:ln w="9525">
          <a:noFill/>
          <a:miter lim="800000"/>
          <a:headEnd/>
          <a:tailEnd/>
        </a:ln>
      </xdr:spPr>
    </xdr:sp>
    <xdr:clientData/>
  </xdr:oneCellAnchor>
  <xdr:oneCellAnchor>
    <xdr:from>
      <xdr:col>4</xdr:col>
      <xdr:colOff>47625</xdr:colOff>
      <xdr:row>23</xdr:row>
      <xdr:rowOff>0</xdr:rowOff>
    </xdr:from>
    <xdr:ext cx="76200" cy="200025"/>
    <xdr:sp macro="" textlink="">
      <xdr:nvSpPr>
        <xdr:cNvPr id="11325" name="Text Box 61"/>
        <xdr:cNvSpPr txBox="1">
          <a:spLocks noChangeArrowheads="1"/>
        </xdr:cNvSpPr>
      </xdr:nvSpPr>
      <xdr:spPr bwMode="auto">
        <a:xfrm>
          <a:off x="5153025" y="3895725"/>
          <a:ext cx="76200" cy="200025"/>
        </a:xfrm>
        <a:prstGeom prst="rect">
          <a:avLst/>
        </a:prstGeom>
        <a:noFill/>
        <a:ln w="9525">
          <a:noFill/>
          <a:miter lim="800000"/>
          <a:headEnd/>
          <a:tailEnd/>
        </a:ln>
      </xdr:spPr>
    </xdr:sp>
    <xdr:clientData/>
  </xdr:oneCellAnchor>
  <xdr:oneCellAnchor>
    <xdr:from>
      <xdr:col>5</xdr:col>
      <xdr:colOff>0</xdr:colOff>
      <xdr:row>23</xdr:row>
      <xdr:rowOff>0</xdr:rowOff>
    </xdr:from>
    <xdr:ext cx="76200" cy="200025"/>
    <xdr:sp macro="" textlink="">
      <xdr:nvSpPr>
        <xdr:cNvPr id="11326" name="Text Box 62"/>
        <xdr:cNvSpPr txBox="1">
          <a:spLocks noChangeArrowheads="1"/>
        </xdr:cNvSpPr>
      </xdr:nvSpPr>
      <xdr:spPr bwMode="auto">
        <a:xfrm>
          <a:off x="6162675" y="3895725"/>
          <a:ext cx="76200" cy="200025"/>
        </a:xfrm>
        <a:prstGeom prst="rect">
          <a:avLst/>
        </a:prstGeom>
        <a:noFill/>
        <a:ln w="9525">
          <a:noFill/>
          <a:miter lim="800000"/>
          <a:headEnd/>
          <a:tailEnd/>
        </a:ln>
      </xdr:spPr>
    </xdr:sp>
    <xdr:clientData/>
  </xdr:oneCellAnchor>
  <xdr:oneCellAnchor>
    <xdr:from>
      <xdr:col>5</xdr:col>
      <xdr:colOff>0</xdr:colOff>
      <xdr:row>23</xdr:row>
      <xdr:rowOff>0</xdr:rowOff>
    </xdr:from>
    <xdr:ext cx="76200" cy="200025"/>
    <xdr:sp macro="" textlink="">
      <xdr:nvSpPr>
        <xdr:cNvPr id="11327" name="Text Box 63"/>
        <xdr:cNvSpPr txBox="1">
          <a:spLocks noChangeArrowheads="1"/>
        </xdr:cNvSpPr>
      </xdr:nvSpPr>
      <xdr:spPr bwMode="auto">
        <a:xfrm>
          <a:off x="6162675" y="3895725"/>
          <a:ext cx="76200" cy="200025"/>
        </a:xfrm>
        <a:prstGeom prst="rect">
          <a:avLst/>
        </a:prstGeom>
        <a:noFill/>
        <a:ln w="9525">
          <a:noFill/>
          <a:miter lim="800000"/>
          <a:headEnd/>
          <a:tailEnd/>
        </a:ln>
      </xdr:spPr>
    </xdr:sp>
    <xdr:clientData/>
  </xdr:oneCellAnchor>
  <xdr:oneCellAnchor>
    <xdr:from>
      <xdr:col>5</xdr:col>
      <xdr:colOff>0</xdr:colOff>
      <xdr:row>23</xdr:row>
      <xdr:rowOff>0</xdr:rowOff>
    </xdr:from>
    <xdr:ext cx="76200" cy="200025"/>
    <xdr:sp macro="" textlink="">
      <xdr:nvSpPr>
        <xdr:cNvPr id="11328" name="Text Box 64"/>
        <xdr:cNvSpPr txBox="1">
          <a:spLocks noChangeArrowheads="1"/>
        </xdr:cNvSpPr>
      </xdr:nvSpPr>
      <xdr:spPr bwMode="auto">
        <a:xfrm>
          <a:off x="6162675" y="3895725"/>
          <a:ext cx="76200" cy="200025"/>
        </a:xfrm>
        <a:prstGeom prst="rect">
          <a:avLst/>
        </a:prstGeom>
        <a:noFill/>
        <a:ln w="9525">
          <a:noFill/>
          <a:miter lim="800000"/>
          <a:headEnd/>
          <a:tailEnd/>
        </a:ln>
      </xdr:spPr>
    </xdr:sp>
    <xdr:clientData/>
  </xdr:oneCellAnchor>
  <xdr:oneCellAnchor>
    <xdr:from>
      <xdr:col>0</xdr:col>
      <xdr:colOff>552450</xdr:colOff>
      <xdr:row>23</xdr:row>
      <xdr:rowOff>0</xdr:rowOff>
    </xdr:from>
    <xdr:ext cx="76200" cy="200025"/>
    <xdr:sp macro="" textlink="">
      <xdr:nvSpPr>
        <xdr:cNvPr id="11329" name="Text Box 65"/>
        <xdr:cNvSpPr txBox="1">
          <a:spLocks noChangeArrowheads="1"/>
        </xdr:cNvSpPr>
      </xdr:nvSpPr>
      <xdr:spPr bwMode="auto">
        <a:xfrm>
          <a:off x="552450" y="3895725"/>
          <a:ext cx="76200" cy="200025"/>
        </a:xfrm>
        <a:prstGeom prst="rect">
          <a:avLst/>
        </a:prstGeom>
        <a:noFill/>
        <a:ln w="9525">
          <a:noFill/>
          <a:miter lim="800000"/>
          <a:headEnd/>
          <a:tailEnd/>
        </a:ln>
      </xdr:spPr>
    </xdr:sp>
    <xdr:clientData/>
  </xdr:oneCellAnchor>
  <xdr:oneCellAnchor>
    <xdr:from>
      <xdr:col>0</xdr:col>
      <xdr:colOff>3114675</xdr:colOff>
      <xdr:row>23</xdr:row>
      <xdr:rowOff>0</xdr:rowOff>
    </xdr:from>
    <xdr:ext cx="76200" cy="200025"/>
    <xdr:sp macro="" textlink="">
      <xdr:nvSpPr>
        <xdr:cNvPr id="11330" name="Text Box 66"/>
        <xdr:cNvSpPr txBox="1">
          <a:spLocks noChangeArrowheads="1"/>
        </xdr:cNvSpPr>
      </xdr:nvSpPr>
      <xdr:spPr bwMode="auto">
        <a:xfrm>
          <a:off x="3114675" y="3895725"/>
          <a:ext cx="76200" cy="200025"/>
        </a:xfrm>
        <a:prstGeom prst="rect">
          <a:avLst/>
        </a:prstGeom>
        <a:noFill/>
        <a:ln w="9525">
          <a:noFill/>
          <a:miter lim="800000"/>
          <a:headEnd/>
          <a:tailEnd/>
        </a:ln>
      </xdr:spPr>
    </xdr:sp>
    <xdr:clientData/>
  </xdr:oneCellAnchor>
  <xdr:oneCellAnchor>
    <xdr:from>
      <xdr:col>0</xdr:col>
      <xdr:colOff>2714625</xdr:colOff>
      <xdr:row>23</xdr:row>
      <xdr:rowOff>0</xdr:rowOff>
    </xdr:from>
    <xdr:ext cx="76200" cy="200025"/>
    <xdr:sp macro="" textlink="">
      <xdr:nvSpPr>
        <xdr:cNvPr id="11331" name="Text Box 67"/>
        <xdr:cNvSpPr txBox="1">
          <a:spLocks noChangeArrowheads="1"/>
        </xdr:cNvSpPr>
      </xdr:nvSpPr>
      <xdr:spPr bwMode="auto">
        <a:xfrm>
          <a:off x="2714625" y="3895725"/>
          <a:ext cx="76200" cy="200025"/>
        </a:xfrm>
        <a:prstGeom prst="rect">
          <a:avLst/>
        </a:prstGeom>
        <a:noFill/>
        <a:ln w="9525">
          <a:noFill/>
          <a:miter lim="800000"/>
          <a:headEnd/>
          <a:tailEnd/>
        </a:ln>
      </xdr:spPr>
    </xdr:sp>
    <xdr:clientData/>
  </xdr:oneCellAnchor>
  <xdr:oneCellAnchor>
    <xdr:from>
      <xdr:col>0</xdr:col>
      <xdr:colOff>2781300</xdr:colOff>
      <xdr:row>23</xdr:row>
      <xdr:rowOff>0</xdr:rowOff>
    </xdr:from>
    <xdr:ext cx="76200" cy="200025"/>
    <xdr:sp macro="" textlink="">
      <xdr:nvSpPr>
        <xdr:cNvPr id="11332" name="Text Box 68"/>
        <xdr:cNvSpPr txBox="1">
          <a:spLocks noChangeArrowheads="1"/>
        </xdr:cNvSpPr>
      </xdr:nvSpPr>
      <xdr:spPr bwMode="auto">
        <a:xfrm>
          <a:off x="2781300" y="3895725"/>
          <a:ext cx="76200" cy="200025"/>
        </a:xfrm>
        <a:prstGeom prst="rect">
          <a:avLst/>
        </a:prstGeom>
        <a:noFill/>
        <a:ln w="9525">
          <a:noFill/>
          <a:miter lim="800000"/>
          <a:headEnd/>
          <a:tailEnd/>
        </a:ln>
      </xdr:spPr>
    </xdr:sp>
    <xdr:clientData/>
  </xdr:oneCellAnchor>
  <xdr:oneCellAnchor>
    <xdr:from>
      <xdr:col>0</xdr:col>
      <xdr:colOff>2828925</xdr:colOff>
      <xdr:row>23</xdr:row>
      <xdr:rowOff>0</xdr:rowOff>
    </xdr:from>
    <xdr:ext cx="76200" cy="200025"/>
    <xdr:sp macro="" textlink="">
      <xdr:nvSpPr>
        <xdr:cNvPr id="11333" name="Text Box 69"/>
        <xdr:cNvSpPr txBox="1">
          <a:spLocks noChangeArrowheads="1"/>
        </xdr:cNvSpPr>
      </xdr:nvSpPr>
      <xdr:spPr bwMode="auto">
        <a:xfrm>
          <a:off x="2828925" y="3895725"/>
          <a:ext cx="76200" cy="200025"/>
        </a:xfrm>
        <a:prstGeom prst="rect">
          <a:avLst/>
        </a:prstGeom>
        <a:noFill/>
        <a:ln w="9525">
          <a:noFill/>
          <a:miter lim="800000"/>
          <a:headEnd/>
          <a:tailEnd/>
        </a:ln>
      </xdr:spPr>
    </xdr:sp>
    <xdr:clientData/>
  </xdr:oneCellAnchor>
  <xdr:oneCellAnchor>
    <xdr:from>
      <xdr:col>0</xdr:col>
      <xdr:colOff>2828925</xdr:colOff>
      <xdr:row>23</xdr:row>
      <xdr:rowOff>0</xdr:rowOff>
    </xdr:from>
    <xdr:ext cx="76200" cy="200025"/>
    <xdr:sp macro="" textlink="">
      <xdr:nvSpPr>
        <xdr:cNvPr id="11334" name="Text Box 70"/>
        <xdr:cNvSpPr txBox="1">
          <a:spLocks noChangeArrowheads="1"/>
        </xdr:cNvSpPr>
      </xdr:nvSpPr>
      <xdr:spPr bwMode="auto">
        <a:xfrm>
          <a:off x="2828925" y="3895725"/>
          <a:ext cx="76200" cy="200025"/>
        </a:xfrm>
        <a:prstGeom prst="rect">
          <a:avLst/>
        </a:prstGeom>
        <a:noFill/>
        <a:ln w="9525">
          <a:noFill/>
          <a:miter lim="800000"/>
          <a:headEnd/>
          <a:tailEnd/>
        </a:ln>
      </xdr:spPr>
    </xdr:sp>
    <xdr:clientData/>
  </xdr:oneCellAnchor>
  <xdr:oneCellAnchor>
    <xdr:from>
      <xdr:col>0</xdr:col>
      <xdr:colOff>2828925</xdr:colOff>
      <xdr:row>23</xdr:row>
      <xdr:rowOff>0</xdr:rowOff>
    </xdr:from>
    <xdr:ext cx="76200" cy="200025"/>
    <xdr:sp macro="" textlink="">
      <xdr:nvSpPr>
        <xdr:cNvPr id="11335" name="Text Box 71"/>
        <xdr:cNvSpPr txBox="1">
          <a:spLocks noChangeArrowheads="1"/>
        </xdr:cNvSpPr>
      </xdr:nvSpPr>
      <xdr:spPr bwMode="auto">
        <a:xfrm>
          <a:off x="2828925" y="3895725"/>
          <a:ext cx="76200" cy="200025"/>
        </a:xfrm>
        <a:prstGeom prst="rect">
          <a:avLst/>
        </a:prstGeom>
        <a:noFill/>
        <a:ln w="9525">
          <a:noFill/>
          <a:miter lim="800000"/>
          <a:headEnd/>
          <a:tailEnd/>
        </a:ln>
      </xdr:spPr>
    </xdr:sp>
    <xdr:clientData/>
  </xdr:oneCellAnchor>
  <xdr:twoCellAnchor>
    <xdr:from>
      <xdr:col>0</xdr:col>
      <xdr:colOff>28575</xdr:colOff>
      <xdr:row>22</xdr:row>
      <xdr:rowOff>0</xdr:rowOff>
    </xdr:from>
    <xdr:to>
      <xdr:col>7</xdr:col>
      <xdr:colOff>0</xdr:colOff>
      <xdr:row>22</xdr:row>
      <xdr:rowOff>0</xdr:rowOff>
    </xdr:to>
    <xdr:sp macro="" textlink="">
      <xdr:nvSpPr>
        <xdr:cNvPr id="11336" name="Text Box 72"/>
        <xdr:cNvSpPr txBox="1">
          <a:spLocks noChangeArrowheads="1"/>
        </xdr:cNvSpPr>
      </xdr:nvSpPr>
      <xdr:spPr bwMode="auto">
        <a:xfrm>
          <a:off x="28575" y="3733800"/>
          <a:ext cx="73152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Members do not believe the College was liable for any corporation tax arising out of the activities during the year</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19050</xdr:colOff>
      <xdr:row>22</xdr:row>
      <xdr:rowOff>0</xdr:rowOff>
    </xdr:from>
    <xdr:to>
      <xdr:col>7</xdr:col>
      <xdr:colOff>0</xdr:colOff>
      <xdr:row>22</xdr:row>
      <xdr:rowOff>0</xdr:rowOff>
    </xdr:to>
    <xdr:sp macro="" textlink="">
      <xdr:nvSpPr>
        <xdr:cNvPr id="11337" name="Text Box 73"/>
        <xdr:cNvSpPr txBox="1">
          <a:spLocks noChangeArrowheads="1"/>
        </xdr:cNvSpPr>
      </xdr:nvSpPr>
      <xdr:spPr bwMode="auto">
        <a:xfrm>
          <a:off x="19050" y="3733800"/>
          <a:ext cx="73247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College has historically allowed selective Voluntary Early Retirement (VER).  This VER scheme incorporated an element of enhanced pension to be funded by the College over the remaining life of the employees.  A provision has been created, which has been offset by enhanced pension payments made to employees throughout the year.  This provision is in accordance with the guideline for indexation issued by the FEFC in Circular 93/22 as a basis for calculation.  The resultant provision is £* *** ***</a:t>
          </a:r>
        </a:p>
        <a:p>
          <a:pPr algn="l" rtl="0">
            <a:defRPr sz="1000"/>
          </a:pPr>
          <a:endParaRPr lang="en-GB" sz="1000" b="0" i="0" u="none" strike="noStrike" baseline="0">
            <a:solidFill>
              <a:srgbClr val="000000"/>
            </a:solidFill>
            <a:latin typeface="Arial"/>
            <a:cs typeface="Arial"/>
          </a:endParaRPr>
        </a:p>
      </xdr:txBody>
    </xdr:sp>
    <xdr:clientData/>
  </xdr:twoCellAnchor>
  <xdr:oneCellAnchor>
    <xdr:from>
      <xdr:col>0</xdr:col>
      <xdr:colOff>3162300</xdr:colOff>
      <xdr:row>31</xdr:row>
      <xdr:rowOff>123825</xdr:rowOff>
    </xdr:from>
    <xdr:ext cx="76200" cy="200025"/>
    <xdr:sp macro="" textlink="">
      <xdr:nvSpPr>
        <xdr:cNvPr id="11338" name="Text Box 74"/>
        <xdr:cNvSpPr txBox="1">
          <a:spLocks noChangeArrowheads="1"/>
        </xdr:cNvSpPr>
      </xdr:nvSpPr>
      <xdr:spPr bwMode="auto">
        <a:xfrm>
          <a:off x="3162300" y="5334000"/>
          <a:ext cx="76200" cy="200025"/>
        </a:xfrm>
        <a:prstGeom prst="rect">
          <a:avLst/>
        </a:prstGeom>
        <a:noFill/>
        <a:ln w="9525">
          <a:noFill/>
          <a:miter lim="800000"/>
          <a:headEnd/>
          <a:tailEnd/>
        </a:ln>
      </xdr:spPr>
    </xdr:sp>
    <xdr:clientData/>
  </xdr:oneCellAnchor>
  <xdr:oneCellAnchor>
    <xdr:from>
      <xdr:col>0</xdr:col>
      <xdr:colOff>3171825</xdr:colOff>
      <xdr:row>30</xdr:row>
      <xdr:rowOff>142875</xdr:rowOff>
    </xdr:from>
    <xdr:ext cx="76200" cy="200025"/>
    <xdr:sp macro="" textlink="">
      <xdr:nvSpPr>
        <xdr:cNvPr id="11339" name="Text Box 75"/>
        <xdr:cNvSpPr txBox="1">
          <a:spLocks noChangeArrowheads="1"/>
        </xdr:cNvSpPr>
      </xdr:nvSpPr>
      <xdr:spPr bwMode="auto">
        <a:xfrm>
          <a:off x="3171825" y="5191125"/>
          <a:ext cx="76200" cy="200025"/>
        </a:xfrm>
        <a:prstGeom prst="rect">
          <a:avLst/>
        </a:prstGeom>
        <a:noFill/>
        <a:ln w="9525">
          <a:noFill/>
          <a:miter lim="800000"/>
          <a:headEnd/>
          <a:tailEnd/>
        </a:ln>
      </xdr:spPr>
    </xdr:sp>
    <xdr:clientData/>
  </xdr:oneCellAnchor>
  <xdr:oneCellAnchor>
    <xdr:from>
      <xdr:col>0</xdr:col>
      <xdr:colOff>3505200</xdr:colOff>
      <xdr:row>31</xdr:row>
      <xdr:rowOff>76200</xdr:rowOff>
    </xdr:from>
    <xdr:ext cx="76200" cy="200025"/>
    <xdr:sp macro="" textlink="">
      <xdr:nvSpPr>
        <xdr:cNvPr id="11340" name="Text Box 76"/>
        <xdr:cNvSpPr txBox="1">
          <a:spLocks noChangeArrowheads="1"/>
        </xdr:cNvSpPr>
      </xdr:nvSpPr>
      <xdr:spPr bwMode="auto">
        <a:xfrm>
          <a:off x="3505200" y="5286375"/>
          <a:ext cx="76200" cy="200025"/>
        </a:xfrm>
        <a:prstGeom prst="rect">
          <a:avLst/>
        </a:prstGeom>
        <a:noFill/>
        <a:ln w="9525">
          <a:noFill/>
          <a:miter lim="800000"/>
          <a:headEnd/>
          <a:tailEnd/>
        </a:ln>
      </xdr:spPr>
    </xdr:sp>
    <xdr:clientData/>
  </xdr:oneCellAnchor>
  <xdr:oneCellAnchor>
    <xdr:from>
      <xdr:col>0</xdr:col>
      <xdr:colOff>3448050</xdr:colOff>
      <xdr:row>30</xdr:row>
      <xdr:rowOff>95250</xdr:rowOff>
    </xdr:from>
    <xdr:ext cx="76200" cy="200025"/>
    <xdr:sp macro="" textlink="">
      <xdr:nvSpPr>
        <xdr:cNvPr id="11341" name="Text Box 77"/>
        <xdr:cNvSpPr txBox="1">
          <a:spLocks noChangeArrowheads="1"/>
        </xdr:cNvSpPr>
      </xdr:nvSpPr>
      <xdr:spPr bwMode="auto">
        <a:xfrm>
          <a:off x="3448050" y="5143500"/>
          <a:ext cx="76200" cy="200025"/>
        </a:xfrm>
        <a:prstGeom prst="rect">
          <a:avLst/>
        </a:prstGeom>
        <a:noFill/>
        <a:ln w="9525">
          <a:noFill/>
          <a:miter lim="800000"/>
          <a:headEnd/>
          <a:tailEnd/>
        </a:ln>
      </xdr:spPr>
    </xdr:sp>
    <xdr:clientData/>
  </xdr:oneCellAnchor>
  <xdr:oneCellAnchor>
    <xdr:from>
      <xdr:col>4</xdr:col>
      <xdr:colOff>0</xdr:colOff>
      <xdr:row>34</xdr:row>
      <xdr:rowOff>47625</xdr:rowOff>
    </xdr:from>
    <xdr:ext cx="76200" cy="200025"/>
    <xdr:sp macro="" textlink="">
      <xdr:nvSpPr>
        <xdr:cNvPr id="11342" name="Text Box 78"/>
        <xdr:cNvSpPr txBox="1">
          <a:spLocks noChangeArrowheads="1"/>
        </xdr:cNvSpPr>
      </xdr:nvSpPr>
      <xdr:spPr bwMode="auto">
        <a:xfrm>
          <a:off x="5105400" y="5743575"/>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11343" name="Text Box 79"/>
        <xdr:cNvSpPr txBox="1">
          <a:spLocks noChangeArrowheads="1"/>
        </xdr:cNvSpPr>
      </xdr:nvSpPr>
      <xdr:spPr bwMode="auto">
        <a:xfrm>
          <a:off x="5105400" y="586740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11344" name="Text Box 80"/>
        <xdr:cNvSpPr txBox="1">
          <a:spLocks noChangeArrowheads="1"/>
        </xdr:cNvSpPr>
      </xdr:nvSpPr>
      <xdr:spPr bwMode="auto">
        <a:xfrm>
          <a:off x="5105400" y="586740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11345" name="Text Box 81"/>
        <xdr:cNvSpPr txBox="1">
          <a:spLocks noChangeArrowheads="1"/>
        </xdr:cNvSpPr>
      </xdr:nvSpPr>
      <xdr:spPr bwMode="auto">
        <a:xfrm>
          <a:off x="5105400" y="5867400"/>
          <a:ext cx="76200" cy="200025"/>
        </a:xfrm>
        <a:prstGeom prst="rect">
          <a:avLst/>
        </a:prstGeom>
        <a:noFill/>
        <a:ln w="9525">
          <a:noFill/>
          <a:miter lim="800000"/>
          <a:headEnd/>
          <a:tailEnd/>
        </a:ln>
      </xdr:spPr>
    </xdr:sp>
    <xdr:clientData/>
  </xdr:oneCellAnchor>
  <xdr:oneCellAnchor>
    <xdr:from>
      <xdr:col>0</xdr:col>
      <xdr:colOff>552450</xdr:colOff>
      <xdr:row>31</xdr:row>
      <xdr:rowOff>114300</xdr:rowOff>
    </xdr:from>
    <xdr:ext cx="76200" cy="200025"/>
    <xdr:sp macro="" textlink="">
      <xdr:nvSpPr>
        <xdr:cNvPr id="11346" name="Text Box 82"/>
        <xdr:cNvSpPr txBox="1">
          <a:spLocks noChangeArrowheads="1"/>
        </xdr:cNvSpPr>
      </xdr:nvSpPr>
      <xdr:spPr bwMode="auto">
        <a:xfrm>
          <a:off x="552450" y="5324475"/>
          <a:ext cx="76200" cy="200025"/>
        </a:xfrm>
        <a:prstGeom prst="rect">
          <a:avLst/>
        </a:prstGeom>
        <a:noFill/>
        <a:ln w="9525">
          <a:noFill/>
          <a:miter lim="800000"/>
          <a:headEnd/>
          <a:tailEnd/>
        </a:ln>
      </xdr:spPr>
    </xdr:sp>
    <xdr:clientData/>
  </xdr:oneCellAnchor>
  <xdr:oneCellAnchor>
    <xdr:from>
      <xdr:col>0</xdr:col>
      <xdr:colOff>3114675</xdr:colOff>
      <xdr:row>37</xdr:row>
      <xdr:rowOff>95250</xdr:rowOff>
    </xdr:from>
    <xdr:ext cx="76200" cy="200025"/>
    <xdr:sp macro="" textlink="">
      <xdr:nvSpPr>
        <xdr:cNvPr id="11347" name="Text Box 83"/>
        <xdr:cNvSpPr txBox="1">
          <a:spLocks noChangeArrowheads="1"/>
        </xdr:cNvSpPr>
      </xdr:nvSpPr>
      <xdr:spPr bwMode="auto">
        <a:xfrm>
          <a:off x="3114675" y="6296025"/>
          <a:ext cx="76200" cy="200025"/>
        </a:xfrm>
        <a:prstGeom prst="rect">
          <a:avLst/>
        </a:prstGeom>
        <a:noFill/>
        <a:ln w="9525">
          <a:noFill/>
          <a:miter lim="800000"/>
          <a:headEnd/>
          <a:tailEnd/>
        </a:ln>
      </xdr:spPr>
    </xdr:sp>
    <xdr:clientData/>
  </xdr:oneCellAnchor>
  <xdr:oneCellAnchor>
    <xdr:from>
      <xdr:col>0</xdr:col>
      <xdr:colOff>2714625</xdr:colOff>
      <xdr:row>31</xdr:row>
      <xdr:rowOff>0</xdr:rowOff>
    </xdr:from>
    <xdr:ext cx="76200" cy="200025"/>
    <xdr:sp macro="" textlink="">
      <xdr:nvSpPr>
        <xdr:cNvPr id="11348" name="Text Box 84"/>
        <xdr:cNvSpPr txBox="1">
          <a:spLocks noChangeArrowheads="1"/>
        </xdr:cNvSpPr>
      </xdr:nvSpPr>
      <xdr:spPr bwMode="auto">
        <a:xfrm>
          <a:off x="2714625" y="5210175"/>
          <a:ext cx="76200" cy="200025"/>
        </a:xfrm>
        <a:prstGeom prst="rect">
          <a:avLst/>
        </a:prstGeom>
        <a:noFill/>
        <a:ln w="9525">
          <a:noFill/>
          <a:miter lim="800000"/>
          <a:headEnd/>
          <a:tailEnd/>
        </a:ln>
      </xdr:spPr>
    </xdr:sp>
    <xdr:clientData/>
  </xdr:oneCellAnchor>
  <xdr:oneCellAnchor>
    <xdr:from>
      <xdr:col>0</xdr:col>
      <xdr:colOff>2781300</xdr:colOff>
      <xdr:row>35</xdr:row>
      <xdr:rowOff>0</xdr:rowOff>
    </xdr:from>
    <xdr:ext cx="76200" cy="200025"/>
    <xdr:sp macro="" textlink="">
      <xdr:nvSpPr>
        <xdr:cNvPr id="11349" name="Text Box 85"/>
        <xdr:cNvSpPr txBox="1">
          <a:spLocks noChangeArrowheads="1"/>
        </xdr:cNvSpPr>
      </xdr:nvSpPr>
      <xdr:spPr bwMode="auto">
        <a:xfrm>
          <a:off x="2781300" y="5867400"/>
          <a:ext cx="76200" cy="200025"/>
        </a:xfrm>
        <a:prstGeom prst="rect">
          <a:avLst/>
        </a:prstGeom>
        <a:noFill/>
        <a:ln w="9525">
          <a:noFill/>
          <a:miter lim="800000"/>
          <a:headEnd/>
          <a:tailEnd/>
        </a:ln>
      </xdr:spPr>
    </xdr:sp>
    <xdr:clientData/>
  </xdr:oneCellAnchor>
  <xdr:oneCellAnchor>
    <xdr:from>
      <xdr:col>0</xdr:col>
      <xdr:colOff>2828925</xdr:colOff>
      <xdr:row>35</xdr:row>
      <xdr:rowOff>0</xdr:rowOff>
    </xdr:from>
    <xdr:ext cx="76200" cy="200025"/>
    <xdr:sp macro="" textlink="">
      <xdr:nvSpPr>
        <xdr:cNvPr id="11350" name="Text Box 86"/>
        <xdr:cNvSpPr txBox="1">
          <a:spLocks noChangeArrowheads="1"/>
        </xdr:cNvSpPr>
      </xdr:nvSpPr>
      <xdr:spPr bwMode="auto">
        <a:xfrm>
          <a:off x="2828925" y="5867400"/>
          <a:ext cx="76200" cy="200025"/>
        </a:xfrm>
        <a:prstGeom prst="rect">
          <a:avLst/>
        </a:prstGeom>
        <a:noFill/>
        <a:ln w="9525">
          <a:noFill/>
          <a:miter lim="800000"/>
          <a:headEnd/>
          <a:tailEnd/>
        </a:ln>
      </xdr:spPr>
    </xdr:sp>
    <xdr:clientData/>
  </xdr:oneCellAnchor>
  <xdr:oneCellAnchor>
    <xdr:from>
      <xdr:col>0</xdr:col>
      <xdr:colOff>2828925</xdr:colOff>
      <xdr:row>35</xdr:row>
      <xdr:rowOff>0</xdr:rowOff>
    </xdr:from>
    <xdr:ext cx="76200" cy="200025"/>
    <xdr:sp macro="" textlink="">
      <xdr:nvSpPr>
        <xdr:cNvPr id="11351" name="Text Box 87"/>
        <xdr:cNvSpPr txBox="1">
          <a:spLocks noChangeArrowheads="1"/>
        </xdr:cNvSpPr>
      </xdr:nvSpPr>
      <xdr:spPr bwMode="auto">
        <a:xfrm>
          <a:off x="2828925" y="5867400"/>
          <a:ext cx="76200" cy="200025"/>
        </a:xfrm>
        <a:prstGeom prst="rect">
          <a:avLst/>
        </a:prstGeom>
        <a:noFill/>
        <a:ln w="9525">
          <a:noFill/>
          <a:miter lim="800000"/>
          <a:headEnd/>
          <a:tailEnd/>
        </a:ln>
      </xdr:spPr>
    </xdr:sp>
    <xdr:clientData/>
  </xdr:oneCellAnchor>
  <xdr:oneCellAnchor>
    <xdr:from>
      <xdr:col>0</xdr:col>
      <xdr:colOff>2828925</xdr:colOff>
      <xdr:row>35</xdr:row>
      <xdr:rowOff>0</xdr:rowOff>
    </xdr:from>
    <xdr:ext cx="76200" cy="200025"/>
    <xdr:sp macro="" textlink="">
      <xdr:nvSpPr>
        <xdr:cNvPr id="11352" name="Text Box 88"/>
        <xdr:cNvSpPr txBox="1">
          <a:spLocks noChangeArrowheads="1"/>
        </xdr:cNvSpPr>
      </xdr:nvSpPr>
      <xdr:spPr bwMode="auto">
        <a:xfrm>
          <a:off x="2828925" y="5867400"/>
          <a:ext cx="76200" cy="200025"/>
        </a:xfrm>
        <a:prstGeom prst="rect">
          <a:avLst/>
        </a:prstGeom>
        <a:noFill/>
        <a:ln w="9525">
          <a:noFill/>
          <a:miter lim="800000"/>
          <a:headEnd/>
          <a:tailEnd/>
        </a:ln>
      </xdr:spPr>
    </xdr:sp>
    <xdr:clientData/>
  </xdr:oneCellAnchor>
  <xdr:oneCellAnchor>
    <xdr:from>
      <xdr:col>6</xdr:col>
      <xdr:colOff>0</xdr:colOff>
      <xdr:row>34</xdr:row>
      <xdr:rowOff>47625</xdr:rowOff>
    </xdr:from>
    <xdr:ext cx="76200" cy="200025"/>
    <xdr:sp macro="" textlink="">
      <xdr:nvSpPr>
        <xdr:cNvPr id="11353" name="Text Box 89"/>
        <xdr:cNvSpPr txBox="1">
          <a:spLocks noChangeArrowheads="1"/>
        </xdr:cNvSpPr>
      </xdr:nvSpPr>
      <xdr:spPr bwMode="auto">
        <a:xfrm>
          <a:off x="6315075" y="5743575"/>
          <a:ext cx="76200" cy="200025"/>
        </a:xfrm>
        <a:prstGeom prst="rect">
          <a:avLst/>
        </a:prstGeom>
        <a:noFill/>
        <a:ln w="9525">
          <a:noFill/>
          <a:miter lim="800000"/>
          <a:headEnd/>
          <a:tailEnd/>
        </a:ln>
      </xdr:spPr>
    </xdr:sp>
    <xdr:clientData/>
  </xdr:oneCellAnchor>
  <xdr:oneCellAnchor>
    <xdr:from>
      <xdr:col>8</xdr:col>
      <xdr:colOff>0</xdr:colOff>
      <xdr:row>34</xdr:row>
      <xdr:rowOff>47625</xdr:rowOff>
    </xdr:from>
    <xdr:ext cx="76200" cy="200025"/>
    <xdr:sp macro="" textlink="">
      <xdr:nvSpPr>
        <xdr:cNvPr id="11354" name="Text Box 90"/>
        <xdr:cNvSpPr txBox="1">
          <a:spLocks noChangeArrowheads="1"/>
        </xdr:cNvSpPr>
      </xdr:nvSpPr>
      <xdr:spPr bwMode="auto">
        <a:xfrm>
          <a:off x="7486650" y="5743575"/>
          <a:ext cx="76200" cy="200025"/>
        </a:xfrm>
        <a:prstGeom prst="rect">
          <a:avLst/>
        </a:prstGeom>
        <a:noFill/>
        <a:ln w="9525">
          <a:noFill/>
          <a:miter lim="800000"/>
          <a:headEnd/>
          <a:tailEnd/>
        </a:ln>
      </xdr:spPr>
    </xdr:sp>
    <xdr:clientData/>
  </xdr:oneCellAnchor>
  <xdr:oneCellAnchor>
    <xdr:from>
      <xdr:col>6</xdr:col>
      <xdr:colOff>0</xdr:colOff>
      <xdr:row>34</xdr:row>
      <xdr:rowOff>47625</xdr:rowOff>
    </xdr:from>
    <xdr:ext cx="76200" cy="200025"/>
    <xdr:sp macro="" textlink="">
      <xdr:nvSpPr>
        <xdr:cNvPr id="11355" name="Text Box 91"/>
        <xdr:cNvSpPr txBox="1">
          <a:spLocks noChangeArrowheads="1"/>
        </xdr:cNvSpPr>
      </xdr:nvSpPr>
      <xdr:spPr bwMode="auto">
        <a:xfrm>
          <a:off x="6315075" y="5743575"/>
          <a:ext cx="76200" cy="200025"/>
        </a:xfrm>
        <a:prstGeom prst="rect">
          <a:avLst/>
        </a:prstGeom>
        <a:noFill/>
        <a:ln w="9525">
          <a:noFill/>
          <a:miter lim="800000"/>
          <a:headEnd/>
          <a:tailEnd/>
        </a:ln>
      </xdr:spPr>
    </xdr:sp>
    <xdr:clientData/>
  </xdr:oneCellAnchor>
  <xdr:oneCellAnchor>
    <xdr:from>
      <xdr:col>6</xdr:col>
      <xdr:colOff>0</xdr:colOff>
      <xdr:row>34</xdr:row>
      <xdr:rowOff>47625</xdr:rowOff>
    </xdr:from>
    <xdr:ext cx="76200" cy="200025"/>
    <xdr:sp macro="" textlink="">
      <xdr:nvSpPr>
        <xdr:cNvPr id="11356" name="Text Box 92"/>
        <xdr:cNvSpPr txBox="1">
          <a:spLocks noChangeArrowheads="1"/>
        </xdr:cNvSpPr>
      </xdr:nvSpPr>
      <xdr:spPr bwMode="auto">
        <a:xfrm>
          <a:off x="6315075" y="5743575"/>
          <a:ext cx="76200" cy="200025"/>
        </a:xfrm>
        <a:prstGeom prst="rect">
          <a:avLst/>
        </a:prstGeom>
        <a:noFill/>
        <a:ln w="9525">
          <a:noFill/>
          <a:miter lim="800000"/>
          <a:headEnd/>
          <a:tailEnd/>
        </a:ln>
      </xdr:spPr>
    </xdr:sp>
    <xdr:clientData/>
  </xdr:oneCellAnchor>
  <xdr:twoCellAnchor>
    <xdr:from>
      <xdr:col>0</xdr:col>
      <xdr:colOff>28575</xdr:colOff>
      <xdr:row>52</xdr:row>
      <xdr:rowOff>0</xdr:rowOff>
    </xdr:from>
    <xdr:to>
      <xdr:col>4</xdr:col>
      <xdr:colOff>581025</xdr:colOff>
      <xdr:row>52</xdr:row>
      <xdr:rowOff>0</xdr:rowOff>
    </xdr:to>
    <xdr:sp macro="" textlink="">
      <xdr:nvSpPr>
        <xdr:cNvPr id="11357" name="Text Box 93"/>
        <xdr:cNvSpPr txBox="1">
          <a:spLocks noChangeArrowheads="1"/>
        </xdr:cNvSpPr>
      </xdr:nvSpPr>
      <xdr:spPr bwMode="auto">
        <a:xfrm>
          <a:off x="28575" y="8705850"/>
          <a:ext cx="56578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Members do not believe the College was liable for any corporation tax arising out of the activities during the year</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19050</xdr:colOff>
      <xdr:row>52</xdr:row>
      <xdr:rowOff>0</xdr:rowOff>
    </xdr:from>
    <xdr:to>
      <xdr:col>4</xdr:col>
      <xdr:colOff>561975</xdr:colOff>
      <xdr:row>52</xdr:row>
      <xdr:rowOff>0</xdr:rowOff>
    </xdr:to>
    <xdr:sp macro="" textlink="">
      <xdr:nvSpPr>
        <xdr:cNvPr id="11358" name="Text Box 94"/>
        <xdr:cNvSpPr txBox="1">
          <a:spLocks noChangeArrowheads="1"/>
        </xdr:cNvSpPr>
      </xdr:nvSpPr>
      <xdr:spPr bwMode="auto">
        <a:xfrm>
          <a:off x="19050" y="8705850"/>
          <a:ext cx="56483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College has historically allowed selective Voluntary Early Retirement (VER).  This VER scheme incorporated an element of enhanced pension to be funded by the College over the remaining life of the employees.  A provision has been created, which has been offset by enhanced pension payments made to employees throughout the year.  This provision is in accordance with the guideline for indexation issued by the FEFC in Circular 93/22 as a basis for calculation.  The resultant provision is £* *** ***</a:t>
          </a:r>
        </a:p>
        <a:p>
          <a:pPr algn="l" rtl="0">
            <a:defRPr sz="1000"/>
          </a:pPr>
          <a:endParaRPr lang="en-GB" sz="1000" b="0" i="0" u="none" strike="noStrike" baseline="0">
            <a:solidFill>
              <a:srgbClr val="000000"/>
            </a:solidFill>
            <a:latin typeface="Arial"/>
            <a:cs typeface="Arial"/>
          </a:endParaRPr>
        </a:p>
      </xdr:txBody>
    </xdr:sp>
    <xdr:clientData/>
  </xdr:twoCellAnchor>
  <xdr:oneCellAnchor>
    <xdr:from>
      <xdr:col>0</xdr:col>
      <xdr:colOff>3162300</xdr:colOff>
      <xdr:row>52</xdr:row>
      <xdr:rowOff>0</xdr:rowOff>
    </xdr:from>
    <xdr:ext cx="76200" cy="200025"/>
    <xdr:sp macro="" textlink="">
      <xdr:nvSpPr>
        <xdr:cNvPr id="11359" name="Text Box 95"/>
        <xdr:cNvSpPr txBox="1">
          <a:spLocks noChangeArrowheads="1"/>
        </xdr:cNvSpPr>
      </xdr:nvSpPr>
      <xdr:spPr bwMode="auto">
        <a:xfrm>
          <a:off x="3162300" y="8705850"/>
          <a:ext cx="76200" cy="200025"/>
        </a:xfrm>
        <a:prstGeom prst="rect">
          <a:avLst/>
        </a:prstGeom>
        <a:noFill/>
        <a:ln w="9525">
          <a:noFill/>
          <a:miter lim="800000"/>
          <a:headEnd/>
          <a:tailEnd/>
        </a:ln>
      </xdr:spPr>
    </xdr:sp>
    <xdr:clientData/>
  </xdr:oneCellAnchor>
  <xdr:oneCellAnchor>
    <xdr:from>
      <xdr:col>0</xdr:col>
      <xdr:colOff>3171825</xdr:colOff>
      <xdr:row>52</xdr:row>
      <xdr:rowOff>0</xdr:rowOff>
    </xdr:from>
    <xdr:ext cx="76200" cy="200025"/>
    <xdr:sp macro="" textlink="">
      <xdr:nvSpPr>
        <xdr:cNvPr id="11360" name="Text Box 96"/>
        <xdr:cNvSpPr txBox="1">
          <a:spLocks noChangeArrowheads="1"/>
        </xdr:cNvSpPr>
      </xdr:nvSpPr>
      <xdr:spPr bwMode="auto">
        <a:xfrm>
          <a:off x="3171825" y="8705850"/>
          <a:ext cx="76200" cy="200025"/>
        </a:xfrm>
        <a:prstGeom prst="rect">
          <a:avLst/>
        </a:prstGeom>
        <a:noFill/>
        <a:ln w="9525">
          <a:noFill/>
          <a:miter lim="800000"/>
          <a:headEnd/>
          <a:tailEnd/>
        </a:ln>
      </xdr:spPr>
    </xdr:sp>
    <xdr:clientData/>
  </xdr:oneCellAnchor>
  <xdr:oneCellAnchor>
    <xdr:from>
      <xdr:col>0</xdr:col>
      <xdr:colOff>3505200</xdr:colOff>
      <xdr:row>52</xdr:row>
      <xdr:rowOff>0</xdr:rowOff>
    </xdr:from>
    <xdr:ext cx="76200" cy="200025"/>
    <xdr:sp macro="" textlink="">
      <xdr:nvSpPr>
        <xdr:cNvPr id="11361" name="Text Box 97"/>
        <xdr:cNvSpPr txBox="1">
          <a:spLocks noChangeArrowheads="1"/>
        </xdr:cNvSpPr>
      </xdr:nvSpPr>
      <xdr:spPr bwMode="auto">
        <a:xfrm>
          <a:off x="3505200" y="8705850"/>
          <a:ext cx="76200" cy="200025"/>
        </a:xfrm>
        <a:prstGeom prst="rect">
          <a:avLst/>
        </a:prstGeom>
        <a:noFill/>
        <a:ln w="9525">
          <a:noFill/>
          <a:miter lim="800000"/>
          <a:headEnd/>
          <a:tailEnd/>
        </a:ln>
      </xdr:spPr>
    </xdr:sp>
    <xdr:clientData/>
  </xdr:oneCellAnchor>
  <xdr:oneCellAnchor>
    <xdr:from>
      <xdr:col>0</xdr:col>
      <xdr:colOff>3448050</xdr:colOff>
      <xdr:row>52</xdr:row>
      <xdr:rowOff>0</xdr:rowOff>
    </xdr:from>
    <xdr:ext cx="76200" cy="200025"/>
    <xdr:sp macro="" textlink="">
      <xdr:nvSpPr>
        <xdr:cNvPr id="11362" name="Text Box 98"/>
        <xdr:cNvSpPr txBox="1">
          <a:spLocks noChangeArrowheads="1"/>
        </xdr:cNvSpPr>
      </xdr:nvSpPr>
      <xdr:spPr bwMode="auto">
        <a:xfrm>
          <a:off x="3448050" y="8705850"/>
          <a:ext cx="76200" cy="200025"/>
        </a:xfrm>
        <a:prstGeom prst="rect">
          <a:avLst/>
        </a:prstGeom>
        <a:noFill/>
        <a:ln w="9525">
          <a:noFill/>
          <a:miter lim="800000"/>
          <a:headEnd/>
          <a:tailEnd/>
        </a:ln>
      </xdr:spPr>
    </xdr:sp>
    <xdr:clientData/>
  </xdr:oneCellAnchor>
  <xdr:oneCellAnchor>
    <xdr:from>
      <xdr:col>1</xdr:col>
      <xdr:colOff>0</xdr:colOff>
      <xdr:row>52</xdr:row>
      <xdr:rowOff>0</xdr:rowOff>
    </xdr:from>
    <xdr:ext cx="76200" cy="200025"/>
    <xdr:sp macro="" textlink="">
      <xdr:nvSpPr>
        <xdr:cNvPr id="11363" name="Text Box 99"/>
        <xdr:cNvSpPr txBox="1">
          <a:spLocks noChangeArrowheads="1"/>
        </xdr:cNvSpPr>
      </xdr:nvSpPr>
      <xdr:spPr bwMode="auto">
        <a:xfrm>
          <a:off x="3695700" y="8705850"/>
          <a:ext cx="76200" cy="200025"/>
        </a:xfrm>
        <a:prstGeom prst="rect">
          <a:avLst/>
        </a:prstGeom>
        <a:noFill/>
        <a:ln w="9525">
          <a:noFill/>
          <a:miter lim="800000"/>
          <a:headEnd/>
          <a:tailEnd/>
        </a:ln>
      </xdr:spPr>
    </xdr:sp>
    <xdr:clientData/>
  </xdr:oneCellAnchor>
  <xdr:oneCellAnchor>
    <xdr:from>
      <xdr:col>1</xdr:col>
      <xdr:colOff>0</xdr:colOff>
      <xdr:row>52</xdr:row>
      <xdr:rowOff>0</xdr:rowOff>
    </xdr:from>
    <xdr:ext cx="76200" cy="200025"/>
    <xdr:sp macro="" textlink="">
      <xdr:nvSpPr>
        <xdr:cNvPr id="11364" name="Text Box 100"/>
        <xdr:cNvSpPr txBox="1">
          <a:spLocks noChangeArrowheads="1"/>
        </xdr:cNvSpPr>
      </xdr:nvSpPr>
      <xdr:spPr bwMode="auto">
        <a:xfrm>
          <a:off x="3695700" y="8705850"/>
          <a:ext cx="76200" cy="200025"/>
        </a:xfrm>
        <a:prstGeom prst="rect">
          <a:avLst/>
        </a:prstGeom>
        <a:noFill/>
        <a:ln w="9525">
          <a:noFill/>
          <a:miter lim="800000"/>
          <a:headEnd/>
          <a:tailEnd/>
        </a:ln>
      </xdr:spPr>
    </xdr:sp>
    <xdr:clientData/>
  </xdr:oneCellAnchor>
  <xdr:oneCellAnchor>
    <xdr:from>
      <xdr:col>1</xdr:col>
      <xdr:colOff>0</xdr:colOff>
      <xdr:row>52</xdr:row>
      <xdr:rowOff>0</xdr:rowOff>
    </xdr:from>
    <xdr:ext cx="76200" cy="200025"/>
    <xdr:sp macro="" textlink="">
      <xdr:nvSpPr>
        <xdr:cNvPr id="11365" name="Text Box 101"/>
        <xdr:cNvSpPr txBox="1">
          <a:spLocks noChangeArrowheads="1"/>
        </xdr:cNvSpPr>
      </xdr:nvSpPr>
      <xdr:spPr bwMode="auto">
        <a:xfrm>
          <a:off x="3695700" y="8705850"/>
          <a:ext cx="76200" cy="200025"/>
        </a:xfrm>
        <a:prstGeom prst="rect">
          <a:avLst/>
        </a:prstGeom>
        <a:noFill/>
        <a:ln w="9525">
          <a:noFill/>
          <a:miter lim="800000"/>
          <a:headEnd/>
          <a:tailEnd/>
        </a:ln>
      </xdr:spPr>
    </xdr:sp>
    <xdr:clientData/>
  </xdr:oneCellAnchor>
  <xdr:oneCellAnchor>
    <xdr:from>
      <xdr:col>1</xdr:col>
      <xdr:colOff>0</xdr:colOff>
      <xdr:row>52</xdr:row>
      <xdr:rowOff>0</xdr:rowOff>
    </xdr:from>
    <xdr:ext cx="76200" cy="200025"/>
    <xdr:sp macro="" textlink="">
      <xdr:nvSpPr>
        <xdr:cNvPr id="11366" name="Text Box 102"/>
        <xdr:cNvSpPr txBox="1">
          <a:spLocks noChangeArrowheads="1"/>
        </xdr:cNvSpPr>
      </xdr:nvSpPr>
      <xdr:spPr bwMode="auto">
        <a:xfrm>
          <a:off x="3695700" y="8705850"/>
          <a:ext cx="76200" cy="200025"/>
        </a:xfrm>
        <a:prstGeom prst="rect">
          <a:avLst/>
        </a:prstGeom>
        <a:noFill/>
        <a:ln w="9525">
          <a:noFill/>
          <a:miter lim="800000"/>
          <a:headEnd/>
          <a:tailEnd/>
        </a:ln>
      </xdr:spPr>
    </xdr:sp>
    <xdr:clientData/>
  </xdr:oneCellAnchor>
  <xdr:oneCellAnchor>
    <xdr:from>
      <xdr:col>0</xdr:col>
      <xdr:colOff>552450</xdr:colOff>
      <xdr:row>52</xdr:row>
      <xdr:rowOff>0</xdr:rowOff>
    </xdr:from>
    <xdr:ext cx="76200" cy="200025"/>
    <xdr:sp macro="" textlink="">
      <xdr:nvSpPr>
        <xdr:cNvPr id="11367" name="Text Box 103"/>
        <xdr:cNvSpPr txBox="1">
          <a:spLocks noChangeArrowheads="1"/>
        </xdr:cNvSpPr>
      </xdr:nvSpPr>
      <xdr:spPr bwMode="auto">
        <a:xfrm>
          <a:off x="552450" y="8705850"/>
          <a:ext cx="76200" cy="200025"/>
        </a:xfrm>
        <a:prstGeom prst="rect">
          <a:avLst/>
        </a:prstGeom>
        <a:noFill/>
        <a:ln w="9525">
          <a:noFill/>
          <a:miter lim="800000"/>
          <a:headEnd/>
          <a:tailEnd/>
        </a:ln>
      </xdr:spPr>
    </xdr:sp>
    <xdr:clientData/>
  </xdr:oneCellAnchor>
  <xdr:oneCellAnchor>
    <xdr:from>
      <xdr:col>0</xdr:col>
      <xdr:colOff>3114675</xdr:colOff>
      <xdr:row>52</xdr:row>
      <xdr:rowOff>0</xdr:rowOff>
    </xdr:from>
    <xdr:ext cx="76200" cy="200025"/>
    <xdr:sp macro="" textlink="">
      <xdr:nvSpPr>
        <xdr:cNvPr id="11368" name="Text Box 104"/>
        <xdr:cNvSpPr txBox="1">
          <a:spLocks noChangeArrowheads="1"/>
        </xdr:cNvSpPr>
      </xdr:nvSpPr>
      <xdr:spPr bwMode="auto">
        <a:xfrm>
          <a:off x="3114675" y="8705850"/>
          <a:ext cx="76200" cy="200025"/>
        </a:xfrm>
        <a:prstGeom prst="rect">
          <a:avLst/>
        </a:prstGeom>
        <a:noFill/>
        <a:ln w="9525">
          <a:noFill/>
          <a:miter lim="800000"/>
          <a:headEnd/>
          <a:tailEnd/>
        </a:ln>
      </xdr:spPr>
    </xdr:sp>
    <xdr:clientData/>
  </xdr:oneCellAnchor>
  <xdr:oneCellAnchor>
    <xdr:from>
      <xdr:col>0</xdr:col>
      <xdr:colOff>2714625</xdr:colOff>
      <xdr:row>52</xdr:row>
      <xdr:rowOff>0</xdr:rowOff>
    </xdr:from>
    <xdr:ext cx="76200" cy="200025"/>
    <xdr:sp macro="" textlink="">
      <xdr:nvSpPr>
        <xdr:cNvPr id="11369" name="Text Box 105"/>
        <xdr:cNvSpPr txBox="1">
          <a:spLocks noChangeArrowheads="1"/>
        </xdr:cNvSpPr>
      </xdr:nvSpPr>
      <xdr:spPr bwMode="auto">
        <a:xfrm>
          <a:off x="2714625" y="8705850"/>
          <a:ext cx="76200" cy="200025"/>
        </a:xfrm>
        <a:prstGeom prst="rect">
          <a:avLst/>
        </a:prstGeom>
        <a:noFill/>
        <a:ln w="9525">
          <a:noFill/>
          <a:miter lim="800000"/>
          <a:headEnd/>
          <a:tailEnd/>
        </a:ln>
      </xdr:spPr>
    </xdr:sp>
    <xdr:clientData/>
  </xdr:oneCellAnchor>
  <xdr:oneCellAnchor>
    <xdr:from>
      <xdr:col>0</xdr:col>
      <xdr:colOff>2781300</xdr:colOff>
      <xdr:row>52</xdr:row>
      <xdr:rowOff>0</xdr:rowOff>
    </xdr:from>
    <xdr:ext cx="76200" cy="200025"/>
    <xdr:sp macro="" textlink="">
      <xdr:nvSpPr>
        <xdr:cNvPr id="11370" name="Text Box 106"/>
        <xdr:cNvSpPr txBox="1">
          <a:spLocks noChangeArrowheads="1"/>
        </xdr:cNvSpPr>
      </xdr:nvSpPr>
      <xdr:spPr bwMode="auto">
        <a:xfrm>
          <a:off x="2781300" y="8705850"/>
          <a:ext cx="76200" cy="200025"/>
        </a:xfrm>
        <a:prstGeom prst="rect">
          <a:avLst/>
        </a:prstGeom>
        <a:noFill/>
        <a:ln w="9525">
          <a:noFill/>
          <a:miter lim="800000"/>
          <a:headEnd/>
          <a:tailEnd/>
        </a:ln>
      </xdr:spPr>
    </xdr:sp>
    <xdr:clientData/>
  </xdr:oneCellAnchor>
  <xdr:oneCellAnchor>
    <xdr:from>
      <xdr:col>0</xdr:col>
      <xdr:colOff>2828925</xdr:colOff>
      <xdr:row>52</xdr:row>
      <xdr:rowOff>0</xdr:rowOff>
    </xdr:from>
    <xdr:ext cx="76200" cy="200025"/>
    <xdr:sp macro="" textlink="">
      <xdr:nvSpPr>
        <xdr:cNvPr id="11371" name="Text Box 107"/>
        <xdr:cNvSpPr txBox="1">
          <a:spLocks noChangeArrowheads="1"/>
        </xdr:cNvSpPr>
      </xdr:nvSpPr>
      <xdr:spPr bwMode="auto">
        <a:xfrm>
          <a:off x="2828925" y="8705850"/>
          <a:ext cx="76200" cy="200025"/>
        </a:xfrm>
        <a:prstGeom prst="rect">
          <a:avLst/>
        </a:prstGeom>
        <a:noFill/>
        <a:ln w="9525">
          <a:noFill/>
          <a:miter lim="800000"/>
          <a:headEnd/>
          <a:tailEnd/>
        </a:ln>
      </xdr:spPr>
    </xdr:sp>
    <xdr:clientData/>
  </xdr:oneCellAnchor>
  <xdr:oneCellAnchor>
    <xdr:from>
      <xdr:col>0</xdr:col>
      <xdr:colOff>2828925</xdr:colOff>
      <xdr:row>52</xdr:row>
      <xdr:rowOff>0</xdr:rowOff>
    </xdr:from>
    <xdr:ext cx="76200" cy="200025"/>
    <xdr:sp macro="" textlink="">
      <xdr:nvSpPr>
        <xdr:cNvPr id="11372" name="Text Box 108"/>
        <xdr:cNvSpPr txBox="1">
          <a:spLocks noChangeArrowheads="1"/>
        </xdr:cNvSpPr>
      </xdr:nvSpPr>
      <xdr:spPr bwMode="auto">
        <a:xfrm>
          <a:off x="2828925" y="8705850"/>
          <a:ext cx="76200" cy="200025"/>
        </a:xfrm>
        <a:prstGeom prst="rect">
          <a:avLst/>
        </a:prstGeom>
        <a:noFill/>
        <a:ln w="9525">
          <a:noFill/>
          <a:miter lim="800000"/>
          <a:headEnd/>
          <a:tailEnd/>
        </a:ln>
      </xdr:spPr>
    </xdr:sp>
    <xdr:clientData/>
  </xdr:oneCellAnchor>
  <xdr:oneCellAnchor>
    <xdr:from>
      <xdr:col>0</xdr:col>
      <xdr:colOff>2828925</xdr:colOff>
      <xdr:row>52</xdr:row>
      <xdr:rowOff>0</xdr:rowOff>
    </xdr:from>
    <xdr:ext cx="76200" cy="200025"/>
    <xdr:sp macro="" textlink="">
      <xdr:nvSpPr>
        <xdr:cNvPr id="11373" name="Text Box 109"/>
        <xdr:cNvSpPr txBox="1">
          <a:spLocks noChangeArrowheads="1"/>
        </xdr:cNvSpPr>
      </xdr:nvSpPr>
      <xdr:spPr bwMode="auto">
        <a:xfrm>
          <a:off x="2828925" y="8705850"/>
          <a:ext cx="76200" cy="200025"/>
        </a:xfrm>
        <a:prstGeom prst="rect">
          <a:avLst/>
        </a:prstGeom>
        <a:noFill/>
        <a:ln w="9525">
          <a:noFill/>
          <a:miter lim="800000"/>
          <a:headEnd/>
          <a:tailEnd/>
        </a:ln>
      </xdr:spPr>
    </xdr:sp>
    <xdr:clientData/>
  </xdr:oneCellAnchor>
  <xdr:oneCellAnchor>
    <xdr:from>
      <xdr:col>0</xdr:col>
      <xdr:colOff>3162300</xdr:colOff>
      <xdr:row>47</xdr:row>
      <xdr:rowOff>0</xdr:rowOff>
    </xdr:from>
    <xdr:ext cx="76200" cy="200025"/>
    <xdr:sp macro="" textlink="">
      <xdr:nvSpPr>
        <xdr:cNvPr id="11374" name="Text Box 110"/>
        <xdr:cNvSpPr txBox="1">
          <a:spLocks noChangeArrowheads="1"/>
        </xdr:cNvSpPr>
      </xdr:nvSpPr>
      <xdr:spPr bwMode="auto">
        <a:xfrm>
          <a:off x="3162300" y="7858125"/>
          <a:ext cx="76200" cy="200025"/>
        </a:xfrm>
        <a:prstGeom prst="rect">
          <a:avLst/>
        </a:prstGeom>
        <a:noFill/>
        <a:ln w="9525">
          <a:noFill/>
          <a:miter lim="800000"/>
          <a:headEnd/>
          <a:tailEnd/>
        </a:ln>
      </xdr:spPr>
    </xdr:sp>
    <xdr:clientData/>
  </xdr:oneCellAnchor>
  <xdr:oneCellAnchor>
    <xdr:from>
      <xdr:col>0</xdr:col>
      <xdr:colOff>3171825</xdr:colOff>
      <xdr:row>47</xdr:row>
      <xdr:rowOff>0</xdr:rowOff>
    </xdr:from>
    <xdr:ext cx="76200" cy="200025"/>
    <xdr:sp macro="" textlink="">
      <xdr:nvSpPr>
        <xdr:cNvPr id="11375" name="Text Box 111"/>
        <xdr:cNvSpPr txBox="1">
          <a:spLocks noChangeArrowheads="1"/>
        </xdr:cNvSpPr>
      </xdr:nvSpPr>
      <xdr:spPr bwMode="auto">
        <a:xfrm>
          <a:off x="3171825" y="7858125"/>
          <a:ext cx="76200" cy="200025"/>
        </a:xfrm>
        <a:prstGeom prst="rect">
          <a:avLst/>
        </a:prstGeom>
        <a:noFill/>
        <a:ln w="9525">
          <a:noFill/>
          <a:miter lim="800000"/>
          <a:headEnd/>
          <a:tailEnd/>
        </a:ln>
      </xdr:spPr>
    </xdr:sp>
    <xdr:clientData/>
  </xdr:oneCellAnchor>
  <xdr:oneCellAnchor>
    <xdr:from>
      <xdr:col>0</xdr:col>
      <xdr:colOff>3505200</xdr:colOff>
      <xdr:row>47</xdr:row>
      <xdr:rowOff>0</xdr:rowOff>
    </xdr:from>
    <xdr:ext cx="76200" cy="200025"/>
    <xdr:sp macro="" textlink="">
      <xdr:nvSpPr>
        <xdr:cNvPr id="11376" name="Text Box 112"/>
        <xdr:cNvSpPr txBox="1">
          <a:spLocks noChangeArrowheads="1"/>
        </xdr:cNvSpPr>
      </xdr:nvSpPr>
      <xdr:spPr bwMode="auto">
        <a:xfrm>
          <a:off x="3505200" y="7858125"/>
          <a:ext cx="76200" cy="200025"/>
        </a:xfrm>
        <a:prstGeom prst="rect">
          <a:avLst/>
        </a:prstGeom>
        <a:noFill/>
        <a:ln w="9525">
          <a:noFill/>
          <a:miter lim="800000"/>
          <a:headEnd/>
          <a:tailEnd/>
        </a:ln>
      </xdr:spPr>
    </xdr:sp>
    <xdr:clientData/>
  </xdr:oneCellAnchor>
  <xdr:oneCellAnchor>
    <xdr:from>
      <xdr:col>0</xdr:col>
      <xdr:colOff>3448050</xdr:colOff>
      <xdr:row>47</xdr:row>
      <xdr:rowOff>0</xdr:rowOff>
    </xdr:from>
    <xdr:ext cx="76200" cy="200025"/>
    <xdr:sp macro="" textlink="">
      <xdr:nvSpPr>
        <xdr:cNvPr id="11377" name="Text Box 113"/>
        <xdr:cNvSpPr txBox="1">
          <a:spLocks noChangeArrowheads="1"/>
        </xdr:cNvSpPr>
      </xdr:nvSpPr>
      <xdr:spPr bwMode="auto">
        <a:xfrm>
          <a:off x="3448050" y="7858125"/>
          <a:ext cx="76200" cy="200025"/>
        </a:xfrm>
        <a:prstGeom prst="rect">
          <a:avLst/>
        </a:prstGeom>
        <a:noFill/>
        <a:ln w="9525">
          <a:noFill/>
          <a:miter lim="800000"/>
          <a:headEnd/>
          <a:tailEnd/>
        </a:ln>
      </xdr:spPr>
    </xdr:sp>
    <xdr:clientData/>
  </xdr:oneCellAnchor>
  <xdr:oneCellAnchor>
    <xdr:from>
      <xdr:col>2</xdr:col>
      <xdr:colOff>123825</xdr:colOff>
      <xdr:row>47</xdr:row>
      <xdr:rowOff>0</xdr:rowOff>
    </xdr:from>
    <xdr:ext cx="76200" cy="200025"/>
    <xdr:sp macro="" textlink="">
      <xdr:nvSpPr>
        <xdr:cNvPr id="11378" name="Text Box 114"/>
        <xdr:cNvSpPr txBox="1">
          <a:spLocks noChangeArrowheads="1"/>
        </xdr:cNvSpPr>
      </xdr:nvSpPr>
      <xdr:spPr bwMode="auto">
        <a:xfrm>
          <a:off x="4019550" y="7858125"/>
          <a:ext cx="76200" cy="200025"/>
        </a:xfrm>
        <a:prstGeom prst="rect">
          <a:avLst/>
        </a:prstGeom>
        <a:noFill/>
        <a:ln w="9525">
          <a:noFill/>
          <a:miter lim="800000"/>
          <a:headEnd/>
          <a:tailEnd/>
        </a:ln>
      </xdr:spPr>
    </xdr:sp>
    <xdr:clientData/>
  </xdr:oneCellAnchor>
  <xdr:oneCellAnchor>
    <xdr:from>
      <xdr:col>2</xdr:col>
      <xdr:colOff>238125</xdr:colOff>
      <xdr:row>47</xdr:row>
      <xdr:rowOff>0</xdr:rowOff>
    </xdr:from>
    <xdr:ext cx="76200" cy="200025"/>
    <xdr:sp macro="" textlink="">
      <xdr:nvSpPr>
        <xdr:cNvPr id="11379" name="Text Box 115"/>
        <xdr:cNvSpPr txBox="1">
          <a:spLocks noChangeArrowheads="1"/>
        </xdr:cNvSpPr>
      </xdr:nvSpPr>
      <xdr:spPr bwMode="auto">
        <a:xfrm>
          <a:off x="4133850" y="7858125"/>
          <a:ext cx="76200" cy="200025"/>
        </a:xfrm>
        <a:prstGeom prst="rect">
          <a:avLst/>
        </a:prstGeom>
        <a:noFill/>
        <a:ln w="9525">
          <a:noFill/>
          <a:miter lim="800000"/>
          <a:headEnd/>
          <a:tailEnd/>
        </a:ln>
      </xdr:spPr>
    </xdr:sp>
    <xdr:clientData/>
  </xdr:oneCellAnchor>
  <xdr:oneCellAnchor>
    <xdr:from>
      <xdr:col>2</xdr:col>
      <xdr:colOff>114300</xdr:colOff>
      <xdr:row>47</xdr:row>
      <xdr:rowOff>0</xdr:rowOff>
    </xdr:from>
    <xdr:ext cx="76200" cy="200025"/>
    <xdr:sp macro="" textlink="">
      <xdr:nvSpPr>
        <xdr:cNvPr id="11380" name="Text Box 116"/>
        <xdr:cNvSpPr txBox="1">
          <a:spLocks noChangeArrowheads="1"/>
        </xdr:cNvSpPr>
      </xdr:nvSpPr>
      <xdr:spPr bwMode="auto">
        <a:xfrm>
          <a:off x="4010025" y="7858125"/>
          <a:ext cx="76200" cy="200025"/>
        </a:xfrm>
        <a:prstGeom prst="rect">
          <a:avLst/>
        </a:prstGeom>
        <a:noFill/>
        <a:ln w="9525">
          <a:noFill/>
          <a:miter lim="800000"/>
          <a:headEnd/>
          <a:tailEnd/>
        </a:ln>
      </xdr:spPr>
    </xdr:sp>
    <xdr:clientData/>
  </xdr:oneCellAnchor>
  <xdr:oneCellAnchor>
    <xdr:from>
      <xdr:col>0</xdr:col>
      <xdr:colOff>552450</xdr:colOff>
      <xdr:row>47</xdr:row>
      <xdr:rowOff>0</xdr:rowOff>
    </xdr:from>
    <xdr:ext cx="76200" cy="200025"/>
    <xdr:sp macro="" textlink="">
      <xdr:nvSpPr>
        <xdr:cNvPr id="11381" name="Text Box 117"/>
        <xdr:cNvSpPr txBox="1">
          <a:spLocks noChangeArrowheads="1"/>
        </xdr:cNvSpPr>
      </xdr:nvSpPr>
      <xdr:spPr bwMode="auto">
        <a:xfrm>
          <a:off x="552450" y="7858125"/>
          <a:ext cx="76200" cy="200025"/>
        </a:xfrm>
        <a:prstGeom prst="rect">
          <a:avLst/>
        </a:prstGeom>
        <a:noFill/>
        <a:ln w="9525">
          <a:noFill/>
          <a:miter lim="800000"/>
          <a:headEnd/>
          <a:tailEnd/>
        </a:ln>
      </xdr:spPr>
    </xdr:sp>
    <xdr:clientData/>
  </xdr:oneCellAnchor>
  <xdr:oneCellAnchor>
    <xdr:from>
      <xdr:col>0</xdr:col>
      <xdr:colOff>3114675</xdr:colOff>
      <xdr:row>47</xdr:row>
      <xdr:rowOff>0</xdr:rowOff>
    </xdr:from>
    <xdr:ext cx="76200" cy="200025"/>
    <xdr:sp macro="" textlink="">
      <xdr:nvSpPr>
        <xdr:cNvPr id="11382" name="Text Box 118"/>
        <xdr:cNvSpPr txBox="1">
          <a:spLocks noChangeArrowheads="1"/>
        </xdr:cNvSpPr>
      </xdr:nvSpPr>
      <xdr:spPr bwMode="auto">
        <a:xfrm>
          <a:off x="3114675" y="7858125"/>
          <a:ext cx="76200" cy="200025"/>
        </a:xfrm>
        <a:prstGeom prst="rect">
          <a:avLst/>
        </a:prstGeom>
        <a:noFill/>
        <a:ln w="9525">
          <a:noFill/>
          <a:miter lim="800000"/>
          <a:headEnd/>
          <a:tailEnd/>
        </a:ln>
      </xdr:spPr>
    </xdr:sp>
    <xdr:clientData/>
  </xdr:oneCellAnchor>
  <xdr:oneCellAnchor>
    <xdr:from>
      <xdr:col>0</xdr:col>
      <xdr:colOff>2714625</xdr:colOff>
      <xdr:row>47</xdr:row>
      <xdr:rowOff>0</xdr:rowOff>
    </xdr:from>
    <xdr:ext cx="76200" cy="200025"/>
    <xdr:sp macro="" textlink="">
      <xdr:nvSpPr>
        <xdr:cNvPr id="11383" name="Text Box 119"/>
        <xdr:cNvSpPr txBox="1">
          <a:spLocks noChangeArrowheads="1"/>
        </xdr:cNvSpPr>
      </xdr:nvSpPr>
      <xdr:spPr bwMode="auto">
        <a:xfrm>
          <a:off x="2714625" y="7858125"/>
          <a:ext cx="76200" cy="200025"/>
        </a:xfrm>
        <a:prstGeom prst="rect">
          <a:avLst/>
        </a:prstGeom>
        <a:noFill/>
        <a:ln w="9525">
          <a:noFill/>
          <a:miter lim="800000"/>
          <a:headEnd/>
          <a:tailEnd/>
        </a:ln>
      </xdr:spPr>
    </xdr:sp>
    <xdr:clientData/>
  </xdr:oneCellAnchor>
  <xdr:oneCellAnchor>
    <xdr:from>
      <xdr:col>0</xdr:col>
      <xdr:colOff>2781300</xdr:colOff>
      <xdr:row>47</xdr:row>
      <xdr:rowOff>0</xdr:rowOff>
    </xdr:from>
    <xdr:ext cx="76200" cy="200025"/>
    <xdr:sp macro="" textlink="">
      <xdr:nvSpPr>
        <xdr:cNvPr id="11384" name="Text Box 120"/>
        <xdr:cNvSpPr txBox="1">
          <a:spLocks noChangeArrowheads="1"/>
        </xdr:cNvSpPr>
      </xdr:nvSpPr>
      <xdr:spPr bwMode="auto">
        <a:xfrm>
          <a:off x="2781300" y="7858125"/>
          <a:ext cx="76200" cy="200025"/>
        </a:xfrm>
        <a:prstGeom prst="rect">
          <a:avLst/>
        </a:prstGeom>
        <a:noFill/>
        <a:ln w="9525">
          <a:noFill/>
          <a:miter lim="800000"/>
          <a:headEnd/>
          <a:tailEnd/>
        </a:ln>
      </xdr:spPr>
    </xdr:sp>
    <xdr:clientData/>
  </xdr:oneCellAnchor>
  <xdr:oneCellAnchor>
    <xdr:from>
      <xdr:col>0</xdr:col>
      <xdr:colOff>2828925</xdr:colOff>
      <xdr:row>47</xdr:row>
      <xdr:rowOff>0</xdr:rowOff>
    </xdr:from>
    <xdr:ext cx="76200" cy="200025"/>
    <xdr:sp macro="" textlink="">
      <xdr:nvSpPr>
        <xdr:cNvPr id="11385" name="Text Box 121"/>
        <xdr:cNvSpPr txBox="1">
          <a:spLocks noChangeArrowheads="1"/>
        </xdr:cNvSpPr>
      </xdr:nvSpPr>
      <xdr:spPr bwMode="auto">
        <a:xfrm>
          <a:off x="2828925" y="7858125"/>
          <a:ext cx="76200" cy="200025"/>
        </a:xfrm>
        <a:prstGeom prst="rect">
          <a:avLst/>
        </a:prstGeom>
        <a:noFill/>
        <a:ln w="9525">
          <a:noFill/>
          <a:miter lim="800000"/>
          <a:headEnd/>
          <a:tailEnd/>
        </a:ln>
      </xdr:spPr>
    </xdr:sp>
    <xdr:clientData/>
  </xdr:oneCellAnchor>
  <xdr:oneCellAnchor>
    <xdr:from>
      <xdr:col>0</xdr:col>
      <xdr:colOff>2828925</xdr:colOff>
      <xdr:row>47</xdr:row>
      <xdr:rowOff>0</xdr:rowOff>
    </xdr:from>
    <xdr:ext cx="76200" cy="200025"/>
    <xdr:sp macro="" textlink="">
      <xdr:nvSpPr>
        <xdr:cNvPr id="11386" name="Text Box 122"/>
        <xdr:cNvSpPr txBox="1">
          <a:spLocks noChangeArrowheads="1"/>
        </xdr:cNvSpPr>
      </xdr:nvSpPr>
      <xdr:spPr bwMode="auto">
        <a:xfrm>
          <a:off x="2828925" y="7858125"/>
          <a:ext cx="76200" cy="200025"/>
        </a:xfrm>
        <a:prstGeom prst="rect">
          <a:avLst/>
        </a:prstGeom>
        <a:noFill/>
        <a:ln w="9525">
          <a:noFill/>
          <a:miter lim="800000"/>
          <a:headEnd/>
          <a:tailEnd/>
        </a:ln>
      </xdr:spPr>
    </xdr:sp>
    <xdr:clientData/>
  </xdr:oneCellAnchor>
  <xdr:oneCellAnchor>
    <xdr:from>
      <xdr:col>0</xdr:col>
      <xdr:colOff>2828925</xdr:colOff>
      <xdr:row>47</xdr:row>
      <xdr:rowOff>0</xdr:rowOff>
    </xdr:from>
    <xdr:ext cx="76200" cy="200025"/>
    <xdr:sp macro="" textlink="">
      <xdr:nvSpPr>
        <xdr:cNvPr id="11387" name="Text Box 123"/>
        <xdr:cNvSpPr txBox="1">
          <a:spLocks noChangeArrowheads="1"/>
        </xdr:cNvSpPr>
      </xdr:nvSpPr>
      <xdr:spPr bwMode="auto">
        <a:xfrm>
          <a:off x="2828925" y="7858125"/>
          <a:ext cx="76200" cy="200025"/>
        </a:xfrm>
        <a:prstGeom prst="rect">
          <a:avLst/>
        </a:prstGeom>
        <a:noFill/>
        <a:ln w="9525">
          <a:noFill/>
          <a:miter lim="800000"/>
          <a:headEnd/>
          <a:tailEnd/>
        </a:ln>
      </xdr:spPr>
    </xdr:sp>
    <xdr:clientData/>
  </xdr:oneCellAnchor>
  <xdr:oneCellAnchor>
    <xdr:from>
      <xdr:col>0</xdr:col>
      <xdr:colOff>3162300</xdr:colOff>
      <xdr:row>47</xdr:row>
      <xdr:rowOff>0</xdr:rowOff>
    </xdr:from>
    <xdr:ext cx="76200" cy="200025"/>
    <xdr:sp macro="" textlink="">
      <xdr:nvSpPr>
        <xdr:cNvPr id="11388" name="Text Box 124"/>
        <xdr:cNvSpPr txBox="1">
          <a:spLocks noChangeArrowheads="1"/>
        </xdr:cNvSpPr>
      </xdr:nvSpPr>
      <xdr:spPr bwMode="auto">
        <a:xfrm>
          <a:off x="3162300" y="7858125"/>
          <a:ext cx="76200" cy="200025"/>
        </a:xfrm>
        <a:prstGeom prst="rect">
          <a:avLst/>
        </a:prstGeom>
        <a:noFill/>
        <a:ln w="9525">
          <a:noFill/>
          <a:miter lim="800000"/>
          <a:headEnd/>
          <a:tailEnd/>
        </a:ln>
      </xdr:spPr>
    </xdr:sp>
    <xdr:clientData/>
  </xdr:oneCellAnchor>
  <xdr:oneCellAnchor>
    <xdr:from>
      <xdr:col>0</xdr:col>
      <xdr:colOff>3171825</xdr:colOff>
      <xdr:row>47</xdr:row>
      <xdr:rowOff>0</xdr:rowOff>
    </xdr:from>
    <xdr:ext cx="76200" cy="200025"/>
    <xdr:sp macro="" textlink="">
      <xdr:nvSpPr>
        <xdr:cNvPr id="11389" name="Text Box 125"/>
        <xdr:cNvSpPr txBox="1">
          <a:spLocks noChangeArrowheads="1"/>
        </xdr:cNvSpPr>
      </xdr:nvSpPr>
      <xdr:spPr bwMode="auto">
        <a:xfrm>
          <a:off x="3171825" y="7858125"/>
          <a:ext cx="76200" cy="200025"/>
        </a:xfrm>
        <a:prstGeom prst="rect">
          <a:avLst/>
        </a:prstGeom>
        <a:noFill/>
        <a:ln w="9525">
          <a:noFill/>
          <a:miter lim="800000"/>
          <a:headEnd/>
          <a:tailEnd/>
        </a:ln>
      </xdr:spPr>
    </xdr:sp>
    <xdr:clientData/>
  </xdr:oneCellAnchor>
  <xdr:oneCellAnchor>
    <xdr:from>
      <xdr:col>0</xdr:col>
      <xdr:colOff>3505200</xdr:colOff>
      <xdr:row>47</xdr:row>
      <xdr:rowOff>0</xdr:rowOff>
    </xdr:from>
    <xdr:ext cx="76200" cy="200025"/>
    <xdr:sp macro="" textlink="">
      <xdr:nvSpPr>
        <xdr:cNvPr id="11390" name="Text Box 126"/>
        <xdr:cNvSpPr txBox="1">
          <a:spLocks noChangeArrowheads="1"/>
        </xdr:cNvSpPr>
      </xdr:nvSpPr>
      <xdr:spPr bwMode="auto">
        <a:xfrm>
          <a:off x="3505200" y="7858125"/>
          <a:ext cx="76200" cy="200025"/>
        </a:xfrm>
        <a:prstGeom prst="rect">
          <a:avLst/>
        </a:prstGeom>
        <a:noFill/>
        <a:ln w="9525">
          <a:noFill/>
          <a:miter lim="800000"/>
          <a:headEnd/>
          <a:tailEnd/>
        </a:ln>
      </xdr:spPr>
    </xdr:sp>
    <xdr:clientData/>
  </xdr:oneCellAnchor>
  <xdr:oneCellAnchor>
    <xdr:from>
      <xdr:col>0</xdr:col>
      <xdr:colOff>3448050</xdr:colOff>
      <xdr:row>47</xdr:row>
      <xdr:rowOff>0</xdr:rowOff>
    </xdr:from>
    <xdr:ext cx="76200" cy="200025"/>
    <xdr:sp macro="" textlink="">
      <xdr:nvSpPr>
        <xdr:cNvPr id="11391" name="Text Box 127"/>
        <xdr:cNvSpPr txBox="1">
          <a:spLocks noChangeArrowheads="1"/>
        </xdr:cNvSpPr>
      </xdr:nvSpPr>
      <xdr:spPr bwMode="auto">
        <a:xfrm>
          <a:off x="3448050" y="7858125"/>
          <a:ext cx="76200" cy="200025"/>
        </a:xfrm>
        <a:prstGeom prst="rect">
          <a:avLst/>
        </a:prstGeom>
        <a:noFill/>
        <a:ln w="9525">
          <a:noFill/>
          <a:miter lim="800000"/>
          <a:headEnd/>
          <a:tailEnd/>
        </a:ln>
      </xdr:spPr>
    </xdr:sp>
    <xdr:clientData/>
  </xdr:oneCellAnchor>
  <xdr:oneCellAnchor>
    <xdr:from>
      <xdr:col>2</xdr:col>
      <xdr:colOff>0</xdr:colOff>
      <xdr:row>47</xdr:row>
      <xdr:rowOff>0</xdr:rowOff>
    </xdr:from>
    <xdr:ext cx="76200" cy="200025"/>
    <xdr:sp macro="" textlink="">
      <xdr:nvSpPr>
        <xdr:cNvPr id="11392" name="Text Box 128"/>
        <xdr:cNvSpPr txBox="1">
          <a:spLocks noChangeArrowheads="1"/>
        </xdr:cNvSpPr>
      </xdr:nvSpPr>
      <xdr:spPr bwMode="auto">
        <a:xfrm>
          <a:off x="3895725" y="7858125"/>
          <a:ext cx="76200" cy="200025"/>
        </a:xfrm>
        <a:prstGeom prst="rect">
          <a:avLst/>
        </a:prstGeom>
        <a:noFill/>
        <a:ln w="9525">
          <a:noFill/>
          <a:miter lim="800000"/>
          <a:headEnd/>
          <a:tailEnd/>
        </a:ln>
      </xdr:spPr>
    </xdr:sp>
    <xdr:clientData/>
  </xdr:oneCellAnchor>
  <xdr:oneCellAnchor>
    <xdr:from>
      <xdr:col>2</xdr:col>
      <xdr:colOff>0</xdr:colOff>
      <xdr:row>47</xdr:row>
      <xdr:rowOff>0</xdr:rowOff>
    </xdr:from>
    <xdr:ext cx="76200" cy="200025"/>
    <xdr:sp macro="" textlink="">
      <xdr:nvSpPr>
        <xdr:cNvPr id="11393" name="Text Box 129"/>
        <xdr:cNvSpPr txBox="1">
          <a:spLocks noChangeArrowheads="1"/>
        </xdr:cNvSpPr>
      </xdr:nvSpPr>
      <xdr:spPr bwMode="auto">
        <a:xfrm>
          <a:off x="3895725" y="7858125"/>
          <a:ext cx="76200" cy="200025"/>
        </a:xfrm>
        <a:prstGeom prst="rect">
          <a:avLst/>
        </a:prstGeom>
        <a:noFill/>
        <a:ln w="9525">
          <a:noFill/>
          <a:miter lim="800000"/>
          <a:headEnd/>
          <a:tailEnd/>
        </a:ln>
      </xdr:spPr>
    </xdr:sp>
    <xdr:clientData/>
  </xdr:oneCellAnchor>
  <xdr:oneCellAnchor>
    <xdr:from>
      <xdr:col>2</xdr:col>
      <xdr:colOff>0</xdr:colOff>
      <xdr:row>47</xdr:row>
      <xdr:rowOff>0</xdr:rowOff>
    </xdr:from>
    <xdr:ext cx="76200" cy="200025"/>
    <xdr:sp macro="" textlink="">
      <xdr:nvSpPr>
        <xdr:cNvPr id="11394" name="Text Box 130"/>
        <xdr:cNvSpPr txBox="1">
          <a:spLocks noChangeArrowheads="1"/>
        </xdr:cNvSpPr>
      </xdr:nvSpPr>
      <xdr:spPr bwMode="auto">
        <a:xfrm>
          <a:off x="3895725" y="7858125"/>
          <a:ext cx="76200" cy="200025"/>
        </a:xfrm>
        <a:prstGeom prst="rect">
          <a:avLst/>
        </a:prstGeom>
        <a:noFill/>
        <a:ln w="9525">
          <a:noFill/>
          <a:miter lim="800000"/>
          <a:headEnd/>
          <a:tailEnd/>
        </a:ln>
      </xdr:spPr>
    </xdr:sp>
    <xdr:clientData/>
  </xdr:oneCellAnchor>
  <xdr:oneCellAnchor>
    <xdr:from>
      <xdr:col>2</xdr:col>
      <xdr:colOff>0</xdr:colOff>
      <xdr:row>47</xdr:row>
      <xdr:rowOff>0</xdr:rowOff>
    </xdr:from>
    <xdr:ext cx="76200" cy="200025"/>
    <xdr:sp macro="" textlink="">
      <xdr:nvSpPr>
        <xdr:cNvPr id="11395" name="Text Box 131"/>
        <xdr:cNvSpPr txBox="1">
          <a:spLocks noChangeArrowheads="1"/>
        </xdr:cNvSpPr>
      </xdr:nvSpPr>
      <xdr:spPr bwMode="auto">
        <a:xfrm>
          <a:off x="3895725" y="7858125"/>
          <a:ext cx="76200" cy="200025"/>
        </a:xfrm>
        <a:prstGeom prst="rect">
          <a:avLst/>
        </a:prstGeom>
        <a:noFill/>
        <a:ln w="9525">
          <a:noFill/>
          <a:miter lim="800000"/>
          <a:headEnd/>
          <a:tailEnd/>
        </a:ln>
      </xdr:spPr>
    </xdr:sp>
    <xdr:clientData/>
  </xdr:oneCellAnchor>
  <xdr:oneCellAnchor>
    <xdr:from>
      <xdr:col>0</xdr:col>
      <xdr:colOff>552450</xdr:colOff>
      <xdr:row>47</xdr:row>
      <xdr:rowOff>0</xdr:rowOff>
    </xdr:from>
    <xdr:ext cx="76200" cy="200025"/>
    <xdr:sp macro="" textlink="">
      <xdr:nvSpPr>
        <xdr:cNvPr id="11396" name="Text Box 132"/>
        <xdr:cNvSpPr txBox="1">
          <a:spLocks noChangeArrowheads="1"/>
        </xdr:cNvSpPr>
      </xdr:nvSpPr>
      <xdr:spPr bwMode="auto">
        <a:xfrm>
          <a:off x="552450" y="7858125"/>
          <a:ext cx="76200" cy="200025"/>
        </a:xfrm>
        <a:prstGeom prst="rect">
          <a:avLst/>
        </a:prstGeom>
        <a:noFill/>
        <a:ln w="9525">
          <a:noFill/>
          <a:miter lim="800000"/>
          <a:headEnd/>
          <a:tailEnd/>
        </a:ln>
      </xdr:spPr>
    </xdr:sp>
    <xdr:clientData/>
  </xdr:oneCellAnchor>
  <xdr:oneCellAnchor>
    <xdr:from>
      <xdr:col>0</xdr:col>
      <xdr:colOff>3114675</xdr:colOff>
      <xdr:row>47</xdr:row>
      <xdr:rowOff>0</xdr:rowOff>
    </xdr:from>
    <xdr:ext cx="76200" cy="200025"/>
    <xdr:sp macro="" textlink="">
      <xdr:nvSpPr>
        <xdr:cNvPr id="11397" name="Text Box 133"/>
        <xdr:cNvSpPr txBox="1">
          <a:spLocks noChangeArrowheads="1"/>
        </xdr:cNvSpPr>
      </xdr:nvSpPr>
      <xdr:spPr bwMode="auto">
        <a:xfrm>
          <a:off x="3114675" y="7858125"/>
          <a:ext cx="76200" cy="200025"/>
        </a:xfrm>
        <a:prstGeom prst="rect">
          <a:avLst/>
        </a:prstGeom>
        <a:noFill/>
        <a:ln w="9525">
          <a:noFill/>
          <a:miter lim="800000"/>
          <a:headEnd/>
          <a:tailEnd/>
        </a:ln>
      </xdr:spPr>
    </xdr:sp>
    <xdr:clientData/>
  </xdr:oneCellAnchor>
  <xdr:oneCellAnchor>
    <xdr:from>
      <xdr:col>0</xdr:col>
      <xdr:colOff>2714625</xdr:colOff>
      <xdr:row>47</xdr:row>
      <xdr:rowOff>0</xdr:rowOff>
    </xdr:from>
    <xdr:ext cx="76200" cy="200025"/>
    <xdr:sp macro="" textlink="">
      <xdr:nvSpPr>
        <xdr:cNvPr id="11398" name="Text Box 134"/>
        <xdr:cNvSpPr txBox="1">
          <a:spLocks noChangeArrowheads="1"/>
        </xdr:cNvSpPr>
      </xdr:nvSpPr>
      <xdr:spPr bwMode="auto">
        <a:xfrm>
          <a:off x="2714625" y="7858125"/>
          <a:ext cx="76200" cy="200025"/>
        </a:xfrm>
        <a:prstGeom prst="rect">
          <a:avLst/>
        </a:prstGeom>
        <a:noFill/>
        <a:ln w="9525">
          <a:noFill/>
          <a:miter lim="800000"/>
          <a:headEnd/>
          <a:tailEnd/>
        </a:ln>
      </xdr:spPr>
    </xdr:sp>
    <xdr:clientData/>
  </xdr:oneCellAnchor>
  <xdr:oneCellAnchor>
    <xdr:from>
      <xdr:col>0</xdr:col>
      <xdr:colOff>2781300</xdr:colOff>
      <xdr:row>47</xdr:row>
      <xdr:rowOff>0</xdr:rowOff>
    </xdr:from>
    <xdr:ext cx="76200" cy="200025"/>
    <xdr:sp macro="" textlink="">
      <xdr:nvSpPr>
        <xdr:cNvPr id="11399" name="Text Box 135"/>
        <xdr:cNvSpPr txBox="1">
          <a:spLocks noChangeArrowheads="1"/>
        </xdr:cNvSpPr>
      </xdr:nvSpPr>
      <xdr:spPr bwMode="auto">
        <a:xfrm>
          <a:off x="2781300" y="7858125"/>
          <a:ext cx="76200" cy="200025"/>
        </a:xfrm>
        <a:prstGeom prst="rect">
          <a:avLst/>
        </a:prstGeom>
        <a:noFill/>
        <a:ln w="9525">
          <a:noFill/>
          <a:miter lim="800000"/>
          <a:headEnd/>
          <a:tailEnd/>
        </a:ln>
      </xdr:spPr>
    </xdr:sp>
    <xdr:clientData/>
  </xdr:oneCellAnchor>
  <xdr:oneCellAnchor>
    <xdr:from>
      <xdr:col>0</xdr:col>
      <xdr:colOff>2828925</xdr:colOff>
      <xdr:row>47</xdr:row>
      <xdr:rowOff>0</xdr:rowOff>
    </xdr:from>
    <xdr:ext cx="76200" cy="200025"/>
    <xdr:sp macro="" textlink="">
      <xdr:nvSpPr>
        <xdr:cNvPr id="11400" name="Text Box 136"/>
        <xdr:cNvSpPr txBox="1">
          <a:spLocks noChangeArrowheads="1"/>
        </xdr:cNvSpPr>
      </xdr:nvSpPr>
      <xdr:spPr bwMode="auto">
        <a:xfrm>
          <a:off x="2828925" y="7858125"/>
          <a:ext cx="76200" cy="200025"/>
        </a:xfrm>
        <a:prstGeom prst="rect">
          <a:avLst/>
        </a:prstGeom>
        <a:noFill/>
        <a:ln w="9525">
          <a:noFill/>
          <a:miter lim="800000"/>
          <a:headEnd/>
          <a:tailEnd/>
        </a:ln>
      </xdr:spPr>
    </xdr:sp>
    <xdr:clientData/>
  </xdr:oneCellAnchor>
  <xdr:oneCellAnchor>
    <xdr:from>
      <xdr:col>0</xdr:col>
      <xdr:colOff>2828925</xdr:colOff>
      <xdr:row>47</xdr:row>
      <xdr:rowOff>0</xdr:rowOff>
    </xdr:from>
    <xdr:ext cx="76200" cy="200025"/>
    <xdr:sp macro="" textlink="">
      <xdr:nvSpPr>
        <xdr:cNvPr id="11401" name="Text Box 137"/>
        <xdr:cNvSpPr txBox="1">
          <a:spLocks noChangeArrowheads="1"/>
        </xdr:cNvSpPr>
      </xdr:nvSpPr>
      <xdr:spPr bwMode="auto">
        <a:xfrm>
          <a:off x="2828925" y="7858125"/>
          <a:ext cx="76200" cy="200025"/>
        </a:xfrm>
        <a:prstGeom prst="rect">
          <a:avLst/>
        </a:prstGeom>
        <a:noFill/>
        <a:ln w="9525">
          <a:noFill/>
          <a:miter lim="800000"/>
          <a:headEnd/>
          <a:tailEnd/>
        </a:ln>
      </xdr:spPr>
    </xdr:sp>
    <xdr:clientData/>
  </xdr:oneCellAnchor>
  <xdr:oneCellAnchor>
    <xdr:from>
      <xdr:col>0</xdr:col>
      <xdr:colOff>2828925</xdr:colOff>
      <xdr:row>47</xdr:row>
      <xdr:rowOff>0</xdr:rowOff>
    </xdr:from>
    <xdr:ext cx="76200" cy="200025"/>
    <xdr:sp macro="" textlink="">
      <xdr:nvSpPr>
        <xdr:cNvPr id="11402" name="Text Box 138"/>
        <xdr:cNvSpPr txBox="1">
          <a:spLocks noChangeArrowheads="1"/>
        </xdr:cNvSpPr>
      </xdr:nvSpPr>
      <xdr:spPr bwMode="auto">
        <a:xfrm>
          <a:off x="2828925" y="7858125"/>
          <a:ext cx="76200" cy="200025"/>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xdr:colOff>
      <xdr:row>7</xdr:row>
      <xdr:rowOff>19050</xdr:rowOff>
    </xdr:from>
    <xdr:to>
      <xdr:col>4</xdr:col>
      <xdr:colOff>742950</xdr:colOff>
      <xdr:row>11</xdr:row>
      <xdr:rowOff>104775</xdr:rowOff>
    </xdr:to>
    <xdr:sp macro="" textlink="">
      <xdr:nvSpPr>
        <xdr:cNvPr id="28690" name="Text Box 18"/>
        <xdr:cNvSpPr txBox="1">
          <a:spLocks noChangeArrowheads="1"/>
        </xdr:cNvSpPr>
      </xdr:nvSpPr>
      <xdr:spPr bwMode="auto">
        <a:xfrm>
          <a:off x="19050" y="1162050"/>
          <a:ext cx="6553200" cy="0"/>
        </a:xfrm>
        <a:prstGeom prst="rect">
          <a:avLst/>
        </a:prstGeom>
        <a:solidFill>
          <a:srgbClr val="FFFFFF"/>
        </a:solidFill>
        <a:ln w="9525">
          <a:noFill/>
          <a:miter lim="800000"/>
          <a:headEnd/>
          <a:tailEnd/>
        </a:ln>
        <a:effectLst/>
      </xdr:spPr>
    </xdr:sp>
    <xdr:clientData/>
  </xdr:twoCellAnchor>
  <xdr:twoCellAnchor>
    <xdr:from>
      <xdr:col>0</xdr:col>
      <xdr:colOff>28575</xdr:colOff>
      <xdr:row>0</xdr:row>
      <xdr:rowOff>0</xdr:rowOff>
    </xdr:from>
    <xdr:to>
      <xdr:col>5</xdr:col>
      <xdr:colOff>581025</xdr:colOff>
      <xdr:row>0</xdr:row>
      <xdr:rowOff>0</xdr:rowOff>
    </xdr:to>
    <xdr:sp macro="" textlink="">
      <xdr:nvSpPr>
        <xdr:cNvPr id="28706" name="Text Box 34"/>
        <xdr:cNvSpPr txBox="1">
          <a:spLocks noChangeArrowheads="1"/>
        </xdr:cNvSpPr>
      </xdr:nvSpPr>
      <xdr:spPr bwMode="auto">
        <a:xfrm>
          <a:off x="28575" y="0"/>
          <a:ext cx="68865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Members do not believe the College was liable for any corporation tax arising out of the activities during the year</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19050</xdr:colOff>
      <xdr:row>0</xdr:row>
      <xdr:rowOff>0</xdr:rowOff>
    </xdr:from>
    <xdr:to>
      <xdr:col>5</xdr:col>
      <xdr:colOff>561975</xdr:colOff>
      <xdr:row>0</xdr:row>
      <xdr:rowOff>0</xdr:rowOff>
    </xdr:to>
    <xdr:sp macro="" textlink="">
      <xdr:nvSpPr>
        <xdr:cNvPr id="28707" name="Text Box 35"/>
        <xdr:cNvSpPr txBox="1">
          <a:spLocks noChangeArrowheads="1"/>
        </xdr:cNvSpPr>
      </xdr:nvSpPr>
      <xdr:spPr bwMode="auto">
        <a:xfrm>
          <a:off x="19050" y="0"/>
          <a:ext cx="68961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College has historically allowed selective Voluntary Early Retirement (VER).  This VER scheme incorporated an element of enhanced pension to be funded by the College over the remaining life of the employees.  A provision has been created, which has been offset by enhanced pension payments made to employees throughout the year.  This provision is in accordance with the guideline for indexation issued by the FEFC in Circular 93/22 as a basis for calculation.  The resultant provision is £* *** ***</a:t>
          </a: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11</xdr:row>
      <xdr:rowOff>123825</xdr:rowOff>
    </xdr:from>
    <xdr:to>
      <xdr:col>4</xdr:col>
      <xdr:colOff>523875</xdr:colOff>
      <xdr:row>16</xdr:row>
      <xdr:rowOff>28575</xdr:rowOff>
    </xdr:to>
    <xdr:sp macro="" textlink="">
      <xdr:nvSpPr>
        <xdr:cNvPr id="28724" name="Text Box 52"/>
        <xdr:cNvSpPr txBox="1">
          <a:spLocks noChangeArrowheads="1"/>
        </xdr:cNvSpPr>
      </xdr:nvSpPr>
      <xdr:spPr bwMode="auto">
        <a:xfrm>
          <a:off x="0" y="1162050"/>
          <a:ext cx="6353175" cy="0"/>
        </a:xfrm>
        <a:prstGeom prst="rect">
          <a:avLst/>
        </a:prstGeom>
        <a:solidFill>
          <a:srgbClr val="FFFFFF"/>
        </a:solidFill>
        <a:ln w="9525">
          <a:noFill/>
          <a:miter lim="800000"/>
          <a:headEnd/>
          <a:tailEnd/>
        </a:ln>
        <a:effec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0</xdr:row>
      <xdr:rowOff>0</xdr:rowOff>
    </xdr:from>
    <xdr:to>
      <xdr:col>5</xdr:col>
      <xdr:colOff>0</xdr:colOff>
      <xdr:row>0</xdr:row>
      <xdr:rowOff>0</xdr:rowOff>
    </xdr:to>
    <xdr:sp macro="" textlink="">
      <xdr:nvSpPr>
        <xdr:cNvPr id="29714" name="Text Box 18"/>
        <xdr:cNvSpPr txBox="1">
          <a:spLocks noChangeArrowheads="1"/>
        </xdr:cNvSpPr>
      </xdr:nvSpPr>
      <xdr:spPr bwMode="auto">
        <a:xfrm>
          <a:off x="9525" y="0"/>
          <a:ext cx="6562725" cy="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1000" b="0" i="0" u="none" strike="noStrike" baseline="0">
              <a:solidFill>
                <a:srgbClr val="000000"/>
              </a:solidFill>
              <a:latin typeface="Times New Roman"/>
              <a:cs typeface="Times New Roman"/>
            </a:rPr>
            <a:t>During the year, the College had a relationship with the Barnsley Educational Trust and its subsidiary companies (Progress Training Limited (in liquidation) and Focus Trading Limited (in liquidation) ) </a:t>
          </a:r>
        </a:p>
        <a:p>
          <a:pPr algn="l" rtl="0">
            <a:defRPr sz="1000"/>
          </a:pPr>
          <a:endParaRPr lang="en-GB" sz="1000" b="0" i="0" u="none" strike="noStrike" baseline="0">
            <a:solidFill>
              <a:srgbClr val="000000"/>
            </a:solidFill>
            <a:latin typeface="Times New Roman"/>
            <a:cs typeface="Times New Roman"/>
          </a:endParaRPr>
        </a:p>
        <a:p>
          <a:pPr algn="l" rtl="0">
            <a:defRPr sz="1000"/>
          </a:pPr>
          <a:r>
            <a:rPr lang="en-GB" sz="1000" b="0" i="0" u="none" strike="noStrike" baseline="0">
              <a:solidFill>
                <a:srgbClr val="000000"/>
              </a:solidFill>
              <a:latin typeface="Times New Roman"/>
              <a:cs typeface="Times New Roman"/>
            </a:rPr>
            <a:t>Transactions between the College and the related parties during the year were as follows: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9525</xdr:colOff>
      <xdr:row>0</xdr:row>
      <xdr:rowOff>0</xdr:rowOff>
    </xdr:from>
    <xdr:to>
      <xdr:col>4</xdr:col>
      <xdr:colOff>638175</xdr:colOff>
      <xdr:row>0</xdr:row>
      <xdr:rowOff>0</xdr:rowOff>
    </xdr:to>
    <xdr:sp macro="" textlink="">
      <xdr:nvSpPr>
        <xdr:cNvPr id="29715" name="Text Box 19"/>
        <xdr:cNvSpPr txBox="1">
          <a:spLocks noChangeArrowheads="1"/>
        </xdr:cNvSpPr>
      </xdr:nvSpPr>
      <xdr:spPr bwMode="auto">
        <a:xfrm>
          <a:off x="9525" y="0"/>
          <a:ext cx="6324600" cy="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1000" b="0" i="0" u="none" strike="noStrike" baseline="0">
              <a:solidFill>
                <a:srgbClr val="0000FF"/>
              </a:solidFill>
              <a:latin typeface="Times New Roman"/>
              <a:cs typeface="Times New Roman"/>
            </a:rPr>
            <a:t>During the year, the Chief Executive of Barnsley College has been a director of Progress Training Limited and was the Chair of Barnsley College Educational Trust.</a:t>
          </a:r>
          <a:r>
            <a:rPr lang="en-GB" sz="1000" b="0" i="0" u="none" strike="noStrike" baseline="0">
              <a:solidFill>
                <a:srgbClr val="000000"/>
              </a:solidFill>
              <a:latin typeface="Times New Roman"/>
              <a:cs typeface="Times New Roman"/>
            </a:rPr>
            <a:t>  Details of these relationships are held on the College's register of interests, which is available for inspection at the Old Mill Lane site.  these relationships do not give rise to any material transactions which need to be disclosed.</a:t>
          </a:r>
        </a:p>
        <a:p>
          <a:pPr algn="l" rtl="0">
            <a:defRPr sz="1000"/>
          </a:pPr>
          <a:endParaRPr lang="en-GB" sz="1000" b="0" i="0" u="none" strike="noStrike" baseline="0">
            <a:solidFill>
              <a:srgbClr val="000000"/>
            </a:solidFill>
            <a:latin typeface="Times New Roman"/>
            <a:cs typeface="Times New Roman"/>
          </a:endParaRPr>
        </a:p>
        <a:p>
          <a:pPr algn="l" rtl="0">
            <a:defRPr sz="1000"/>
          </a:pPr>
          <a:r>
            <a:rPr lang="en-GB" sz="1000" b="0" i="0" u="none" strike="noStrike" baseline="0">
              <a:solidFill>
                <a:srgbClr val="000000"/>
              </a:solidFill>
              <a:latin typeface="Times New Roman"/>
              <a:cs typeface="Times New Roman"/>
            </a:rPr>
            <a:t>The Acting Chief Executive</a:t>
          </a:r>
          <a:r>
            <a:rPr lang="en-GB" sz="1000" b="0" i="0" u="none" strike="noStrike" baseline="0">
              <a:solidFill>
                <a:srgbClr val="FF0000"/>
              </a:solidFill>
              <a:latin typeface="Times New Roman"/>
              <a:cs typeface="Times New Roman"/>
            </a:rPr>
            <a:t> </a:t>
          </a:r>
          <a:r>
            <a:rPr lang="en-GB" sz="1000" b="0" i="0" u="none" strike="noStrike" baseline="0">
              <a:solidFill>
                <a:srgbClr val="000000"/>
              </a:solidFill>
              <a:latin typeface="Times New Roman"/>
              <a:cs typeface="Times New Roman"/>
            </a:rPr>
            <a:t>has been a director of Barnsley Design 2001 Limited </a:t>
          </a:r>
          <a:r>
            <a:rPr lang="en-GB" sz="1000" b="0" i="0" u="none" strike="noStrike" baseline="0">
              <a:solidFill>
                <a:srgbClr val="0000FF"/>
              </a:solidFill>
              <a:latin typeface="Times New Roman"/>
              <a:cs typeface="Times New Roman"/>
            </a:rPr>
            <a:t>until xxxxxx.</a:t>
          </a:r>
          <a:r>
            <a:rPr lang="en-GB" sz="1000" b="0" i="0" u="none" strike="noStrike" baseline="0">
              <a:solidFill>
                <a:srgbClr val="000000"/>
              </a:solidFill>
              <a:latin typeface="Times New Roman"/>
              <a:cs typeface="Times New Roman"/>
            </a:rPr>
            <a:t>  Details of  this relationship</a:t>
          </a:r>
          <a:r>
            <a:rPr lang="en-GB" sz="1000" b="0" i="0" u="none" strike="sngStrike" baseline="0">
              <a:solidFill>
                <a:srgbClr val="000000"/>
              </a:solidFill>
              <a:latin typeface="Times New Roman"/>
              <a:cs typeface="Times New Roman"/>
            </a:rPr>
            <a:t>s</a:t>
          </a:r>
          <a:r>
            <a:rPr lang="en-GB" sz="1000" b="0" i="0" u="none" strike="noStrike" baseline="0">
              <a:solidFill>
                <a:srgbClr val="000000"/>
              </a:solidFill>
              <a:latin typeface="Times New Roman"/>
              <a:cs typeface="Times New Roman"/>
            </a:rPr>
            <a:t> is held on the College's register of interests, which is available for inspection at the Old Mill Site.  This relationship does not give rise to any material transactions which need to be disclosed.</a:t>
          </a:r>
        </a:p>
        <a:p>
          <a:pPr algn="l" rtl="0">
            <a:defRPr sz="1000"/>
          </a:pPr>
          <a:endParaRPr lang="en-GB" sz="1000" b="0" i="0" u="none" strike="noStrike" baseline="0">
            <a:solidFill>
              <a:srgbClr val="000000"/>
            </a:solidFill>
            <a:latin typeface="Times New Roman"/>
            <a:cs typeface="Times New Roman"/>
          </a:endParaRPr>
        </a:p>
        <a:p>
          <a:pPr algn="l" rtl="0">
            <a:defRPr sz="1000"/>
          </a:pPr>
          <a:r>
            <a:rPr lang="en-GB" sz="1000" b="0" i="0" u="none" strike="noStrike" baseline="0">
              <a:solidFill>
                <a:srgbClr val="000000"/>
              </a:solidFill>
              <a:latin typeface="Times New Roman"/>
              <a:cs typeface="Times New Roman"/>
            </a:rPr>
            <a:t>College Board of Governors, former members and members of the College Management Team have other relationships through family members who are employees or students of the College.  These do not give rise to material transactions which need to be disclosed.</a:t>
          </a:r>
        </a:p>
        <a:p>
          <a:pPr algn="l" rtl="0">
            <a:defRPr sz="1000"/>
          </a:pPr>
          <a:endParaRPr lang="en-GB" sz="1000" b="0" i="0" u="none" strike="noStrike" baseline="0">
            <a:solidFill>
              <a:srgbClr val="000000"/>
            </a:solidFill>
            <a:latin typeface="Times New Roman"/>
            <a:cs typeface="Times New Roman"/>
          </a:endParaRPr>
        </a:p>
        <a:p>
          <a:pPr algn="l" rtl="0">
            <a:defRPr sz="1000"/>
          </a:pPr>
          <a:r>
            <a:rPr lang="en-GB" sz="1000" b="0" i="0" u="none" strike="noStrike" baseline="0">
              <a:solidFill>
                <a:srgbClr val="000000"/>
              </a:solidFill>
              <a:latin typeface="Times New Roman"/>
              <a:cs typeface="Times New Roman"/>
            </a:rPr>
            <a:t>Details of these relationships are held on the College's register of interests, which is available for inspection at the Old Mill Site by appointment with the Clerk to Governors</a:t>
          </a:r>
        </a:p>
        <a:p>
          <a:pPr algn="l" rtl="0">
            <a:defRPr sz="1000"/>
          </a:pPr>
          <a:endParaRPr lang="en-GB" sz="1000" b="0" i="0" u="none" strike="noStrike" baseline="0">
            <a:solidFill>
              <a:srgbClr val="000000"/>
            </a:solidFill>
            <a:latin typeface="Times New Roman"/>
            <a:cs typeface="Times New Roman"/>
          </a:endParaRPr>
        </a:p>
        <a:p>
          <a:pPr algn="l" rtl="0">
            <a:defRPr sz="1000"/>
          </a:pPr>
          <a:r>
            <a:rPr lang="en-GB" sz="1000" b="0" i="0" u="none" strike="noStrike" baseline="0">
              <a:solidFill>
                <a:srgbClr val="000000"/>
              </a:solidFill>
              <a:latin typeface="Times New Roman"/>
              <a:cs typeface="Times New Roman"/>
            </a:rPr>
            <a:t>Due to the nature of the College's operations and the composition of the Board of Governors (being drawn from local public and private sector organisations) it is inevitable that transactions will take place with organisations in which a Governor may have an interest. All transactions involving organisations in which a Governor may have an interest are conducted at arm's length and in accordance with the College's financial regulations and normal procurement procedures.  No transactions were identified which should be disclosed under FRS 8 (Financial Report Standard 8) Related Party Disclosures.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3</xdr:row>
      <xdr:rowOff>19050</xdr:rowOff>
    </xdr:from>
    <xdr:to>
      <xdr:col>4</xdr:col>
      <xdr:colOff>542925</xdr:colOff>
      <xdr:row>7</xdr:row>
      <xdr:rowOff>76200</xdr:rowOff>
    </xdr:to>
    <xdr:sp macro="" textlink="">
      <xdr:nvSpPr>
        <xdr:cNvPr id="29734" name="Text Box 38"/>
        <xdr:cNvSpPr txBox="1">
          <a:spLocks noChangeArrowheads="1"/>
        </xdr:cNvSpPr>
      </xdr:nvSpPr>
      <xdr:spPr bwMode="auto">
        <a:xfrm>
          <a:off x="0" y="685800"/>
          <a:ext cx="6238875" cy="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28575</xdr:colOff>
      <xdr:row>32</xdr:row>
      <xdr:rowOff>0</xdr:rowOff>
    </xdr:from>
    <xdr:to>
      <xdr:col>4</xdr:col>
      <xdr:colOff>581025</xdr:colOff>
      <xdr:row>32</xdr:row>
      <xdr:rowOff>0</xdr:rowOff>
    </xdr:to>
    <xdr:sp macro="" textlink="">
      <xdr:nvSpPr>
        <xdr:cNvPr id="29735" name="Text Box 39"/>
        <xdr:cNvSpPr txBox="1">
          <a:spLocks noChangeArrowheads="1"/>
        </xdr:cNvSpPr>
      </xdr:nvSpPr>
      <xdr:spPr bwMode="auto">
        <a:xfrm>
          <a:off x="28575" y="4829175"/>
          <a:ext cx="62484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Members do not believe the College was liable for any corporation tax arising out of the activities during the year</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19050</xdr:colOff>
      <xdr:row>32</xdr:row>
      <xdr:rowOff>0</xdr:rowOff>
    </xdr:from>
    <xdr:to>
      <xdr:col>4</xdr:col>
      <xdr:colOff>561975</xdr:colOff>
      <xdr:row>32</xdr:row>
      <xdr:rowOff>0</xdr:rowOff>
    </xdr:to>
    <xdr:sp macro="" textlink="">
      <xdr:nvSpPr>
        <xdr:cNvPr id="29736" name="Text Box 40"/>
        <xdr:cNvSpPr txBox="1">
          <a:spLocks noChangeArrowheads="1"/>
        </xdr:cNvSpPr>
      </xdr:nvSpPr>
      <xdr:spPr bwMode="auto">
        <a:xfrm>
          <a:off x="19050" y="4829175"/>
          <a:ext cx="62388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College has historically allowed selective Voluntary Early Retirement (VER).  This VER scheme incorporated an element of enhanced pension to be funded by the College over the remaining life of the employees.  A provision has been created, which has been offset by enhanced pension payments made to employees throughout the year.  This provision is in accordance with the guideline for indexation issued by the FEFC in Circular 93/22 as a basis for calculation.  The resultant provision is £* *** ***</a:t>
          </a:r>
        </a:p>
        <a:p>
          <a:pPr algn="l" rtl="0">
            <a:defRPr sz="1000"/>
          </a:pPr>
          <a:endParaRPr lang="en-GB" sz="1000" b="0" i="0" u="none" strike="noStrike" baseline="0">
            <a:solidFill>
              <a:srgbClr val="000000"/>
            </a:solidFill>
            <a:latin typeface="Arial"/>
            <a:cs typeface="Arial"/>
          </a:endParaRPr>
        </a:p>
      </xdr:txBody>
    </xdr:sp>
    <xdr:clientData/>
  </xdr:twoCellAnchor>
  <xdr:oneCellAnchor>
    <xdr:from>
      <xdr:col>0</xdr:col>
      <xdr:colOff>3162300</xdr:colOff>
      <xdr:row>33</xdr:row>
      <xdr:rowOff>0</xdr:rowOff>
    </xdr:from>
    <xdr:ext cx="76200" cy="200025"/>
    <xdr:sp macro="" textlink="">
      <xdr:nvSpPr>
        <xdr:cNvPr id="29737" name="Text Box 41"/>
        <xdr:cNvSpPr txBox="1">
          <a:spLocks noChangeArrowheads="1"/>
        </xdr:cNvSpPr>
      </xdr:nvSpPr>
      <xdr:spPr bwMode="auto">
        <a:xfrm>
          <a:off x="3162300" y="4991100"/>
          <a:ext cx="76200" cy="200025"/>
        </a:xfrm>
        <a:prstGeom prst="rect">
          <a:avLst/>
        </a:prstGeom>
        <a:noFill/>
        <a:ln w="9525">
          <a:noFill/>
          <a:miter lim="800000"/>
          <a:headEnd/>
          <a:tailEnd/>
        </a:ln>
      </xdr:spPr>
    </xdr:sp>
    <xdr:clientData/>
  </xdr:oneCellAnchor>
  <xdr:oneCellAnchor>
    <xdr:from>
      <xdr:col>0</xdr:col>
      <xdr:colOff>3171825</xdr:colOff>
      <xdr:row>33</xdr:row>
      <xdr:rowOff>0</xdr:rowOff>
    </xdr:from>
    <xdr:ext cx="76200" cy="200025"/>
    <xdr:sp macro="" textlink="">
      <xdr:nvSpPr>
        <xdr:cNvPr id="29738" name="Text Box 42"/>
        <xdr:cNvSpPr txBox="1">
          <a:spLocks noChangeArrowheads="1"/>
        </xdr:cNvSpPr>
      </xdr:nvSpPr>
      <xdr:spPr bwMode="auto">
        <a:xfrm>
          <a:off x="3171825" y="4991100"/>
          <a:ext cx="76200" cy="200025"/>
        </a:xfrm>
        <a:prstGeom prst="rect">
          <a:avLst/>
        </a:prstGeom>
        <a:noFill/>
        <a:ln w="9525">
          <a:noFill/>
          <a:miter lim="800000"/>
          <a:headEnd/>
          <a:tailEnd/>
        </a:ln>
      </xdr:spPr>
    </xdr:sp>
    <xdr:clientData/>
  </xdr:oneCellAnchor>
  <xdr:oneCellAnchor>
    <xdr:from>
      <xdr:col>0</xdr:col>
      <xdr:colOff>3505200</xdr:colOff>
      <xdr:row>33</xdr:row>
      <xdr:rowOff>0</xdr:rowOff>
    </xdr:from>
    <xdr:ext cx="76200" cy="200025"/>
    <xdr:sp macro="" textlink="">
      <xdr:nvSpPr>
        <xdr:cNvPr id="29739" name="Text Box 43"/>
        <xdr:cNvSpPr txBox="1">
          <a:spLocks noChangeArrowheads="1"/>
        </xdr:cNvSpPr>
      </xdr:nvSpPr>
      <xdr:spPr bwMode="auto">
        <a:xfrm>
          <a:off x="3505200" y="4991100"/>
          <a:ext cx="76200" cy="200025"/>
        </a:xfrm>
        <a:prstGeom prst="rect">
          <a:avLst/>
        </a:prstGeom>
        <a:noFill/>
        <a:ln w="9525">
          <a:noFill/>
          <a:miter lim="800000"/>
          <a:headEnd/>
          <a:tailEnd/>
        </a:ln>
      </xdr:spPr>
    </xdr:sp>
    <xdr:clientData/>
  </xdr:oneCellAnchor>
  <xdr:oneCellAnchor>
    <xdr:from>
      <xdr:col>0</xdr:col>
      <xdr:colOff>3438525</xdr:colOff>
      <xdr:row>33</xdr:row>
      <xdr:rowOff>0</xdr:rowOff>
    </xdr:from>
    <xdr:ext cx="76200" cy="200025"/>
    <xdr:sp macro="" textlink="">
      <xdr:nvSpPr>
        <xdr:cNvPr id="29740" name="Text Box 44"/>
        <xdr:cNvSpPr txBox="1">
          <a:spLocks noChangeArrowheads="1"/>
        </xdr:cNvSpPr>
      </xdr:nvSpPr>
      <xdr:spPr bwMode="auto">
        <a:xfrm>
          <a:off x="3438525" y="4991100"/>
          <a:ext cx="76200" cy="200025"/>
        </a:xfrm>
        <a:prstGeom prst="rect">
          <a:avLst/>
        </a:prstGeom>
        <a:noFill/>
        <a:ln w="9525">
          <a:noFill/>
          <a:miter lim="800000"/>
          <a:headEnd/>
          <a:tailEnd/>
        </a:ln>
      </xdr:spPr>
    </xdr:sp>
    <xdr:clientData/>
  </xdr:oneCellAnchor>
  <xdr:oneCellAnchor>
    <xdr:from>
      <xdr:col>1</xdr:col>
      <xdr:colOff>0</xdr:colOff>
      <xdr:row>33</xdr:row>
      <xdr:rowOff>0</xdr:rowOff>
    </xdr:from>
    <xdr:ext cx="76200" cy="200025"/>
    <xdr:sp macro="" textlink="">
      <xdr:nvSpPr>
        <xdr:cNvPr id="29741" name="Text Box 45"/>
        <xdr:cNvSpPr txBox="1">
          <a:spLocks noChangeArrowheads="1"/>
        </xdr:cNvSpPr>
      </xdr:nvSpPr>
      <xdr:spPr bwMode="auto">
        <a:xfrm>
          <a:off x="4695825" y="4991100"/>
          <a:ext cx="76200" cy="200025"/>
        </a:xfrm>
        <a:prstGeom prst="rect">
          <a:avLst/>
        </a:prstGeom>
        <a:noFill/>
        <a:ln w="9525">
          <a:noFill/>
          <a:miter lim="800000"/>
          <a:headEnd/>
          <a:tailEnd/>
        </a:ln>
      </xdr:spPr>
    </xdr:sp>
    <xdr:clientData/>
  </xdr:oneCellAnchor>
  <xdr:oneCellAnchor>
    <xdr:from>
      <xdr:col>1</xdr:col>
      <xdr:colOff>0</xdr:colOff>
      <xdr:row>33</xdr:row>
      <xdr:rowOff>0</xdr:rowOff>
    </xdr:from>
    <xdr:ext cx="76200" cy="200025"/>
    <xdr:sp macro="" textlink="">
      <xdr:nvSpPr>
        <xdr:cNvPr id="29742" name="Text Box 46"/>
        <xdr:cNvSpPr txBox="1">
          <a:spLocks noChangeArrowheads="1"/>
        </xdr:cNvSpPr>
      </xdr:nvSpPr>
      <xdr:spPr bwMode="auto">
        <a:xfrm>
          <a:off x="4695825" y="4991100"/>
          <a:ext cx="76200" cy="200025"/>
        </a:xfrm>
        <a:prstGeom prst="rect">
          <a:avLst/>
        </a:prstGeom>
        <a:noFill/>
        <a:ln w="9525">
          <a:noFill/>
          <a:miter lim="800000"/>
          <a:headEnd/>
          <a:tailEnd/>
        </a:ln>
      </xdr:spPr>
    </xdr:sp>
    <xdr:clientData/>
  </xdr:oneCellAnchor>
  <xdr:oneCellAnchor>
    <xdr:from>
      <xdr:col>1</xdr:col>
      <xdr:colOff>0</xdr:colOff>
      <xdr:row>33</xdr:row>
      <xdr:rowOff>0</xdr:rowOff>
    </xdr:from>
    <xdr:ext cx="76200" cy="200025"/>
    <xdr:sp macro="" textlink="">
      <xdr:nvSpPr>
        <xdr:cNvPr id="29743" name="Text Box 47"/>
        <xdr:cNvSpPr txBox="1">
          <a:spLocks noChangeArrowheads="1"/>
        </xdr:cNvSpPr>
      </xdr:nvSpPr>
      <xdr:spPr bwMode="auto">
        <a:xfrm>
          <a:off x="4695825" y="4991100"/>
          <a:ext cx="76200" cy="200025"/>
        </a:xfrm>
        <a:prstGeom prst="rect">
          <a:avLst/>
        </a:prstGeom>
        <a:noFill/>
        <a:ln w="9525">
          <a:noFill/>
          <a:miter lim="800000"/>
          <a:headEnd/>
          <a:tailEnd/>
        </a:ln>
      </xdr:spPr>
    </xdr:sp>
    <xdr:clientData/>
  </xdr:oneCellAnchor>
  <xdr:oneCellAnchor>
    <xdr:from>
      <xdr:col>1</xdr:col>
      <xdr:colOff>0</xdr:colOff>
      <xdr:row>33</xdr:row>
      <xdr:rowOff>0</xdr:rowOff>
    </xdr:from>
    <xdr:ext cx="76200" cy="200025"/>
    <xdr:sp macro="" textlink="">
      <xdr:nvSpPr>
        <xdr:cNvPr id="29744" name="Text Box 48"/>
        <xdr:cNvSpPr txBox="1">
          <a:spLocks noChangeArrowheads="1"/>
        </xdr:cNvSpPr>
      </xdr:nvSpPr>
      <xdr:spPr bwMode="auto">
        <a:xfrm>
          <a:off x="4695825" y="4991100"/>
          <a:ext cx="76200" cy="200025"/>
        </a:xfrm>
        <a:prstGeom prst="rect">
          <a:avLst/>
        </a:prstGeom>
        <a:noFill/>
        <a:ln w="9525">
          <a:noFill/>
          <a:miter lim="800000"/>
          <a:headEnd/>
          <a:tailEnd/>
        </a:ln>
      </xdr:spPr>
    </xdr:sp>
    <xdr:clientData/>
  </xdr:oneCellAnchor>
  <xdr:oneCellAnchor>
    <xdr:from>
      <xdr:col>0</xdr:col>
      <xdr:colOff>552450</xdr:colOff>
      <xdr:row>33</xdr:row>
      <xdr:rowOff>0</xdr:rowOff>
    </xdr:from>
    <xdr:ext cx="76200" cy="200025"/>
    <xdr:sp macro="" textlink="">
      <xdr:nvSpPr>
        <xdr:cNvPr id="29745" name="Text Box 49"/>
        <xdr:cNvSpPr txBox="1">
          <a:spLocks noChangeArrowheads="1"/>
        </xdr:cNvSpPr>
      </xdr:nvSpPr>
      <xdr:spPr bwMode="auto">
        <a:xfrm>
          <a:off x="552450" y="4991100"/>
          <a:ext cx="76200" cy="200025"/>
        </a:xfrm>
        <a:prstGeom prst="rect">
          <a:avLst/>
        </a:prstGeom>
        <a:noFill/>
        <a:ln w="9525">
          <a:noFill/>
          <a:miter lim="800000"/>
          <a:headEnd/>
          <a:tailEnd/>
        </a:ln>
      </xdr:spPr>
    </xdr:sp>
    <xdr:clientData/>
  </xdr:oneCellAnchor>
  <xdr:oneCellAnchor>
    <xdr:from>
      <xdr:col>0</xdr:col>
      <xdr:colOff>3105150</xdr:colOff>
      <xdr:row>33</xdr:row>
      <xdr:rowOff>0</xdr:rowOff>
    </xdr:from>
    <xdr:ext cx="76200" cy="200025"/>
    <xdr:sp macro="" textlink="">
      <xdr:nvSpPr>
        <xdr:cNvPr id="29746" name="Text Box 50"/>
        <xdr:cNvSpPr txBox="1">
          <a:spLocks noChangeArrowheads="1"/>
        </xdr:cNvSpPr>
      </xdr:nvSpPr>
      <xdr:spPr bwMode="auto">
        <a:xfrm>
          <a:off x="3105150" y="4991100"/>
          <a:ext cx="76200" cy="200025"/>
        </a:xfrm>
        <a:prstGeom prst="rect">
          <a:avLst/>
        </a:prstGeom>
        <a:noFill/>
        <a:ln w="9525">
          <a:noFill/>
          <a:miter lim="800000"/>
          <a:headEnd/>
          <a:tailEnd/>
        </a:ln>
      </xdr:spPr>
    </xdr:sp>
    <xdr:clientData/>
  </xdr:oneCellAnchor>
  <xdr:oneCellAnchor>
    <xdr:from>
      <xdr:col>0</xdr:col>
      <xdr:colOff>2714625</xdr:colOff>
      <xdr:row>33</xdr:row>
      <xdr:rowOff>0</xdr:rowOff>
    </xdr:from>
    <xdr:ext cx="76200" cy="200025"/>
    <xdr:sp macro="" textlink="">
      <xdr:nvSpPr>
        <xdr:cNvPr id="29747" name="Text Box 51"/>
        <xdr:cNvSpPr txBox="1">
          <a:spLocks noChangeArrowheads="1"/>
        </xdr:cNvSpPr>
      </xdr:nvSpPr>
      <xdr:spPr bwMode="auto">
        <a:xfrm>
          <a:off x="2714625" y="4991100"/>
          <a:ext cx="76200" cy="200025"/>
        </a:xfrm>
        <a:prstGeom prst="rect">
          <a:avLst/>
        </a:prstGeom>
        <a:noFill/>
        <a:ln w="9525">
          <a:noFill/>
          <a:miter lim="800000"/>
          <a:headEnd/>
          <a:tailEnd/>
        </a:ln>
      </xdr:spPr>
    </xdr:sp>
    <xdr:clientData/>
  </xdr:oneCellAnchor>
  <xdr:oneCellAnchor>
    <xdr:from>
      <xdr:col>0</xdr:col>
      <xdr:colOff>2771775</xdr:colOff>
      <xdr:row>33</xdr:row>
      <xdr:rowOff>0</xdr:rowOff>
    </xdr:from>
    <xdr:ext cx="76200" cy="200025"/>
    <xdr:sp macro="" textlink="">
      <xdr:nvSpPr>
        <xdr:cNvPr id="29748" name="Text Box 52"/>
        <xdr:cNvSpPr txBox="1">
          <a:spLocks noChangeArrowheads="1"/>
        </xdr:cNvSpPr>
      </xdr:nvSpPr>
      <xdr:spPr bwMode="auto">
        <a:xfrm>
          <a:off x="2771775" y="4991100"/>
          <a:ext cx="76200" cy="200025"/>
        </a:xfrm>
        <a:prstGeom prst="rect">
          <a:avLst/>
        </a:prstGeom>
        <a:noFill/>
        <a:ln w="9525">
          <a:noFill/>
          <a:miter lim="800000"/>
          <a:headEnd/>
          <a:tailEnd/>
        </a:ln>
      </xdr:spPr>
    </xdr:sp>
    <xdr:clientData/>
  </xdr:oneCellAnchor>
  <xdr:oneCellAnchor>
    <xdr:from>
      <xdr:col>0</xdr:col>
      <xdr:colOff>2828925</xdr:colOff>
      <xdr:row>33</xdr:row>
      <xdr:rowOff>0</xdr:rowOff>
    </xdr:from>
    <xdr:ext cx="76200" cy="200025"/>
    <xdr:sp macro="" textlink="">
      <xdr:nvSpPr>
        <xdr:cNvPr id="29749" name="Text Box 53"/>
        <xdr:cNvSpPr txBox="1">
          <a:spLocks noChangeArrowheads="1"/>
        </xdr:cNvSpPr>
      </xdr:nvSpPr>
      <xdr:spPr bwMode="auto">
        <a:xfrm>
          <a:off x="2828925" y="4991100"/>
          <a:ext cx="76200" cy="200025"/>
        </a:xfrm>
        <a:prstGeom prst="rect">
          <a:avLst/>
        </a:prstGeom>
        <a:noFill/>
        <a:ln w="9525">
          <a:noFill/>
          <a:miter lim="800000"/>
          <a:headEnd/>
          <a:tailEnd/>
        </a:ln>
      </xdr:spPr>
    </xdr:sp>
    <xdr:clientData/>
  </xdr:oneCellAnchor>
  <xdr:oneCellAnchor>
    <xdr:from>
      <xdr:col>0</xdr:col>
      <xdr:colOff>2828925</xdr:colOff>
      <xdr:row>33</xdr:row>
      <xdr:rowOff>0</xdr:rowOff>
    </xdr:from>
    <xdr:ext cx="76200" cy="200025"/>
    <xdr:sp macro="" textlink="">
      <xdr:nvSpPr>
        <xdr:cNvPr id="29750" name="Text Box 54"/>
        <xdr:cNvSpPr txBox="1">
          <a:spLocks noChangeArrowheads="1"/>
        </xdr:cNvSpPr>
      </xdr:nvSpPr>
      <xdr:spPr bwMode="auto">
        <a:xfrm>
          <a:off x="2828925" y="4991100"/>
          <a:ext cx="76200" cy="200025"/>
        </a:xfrm>
        <a:prstGeom prst="rect">
          <a:avLst/>
        </a:prstGeom>
        <a:noFill/>
        <a:ln w="9525">
          <a:noFill/>
          <a:miter lim="800000"/>
          <a:headEnd/>
          <a:tailEnd/>
        </a:ln>
      </xdr:spPr>
    </xdr:sp>
    <xdr:clientData/>
  </xdr:oneCellAnchor>
  <xdr:oneCellAnchor>
    <xdr:from>
      <xdr:col>0</xdr:col>
      <xdr:colOff>2828925</xdr:colOff>
      <xdr:row>33</xdr:row>
      <xdr:rowOff>0</xdr:rowOff>
    </xdr:from>
    <xdr:ext cx="76200" cy="200025"/>
    <xdr:sp macro="" textlink="">
      <xdr:nvSpPr>
        <xdr:cNvPr id="29751" name="Text Box 55"/>
        <xdr:cNvSpPr txBox="1">
          <a:spLocks noChangeArrowheads="1"/>
        </xdr:cNvSpPr>
      </xdr:nvSpPr>
      <xdr:spPr bwMode="auto">
        <a:xfrm>
          <a:off x="2828925" y="4991100"/>
          <a:ext cx="76200" cy="200025"/>
        </a:xfrm>
        <a:prstGeom prst="rect">
          <a:avLst/>
        </a:prstGeom>
        <a:noFill/>
        <a:ln w="9525">
          <a:noFill/>
          <a:miter lim="800000"/>
          <a:headEnd/>
          <a:tailEnd/>
        </a:ln>
      </xdr:spPr>
    </xdr:sp>
    <xdr:clientData/>
  </xdr:oneCellAnchor>
  <xdr:twoCellAnchor>
    <xdr:from>
      <xdr:col>0</xdr:col>
      <xdr:colOff>28575</xdr:colOff>
      <xdr:row>32</xdr:row>
      <xdr:rowOff>0</xdr:rowOff>
    </xdr:from>
    <xdr:to>
      <xdr:col>4</xdr:col>
      <xdr:colOff>581025</xdr:colOff>
      <xdr:row>32</xdr:row>
      <xdr:rowOff>0</xdr:rowOff>
    </xdr:to>
    <xdr:sp macro="" textlink="">
      <xdr:nvSpPr>
        <xdr:cNvPr id="29752" name="Text Box 56"/>
        <xdr:cNvSpPr txBox="1">
          <a:spLocks noChangeArrowheads="1"/>
        </xdr:cNvSpPr>
      </xdr:nvSpPr>
      <xdr:spPr bwMode="auto">
        <a:xfrm>
          <a:off x="28575" y="4829175"/>
          <a:ext cx="62484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Members do not believe the College was liable for any corporation tax arising out of the activities during the year</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19050</xdr:colOff>
      <xdr:row>32</xdr:row>
      <xdr:rowOff>0</xdr:rowOff>
    </xdr:from>
    <xdr:to>
      <xdr:col>4</xdr:col>
      <xdr:colOff>561975</xdr:colOff>
      <xdr:row>32</xdr:row>
      <xdr:rowOff>0</xdr:rowOff>
    </xdr:to>
    <xdr:sp macro="" textlink="">
      <xdr:nvSpPr>
        <xdr:cNvPr id="29753" name="Text Box 57"/>
        <xdr:cNvSpPr txBox="1">
          <a:spLocks noChangeArrowheads="1"/>
        </xdr:cNvSpPr>
      </xdr:nvSpPr>
      <xdr:spPr bwMode="auto">
        <a:xfrm>
          <a:off x="19050" y="4829175"/>
          <a:ext cx="62388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College has historically allowed selective Voluntary Early Retirement (VER).  This VER scheme incorporated an element of enhanced pension to be funded by the College over the remaining life of the employees.  A provision has been created, which has been offset by enhanced pension payments made to employees throughout the year.  This provision is in accordance with the guideline for indexation issued by the FEFC in Circular 93/22 as a basis for calculation.  The resultant provision is £* *** ***</a:t>
          </a:r>
        </a:p>
        <a:p>
          <a:pPr algn="l" rtl="0">
            <a:defRPr sz="1000"/>
          </a:pPr>
          <a:endParaRPr lang="en-GB" sz="1000" b="0" i="0" u="none" strike="noStrike" baseline="0">
            <a:solidFill>
              <a:srgbClr val="000000"/>
            </a:solidFill>
            <a:latin typeface="Arial"/>
            <a:cs typeface="Arial"/>
          </a:endParaRPr>
        </a:p>
      </xdr:txBody>
    </xdr:sp>
    <xdr:clientData/>
  </xdr:twoCellAnchor>
  <xdr:oneCellAnchor>
    <xdr:from>
      <xdr:col>0</xdr:col>
      <xdr:colOff>3162300</xdr:colOff>
      <xdr:row>33</xdr:row>
      <xdr:rowOff>0</xdr:rowOff>
    </xdr:from>
    <xdr:ext cx="76200" cy="200025"/>
    <xdr:sp macro="" textlink="">
      <xdr:nvSpPr>
        <xdr:cNvPr id="29754" name="Text Box 58"/>
        <xdr:cNvSpPr txBox="1">
          <a:spLocks noChangeArrowheads="1"/>
        </xdr:cNvSpPr>
      </xdr:nvSpPr>
      <xdr:spPr bwMode="auto">
        <a:xfrm>
          <a:off x="3162300" y="4991100"/>
          <a:ext cx="76200" cy="200025"/>
        </a:xfrm>
        <a:prstGeom prst="rect">
          <a:avLst/>
        </a:prstGeom>
        <a:noFill/>
        <a:ln w="9525">
          <a:noFill/>
          <a:miter lim="800000"/>
          <a:headEnd/>
          <a:tailEnd/>
        </a:ln>
      </xdr:spPr>
    </xdr:sp>
    <xdr:clientData/>
  </xdr:oneCellAnchor>
  <xdr:oneCellAnchor>
    <xdr:from>
      <xdr:col>0</xdr:col>
      <xdr:colOff>3171825</xdr:colOff>
      <xdr:row>33</xdr:row>
      <xdr:rowOff>0</xdr:rowOff>
    </xdr:from>
    <xdr:ext cx="76200" cy="200025"/>
    <xdr:sp macro="" textlink="">
      <xdr:nvSpPr>
        <xdr:cNvPr id="29755" name="Text Box 59"/>
        <xdr:cNvSpPr txBox="1">
          <a:spLocks noChangeArrowheads="1"/>
        </xdr:cNvSpPr>
      </xdr:nvSpPr>
      <xdr:spPr bwMode="auto">
        <a:xfrm>
          <a:off x="3171825" y="4991100"/>
          <a:ext cx="76200" cy="200025"/>
        </a:xfrm>
        <a:prstGeom prst="rect">
          <a:avLst/>
        </a:prstGeom>
        <a:noFill/>
        <a:ln w="9525">
          <a:noFill/>
          <a:miter lim="800000"/>
          <a:headEnd/>
          <a:tailEnd/>
        </a:ln>
      </xdr:spPr>
    </xdr:sp>
    <xdr:clientData/>
  </xdr:oneCellAnchor>
  <xdr:oneCellAnchor>
    <xdr:from>
      <xdr:col>0</xdr:col>
      <xdr:colOff>3505200</xdr:colOff>
      <xdr:row>33</xdr:row>
      <xdr:rowOff>0</xdr:rowOff>
    </xdr:from>
    <xdr:ext cx="76200" cy="200025"/>
    <xdr:sp macro="" textlink="">
      <xdr:nvSpPr>
        <xdr:cNvPr id="29756" name="Text Box 60"/>
        <xdr:cNvSpPr txBox="1">
          <a:spLocks noChangeArrowheads="1"/>
        </xdr:cNvSpPr>
      </xdr:nvSpPr>
      <xdr:spPr bwMode="auto">
        <a:xfrm>
          <a:off x="3505200" y="4991100"/>
          <a:ext cx="76200" cy="200025"/>
        </a:xfrm>
        <a:prstGeom prst="rect">
          <a:avLst/>
        </a:prstGeom>
        <a:noFill/>
        <a:ln w="9525">
          <a:noFill/>
          <a:miter lim="800000"/>
          <a:headEnd/>
          <a:tailEnd/>
        </a:ln>
      </xdr:spPr>
    </xdr:sp>
    <xdr:clientData/>
  </xdr:oneCellAnchor>
  <xdr:oneCellAnchor>
    <xdr:from>
      <xdr:col>0</xdr:col>
      <xdr:colOff>3438525</xdr:colOff>
      <xdr:row>33</xdr:row>
      <xdr:rowOff>0</xdr:rowOff>
    </xdr:from>
    <xdr:ext cx="76200" cy="200025"/>
    <xdr:sp macro="" textlink="">
      <xdr:nvSpPr>
        <xdr:cNvPr id="29757" name="Text Box 61"/>
        <xdr:cNvSpPr txBox="1">
          <a:spLocks noChangeArrowheads="1"/>
        </xdr:cNvSpPr>
      </xdr:nvSpPr>
      <xdr:spPr bwMode="auto">
        <a:xfrm>
          <a:off x="3438525" y="4991100"/>
          <a:ext cx="76200" cy="200025"/>
        </a:xfrm>
        <a:prstGeom prst="rect">
          <a:avLst/>
        </a:prstGeom>
        <a:noFill/>
        <a:ln w="9525">
          <a:noFill/>
          <a:miter lim="800000"/>
          <a:headEnd/>
          <a:tailEnd/>
        </a:ln>
      </xdr:spPr>
    </xdr:sp>
    <xdr:clientData/>
  </xdr:oneCellAnchor>
  <xdr:oneCellAnchor>
    <xdr:from>
      <xdr:col>1</xdr:col>
      <xdr:colOff>0</xdr:colOff>
      <xdr:row>33</xdr:row>
      <xdr:rowOff>0</xdr:rowOff>
    </xdr:from>
    <xdr:ext cx="76200" cy="200025"/>
    <xdr:sp macro="" textlink="">
      <xdr:nvSpPr>
        <xdr:cNvPr id="29758" name="Text Box 62"/>
        <xdr:cNvSpPr txBox="1">
          <a:spLocks noChangeArrowheads="1"/>
        </xdr:cNvSpPr>
      </xdr:nvSpPr>
      <xdr:spPr bwMode="auto">
        <a:xfrm>
          <a:off x="4695825" y="4991100"/>
          <a:ext cx="76200" cy="200025"/>
        </a:xfrm>
        <a:prstGeom prst="rect">
          <a:avLst/>
        </a:prstGeom>
        <a:noFill/>
        <a:ln w="9525">
          <a:noFill/>
          <a:miter lim="800000"/>
          <a:headEnd/>
          <a:tailEnd/>
        </a:ln>
      </xdr:spPr>
    </xdr:sp>
    <xdr:clientData/>
  </xdr:oneCellAnchor>
  <xdr:oneCellAnchor>
    <xdr:from>
      <xdr:col>1</xdr:col>
      <xdr:colOff>0</xdr:colOff>
      <xdr:row>33</xdr:row>
      <xdr:rowOff>0</xdr:rowOff>
    </xdr:from>
    <xdr:ext cx="76200" cy="200025"/>
    <xdr:sp macro="" textlink="">
      <xdr:nvSpPr>
        <xdr:cNvPr id="29759" name="Text Box 63"/>
        <xdr:cNvSpPr txBox="1">
          <a:spLocks noChangeArrowheads="1"/>
        </xdr:cNvSpPr>
      </xdr:nvSpPr>
      <xdr:spPr bwMode="auto">
        <a:xfrm>
          <a:off x="4695825" y="4991100"/>
          <a:ext cx="76200" cy="200025"/>
        </a:xfrm>
        <a:prstGeom prst="rect">
          <a:avLst/>
        </a:prstGeom>
        <a:noFill/>
        <a:ln w="9525">
          <a:noFill/>
          <a:miter lim="800000"/>
          <a:headEnd/>
          <a:tailEnd/>
        </a:ln>
      </xdr:spPr>
    </xdr:sp>
    <xdr:clientData/>
  </xdr:oneCellAnchor>
  <xdr:oneCellAnchor>
    <xdr:from>
      <xdr:col>1</xdr:col>
      <xdr:colOff>0</xdr:colOff>
      <xdr:row>33</xdr:row>
      <xdr:rowOff>0</xdr:rowOff>
    </xdr:from>
    <xdr:ext cx="76200" cy="200025"/>
    <xdr:sp macro="" textlink="">
      <xdr:nvSpPr>
        <xdr:cNvPr id="29760" name="Text Box 64"/>
        <xdr:cNvSpPr txBox="1">
          <a:spLocks noChangeArrowheads="1"/>
        </xdr:cNvSpPr>
      </xdr:nvSpPr>
      <xdr:spPr bwMode="auto">
        <a:xfrm>
          <a:off x="4695825" y="4991100"/>
          <a:ext cx="76200" cy="200025"/>
        </a:xfrm>
        <a:prstGeom prst="rect">
          <a:avLst/>
        </a:prstGeom>
        <a:noFill/>
        <a:ln w="9525">
          <a:noFill/>
          <a:miter lim="800000"/>
          <a:headEnd/>
          <a:tailEnd/>
        </a:ln>
      </xdr:spPr>
    </xdr:sp>
    <xdr:clientData/>
  </xdr:oneCellAnchor>
  <xdr:oneCellAnchor>
    <xdr:from>
      <xdr:col>1</xdr:col>
      <xdr:colOff>0</xdr:colOff>
      <xdr:row>33</xdr:row>
      <xdr:rowOff>0</xdr:rowOff>
    </xdr:from>
    <xdr:ext cx="76200" cy="200025"/>
    <xdr:sp macro="" textlink="">
      <xdr:nvSpPr>
        <xdr:cNvPr id="29761" name="Text Box 65"/>
        <xdr:cNvSpPr txBox="1">
          <a:spLocks noChangeArrowheads="1"/>
        </xdr:cNvSpPr>
      </xdr:nvSpPr>
      <xdr:spPr bwMode="auto">
        <a:xfrm>
          <a:off x="4695825" y="4991100"/>
          <a:ext cx="76200" cy="200025"/>
        </a:xfrm>
        <a:prstGeom prst="rect">
          <a:avLst/>
        </a:prstGeom>
        <a:noFill/>
        <a:ln w="9525">
          <a:noFill/>
          <a:miter lim="800000"/>
          <a:headEnd/>
          <a:tailEnd/>
        </a:ln>
      </xdr:spPr>
    </xdr:sp>
    <xdr:clientData/>
  </xdr:oneCellAnchor>
  <xdr:oneCellAnchor>
    <xdr:from>
      <xdr:col>0</xdr:col>
      <xdr:colOff>552450</xdr:colOff>
      <xdr:row>33</xdr:row>
      <xdr:rowOff>0</xdr:rowOff>
    </xdr:from>
    <xdr:ext cx="76200" cy="200025"/>
    <xdr:sp macro="" textlink="">
      <xdr:nvSpPr>
        <xdr:cNvPr id="29762" name="Text Box 66"/>
        <xdr:cNvSpPr txBox="1">
          <a:spLocks noChangeArrowheads="1"/>
        </xdr:cNvSpPr>
      </xdr:nvSpPr>
      <xdr:spPr bwMode="auto">
        <a:xfrm>
          <a:off x="552450" y="4991100"/>
          <a:ext cx="76200" cy="200025"/>
        </a:xfrm>
        <a:prstGeom prst="rect">
          <a:avLst/>
        </a:prstGeom>
        <a:noFill/>
        <a:ln w="9525">
          <a:noFill/>
          <a:miter lim="800000"/>
          <a:headEnd/>
          <a:tailEnd/>
        </a:ln>
      </xdr:spPr>
    </xdr:sp>
    <xdr:clientData/>
  </xdr:oneCellAnchor>
  <xdr:oneCellAnchor>
    <xdr:from>
      <xdr:col>0</xdr:col>
      <xdr:colOff>3105150</xdr:colOff>
      <xdr:row>33</xdr:row>
      <xdr:rowOff>0</xdr:rowOff>
    </xdr:from>
    <xdr:ext cx="76200" cy="200025"/>
    <xdr:sp macro="" textlink="">
      <xdr:nvSpPr>
        <xdr:cNvPr id="29763" name="Text Box 67"/>
        <xdr:cNvSpPr txBox="1">
          <a:spLocks noChangeArrowheads="1"/>
        </xdr:cNvSpPr>
      </xdr:nvSpPr>
      <xdr:spPr bwMode="auto">
        <a:xfrm>
          <a:off x="3105150" y="4991100"/>
          <a:ext cx="76200" cy="200025"/>
        </a:xfrm>
        <a:prstGeom prst="rect">
          <a:avLst/>
        </a:prstGeom>
        <a:noFill/>
        <a:ln w="9525">
          <a:noFill/>
          <a:miter lim="800000"/>
          <a:headEnd/>
          <a:tailEnd/>
        </a:ln>
      </xdr:spPr>
    </xdr:sp>
    <xdr:clientData/>
  </xdr:oneCellAnchor>
  <xdr:oneCellAnchor>
    <xdr:from>
      <xdr:col>0</xdr:col>
      <xdr:colOff>2714625</xdr:colOff>
      <xdr:row>33</xdr:row>
      <xdr:rowOff>0</xdr:rowOff>
    </xdr:from>
    <xdr:ext cx="76200" cy="200025"/>
    <xdr:sp macro="" textlink="">
      <xdr:nvSpPr>
        <xdr:cNvPr id="29764" name="Text Box 68"/>
        <xdr:cNvSpPr txBox="1">
          <a:spLocks noChangeArrowheads="1"/>
        </xdr:cNvSpPr>
      </xdr:nvSpPr>
      <xdr:spPr bwMode="auto">
        <a:xfrm>
          <a:off x="2714625" y="4991100"/>
          <a:ext cx="76200" cy="200025"/>
        </a:xfrm>
        <a:prstGeom prst="rect">
          <a:avLst/>
        </a:prstGeom>
        <a:noFill/>
        <a:ln w="9525">
          <a:noFill/>
          <a:miter lim="800000"/>
          <a:headEnd/>
          <a:tailEnd/>
        </a:ln>
      </xdr:spPr>
    </xdr:sp>
    <xdr:clientData/>
  </xdr:oneCellAnchor>
  <xdr:oneCellAnchor>
    <xdr:from>
      <xdr:col>0</xdr:col>
      <xdr:colOff>2771775</xdr:colOff>
      <xdr:row>33</xdr:row>
      <xdr:rowOff>0</xdr:rowOff>
    </xdr:from>
    <xdr:ext cx="76200" cy="200025"/>
    <xdr:sp macro="" textlink="">
      <xdr:nvSpPr>
        <xdr:cNvPr id="29765" name="Text Box 69"/>
        <xdr:cNvSpPr txBox="1">
          <a:spLocks noChangeArrowheads="1"/>
        </xdr:cNvSpPr>
      </xdr:nvSpPr>
      <xdr:spPr bwMode="auto">
        <a:xfrm>
          <a:off x="2771775" y="4991100"/>
          <a:ext cx="76200" cy="200025"/>
        </a:xfrm>
        <a:prstGeom prst="rect">
          <a:avLst/>
        </a:prstGeom>
        <a:noFill/>
        <a:ln w="9525">
          <a:noFill/>
          <a:miter lim="800000"/>
          <a:headEnd/>
          <a:tailEnd/>
        </a:ln>
      </xdr:spPr>
    </xdr:sp>
    <xdr:clientData/>
  </xdr:oneCellAnchor>
  <xdr:oneCellAnchor>
    <xdr:from>
      <xdr:col>0</xdr:col>
      <xdr:colOff>2828925</xdr:colOff>
      <xdr:row>33</xdr:row>
      <xdr:rowOff>0</xdr:rowOff>
    </xdr:from>
    <xdr:ext cx="76200" cy="200025"/>
    <xdr:sp macro="" textlink="">
      <xdr:nvSpPr>
        <xdr:cNvPr id="29766" name="Text Box 70"/>
        <xdr:cNvSpPr txBox="1">
          <a:spLocks noChangeArrowheads="1"/>
        </xdr:cNvSpPr>
      </xdr:nvSpPr>
      <xdr:spPr bwMode="auto">
        <a:xfrm>
          <a:off x="2828925" y="4991100"/>
          <a:ext cx="76200" cy="200025"/>
        </a:xfrm>
        <a:prstGeom prst="rect">
          <a:avLst/>
        </a:prstGeom>
        <a:noFill/>
        <a:ln w="9525">
          <a:noFill/>
          <a:miter lim="800000"/>
          <a:headEnd/>
          <a:tailEnd/>
        </a:ln>
      </xdr:spPr>
    </xdr:sp>
    <xdr:clientData/>
  </xdr:oneCellAnchor>
  <xdr:oneCellAnchor>
    <xdr:from>
      <xdr:col>0</xdr:col>
      <xdr:colOff>2828925</xdr:colOff>
      <xdr:row>33</xdr:row>
      <xdr:rowOff>0</xdr:rowOff>
    </xdr:from>
    <xdr:ext cx="76200" cy="200025"/>
    <xdr:sp macro="" textlink="">
      <xdr:nvSpPr>
        <xdr:cNvPr id="29767" name="Text Box 71"/>
        <xdr:cNvSpPr txBox="1">
          <a:spLocks noChangeArrowheads="1"/>
        </xdr:cNvSpPr>
      </xdr:nvSpPr>
      <xdr:spPr bwMode="auto">
        <a:xfrm>
          <a:off x="2828925" y="4991100"/>
          <a:ext cx="76200" cy="200025"/>
        </a:xfrm>
        <a:prstGeom prst="rect">
          <a:avLst/>
        </a:prstGeom>
        <a:noFill/>
        <a:ln w="9525">
          <a:noFill/>
          <a:miter lim="800000"/>
          <a:headEnd/>
          <a:tailEnd/>
        </a:ln>
      </xdr:spPr>
    </xdr:sp>
    <xdr:clientData/>
  </xdr:oneCellAnchor>
  <xdr:oneCellAnchor>
    <xdr:from>
      <xdr:col>0</xdr:col>
      <xdr:colOff>2828925</xdr:colOff>
      <xdr:row>33</xdr:row>
      <xdr:rowOff>0</xdr:rowOff>
    </xdr:from>
    <xdr:ext cx="76200" cy="200025"/>
    <xdr:sp macro="" textlink="">
      <xdr:nvSpPr>
        <xdr:cNvPr id="29768" name="Text Box 72"/>
        <xdr:cNvSpPr txBox="1">
          <a:spLocks noChangeArrowheads="1"/>
        </xdr:cNvSpPr>
      </xdr:nvSpPr>
      <xdr:spPr bwMode="auto">
        <a:xfrm>
          <a:off x="2828925" y="4991100"/>
          <a:ext cx="76200" cy="20002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28575</xdr:colOff>
      <xdr:row>9</xdr:row>
      <xdr:rowOff>0</xdr:rowOff>
    </xdr:from>
    <xdr:to>
      <xdr:col>4</xdr:col>
      <xdr:colOff>581025</xdr:colOff>
      <xdr:row>9</xdr:row>
      <xdr:rowOff>0</xdr:rowOff>
    </xdr:to>
    <xdr:sp macro="" textlink="">
      <xdr:nvSpPr>
        <xdr:cNvPr id="30721" name="Text Box 1"/>
        <xdr:cNvSpPr txBox="1">
          <a:spLocks noChangeArrowheads="1"/>
        </xdr:cNvSpPr>
      </xdr:nvSpPr>
      <xdr:spPr bwMode="auto">
        <a:xfrm>
          <a:off x="28575" y="1533525"/>
          <a:ext cx="6286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Members do not believe the College was liable for any corporation tax arising out of the activities during the year</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19050</xdr:colOff>
      <xdr:row>9</xdr:row>
      <xdr:rowOff>0</xdr:rowOff>
    </xdr:from>
    <xdr:to>
      <xdr:col>4</xdr:col>
      <xdr:colOff>561975</xdr:colOff>
      <xdr:row>9</xdr:row>
      <xdr:rowOff>0</xdr:rowOff>
    </xdr:to>
    <xdr:sp macro="" textlink="">
      <xdr:nvSpPr>
        <xdr:cNvPr id="30722" name="Text Box 2"/>
        <xdr:cNvSpPr txBox="1">
          <a:spLocks noChangeArrowheads="1"/>
        </xdr:cNvSpPr>
      </xdr:nvSpPr>
      <xdr:spPr bwMode="auto">
        <a:xfrm>
          <a:off x="19050" y="1533525"/>
          <a:ext cx="62769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College has historically allowed selective Voluntary Early Retirement (VER).  This VER scheme incorporated an element of enhanced pension to be funded by the College over the remaining life of the employees.  A provision has been created, which has been offset by enhanced pension payments made to employees throughout the year.  This provision is in accordance with the guideline for indexation issued by the FEFC in Circular 93/22 as a basis for calculation.  The resultant provision is £* *** ***</a:t>
          </a:r>
        </a:p>
        <a:p>
          <a:pPr algn="l" rtl="0">
            <a:defRPr sz="1000"/>
          </a:pPr>
          <a:endParaRPr lang="en-GB" sz="1000" b="0" i="0" u="none" strike="noStrike" baseline="0">
            <a:solidFill>
              <a:srgbClr val="000000"/>
            </a:solidFill>
            <a:latin typeface="Arial"/>
            <a:cs typeface="Arial"/>
          </a:endParaRPr>
        </a:p>
      </xdr:txBody>
    </xdr:sp>
    <xdr:clientData/>
  </xdr:twoCellAnchor>
  <xdr:oneCellAnchor>
    <xdr:from>
      <xdr:col>0</xdr:col>
      <xdr:colOff>3162300</xdr:colOff>
      <xdr:row>9</xdr:row>
      <xdr:rowOff>0</xdr:rowOff>
    </xdr:from>
    <xdr:ext cx="76200" cy="200025"/>
    <xdr:sp macro="" textlink="">
      <xdr:nvSpPr>
        <xdr:cNvPr id="30723" name="Text Box 3"/>
        <xdr:cNvSpPr txBox="1">
          <a:spLocks noChangeArrowheads="1"/>
        </xdr:cNvSpPr>
      </xdr:nvSpPr>
      <xdr:spPr bwMode="auto">
        <a:xfrm>
          <a:off x="3162300" y="1533525"/>
          <a:ext cx="76200" cy="200025"/>
        </a:xfrm>
        <a:prstGeom prst="rect">
          <a:avLst/>
        </a:prstGeom>
        <a:noFill/>
        <a:ln w="9525">
          <a:noFill/>
          <a:miter lim="800000"/>
          <a:headEnd/>
          <a:tailEnd/>
        </a:ln>
      </xdr:spPr>
    </xdr:sp>
    <xdr:clientData/>
  </xdr:oneCellAnchor>
  <xdr:oneCellAnchor>
    <xdr:from>
      <xdr:col>0</xdr:col>
      <xdr:colOff>3171825</xdr:colOff>
      <xdr:row>9</xdr:row>
      <xdr:rowOff>0</xdr:rowOff>
    </xdr:from>
    <xdr:ext cx="76200" cy="200025"/>
    <xdr:sp macro="" textlink="">
      <xdr:nvSpPr>
        <xdr:cNvPr id="30724" name="Text Box 4"/>
        <xdr:cNvSpPr txBox="1">
          <a:spLocks noChangeArrowheads="1"/>
        </xdr:cNvSpPr>
      </xdr:nvSpPr>
      <xdr:spPr bwMode="auto">
        <a:xfrm>
          <a:off x="3171825" y="1533525"/>
          <a:ext cx="76200" cy="200025"/>
        </a:xfrm>
        <a:prstGeom prst="rect">
          <a:avLst/>
        </a:prstGeom>
        <a:noFill/>
        <a:ln w="9525">
          <a:noFill/>
          <a:miter lim="800000"/>
          <a:headEnd/>
          <a:tailEnd/>
        </a:ln>
      </xdr:spPr>
    </xdr:sp>
    <xdr:clientData/>
  </xdr:oneCellAnchor>
  <xdr:oneCellAnchor>
    <xdr:from>
      <xdr:col>0</xdr:col>
      <xdr:colOff>3505200</xdr:colOff>
      <xdr:row>9</xdr:row>
      <xdr:rowOff>0</xdr:rowOff>
    </xdr:from>
    <xdr:ext cx="76200" cy="200025"/>
    <xdr:sp macro="" textlink="">
      <xdr:nvSpPr>
        <xdr:cNvPr id="30725" name="Text Box 5"/>
        <xdr:cNvSpPr txBox="1">
          <a:spLocks noChangeArrowheads="1"/>
        </xdr:cNvSpPr>
      </xdr:nvSpPr>
      <xdr:spPr bwMode="auto">
        <a:xfrm>
          <a:off x="3505200" y="1533525"/>
          <a:ext cx="76200" cy="200025"/>
        </a:xfrm>
        <a:prstGeom prst="rect">
          <a:avLst/>
        </a:prstGeom>
        <a:noFill/>
        <a:ln w="9525">
          <a:noFill/>
          <a:miter lim="800000"/>
          <a:headEnd/>
          <a:tailEnd/>
        </a:ln>
      </xdr:spPr>
    </xdr:sp>
    <xdr:clientData/>
  </xdr:oneCellAnchor>
  <xdr:oneCellAnchor>
    <xdr:from>
      <xdr:col>0</xdr:col>
      <xdr:colOff>3448050</xdr:colOff>
      <xdr:row>9</xdr:row>
      <xdr:rowOff>0</xdr:rowOff>
    </xdr:from>
    <xdr:ext cx="76200" cy="200025"/>
    <xdr:sp macro="" textlink="">
      <xdr:nvSpPr>
        <xdr:cNvPr id="30726" name="Text Box 6"/>
        <xdr:cNvSpPr txBox="1">
          <a:spLocks noChangeArrowheads="1"/>
        </xdr:cNvSpPr>
      </xdr:nvSpPr>
      <xdr:spPr bwMode="auto">
        <a:xfrm>
          <a:off x="3448050" y="1533525"/>
          <a:ext cx="76200" cy="200025"/>
        </a:xfrm>
        <a:prstGeom prst="rect">
          <a:avLst/>
        </a:prstGeom>
        <a:noFill/>
        <a:ln w="9525">
          <a:noFill/>
          <a:miter lim="800000"/>
          <a:headEnd/>
          <a:tailEnd/>
        </a:ln>
      </xdr:spPr>
    </xdr:sp>
    <xdr:clientData/>
  </xdr:oneCellAnchor>
  <xdr:oneCellAnchor>
    <xdr:from>
      <xdr:col>1</xdr:col>
      <xdr:colOff>0</xdr:colOff>
      <xdr:row>9</xdr:row>
      <xdr:rowOff>0</xdr:rowOff>
    </xdr:from>
    <xdr:ext cx="76200" cy="200025"/>
    <xdr:sp macro="" textlink="">
      <xdr:nvSpPr>
        <xdr:cNvPr id="30727" name="Text Box 7"/>
        <xdr:cNvSpPr txBox="1">
          <a:spLocks noChangeArrowheads="1"/>
        </xdr:cNvSpPr>
      </xdr:nvSpPr>
      <xdr:spPr bwMode="auto">
        <a:xfrm>
          <a:off x="4695825" y="1533525"/>
          <a:ext cx="76200" cy="200025"/>
        </a:xfrm>
        <a:prstGeom prst="rect">
          <a:avLst/>
        </a:prstGeom>
        <a:noFill/>
        <a:ln w="9525">
          <a:noFill/>
          <a:miter lim="800000"/>
          <a:headEnd/>
          <a:tailEnd/>
        </a:ln>
      </xdr:spPr>
    </xdr:sp>
    <xdr:clientData/>
  </xdr:oneCellAnchor>
  <xdr:oneCellAnchor>
    <xdr:from>
      <xdr:col>1</xdr:col>
      <xdr:colOff>0</xdr:colOff>
      <xdr:row>9</xdr:row>
      <xdr:rowOff>0</xdr:rowOff>
    </xdr:from>
    <xdr:ext cx="76200" cy="200025"/>
    <xdr:sp macro="" textlink="">
      <xdr:nvSpPr>
        <xdr:cNvPr id="30728" name="Text Box 8"/>
        <xdr:cNvSpPr txBox="1">
          <a:spLocks noChangeArrowheads="1"/>
        </xdr:cNvSpPr>
      </xdr:nvSpPr>
      <xdr:spPr bwMode="auto">
        <a:xfrm>
          <a:off x="4695825" y="1533525"/>
          <a:ext cx="76200" cy="200025"/>
        </a:xfrm>
        <a:prstGeom prst="rect">
          <a:avLst/>
        </a:prstGeom>
        <a:noFill/>
        <a:ln w="9525">
          <a:noFill/>
          <a:miter lim="800000"/>
          <a:headEnd/>
          <a:tailEnd/>
        </a:ln>
      </xdr:spPr>
    </xdr:sp>
    <xdr:clientData/>
  </xdr:oneCellAnchor>
  <xdr:oneCellAnchor>
    <xdr:from>
      <xdr:col>1</xdr:col>
      <xdr:colOff>0</xdr:colOff>
      <xdr:row>9</xdr:row>
      <xdr:rowOff>0</xdr:rowOff>
    </xdr:from>
    <xdr:ext cx="76200" cy="200025"/>
    <xdr:sp macro="" textlink="">
      <xdr:nvSpPr>
        <xdr:cNvPr id="30729" name="Text Box 9"/>
        <xdr:cNvSpPr txBox="1">
          <a:spLocks noChangeArrowheads="1"/>
        </xdr:cNvSpPr>
      </xdr:nvSpPr>
      <xdr:spPr bwMode="auto">
        <a:xfrm>
          <a:off x="4695825" y="1533525"/>
          <a:ext cx="76200" cy="200025"/>
        </a:xfrm>
        <a:prstGeom prst="rect">
          <a:avLst/>
        </a:prstGeom>
        <a:noFill/>
        <a:ln w="9525">
          <a:noFill/>
          <a:miter lim="800000"/>
          <a:headEnd/>
          <a:tailEnd/>
        </a:ln>
      </xdr:spPr>
    </xdr:sp>
    <xdr:clientData/>
  </xdr:oneCellAnchor>
  <xdr:oneCellAnchor>
    <xdr:from>
      <xdr:col>1</xdr:col>
      <xdr:colOff>0</xdr:colOff>
      <xdr:row>9</xdr:row>
      <xdr:rowOff>0</xdr:rowOff>
    </xdr:from>
    <xdr:ext cx="76200" cy="200025"/>
    <xdr:sp macro="" textlink="">
      <xdr:nvSpPr>
        <xdr:cNvPr id="30730" name="Text Box 10"/>
        <xdr:cNvSpPr txBox="1">
          <a:spLocks noChangeArrowheads="1"/>
        </xdr:cNvSpPr>
      </xdr:nvSpPr>
      <xdr:spPr bwMode="auto">
        <a:xfrm>
          <a:off x="4695825" y="1533525"/>
          <a:ext cx="76200" cy="200025"/>
        </a:xfrm>
        <a:prstGeom prst="rect">
          <a:avLst/>
        </a:prstGeom>
        <a:noFill/>
        <a:ln w="9525">
          <a:noFill/>
          <a:miter lim="800000"/>
          <a:headEnd/>
          <a:tailEnd/>
        </a:ln>
      </xdr:spPr>
    </xdr:sp>
    <xdr:clientData/>
  </xdr:oneCellAnchor>
  <xdr:oneCellAnchor>
    <xdr:from>
      <xdr:col>0</xdr:col>
      <xdr:colOff>552450</xdr:colOff>
      <xdr:row>9</xdr:row>
      <xdr:rowOff>0</xdr:rowOff>
    </xdr:from>
    <xdr:ext cx="76200" cy="200025"/>
    <xdr:sp macro="" textlink="">
      <xdr:nvSpPr>
        <xdr:cNvPr id="30731" name="Text Box 11"/>
        <xdr:cNvSpPr txBox="1">
          <a:spLocks noChangeArrowheads="1"/>
        </xdr:cNvSpPr>
      </xdr:nvSpPr>
      <xdr:spPr bwMode="auto">
        <a:xfrm>
          <a:off x="552450" y="1533525"/>
          <a:ext cx="76200" cy="200025"/>
        </a:xfrm>
        <a:prstGeom prst="rect">
          <a:avLst/>
        </a:prstGeom>
        <a:noFill/>
        <a:ln w="9525">
          <a:noFill/>
          <a:miter lim="800000"/>
          <a:headEnd/>
          <a:tailEnd/>
        </a:ln>
      </xdr:spPr>
    </xdr:sp>
    <xdr:clientData/>
  </xdr:oneCellAnchor>
  <xdr:oneCellAnchor>
    <xdr:from>
      <xdr:col>0</xdr:col>
      <xdr:colOff>3114675</xdr:colOff>
      <xdr:row>9</xdr:row>
      <xdr:rowOff>0</xdr:rowOff>
    </xdr:from>
    <xdr:ext cx="76200" cy="200025"/>
    <xdr:sp macro="" textlink="">
      <xdr:nvSpPr>
        <xdr:cNvPr id="30732" name="Text Box 12"/>
        <xdr:cNvSpPr txBox="1">
          <a:spLocks noChangeArrowheads="1"/>
        </xdr:cNvSpPr>
      </xdr:nvSpPr>
      <xdr:spPr bwMode="auto">
        <a:xfrm>
          <a:off x="3114675" y="1533525"/>
          <a:ext cx="76200" cy="200025"/>
        </a:xfrm>
        <a:prstGeom prst="rect">
          <a:avLst/>
        </a:prstGeom>
        <a:noFill/>
        <a:ln w="9525">
          <a:noFill/>
          <a:miter lim="800000"/>
          <a:headEnd/>
          <a:tailEnd/>
        </a:ln>
      </xdr:spPr>
    </xdr:sp>
    <xdr:clientData/>
  </xdr:oneCellAnchor>
  <xdr:oneCellAnchor>
    <xdr:from>
      <xdr:col>0</xdr:col>
      <xdr:colOff>2714625</xdr:colOff>
      <xdr:row>9</xdr:row>
      <xdr:rowOff>0</xdr:rowOff>
    </xdr:from>
    <xdr:ext cx="76200" cy="200025"/>
    <xdr:sp macro="" textlink="">
      <xdr:nvSpPr>
        <xdr:cNvPr id="30733" name="Text Box 13"/>
        <xdr:cNvSpPr txBox="1">
          <a:spLocks noChangeArrowheads="1"/>
        </xdr:cNvSpPr>
      </xdr:nvSpPr>
      <xdr:spPr bwMode="auto">
        <a:xfrm>
          <a:off x="2714625" y="1533525"/>
          <a:ext cx="76200" cy="200025"/>
        </a:xfrm>
        <a:prstGeom prst="rect">
          <a:avLst/>
        </a:prstGeom>
        <a:noFill/>
        <a:ln w="9525">
          <a:noFill/>
          <a:miter lim="800000"/>
          <a:headEnd/>
          <a:tailEnd/>
        </a:ln>
      </xdr:spPr>
    </xdr:sp>
    <xdr:clientData/>
  </xdr:oneCellAnchor>
  <xdr:oneCellAnchor>
    <xdr:from>
      <xdr:col>0</xdr:col>
      <xdr:colOff>2781300</xdr:colOff>
      <xdr:row>9</xdr:row>
      <xdr:rowOff>0</xdr:rowOff>
    </xdr:from>
    <xdr:ext cx="76200" cy="200025"/>
    <xdr:sp macro="" textlink="">
      <xdr:nvSpPr>
        <xdr:cNvPr id="30734" name="Text Box 14"/>
        <xdr:cNvSpPr txBox="1">
          <a:spLocks noChangeArrowheads="1"/>
        </xdr:cNvSpPr>
      </xdr:nvSpPr>
      <xdr:spPr bwMode="auto">
        <a:xfrm>
          <a:off x="2781300" y="1533525"/>
          <a:ext cx="76200" cy="200025"/>
        </a:xfrm>
        <a:prstGeom prst="rect">
          <a:avLst/>
        </a:prstGeom>
        <a:noFill/>
        <a:ln w="9525">
          <a:noFill/>
          <a:miter lim="800000"/>
          <a:headEnd/>
          <a:tailEnd/>
        </a:ln>
      </xdr:spPr>
    </xdr:sp>
    <xdr:clientData/>
  </xdr:oneCellAnchor>
  <xdr:oneCellAnchor>
    <xdr:from>
      <xdr:col>0</xdr:col>
      <xdr:colOff>2828925</xdr:colOff>
      <xdr:row>9</xdr:row>
      <xdr:rowOff>0</xdr:rowOff>
    </xdr:from>
    <xdr:ext cx="76200" cy="200025"/>
    <xdr:sp macro="" textlink="">
      <xdr:nvSpPr>
        <xdr:cNvPr id="30735" name="Text Box 15"/>
        <xdr:cNvSpPr txBox="1">
          <a:spLocks noChangeArrowheads="1"/>
        </xdr:cNvSpPr>
      </xdr:nvSpPr>
      <xdr:spPr bwMode="auto">
        <a:xfrm>
          <a:off x="2828925" y="1533525"/>
          <a:ext cx="76200" cy="200025"/>
        </a:xfrm>
        <a:prstGeom prst="rect">
          <a:avLst/>
        </a:prstGeom>
        <a:noFill/>
        <a:ln w="9525">
          <a:noFill/>
          <a:miter lim="800000"/>
          <a:headEnd/>
          <a:tailEnd/>
        </a:ln>
      </xdr:spPr>
    </xdr:sp>
    <xdr:clientData/>
  </xdr:oneCellAnchor>
  <xdr:oneCellAnchor>
    <xdr:from>
      <xdr:col>0</xdr:col>
      <xdr:colOff>2828925</xdr:colOff>
      <xdr:row>9</xdr:row>
      <xdr:rowOff>0</xdr:rowOff>
    </xdr:from>
    <xdr:ext cx="76200" cy="200025"/>
    <xdr:sp macro="" textlink="">
      <xdr:nvSpPr>
        <xdr:cNvPr id="30736" name="Text Box 16"/>
        <xdr:cNvSpPr txBox="1">
          <a:spLocks noChangeArrowheads="1"/>
        </xdr:cNvSpPr>
      </xdr:nvSpPr>
      <xdr:spPr bwMode="auto">
        <a:xfrm>
          <a:off x="2828925" y="1533525"/>
          <a:ext cx="76200" cy="200025"/>
        </a:xfrm>
        <a:prstGeom prst="rect">
          <a:avLst/>
        </a:prstGeom>
        <a:noFill/>
        <a:ln w="9525">
          <a:noFill/>
          <a:miter lim="800000"/>
          <a:headEnd/>
          <a:tailEnd/>
        </a:ln>
      </xdr:spPr>
    </xdr:sp>
    <xdr:clientData/>
  </xdr:oneCellAnchor>
  <xdr:oneCellAnchor>
    <xdr:from>
      <xdr:col>0</xdr:col>
      <xdr:colOff>2828925</xdr:colOff>
      <xdr:row>9</xdr:row>
      <xdr:rowOff>0</xdr:rowOff>
    </xdr:from>
    <xdr:ext cx="76200" cy="200025"/>
    <xdr:sp macro="" textlink="">
      <xdr:nvSpPr>
        <xdr:cNvPr id="30737" name="Text Box 17"/>
        <xdr:cNvSpPr txBox="1">
          <a:spLocks noChangeArrowheads="1"/>
        </xdr:cNvSpPr>
      </xdr:nvSpPr>
      <xdr:spPr bwMode="auto">
        <a:xfrm>
          <a:off x="2828925" y="1533525"/>
          <a:ext cx="76200" cy="200025"/>
        </a:xfrm>
        <a:prstGeom prst="rect">
          <a:avLst/>
        </a:prstGeom>
        <a:noFill/>
        <a:ln w="9525">
          <a:noFill/>
          <a:miter lim="800000"/>
          <a:headEnd/>
          <a:tailEnd/>
        </a:ln>
      </xdr:spPr>
    </xdr:sp>
    <xdr:clientData/>
  </xdr:oneCellAnchor>
  <xdr:twoCellAnchor>
    <xdr:from>
      <xdr:col>0</xdr:col>
      <xdr:colOff>9525</xdr:colOff>
      <xdr:row>0</xdr:row>
      <xdr:rowOff>0</xdr:rowOff>
    </xdr:from>
    <xdr:to>
      <xdr:col>5</xdr:col>
      <xdr:colOff>0</xdr:colOff>
      <xdr:row>0</xdr:row>
      <xdr:rowOff>0</xdr:rowOff>
    </xdr:to>
    <xdr:sp macro="" textlink="">
      <xdr:nvSpPr>
        <xdr:cNvPr id="30738" name="Text Box 18"/>
        <xdr:cNvSpPr txBox="1">
          <a:spLocks noChangeArrowheads="1"/>
        </xdr:cNvSpPr>
      </xdr:nvSpPr>
      <xdr:spPr bwMode="auto">
        <a:xfrm>
          <a:off x="9525" y="0"/>
          <a:ext cx="6562725" cy="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1000" b="0" i="0" u="none" strike="noStrike" baseline="0">
              <a:solidFill>
                <a:srgbClr val="000000"/>
              </a:solidFill>
              <a:latin typeface="Times New Roman"/>
              <a:cs typeface="Times New Roman"/>
            </a:rPr>
            <a:t>During the year, the College had a relationship with the Barnsley Educational Trust and its subsidiary companies (Progress Training Limited (in liquidation) and Focus Trading Limited (in liquidation) ) </a:t>
          </a:r>
        </a:p>
        <a:p>
          <a:pPr algn="l" rtl="0">
            <a:defRPr sz="1000"/>
          </a:pPr>
          <a:endParaRPr lang="en-GB" sz="1000" b="0" i="0" u="none" strike="noStrike" baseline="0">
            <a:solidFill>
              <a:srgbClr val="000000"/>
            </a:solidFill>
            <a:latin typeface="Times New Roman"/>
            <a:cs typeface="Times New Roman"/>
          </a:endParaRPr>
        </a:p>
        <a:p>
          <a:pPr algn="l" rtl="0">
            <a:defRPr sz="1000"/>
          </a:pPr>
          <a:r>
            <a:rPr lang="en-GB" sz="1000" b="0" i="0" u="none" strike="noStrike" baseline="0">
              <a:solidFill>
                <a:srgbClr val="000000"/>
              </a:solidFill>
              <a:latin typeface="Times New Roman"/>
              <a:cs typeface="Times New Roman"/>
            </a:rPr>
            <a:t>Transactions between the College and the related parties during the year were as follows: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9525</xdr:colOff>
      <xdr:row>0</xdr:row>
      <xdr:rowOff>0</xdr:rowOff>
    </xdr:from>
    <xdr:to>
      <xdr:col>4</xdr:col>
      <xdr:colOff>638175</xdr:colOff>
      <xdr:row>0</xdr:row>
      <xdr:rowOff>0</xdr:rowOff>
    </xdr:to>
    <xdr:sp macro="" textlink="">
      <xdr:nvSpPr>
        <xdr:cNvPr id="30739" name="Text Box 19"/>
        <xdr:cNvSpPr txBox="1">
          <a:spLocks noChangeArrowheads="1"/>
        </xdr:cNvSpPr>
      </xdr:nvSpPr>
      <xdr:spPr bwMode="auto">
        <a:xfrm>
          <a:off x="9525" y="0"/>
          <a:ext cx="6362700" cy="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1000" b="0" i="0" u="none" strike="noStrike" baseline="0">
              <a:solidFill>
                <a:srgbClr val="0000FF"/>
              </a:solidFill>
              <a:latin typeface="Times New Roman"/>
              <a:cs typeface="Times New Roman"/>
            </a:rPr>
            <a:t>During the year, the Chief Executive of Barnsley College has been a director of Progress Training Limited and was the Chair of Barnsley College Educational Trust.</a:t>
          </a:r>
          <a:r>
            <a:rPr lang="en-GB" sz="1000" b="0" i="0" u="none" strike="noStrike" baseline="0">
              <a:solidFill>
                <a:srgbClr val="000000"/>
              </a:solidFill>
              <a:latin typeface="Times New Roman"/>
              <a:cs typeface="Times New Roman"/>
            </a:rPr>
            <a:t>  Details of these relationships are held on the College's register of interests, which is available for inspection at the Old Mill Lane site.  these relationships do not give rise to any material transactions which need to be disclosed.</a:t>
          </a:r>
        </a:p>
        <a:p>
          <a:pPr algn="l" rtl="0">
            <a:defRPr sz="1000"/>
          </a:pPr>
          <a:endParaRPr lang="en-GB" sz="1000" b="0" i="0" u="none" strike="noStrike" baseline="0">
            <a:solidFill>
              <a:srgbClr val="000000"/>
            </a:solidFill>
            <a:latin typeface="Times New Roman"/>
            <a:cs typeface="Times New Roman"/>
          </a:endParaRPr>
        </a:p>
        <a:p>
          <a:pPr algn="l" rtl="0">
            <a:defRPr sz="1000"/>
          </a:pPr>
          <a:r>
            <a:rPr lang="en-GB" sz="1000" b="0" i="0" u="none" strike="noStrike" baseline="0">
              <a:solidFill>
                <a:srgbClr val="000000"/>
              </a:solidFill>
              <a:latin typeface="Times New Roman"/>
              <a:cs typeface="Times New Roman"/>
            </a:rPr>
            <a:t>The Acting Chief Executive</a:t>
          </a:r>
          <a:r>
            <a:rPr lang="en-GB" sz="1000" b="0" i="0" u="none" strike="noStrike" baseline="0">
              <a:solidFill>
                <a:srgbClr val="FF0000"/>
              </a:solidFill>
              <a:latin typeface="Times New Roman"/>
              <a:cs typeface="Times New Roman"/>
            </a:rPr>
            <a:t> </a:t>
          </a:r>
          <a:r>
            <a:rPr lang="en-GB" sz="1000" b="0" i="0" u="none" strike="noStrike" baseline="0">
              <a:solidFill>
                <a:srgbClr val="000000"/>
              </a:solidFill>
              <a:latin typeface="Times New Roman"/>
              <a:cs typeface="Times New Roman"/>
            </a:rPr>
            <a:t>has been a director of Barnsley Design 2001 Limited </a:t>
          </a:r>
          <a:r>
            <a:rPr lang="en-GB" sz="1000" b="0" i="0" u="none" strike="noStrike" baseline="0">
              <a:solidFill>
                <a:srgbClr val="0000FF"/>
              </a:solidFill>
              <a:latin typeface="Times New Roman"/>
              <a:cs typeface="Times New Roman"/>
            </a:rPr>
            <a:t>until xxxxxx.</a:t>
          </a:r>
          <a:r>
            <a:rPr lang="en-GB" sz="1000" b="0" i="0" u="none" strike="noStrike" baseline="0">
              <a:solidFill>
                <a:srgbClr val="000000"/>
              </a:solidFill>
              <a:latin typeface="Times New Roman"/>
              <a:cs typeface="Times New Roman"/>
            </a:rPr>
            <a:t>  Details of  this relationship</a:t>
          </a:r>
          <a:r>
            <a:rPr lang="en-GB" sz="1000" b="0" i="0" u="none" strike="sngStrike" baseline="0">
              <a:solidFill>
                <a:srgbClr val="000000"/>
              </a:solidFill>
              <a:latin typeface="Times New Roman"/>
              <a:cs typeface="Times New Roman"/>
            </a:rPr>
            <a:t>s</a:t>
          </a:r>
          <a:r>
            <a:rPr lang="en-GB" sz="1000" b="0" i="0" u="none" strike="noStrike" baseline="0">
              <a:solidFill>
                <a:srgbClr val="000000"/>
              </a:solidFill>
              <a:latin typeface="Times New Roman"/>
              <a:cs typeface="Times New Roman"/>
            </a:rPr>
            <a:t> is held on the College's register of interests, which is available for inspection at the Old Mill Site.  This relationship does not give rise to any material transactions which need to be disclosed.</a:t>
          </a:r>
        </a:p>
        <a:p>
          <a:pPr algn="l" rtl="0">
            <a:defRPr sz="1000"/>
          </a:pPr>
          <a:endParaRPr lang="en-GB" sz="1000" b="0" i="0" u="none" strike="noStrike" baseline="0">
            <a:solidFill>
              <a:srgbClr val="000000"/>
            </a:solidFill>
            <a:latin typeface="Times New Roman"/>
            <a:cs typeface="Times New Roman"/>
          </a:endParaRPr>
        </a:p>
        <a:p>
          <a:pPr algn="l" rtl="0">
            <a:defRPr sz="1000"/>
          </a:pPr>
          <a:r>
            <a:rPr lang="en-GB" sz="1000" b="0" i="0" u="none" strike="noStrike" baseline="0">
              <a:solidFill>
                <a:srgbClr val="000000"/>
              </a:solidFill>
              <a:latin typeface="Times New Roman"/>
              <a:cs typeface="Times New Roman"/>
            </a:rPr>
            <a:t>College Board of Governors, former members and members of the College Management Team have other relationships through family members who are employees or students of the College.  These do not give rise to material transactions which need to be disclosed.</a:t>
          </a:r>
        </a:p>
        <a:p>
          <a:pPr algn="l" rtl="0">
            <a:defRPr sz="1000"/>
          </a:pPr>
          <a:endParaRPr lang="en-GB" sz="1000" b="0" i="0" u="none" strike="noStrike" baseline="0">
            <a:solidFill>
              <a:srgbClr val="000000"/>
            </a:solidFill>
            <a:latin typeface="Times New Roman"/>
            <a:cs typeface="Times New Roman"/>
          </a:endParaRPr>
        </a:p>
        <a:p>
          <a:pPr algn="l" rtl="0">
            <a:defRPr sz="1000"/>
          </a:pPr>
          <a:r>
            <a:rPr lang="en-GB" sz="1000" b="0" i="0" u="none" strike="noStrike" baseline="0">
              <a:solidFill>
                <a:srgbClr val="000000"/>
              </a:solidFill>
              <a:latin typeface="Times New Roman"/>
              <a:cs typeface="Times New Roman"/>
            </a:rPr>
            <a:t>Details of these relationships are held on the College's register of interests, which is available for inspection at the Old Mill Site by appointment with the Clerk to Governors</a:t>
          </a:r>
        </a:p>
        <a:p>
          <a:pPr algn="l" rtl="0">
            <a:defRPr sz="1000"/>
          </a:pPr>
          <a:endParaRPr lang="en-GB" sz="1000" b="0" i="0" u="none" strike="noStrike" baseline="0">
            <a:solidFill>
              <a:srgbClr val="000000"/>
            </a:solidFill>
            <a:latin typeface="Times New Roman"/>
            <a:cs typeface="Times New Roman"/>
          </a:endParaRPr>
        </a:p>
        <a:p>
          <a:pPr algn="l" rtl="0">
            <a:defRPr sz="1000"/>
          </a:pPr>
          <a:r>
            <a:rPr lang="en-GB" sz="1000" b="0" i="0" u="none" strike="noStrike" baseline="0">
              <a:solidFill>
                <a:srgbClr val="000000"/>
              </a:solidFill>
              <a:latin typeface="Times New Roman"/>
              <a:cs typeface="Times New Roman"/>
            </a:rPr>
            <a:t>Due to the nature of the College's operations and the composition of the Board of Governors (being drawn from local public and private sector organisations) it is inevitable that transactions will take place with organisations in which a Governor may have an interest. All transactions involving organisations in which a Governor may have an interest are conducted at arm's length and in accordance with the College's financial regulations and normal procurement procedures.  No transactions were identified which should be disclosed under FRS 8 (Financial Report Standard 8) Related Party Disclosures.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28575</xdr:colOff>
      <xdr:row>0</xdr:row>
      <xdr:rowOff>0</xdr:rowOff>
    </xdr:from>
    <xdr:to>
      <xdr:col>4</xdr:col>
      <xdr:colOff>581025</xdr:colOff>
      <xdr:row>0</xdr:row>
      <xdr:rowOff>0</xdr:rowOff>
    </xdr:to>
    <xdr:sp macro="" textlink="">
      <xdr:nvSpPr>
        <xdr:cNvPr id="30740" name="Text Box 20"/>
        <xdr:cNvSpPr txBox="1">
          <a:spLocks noChangeArrowheads="1"/>
        </xdr:cNvSpPr>
      </xdr:nvSpPr>
      <xdr:spPr bwMode="auto">
        <a:xfrm>
          <a:off x="28575" y="0"/>
          <a:ext cx="6286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Members do not believe the College was liable for any corporation tax arising out of the activities during the year</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19050</xdr:colOff>
      <xdr:row>0</xdr:row>
      <xdr:rowOff>0</xdr:rowOff>
    </xdr:from>
    <xdr:to>
      <xdr:col>4</xdr:col>
      <xdr:colOff>561975</xdr:colOff>
      <xdr:row>0</xdr:row>
      <xdr:rowOff>0</xdr:rowOff>
    </xdr:to>
    <xdr:sp macro="" textlink="">
      <xdr:nvSpPr>
        <xdr:cNvPr id="30741" name="Text Box 21"/>
        <xdr:cNvSpPr txBox="1">
          <a:spLocks noChangeArrowheads="1"/>
        </xdr:cNvSpPr>
      </xdr:nvSpPr>
      <xdr:spPr bwMode="auto">
        <a:xfrm>
          <a:off x="19050" y="0"/>
          <a:ext cx="62769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College has historically allowed selective Voluntary Early Retirement (VER).  This VER scheme incorporated an element of enhanced pension to be funded by the College over the remaining life of the employees.  A provision has been created, which has been offset by enhanced pension payments made to employees throughout the year.  This provision is in accordance with the guideline for indexation issued by the FEFC in Circular 93/22 as a basis for calculation.  The resultant provision is £* *** ***</a:t>
          </a:r>
        </a:p>
        <a:p>
          <a:pPr algn="l" rtl="0">
            <a:defRPr sz="1000"/>
          </a:pPr>
          <a:endParaRPr lang="en-GB" sz="1000" b="0" i="0" u="none" strike="noStrike" baseline="0">
            <a:solidFill>
              <a:srgbClr val="000000"/>
            </a:solidFill>
            <a:latin typeface="Arial"/>
            <a:cs typeface="Arial"/>
          </a:endParaRPr>
        </a:p>
      </xdr:txBody>
    </xdr:sp>
    <xdr:clientData/>
  </xdr:twoCellAnchor>
  <xdr:oneCellAnchor>
    <xdr:from>
      <xdr:col>0</xdr:col>
      <xdr:colOff>3162300</xdr:colOff>
      <xdr:row>7</xdr:row>
      <xdr:rowOff>0</xdr:rowOff>
    </xdr:from>
    <xdr:ext cx="76200" cy="200025"/>
    <xdr:sp macro="" textlink="">
      <xdr:nvSpPr>
        <xdr:cNvPr id="30742" name="Text Box 22"/>
        <xdr:cNvSpPr txBox="1">
          <a:spLocks noChangeArrowheads="1"/>
        </xdr:cNvSpPr>
      </xdr:nvSpPr>
      <xdr:spPr bwMode="auto">
        <a:xfrm>
          <a:off x="3162300" y="1171575"/>
          <a:ext cx="76200" cy="200025"/>
        </a:xfrm>
        <a:prstGeom prst="rect">
          <a:avLst/>
        </a:prstGeom>
        <a:noFill/>
        <a:ln w="9525">
          <a:noFill/>
          <a:miter lim="800000"/>
          <a:headEnd/>
          <a:tailEnd/>
        </a:ln>
      </xdr:spPr>
    </xdr:sp>
    <xdr:clientData/>
  </xdr:oneCellAnchor>
  <xdr:oneCellAnchor>
    <xdr:from>
      <xdr:col>0</xdr:col>
      <xdr:colOff>3171825</xdr:colOff>
      <xdr:row>7</xdr:row>
      <xdr:rowOff>0</xdr:rowOff>
    </xdr:from>
    <xdr:ext cx="76200" cy="200025"/>
    <xdr:sp macro="" textlink="">
      <xdr:nvSpPr>
        <xdr:cNvPr id="30743" name="Text Box 23"/>
        <xdr:cNvSpPr txBox="1">
          <a:spLocks noChangeArrowheads="1"/>
        </xdr:cNvSpPr>
      </xdr:nvSpPr>
      <xdr:spPr bwMode="auto">
        <a:xfrm>
          <a:off x="3171825" y="1171575"/>
          <a:ext cx="76200" cy="200025"/>
        </a:xfrm>
        <a:prstGeom prst="rect">
          <a:avLst/>
        </a:prstGeom>
        <a:noFill/>
        <a:ln w="9525">
          <a:noFill/>
          <a:miter lim="800000"/>
          <a:headEnd/>
          <a:tailEnd/>
        </a:ln>
      </xdr:spPr>
    </xdr:sp>
    <xdr:clientData/>
  </xdr:oneCellAnchor>
  <xdr:oneCellAnchor>
    <xdr:from>
      <xdr:col>0</xdr:col>
      <xdr:colOff>3505200</xdr:colOff>
      <xdr:row>7</xdr:row>
      <xdr:rowOff>0</xdr:rowOff>
    </xdr:from>
    <xdr:ext cx="76200" cy="200025"/>
    <xdr:sp macro="" textlink="">
      <xdr:nvSpPr>
        <xdr:cNvPr id="30744" name="Text Box 24"/>
        <xdr:cNvSpPr txBox="1">
          <a:spLocks noChangeArrowheads="1"/>
        </xdr:cNvSpPr>
      </xdr:nvSpPr>
      <xdr:spPr bwMode="auto">
        <a:xfrm>
          <a:off x="3505200" y="1171575"/>
          <a:ext cx="76200" cy="200025"/>
        </a:xfrm>
        <a:prstGeom prst="rect">
          <a:avLst/>
        </a:prstGeom>
        <a:noFill/>
        <a:ln w="9525">
          <a:noFill/>
          <a:miter lim="800000"/>
          <a:headEnd/>
          <a:tailEnd/>
        </a:ln>
      </xdr:spPr>
    </xdr:sp>
    <xdr:clientData/>
  </xdr:oneCellAnchor>
  <xdr:oneCellAnchor>
    <xdr:from>
      <xdr:col>0</xdr:col>
      <xdr:colOff>3448050</xdr:colOff>
      <xdr:row>7</xdr:row>
      <xdr:rowOff>0</xdr:rowOff>
    </xdr:from>
    <xdr:ext cx="76200" cy="200025"/>
    <xdr:sp macro="" textlink="">
      <xdr:nvSpPr>
        <xdr:cNvPr id="30745" name="Text Box 25"/>
        <xdr:cNvSpPr txBox="1">
          <a:spLocks noChangeArrowheads="1"/>
        </xdr:cNvSpPr>
      </xdr:nvSpPr>
      <xdr:spPr bwMode="auto">
        <a:xfrm>
          <a:off x="3448050" y="1171575"/>
          <a:ext cx="76200" cy="200025"/>
        </a:xfrm>
        <a:prstGeom prst="rect">
          <a:avLst/>
        </a:prstGeom>
        <a:noFill/>
        <a:ln w="9525">
          <a:noFill/>
          <a:miter lim="800000"/>
          <a:headEnd/>
          <a:tailEnd/>
        </a:ln>
      </xdr:spPr>
    </xdr:sp>
    <xdr:clientData/>
  </xdr:oneCellAnchor>
  <xdr:oneCellAnchor>
    <xdr:from>
      <xdr:col>1</xdr:col>
      <xdr:colOff>0</xdr:colOff>
      <xdr:row>7</xdr:row>
      <xdr:rowOff>0</xdr:rowOff>
    </xdr:from>
    <xdr:ext cx="76200" cy="200025"/>
    <xdr:sp macro="" textlink="">
      <xdr:nvSpPr>
        <xdr:cNvPr id="30746" name="Text Box 26"/>
        <xdr:cNvSpPr txBox="1">
          <a:spLocks noChangeArrowheads="1"/>
        </xdr:cNvSpPr>
      </xdr:nvSpPr>
      <xdr:spPr bwMode="auto">
        <a:xfrm>
          <a:off x="4695825" y="1171575"/>
          <a:ext cx="76200" cy="200025"/>
        </a:xfrm>
        <a:prstGeom prst="rect">
          <a:avLst/>
        </a:prstGeom>
        <a:noFill/>
        <a:ln w="9525">
          <a:noFill/>
          <a:miter lim="800000"/>
          <a:headEnd/>
          <a:tailEnd/>
        </a:ln>
      </xdr:spPr>
    </xdr:sp>
    <xdr:clientData/>
  </xdr:oneCellAnchor>
  <xdr:oneCellAnchor>
    <xdr:from>
      <xdr:col>1</xdr:col>
      <xdr:colOff>0</xdr:colOff>
      <xdr:row>7</xdr:row>
      <xdr:rowOff>0</xdr:rowOff>
    </xdr:from>
    <xdr:ext cx="76200" cy="200025"/>
    <xdr:sp macro="" textlink="">
      <xdr:nvSpPr>
        <xdr:cNvPr id="30747" name="Text Box 27"/>
        <xdr:cNvSpPr txBox="1">
          <a:spLocks noChangeArrowheads="1"/>
        </xdr:cNvSpPr>
      </xdr:nvSpPr>
      <xdr:spPr bwMode="auto">
        <a:xfrm>
          <a:off x="4695825" y="1171575"/>
          <a:ext cx="76200" cy="200025"/>
        </a:xfrm>
        <a:prstGeom prst="rect">
          <a:avLst/>
        </a:prstGeom>
        <a:noFill/>
        <a:ln w="9525">
          <a:noFill/>
          <a:miter lim="800000"/>
          <a:headEnd/>
          <a:tailEnd/>
        </a:ln>
      </xdr:spPr>
    </xdr:sp>
    <xdr:clientData/>
  </xdr:oneCellAnchor>
  <xdr:oneCellAnchor>
    <xdr:from>
      <xdr:col>1</xdr:col>
      <xdr:colOff>0</xdr:colOff>
      <xdr:row>7</xdr:row>
      <xdr:rowOff>0</xdr:rowOff>
    </xdr:from>
    <xdr:ext cx="76200" cy="200025"/>
    <xdr:sp macro="" textlink="">
      <xdr:nvSpPr>
        <xdr:cNvPr id="30748" name="Text Box 28"/>
        <xdr:cNvSpPr txBox="1">
          <a:spLocks noChangeArrowheads="1"/>
        </xdr:cNvSpPr>
      </xdr:nvSpPr>
      <xdr:spPr bwMode="auto">
        <a:xfrm>
          <a:off x="4695825" y="1171575"/>
          <a:ext cx="76200" cy="200025"/>
        </a:xfrm>
        <a:prstGeom prst="rect">
          <a:avLst/>
        </a:prstGeom>
        <a:noFill/>
        <a:ln w="9525">
          <a:noFill/>
          <a:miter lim="800000"/>
          <a:headEnd/>
          <a:tailEnd/>
        </a:ln>
      </xdr:spPr>
    </xdr:sp>
    <xdr:clientData/>
  </xdr:oneCellAnchor>
  <xdr:oneCellAnchor>
    <xdr:from>
      <xdr:col>1</xdr:col>
      <xdr:colOff>0</xdr:colOff>
      <xdr:row>7</xdr:row>
      <xdr:rowOff>0</xdr:rowOff>
    </xdr:from>
    <xdr:ext cx="76200" cy="200025"/>
    <xdr:sp macro="" textlink="">
      <xdr:nvSpPr>
        <xdr:cNvPr id="30749" name="Text Box 29"/>
        <xdr:cNvSpPr txBox="1">
          <a:spLocks noChangeArrowheads="1"/>
        </xdr:cNvSpPr>
      </xdr:nvSpPr>
      <xdr:spPr bwMode="auto">
        <a:xfrm>
          <a:off x="4695825" y="1171575"/>
          <a:ext cx="76200" cy="200025"/>
        </a:xfrm>
        <a:prstGeom prst="rect">
          <a:avLst/>
        </a:prstGeom>
        <a:noFill/>
        <a:ln w="9525">
          <a:noFill/>
          <a:miter lim="800000"/>
          <a:headEnd/>
          <a:tailEnd/>
        </a:ln>
      </xdr:spPr>
    </xdr:sp>
    <xdr:clientData/>
  </xdr:oneCellAnchor>
  <xdr:oneCellAnchor>
    <xdr:from>
      <xdr:col>0</xdr:col>
      <xdr:colOff>552450</xdr:colOff>
      <xdr:row>7</xdr:row>
      <xdr:rowOff>0</xdr:rowOff>
    </xdr:from>
    <xdr:ext cx="76200" cy="200025"/>
    <xdr:sp macro="" textlink="">
      <xdr:nvSpPr>
        <xdr:cNvPr id="30750" name="Text Box 30"/>
        <xdr:cNvSpPr txBox="1">
          <a:spLocks noChangeArrowheads="1"/>
        </xdr:cNvSpPr>
      </xdr:nvSpPr>
      <xdr:spPr bwMode="auto">
        <a:xfrm>
          <a:off x="552450" y="1171575"/>
          <a:ext cx="76200" cy="200025"/>
        </a:xfrm>
        <a:prstGeom prst="rect">
          <a:avLst/>
        </a:prstGeom>
        <a:noFill/>
        <a:ln w="9525">
          <a:noFill/>
          <a:miter lim="800000"/>
          <a:headEnd/>
          <a:tailEnd/>
        </a:ln>
      </xdr:spPr>
    </xdr:sp>
    <xdr:clientData/>
  </xdr:oneCellAnchor>
  <xdr:oneCellAnchor>
    <xdr:from>
      <xdr:col>0</xdr:col>
      <xdr:colOff>3114675</xdr:colOff>
      <xdr:row>7</xdr:row>
      <xdr:rowOff>0</xdr:rowOff>
    </xdr:from>
    <xdr:ext cx="76200" cy="200025"/>
    <xdr:sp macro="" textlink="">
      <xdr:nvSpPr>
        <xdr:cNvPr id="30751" name="Text Box 31"/>
        <xdr:cNvSpPr txBox="1">
          <a:spLocks noChangeArrowheads="1"/>
        </xdr:cNvSpPr>
      </xdr:nvSpPr>
      <xdr:spPr bwMode="auto">
        <a:xfrm>
          <a:off x="3114675" y="1171575"/>
          <a:ext cx="76200" cy="200025"/>
        </a:xfrm>
        <a:prstGeom prst="rect">
          <a:avLst/>
        </a:prstGeom>
        <a:noFill/>
        <a:ln w="9525">
          <a:noFill/>
          <a:miter lim="800000"/>
          <a:headEnd/>
          <a:tailEnd/>
        </a:ln>
      </xdr:spPr>
    </xdr:sp>
    <xdr:clientData/>
  </xdr:oneCellAnchor>
  <xdr:oneCellAnchor>
    <xdr:from>
      <xdr:col>0</xdr:col>
      <xdr:colOff>2714625</xdr:colOff>
      <xdr:row>7</xdr:row>
      <xdr:rowOff>0</xdr:rowOff>
    </xdr:from>
    <xdr:ext cx="76200" cy="200025"/>
    <xdr:sp macro="" textlink="">
      <xdr:nvSpPr>
        <xdr:cNvPr id="30752" name="Text Box 32"/>
        <xdr:cNvSpPr txBox="1">
          <a:spLocks noChangeArrowheads="1"/>
        </xdr:cNvSpPr>
      </xdr:nvSpPr>
      <xdr:spPr bwMode="auto">
        <a:xfrm>
          <a:off x="2714625" y="1171575"/>
          <a:ext cx="76200" cy="200025"/>
        </a:xfrm>
        <a:prstGeom prst="rect">
          <a:avLst/>
        </a:prstGeom>
        <a:noFill/>
        <a:ln w="9525">
          <a:noFill/>
          <a:miter lim="800000"/>
          <a:headEnd/>
          <a:tailEnd/>
        </a:ln>
      </xdr:spPr>
    </xdr:sp>
    <xdr:clientData/>
  </xdr:oneCellAnchor>
  <xdr:oneCellAnchor>
    <xdr:from>
      <xdr:col>0</xdr:col>
      <xdr:colOff>2781300</xdr:colOff>
      <xdr:row>7</xdr:row>
      <xdr:rowOff>0</xdr:rowOff>
    </xdr:from>
    <xdr:ext cx="76200" cy="200025"/>
    <xdr:sp macro="" textlink="">
      <xdr:nvSpPr>
        <xdr:cNvPr id="30753" name="Text Box 33"/>
        <xdr:cNvSpPr txBox="1">
          <a:spLocks noChangeArrowheads="1"/>
        </xdr:cNvSpPr>
      </xdr:nvSpPr>
      <xdr:spPr bwMode="auto">
        <a:xfrm>
          <a:off x="2781300" y="1171575"/>
          <a:ext cx="76200" cy="200025"/>
        </a:xfrm>
        <a:prstGeom prst="rect">
          <a:avLst/>
        </a:prstGeom>
        <a:noFill/>
        <a:ln w="9525">
          <a:noFill/>
          <a:miter lim="800000"/>
          <a:headEnd/>
          <a:tailEnd/>
        </a:ln>
      </xdr:spPr>
    </xdr:sp>
    <xdr:clientData/>
  </xdr:oneCellAnchor>
  <xdr:oneCellAnchor>
    <xdr:from>
      <xdr:col>0</xdr:col>
      <xdr:colOff>2828925</xdr:colOff>
      <xdr:row>7</xdr:row>
      <xdr:rowOff>0</xdr:rowOff>
    </xdr:from>
    <xdr:ext cx="76200" cy="200025"/>
    <xdr:sp macro="" textlink="">
      <xdr:nvSpPr>
        <xdr:cNvPr id="30754" name="Text Box 34"/>
        <xdr:cNvSpPr txBox="1">
          <a:spLocks noChangeArrowheads="1"/>
        </xdr:cNvSpPr>
      </xdr:nvSpPr>
      <xdr:spPr bwMode="auto">
        <a:xfrm>
          <a:off x="2828925" y="1171575"/>
          <a:ext cx="76200" cy="200025"/>
        </a:xfrm>
        <a:prstGeom prst="rect">
          <a:avLst/>
        </a:prstGeom>
        <a:noFill/>
        <a:ln w="9525">
          <a:noFill/>
          <a:miter lim="800000"/>
          <a:headEnd/>
          <a:tailEnd/>
        </a:ln>
      </xdr:spPr>
    </xdr:sp>
    <xdr:clientData/>
  </xdr:oneCellAnchor>
  <xdr:oneCellAnchor>
    <xdr:from>
      <xdr:col>0</xdr:col>
      <xdr:colOff>2828925</xdr:colOff>
      <xdr:row>7</xdr:row>
      <xdr:rowOff>0</xdr:rowOff>
    </xdr:from>
    <xdr:ext cx="76200" cy="200025"/>
    <xdr:sp macro="" textlink="">
      <xdr:nvSpPr>
        <xdr:cNvPr id="30755" name="Text Box 35"/>
        <xdr:cNvSpPr txBox="1">
          <a:spLocks noChangeArrowheads="1"/>
        </xdr:cNvSpPr>
      </xdr:nvSpPr>
      <xdr:spPr bwMode="auto">
        <a:xfrm>
          <a:off x="2828925" y="1171575"/>
          <a:ext cx="76200" cy="200025"/>
        </a:xfrm>
        <a:prstGeom prst="rect">
          <a:avLst/>
        </a:prstGeom>
        <a:noFill/>
        <a:ln w="9525">
          <a:noFill/>
          <a:miter lim="800000"/>
          <a:headEnd/>
          <a:tailEnd/>
        </a:ln>
      </xdr:spPr>
    </xdr:sp>
    <xdr:clientData/>
  </xdr:oneCellAnchor>
  <xdr:oneCellAnchor>
    <xdr:from>
      <xdr:col>0</xdr:col>
      <xdr:colOff>2828925</xdr:colOff>
      <xdr:row>7</xdr:row>
      <xdr:rowOff>0</xdr:rowOff>
    </xdr:from>
    <xdr:ext cx="76200" cy="200025"/>
    <xdr:sp macro="" textlink="">
      <xdr:nvSpPr>
        <xdr:cNvPr id="30756" name="Text Box 36"/>
        <xdr:cNvSpPr txBox="1">
          <a:spLocks noChangeArrowheads="1"/>
        </xdr:cNvSpPr>
      </xdr:nvSpPr>
      <xdr:spPr bwMode="auto">
        <a:xfrm>
          <a:off x="2828925" y="1171575"/>
          <a:ext cx="76200" cy="200025"/>
        </a:xfrm>
        <a:prstGeom prst="rect">
          <a:avLst/>
        </a:prstGeom>
        <a:noFill/>
        <a:ln w="9525">
          <a:noFill/>
          <a:miter lim="800000"/>
          <a:headEnd/>
          <a:tailEnd/>
        </a:ln>
      </xdr:spPr>
    </xdr:sp>
    <xdr:clientData/>
  </xdr:oneCellAnchor>
  <xdr:twoCellAnchor>
    <xdr:from>
      <xdr:col>0</xdr:col>
      <xdr:colOff>19050</xdr:colOff>
      <xdr:row>0</xdr:row>
      <xdr:rowOff>0</xdr:rowOff>
    </xdr:from>
    <xdr:to>
      <xdr:col>4</xdr:col>
      <xdr:colOff>542925</xdr:colOff>
      <xdr:row>0</xdr:row>
      <xdr:rowOff>0</xdr:rowOff>
    </xdr:to>
    <xdr:sp macro="" textlink="">
      <xdr:nvSpPr>
        <xdr:cNvPr id="30757" name="Text Box 37"/>
        <xdr:cNvSpPr txBox="1">
          <a:spLocks noChangeArrowheads="1"/>
        </xdr:cNvSpPr>
      </xdr:nvSpPr>
      <xdr:spPr bwMode="auto">
        <a:xfrm>
          <a:off x="19050" y="0"/>
          <a:ext cx="6257925" cy="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1000" b="0" i="0" u="none" strike="noStrike" baseline="0">
              <a:solidFill>
                <a:srgbClr val="0000FF"/>
              </a:solidFill>
              <a:latin typeface="Times New Roman"/>
              <a:cs typeface="Times New Roman"/>
            </a:rPr>
            <a:t>During the year, the Chief Executive of Barnsley College has been a director of Progress Training Limited and was the Chair of Barnsley College Educational Trust.</a:t>
          </a:r>
          <a:r>
            <a:rPr lang="en-GB" sz="1000" b="0" i="0" u="none" strike="noStrike" baseline="0">
              <a:solidFill>
                <a:srgbClr val="000000"/>
              </a:solidFill>
              <a:latin typeface="Times New Roman"/>
              <a:cs typeface="Times New Roman"/>
            </a:rPr>
            <a:t>  Details of these relationships are held on the College's register of interests, which is available for inspection at the Old Mill Lane site.  these relationships do not give rise to any material transactions which need to be disclosed.</a:t>
          </a:r>
        </a:p>
        <a:p>
          <a:pPr algn="l" rtl="0">
            <a:defRPr sz="1000"/>
          </a:pPr>
          <a:endParaRPr lang="en-GB" sz="1000" b="0" i="0" u="none" strike="noStrike" baseline="0">
            <a:solidFill>
              <a:srgbClr val="000000"/>
            </a:solidFill>
            <a:latin typeface="Times New Roman"/>
            <a:cs typeface="Times New Roman"/>
          </a:endParaRPr>
        </a:p>
        <a:p>
          <a:pPr algn="l" rtl="0">
            <a:defRPr sz="1000"/>
          </a:pPr>
          <a:r>
            <a:rPr lang="en-GB" sz="1000" b="0" i="0" u="none" strike="noStrike" baseline="0">
              <a:solidFill>
                <a:srgbClr val="000000"/>
              </a:solidFill>
              <a:latin typeface="Times New Roman"/>
              <a:cs typeface="Times New Roman"/>
            </a:rPr>
            <a:t>The Acting Chief Executive</a:t>
          </a:r>
          <a:r>
            <a:rPr lang="en-GB" sz="1000" b="0" i="0" u="none" strike="noStrike" baseline="0">
              <a:solidFill>
                <a:srgbClr val="FF0000"/>
              </a:solidFill>
              <a:latin typeface="Times New Roman"/>
              <a:cs typeface="Times New Roman"/>
            </a:rPr>
            <a:t> </a:t>
          </a:r>
          <a:r>
            <a:rPr lang="en-GB" sz="1000" b="0" i="0" u="none" strike="noStrike" baseline="0">
              <a:solidFill>
                <a:srgbClr val="000000"/>
              </a:solidFill>
              <a:latin typeface="Times New Roman"/>
              <a:cs typeface="Times New Roman"/>
            </a:rPr>
            <a:t>has been a director of Barnsley Design 2001 Limited </a:t>
          </a:r>
          <a:r>
            <a:rPr lang="en-GB" sz="1000" b="0" i="0" u="none" strike="noStrike" baseline="0">
              <a:solidFill>
                <a:srgbClr val="0000FF"/>
              </a:solidFill>
              <a:latin typeface="Times New Roman"/>
              <a:cs typeface="Times New Roman"/>
            </a:rPr>
            <a:t>until xxxxxx.</a:t>
          </a:r>
          <a:r>
            <a:rPr lang="en-GB" sz="1000" b="0" i="0" u="none" strike="noStrike" baseline="0">
              <a:solidFill>
                <a:srgbClr val="000000"/>
              </a:solidFill>
              <a:latin typeface="Times New Roman"/>
              <a:cs typeface="Times New Roman"/>
            </a:rPr>
            <a:t>  Details of  this relationship</a:t>
          </a:r>
          <a:r>
            <a:rPr lang="en-GB" sz="1000" b="0" i="0" u="none" strike="sngStrike" baseline="0">
              <a:solidFill>
                <a:srgbClr val="000000"/>
              </a:solidFill>
              <a:latin typeface="Times New Roman"/>
              <a:cs typeface="Times New Roman"/>
            </a:rPr>
            <a:t>s</a:t>
          </a:r>
          <a:r>
            <a:rPr lang="en-GB" sz="1000" b="0" i="0" u="none" strike="noStrike" baseline="0">
              <a:solidFill>
                <a:srgbClr val="000000"/>
              </a:solidFill>
              <a:latin typeface="Times New Roman"/>
              <a:cs typeface="Times New Roman"/>
            </a:rPr>
            <a:t> is held on the College's register of interests, which is available for inspection at the Old Mill Site.  This relationship does not give rise to any material transactions which need to be disclosed.</a:t>
          </a:r>
        </a:p>
        <a:p>
          <a:pPr algn="l" rtl="0">
            <a:defRPr sz="1000"/>
          </a:pPr>
          <a:endParaRPr lang="en-GB" sz="1000" b="0" i="0" u="none" strike="noStrike" baseline="0">
            <a:solidFill>
              <a:srgbClr val="000000"/>
            </a:solidFill>
            <a:latin typeface="Times New Roman"/>
            <a:cs typeface="Times New Roman"/>
          </a:endParaRPr>
        </a:p>
        <a:p>
          <a:pPr algn="l" rtl="0">
            <a:defRPr sz="1000"/>
          </a:pPr>
          <a:r>
            <a:rPr lang="en-GB" sz="1000" b="0" i="0" u="none" strike="noStrike" baseline="0">
              <a:solidFill>
                <a:srgbClr val="000000"/>
              </a:solidFill>
              <a:latin typeface="Times New Roman"/>
              <a:cs typeface="Times New Roman"/>
            </a:rPr>
            <a:t>College Board of Governors, former members and members of the College Management Team have other relationships through family members who are employees or students of the College.  These do not give rise to material transactions which need to be disclosed.</a:t>
          </a:r>
        </a:p>
        <a:p>
          <a:pPr algn="l" rtl="0">
            <a:defRPr sz="1000"/>
          </a:pPr>
          <a:endParaRPr lang="en-GB" sz="1000" b="0" i="0" u="none" strike="noStrike" baseline="0">
            <a:solidFill>
              <a:srgbClr val="000000"/>
            </a:solidFill>
            <a:latin typeface="Times New Roman"/>
            <a:cs typeface="Times New Roman"/>
          </a:endParaRPr>
        </a:p>
        <a:p>
          <a:pPr algn="l" rtl="0">
            <a:defRPr sz="1000"/>
          </a:pPr>
          <a:r>
            <a:rPr lang="en-GB" sz="1000" b="0" i="0" u="none" strike="noStrike" baseline="0">
              <a:solidFill>
                <a:srgbClr val="000000"/>
              </a:solidFill>
              <a:latin typeface="Times New Roman"/>
              <a:cs typeface="Times New Roman"/>
            </a:rPr>
            <a:t>Details of these relationships are held on the College's register of interests, which is available for inspection at the Old Mill Site by appointment with the Clerk to Governors</a:t>
          </a:r>
        </a:p>
        <a:p>
          <a:pPr algn="l" rtl="0">
            <a:defRPr sz="1000"/>
          </a:pPr>
          <a:endParaRPr lang="en-GB" sz="1000" b="0" i="0" u="none" strike="noStrike" baseline="0">
            <a:solidFill>
              <a:srgbClr val="000000"/>
            </a:solidFill>
            <a:latin typeface="Times New Roman"/>
            <a:cs typeface="Times New Roman"/>
          </a:endParaRPr>
        </a:p>
        <a:p>
          <a:pPr algn="l" rtl="0">
            <a:defRPr sz="1000"/>
          </a:pPr>
          <a:r>
            <a:rPr lang="en-GB" sz="1000" b="0" i="0" u="none" strike="noStrike" baseline="0">
              <a:solidFill>
                <a:srgbClr val="000000"/>
              </a:solidFill>
              <a:latin typeface="Times New Roman"/>
              <a:cs typeface="Times New Roman"/>
            </a:rPr>
            <a:t>Due to the nature of the College's operations and the composition of the Board of Governors (being drawn from local public and private sector organisations) it is inevitable that transactions will take place with organisations in which a Governor may have an interest. All transactions involving organisations in which a Governor may have an interest are conducted at arm's length and in accordance with the College's financial regulations and normal procurement procedures.  No transactions were identified which should be disclosed under FRS 8 (Financial Report Standard 8) Related Party Disclosures.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4</xdr:col>
      <xdr:colOff>542925</xdr:colOff>
      <xdr:row>0</xdr:row>
      <xdr:rowOff>0</xdr:rowOff>
    </xdr:to>
    <xdr:sp macro="" textlink="">
      <xdr:nvSpPr>
        <xdr:cNvPr id="30758" name="Text Box 38"/>
        <xdr:cNvSpPr txBox="1">
          <a:spLocks noChangeArrowheads="1"/>
        </xdr:cNvSpPr>
      </xdr:nvSpPr>
      <xdr:spPr bwMode="auto">
        <a:xfrm>
          <a:off x="0" y="0"/>
          <a:ext cx="6276975" cy="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1000" b="0" i="0" u="none" strike="noStrike" baseline="0">
              <a:solidFill>
                <a:srgbClr val="000000"/>
              </a:solidFill>
              <a:latin typeface="Times New Roman"/>
              <a:cs typeface="Times New Roman"/>
            </a:rPr>
            <a:t>During the year, the College had a relationship with the Barnsley Educational Trust and its subsidiary companies (Progress Training Limited (in liquidation) and Focus Trading Limited (in liquidation) ) </a:t>
          </a:r>
        </a:p>
        <a:p>
          <a:pPr algn="l" rtl="0">
            <a:defRPr sz="1000"/>
          </a:pPr>
          <a:endParaRPr lang="en-GB" sz="1000" b="0" i="0" u="none" strike="noStrike" baseline="0">
            <a:solidFill>
              <a:srgbClr val="000000"/>
            </a:solidFill>
            <a:latin typeface="Times New Roman"/>
            <a:cs typeface="Times New Roman"/>
          </a:endParaRPr>
        </a:p>
        <a:p>
          <a:pPr algn="l" rtl="0">
            <a:defRPr sz="1000"/>
          </a:pPr>
          <a:r>
            <a:rPr lang="en-GB" sz="1000" b="0" i="0" u="none" strike="noStrike" baseline="0">
              <a:solidFill>
                <a:srgbClr val="000000"/>
              </a:solidFill>
              <a:latin typeface="Times New Roman"/>
              <a:cs typeface="Times New Roman"/>
            </a:rPr>
            <a:t>Transactions between the College and the related parties during the year were as follows: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26</xdr:row>
      <xdr:rowOff>0</xdr:rowOff>
    </xdr:from>
    <xdr:to>
      <xdr:col>6</xdr:col>
      <xdr:colOff>161925</xdr:colOff>
      <xdr:row>26</xdr:row>
      <xdr:rowOff>0</xdr:rowOff>
    </xdr:to>
    <xdr:sp macro="" textlink="">
      <xdr:nvSpPr>
        <xdr:cNvPr id="1028" name="Text Box 4"/>
        <xdr:cNvSpPr txBox="1">
          <a:spLocks noChangeArrowheads="1"/>
        </xdr:cNvSpPr>
      </xdr:nvSpPr>
      <xdr:spPr bwMode="auto">
        <a:xfrm>
          <a:off x="266700" y="4733925"/>
          <a:ext cx="6115050" cy="0"/>
        </a:xfrm>
        <a:prstGeom prst="rect">
          <a:avLst/>
        </a:prstGeom>
        <a:solidFill>
          <a:srgbClr val="FFFFFF"/>
        </a:solidFill>
        <a:ln w="9525">
          <a:noFill/>
          <a:miter lim="800000"/>
          <a:headEnd/>
          <a:tailEnd/>
        </a:ln>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37</xdr:row>
      <xdr:rowOff>0</xdr:rowOff>
    </xdr:from>
    <xdr:to>
      <xdr:col>3</xdr:col>
      <xdr:colOff>447675</xdr:colOff>
      <xdr:row>42</xdr:row>
      <xdr:rowOff>152400</xdr:rowOff>
    </xdr:to>
    <xdr:sp macro="" textlink="">
      <xdr:nvSpPr>
        <xdr:cNvPr id="2050" name="Text Box 2"/>
        <xdr:cNvSpPr txBox="1">
          <a:spLocks noChangeArrowheads="1"/>
        </xdr:cNvSpPr>
      </xdr:nvSpPr>
      <xdr:spPr bwMode="auto">
        <a:xfrm>
          <a:off x="9525" y="5305425"/>
          <a:ext cx="6096000" cy="962025"/>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endParaRPr lang="en-GB" sz="1000" b="0" i="0" u="none" strike="noStrike" baseline="0">
            <a:solidFill>
              <a:srgbClr val="000000"/>
            </a:solidFill>
            <a:latin typeface="Arial"/>
            <a:cs typeface="Arial"/>
          </a:endParaRPr>
        </a:p>
        <a:p>
          <a:pPr algn="l" rtl="0">
            <a:defRPr sz="1000"/>
          </a:pPr>
          <a:r>
            <a:rPr lang="en-GB" sz="1000" b="0" i="1" u="none" strike="noStrike" baseline="0">
              <a:solidFill>
                <a:srgbClr val="000000"/>
              </a:solidFill>
              <a:latin typeface="Arial"/>
              <a:cs typeface="Arial"/>
            </a:rPr>
            <a:t>This note should provide sufficient information to allow the reader to understand the major sources of other income upon which the institution is dependent.  It will be up to individual institutions to determine the level of disclosure that is appropriate to their particular circumstances.  Where grants, other than national funding bodies (see note 2) are received other than for research (see note 4) they should be disclosed as other grant income in this note</a:t>
          </a:r>
        </a:p>
      </xdr:txBody>
    </xdr:sp>
    <xdr:clientData/>
  </xdr:twoCellAnchor>
  <xdr:twoCellAnchor>
    <xdr:from>
      <xdr:col>0</xdr:col>
      <xdr:colOff>19050</xdr:colOff>
      <xdr:row>16</xdr:row>
      <xdr:rowOff>28575</xdr:rowOff>
    </xdr:from>
    <xdr:to>
      <xdr:col>3</xdr:col>
      <xdr:colOff>476250</xdr:colOff>
      <xdr:row>20</xdr:row>
      <xdr:rowOff>66675</xdr:rowOff>
    </xdr:to>
    <xdr:sp macro="" textlink="">
      <xdr:nvSpPr>
        <xdr:cNvPr id="2051" name="Text Box 3"/>
        <xdr:cNvSpPr txBox="1">
          <a:spLocks noChangeArrowheads="1"/>
        </xdr:cNvSpPr>
      </xdr:nvSpPr>
      <xdr:spPr bwMode="auto">
        <a:xfrm>
          <a:off x="19050" y="2657475"/>
          <a:ext cx="6115050" cy="0"/>
        </a:xfrm>
        <a:prstGeom prst="rect">
          <a:avLst/>
        </a:prstGeom>
        <a:solidFill>
          <a:srgbClr val="FFFFFF"/>
        </a:solidFill>
        <a:ln w="9525">
          <a:noFill/>
          <a:miter lim="800000"/>
          <a:headEnd/>
          <a:tailEnd/>
        </a:ln>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104775</xdr:rowOff>
    </xdr:from>
    <xdr:to>
      <xdr:col>3</xdr:col>
      <xdr:colOff>600075</xdr:colOff>
      <xdr:row>5</xdr:row>
      <xdr:rowOff>28575</xdr:rowOff>
    </xdr:to>
    <xdr:sp macro="" textlink="">
      <xdr:nvSpPr>
        <xdr:cNvPr id="3073" name="Text Box 1"/>
        <xdr:cNvSpPr txBox="1">
          <a:spLocks noChangeArrowheads="1"/>
        </xdr:cNvSpPr>
      </xdr:nvSpPr>
      <xdr:spPr bwMode="auto">
        <a:xfrm>
          <a:off x="0" y="685800"/>
          <a:ext cx="5934075" cy="409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average monthly number of persons (including senior post-holders) employed by the College during the year, expressed as full-time equivalents, was:</a:t>
          </a: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2</xdr:row>
      <xdr:rowOff>28575</xdr:rowOff>
    </xdr:from>
    <xdr:to>
      <xdr:col>7</xdr:col>
      <xdr:colOff>542925</xdr:colOff>
      <xdr:row>6</xdr:row>
      <xdr:rowOff>95250</xdr:rowOff>
    </xdr:to>
    <xdr:sp macro="" textlink="">
      <xdr:nvSpPr>
        <xdr:cNvPr id="32769" name="Text Box 1"/>
        <xdr:cNvSpPr txBox="1">
          <a:spLocks noChangeArrowheads="1"/>
        </xdr:cNvSpPr>
      </xdr:nvSpPr>
      <xdr:spPr bwMode="auto">
        <a:xfrm>
          <a:off x="19050" y="428625"/>
          <a:ext cx="6305550" cy="7143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1" u="none" strike="noStrike" baseline="0">
              <a:solidFill>
                <a:srgbClr val="000000"/>
              </a:solidFill>
              <a:latin typeface="Arial"/>
              <a:cs typeface="Arial"/>
            </a:rPr>
            <a:t>Senior post-holders are defined as the principal (or chief executive) and holders of the other senior posts whom the board have selected for the purposes of the articles of government of the institution relating to the appointment and promotion of staff who are appointed by the board of governors</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20</xdr:row>
      <xdr:rowOff>0</xdr:rowOff>
    </xdr:from>
    <xdr:to>
      <xdr:col>8</xdr:col>
      <xdr:colOff>95250</xdr:colOff>
      <xdr:row>20</xdr:row>
      <xdr:rowOff>0</xdr:rowOff>
    </xdr:to>
    <xdr:sp macro="" textlink="">
      <xdr:nvSpPr>
        <xdr:cNvPr id="32771" name="Text Box 3"/>
        <xdr:cNvSpPr txBox="1">
          <a:spLocks noChangeArrowheads="1"/>
        </xdr:cNvSpPr>
      </xdr:nvSpPr>
      <xdr:spPr bwMode="auto">
        <a:xfrm>
          <a:off x="0" y="3333750"/>
          <a:ext cx="6753225" cy="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endParaRPr lang="en-GB" sz="1000" b="0" i="0" u="none" strike="noStrike" baseline="0">
            <a:solidFill>
              <a:srgbClr val="000000"/>
            </a:solidFill>
            <a:latin typeface="Times New Roman"/>
            <a:cs typeface="Times New Roman"/>
          </a:endParaRPr>
        </a:p>
        <a:p>
          <a:pPr algn="l" rtl="0">
            <a:defRPr sz="1000"/>
          </a:pPr>
          <a:endParaRPr lang="en-GB" sz="10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533400</xdr:colOff>
      <xdr:row>0</xdr:row>
      <xdr:rowOff>0</xdr:rowOff>
    </xdr:to>
    <xdr:sp macro="" textlink="">
      <xdr:nvSpPr>
        <xdr:cNvPr id="27649" name="Text Box 1"/>
        <xdr:cNvSpPr txBox="1">
          <a:spLocks noChangeArrowheads="1"/>
        </xdr:cNvSpPr>
      </xdr:nvSpPr>
      <xdr:spPr bwMode="auto">
        <a:xfrm>
          <a:off x="0" y="0"/>
          <a:ext cx="60483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Times New Roman"/>
              <a:cs typeface="Times New Roman"/>
            </a:rPr>
            <a:t>The number of  designated senior post-holders including the Chief Executive, who received emoluments for the related periods of office in the following ranges was: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19050</xdr:colOff>
      <xdr:row>0</xdr:row>
      <xdr:rowOff>0</xdr:rowOff>
    </xdr:from>
    <xdr:to>
      <xdr:col>7</xdr:col>
      <xdr:colOff>542925</xdr:colOff>
      <xdr:row>0</xdr:row>
      <xdr:rowOff>0</xdr:rowOff>
    </xdr:to>
    <xdr:sp macro="" textlink="">
      <xdr:nvSpPr>
        <xdr:cNvPr id="27650" name="Text Box 2"/>
        <xdr:cNvSpPr txBox="1">
          <a:spLocks noChangeArrowheads="1"/>
        </xdr:cNvSpPr>
      </xdr:nvSpPr>
      <xdr:spPr bwMode="auto">
        <a:xfrm>
          <a:off x="19050" y="0"/>
          <a:ext cx="60388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Times New Roman"/>
              <a:cs typeface="Times New Roman"/>
            </a:rPr>
            <a:t>Senior post-holders are defined as the Chief Executive and other senior posts whom the board have selected for the purposes of the articles of government of the College relating to the appointment and promotion of staff who are appointed by the Board of Governors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28575</xdr:colOff>
      <xdr:row>0</xdr:row>
      <xdr:rowOff>0</xdr:rowOff>
    </xdr:from>
    <xdr:to>
      <xdr:col>7</xdr:col>
      <xdr:colOff>581025</xdr:colOff>
      <xdr:row>0</xdr:row>
      <xdr:rowOff>0</xdr:rowOff>
    </xdr:to>
    <xdr:sp macro="" textlink="">
      <xdr:nvSpPr>
        <xdr:cNvPr id="27651" name="Text Box 3"/>
        <xdr:cNvSpPr txBox="1">
          <a:spLocks noChangeArrowheads="1"/>
        </xdr:cNvSpPr>
      </xdr:nvSpPr>
      <xdr:spPr bwMode="auto">
        <a:xfrm>
          <a:off x="28575" y="0"/>
          <a:ext cx="60674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FF0000"/>
              </a:solidFill>
              <a:latin typeface="Times New Roman"/>
              <a:cs typeface="Times New Roman"/>
            </a:rPr>
            <a:t>KPMG wording needed here</a:t>
          </a:r>
        </a:p>
        <a:p>
          <a:pPr algn="l" rtl="0">
            <a:defRPr sz="1000"/>
          </a:pPr>
          <a:endParaRPr lang="en-GB" sz="1000" b="0" i="0" u="none" strike="noStrike" baseline="0">
            <a:solidFill>
              <a:srgbClr val="FF0000"/>
            </a:solidFill>
            <a:latin typeface="Times New Roman"/>
            <a:cs typeface="Times New Roman"/>
          </a:endParaRPr>
        </a:p>
        <a:p>
          <a:pPr algn="l" rtl="0">
            <a:defRPr sz="1000"/>
          </a:pPr>
          <a:r>
            <a:rPr lang="en-GB" sz="1000" b="0" i="0" u="none" strike="noStrike" baseline="0">
              <a:solidFill>
                <a:srgbClr val="000000"/>
              </a:solidFill>
              <a:latin typeface="Times New Roman"/>
              <a:cs typeface="Times New Roman"/>
            </a:rPr>
            <a:t>The senior postholder emoluments are apportioned according to the individual periods of office held by the respective individuals.</a:t>
          </a:r>
        </a:p>
        <a:p>
          <a:pPr algn="l" rtl="0">
            <a:defRPr sz="1000"/>
          </a:pPr>
          <a:endParaRPr lang="en-GB" sz="1000" b="0" i="0" u="none" strike="noStrike" baseline="0">
            <a:solidFill>
              <a:srgbClr val="000000"/>
            </a:solidFill>
            <a:latin typeface="Times New Roman"/>
            <a:cs typeface="Times New Roman"/>
          </a:endParaRPr>
        </a:p>
        <a:p>
          <a:pPr algn="l" rtl="0">
            <a:defRPr sz="1000"/>
          </a:pPr>
          <a:r>
            <a:rPr lang="en-GB" sz="1000" b="0" i="0" u="none" strike="noStrike" baseline="0">
              <a:solidFill>
                <a:srgbClr val="000000"/>
              </a:solidFill>
              <a:latin typeface="Times New Roman"/>
              <a:cs typeface="Times New Roman"/>
            </a:rPr>
            <a:t>The pension contributions of the Chief Executive and senior post-holders are in respect of employer's contributions to the Teachers Pension Scheme and the Local Government Superannuation Scheme. These contributions are paid at the same rate as for other employees.</a:t>
          </a:r>
        </a:p>
        <a:p>
          <a:pPr algn="l" rtl="0">
            <a:defRPr sz="1000"/>
          </a:pPr>
          <a:endParaRPr lang="en-GB" sz="1000" b="0" i="0" u="none" strike="noStrike" baseline="0">
            <a:solidFill>
              <a:srgbClr val="000000"/>
            </a:solidFill>
            <a:latin typeface="Times New Roman"/>
            <a:cs typeface="Times New Roman"/>
          </a:endParaRPr>
        </a:p>
        <a:p>
          <a:pPr algn="l" rtl="0">
            <a:defRPr sz="1000"/>
          </a:pPr>
          <a:r>
            <a:rPr lang="en-GB" sz="1000" b="0" i="0" u="none" strike="noStrike" baseline="0">
              <a:solidFill>
                <a:srgbClr val="000000"/>
              </a:solidFill>
              <a:latin typeface="Times New Roman"/>
              <a:cs typeface="Times New Roman"/>
            </a:rPr>
            <a:t>The Board of Governors other than the Chief Executive and the staff member did not receive any payment from the College other than the  reimbursement of travel and subsistence expenses incurred in the course of their duties.</a:t>
          </a:r>
        </a:p>
        <a:p>
          <a:pPr algn="l" rtl="0">
            <a:defRPr sz="1000"/>
          </a:pPr>
          <a:endParaRPr lang="en-GB" sz="1000" b="0" i="0" u="none" strike="noStrike" baseline="0">
            <a:solidFill>
              <a:srgbClr val="000000"/>
            </a:solidFill>
            <a:latin typeface="Times New Roman"/>
            <a:cs typeface="Times New Roman"/>
          </a:endParaRPr>
        </a:p>
        <a:p>
          <a:pPr algn="l" rtl="0">
            <a:defRPr sz="1000"/>
          </a:pPr>
          <a:r>
            <a:rPr lang="en-GB" sz="1000" b="0" i="0" u="none" strike="noStrike" baseline="0">
              <a:solidFill>
                <a:srgbClr val="000000"/>
              </a:solidFill>
              <a:latin typeface="Times New Roman"/>
              <a:cs typeface="Times New Roman"/>
            </a:rPr>
            <a:t>Senior post holders, including the Chief Executive </a:t>
          </a:r>
          <a:r>
            <a:rPr lang="en-GB" sz="1000" b="0" i="0" u="none" strike="sngStrike" baseline="0">
              <a:solidFill>
                <a:srgbClr val="000000"/>
              </a:solidFill>
              <a:latin typeface="Times New Roman"/>
              <a:cs typeface="Times New Roman"/>
            </a:rPr>
            <a:t>and other higher paid staff </a:t>
          </a:r>
          <a:r>
            <a:rPr lang="en-GB" sz="1000" b="0" i="0" u="none" strike="noStrike" baseline="0">
              <a:solidFill>
                <a:srgbClr val="000000"/>
              </a:solidFill>
              <a:latin typeface="Times New Roman"/>
              <a:cs typeface="Times New Roman"/>
            </a:rPr>
            <a:t>received a none consolidated pay increase of 3.3% in line with the general pay award.</a:t>
          </a:r>
        </a:p>
      </xdr:txBody>
    </xdr:sp>
    <xdr:clientData/>
  </xdr:twoCellAnchor>
  <xdr:twoCellAnchor>
    <xdr:from>
      <xdr:col>0</xdr:col>
      <xdr:colOff>9525</xdr:colOff>
      <xdr:row>0</xdr:row>
      <xdr:rowOff>0</xdr:rowOff>
    </xdr:from>
    <xdr:to>
      <xdr:col>7</xdr:col>
      <xdr:colOff>619125</xdr:colOff>
      <xdr:row>0</xdr:row>
      <xdr:rowOff>0</xdr:rowOff>
    </xdr:to>
    <xdr:sp macro="" textlink="">
      <xdr:nvSpPr>
        <xdr:cNvPr id="27652" name="Text Box 4"/>
        <xdr:cNvSpPr txBox="1">
          <a:spLocks noChangeArrowheads="1"/>
        </xdr:cNvSpPr>
      </xdr:nvSpPr>
      <xdr:spPr bwMode="auto">
        <a:xfrm>
          <a:off x="9525" y="0"/>
          <a:ext cx="6124575" cy="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GB" sz="1000" b="0" i="0" u="none" strike="noStrike" baseline="0">
              <a:solidFill>
                <a:srgbClr val="000000"/>
              </a:solidFill>
              <a:latin typeface="Times New Roman"/>
              <a:cs typeface="Times New Roman"/>
            </a:rPr>
            <a:t>A general none consolidated pay award of 3.3% was made with effect from 1 August 2000, approved by the Board of Governors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39</xdr:row>
      <xdr:rowOff>104775</xdr:rowOff>
    </xdr:from>
    <xdr:to>
      <xdr:col>10</xdr:col>
      <xdr:colOff>609600</xdr:colOff>
      <xdr:row>61</xdr:row>
      <xdr:rowOff>114300</xdr:rowOff>
    </xdr:to>
    <xdr:sp macro="" textlink="">
      <xdr:nvSpPr>
        <xdr:cNvPr id="5124" name="Text Box 4"/>
        <xdr:cNvSpPr txBox="1">
          <a:spLocks noChangeArrowheads="1"/>
        </xdr:cNvSpPr>
      </xdr:nvSpPr>
      <xdr:spPr bwMode="auto">
        <a:xfrm>
          <a:off x="19050" y="6619875"/>
          <a:ext cx="55340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GB" sz="900" b="0" i="0" u="none" strike="noStrike" baseline="0">
            <a:solidFill>
              <a:srgbClr val="000000"/>
            </a:solidFill>
            <a:latin typeface="Arial"/>
            <a:cs typeface="Arial"/>
          </a:endParaRPr>
        </a:p>
        <a:p>
          <a:pPr algn="l" rtl="0">
            <a:defRPr sz="1000"/>
          </a:pPr>
          <a:endParaRPr lang="en-GB" sz="900" b="0" i="0" u="none" strike="noStrike" baseline="0">
            <a:solidFill>
              <a:srgbClr val="000000"/>
            </a:solidFill>
            <a:latin typeface="Arial"/>
            <a:cs typeface="Arial"/>
          </a:endParaRPr>
        </a:p>
        <a:p>
          <a:pPr algn="l" rtl="0">
            <a:defRPr sz="1000"/>
          </a:pPr>
          <a:endParaRPr lang="en-GB" sz="9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16</xdr:row>
      <xdr:rowOff>0</xdr:rowOff>
    </xdr:from>
    <xdr:to>
      <xdr:col>3</xdr:col>
      <xdr:colOff>581025</xdr:colOff>
      <xdr:row>16</xdr:row>
      <xdr:rowOff>0</xdr:rowOff>
    </xdr:to>
    <xdr:sp macro="" textlink="">
      <xdr:nvSpPr>
        <xdr:cNvPr id="8193" name="Text Box 1"/>
        <xdr:cNvSpPr txBox="1">
          <a:spLocks noChangeArrowheads="1"/>
        </xdr:cNvSpPr>
      </xdr:nvSpPr>
      <xdr:spPr bwMode="auto">
        <a:xfrm>
          <a:off x="28575" y="2724150"/>
          <a:ext cx="50577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Members do not believe the College was liable for any corporation tax arising out of the activities during the year</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19</xdr:row>
      <xdr:rowOff>0</xdr:rowOff>
    </xdr:from>
    <xdr:to>
      <xdr:col>6</xdr:col>
      <xdr:colOff>581025</xdr:colOff>
      <xdr:row>19</xdr:row>
      <xdr:rowOff>0</xdr:rowOff>
    </xdr:to>
    <xdr:sp macro="" textlink="">
      <xdr:nvSpPr>
        <xdr:cNvPr id="9217" name="Text Box 1"/>
        <xdr:cNvSpPr txBox="1">
          <a:spLocks noChangeArrowheads="1"/>
        </xdr:cNvSpPr>
      </xdr:nvSpPr>
      <xdr:spPr bwMode="auto">
        <a:xfrm>
          <a:off x="28575" y="3381375"/>
          <a:ext cx="62007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Members do not believe the College was liable for any corporation tax arising out of the activities during the year</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19050</xdr:colOff>
      <xdr:row>19</xdr:row>
      <xdr:rowOff>0</xdr:rowOff>
    </xdr:from>
    <xdr:to>
      <xdr:col>6</xdr:col>
      <xdr:colOff>561975</xdr:colOff>
      <xdr:row>19</xdr:row>
      <xdr:rowOff>0</xdr:rowOff>
    </xdr:to>
    <xdr:sp macro="" textlink="">
      <xdr:nvSpPr>
        <xdr:cNvPr id="9218" name="Text Box 2"/>
        <xdr:cNvSpPr txBox="1">
          <a:spLocks noChangeArrowheads="1"/>
        </xdr:cNvSpPr>
      </xdr:nvSpPr>
      <xdr:spPr bwMode="auto">
        <a:xfrm>
          <a:off x="19050" y="3381375"/>
          <a:ext cx="61912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College has historically allowed selective Voluntary Early Retirement (VER).  This VER scheme incorporated an element of enhanced pension to be funded by the College over the remaining life of the employees.  A provision has been created, which has been offset by enhanced pension payments made to employees throughout the year.  This provision is in accordance with the guideline for indexation issued by the FEFC in Circular 93/22 as a basis for calculation.  The resultant provision is £* *** ***</a:t>
          </a: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3</xdr:col>
      <xdr:colOff>28575</xdr:colOff>
      <xdr:row>34</xdr:row>
      <xdr:rowOff>0</xdr:rowOff>
    </xdr:from>
    <xdr:to>
      <xdr:col>7</xdr:col>
      <xdr:colOff>0</xdr:colOff>
      <xdr:row>34</xdr:row>
      <xdr:rowOff>0</xdr:rowOff>
    </xdr:to>
    <xdr:sp macro="" textlink="">
      <xdr:nvSpPr>
        <xdr:cNvPr id="9224" name="Text Box 8"/>
        <xdr:cNvSpPr txBox="1">
          <a:spLocks noChangeArrowheads="1"/>
        </xdr:cNvSpPr>
      </xdr:nvSpPr>
      <xdr:spPr bwMode="auto">
        <a:xfrm>
          <a:off x="4391025" y="5857875"/>
          <a:ext cx="22860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Members do not believe the College was liable for any corporation tax arising out of the activities during the year</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3</xdr:col>
      <xdr:colOff>19050</xdr:colOff>
      <xdr:row>34</xdr:row>
      <xdr:rowOff>0</xdr:rowOff>
    </xdr:from>
    <xdr:to>
      <xdr:col>7</xdr:col>
      <xdr:colOff>0</xdr:colOff>
      <xdr:row>34</xdr:row>
      <xdr:rowOff>0</xdr:rowOff>
    </xdr:to>
    <xdr:sp macro="" textlink="">
      <xdr:nvSpPr>
        <xdr:cNvPr id="9225" name="Text Box 9"/>
        <xdr:cNvSpPr txBox="1">
          <a:spLocks noChangeArrowheads="1"/>
        </xdr:cNvSpPr>
      </xdr:nvSpPr>
      <xdr:spPr bwMode="auto">
        <a:xfrm>
          <a:off x="4381500" y="5857875"/>
          <a:ext cx="22955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College has historically allowed selective Voluntary Early Retirement (VER).  This VER scheme incorporated an element of enhanced pension to be funded by the College over the remaining life of the employees.  A provision has been created, which has been offset by enhanced pension payments made to employees throughout the year.  This provision is in accordance with the guideline for indexation issued by the FEFC in Circular 93/22 as a basis for calculation.  The resultant provision is £* *** ***</a:t>
          </a:r>
        </a:p>
        <a:p>
          <a:pPr algn="l" rtl="0">
            <a:defRPr sz="1000"/>
          </a:pPr>
          <a:endParaRPr lang="en-GB" sz="1000" b="0" i="0" u="none" strike="noStrike" baseline="0">
            <a:solidFill>
              <a:srgbClr val="000000"/>
            </a:solidFill>
            <a:latin typeface="Arial"/>
            <a:cs typeface="Arial"/>
          </a:endParaRPr>
        </a:p>
      </xdr:txBody>
    </xdr:sp>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1.xml"/><Relationship Id="rId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guid="{3EE0AD55-8D11-4A5B-A481-6106F39DBDC5}" diskRevisions="1" revisionId="414" version="3">
  <header guid="{871053BB-A144-4EE0-AAE0-D36A2E9E8560}" dateTime="2012-01-19T11:06:37" maxSheetId="28" userName="ICS" r:id="rId2">
    <sheetIdMap count="27">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Map>
  </header>
  <header guid="{3EE0AD55-8D11-4A5B-A481-6106F39DBDC5}" dateTime="2012-01-19T11:06:46" maxSheetId="28" userName="ICS" r:id="rId3">
    <sheetIdMap count="27">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Map>
  </header>
</headers>
</file>

<file path=xl/revisions/revisionLog1.xml><?xml version="1.0" encoding="utf-8"?>
<revisions xmlns="http://schemas.openxmlformats.org/spreadsheetml/2006/main" xmlns:r="http://schemas.openxmlformats.org/officeDocument/2006/relationships">
  <rcv guid="{E870EA32-3596-4ACE-BF42-EBF1D4B6B996}" action="delete"/>
  <rdn rId="0" localSheetId="6" customView="1" name="Z_E870EA32_3596_4ACE_BF42_EBF1D4B6B996_.wvu.PrintArea" hidden="1" oldHidden="1">
    <formula>'Notes 2 &amp; 3 '!$A$1:$F$45</formula>
    <oldFormula>'Notes 2 &amp; 3 '!$A$1:$F$45</oldFormula>
  </rdn>
  <rdn rId="0" localSheetId="6" customView="1" name="Z_E870EA32_3596_4ACE_BF42_EBF1D4B6B996_.wvu.Cols" hidden="1" oldHidden="1">
    <formula>'Notes 2 &amp; 3 '!$H:$H</formula>
    <oldFormula>'Notes 2 &amp; 3 '!$H:$H</oldFormula>
  </rdn>
  <rdn rId="0" localSheetId="7" customView="1" name="Z_E870EA32_3596_4ACE_BF42_EBF1D4B6B996_.wvu.Rows" hidden="1" oldHidden="1">
    <formula>'Notes 4,5 &amp; 6'!$18:$21</formula>
    <oldFormula>'Notes 4,5 &amp; 6'!$18:$21</oldFormula>
  </rdn>
  <rdn rId="0" localSheetId="9" customView="1" name="Z_E870EA32_3596_4ACE_BF42_EBF1D4B6B996_.wvu.Rows" hidden="1" oldHidden="1">
    <formula>Note7part2!$34:$35,Note7part2!$55:$68</formula>
    <oldFormula>Note7part2!$34:$35,Note7part2!$55:$68</oldFormula>
  </rdn>
  <rdn rId="0" localSheetId="10" customView="1" name="Z_E870EA32_3596_4ACE_BF42_EBF1D4B6B996_.wvu.PrintArea" hidden="1" oldHidden="1">
    <formula>'Note 8'!$A$1:$H$53</formula>
    <oldFormula>'Note 8'!$A$1:$H$53</oldFormula>
  </rdn>
  <rdn rId="0" localSheetId="11" customView="1" name="Z_E870EA32_3596_4ACE_BF42_EBF1D4B6B996_.wvu.Rows" hidden="1" oldHidden="1">
    <formula>'Note  8 &amp; 9'!$22:$22,'Note  8 &amp; 9'!$70:$71</formula>
    <oldFormula>'Note  8 &amp; 9'!$22:$22,'Note  8 &amp; 9'!$70:$71</oldFormula>
  </rdn>
  <rdn rId="0" localSheetId="13" customView="1" name="Z_E870EA32_3596_4ACE_BF42_EBF1D4B6B996_.wvu.Rows" hidden="1" oldHidden="1">
    <formula>'Note 13'!$40:$62</formula>
    <oldFormula>'Note 13'!$40:$62</oldFormula>
  </rdn>
  <rdn rId="0" localSheetId="13" customView="1" name="Z_E870EA32_3596_4ACE_BF42_EBF1D4B6B996_.wvu.Cols" hidden="1" oldHidden="1">
    <formula>'Note 13'!$H:$I</formula>
    <oldFormula>'Note 13'!$H:$I</oldFormula>
  </rdn>
  <rdn rId="0" localSheetId="19" customView="1" name="Z_E870EA32_3596_4ACE_BF42_EBF1D4B6B996_.wvu.Rows" hidden="1" oldHidden="1">
    <formula>'Notes 21 &amp; 22'!$2:$15</formula>
    <oldFormula>'Notes 21 &amp; 22'!$2:$15</oldFormula>
  </rdn>
  <rdn rId="0" localSheetId="21" customView="1" name="Z_E870EA32_3596_4ACE_BF42_EBF1D4B6B996_.wvu.Rows" hidden="1" oldHidden="1">
    <formula>'Notes 26 to 29'!$8:$17</formula>
    <oldFormula>'Notes 26 to 29'!$8:$17</oldFormula>
  </rdn>
  <rdn rId="0" localSheetId="22" customView="1" name="Z_E870EA32_3596_4ACE_BF42_EBF1D4B6B996_.wvu.Rows" hidden="1" oldHidden="1">
    <formula>'Notes 30 to 32'!$4:$8</formula>
    <oldFormula>'Notes 30 to 32'!$4:$8</oldFormula>
  </rdn>
  <rdn rId="0" localSheetId="25" customView="1" name="Z_E870EA32_3596_4ACE_BF42_EBF1D4B6B996_.wvu.PrintArea" hidden="1" oldHidden="1">
    <formula>'Note 33 (cont2)'!$A$1:$D$75</formula>
    <oldFormula>'Note 33 (cont2)'!$A$1:$D$75</oldFormula>
  </rdn>
  <rcv guid="{E870EA32-3596-4ACE-BF42-EBF1D4B6B996}" action="add"/>
</revisions>
</file>

<file path=xl/revisions/revisionLog2.xml><?xml version="1.0" encoding="utf-8"?>
<revisions xmlns="http://schemas.openxmlformats.org/spreadsheetml/2006/main" xmlns:r="http://schemas.openxmlformats.org/officeDocument/2006/relationships">
  <rdn rId="0" localSheetId="6" customView="1" name="Z_E870EA32_3596_4ACE_BF42_EBF1D4B6B996_.wvu.PrintArea" hidden="1" oldHidden="1">
    <formula>'Notes 2 &amp; 3 '!$A$1:$F$45</formula>
  </rdn>
  <rdn rId="0" localSheetId="6" customView="1" name="Z_E870EA32_3596_4ACE_BF42_EBF1D4B6B996_.wvu.Cols" hidden="1" oldHidden="1">
    <formula>'Notes 2 &amp; 3 '!$H:$H</formula>
  </rdn>
  <rdn rId="0" localSheetId="7" customView="1" name="Z_E870EA32_3596_4ACE_BF42_EBF1D4B6B996_.wvu.Rows" hidden="1" oldHidden="1">
    <formula>'Notes 4,5 &amp; 6'!$18:$21</formula>
  </rdn>
  <rdn rId="0" localSheetId="9" customView="1" name="Z_E870EA32_3596_4ACE_BF42_EBF1D4B6B996_.wvu.Rows" hidden="1" oldHidden="1">
    <formula>Note7part2!$34:$35,Note7part2!$55:$68</formula>
  </rdn>
  <rdn rId="0" localSheetId="10" customView="1" name="Z_E870EA32_3596_4ACE_BF42_EBF1D4B6B996_.wvu.PrintArea" hidden="1" oldHidden="1">
    <formula>'Note 8'!$A$1:$H$53</formula>
  </rdn>
  <rdn rId="0" localSheetId="11" customView="1" name="Z_E870EA32_3596_4ACE_BF42_EBF1D4B6B996_.wvu.Rows" hidden="1" oldHidden="1">
    <formula>'Note  8 &amp; 9'!$22:$22,'Note  8 &amp; 9'!$70:$71</formula>
  </rdn>
  <rdn rId="0" localSheetId="13" customView="1" name="Z_E870EA32_3596_4ACE_BF42_EBF1D4B6B996_.wvu.Rows" hidden="1" oldHidden="1">
    <formula>'Note 13'!$40:$62</formula>
  </rdn>
  <rdn rId="0" localSheetId="13" customView="1" name="Z_E870EA32_3596_4ACE_BF42_EBF1D4B6B996_.wvu.Cols" hidden="1" oldHidden="1">
    <formula>'Note 13'!$H:$I</formula>
  </rdn>
  <rdn rId="0" localSheetId="19" customView="1" name="Z_E870EA32_3596_4ACE_BF42_EBF1D4B6B996_.wvu.Rows" hidden="1" oldHidden="1">
    <formula>'Notes 21 &amp; 22'!$2:$15</formula>
  </rdn>
  <rdn rId="0" localSheetId="21" customView="1" name="Z_E870EA32_3596_4ACE_BF42_EBF1D4B6B996_.wvu.Rows" hidden="1" oldHidden="1">
    <formula>'Notes 26 to 29'!$8:$17</formula>
  </rdn>
  <rdn rId="0" localSheetId="22" customView="1" name="Z_E870EA32_3596_4ACE_BF42_EBF1D4B6B996_.wvu.Rows" hidden="1" oldHidden="1">
    <formula>'Notes 30 to 32'!$4:$8</formula>
  </rdn>
  <rdn rId="0" localSheetId="25" customView="1" name="Z_E870EA32_3596_4ACE_BF42_EBF1D4B6B996_.wvu.PrintArea" hidden="1" oldHidden="1">
    <formula>'Note 33 (cont2)'!$A$1:$D$75</formula>
  </rdn>
  <rcv guid="{E870EA32-3596-4ACE-BF42-EBF1D4B6B996}" action="add"/>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drawing" Target="../drawings/drawing5.xml"/><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drawing" Target="../drawings/drawing6.xml"/><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drawing" Target="../drawings/drawing7.xml"/><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5" Type="http://schemas.openxmlformats.org/officeDocument/2006/relationships/printerSettings" Target="../printerSettings/printerSettings70.bin"/><Relationship Id="rId4" Type="http://schemas.openxmlformats.org/officeDocument/2006/relationships/printerSettings" Target="../printerSettings/printerSettings69.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6" Type="http://schemas.openxmlformats.org/officeDocument/2006/relationships/drawing" Target="../drawings/drawing8.xml"/><Relationship Id="rId5" Type="http://schemas.openxmlformats.org/officeDocument/2006/relationships/printerSettings" Target="../printerSettings/printerSettings80.bin"/><Relationship Id="rId4" Type="http://schemas.openxmlformats.org/officeDocument/2006/relationships/printerSettings" Target="../printerSettings/printerSettings7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5" Type="http://schemas.openxmlformats.org/officeDocument/2006/relationships/printerSettings" Target="../printerSettings/printerSettings85.bin"/><Relationship Id="rId4" Type="http://schemas.openxmlformats.org/officeDocument/2006/relationships/printerSettings" Target="../printerSettings/printerSettings8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6" Type="http://schemas.openxmlformats.org/officeDocument/2006/relationships/drawing" Target="../drawings/drawing9.xml"/><Relationship Id="rId5" Type="http://schemas.openxmlformats.org/officeDocument/2006/relationships/printerSettings" Target="../printerSettings/printerSettings90.bin"/><Relationship Id="rId4" Type="http://schemas.openxmlformats.org/officeDocument/2006/relationships/printerSettings" Target="../printerSettings/printerSettings8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drawing" Target="../drawings/drawing10.xml"/><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8.bin"/><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 Id="rId6" Type="http://schemas.openxmlformats.org/officeDocument/2006/relationships/drawing" Target="../drawings/drawing11.xml"/><Relationship Id="rId5" Type="http://schemas.openxmlformats.org/officeDocument/2006/relationships/printerSettings" Target="../printerSettings/printerSettings100.bin"/><Relationship Id="rId4" Type="http://schemas.openxmlformats.org/officeDocument/2006/relationships/printerSettings" Target="../printerSettings/printerSettings9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6" Type="http://schemas.openxmlformats.org/officeDocument/2006/relationships/drawing" Target="../drawings/drawing12.xml"/><Relationship Id="rId5" Type="http://schemas.openxmlformats.org/officeDocument/2006/relationships/printerSettings" Target="../printerSettings/printerSettings105.bin"/><Relationship Id="rId4" Type="http://schemas.openxmlformats.org/officeDocument/2006/relationships/printerSettings" Target="../printerSettings/printerSettings104.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6" Type="http://schemas.openxmlformats.org/officeDocument/2006/relationships/drawing" Target="../drawings/drawing13.xml"/><Relationship Id="rId5" Type="http://schemas.openxmlformats.org/officeDocument/2006/relationships/printerSettings" Target="../printerSettings/printerSettings110.bin"/><Relationship Id="rId4" Type="http://schemas.openxmlformats.org/officeDocument/2006/relationships/printerSettings" Target="../printerSettings/printerSettings10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13.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5" Type="http://schemas.openxmlformats.org/officeDocument/2006/relationships/printerSettings" Target="../printerSettings/printerSettings115.bin"/><Relationship Id="rId4" Type="http://schemas.openxmlformats.org/officeDocument/2006/relationships/printerSettings" Target="../printerSettings/printerSettings114.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5" Type="http://schemas.openxmlformats.org/officeDocument/2006/relationships/printerSettings" Target="../printerSettings/printerSettings120.bin"/><Relationship Id="rId4" Type="http://schemas.openxmlformats.org/officeDocument/2006/relationships/printerSettings" Target="../printerSettings/printerSettings119.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5" Type="http://schemas.openxmlformats.org/officeDocument/2006/relationships/printerSettings" Target="../printerSettings/printerSettings125.bin"/><Relationship Id="rId4" Type="http://schemas.openxmlformats.org/officeDocument/2006/relationships/printerSettings" Target="../printerSettings/printerSettings12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6" Type="http://schemas.openxmlformats.org/officeDocument/2006/relationships/drawing" Target="../drawings/drawing14.xml"/><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33.bin"/><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 Id="rId5" Type="http://schemas.openxmlformats.org/officeDocument/2006/relationships/printerSettings" Target="../printerSettings/printerSettings135.bin"/><Relationship Id="rId4" Type="http://schemas.openxmlformats.org/officeDocument/2006/relationships/printerSettings" Target="../printerSettings/printerSettings13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1.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drawing" Target="../drawings/drawing2.xml"/><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drawing" Target="../drawings/drawing3.xml"/><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drawing" Target="../drawings/drawing4.xml"/><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sheetPr codeName="Sheet1"/>
  <dimension ref="A1:F50"/>
  <sheetViews>
    <sheetView topLeftCell="A36" zoomScaleNormal="100" workbookViewId="0">
      <selection activeCell="A33" sqref="A33"/>
    </sheetView>
  </sheetViews>
  <sheetFormatPr defaultRowHeight="12.75"/>
  <cols>
    <col min="1" max="1" width="59.85546875" style="13" customWidth="1"/>
    <col min="2" max="2" width="6" style="11" customWidth="1"/>
    <col min="3" max="3" width="1.7109375" style="12" customWidth="1"/>
    <col min="4" max="4" width="12.5703125" style="12" customWidth="1"/>
    <col min="5" max="5" width="1.7109375" style="12" customWidth="1"/>
    <col min="6" max="6" width="11.85546875" style="12" customWidth="1"/>
    <col min="7" max="16384" width="9.140625" style="3"/>
  </cols>
  <sheetData>
    <row r="1" spans="1:6" ht="15.75">
      <c r="A1" s="6" t="s">
        <v>622</v>
      </c>
    </row>
    <row r="2" spans="1:6" s="2" customFormat="1" ht="15.75">
      <c r="A2" s="6" t="s">
        <v>310</v>
      </c>
      <c r="B2" s="7"/>
      <c r="C2" s="8"/>
      <c r="D2" s="8"/>
      <c r="E2" s="8"/>
      <c r="F2" s="8"/>
    </row>
    <row r="3" spans="1:6" s="2" customFormat="1">
      <c r="A3" s="9"/>
      <c r="B3" s="7"/>
      <c r="C3" s="8"/>
      <c r="D3" s="8"/>
      <c r="E3" s="8"/>
      <c r="F3" s="8"/>
    </row>
    <row r="4" spans="1:6" s="2" customFormat="1">
      <c r="A4" s="9"/>
      <c r="B4" s="7" t="s">
        <v>200</v>
      </c>
      <c r="C4" s="8"/>
      <c r="D4" s="7" t="s">
        <v>329</v>
      </c>
      <c r="E4" s="8"/>
      <c r="F4" s="7" t="s">
        <v>329</v>
      </c>
    </row>
    <row r="5" spans="1:6" s="2" customFormat="1">
      <c r="A5" s="9"/>
      <c r="B5" s="7"/>
      <c r="C5" s="8"/>
      <c r="D5" s="21">
        <v>37468</v>
      </c>
      <c r="E5" s="8"/>
      <c r="F5" s="21">
        <v>37103</v>
      </c>
    </row>
    <row r="6" spans="1:6" s="2" customFormat="1">
      <c r="A6" s="9"/>
      <c r="B6" s="7"/>
      <c r="C6" s="8"/>
      <c r="D6" s="10" t="s">
        <v>201</v>
      </c>
      <c r="E6" s="10"/>
      <c r="F6" s="10" t="s">
        <v>201</v>
      </c>
    </row>
    <row r="7" spans="1:6" s="2" customFormat="1">
      <c r="A7" s="9"/>
      <c r="B7" s="7"/>
      <c r="C7" s="8"/>
      <c r="D7" s="8"/>
      <c r="E7" s="8"/>
      <c r="F7" s="8"/>
    </row>
    <row r="8" spans="1:6">
      <c r="A8" s="9" t="s">
        <v>199</v>
      </c>
    </row>
    <row r="9" spans="1:6">
      <c r="D9" s="14"/>
      <c r="E9" s="14"/>
      <c r="F9" s="14"/>
    </row>
    <row r="10" spans="1:6">
      <c r="A10" s="13" t="s">
        <v>311</v>
      </c>
      <c r="B10" s="11">
        <v>2</v>
      </c>
      <c r="D10" s="14">
        <f>+'Notes 2 &amp; 3 '!D23</f>
        <v>33996</v>
      </c>
      <c r="E10" s="14"/>
      <c r="F10" s="14">
        <f>+'Notes 2 &amp; 3 '!F23</f>
        <v>36926</v>
      </c>
    </row>
    <row r="11" spans="1:6">
      <c r="A11" s="13" t="s">
        <v>280</v>
      </c>
      <c r="B11" s="11">
        <v>3</v>
      </c>
      <c r="D11" s="14">
        <f>+'Notes 2 &amp; 3 '!D40</f>
        <v>3609</v>
      </c>
      <c r="E11" s="14"/>
      <c r="F11" s="14">
        <f>+'Notes 2 &amp; 3 '!F40</f>
        <v>4944</v>
      </c>
    </row>
    <row r="12" spans="1:6">
      <c r="A12" s="13" t="s">
        <v>312</v>
      </c>
      <c r="B12" s="11">
        <v>4</v>
      </c>
      <c r="D12" s="14">
        <f>+'Notes 4,5 &amp; 6'!B11</f>
        <v>228</v>
      </c>
      <c r="E12" s="14"/>
      <c r="F12" s="14">
        <f>+'Notes 4,5 &amp; 6'!D11</f>
        <v>303</v>
      </c>
    </row>
    <row r="13" spans="1:6">
      <c r="A13" s="13" t="s">
        <v>230</v>
      </c>
      <c r="B13" s="11">
        <v>5</v>
      </c>
      <c r="D13" s="14">
        <f>+'Notes 4,5 &amp; 6'!B36</f>
        <v>2550</v>
      </c>
      <c r="E13" s="14"/>
      <c r="F13" s="14">
        <f>+'Notes 4,5 &amp; 6'!D36</f>
        <v>1875</v>
      </c>
    </row>
    <row r="14" spans="1:6">
      <c r="A14" s="13" t="s">
        <v>313</v>
      </c>
      <c r="B14" s="11">
        <v>6</v>
      </c>
      <c r="D14" s="14">
        <f>+'Notes 4,5 &amp; 6'!B54</f>
        <v>2053</v>
      </c>
      <c r="E14" s="14"/>
      <c r="F14" s="14">
        <f>+'Notes 4,5 &amp; 6'!D54</f>
        <v>1437</v>
      </c>
    </row>
    <row r="15" spans="1:6">
      <c r="D15" s="14"/>
      <c r="E15" s="14"/>
      <c r="F15" s="14"/>
    </row>
    <row r="16" spans="1:6" s="2" customFormat="1">
      <c r="A16" s="9" t="s">
        <v>196</v>
      </c>
      <c r="B16" s="7"/>
      <c r="C16" s="8"/>
      <c r="D16" s="15">
        <f>SUM(D10:D14)</f>
        <v>42436</v>
      </c>
      <c r="E16" s="16"/>
      <c r="F16" s="15">
        <f>SUM(F10:F15)</f>
        <v>45485</v>
      </c>
    </row>
    <row r="17" spans="1:6">
      <c r="D17" s="14"/>
      <c r="E17" s="14"/>
      <c r="F17" s="14"/>
    </row>
    <row r="18" spans="1:6">
      <c r="A18" s="9" t="s">
        <v>202</v>
      </c>
      <c r="D18" s="14"/>
      <c r="E18" s="14"/>
      <c r="F18" s="14"/>
    </row>
    <row r="19" spans="1:6">
      <c r="D19" s="14"/>
      <c r="E19" s="14"/>
      <c r="F19" s="14"/>
    </row>
    <row r="20" spans="1:6">
      <c r="A20" s="13" t="s">
        <v>315</v>
      </c>
      <c r="B20" s="11">
        <v>7</v>
      </c>
      <c r="D20" s="14">
        <f>+'Note 7'!B43</f>
        <v>24327</v>
      </c>
      <c r="E20" s="14"/>
      <c r="F20" s="14">
        <f>+'Note 7'!D43</f>
        <v>28542</v>
      </c>
    </row>
    <row r="21" spans="1:6">
      <c r="A21" s="13" t="s">
        <v>281</v>
      </c>
      <c r="B21" s="11">
        <v>7</v>
      </c>
      <c r="D21" s="14">
        <f>+'Note 7'!B45</f>
        <v>1551</v>
      </c>
      <c r="E21" s="14"/>
      <c r="F21" s="14">
        <f>+'Note 7'!D45</f>
        <v>0</v>
      </c>
    </row>
    <row r="22" spans="1:6">
      <c r="A22" s="13" t="s">
        <v>203</v>
      </c>
      <c r="B22" s="11">
        <v>9</v>
      </c>
      <c r="D22" s="14">
        <f>+'Note  8 &amp; 9'!F36</f>
        <v>12750</v>
      </c>
      <c r="E22" s="14"/>
      <c r="F22" s="14">
        <f>+'Note  8 &amp; 9'!H36</f>
        <v>13557</v>
      </c>
    </row>
    <row r="23" spans="1:6">
      <c r="A23" s="13" t="s">
        <v>204</v>
      </c>
      <c r="B23" s="11">
        <v>13</v>
      </c>
      <c r="D23" s="14">
        <f>+'Note 13'!K18</f>
        <v>4038</v>
      </c>
      <c r="E23" s="14"/>
      <c r="F23" s="14">
        <v>2802</v>
      </c>
    </row>
    <row r="24" spans="1:6">
      <c r="A24" s="13" t="s">
        <v>205</v>
      </c>
      <c r="B24" s="11">
        <v>10</v>
      </c>
      <c r="D24" s="14">
        <f>+'Note 10, 11 &amp; 12'!F14</f>
        <v>108</v>
      </c>
      <c r="E24" s="14"/>
      <c r="F24" s="14">
        <f>+'Note 10, 11 &amp; 12'!H14</f>
        <v>0</v>
      </c>
    </row>
    <row r="25" spans="1:6">
      <c r="D25" s="14"/>
      <c r="E25" s="14"/>
      <c r="F25" s="14"/>
    </row>
    <row r="26" spans="1:6" s="2" customFormat="1">
      <c r="A26" s="9" t="s">
        <v>206</v>
      </c>
      <c r="B26" s="7"/>
      <c r="C26" s="8"/>
      <c r="D26" s="15">
        <f>SUM(D20:D24)</f>
        <v>42774</v>
      </c>
      <c r="E26" s="16"/>
      <c r="F26" s="15">
        <f>SUM(F20:F24)</f>
        <v>44901</v>
      </c>
    </row>
    <row r="27" spans="1:6">
      <c r="D27" s="14"/>
      <c r="E27" s="14"/>
      <c r="F27" s="14"/>
    </row>
    <row r="28" spans="1:6" ht="25.5">
      <c r="A28" s="17" t="s">
        <v>316</v>
      </c>
      <c r="D28" s="14">
        <f>D16-D26</f>
        <v>-338</v>
      </c>
      <c r="E28" s="14"/>
      <c r="F28" s="14">
        <f>F16-F26</f>
        <v>584</v>
      </c>
    </row>
    <row r="29" spans="1:6">
      <c r="D29" s="14"/>
      <c r="E29" s="14"/>
      <c r="F29" s="14"/>
    </row>
    <row r="30" spans="1:6">
      <c r="A30" s="13" t="s">
        <v>649</v>
      </c>
      <c r="B30" s="11">
        <v>13</v>
      </c>
      <c r="D30" s="18">
        <v>-9420</v>
      </c>
      <c r="E30" s="14"/>
      <c r="F30" s="18">
        <v>0</v>
      </c>
    </row>
    <row r="31" spans="1:6">
      <c r="D31" s="14"/>
      <c r="E31" s="14"/>
      <c r="F31" s="14"/>
    </row>
    <row r="32" spans="1:6" ht="38.25">
      <c r="A32" s="17" t="s">
        <v>317</v>
      </c>
      <c r="D32" s="14">
        <f>SUM(D28:D30)</f>
        <v>-9758</v>
      </c>
      <c r="E32" s="14"/>
      <c r="F32" s="14">
        <f>SUM(F28:F30)</f>
        <v>584</v>
      </c>
    </row>
    <row r="33" spans="1:6">
      <c r="D33" s="14"/>
      <c r="E33" s="14"/>
      <c r="F33" s="14"/>
    </row>
    <row r="34" spans="1:6">
      <c r="A34" s="13" t="s">
        <v>207</v>
      </c>
      <c r="B34" s="11">
        <v>11</v>
      </c>
      <c r="D34" s="14">
        <f>-'Note 10, 11 &amp; 12'!F25</f>
        <v>-12</v>
      </c>
      <c r="E34" s="14"/>
      <c r="F34" s="14">
        <f>-'Note 10, 11 &amp; 12'!H25</f>
        <v>-12</v>
      </c>
    </row>
    <row r="35" spans="1:6" s="2" customFormat="1">
      <c r="A35" s="9"/>
      <c r="B35" s="7"/>
      <c r="C35" s="8"/>
      <c r="D35" s="16"/>
      <c r="E35" s="16"/>
      <c r="F35" s="16"/>
    </row>
    <row r="36" spans="1:6" s="2" customFormat="1" ht="26.25" thickBot="1">
      <c r="A36" s="19" t="s">
        <v>318</v>
      </c>
      <c r="B36" s="7"/>
      <c r="C36" s="8"/>
      <c r="D36" s="20">
        <f>SUM(D32:D35)</f>
        <v>-9770</v>
      </c>
      <c r="E36" s="16"/>
      <c r="F36" s="20">
        <f>SUM(F32:F35)</f>
        <v>572</v>
      </c>
    </row>
    <row r="37" spans="1:6" ht="13.5" thickTop="1">
      <c r="D37" s="14"/>
      <c r="E37" s="14"/>
      <c r="F37" s="14"/>
    </row>
    <row r="39" spans="1:6">
      <c r="A39" s="13" t="s">
        <v>298</v>
      </c>
    </row>
    <row r="41" spans="1:6">
      <c r="A41" s="160" t="s">
        <v>319</v>
      </c>
      <c r="B41" s="161"/>
      <c r="C41" s="161"/>
      <c r="D41" s="161"/>
      <c r="E41" s="161"/>
      <c r="F41" s="161"/>
    </row>
    <row r="42" spans="1:6">
      <c r="A42" s="162" t="s">
        <v>320</v>
      </c>
      <c r="B42" s="161"/>
      <c r="C42" s="161"/>
      <c r="D42" s="161"/>
      <c r="E42" s="161"/>
      <c r="F42" s="161"/>
    </row>
    <row r="43" spans="1:6">
      <c r="A43" s="162" t="s">
        <v>321</v>
      </c>
      <c r="B43" s="161"/>
      <c r="C43" s="161"/>
      <c r="D43" s="161"/>
      <c r="E43" s="161"/>
      <c r="F43" s="161"/>
    </row>
    <row r="44" spans="1:6">
      <c r="A44" s="162" t="s">
        <v>322</v>
      </c>
      <c r="B44" s="161"/>
      <c r="C44" s="161"/>
      <c r="D44" s="161"/>
      <c r="E44" s="161"/>
      <c r="F44" s="161"/>
    </row>
    <row r="45" spans="1:6">
      <c r="A45" s="162" t="s">
        <v>323</v>
      </c>
      <c r="B45" s="163"/>
      <c r="C45" s="163"/>
      <c r="D45" s="163"/>
      <c r="E45" s="163"/>
      <c r="F45" s="163"/>
    </row>
    <row r="46" spans="1:6">
      <c r="A46" s="162" t="s">
        <v>324</v>
      </c>
      <c r="B46" s="163"/>
      <c r="C46" s="163"/>
      <c r="D46" s="163"/>
      <c r="E46" s="163"/>
      <c r="F46" s="163"/>
    </row>
    <row r="47" spans="1:6">
      <c r="A47" s="162" t="s">
        <v>325</v>
      </c>
      <c r="B47" s="163"/>
      <c r="C47" s="163"/>
      <c r="D47" s="163"/>
      <c r="E47" s="163"/>
      <c r="F47" s="163"/>
    </row>
    <row r="48" spans="1:6">
      <c r="A48" s="162" t="s">
        <v>327</v>
      </c>
      <c r="B48" s="163"/>
      <c r="C48" s="163"/>
      <c r="D48" s="163"/>
      <c r="E48" s="163"/>
      <c r="F48" s="163"/>
    </row>
    <row r="49" spans="1:6">
      <c r="A49" s="162" t="s">
        <v>326</v>
      </c>
      <c r="B49" s="163"/>
      <c r="C49" s="163"/>
      <c r="D49" s="163"/>
      <c r="E49" s="163"/>
      <c r="F49" s="163"/>
    </row>
    <row r="50" spans="1:6">
      <c r="A50" s="164"/>
      <c r="B50" s="161"/>
      <c r="C50" s="161"/>
      <c r="D50" s="161"/>
      <c r="E50" s="161"/>
      <c r="F50" s="161"/>
    </row>
  </sheetData>
  <customSheetViews>
    <customSheetView guid="{E870EA32-3596-4ACE-BF42-EBF1D4B6B996}" topLeftCell="A36">
      <selection activeCell="A33" sqref="A33"/>
      <pageMargins left="0.5" right="0.5" top="1" bottom="0.5" header="0.5" footer="0.25"/>
      <pageSetup paperSize="9" scale="99" orientation="portrait" horizontalDpi="4294967292" r:id="rId1"/>
      <headerFooter alignWithMargins="0">
        <oddFooter>&amp;C&amp;"Times New Roman,Regular" 16</oddFooter>
      </headerFooter>
    </customSheetView>
    <customSheetView guid="{A8C3D583-3667-49E0-B16B-DB0F9B81DCD0}" showRuler="0" topLeftCell="A36">
      <selection activeCell="A33" sqref="A33"/>
      <pageMargins left="0.5" right="0.5" top="1" bottom="0.5" header="0.5" footer="0.25"/>
      <pageSetup paperSize="9" scale="99" orientation="portrait" horizontalDpi="4294967292" r:id="rId2"/>
      <headerFooter alignWithMargins="0">
        <oddFooter>&amp;C&amp;"Times New Roman,Regular" 16</oddFooter>
      </headerFooter>
    </customSheetView>
    <customSheetView guid="{96CA42AB-7D8B-42C8-B17A-24FFA0448CCA}" showPageBreaks="1" showRuler="0">
      <selection activeCell="A21" sqref="A21"/>
      <pageMargins left="0.5" right="0.5" top="1" bottom="0.5" header="0.5" footer="0.25"/>
      <pageSetup paperSize="9" scale="99" orientation="portrait" horizontalDpi="4294967292" r:id="rId3"/>
      <headerFooter alignWithMargins="0">
        <oddFooter>&amp;C&amp;"Times New Roman,Regular" 14</oddFooter>
      </headerFooter>
    </customSheetView>
    <customSheetView guid="{DAAFC7C9-4623-49AF-9992-400CC9CB553D}" showPageBreaks="1" showRuler="0" topLeftCell="A36">
      <selection activeCell="A33" sqref="A33"/>
      <pageMargins left="0.5" right="0.5" top="1" bottom="0.5" header="0.5" footer="0.25"/>
      <pageSetup paperSize="9" scale="99" orientation="portrait" horizontalDpi="4294967292" r:id="rId4"/>
      <headerFooter alignWithMargins="0">
        <oddFooter>&amp;C&amp;"Times New Roman,Regular" 16</oddFooter>
      </headerFooter>
    </customSheetView>
  </customSheetViews>
  <mergeCells count="10">
    <mergeCell ref="A41:F41"/>
    <mergeCell ref="A42:F42"/>
    <mergeCell ref="A43:F43"/>
    <mergeCell ref="A49:F49"/>
    <mergeCell ref="A50:F50"/>
    <mergeCell ref="A44:F44"/>
    <mergeCell ref="A45:F45"/>
    <mergeCell ref="A46:F46"/>
    <mergeCell ref="A47:F47"/>
    <mergeCell ref="A48:F48"/>
  </mergeCells>
  <phoneticPr fontId="0" type="noConversion"/>
  <pageMargins left="0.5" right="0.5" top="1" bottom="0.5" header="0.5" footer="0.25"/>
  <pageSetup paperSize="9" scale="99" orientation="portrait" horizontalDpi="4294967292" r:id="rId5"/>
  <headerFooter alignWithMargins="0">
    <oddFooter>&amp;C&amp;"Times New Roman,Regular" 16</oddFooter>
  </headerFooter>
</worksheet>
</file>

<file path=xl/worksheets/sheet10.xml><?xml version="1.0" encoding="utf-8"?>
<worksheet xmlns="http://schemas.openxmlformats.org/spreadsheetml/2006/main" xmlns:r="http://schemas.openxmlformats.org/officeDocument/2006/relationships">
  <dimension ref="A1:I65"/>
  <sheetViews>
    <sheetView zoomScaleNormal="100" workbookViewId="0">
      <selection activeCell="A33" sqref="A33"/>
    </sheetView>
  </sheetViews>
  <sheetFormatPr defaultRowHeight="12.75"/>
  <cols>
    <col min="1" max="1" width="22.42578125" customWidth="1"/>
    <col min="4" max="4" width="21.28515625" customWidth="1"/>
    <col min="6" max="6" width="13.140625" bestFit="1" customWidth="1"/>
    <col min="7" max="7" width="2.42578125" customWidth="1"/>
    <col min="8" max="8" width="13.140625" bestFit="1" customWidth="1"/>
  </cols>
  <sheetData>
    <row r="1" spans="1:9" ht="15.75">
      <c r="A1" s="6" t="s">
        <v>573</v>
      </c>
      <c r="B1" s="25"/>
      <c r="C1" s="25"/>
      <c r="D1" s="25"/>
      <c r="E1" s="25"/>
      <c r="F1" s="25"/>
      <c r="G1" s="25"/>
      <c r="H1" s="25"/>
      <c r="I1" s="25"/>
    </row>
    <row r="2" spans="1:9" ht="15.75">
      <c r="A2" s="6"/>
      <c r="B2" s="25"/>
      <c r="C2" s="25"/>
      <c r="D2" s="25"/>
      <c r="E2" s="25"/>
      <c r="F2" s="25"/>
      <c r="G2" s="25"/>
      <c r="H2" s="25"/>
      <c r="I2" s="25"/>
    </row>
    <row r="3" spans="1:9">
      <c r="A3" s="13"/>
      <c r="B3" s="12"/>
      <c r="C3" s="12"/>
      <c r="D3" s="12"/>
      <c r="E3" s="12"/>
      <c r="F3" s="12"/>
      <c r="G3" s="12"/>
      <c r="H3" s="12"/>
      <c r="I3" s="12"/>
    </row>
    <row r="4" spans="1:9">
      <c r="A4" s="42"/>
      <c r="B4" s="43"/>
      <c r="C4" s="43"/>
      <c r="D4" s="43"/>
      <c r="E4" s="43"/>
      <c r="F4" s="43"/>
      <c r="G4" s="43"/>
      <c r="H4" s="43"/>
      <c r="I4" s="43"/>
    </row>
    <row r="5" spans="1:9">
      <c r="A5" s="42"/>
      <c r="B5" s="43"/>
      <c r="C5" s="43"/>
      <c r="D5" s="43"/>
      <c r="E5" s="43"/>
      <c r="F5" s="43"/>
      <c r="G5" s="43"/>
      <c r="H5" s="43"/>
      <c r="I5" s="43"/>
    </row>
    <row r="6" spans="1:9">
      <c r="A6" s="42"/>
      <c r="B6" s="43"/>
      <c r="C6" s="43"/>
      <c r="D6" s="43"/>
      <c r="E6" s="43"/>
      <c r="F6" s="43"/>
      <c r="G6" s="43"/>
      <c r="H6" s="43"/>
      <c r="I6" s="43"/>
    </row>
    <row r="7" spans="1:9">
      <c r="A7" s="42"/>
      <c r="B7" s="43"/>
      <c r="C7" s="43"/>
      <c r="D7" s="43"/>
      <c r="E7" s="43"/>
      <c r="F7" s="43"/>
      <c r="G7" s="43"/>
      <c r="H7" s="43"/>
      <c r="I7" s="43"/>
    </row>
    <row r="8" spans="1:9">
      <c r="A8" s="13"/>
      <c r="B8" s="12"/>
      <c r="C8" s="12"/>
      <c r="D8" s="12"/>
      <c r="E8" s="12"/>
      <c r="F8" s="10" t="s">
        <v>241</v>
      </c>
      <c r="G8" s="10"/>
      <c r="H8" s="10" t="s">
        <v>241</v>
      </c>
      <c r="I8" s="12"/>
    </row>
    <row r="9" spans="1:9">
      <c r="A9" s="13"/>
      <c r="B9" s="12"/>
      <c r="C9" s="12"/>
      <c r="D9" s="12"/>
      <c r="E9" s="12"/>
      <c r="F9" s="10" t="s">
        <v>314</v>
      </c>
      <c r="G9" s="10"/>
      <c r="H9" s="10" t="s">
        <v>294</v>
      </c>
      <c r="I9" s="12"/>
    </row>
    <row r="10" spans="1:9">
      <c r="A10" s="13" t="s">
        <v>574</v>
      </c>
      <c r="B10" s="12"/>
      <c r="C10" s="12"/>
      <c r="D10" s="12"/>
      <c r="E10" s="12"/>
      <c r="F10" s="137" t="s">
        <v>543</v>
      </c>
      <c r="G10" s="137"/>
      <c r="H10" s="137" t="s">
        <v>543</v>
      </c>
      <c r="I10" s="12"/>
    </row>
    <row r="11" spans="1:9">
      <c r="A11" s="13" t="s">
        <v>575</v>
      </c>
      <c r="B11" s="12"/>
      <c r="C11" s="12"/>
      <c r="D11" s="12"/>
      <c r="E11" s="12"/>
      <c r="F11" s="12"/>
      <c r="G11" s="12"/>
      <c r="H11" s="12"/>
      <c r="I11" s="12"/>
    </row>
    <row r="12" spans="1:9">
      <c r="A12" s="13"/>
      <c r="B12" s="12"/>
      <c r="C12" s="12"/>
      <c r="D12" s="12"/>
      <c r="E12" s="12"/>
      <c r="F12" s="29" t="s">
        <v>246</v>
      </c>
      <c r="G12" s="44"/>
      <c r="H12" s="29" t="s">
        <v>246</v>
      </c>
      <c r="I12" s="12"/>
    </row>
    <row r="13" spans="1:9">
      <c r="A13" s="13"/>
      <c r="B13" s="12"/>
      <c r="C13" s="12"/>
      <c r="D13" s="12"/>
      <c r="E13" s="12"/>
      <c r="F13" s="12"/>
      <c r="G13" s="12"/>
      <c r="H13" s="12"/>
      <c r="I13" s="12"/>
    </row>
    <row r="14" spans="1:9">
      <c r="A14" s="13" t="s">
        <v>242</v>
      </c>
      <c r="B14" s="12"/>
      <c r="C14" s="12"/>
      <c r="D14" s="12"/>
      <c r="E14" s="12"/>
      <c r="F14" s="14">
        <v>187269</v>
      </c>
      <c r="G14" s="14"/>
      <c r="H14" s="14">
        <v>178292</v>
      </c>
      <c r="I14" s="12"/>
    </row>
    <row r="15" spans="1:9">
      <c r="A15" s="13" t="s">
        <v>243</v>
      </c>
      <c r="B15" s="12"/>
      <c r="C15" s="12"/>
      <c r="D15" s="12"/>
      <c r="E15" s="12"/>
      <c r="F15" s="14">
        <v>8527</v>
      </c>
      <c r="G15" s="14"/>
      <c r="H15" s="14">
        <v>8027</v>
      </c>
      <c r="I15" s="12"/>
    </row>
    <row r="16" spans="1:9">
      <c r="A16" s="13" t="s">
        <v>244</v>
      </c>
      <c r="B16" s="12"/>
      <c r="C16" s="12"/>
      <c r="D16" s="12"/>
      <c r="E16" s="12"/>
      <c r="F16" s="14">
        <v>20718</v>
      </c>
      <c r="G16" s="14"/>
      <c r="H16" s="14">
        <v>18829</v>
      </c>
      <c r="I16" s="12"/>
    </row>
    <row r="17" spans="1:9">
      <c r="A17" s="13"/>
      <c r="B17" s="12"/>
      <c r="C17" s="12"/>
      <c r="D17" s="12"/>
      <c r="E17" s="12"/>
      <c r="F17" s="14"/>
      <c r="G17" s="14"/>
      <c r="H17" s="14"/>
      <c r="I17" s="12"/>
    </row>
    <row r="18" spans="1:9" ht="13.5" thickBot="1">
      <c r="A18" s="9" t="s">
        <v>245</v>
      </c>
      <c r="B18" s="8"/>
      <c r="C18" s="8"/>
      <c r="D18" s="8"/>
      <c r="E18" s="8"/>
      <c r="F18" s="20">
        <f>SUM(F14:F17)</f>
        <v>216514</v>
      </c>
      <c r="G18" s="16"/>
      <c r="H18" s="20">
        <f>SUM(H14:H17)</f>
        <v>205148</v>
      </c>
      <c r="I18" s="8"/>
    </row>
    <row r="19" spans="1:9" ht="13.5" thickTop="1">
      <c r="A19" s="13"/>
      <c r="B19" s="12"/>
      <c r="C19" s="12"/>
      <c r="D19" s="12"/>
      <c r="E19" s="12"/>
      <c r="F19" s="12"/>
      <c r="G19" s="12"/>
      <c r="H19" s="12"/>
      <c r="I19" s="12"/>
    </row>
    <row r="20" spans="1:9">
      <c r="A20" s="13" t="s">
        <v>576</v>
      </c>
      <c r="B20" s="12"/>
      <c r="C20" s="12"/>
      <c r="D20" s="12"/>
      <c r="E20" s="12"/>
      <c r="F20" s="12"/>
      <c r="G20" s="12"/>
      <c r="H20" s="12"/>
      <c r="I20" s="12"/>
    </row>
    <row r="22" spans="1:9">
      <c r="A22" s="9"/>
      <c r="B22" s="29"/>
      <c r="C22" s="8"/>
      <c r="D22" s="29"/>
      <c r="E22" s="8"/>
      <c r="F22" s="29" t="s">
        <v>305</v>
      </c>
      <c r="G22" s="8"/>
      <c r="H22" s="29" t="s">
        <v>305</v>
      </c>
      <c r="I22" s="8"/>
    </row>
    <row r="23" spans="1:9">
      <c r="A23" s="9"/>
      <c r="B23" s="47"/>
      <c r="C23" s="8"/>
      <c r="D23" s="47"/>
      <c r="E23" s="8"/>
      <c r="F23" s="47" t="s">
        <v>379</v>
      </c>
      <c r="G23" s="8"/>
      <c r="H23" s="47" t="s">
        <v>306</v>
      </c>
      <c r="I23" s="8"/>
    </row>
    <row r="24" spans="1:9">
      <c r="A24" s="9"/>
      <c r="B24" s="48"/>
      <c r="C24" s="8"/>
      <c r="D24" s="48"/>
      <c r="E24" s="8"/>
      <c r="F24" s="48"/>
      <c r="G24" s="10"/>
      <c r="H24" s="48"/>
      <c r="I24" s="8"/>
    </row>
    <row r="25" spans="1:9">
      <c r="A25" s="9"/>
      <c r="B25" s="10"/>
      <c r="C25" s="12"/>
      <c r="D25" s="122"/>
      <c r="E25" s="12"/>
      <c r="F25" s="10" t="s">
        <v>246</v>
      </c>
      <c r="G25" s="10"/>
      <c r="H25" s="10" t="s">
        <v>246</v>
      </c>
      <c r="I25" s="12"/>
    </row>
    <row r="26" spans="1:9">
      <c r="A26" s="13"/>
      <c r="B26" s="12"/>
      <c r="C26" s="12"/>
      <c r="D26" s="12"/>
      <c r="E26" s="12"/>
      <c r="F26" s="12"/>
      <c r="G26" s="12"/>
      <c r="H26" s="12"/>
      <c r="I26" s="12"/>
    </row>
    <row r="27" spans="1:9">
      <c r="A27" s="13" t="s">
        <v>247</v>
      </c>
      <c r="B27" s="12"/>
      <c r="C27" s="12"/>
      <c r="D27" s="12"/>
      <c r="E27" s="12"/>
      <c r="F27" s="14">
        <v>74280</v>
      </c>
      <c r="G27" s="14"/>
      <c r="H27" s="14">
        <v>70678</v>
      </c>
      <c r="I27" s="12"/>
    </row>
    <row r="28" spans="1:9">
      <c r="A28" s="13" t="s">
        <v>243</v>
      </c>
      <c r="B28" s="12"/>
      <c r="C28" s="12"/>
      <c r="D28" s="12"/>
      <c r="E28" s="12"/>
      <c r="F28" s="18">
        <v>4500</v>
      </c>
      <c r="G28" s="14"/>
      <c r="H28" s="18">
        <v>4280</v>
      </c>
      <c r="I28" s="12"/>
    </row>
    <row r="29" spans="1:9" ht="13.5" thickBot="1">
      <c r="A29" s="13"/>
      <c r="B29" s="12"/>
      <c r="C29" s="12"/>
      <c r="D29" s="12"/>
      <c r="E29" s="12"/>
      <c r="F29" s="105">
        <f>SUM(F27:F28)</f>
        <v>78780</v>
      </c>
      <c r="G29" s="14"/>
      <c r="H29" s="105">
        <f>SUM(H27:H28)</f>
        <v>74958</v>
      </c>
      <c r="I29" s="12"/>
    </row>
    <row r="30" spans="1:9" ht="13.5" thickTop="1">
      <c r="A30" s="13"/>
      <c r="B30" s="12"/>
      <c r="C30" s="12"/>
      <c r="D30" s="12"/>
      <c r="E30" s="12"/>
      <c r="F30" s="14"/>
      <c r="G30" s="14"/>
      <c r="H30" s="14"/>
      <c r="I30" s="12"/>
    </row>
    <row r="31" spans="1:9" ht="13.5" thickBot="1">
      <c r="A31" s="13" t="s">
        <v>244</v>
      </c>
      <c r="B31" s="12"/>
      <c r="C31" s="12"/>
      <c r="D31" s="12"/>
      <c r="E31" s="12"/>
      <c r="F31" s="105">
        <v>5349</v>
      </c>
      <c r="G31" s="14"/>
      <c r="H31" s="105">
        <v>5080</v>
      </c>
      <c r="I31" s="12"/>
    </row>
    <row r="32" spans="1:9" ht="13.5" thickTop="1">
      <c r="A32" s="13"/>
      <c r="B32" s="37"/>
      <c r="C32" s="37"/>
      <c r="D32" s="37"/>
      <c r="E32" s="12"/>
      <c r="F32" s="12"/>
      <c r="G32" s="12"/>
      <c r="H32" s="12"/>
      <c r="I32" s="12"/>
    </row>
    <row r="33" spans="1:9">
      <c r="A33" s="13" t="s">
        <v>380</v>
      </c>
      <c r="B33" s="37"/>
      <c r="C33" s="37"/>
      <c r="D33" s="37"/>
      <c r="E33" s="12"/>
      <c r="F33" s="37"/>
      <c r="G33" s="12"/>
      <c r="H33" s="37"/>
      <c r="I33" s="12"/>
    </row>
    <row r="34" spans="1:9">
      <c r="A34" s="13" t="s">
        <v>577</v>
      </c>
      <c r="B34" s="12"/>
      <c r="C34" s="12"/>
      <c r="D34" s="12"/>
      <c r="E34" s="12"/>
      <c r="F34" s="12"/>
      <c r="G34" s="12"/>
      <c r="H34" s="12"/>
      <c r="I34" s="12"/>
    </row>
    <row r="35" spans="1:9">
      <c r="A35" s="13"/>
      <c r="B35" s="12"/>
      <c r="C35" s="12"/>
      <c r="D35" s="12"/>
      <c r="E35" s="12"/>
      <c r="F35" s="12"/>
      <c r="G35" s="12"/>
      <c r="H35" s="12"/>
      <c r="I35" s="12"/>
    </row>
    <row r="36" spans="1:9">
      <c r="A36" s="9" t="s">
        <v>381</v>
      </c>
      <c r="B36" s="8"/>
      <c r="C36" s="8"/>
      <c r="D36" s="8"/>
      <c r="E36" s="8"/>
      <c r="F36" s="8"/>
      <c r="G36" s="12"/>
      <c r="H36" s="12"/>
      <c r="I36" s="12"/>
    </row>
    <row r="37" spans="1:9">
      <c r="A37" s="13"/>
      <c r="B37" s="12"/>
      <c r="C37" s="12"/>
      <c r="D37" s="12"/>
      <c r="E37" s="12"/>
      <c r="F37" s="12"/>
      <c r="G37" s="12"/>
      <c r="H37" s="12"/>
      <c r="I37" s="12"/>
    </row>
    <row r="38" spans="1:9">
      <c r="A38" s="13"/>
      <c r="B38" s="12"/>
      <c r="C38" s="12"/>
      <c r="D38" s="12"/>
      <c r="E38" s="8"/>
      <c r="F38" s="29" t="s">
        <v>305</v>
      </c>
      <c r="G38" s="8"/>
      <c r="H38" s="29" t="s">
        <v>305</v>
      </c>
      <c r="I38" s="12"/>
    </row>
    <row r="39" spans="1:9">
      <c r="A39" s="13"/>
      <c r="B39" s="12"/>
      <c r="C39" s="12"/>
      <c r="D39" s="12"/>
      <c r="E39" s="8"/>
      <c r="F39" s="47" t="s">
        <v>379</v>
      </c>
      <c r="G39" s="8"/>
      <c r="H39" s="47" t="s">
        <v>306</v>
      </c>
      <c r="I39" s="12"/>
    </row>
    <row r="40" spans="1:9">
      <c r="A40" s="13"/>
      <c r="B40" s="12"/>
      <c r="C40" s="12"/>
      <c r="D40" s="12"/>
      <c r="E40" s="12"/>
      <c r="F40" s="12"/>
      <c r="G40" s="12"/>
      <c r="H40" s="12"/>
      <c r="I40" s="12"/>
    </row>
    <row r="41" spans="1:9">
      <c r="A41" s="13"/>
      <c r="B41" s="12"/>
      <c r="C41" s="12"/>
      <c r="D41" s="12"/>
      <c r="E41" s="12"/>
      <c r="F41" s="10" t="s">
        <v>246</v>
      </c>
      <c r="G41" s="10"/>
      <c r="H41" s="10" t="s">
        <v>246</v>
      </c>
      <c r="I41" s="12"/>
    </row>
    <row r="42" spans="1:9">
      <c r="A42" s="13" t="s">
        <v>382</v>
      </c>
      <c r="B42" s="12"/>
      <c r="C42" s="12"/>
      <c r="D42" s="12"/>
      <c r="E42" s="12"/>
      <c r="F42" s="14">
        <v>8572</v>
      </c>
      <c r="G42" s="14"/>
      <c r="H42" s="14">
        <v>0</v>
      </c>
      <c r="I42" s="12"/>
    </row>
    <row r="43" spans="1:9" ht="13.5" thickBot="1">
      <c r="A43" s="13" t="s">
        <v>93</v>
      </c>
      <c r="B43" s="12"/>
      <c r="C43" s="12"/>
      <c r="D43" s="12"/>
      <c r="E43" s="12"/>
      <c r="F43" s="105">
        <v>2829</v>
      </c>
      <c r="G43" s="14"/>
      <c r="H43" s="105">
        <v>0</v>
      </c>
      <c r="I43" s="12"/>
    </row>
    <row r="44" spans="1:9" ht="13.5" thickTop="1">
      <c r="A44" s="13"/>
      <c r="B44" s="12"/>
      <c r="C44" s="12"/>
      <c r="D44" s="12"/>
      <c r="E44" s="12"/>
      <c r="F44" s="12"/>
      <c r="G44" s="12"/>
      <c r="H44" s="12"/>
      <c r="I44" s="12"/>
    </row>
    <row r="45" spans="1:9">
      <c r="A45" s="13" t="s">
        <v>383</v>
      </c>
      <c r="B45" s="12"/>
      <c r="C45" s="12"/>
      <c r="D45" s="12"/>
      <c r="E45" s="12"/>
      <c r="F45" s="12"/>
      <c r="G45" s="12"/>
      <c r="H45" s="12"/>
      <c r="I45" s="12"/>
    </row>
    <row r="46" spans="1:9">
      <c r="A46" s="13" t="s">
        <v>578</v>
      </c>
      <c r="B46" s="12"/>
      <c r="C46" s="12"/>
      <c r="D46" s="12"/>
      <c r="E46" s="12"/>
      <c r="F46" s="12"/>
      <c r="G46" s="12"/>
      <c r="H46" s="12"/>
      <c r="I46" s="12"/>
    </row>
    <row r="47" spans="1:9">
      <c r="A47" s="13"/>
      <c r="B47" s="12"/>
      <c r="C47" s="12"/>
      <c r="D47" s="12"/>
      <c r="E47" s="12"/>
      <c r="F47" s="12"/>
      <c r="G47" s="12"/>
      <c r="H47" s="12"/>
      <c r="I47" s="12"/>
    </row>
    <row r="48" spans="1:9">
      <c r="A48" s="13" t="s">
        <v>384</v>
      </c>
      <c r="B48" s="87"/>
      <c r="C48" s="87"/>
      <c r="D48" s="87"/>
      <c r="E48" s="87"/>
      <c r="F48" s="87"/>
      <c r="G48" s="87"/>
      <c r="H48" s="87"/>
      <c r="I48" s="87"/>
    </row>
    <row r="49" spans="1:9">
      <c r="A49" s="13" t="s">
        <v>385</v>
      </c>
      <c r="B49" s="87"/>
      <c r="C49" s="87"/>
      <c r="D49" s="87"/>
      <c r="E49" s="87"/>
      <c r="F49" s="87"/>
      <c r="G49" s="87"/>
      <c r="H49" s="87"/>
      <c r="I49" s="87"/>
    </row>
    <row r="50" spans="1:9">
      <c r="A50" s="13" t="s">
        <v>386</v>
      </c>
      <c r="B50" s="87"/>
      <c r="C50" s="87"/>
      <c r="D50" s="87"/>
      <c r="E50" s="87"/>
      <c r="F50" s="87"/>
      <c r="G50" s="87"/>
      <c r="H50" s="87"/>
      <c r="I50" s="87"/>
    </row>
    <row r="51" spans="1:9">
      <c r="A51" s="90"/>
      <c r="B51" s="87"/>
      <c r="C51" s="87"/>
      <c r="D51" s="87"/>
      <c r="E51" s="87"/>
      <c r="F51" s="87"/>
      <c r="G51" s="87"/>
      <c r="H51" s="87"/>
      <c r="I51" s="87"/>
    </row>
    <row r="52" spans="1:9">
      <c r="A52" t="s">
        <v>86</v>
      </c>
      <c r="B52" s="87"/>
      <c r="C52" s="87"/>
      <c r="D52" s="87"/>
      <c r="E52" s="87"/>
      <c r="F52" s="87"/>
      <c r="G52" s="87"/>
      <c r="H52" s="87"/>
      <c r="I52" s="87"/>
    </row>
    <row r="53" spans="1:9">
      <c r="A53" t="s">
        <v>87</v>
      </c>
      <c r="B53" s="87"/>
      <c r="C53" s="87"/>
      <c r="D53" s="87"/>
      <c r="E53" s="87"/>
      <c r="F53" s="87"/>
      <c r="G53" s="87"/>
      <c r="H53" s="87"/>
      <c r="I53" s="87"/>
    </row>
    <row r="54" spans="1:9">
      <c r="A54" t="s">
        <v>88</v>
      </c>
      <c r="I54" s="12"/>
    </row>
    <row r="55" spans="1:9">
      <c r="I55" s="12"/>
    </row>
    <row r="56" spans="1:9">
      <c r="I56" s="12"/>
    </row>
    <row r="57" spans="1:9">
      <c r="I57" s="12"/>
    </row>
    <row r="58" spans="1:9">
      <c r="I58" s="50"/>
    </row>
    <row r="59" spans="1:9">
      <c r="I59" s="29"/>
    </row>
    <row r="60" spans="1:9">
      <c r="I60" s="12"/>
    </row>
    <row r="61" spans="1:9">
      <c r="I61" s="12"/>
    </row>
    <row r="62" spans="1:9">
      <c r="I62" s="12"/>
    </row>
    <row r="63" spans="1:9">
      <c r="I63" s="12"/>
    </row>
    <row r="64" spans="1:9">
      <c r="I64" s="8"/>
    </row>
    <row r="65" spans="1:9">
      <c r="A65" s="13"/>
      <c r="B65" s="12"/>
      <c r="C65" s="12"/>
      <c r="D65" s="12"/>
      <c r="E65" s="12"/>
      <c r="F65" s="12"/>
      <c r="G65" s="12"/>
      <c r="H65" s="12"/>
      <c r="I65" s="12"/>
    </row>
  </sheetData>
  <customSheetViews>
    <customSheetView guid="{E870EA32-3596-4ACE-BF42-EBF1D4B6B996}" showPageBreaks="1" printArea="1">
      <selection activeCell="A33" sqref="A33"/>
      <colBreaks count="1" manualBreakCount="1">
        <brk id="8" max="1048575" man="1"/>
      </colBreaks>
      <pageMargins left="0.75" right="0.75" top="1" bottom="1" header="0.5" footer="0.5"/>
      <pageSetup paperSize="9" scale="87" orientation="portrait" r:id="rId1"/>
      <headerFooter alignWithMargins="0">
        <oddFooter>&amp;C29</oddFooter>
      </headerFooter>
    </customSheetView>
    <customSheetView guid="{A8C3D583-3667-49E0-B16B-DB0F9B81DCD0}" showRuler="0">
      <selection activeCell="A33" sqref="A33"/>
      <colBreaks count="1" manualBreakCount="1">
        <brk id="8" max="1048575" man="1"/>
      </colBreaks>
      <pageMargins left="0.75" right="0.75" top="1" bottom="1" header="0.5" footer="0.5"/>
      <pageSetup paperSize="9" scale="87" orientation="portrait" r:id="rId2"/>
      <headerFooter alignWithMargins="0">
        <oddFooter>&amp;C29</oddFooter>
      </headerFooter>
    </customSheetView>
    <customSheetView guid="{96CA42AB-7D8B-42C8-B17A-24FFA0448CCA}" showPageBreaks="1" printArea="1" showRuler="0" topLeftCell="A19">
      <selection activeCell="A10" sqref="A10:IV10"/>
      <colBreaks count="1" manualBreakCount="1">
        <brk id="8" max="1048575" man="1"/>
      </colBreaks>
      <pageMargins left="0.75" right="0.75" top="1" bottom="1" header="0.5" footer="0.5"/>
      <pageSetup paperSize="9" scale="87" orientation="portrait" r:id="rId3"/>
      <headerFooter alignWithMargins="0">
        <oddFooter>&amp;C27</oddFooter>
      </headerFooter>
    </customSheetView>
    <customSheetView guid="{DAAFC7C9-4623-49AF-9992-400CC9CB553D}" showPageBreaks="1" printArea="1" showRuler="0">
      <selection activeCell="A33" sqref="A33"/>
      <colBreaks count="1" manualBreakCount="1">
        <brk id="8" max="1048575" man="1"/>
      </colBreaks>
      <pageMargins left="0.75" right="0.75" top="1" bottom="1" header="0.5" footer="0.5"/>
      <pageSetup paperSize="9" scale="87" orientation="portrait" r:id="rId4"/>
      <headerFooter alignWithMargins="0">
        <oddFooter>&amp;C29</oddFooter>
      </headerFooter>
    </customSheetView>
  </customSheetViews>
  <phoneticPr fontId="0" type="noConversion"/>
  <pageMargins left="0.75" right="0.75" top="1" bottom="1" header="0.5" footer="0.5"/>
  <pageSetup paperSize="9" scale="87" orientation="portrait" r:id="rId5"/>
  <headerFooter alignWithMargins="0">
    <oddFooter>&amp;C29</oddFooter>
  </headerFooter>
  <colBreaks count="1" manualBreakCount="1">
    <brk id="8" max="1048575" man="1"/>
  </colBreaks>
  <drawing r:id="rId6"/>
</worksheet>
</file>

<file path=xl/worksheets/sheet11.xml><?xml version="1.0" encoding="utf-8"?>
<worksheet xmlns="http://schemas.openxmlformats.org/spreadsheetml/2006/main" xmlns:r="http://schemas.openxmlformats.org/officeDocument/2006/relationships">
  <dimension ref="A1:K95"/>
  <sheetViews>
    <sheetView topLeftCell="A33" zoomScaleNormal="100" workbookViewId="0">
      <selection activeCell="A33" sqref="A33"/>
    </sheetView>
  </sheetViews>
  <sheetFormatPr defaultRowHeight="12.75"/>
  <cols>
    <col min="1" max="1" width="40.7109375" style="13" customWidth="1"/>
    <col min="2" max="2" width="9.42578125" style="12" customWidth="1"/>
    <col min="3" max="3" width="3.140625" style="12" customWidth="1"/>
    <col min="4" max="4" width="9.7109375" style="12" customWidth="1"/>
    <col min="5" max="5" width="3.140625" style="12" customWidth="1"/>
    <col min="6" max="6" width="13.42578125" style="12" customWidth="1"/>
    <col min="7" max="7" width="3.140625" style="12" customWidth="1"/>
    <col min="8" max="8" width="12.42578125" style="12" customWidth="1"/>
    <col min="9" max="9" width="3.140625" style="12" customWidth="1"/>
    <col min="10" max="16384" width="9.140625" style="12"/>
  </cols>
  <sheetData>
    <row r="1" spans="1:9" ht="15.75">
      <c r="A1" s="6" t="s">
        <v>579</v>
      </c>
    </row>
    <row r="3" spans="1:9">
      <c r="A3" s="9" t="s">
        <v>286</v>
      </c>
    </row>
    <row r="4" spans="1:9">
      <c r="A4" s="9"/>
    </row>
    <row r="5" spans="1:9">
      <c r="A5" s="171" t="s">
        <v>387</v>
      </c>
      <c r="B5" s="171"/>
      <c r="C5" s="171"/>
      <c r="D5" s="171"/>
      <c r="E5" s="171"/>
      <c r="F5" s="171"/>
      <c r="G5" s="171"/>
      <c r="H5" s="171"/>
    </row>
    <row r="7" spans="1:9" ht="25.5">
      <c r="A7" s="49"/>
      <c r="B7" s="50"/>
      <c r="C7" s="50"/>
      <c r="D7" s="52" t="s">
        <v>287</v>
      </c>
      <c r="E7" s="172" t="s">
        <v>288</v>
      </c>
      <c r="F7" s="172"/>
      <c r="G7" s="52"/>
      <c r="H7" s="52" t="s">
        <v>307</v>
      </c>
    </row>
    <row r="8" spans="1:9">
      <c r="A8" s="10"/>
      <c r="B8" s="29"/>
      <c r="C8" s="29"/>
      <c r="D8" s="7" t="s">
        <v>246</v>
      </c>
      <c r="E8" s="7"/>
      <c r="F8" s="7" t="s">
        <v>246</v>
      </c>
      <c r="G8" s="7"/>
      <c r="H8" s="7" t="s">
        <v>246</v>
      </c>
    </row>
    <row r="9" spans="1:9">
      <c r="A9" s="13" t="s">
        <v>277</v>
      </c>
      <c r="D9" s="14">
        <v>0</v>
      </c>
      <c r="E9" s="14"/>
      <c r="F9" s="14">
        <v>0</v>
      </c>
      <c r="G9" s="14"/>
      <c r="H9" s="14">
        <v>0</v>
      </c>
    </row>
    <row r="10" spans="1:9">
      <c r="A10" s="13" t="s">
        <v>278</v>
      </c>
      <c r="D10" s="14">
        <v>10500</v>
      </c>
      <c r="E10" s="14"/>
      <c r="F10" s="14">
        <v>0</v>
      </c>
      <c r="G10" s="14"/>
      <c r="H10" s="14">
        <v>10500</v>
      </c>
    </row>
    <row r="11" spans="1:9">
      <c r="A11" s="13" t="s">
        <v>161</v>
      </c>
      <c r="D11" s="14">
        <v>15000</v>
      </c>
      <c r="E11" s="14"/>
      <c r="F11" s="14">
        <v>12000</v>
      </c>
      <c r="G11" s="14"/>
      <c r="H11" s="14">
        <v>3000</v>
      </c>
    </row>
    <row r="12" spans="1:9">
      <c r="D12" s="14"/>
      <c r="E12" s="14"/>
      <c r="F12" s="14"/>
      <c r="G12" s="14"/>
      <c r="H12" s="14"/>
    </row>
    <row r="13" spans="1:9" ht="13.5" thickBot="1">
      <c r="A13" s="9"/>
      <c r="B13" s="8"/>
      <c r="C13" s="8"/>
      <c r="D13" s="20">
        <f>SUM(D9:D11)</f>
        <v>25500</v>
      </c>
      <c r="E13" s="16"/>
      <c r="F13" s="20">
        <f>SUM(F9:F11)</f>
        <v>12000</v>
      </c>
      <c r="G13" s="16"/>
      <c r="H13" s="20">
        <f>SUM(H9:H11)</f>
        <v>13500</v>
      </c>
    </row>
    <row r="14" spans="1:9" ht="13.5" thickTop="1">
      <c r="D14" s="14"/>
      <c r="E14" s="14"/>
      <c r="F14" s="14"/>
      <c r="G14" s="14"/>
      <c r="H14" s="14"/>
    </row>
    <row r="15" spans="1:9" ht="15.75">
      <c r="A15" s="6" t="s">
        <v>580</v>
      </c>
      <c r="B15" s="23"/>
      <c r="C15" s="23"/>
      <c r="D15" s="23"/>
      <c r="I15" s="29"/>
    </row>
    <row r="16" spans="1:9">
      <c r="A16" s="9"/>
      <c r="B16" s="8"/>
      <c r="C16" s="8"/>
      <c r="D16" s="8"/>
      <c r="F16" s="7" t="s">
        <v>329</v>
      </c>
      <c r="G16" s="8"/>
      <c r="H16" s="7" t="s">
        <v>329</v>
      </c>
      <c r="I16" s="47"/>
    </row>
    <row r="17" spans="1:8">
      <c r="A17" s="9"/>
      <c r="B17" s="8"/>
      <c r="C17" s="8"/>
      <c r="D17" s="8"/>
      <c r="F17" s="21">
        <v>37468</v>
      </c>
      <c r="G17" s="8"/>
      <c r="H17" s="21">
        <v>37103</v>
      </c>
    </row>
    <row r="18" spans="1:8">
      <c r="A18" s="9"/>
      <c r="B18" s="8"/>
      <c r="C18" s="8"/>
      <c r="D18" s="8"/>
      <c r="F18" s="10" t="s">
        <v>201</v>
      </c>
      <c r="G18" s="10"/>
      <c r="H18" s="10" t="s">
        <v>201</v>
      </c>
    </row>
    <row r="19" spans="1:8">
      <c r="A19" s="90" t="s">
        <v>388</v>
      </c>
      <c r="B19" s="8"/>
      <c r="C19" s="8"/>
      <c r="D19" s="8"/>
    </row>
    <row r="20" spans="1:8">
      <c r="A20" s="90" t="s">
        <v>560</v>
      </c>
    </row>
    <row r="21" spans="1:8" ht="12" customHeight="1">
      <c r="A21" s="9"/>
      <c r="B21" s="8"/>
      <c r="C21" s="8"/>
      <c r="D21" s="8"/>
    </row>
    <row r="22" spans="1:8" hidden="1">
      <c r="A22" s="9"/>
      <c r="B22" s="8"/>
      <c r="C22" s="8"/>
      <c r="D22" s="8"/>
    </row>
    <row r="23" spans="1:8">
      <c r="A23" s="13" t="s">
        <v>233</v>
      </c>
      <c r="F23" s="14">
        <v>2520</v>
      </c>
      <c r="G23" s="16"/>
      <c r="H23" s="14">
        <v>2586</v>
      </c>
    </row>
    <row r="24" spans="1:8">
      <c r="A24" s="13" t="s">
        <v>130</v>
      </c>
      <c r="F24" s="14">
        <v>1332</v>
      </c>
      <c r="G24" s="14"/>
      <c r="H24" s="14">
        <v>0</v>
      </c>
    </row>
    <row r="25" spans="1:8">
      <c r="A25" s="13" t="s">
        <v>197</v>
      </c>
      <c r="F25" s="14">
        <v>273</v>
      </c>
      <c r="G25" s="14"/>
      <c r="H25" s="14">
        <v>306</v>
      </c>
    </row>
    <row r="26" spans="1:8">
      <c r="A26" s="13" t="s">
        <v>198</v>
      </c>
      <c r="F26" s="14">
        <v>576</v>
      </c>
      <c r="G26" s="14"/>
      <c r="H26" s="14">
        <v>612</v>
      </c>
    </row>
    <row r="27" spans="1:8">
      <c r="A27" s="13" t="s">
        <v>234</v>
      </c>
      <c r="F27" s="14">
        <v>2664</v>
      </c>
      <c r="G27" s="14"/>
      <c r="H27" s="14">
        <v>2373</v>
      </c>
    </row>
    <row r="28" spans="1:8">
      <c r="A28" s="13" t="s">
        <v>249</v>
      </c>
      <c r="F28" s="14">
        <v>156</v>
      </c>
      <c r="G28" s="16"/>
      <c r="H28" s="14">
        <v>123</v>
      </c>
    </row>
    <row r="29" spans="1:8">
      <c r="A29" s="13" t="s">
        <v>250</v>
      </c>
      <c r="F29" s="14">
        <v>687</v>
      </c>
      <c r="G29" s="14"/>
      <c r="H29" s="14">
        <v>645</v>
      </c>
    </row>
    <row r="30" spans="1:8">
      <c r="A30" s="13" t="s">
        <v>251</v>
      </c>
      <c r="F30" s="14">
        <v>1200</v>
      </c>
      <c r="G30" s="14"/>
      <c r="H30" s="14">
        <v>3327</v>
      </c>
    </row>
    <row r="31" spans="1:8">
      <c r="A31" s="13" t="s">
        <v>232</v>
      </c>
      <c r="F31" s="14">
        <v>99</v>
      </c>
      <c r="G31" s="14"/>
      <c r="H31" s="14">
        <v>87</v>
      </c>
    </row>
    <row r="32" spans="1:8">
      <c r="A32" s="13" t="s">
        <v>231</v>
      </c>
      <c r="F32" s="14">
        <v>525</v>
      </c>
      <c r="G32" s="14"/>
      <c r="H32" s="14">
        <v>411</v>
      </c>
    </row>
    <row r="33" spans="1:9">
      <c r="A33" s="13" t="s">
        <v>129</v>
      </c>
      <c r="F33" s="14">
        <v>1140</v>
      </c>
      <c r="G33" s="16"/>
      <c r="H33" s="14">
        <v>600</v>
      </c>
    </row>
    <row r="34" spans="1:9">
      <c r="A34" s="13" t="s">
        <v>389</v>
      </c>
      <c r="F34" s="14">
        <v>1578</v>
      </c>
      <c r="G34" s="16"/>
      <c r="H34" s="14">
        <v>2487</v>
      </c>
    </row>
    <row r="35" spans="1:9">
      <c r="A35" s="9"/>
      <c r="F35" s="14"/>
      <c r="G35" s="14"/>
      <c r="H35" s="14"/>
    </row>
    <row r="36" spans="1:9" ht="13.5" thickBot="1">
      <c r="A36" s="9" t="s">
        <v>258</v>
      </c>
      <c r="F36" s="20">
        <f>SUM(F23:F34)</f>
        <v>12750</v>
      </c>
      <c r="G36" s="16"/>
      <c r="H36" s="20">
        <f>SUM(H23:H34)</f>
        <v>13557</v>
      </c>
    </row>
    <row r="37" spans="1:9" ht="13.5" thickTop="1">
      <c r="A37" s="9"/>
      <c r="B37" s="39"/>
      <c r="C37" s="8"/>
      <c r="D37" s="39"/>
    </row>
    <row r="38" spans="1:9">
      <c r="A38" s="9" t="s">
        <v>252</v>
      </c>
      <c r="F38" s="7" t="s">
        <v>329</v>
      </c>
      <c r="G38" s="8"/>
      <c r="H38" s="7" t="s">
        <v>329</v>
      </c>
      <c r="I38" s="29"/>
    </row>
    <row r="39" spans="1:9">
      <c r="A39" s="9"/>
      <c r="F39" s="21">
        <v>37468</v>
      </c>
      <c r="G39" s="8"/>
      <c r="H39" s="21">
        <v>37103</v>
      </c>
      <c r="I39" s="47"/>
    </row>
    <row r="40" spans="1:9">
      <c r="F40" s="10" t="s">
        <v>201</v>
      </c>
      <c r="G40" s="10"/>
      <c r="H40" s="10" t="s">
        <v>201</v>
      </c>
    </row>
    <row r="41" spans="1:9">
      <c r="A41" s="13" t="s">
        <v>289</v>
      </c>
    </row>
    <row r="42" spans="1:9">
      <c r="A42" s="51" t="s">
        <v>127</v>
      </c>
      <c r="F42" s="12">
        <v>39</v>
      </c>
      <c r="H42" s="12">
        <v>36</v>
      </c>
    </row>
    <row r="43" spans="1:9">
      <c r="A43" s="51" t="s">
        <v>128</v>
      </c>
      <c r="F43" s="12">
        <v>30</v>
      </c>
      <c r="H43" s="12">
        <v>30</v>
      </c>
    </row>
    <row r="44" spans="1:9">
      <c r="A44" s="13" t="s">
        <v>390</v>
      </c>
      <c r="F44" s="12">
        <v>12</v>
      </c>
      <c r="H44" s="12">
        <v>12</v>
      </c>
    </row>
    <row r="45" spans="1:9">
      <c r="A45" s="13" t="s">
        <v>391</v>
      </c>
      <c r="F45" s="12">
        <v>6</v>
      </c>
      <c r="H45" s="12">
        <v>0</v>
      </c>
    </row>
    <row r="46" spans="1:9">
      <c r="A46" s="13" t="s">
        <v>392</v>
      </c>
      <c r="F46" s="12">
        <v>15</v>
      </c>
      <c r="H46" s="12">
        <v>15</v>
      </c>
    </row>
    <row r="47" spans="1:9">
      <c r="A47" s="13" t="s">
        <v>253</v>
      </c>
      <c r="F47" s="12">
        <v>3</v>
      </c>
      <c r="H47" s="12">
        <v>3</v>
      </c>
    </row>
    <row r="49" spans="1:11">
      <c r="A49" s="13" t="s">
        <v>1</v>
      </c>
    </row>
    <row r="50" spans="1:11">
      <c r="A50" s="13" t="s">
        <v>2</v>
      </c>
    </row>
    <row r="52" spans="1:11">
      <c r="A52" s="12"/>
    </row>
    <row r="53" spans="1:11">
      <c r="A53" s="12"/>
    </row>
    <row r="54" spans="1:11" ht="15">
      <c r="A54" s="12"/>
      <c r="I54" s="29"/>
      <c r="J54" s="25"/>
      <c r="K54" s="25"/>
    </row>
    <row r="55" spans="1:11">
      <c r="A55" s="12"/>
      <c r="I55" s="47"/>
      <c r="J55" s="10"/>
    </row>
    <row r="56" spans="1:11">
      <c r="A56" s="12"/>
      <c r="J56" s="13"/>
    </row>
    <row r="57" spans="1:11">
      <c r="A57" s="12"/>
    </row>
    <row r="58" spans="1:11">
      <c r="A58" s="12"/>
    </row>
    <row r="59" spans="1:11">
      <c r="A59" s="12"/>
    </row>
    <row r="60" spans="1:11">
      <c r="A60" s="12"/>
    </row>
    <row r="61" spans="1:11">
      <c r="A61" s="12"/>
    </row>
    <row r="62" spans="1:11">
      <c r="A62" s="12"/>
    </row>
    <row r="63" spans="1:11">
      <c r="A63" s="12"/>
    </row>
    <row r="64" spans="1:11">
      <c r="A64" s="12"/>
    </row>
    <row r="65" spans="1:11">
      <c r="A65" s="12"/>
    </row>
    <row r="66" spans="1:11">
      <c r="A66" s="12"/>
    </row>
    <row r="67" spans="1:11">
      <c r="A67" s="12"/>
    </row>
    <row r="68" spans="1:11" ht="15">
      <c r="A68" s="12"/>
      <c r="I68" s="25"/>
      <c r="J68" s="25"/>
      <c r="K68" s="25"/>
    </row>
    <row r="69" spans="1:11" ht="0.75" customHeight="1">
      <c r="A69" s="12"/>
    </row>
    <row r="70" spans="1:11" hidden="1">
      <c r="A70" s="12"/>
    </row>
    <row r="71" spans="1:11" hidden="1">
      <c r="A71" s="12"/>
    </row>
    <row r="72" spans="1:11">
      <c r="A72" s="12"/>
      <c r="I72" s="29"/>
    </row>
    <row r="73" spans="1:11">
      <c r="A73" s="12"/>
      <c r="I73" s="47"/>
    </row>
    <row r="74" spans="1:11">
      <c r="A74" s="12"/>
    </row>
    <row r="75" spans="1:11">
      <c r="A75" s="12"/>
    </row>
    <row r="76" spans="1:11">
      <c r="A76" s="12"/>
    </row>
    <row r="77" spans="1:11">
      <c r="A77" s="12"/>
    </row>
    <row r="78" spans="1:11">
      <c r="A78" s="12"/>
    </row>
    <row r="79" spans="1:11">
      <c r="A79" s="12"/>
    </row>
    <row r="80" spans="1:11">
      <c r="A80" s="12"/>
    </row>
    <row r="83" spans="1:9">
      <c r="A83" s="12"/>
    </row>
    <row r="85" spans="1:9">
      <c r="A85" s="12"/>
    </row>
    <row r="87" spans="1:9">
      <c r="A87" s="12"/>
      <c r="I87" s="29"/>
    </row>
    <row r="88" spans="1:9">
      <c r="A88" s="12"/>
      <c r="I88" s="47"/>
    </row>
    <row r="89" spans="1:9">
      <c r="A89" s="12"/>
    </row>
    <row r="90" spans="1:9">
      <c r="A90" s="12"/>
    </row>
    <row r="91" spans="1:9">
      <c r="A91" s="12"/>
    </row>
    <row r="92" spans="1:9">
      <c r="A92" s="12"/>
    </row>
    <row r="93" spans="1:9">
      <c r="A93" s="12"/>
    </row>
    <row r="94" spans="1:9">
      <c r="A94" s="12"/>
    </row>
    <row r="95" spans="1:9">
      <c r="A95" s="12"/>
    </row>
  </sheetData>
  <customSheetViews>
    <customSheetView guid="{E870EA32-3596-4ACE-BF42-EBF1D4B6B996}" hiddenRows="1" topLeftCell="A33">
      <selection activeCell="A33" sqref="A33"/>
      <pageMargins left="0.5" right="0.5" top="1" bottom="0.5" header="0.5" footer="0.25"/>
      <pageSetup paperSize="9" scale="95" orientation="portrait" horizontalDpi="4294967292" r:id="rId1"/>
      <headerFooter alignWithMargins="0">
        <oddFooter>&amp;C&amp;"Times New Roman,Regular"30</oddFooter>
      </headerFooter>
    </customSheetView>
    <customSheetView guid="{A8C3D583-3667-49E0-B16B-DB0F9B81DCD0}" hiddenRows="1" showRuler="0" topLeftCell="A33">
      <selection activeCell="A33" sqref="A33"/>
      <pageMargins left="0.5" right="0.5" top="1" bottom="0.5" header="0.5" footer="0.25"/>
      <pageSetup paperSize="9" scale="95" orientation="portrait" horizontalDpi="4294967292" r:id="rId2"/>
      <headerFooter alignWithMargins="0">
        <oddFooter>&amp;C&amp;"Times New Roman,Regular"30</oddFooter>
      </headerFooter>
    </customSheetView>
    <customSheetView guid="{96CA42AB-7D8B-42C8-B17A-24FFA0448CCA}" showPageBreaks="1" hiddenRows="1" showRuler="0" topLeftCell="A36">
      <selection activeCell="D55" sqref="D55"/>
      <pageMargins left="0.5" right="0.5" top="1" bottom="0.5" header="0.5" footer="0.25"/>
      <pageSetup paperSize="9" scale="95" orientation="portrait" horizontalDpi="4294967292" r:id="rId3"/>
      <headerFooter alignWithMargins="0">
        <oddFooter>&amp;C&amp;"Times New Roman,Regular"28</oddFooter>
      </headerFooter>
    </customSheetView>
    <customSheetView guid="{DAAFC7C9-4623-49AF-9992-400CC9CB553D}" showPageBreaks="1" hiddenRows="1" showRuler="0" topLeftCell="A33">
      <selection activeCell="A33" sqref="A33"/>
      <pageMargins left="0.5" right="0.5" top="1" bottom="0.5" header="0.5" footer="0.25"/>
      <pageSetup paperSize="9" scale="95" orientation="portrait" horizontalDpi="4294967292" r:id="rId4"/>
      <headerFooter alignWithMargins="0">
        <oddFooter>&amp;C&amp;"Times New Roman,Regular"30</oddFooter>
      </headerFooter>
    </customSheetView>
  </customSheetViews>
  <mergeCells count="2">
    <mergeCell ref="A5:H5"/>
    <mergeCell ref="E7:F7"/>
  </mergeCells>
  <phoneticPr fontId="0" type="noConversion"/>
  <pageMargins left="0.5" right="0.5" top="1" bottom="0.5" header="0.5" footer="0.25"/>
  <pageSetup paperSize="9" scale="95" orientation="portrait" horizontalDpi="4294967292" r:id="rId5"/>
  <headerFooter alignWithMargins="0">
    <oddFooter>&amp;C&amp;"Times New Roman,Regular"30</oddFooter>
  </headerFooter>
  <drawing r:id="rId6"/>
</worksheet>
</file>

<file path=xl/worksheets/sheet12.xml><?xml version="1.0" encoding="utf-8"?>
<worksheet xmlns="http://schemas.openxmlformats.org/spreadsheetml/2006/main" xmlns:r="http://schemas.openxmlformats.org/officeDocument/2006/relationships">
  <dimension ref="A1:H42"/>
  <sheetViews>
    <sheetView topLeftCell="A21" workbookViewId="0">
      <selection activeCell="A33" sqref="A33"/>
    </sheetView>
  </sheetViews>
  <sheetFormatPr defaultRowHeight="12.75"/>
  <cols>
    <col min="6" max="6" width="12.5703125" bestFit="1" customWidth="1"/>
    <col min="7" max="7" width="2.42578125" customWidth="1"/>
    <col min="8" max="8" width="12.5703125" bestFit="1" customWidth="1"/>
  </cols>
  <sheetData>
    <row r="1" spans="1:8" ht="15.75">
      <c r="A1" s="6" t="s">
        <v>581</v>
      </c>
      <c r="B1" s="12"/>
      <c r="C1" s="12"/>
      <c r="D1" s="12"/>
      <c r="E1" s="12"/>
      <c r="F1" s="12"/>
      <c r="G1" s="12"/>
      <c r="H1" s="12"/>
    </row>
    <row r="2" spans="1:8">
      <c r="A2" s="13"/>
      <c r="B2" s="12"/>
      <c r="C2" s="12"/>
      <c r="D2" s="12"/>
      <c r="E2" s="12"/>
      <c r="F2" s="12"/>
      <c r="G2" s="12"/>
      <c r="H2" s="12"/>
    </row>
    <row r="3" spans="1:8" ht="15.75">
      <c r="A3" s="13"/>
      <c r="B3" s="6"/>
      <c r="C3" s="25"/>
      <c r="D3" s="25"/>
      <c r="E3" s="25"/>
      <c r="F3" s="7" t="s">
        <v>329</v>
      </c>
      <c r="G3" s="8"/>
      <c r="H3" s="7" t="s">
        <v>329</v>
      </c>
    </row>
    <row r="4" spans="1:8">
      <c r="A4" s="13"/>
      <c r="B4" s="13"/>
      <c r="C4" s="12"/>
      <c r="D4" s="12"/>
      <c r="E4" s="12"/>
      <c r="F4" s="21">
        <v>37468</v>
      </c>
      <c r="G4" s="8"/>
      <c r="H4" s="21">
        <v>37103</v>
      </c>
    </row>
    <row r="5" spans="1:8">
      <c r="A5" s="12"/>
      <c r="B5" s="13"/>
      <c r="C5" s="12"/>
      <c r="D5" s="12"/>
      <c r="E5" s="12"/>
      <c r="F5" s="10" t="s">
        <v>201</v>
      </c>
      <c r="G5" s="12"/>
      <c r="H5" s="10" t="s">
        <v>201</v>
      </c>
    </row>
    <row r="6" spans="1:8">
      <c r="A6" s="13" t="s">
        <v>254</v>
      </c>
      <c r="B6" s="13"/>
      <c r="C6" s="12"/>
      <c r="D6" s="12"/>
      <c r="E6" s="12"/>
      <c r="F6" s="111"/>
      <c r="G6" s="14"/>
      <c r="H6" s="111"/>
    </row>
    <row r="7" spans="1:8">
      <c r="A7" s="13" t="s">
        <v>255</v>
      </c>
      <c r="B7" s="13"/>
      <c r="C7" s="12"/>
      <c r="D7" s="12"/>
      <c r="E7" s="12"/>
      <c r="F7" s="14"/>
      <c r="G7" s="14"/>
      <c r="H7" s="14"/>
    </row>
    <row r="8" spans="1:8">
      <c r="A8" s="13" t="s">
        <v>256</v>
      </c>
      <c r="B8" s="13"/>
      <c r="C8" s="12"/>
      <c r="D8" s="12"/>
      <c r="E8" s="12"/>
      <c r="F8" s="14"/>
      <c r="G8" s="14"/>
      <c r="H8" s="14"/>
    </row>
    <row r="9" spans="1:8">
      <c r="A9" s="13" t="s">
        <v>393</v>
      </c>
      <c r="B9" s="13"/>
      <c r="C9" s="12"/>
      <c r="D9" s="12"/>
      <c r="E9" s="12"/>
      <c r="F9" s="14">
        <v>78</v>
      </c>
      <c r="G9" s="14"/>
      <c r="H9" s="14"/>
    </row>
    <row r="10" spans="1:8">
      <c r="A10" s="13"/>
      <c r="B10" s="13"/>
      <c r="C10" s="12"/>
      <c r="D10" s="12"/>
      <c r="E10" s="12"/>
      <c r="F10" s="18"/>
      <c r="G10" s="14"/>
      <c r="H10" s="18"/>
    </row>
    <row r="11" spans="1:8">
      <c r="A11" s="12"/>
      <c r="B11" s="13"/>
      <c r="C11" s="12"/>
      <c r="D11" s="12"/>
      <c r="E11" s="12"/>
      <c r="F11" s="14">
        <f>SUM(F9:F10)</f>
        <v>78</v>
      </c>
      <c r="G11" s="14"/>
      <c r="H11" s="14">
        <f>SUM(H9:H10)</f>
        <v>0</v>
      </c>
    </row>
    <row r="12" spans="1:8">
      <c r="A12" s="13" t="s">
        <v>293</v>
      </c>
      <c r="B12" s="13"/>
      <c r="C12" s="12"/>
      <c r="D12" s="12"/>
      <c r="E12" s="12"/>
      <c r="F12" s="14">
        <v>30</v>
      </c>
      <c r="G12" s="14"/>
      <c r="H12" s="14"/>
    </row>
    <row r="13" spans="1:8">
      <c r="A13" s="13"/>
      <c r="B13" s="13"/>
      <c r="C13" s="12"/>
      <c r="D13" s="12"/>
      <c r="E13" s="12"/>
      <c r="F13" s="14"/>
      <c r="G13" s="14"/>
      <c r="H13" s="14"/>
    </row>
    <row r="14" spans="1:8" ht="13.5" thickBot="1">
      <c r="A14" s="13" t="s">
        <v>258</v>
      </c>
      <c r="B14" s="13"/>
      <c r="C14" s="12"/>
      <c r="D14" s="12"/>
      <c r="E14" s="12"/>
      <c r="F14" s="20">
        <f>SUM(F11:F13)</f>
        <v>108</v>
      </c>
      <c r="G14" s="14"/>
      <c r="H14" s="20">
        <f>SUM(H11:H13)</f>
        <v>0</v>
      </c>
    </row>
    <row r="15" spans="1:8" ht="13.5" thickTop="1">
      <c r="A15" s="12"/>
      <c r="B15" s="13"/>
      <c r="C15" s="12"/>
      <c r="D15" s="12"/>
      <c r="E15" s="12"/>
      <c r="F15" s="14"/>
      <c r="G15" s="14"/>
      <c r="H15" s="14"/>
    </row>
    <row r="16" spans="1:8" ht="15.75">
      <c r="A16" s="6" t="s">
        <v>582</v>
      </c>
      <c r="B16" s="6"/>
      <c r="C16" s="25"/>
      <c r="D16" s="25"/>
      <c r="E16" s="25"/>
      <c r="F16" s="25"/>
      <c r="G16" s="25"/>
      <c r="H16" s="25"/>
    </row>
    <row r="17" spans="1:8">
      <c r="A17" s="13"/>
      <c r="B17" s="13"/>
      <c r="C17" s="12"/>
      <c r="D17" s="12"/>
      <c r="E17" s="12"/>
      <c r="F17" s="12"/>
      <c r="G17" s="12"/>
      <c r="H17" s="12"/>
    </row>
    <row r="18" spans="1:8">
      <c r="A18" s="13"/>
      <c r="B18" s="13"/>
      <c r="C18" s="12"/>
      <c r="D18" s="12"/>
      <c r="E18" s="12"/>
      <c r="F18" s="7" t="s">
        <v>329</v>
      </c>
      <c r="G18" s="8"/>
      <c r="H18" s="7" t="s">
        <v>329</v>
      </c>
    </row>
    <row r="19" spans="1:8">
      <c r="A19" s="13"/>
      <c r="B19" s="12"/>
      <c r="C19" s="12"/>
      <c r="D19" s="12"/>
      <c r="E19" s="12"/>
      <c r="F19" s="21">
        <v>37468</v>
      </c>
      <c r="G19" s="8"/>
      <c r="H19" s="21">
        <v>37103</v>
      </c>
    </row>
    <row r="20" spans="1:8">
      <c r="A20" s="13"/>
      <c r="B20" s="12"/>
      <c r="C20" s="12"/>
      <c r="D20" s="12"/>
      <c r="E20" s="12"/>
      <c r="F20" s="10" t="s">
        <v>201</v>
      </c>
      <c r="G20" s="12"/>
      <c r="H20" s="10" t="s">
        <v>201</v>
      </c>
    </row>
    <row r="21" spans="1:8">
      <c r="A21" s="13" t="s">
        <v>653</v>
      </c>
      <c r="B21" s="12"/>
      <c r="C21" s="12"/>
      <c r="D21" s="12"/>
      <c r="E21" s="12"/>
      <c r="F21" s="14">
        <v>12</v>
      </c>
      <c r="G21" s="14"/>
      <c r="H21" s="14">
        <v>12</v>
      </c>
    </row>
    <row r="22" spans="1:8">
      <c r="A22" s="13" t="s">
        <v>394</v>
      </c>
      <c r="B22" s="12"/>
      <c r="C22" s="12"/>
      <c r="D22" s="12"/>
      <c r="E22" s="12"/>
    </row>
    <row r="23" spans="1:8">
      <c r="A23" s="13" t="s">
        <v>94</v>
      </c>
      <c r="B23" s="12"/>
      <c r="C23" s="12"/>
      <c r="D23" s="12"/>
      <c r="E23" s="12"/>
      <c r="F23" s="14">
        <v>0</v>
      </c>
      <c r="G23" s="14"/>
      <c r="H23" s="14">
        <v>0</v>
      </c>
    </row>
    <row r="24" spans="1:8">
      <c r="A24" s="13"/>
      <c r="B24" s="12"/>
      <c r="C24" s="12"/>
      <c r="D24" s="12"/>
      <c r="E24" s="12"/>
      <c r="F24" s="18"/>
      <c r="G24" s="14"/>
      <c r="H24" s="18"/>
    </row>
    <row r="25" spans="1:8" ht="13.5" thickBot="1">
      <c r="A25" s="13" t="s">
        <v>258</v>
      </c>
      <c r="B25" s="12"/>
      <c r="C25" s="12"/>
      <c r="D25" s="12"/>
      <c r="E25" s="12"/>
      <c r="F25" s="106">
        <f>SUM(F21:F24)</f>
        <v>12</v>
      </c>
      <c r="G25" s="14"/>
      <c r="H25" s="106">
        <f>SUM(H21:H24)</f>
        <v>12</v>
      </c>
    </row>
    <row r="26" spans="1:8" ht="13.5" thickTop="1">
      <c r="A26" s="13"/>
      <c r="B26" s="12"/>
      <c r="C26" s="12"/>
      <c r="D26" s="12"/>
      <c r="E26" s="12"/>
      <c r="F26" s="12"/>
      <c r="G26" s="12"/>
      <c r="H26" s="12"/>
    </row>
    <row r="27" spans="1:8" ht="15.75">
      <c r="A27" s="6" t="s">
        <v>583</v>
      </c>
      <c r="B27" s="23"/>
      <c r="C27" s="12"/>
      <c r="D27" s="12"/>
      <c r="E27" s="12"/>
      <c r="F27" s="12"/>
      <c r="G27" s="12"/>
      <c r="H27" s="12"/>
    </row>
    <row r="28" spans="1:8">
      <c r="A28" s="13"/>
      <c r="B28" s="12"/>
      <c r="C28" s="12"/>
      <c r="D28" s="12"/>
      <c r="E28" s="12"/>
      <c r="F28" s="12"/>
      <c r="G28" s="12"/>
      <c r="H28" s="12"/>
    </row>
    <row r="29" spans="1:8">
      <c r="A29" s="13" t="s">
        <v>395</v>
      </c>
      <c r="B29" s="12"/>
      <c r="C29" s="12"/>
      <c r="D29" s="12"/>
      <c r="E29" s="12"/>
      <c r="F29" s="12"/>
      <c r="G29" s="12"/>
      <c r="H29" s="12"/>
    </row>
    <row r="30" spans="1:8">
      <c r="A30" s="13"/>
      <c r="B30" s="12"/>
      <c r="C30" s="12"/>
      <c r="D30" s="12"/>
      <c r="E30" s="12"/>
      <c r="F30" s="12"/>
      <c r="G30" s="12"/>
      <c r="H30" s="12"/>
    </row>
    <row r="31" spans="1:8">
      <c r="A31" s="13"/>
      <c r="B31" s="12"/>
      <c r="C31" s="12"/>
      <c r="D31" s="12"/>
      <c r="E31" s="12"/>
      <c r="F31" s="7" t="s">
        <v>329</v>
      </c>
      <c r="G31" s="8"/>
      <c r="H31" s="7" t="s">
        <v>329</v>
      </c>
    </row>
    <row r="32" spans="1:8">
      <c r="A32" s="13"/>
      <c r="B32" s="12"/>
      <c r="C32" s="12"/>
      <c r="D32" s="12"/>
      <c r="E32" s="12"/>
      <c r="F32" s="21">
        <v>37468</v>
      </c>
      <c r="G32" s="8"/>
      <c r="H32" s="21">
        <v>37103</v>
      </c>
    </row>
    <row r="33" spans="1:8">
      <c r="A33" s="13"/>
      <c r="B33" s="12"/>
      <c r="C33" s="12"/>
      <c r="D33" s="12"/>
      <c r="E33" s="12"/>
      <c r="F33" s="10" t="s">
        <v>201</v>
      </c>
      <c r="G33" s="12"/>
      <c r="H33" s="10" t="s">
        <v>201</v>
      </c>
    </row>
    <row r="34" spans="1:8">
      <c r="A34" s="13"/>
      <c r="B34" s="12"/>
      <c r="C34" s="12"/>
      <c r="D34" s="12"/>
      <c r="E34" s="12"/>
      <c r="F34" s="12"/>
      <c r="G34" s="12"/>
      <c r="H34" s="12"/>
    </row>
    <row r="35" spans="1:8">
      <c r="A35" s="13" t="s">
        <v>396</v>
      </c>
      <c r="B35" s="12"/>
      <c r="C35" s="12"/>
      <c r="D35" s="12"/>
      <c r="E35" s="12"/>
      <c r="F35" s="14">
        <v>-9800</v>
      </c>
      <c r="G35" s="14"/>
      <c r="H35" s="14">
        <v>537</v>
      </c>
    </row>
    <row r="36" spans="1:8">
      <c r="A36" s="13" t="s">
        <v>654</v>
      </c>
      <c r="B36" s="12"/>
      <c r="C36" s="12"/>
      <c r="D36" s="12"/>
      <c r="E36" s="12"/>
      <c r="F36" s="14">
        <v>30</v>
      </c>
      <c r="G36" s="14"/>
      <c r="H36" s="14">
        <v>30</v>
      </c>
    </row>
    <row r="37" spans="1:8">
      <c r="A37" s="13" t="s">
        <v>0</v>
      </c>
      <c r="B37" s="12"/>
      <c r="C37" s="12"/>
      <c r="D37" s="12"/>
      <c r="E37" s="12"/>
      <c r="F37" s="14"/>
      <c r="G37" s="36"/>
      <c r="H37" s="14"/>
    </row>
    <row r="38" spans="1:8">
      <c r="A38" s="13"/>
      <c r="B38" s="12"/>
      <c r="C38" s="12"/>
      <c r="D38" s="12"/>
      <c r="E38" s="12"/>
      <c r="F38" s="18"/>
      <c r="G38" s="36"/>
      <c r="H38" s="18"/>
    </row>
    <row r="39" spans="1:8" ht="13.5" thickBot="1">
      <c r="A39" s="13" t="s">
        <v>258</v>
      </c>
      <c r="B39" s="12"/>
      <c r="C39" s="12"/>
      <c r="D39" s="12"/>
      <c r="E39" s="12"/>
      <c r="F39" s="105">
        <f>SUM(F35:F36)</f>
        <v>-9770</v>
      </c>
      <c r="G39" s="36"/>
      <c r="H39" s="105">
        <f>SUM(H35:H36)</f>
        <v>567</v>
      </c>
    </row>
    <row r="40" spans="1:8" ht="13.5" thickTop="1">
      <c r="G40" s="123"/>
    </row>
    <row r="41" spans="1:8">
      <c r="G41" s="123"/>
    </row>
    <row r="42" spans="1:8">
      <c r="G42" s="123"/>
    </row>
  </sheetData>
  <customSheetViews>
    <customSheetView guid="{E870EA32-3596-4ACE-BF42-EBF1D4B6B996}" topLeftCell="A21">
      <selection activeCell="A33" sqref="A33"/>
      <pageMargins left="0.75" right="0.75" top="1" bottom="1" header="0.5" footer="0.5"/>
      <pageSetup paperSize="9" orientation="portrait" r:id="rId1"/>
      <headerFooter alignWithMargins="0">
        <oddFooter>&amp;C31</oddFooter>
      </headerFooter>
    </customSheetView>
    <customSheetView guid="{A8C3D583-3667-49E0-B16B-DB0F9B81DCD0}" showRuler="0" topLeftCell="A21">
      <selection activeCell="A33" sqref="A33"/>
      <pageMargins left="0.75" right="0.75" top="1" bottom="1" header="0.5" footer="0.5"/>
      <pageSetup paperSize="9" orientation="portrait" r:id="rId2"/>
      <headerFooter alignWithMargins="0">
        <oddFooter>&amp;C31</oddFooter>
      </headerFooter>
    </customSheetView>
    <customSheetView guid="{96CA42AB-7D8B-42C8-B17A-24FFA0448CCA}" showPageBreaks="1" showRuler="0" topLeftCell="A18">
      <selection activeCell="F45" sqref="F45"/>
      <pageMargins left="0.75" right="0.75" top="1" bottom="1" header="0.5" footer="0.5"/>
      <pageSetup paperSize="9" orientation="portrait" r:id="rId3"/>
      <headerFooter alignWithMargins="0">
        <oddFooter>&amp;C29</oddFooter>
      </headerFooter>
    </customSheetView>
    <customSheetView guid="{DAAFC7C9-4623-49AF-9992-400CC9CB553D}" showPageBreaks="1" showRuler="0" topLeftCell="A21">
      <selection activeCell="A33" sqref="A33"/>
      <pageMargins left="0.75" right="0.75" top="1" bottom="1" header="0.5" footer="0.5"/>
      <pageSetup paperSize="9" orientation="portrait" r:id="rId4"/>
      <headerFooter alignWithMargins="0">
        <oddFooter>&amp;C31</oddFooter>
      </headerFooter>
    </customSheetView>
  </customSheetViews>
  <phoneticPr fontId="0" type="noConversion"/>
  <pageMargins left="0.75" right="0.75" top="1" bottom="1" header="0.5" footer="0.5"/>
  <pageSetup paperSize="9" orientation="portrait" r:id="rId5"/>
  <headerFooter alignWithMargins="0">
    <oddFooter>&amp;C31</oddFooter>
  </headerFooter>
</worksheet>
</file>

<file path=xl/worksheets/sheet13.xml><?xml version="1.0" encoding="utf-8"?>
<worksheet xmlns="http://schemas.openxmlformats.org/spreadsheetml/2006/main" xmlns:r="http://schemas.openxmlformats.org/officeDocument/2006/relationships">
  <sheetPr codeName="Sheet9"/>
  <dimension ref="A1:K66"/>
  <sheetViews>
    <sheetView tabSelected="1" zoomScaleNormal="100" workbookViewId="0">
      <selection activeCell="A33" sqref="A33"/>
    </sheetView>
  </sheetViews>
  <sheetFormatPr defaultRowHeight="12.75"/>
  <cols>
    <col min="1" max="1" width="31.7109375" style="63" customWidth="1"/>
    <col min="2" max="2" width="3" style="63" customWidth="1"/>
    <col min="3" max="3" width="11" style="59" customWidth="1"/>
    <col min="4" max="4" width="2.140625" style="59" customWidth="1"/>
    <col min="5" max="5" width="11.85546875" style="61" customWidth="1"/>
    <col min="6" max="6" width="1.7109375" style="59" customWidth="1"/>
    <col min="7" max="7" width="10.5703125" style="59" customWidth="1"/>
    <col min="8" max="8" width="0.140625" style="59" hidden="1" customWidth="1"/>
    <col min="9" max="9" width="1.140625" style="59" hidden="1" customWidth="1"/>
    <col min="10" max="10" width="2.140625" style="59" customWidth="1"/>
    <col min="11" max="11" width="9.7109375" style="59" customWidth="1"/>
    <col min="12" max="16384" width="9.140625" style="59"/>
  </cols>
  <sheetData>
    <row r="1" spans="1:11" ht="15.75">
      <c r="A1" s="6" t="s">
        <v>586</v>
      </c>
      <c r="B1" s="6"/>
      <c r="C1" s="25"/>
      <c r="D1" s="25"/>
      <c r="E1" s="125"/>
      <c r="F1" s="25"/>
      <c r="G1" s="25"/>
      <c r="H1" s="25"/>
      <c r="I1" s="25"/>
      <c r="J1" s="25"/>
      <c r="K1" s="25"/>
    </row>
    <row r="3" spans="1:11" ht="16.5" customHeight="1">
      <c r="A3" s="64"/>
      <c r="B3" s="174" t="s">
        <v>514</v>
      </c>
      <c r="C3" s="174"/>
      <c r="D3" s="174"/>
      <c r="E3" s="174"/>
      <c r="F3" s="65"/>
    </row>
    <row r="4" spans="1:11" ht="25.5" customHeight="1">
      <c r="A4" s="64"/>
      <c r="B4" s="65"/>
      <c r="C4" s="124" t="s">
        <v>584</v>
      </c>
      <c r="D4" s="124"/>
      <c r="E4" s="57" t="s">
        <v>585</v>
      </c>
      <c r="F4" s="65"/>
      <c r="G4" s="40" t="s">
        <v>257</v>
      </c>
      <c r="H4" s="173"/>
      <c r="I4" s="173"/>
      <c r="J4" s="65"/>
      <c r="K4" s="52" t="s">
        <v>258</v>
      </c>
    </row>
    <row r="5" spans="1:11">
      <c r="C5" s="29" t="s">
        <v>201</v>
      </c>
      <c r="D5" s="29"/>
      <c r="E5" s="27" t="s">
        <v>201</v>
      </c>
      <c r="G5" s="29" t="s">
        <v>201</v>
      </c>
      <c r="I5" s="29" t="s">
        <v>201</v>
      </c>
      <c r="K5" s="29" t="s">
        <v>201</v>
      </c>
    </row>
    <row r="6" spans="1:11">
      <c r="A6" s="9" t="s">
        <v>259</v>
      </c>
      <c r="B6" s="9"/>
    </row>
    <row r="8" spans="1:11">
      <c r="A8" s="63" t="s">
        <v>397</v>
      </c>
      <c r="C8" s="97">
        <v>75117</v>
      </c>
      <c r="D8" s="97"/>
      <c r="E8" s="98">
        <v>150</v>
      </c>
      <c r="F8" s="97"/>
      <c r="G8" s="97">
        <v>10587</v>
      </c>
      <c r="H8" s="97"/>
      <c r="I8" s="97">
        <v>643</v>
      </c>
      <c r="J8" s="97"/>
      <c r="K8" s="97">
        <f>SUM(C8:G8)</f>
        <v>85854</v>
      </c>
    </row>
    <row r="9" spans="1:11">
      <c r="A9" s="63" t="s">
        <v>260</v>
      </c>
      <c r="C9" s="97">
        <v>12981</v>
      </c>
      <c r="D9" s="97"/>
      <c r="E9" s="98">
        <v>0</v>
      </c>
      <c r="F9" s="97"/>
      <c r="G9" s="97">
        <v>3672</v>
      </c>
      <c r="H9" s="97"/>
      <c r="I9" s="97">
        <v>2</v>
      </c>
      <c r="J9" s="97"/>
      <c r="K9" s="97">
        <f>SUM(C9:G9)</f>
        <v>16653</v>
      </c>
    </row>
    <row r="10" spans="1:11">
      <c r="A10" s="13" t="s">
        <v>651</v>
      </c>
      <c r="C10" s="97">
        <v>4500</v>
      </c>
      <c r="D10" s="97"/>
      <c r="E10" s="98">
        <v>0</v>
      </c>
      <c r="F10" s="97"/>
      <c r="G10" s="97">
        <v>0</v>
      </c>
      <c r="H10" s="97"/>
      <c r="I10" s="97"/>
      <c r="J10" s="97"/>
      <c r="K10" s="97">
        <f>SUM(C10:G10)</f>
        <v>4500</v>
      </c>
    </row>
    <row r="11" spans="1:11">
      <c r="A11" s="63" t="s">
        <v>398</v>
      </c>
      <c r="C11" s="97">
        <v>-18000</v>
      </c>
      <c r="D11" s="97"/>
      <c r="E11" s="98">
        <v>0</v>
      </c>
      <c r="F11" s="97"/>
      <c r="G11" s="97">
        <v>-81</v>
      </c>
      <c r="H11" s="97"/>
      <c r="I11" s="97"/>
      <c r="J11" s="97"/>
      <c r="K11" s="97">
        <f>SUM(C11:G11)</f>
        <v>-18081</v>
      </c>
    </row>
    <row r="12" spans="1:11">
      <c r="C12" s="97"/>
      <c r="D12" s="97"/>
      <c r="E12" s="98"/>
      <c r="F12" s="97"/>
      <c r="G12" s="97"/>
      <c r="H12" s="97"/>
      <c r="I12" s="97"/>
      <c r="J12" s="97"/>
      <c r="K12" s="97"/>
    </row>
    <row r="13" spans="1:11" s="8" customFormat="1">
      <c r="A13" s="9" t="s">
        <v>399</v>
      </c>
      <c r="B13" s="9"/>
      <c r="C13" s="15">
        <f>SUM(C8:C12)</f>
        <v>74598</v>
      </c>
      <c r="D13" s="34"/>
      <c r="E13" s="126">
        <f>SUM(E8:E12)</f>
        <v>150</v>
      </c>
      <c r="F13" s="16"/>
      <c r="G13" s="15">
        <f>SUM(G8:G12)</f>
        <v>14178</v>
      </c>
      <c r="H13" s="16"/>
      <c r="I13" s="15">
        <f>SUM(I8:I12)</f>
        <v>645</v>
      </c>
      <c r="J13" s="16"/>
      <c r="K13" s="15">
        <f>SUM(K8:K12)</f>
        <v>88926</v>
      </c>
    </row>
    <row r="14" spans="1:11">
      <c r="A14" s="9"/>
      <c r="B14" s="9"/>
      <c r="C14" s="97"/>
      <c r="D14" s="97"/>
      <c r="E14" s="98"/>
      <c r="F14" s="97"/>
      <c r="G14" s="97"/>
      <c r="H14" s="97"/>
      <c r="I14" s="97"/>
      <c r="J14" s="97"/>
      <c r="K14" s="97"/>
    </row>
    <row r="15" spans="1:11">
      <c r="A15" s="9" t="s">
        <v>204</v>
      </c>
      <c r="B15" s="9"/>
      <c r="C15" s="97"/>
      <c r="D15" s="97"/>
      <c r="E15" s="98"/>
      <c r="F15" s="97"/>
      <c r="G15" s="97"/>
      <c r="H15" s="97"/>
      <c r="I15" s="97"/>
      <c r="J15" s="97"/>
      <c r="K15" s="97"/>
    </row>
    <row r="16" spans="1:11">
      <c r="C16" s="97"/>
      <c r="D16" s="97"/>
      <c r="E16" s="98"/>
      <c r="F16" s="97"/>
      <c r="G16" s="97"/>
      <c r="H16" s="97"/>
      <c r="I16" s="97"/>
      <c r="J16" s="97"/>
      <c r="K16" s="97"/>
    </row>
    <row r="17" spans="1:11">
      <c r="A17" s="63" t="s">
        <v>397</v>
      </c>
      <c r="C17" s="97">
        <v>4311</v>
      </c>
      <c r="D17" s="97"/>
      <c r="E17" s="98">
        <v>6</v>
      </c>
      <c r="F17" s="97"/>
      <c r="G17" s="97">
        <v>7563</v>
      </c>
      <c r="H17" s="97"/>
      <c r="I17" s="97">
        <v>351</v>
      </c>
      <c r="J17" s="97"/>
      <c r="K17" s="97">
        <v>11880</v>
      </c>
    </row>
    <row r="18" spans="1:11">
      <c r="A18" s="63" t="s">
        <v>261</v>
      </c>
      <c r="C18" s="97">
        <v>1287</v>
      </c>
      <c r="D18" s="97"/>
      <c r="E18" s="98">
        <v>3</v>
      </c>
      <c r="F18" s="97"/>
      <c r="G18" s="97">
        <v>2748</v>
      </c>
      <c r="H18" s="97"/>
      <c r="I18" s="97">
        <v>99</v>
      </c>
      <c r="J18" s="97"/>
      <c r="K18" s="97">
        <v>4038</v>
      </c>
    </row>
    <row r="19" spans="1:11">
      <c r="A19" s="63" t="s">
        <v>587</v>
      </c>
      <c r="C19" s="97">
        <v>-600</v>
      </c>
      <c r="D19" s="97"/>
      <c r="E19" s="98">
        <v>0</v>
      </c>
      <c r="F19" s="97"/>
      <c r="G19" s="97">
        <v>0</v>
      </c>
      <c r="H19" s="97"/>
      <c r="I19" s="97"/>
      <c r="J19" s="97"/>
      <c r="K19" s="97">
        <v>-600</v>
      </c>
    </row>
    <row r="20" spans="1:11">
      <c r="A20" s="63" t="s">
        <v>400</v>
      </c>
      <c r="C20" s="97">
        <v>-1080</v>
      </c>
      <c r="D20" s="97"/>
      <c r="E20" s="98">
        <v>0</v>
      </c>
      <c r="F20" s="97"/>
      <c r="G20" s="97">
        <v>-63</v>
      </c>
      <c r="H20" s="97"/>
      <c r="I20" s="97"/>
      <c r="J20" s="97"/>
      <c r="K20" s="97">
        <v>-1143</v>
      </c>
    </row>
    <row r="21" spans="1:11">
      <c r="C21" s="97"/>
      <c r="D21" s="97"/>
      <c r="E21" s="98"/>
      <c r="F21" s="97"/>
      <c r="G21" s="97"/>
      <c r="H21" s="97"/>
      <c r="I21" s="97"/>
      <c r="J21" s="97"/>
      <c r="K21" s="97"/>
    </row>
    <row r="22" spans="1:11" s="8" customFormat="1">
      <c r="A22" s="9" t="s">
        <v>399</v>
      </c>
      <c r="B22" s="9"/>
      <c r="C22" s="15">
        <f>SUM(C17:C21)</f>
        <v>3918</v>
      </c>
      <c r="D22" s="34"/>
      <c r="E22" s="126">
        <f>SUM(E17:E21)</f>
        <v>9</v>
      </c>
      <c r="F22" s="16"/>
      <c r="G22" s="15">
        <f>SUM(G17:G21)</f>
        <v>10248</v>
      </c>
      <c r="H22" s="16"/>
      <c r="I22" s="15">
        <f>SUM(I17:I21)</f>
        <v>450</v>
      </c>
      <c r="J22" s="16"/>
      <c r="K22" s="15">
        <f>SUM(K17:K21)</f>
        <v>14175</v>
      </c>
    </row>
    <row r="23" spans="1:11">
      <c r="C23" s="97"/>
      <c r="D23" s="97"/>
      <c r="E23" s="98"/>
      <c r="F23" s="97"/>
      <c r="G23" s="97"/>
      <c r="H23" s="97"/>
      <c r="I23" s="97"/>
      <c r="J23" s="97"/>
      <c r="K23" s="97"/>
    </row>
    <row r="24" spans="1:11">
      <c r="A24" s="9" t="s">
        <v>262</v>
      </c>
      <c r="B24" s="9"/>
      <c r="C24" s="99"/>
      <c r="D24" s="99"/>
      <c r="E24" s="114"/>
      <c r="F24" s="99"/>
      <c r="G24" s="99"/>
      <c r="H24" s="99"/>
      <c r="I24" s="99"/>
      <c r="J24" s="99"/>
      <c r="K24" s="99"/>
    </row>
    <row r="25" spans="1:11" ht="13.5" thickBot="1">
      <c r="A25" s="9" t="s">
        <v>399</v>
      </c>
      <c r="B25" s="9"/>
      <c r="C25" s="33">
        <f>+C13-C22</f>
        <v>70680</v>
      </c>
      <c r="D25" s="34"/>
      <c r="E25" s="127">
        <f>+E13-E22</f>
        <v>141</v>
      </c>
      <c r="F25" s="16"/>
      <c r="G25" s="33">
        <f>+G13-G22</f>
        <v>3930</v>
      </c>
      <c r="H25" s="16"/>
      <c r="I25" s="33">
        <f>+I13-I22</f>
        <v>195</v>
      </c>
      <c r="J25" s="16"/>
      <c r="K25" s="33">
        <f>+K13-K22</f>
        <v>74751</v>
      </c>
    </row>
    <row r="26" spans="1:11" ht="13.5" thickTop="1">
      <c r="C26" s="97"/>
      <c r="D26" s="97"/>
      <c r="E26" s="98"/>
      <c r="F26" s="97"/>
      <c r="G26" s="97"/>
      <c r="H26" s="97"/>
      <c r="I26" s="97"/>
      <c r="J26" s="97"/>
      <c r="K26" s="97"/>
    </row>
    <row r="27" spans="1:11">
      <c r="C27" s="97"/>
      <c r="D27" s="97"/>
      <c r="E27" s="98"/>
      <c r="F27" s="97"/>
      <c r="G27" s="97"/>
      <c r="H27" s="97"/>
      <c r="I27" s="97"/>
      <c r="J27" s="97"/>
      <c r="K27" s="97"/>
    </row>
    <row r="28" spans="1:11">
      <c r="A28" s="9" t="s">
        <v>262</v>
      </c>
      <c r="B28" s="9"/>
      <c r="C28" s="97"/>
      <c r="D28" s="97"/>
      <c r="E28" s="98"/>
      <c r="F28" s="97"/>
      <c r="G28" s="97"/>
      <c r="H28" s="97"/>
      <c r="I28" s="97"/>
      <c r="J28" s="97"/>
      <c r="K28" s="97"/>
    </row>
    <row r="29" spans="1:11" ht="13.5" thickBot="1">
      <c r="A29" s="9" t="s">
        <v>397</v>
      </c>
      <c r="B29" s="9"/>
      <c r="C29" s="33">
        <v>70806</v>
      </c>
      <c r="D29" s="34"/>
      <c r="E29" s="127">
        <v>144</v>
      </c>
      <c r="F29" s="16"/>
      <c r="G29" s="33">
        <v>3024</v>
      </c>
      <c r="H29" s="16"/>
      <c r="I29" s="33">
        <v>292</v>
      </c>
      <c r="J29" s="16"/>
      <c r="K29" s="33">
        <f>SUM(C29:G29)</f>
        <v>73974</v>
      </c>
    </row>
    <row r="30" spans="1:11" ht="13.5" thickTop="1">
      <c r="C30" s="97"/>
      <c r="D30" s="97"/>
      <c r="E30" s="98"/>
      <c r="F30" s="97"/>
      <c r="G30" s="97"/>
      <c r="H30" s="97"/>
      <c r="I30" s="97"/>
      <c r="J30" s="97"/>
      <c r="K30" s="97"/>
    </row>
    <row r="31" spans="1:11">
      <c r="A31" s="9"/>
      <c r="B31" s="9"/>
      <c r="C31" s="97"/>
      <c r="D31" s="97"/>
      <c r="E31" s="98"/>
      <c r="F31" s="97"/>
      <c r="G31" s="97"/>
      <c r="H31" s="97"/>
      <c r="I31" s="97"/>
      <c r="J31" s="97"/>
      <c r="K31" s="97"/>
    </row>
    <row r="32" spans="1:11">
      <c r="C32" s="97"/>
      <c r="D32" s="97"/>
      <c r="E32" s="98"/>
      <c r="F32" s="97"/>
      <c r="G32" s="97"/>
      <c r="H32" s="97"/>
      <c r="I32" s="97"/>
      <c r="J32" s="97"/>
      <c r="K32" s="97"/>
    </row>
    <row r="33" spans="1:11">
      <c r="A33" s="63" t="s">
        <v>263</v>
      </c>
      <c r="C33" s="97">
        <v>44817</v>
      </c>
      <c r="D33" s="97"/>
      <c r="E33" s="98">
        <v>0</v>
      </c>
      <c r="F33" s="76"/>
      <c r="G33" s="76">
        <v>633</v>
      </c>
      <c r="H33" s="76"/>
      <c r="I33" s="76" t="s">
        <v>291</v>
      </c>
      <c r="J33" s="97"/>
      <c r="K33" s="97">
        <f>SUM(C33:J33)</f>
        <v>45450</v>
      </c>
    </row>
    <row r="34" spans="1:11">
      <c r="A34" s="63" t="s">
        <v>264</v>
      </c>
      <c r="C34" s="97">
        <v>6876</v>
      </c>
      <c r="D34" s="97"/>
      <c r="E34" s="98">
        <v>0</v>
      </c>
      <c r="F34" s="97"/>
      <c r="G34" s="97">
        <v>2034</v>
      </c>
      <c r="H34" s="97"/>
      <c r="I34" s="97">
        <v>0</v>
      </c>
      <c r="J34" s="97"/>
      <c r="K34" s="97">
        <f>SUM(C34:I34)</f>
        <v>8910</v>
      </c>
    </row>
    <row r="35" spans="1:11">
      <c r="A35" s="63" t="s">
        <v>265</v>
      </c>
      <c r="C35" s="97">
        <v>18987</v>
      </c>
      <c r="D35" s="97"/>
      <c r="E35" s="98">
        <v>141</v>
      </c>
      <c r="F35" s="97"/>
      <c r="G35" s="97">
        <v>1263</v>
      </c>
      <c r="H35" s="97"/>
      <c r="I35" s="97">
        <v>195</v>
      </c>
      <c r="J35" s="97"/>
      <c r="K35" s="97">
        <v>20391</v>
      </c>
    </row>
    <row r="36" spans="1:11">
      <c r="C36" s="97"/>
      <c r="D36" s="97"/>
      <c r="E36" s="98"/>
      <c r="F36" s="97"/>
      <c r="G36" s="97"/>
      <c r="H36" s="97"/>
      <c r="I36" s="97"/>
      <c r="J36" s="97"/>
      <c r="K36" s="97"/>
    </row>
    <row r="37" spans="1:11">
      <c r="A37" s="9" t="s">
        <v>262</v>
      </c>
      <c r="C37" s="97"/>
      <c r="D37" s="97"/>
      <c r="E37" s="98"/>
      <c r="F37" s="97"/>
      <c r="G37" s="97"/>
      <c r="H37" s="97"/>
      <c r="I37" s="97"/>
      <c r="J37" s="97"/>
      <c r="K37" s="97"/>
    </row>
    <row r="38" spans="1:11" ht="13.5" thickBot="1">
      <c r="A38" s="9" t="s">
        <v>399</v>
      </c>
      <c r="B38" s="9"/>
      <c r="C38" s="20">
        <f>SUM(C33:C35)</f>
        <v>70680</v>
      </c>
      <c r="D38" s="34"/>
      <c r="E38" s="112">
        <f>SUM(E33:E35)</f>
        <v>141</v>
      </c>
      <c r="F38" s="16"/>
      <c r="G38" s="20">
        <f>SUM(G33:G35)</f>
        <v>3930</v>
      </c>
      <c r="H38" s="16"/>
      <c r="I38" s="20">
        <f>SUM(I33:I35)</f>
        <v>195</v>
      </c>
      <c r="J38" s="16"/>
      <c r="K38" s="20">
        <f>SUM(C38:G38)</f>
        <v>74751</v>
      </c>
    </row>
    <row r="39" spans="1:11" ht="13.5" thickTop="1">
      <c r="A39" s="59"/>
    </row>
    <row r="40" spans="1:11" hidden="1"/>
    <row r="41" spans="1:11" hidden="1">
      <c r="B41" s="59"/>
    </row>
    <row r="42" spans="1:11" hidden="1">
      <c r="B42" s="59"/>
    </row>
    <row r="43" spans="1:11" ht="8.25" hidden="1" customHeight="1">
      <c r="B43" s="59"/>
    </row>
    <row r="44" spans="1:11" hidden="1">
      <c r="B44" s="59"/>
    </row>
    <row r="45" spans="1:11" hidden="1">
      <c r="B45" s="59"/>
    </row>
    <row r="46" spans="1:11" hidden="1">
      <c r="B46" s="59"/>
    </row>
    <row r="47" spans="1:11" hidden="1">
      <c r="B47" s="59"/>
    </row>
    <row r="48" spans="1:11" hidden="1">
      <c r="B48" s="59"/>
    </row>
    <row r="49" spans="2:2" hidden="1">
      <c r="B49" s="59"/>
    </row>
    <row r="50" spans="2:2" hidden="1">
      <c r="B50" s="59"/>
    </row>
    <row r="51" spans="2:2" hidden="1">
      <c r="B51" s="59"/>
    </row>
    <row r="52" spans="2:2" hidden="1">
      <c r="B52" s="59"/>
    </row>
    <row r="53" spans="2:2" hidden="1">
      <c r="B53" s="59"/>
    </row>
    <row r="54" spans="2:2" hidden="1">
      <c r="B54" s="59"/>
    </row>
    <row r="55" spans="2:2" hidden="1">
      <c r="B55" s="59"/>
    </row>
    <row r="56" spans="2:2" hidden="1">
      <c r="B56" s="59"/>
    </row>
    <row r="57" spans="2:2" hidden="1">
      <c r="B57" s="59"/>
    </row>
    <row r="58" spans="2:2" hidden="1">
      <c r="B58" s="59"/>
    </row>
    <row r="59" spans="2:2" hidden="1">
      <c r="B59" s="59"/>
    </row>
    <row r="60" spans="2:2" hidden="1">
      <c r="B60" s="59"/>
    </row>
    <row r="61" spans="2:2" hidden="1">
      <c r="B61" s="59"/>
    </row>
    <row r="62" spans="2:2" hidden="1">
      <c r="B62" s="59"/>
    </row>
    <row r="63" spans="2:2">
      <c r="B63" s="59"/>
    </row>
    <row r="66" ht="27" customHeight="1"/>
  </sheetData>
  <customSheetViews>
    <customSheetView guid="{E870EA32-3596-4ACE-BF42-EBF1D4B6B996}" hiddenRows="1" hiddenColumns="1">
      <selection activeCell="A33" sqref="A33"/>
      <pageMargins left="0.5" right="0.5" top="1" bottom="0.5" header="0.5" footer="0.25"/>
      <pageSetup paperSize="9" scale="90" orientation="portrait" horizontalDpi="4294967292" r:id="rId1"/>
      <headerFooter alignWithMargins="0">
        <oddFooter>&amp;C&amp;"Times New Roman,Regular"32</oddFooter>
      </headerFooter>
    </customSheetView>
    <customSheetView guid="{A8C3D583-3667-49E0-B16B-DB0F9B81DCD0}" hiddenRows="1" hiddenColumns="1" showRuler="0">
      <selection activeCell="A33" sqref="A33"/>
      <pageMargins left="0.5" right="0.5" top="1" bottom="0.5" header="0.5" footer="0.25"/>
      <pageSetup paperSize="9" scale="90" orientation="portrait" horizontalDpi="4294967292" r:id="rId2"/>
      <headerFooter alignWithMargins="0">
        <oddFooter>&amp;C&amp;"Times New Roman,Regular"32</oddFooter>
      </headerFooter>
    </customSheetView>
    <customSheetView guid="{96CA42AB-7D8B-42C8-B17A-24FFA0448CCA}" showPageBreaks="1" hiddenRows="1" hiddenColumns="1" showRuler="0" topLeftCell="A21">
      <selection activeCell="A25" sqref="A25"/>
      <pageMargins left="0.5" right="0.5" top="1" bottom="0.5" header="0.5" footer="0.25"/>
      <pageSetup paperSize="9" scale="90" orientation="portrait" horizontalDpi="4294967292" r:id="rId3"/>
      <headerFooter alignWithMargins="0">
        <oddFooter>&amp;C&amp;"Times New Roman,Regular"30</oddFooter>
      </headerFooter>
    </customSheetView>
    <customSheetView guid="{DAAFC7C9-4623-49AF-9992-400CC9CB553D}" showPageBreaks="1" hiddenRows="1" hiddenColumns="1" showRuler="0" topLeftCell="A23">
      <selection activeCell="A33" sqref="A33"/>
      <pageMargins left="0.5" right="0.5" top="1" bottom="0.5" header="0.5" footer="0.25"/>
      <pageSetup paperSize="9" scale="90" orientation="portrait" horizontalDpi="4294967292" r:id="rId4"/>
      <headerFooter alignWithMargins="0">
        <oddFooter>&amp;C&amp;"Times New Roman,Regular"32</oddFooter>
      </headerFooter>
    </customSheetView>
  </customSheetViews>
  <mergeCells count="2">
    <mergeCell ref="H4:I4"/>
    <mergeCell ref="B3:E3"/>
  </mergeCells>
  <phoneticPr fontId="0" type="noConversion"/>
  <pageMargins left="0.5" right="0.5" top="1" bottom="0.5" header="0.5" footer="0.25"/>
  <pageSetup paperSize="9" scale="90" orientation="portrait" horizontalDpi="4294967292" r:id="rId5"/>
  <headerFooter alignWithMargins="0">
    <oddFooter>&amp;C&amp;"Times New Roman,Regular"32</oddFooter>
  </headerFooter>
  <drawing r:id="rId6"/>
</worksheet>
</file>

<file path=xl/worksheets/sheet14.xml><?xml version="1.0" encoding="utf-8"?>
<worksheet xmlns="http://schemas.openxmlformats.org/spreadsheetml/2006/main" xmlns:r="http://schemas.openxmlformats.org/officeDocument/2006/relationships">
  <dimension ref="A1:K74"/>
  <sheetViews>
    <sheetView zoomScaleNormal="100" workbookViewId="0"/>
  </sheetViews>
  <sheetFormatPr defaultRowHeight="12.75"/>
  <cols>
    <col min="1" max="1" width="42.85546875" customWidth="1"/>
    <col min="2" max="2" width="2.28515625" customWidth="1"/>
    <col min="3" max="3" width="9.7109375" bestFit="1" customWidth="1"/>
    <col min="4" max="4" width="2" customWidth="1"/>
    <col min="5" max="5" width="10.7109375" customWidth="1"/>
    <col min="6" max="6" width="2.42578125" customWidth="1"/>
    <col min="7" max="7" width="11" customWidth="1"/>
    <col min="8" max="8" width="2.140625" customWidth="1"/>
    <col min="9" max="9" width="9.42578125" bestFit="1" customWidth="1"/>
  </cols>
  <sheetData>
    <row r="1" spans="1:11" ht="15.75">
      <c r="A1" s="6" t="s">
        <v>656</v>
      </c>
      <c r="B1" s="6"/>
      <c r="C1" s="25"/>
      <c r="D1" s="25"/>
      <c r="E1" s="125"/>
      <c r="F1" s="25"/>
      <c r="G1" s="25"/>
      <c r="H1" s="25"/>
      <c r="I1" s="25"/>
      <c r="J1" s="59"/>
      <c r="K1" s="59"/>
    </row>
    <row r="2" spans="1:11" ht="15.75">
      <c r="A2" s="6"/>
      <c r="B2" s="6"/>
      <c r="C2" s="25"/>
      <c r="D2" s="25"/>
      <c r="E2" s="125"/>
      <c r="F2" s="25"/>
      <c r="G2" s="25"/>
      <c r="H2" s="25"/>
      <c r="I2" s="25"/>
      <c r="J2" s="59"/>
      <c r="K2" s="59"/>
    </row>
    <row r="3" spans="1:11">
      <c r="A3" s="63"/>
      <c r="B3" s="174" t="s">
        <v>514</v>
      </c>
      <c r="C3" s="174"/>
      <c r="D3" s="174"/>
      <c r="E3" s="174"/>
      <c r="F3" s="65"/>
      <c r="G3" s="59"/>
      <c r="H3" s="59"/>
      <c r="I3" s="59"/>
      <c r="J3" s="59"/>
      <c r="K3" s="59"/>
    </row>
    <row r="4" spans="1:11" ht="26.25" customHeight="1">
      <c r="A4" s="64"/>
      <c r="B4" s="65"/>
      <c r="C4" s="124" t="s">
        <v>584</v>
      </c>
      <c r="D4" s="124"/>
      <c r="E4" s="57" t="s">
        <v>585</v>
      </c>
      <c r="F4" s="65"/>
      <c r="G4" s="40" t="s">
        <v>257</v>
      </c>
      <c r="H4" s="65"/>
      <c r="I4" s="52" t="s">
        <v>258</v>
      </c>
      <c r="J4" s="59"/>
      <c r="K4" s="59"/>
    </row>
    <row r="5" spans="1:11">
      <c r="A5" s="63"/>
      <c r="B5" s="63"/>
      <c r="C5" s="29" t="s">
        <v>201</v>
      </c>
      <c r="D5" s="29"/>
      <c r="E5" s="27" t="s">
        <v>201</v>
      </c>
      <c r="F5" s="59"/>
      <c r="G5" s="29" t="s">
        <v>201</v>
      </c>
      <c r="H5" s="59"/>
      <c r="I5" s="29" t="s">
        <v>201</v>
      </c>
      <c r="J5" s="59"/>
      <c r="K5" s="59"/>
    </row>
    <row r="6" spans="1:11">
      <c r="A6" s="63"/>
      <c r="B6" s="63"/>
      <c r="C6" s="59"/>
      <c r="D6" s="59"/>
      <c r="E6" s="61"/>
      <c r="F6" s="59"/>
      <c r="G6" s="59"/>
      <c r="H6" s="59"/>
      <c r="I6" s="59"/>
      <c r="J6" s="59"/>
      <c r="K6" s="59"/>
    </row>
    <row r="7" spans="1:11">
      <c r="A7" s="9" t="s">
        <v>259</v>
      </c>
      <c r="B7" s="9"/>
      <c r="C7" s="59"/>
      <c r="D7" s="59"/>
      <c r="E7" s="61"/>
      <c r="F7" s="59"/>
      <c r="G7" s="59"/>
      <c r="H7" s="59"/>
      <c r="I7" s="59"/>
      <c r="J7" s="59"/>
      <c r="K7" s="59"/>
    </row>
    <row r="8" spans="1:11">
      <c r="A8" s="63"/>
      <c r="B8" s="63"/>
      <c r="C8" s="59"/>
      <c r="D8" s="59"/>
      <c r="E8" s="61"/>
      <c r="F8" s="59"/>
      <c r="G8" s="59"/>
      <c r="H8" s="59"/>
      <c r="I8" s="59"/>
      <c r="J8" s="59"/>
      <c r="K8" s="59"/>
    </row>
    <row r="9" spans="1:11">
      <c r="A9" s="63" t="s">
        <v>397</v>
      </c>
      <c r="B9" s="63"/>
      <c r="C9" s="97">
        <v>75117</v>
      </c>
      <c r="D9" s="97"/>
      <c r="E9" s="98"/>
      <c r="F9" s="97"/>
      <c r="G9" s="97">
        <v>10251</v>
      </c>
      <c r="H9" s="97"/>
      <c r="I9" s="97">
        <f>SUM(C9:G9)</f>
        <v>85368</v>
      </c>
      <c r="J9" s="59"/>
      <c r="K9" s="59"/>
    </row>
    <row r="10" spans="1:11">
      <c r="A10" s="63" t="s">
        <v>260</v>
      </c>
      <c r="B10" s="63"/>
      <c r="C10" s="97">
        <v>12981</v>
      </c>
      <c r="D10" s="97"/>
      <c r="E10" s="98"/>
      <c r="F10" s="97"/>
      <c r="G10" s="97">
        <v>3603</v>
      </c>
      <c r="H10" s="97"/>
      <c r="I10" s="97">
        <f>SUM(C10:G10)</f>
        <v>16584</v>
      </c>
      <c r="J10" s="59"/>
      <c r="K10" s="59"/>
    </row>
    <row r="11" spans="1:11">
      <c r="A11" s="13" t="s">
        <v>651</v>
      </c>
      <c r="B11" s="63"/>
      <c r="C11" s="97">
        <v>4500</v>
      </c>
      <c r="D11" s="97"/>
      <c r="E11" s="98"/>
      <c r="F11" s="97"/>
      <c r="G11" s="97">
        <v>0</v>
      </c>
      <c r="H11" s="97"/>
      <c r="I11" s="97">
        <f>SUM(C11:G11)</f>
        <v>4500</v>
      </c>
      <c r="J11" s="59"/>
      <c r="K11" s="59"/>
    </row>
    <row r="12" spans="1:11">
      <c r="A12" s="63" t="s">
        <v>398</v>
      </c>
      <c r="B12" s="63"/>
      <c r="C12" s="97">
        <v>-18000</v>
      </c>
      <c r="D12" s="97"/>
      <c r="E12" s="98"/>
      <c r="F12" s="97"/>
      <c r="G12" s="97">
        <v>-81</v>
      </c>
      <c r="H12" s="97"/>
      <c r="I12" s="97">
        <f>SUM(C12:G12)</f>
        <v>-18081</v>
      </c>
      <c r="J12" s="59"/>
      <c r="K12" s="59"/>
    </row>
    <row r="13" spans="1:11">
      <c r="A13" s="63"/>
      <c r="B13" s="63"/>
      <c r="C13" s="97"/>
      <c r="D13" s="97"/>
      <c r="E13" s="98"/>
      <c r="F13" s="97"/>
      <c r="G13" s="97"/>
      <c r="H13" s="97"/>
      <c r="I13" s="97"/>
      <c r="J13" s="59"/>
      <c r="K13" s="59"/>
    </row>
    <row r="14" spans="1:11">
      <c r="A14" s="9" t="s">
        <v>399</v>
      </c>
      <c r="B14" s="9"/>
      <c r="C14" s="15">
        <f>SUM(C9:C13)</f>
        <v>74598</v>
      </c>
      <c r="D14" s="34"/>
      <c r="E14" s="15">
        <f>SUM(E9:E13)</f>
        <v>0</v>
      </c>
      <c r="F14" s="16"/>
      <c r="G14" s="15">
        <f>SUM(G9:G13)</f>
        <v>13773</v>
      </c>
      <c r="H14" s="16"/>
      <c r="I14" s="15">
        <f>SUM(I9:I13)</f>
        <v>88371</v>
      </c>
      <c r="J14" s="59"/>
      <c r="K14" s="59"/>
    </row>
    <row r="15" spans="1:11">
      <c r="A15" s="9"/>
      <c r="B15" s="9"/>
      <c r="C15" s="97"/>
      <c r="D15" s="97"/>
      <c r="E15" s="98"/>
      <c r="F15" s="97"/>
      <c r="G15" s="97"/>
      <c r="H15" s="97"/>
      <c r="I15" s="97"/>
      <c r="J15" s="59"/>
      <c r="K15" s="59"/>
    </row>
    <row r="16" spans="1:11">
      <c r="A16" s="9" t="s">
        <v>204</v>
      </c>
      <c r="B16" s="9"/>
      <c r="C16" s="97"/>
      <c r="D16" s="97"/>
      <c r="E16" s="98"/>
      <c r="F16" s="97"/>
      <c r="G16" s="97"/>
      <c r="H16" s="97"/>
      <c r="I16" s="97"/>
      <c r="J16" s="59"/>
      <c r="K16" s="59"/>
    </row>
    <row r="17" spans="1:11">
      <c r="A17" s="63"/>
      <c r="B17" s="63"/>
      <c r="C17" s="97"/>
      <c r="D17" s="97"/>
      <c r="E17" s="98"/>
      <c r="F17" s="97"/>
      <c r="G17" s="97"/>
      <c r="H17" s="97"/>
      <c r="I17" s="97"/>
      <c r="J17" s="59"/>
      <c r="K17" s="59"/>
    </row>
    <row r="18" spans="1:11">
      <c r="A18" s="63" t="s">
        <v>397</v>
      </c>
      <c r="B18" s="63"/>
      <c r="C18" s="97">
        <v>4311</v>
      </c>
      <c r="D18" s="97"/>
      <c r="E18" s="98"/>
      <c r="F18" s="97"/>
      <c r="G18" s="97">
        <v>7473</v>
      </c>
      <c r="H18" s="97"/>
      <c r="I18" s="97">
        <f>SUM(C18:G18)</f>
        <v>11784</v>
      </c>
      <c r="J18" s="59"/>
      <c r="K18" s="59"/>
    </row>
    <row r="19" spans="1:11">
      <c r="A19" s="63" t="s">
        <v>261</v>
      </c>
      <c r="B19" s="63"/>
      <c r="C19" s="97">
        <v>1287</v>
      </c>
      <c r="D19" s="97"/>
      <c r="E19" s="98"/>
      <c r="F19" s="97"/>
      <c r="G19" s="97">
        <v>2706</v>
      </c>
      <c r="H19" s="97"/>
      <c r="I19" s="97">
        <f>SUM(C19:G19)</f>
        <v>3993</v>
      </c>
      <c r="J19" s="59"/>
      <c r="K19" s="59"/>
    </row>
    <row r="20" spans="1:11">
      <c r="A20" s="63" t="s">
        <v>587</v>
      </c>
      <c r="B20" s="63"/>
      <c r="C20" s="97">
        <v>-600</v>
      </c>
      <c r="D20" s="97"/>
      <c r="E20" s="98"/>
      <c r="F20" s="97"/>
      <c r="G20" s="97">
        <v>0</v>
      </c>
      <c r="H20" s="97"/>
      <c r="I20" s="97">
        <f>SUM(C20:G20)</f>
        <v>-600</v>
      </c>
      <c r="J20" s="59"/>
      <c r="K20" s="59"/>
    </row>
    <row r="21" spans="1:11">
      <c r="A21" s="63" t="s">
        <v>400</v>
      </c>
      <c r="B21" s="63"/>
      <c r="C21" s="97">
        <v>-1080</v>
      </c>
      <c r="D21" s="97"/>
      <c r="E21" s="98"/>
      <c r="F21" s="97"/>
      <c r="G21" s="97">
        <v>-63</v>
      </c>
      <c r="H21" s="97"/>
      <c r="I21" s="97">
        <f>SUM(C21:G21)</f>
        <v>-1143</v>
      </c>
      <c r="J21" s="59"/>
      <c r="K21" s="59"/>
    </row>
    <row r="22" spans="1:11">
      <c r="A22" s="63"/>
      <c r="B22" s="63"/>
      <c r="C22" s="97"/>
      <c r="D22" s="97"/>
      <c r="E22" s="98"/>
      <c r="F22" s="97"/>
      <c r="G22" s="97"/>
      <c r="H22" s="97"/>
      <c r="I22" s="97"/>
      <c r="J22" s="59"/>
      <c r="K22" s="59"/>
    </row>
    <row r="23" spans="1:11">
      <c r="A23" s="9" t="s">
        <v>399</v>
      </c>
      <c r="B23" s="9"/>
      <c r="C23" s="15">
        <f>SUM(C18:C22)</f>
        <v>3918</v>
      </c>
      <c r="D23" s="34"/>
      <c r="E23" s="15">
        <f>SUM(E18:E22)</f>
        <v>0</v>
      </c>
      <c r="F23" s="16"/>
      <c r="G23" s="15">
        <f>SUM(G18:G22)</f>
        <v>10116</v>
      </c>
      <c r="H23" s="16"/>
      <c r="I23" s="15">
        <f>SUM(I18:I22)</f>
        <v>14034</v>
      </c>
      <c r="J23" s="59"/>
      <c r="K23" s="59"/>
    </row>
    <row r="24" spans="1:11">
      <c r="A24" s="63"/>
      <c r="B24" s="63"/>
      <c r="C24" s="97"/>
      <c r="D24" s="97"/>
      <c r="E24" s="98"/>
      <c r="F24" s="97"/>
      <c r="G24" s="97"/>
      <c r="H24" s="97"/>
      <c r="I24" s="97"/>
      <c r="J24" s="59"/>
      <c r="K24" s="59"/>
    </row>
    <row r="25" spans="1:11">
      <c r="A25" s="9" t="s">
        <v>262</v>
      </c>
      <c r="B25" s="9"/>
      <c r="C25" s="99"/>
      <c r="D25" s="99"/>
      <c r="E25" s="114"/>
      <c r="F25" s="99"/>
      <c r="G25" s="99"/>
      <c r="H25" s="99"/>
      <c r="I25" s="99"/>
      <c r="J25" s="59"/>
      <c r="K25" s="59"/>
    </row>
    <row r="26" spans="1:11" ht="13.5" thickBot="1">
      <c r="A26" s="9" t="s">
        <v>399</v>
      </c>
      <c r="B26" s="9"/>
      <c r="C26" s="33">
        <f>+C14-C23</f>
        <v>70680</v>
      </c>
      <c r="D26" s="34"/>
      <c r="E26" s="33">
        <f>+E14-E23</f>
        <v>0</v>
      </c>
      <c r="F26" s="16"/>
      <c r="G26" s="33">
        <f>+G14-G23</f>
        <v>3657</v>
      </c>
      <c r="H26" s="16"/>
      <c r="I26" s="33">
        <f>SUM(C26:G26)</f>
        <v>74337</v>
      </c>
      <c r="J26" s="59"/>
      <c r="K26" s="59"/>
    </row>
    <row r="27" spans="1:11" ht="13.5" thickTop="1">
      <c r="A27" s="63"/>
      <c r="B27" s="63"/>
      <c r="C27" s="97"/>
      <c r="D27" s="97"/>
      <c r="E27" s="98"/>
      <c r="F27" s="97"/>
      <c r="G27" s="97"/>
      <c r="H27" s="97"/>
      <c r="I27" s="97"/>
      <c r="J27" s="59"/>
      <c r="K27" s="59"/>
    </row>
    <row r="28" spans="1:11">
      <c r="A28" s="9" t="s">
        <v>262</v>
      </c>
      <c r="B28" s="9"/>
      <c r="C28" s="97"/>
      <c r="D28" s="97"/>
      <c r="E28" s="98"/>
      <c r="F28" s="97"/>
      <c r="G28" s="97"/>
      <c r="H28" s="97"/>
      <c r="I28" s="97"/>
      <c r="J28" s="59"/>
      <c r="K28" s="59"/>
    </row>
    <row r="29" spans="1:11" ht="13.5" thickBot="1">
      <c r="A29" s="9" t="s">
        <v>397</v>
      </c>
      <c r="B29" s="9"/>
      <c r="C29" s="33">
        <v>70806</v>
      </c>
      <c r="D29" s="34"/>
      <c r="E29" s="33">
        <v>0</v>
      </c>
      <c r="F29" s="16"/>
      <c r="G29" s="33">
        <v>2778</v>
      </c>
      <c r="H29" s="16"/>
      <c r="I29" s="33">
        <f>SUM(C29:G29)</f>
        <v>73584</v>
      </c>
      <c r="J29" s="59"/>
      <c r="K29" s="59"/>
    </row>
    <row r="30" spans="1:11" ht="13.5" thickTop="1">
      <c r="A30" s="63"/>
      <c r="B30" s="63"/>
      <c r="C30" s="97"/>
      <c r="D30" s="97"/>
      <c r="E30" s="98"/>
      <c r="F30" s="97"/>
      <c r="G30" s="97"/>
      <c r="H30" s="97"/>
      <c r="I30" s="97"/>
      <c r="J30" s="59"/>
      <c r="K30" s="59"/>
    </row>
    <row r="31" spans="1:11">
      <c r="A31" s="63" t="s">
        <v>263</v>
      </c>
      <c r="B31" s="63"/>
      <c r="C31" s="97">
        <v>44817</v>
      </c>
      <c r="D31" s="97"/>
      <c r="E31" s="98"/>
      <c r="F31" s="76"/>
      <c r="G31" s="76">
        <v>633</v>
      </c>
      <c r="H31" s="76"/>
      <c r="I31" s="97">
        <f>SUM(C31:H31)</f>
        <v>45450</v>
      </c>
      <c r="J31" s="59"/>
      <c r="K31" s="59"/>
    </row>
    <row r="32" spans="1:11">
      <c r="A32" s="63" t="s">
        <v>264</v>
      </c>
      <c r="B32" s="63"/>
      <c r="C32" s="97">
        <v>6876</v>
      </c>
      <c r="D32" s="97"/>
      <c r="E32" s="98"/>
      <c r="F32" s="97"/>
      <c r="G32" s="97">
        <v>2034</v>
      </c>
      <c r="H32" s="97"/>
      <c r="I32" s="97">
        <v>8910</v>
      </c>
      <c r="J32" s="59"/>
      <c r="K32" s="59"/>
    </row>
    <row r="33" spans="1:11">
      <c r="A33" s="63" t="s">
        <v>265</v>
      </c>
      <c r="B33" s="63"/>
      <c r="C33" s="97">
        <v>18987</v>
      </c>
      <c r="D33" s="97"/>
      <c r="E33" s="98"/>
      <c r="F33" s="97"/>
      <c r="G33" s="97">
        <v>1990</v>
      </c>
      <c r="H33" s="97"/>
      <c r="I33" s="97">
        <v>19977</v>
      </c>
      <c r="J33" s="59"/>
      <c r="K33" s="59"/>
    </row>
    <row r="34" spans="1:11">
      <c r="A34" s="63"/>
      <c r="B34" s="63"/>
      <c r="C34" s="97"/>
      <c r="D34" s="97"/>
      <c r="E34" s="98"/>
      <c r="F34" s="97"/>
      <c r="G34" s="97"/>
      <c r="H34" s="97"/>
      <c r="I34" s="97"/>
      <c r="J34" s="59"/>
      <c r="K34" s="59"/>
    </row>
    <row r="35" spans="1:11">
      <c r="A35" s="9" t="s">
        <v>262</v>
      </c>
      <c r="B35" s="63"/>
      <c r="C35" s="97"/>
      <c r="D35" s="97"/>
      <c r="E35" s="98"/>
      <c r="F35" s="97"/>
      <c r="G35" s="97"/>
      <c r="H35" s="97"/>
      <c r="I35" s="97"/>
      <c r="J35" s="59"/>
      <c r="K35" s="59"/>
    </row>
    <row r="36" spans="1:11" ht="13.5" thickBot="1">
      <c r="A36" s="9" t="s">
        <v>399</v>
      </c>
      <c r="B36" s="9"/>
      <c r="C36" s="20">
        <f>SUM(C31:C33)</f>
        <v>70680</v>
      </c>
      <c r="D36" s="34"/>
      <c r="E36" s="112">
        <v>0</v>
      </c>
      <c r="F36" s="16"/>
      <c r="G36" s="20">
        <v>3657</v>
      </c>
      <c r="H36" s="16"/>
      <c r="I36" s="20">
        <f>SUM(C36:G36)</f>
        <v>74337</v>
      </c>
      <c r="J36" s="59"/>
      <c r="K36" s="59"/>
    </row>
    <row r="37" spans="1:11" ht="13.5" thickTop="1">
      <c r="A37" s="63"/>
      <c r="B37" s="63"/>
      <c r="C37" s="59"/>
      <c r="D37" s="59"/>
      <c r="E37" s="61"/>
      <c r="F37" s="59"/>
      <c r="G37" s="59"/>
      <c r="H37" s="59"/>
      <c r="I37" s="59"/>
      <c r="J37" s="59"/>
      <c r="K37" s="59"/>
    </row>
    <row r="38" spans="1:11">
      <c r="A38" s="63" t="s">
        <v>401</v>
      </c>
      <c r="B38" s="63"/>
      <c r="C38" s="59"/>
      <c r="D38" s="59"/>
      <c r="E38" s="61"/>
      <c r="F38" s="59"/>
      <c r="G38" s="59"/>
      <c r="H38" s="59"/>
      <c r="I38" s="59"/>
      <c r="J38" s="59"/>
      <c r="K38" s="59"/>
    </row>
    <row r="39" spans="1:11">
      <c r="A39" s="63" t="s">
        <v>80</v>
      </c>
      <c r="B39" s="63"/>
      <c r="C39" s="59"/>
      <c r="D39" s="59"/>
      <c r="E39" s="61"/>
      <c r="F39" s="59"/>
      <c r="G39" s="59"/>
      <c r="H39" s="59"/>
      <c r="I39" s="59"/>
      <c r="J39" s="59"/>
      <c r="K39" s="59"/>
    </row>
    <row r="40" spans="1:11">
      <c r="A40" s="63"/>
      <c r="B40" s="63"/>
      <c r="C40" s="59"/>
      <c r="D40" s="59"/>
      <c r="E40" s="61"/>
      <c r="F40" s="59"/>
      <c r="G40" s="59"/>
      <c r="H40" s="59"/>
      <c r="I40" s="59"/>
      <c r="J40" s="59"/>
      <c r="K40" s="59"/>
    </row>
    <row r="41" spans="1:11">
      <c r="A41" s="63" t="s">
        <v>402</v>
      </c>
      <c r="B41" s="63"/>
      <c r="C41" s="59"/>
      <c r="D41" s="59"/>
      <c r="E41" s="61"/>
      <c r="F41" s="59"/>
      <c r="G41" s="59"/>
      <c r="H41" s="59"/>
      <c r="I41" s="59"/>
      <c r="J41" s="59"/>
      <c r="K41" s="59"/>
    </row>
    <row r="42" spans="1:11">
      <c r="A42" s="63" t="s">
        <v>403</v>
      </c>
      <c r="B42" s="63"/>
      <c r="C42" s="59"/>
      <c r="D42" s="59"/>
      <c r="E42" s="61"/>
      <c r="F42" s="59"/>
      <c r="G42" s="59"/>
      <c r="H42" s="59"/>
      <c r="I42" s="59"/>
      <c r="J42" s="59"/>
      <c r="K42" s="59"/>
    </row>
    <row r="43" spans="1:11">
      <c r="A43" s="63" t="s">
        <v>404</v>
      </c>
      <c r="B43" s="63"/>
      <c r="C43" s="59"/>
      <c r="D43" s="59"/>
      <c r="E43" s="61"/>
      <c r="F43" s="59"/>
      <c r="G43" s="59"/>
      <c r="H43" s="59"/>
      <c r="I43" s="59"/>
      <c r="J43" s="59"/>
      <c r="K43" s="59"/>
    </row>
    <row r="44" spans="1:11">
      <c r="A44" s="63"/>
      <c r="B44" s="63"/>
      <c r="C44" s="59"/>
      <c r="D44" s="59"/>
      <c r="E44" s="61"/>
      <c r="F44" s="59"/>
      <c r="G44" s="59"/>
      <c r="H44" s="59"/>
      <c r="I44" s="59"/>
      <c r="J44" s="59"/>
      <c r="K44" s="59"/>
    </row>
    <row r="45" spans="1:11">
      <c r="A45" s="63" t="s">
        <v>405</v>
      </c>
      <c r="B45" s="63"/>
      <c r="C45" s="59"/>
      <c r="D45" s="59"/>
      <c r="E45" s="61"/>
      <c r="F45" s="59"/>
      <c r="G45" s="59"/>
      <c r="H45" s="59"/>
      <c r="I45" s="59"/>
      <c r="J45" s="59"/>
      <c r="K45" s="59"/>
    </row>
    <row r="46" spans="1:11">
      <c r="A46" s="63" t="s">
        <v>406</v>
      </c>
      <c r="B46" s="63"/>
      <c r="C46" s="59"/>
      <c r="D46" s="59"/>
      <c r="E46" s="61"/>
      <c r="F46" s="59"/>
      <c r="G46" s="59"/>
      <c r="H46" s="59"/>
      <c r="I46" s="59"/>
      <c r="J46" s="59"/>
      <c r="K46" s="59"/>
    </row>
    <row r="47" spans="1:11">
      <c r="A47" s="63" t="s">
        <v>407</v>
      </c>
      <c r="B47" s="63"/>
      <c r="C47" s="59"/>
      <c r="D47" s="59"/>
      <c r="E47" s="61"/>
      <c r="F47" s="59"/>
      <c r="G47" s="59"/>
      <c r="H47" s="59"/>
      <c r="I47" s="59"/>
      <c r="J47" s="59"/>
      <c r="K47" s="59"/>
    </row>
    <row r="48" spans="1:11">
      <c r="A48" s="63"/>
      <c r="B48" s="63"/>
      <c r="C48" s="59"/>
      <c r="D48" s="59"/>
      <c r="E48" s="61"/>
      <c r="F48" s="59"/>
      <c r="G48" s="59"/>
      <c r="H48" s="59"/>
      <c r="I48" s="59"/>
      <c r="J48" s="59"/>
      <c r="K48" s="59"/>
    </row>
    <row r="49" spans="1:11">
      <c r="A49" s="63" t="s">
        <v>131</v>
      </c>
      <c r="B49" s="63"/>
      <c r="C49" s="59"/>
      <c r="D49" s="59"/>
      <c r="E49" s="61"/>
      <c r="F49" s="59"/>
      <c r="G49" s="59"/>
      <c r="H49" s="59"/>
      <c r="I49" s="59"/>
      <c r="J49" s="59"/>
      <c r="K49" s="59"/>
    </row>
    <row r="50" spans="1:11">
      <c r="A50" s="63" t="s">
        <v>408</v>
      </c>
      <c r="B50" s="63"/>
      <c r="C50" s="59"/>
      <c r="D50" s="59"/>
      <c r="E50" s="61"/>
      <c r="F50" s="59"/>
      <c r="G50" s="59"/>
      <c r="H50" s="59"/>
      <c r="I50" s="59"/>
      <c r="J50" s="59"/>
      <c r="K50" s="59"/>
    </row>
    <row r="51" spans="1:11">
      <c r="A51" s="63" t="s">
        <v>409</v>
      </c>
      <c r="B51" s="63"/>
      <c r="C51" s="59"/>
      <c r="D51" s="59"/>
      <c r="E51" s="61"/>
      <c r="F51" s="59"/>
      <c r="G51" s="59"/>
      <c r="H51" s="59"/>
      <c r="I51" s="59"/>
      <c r="J51" s="59"/>
      <c r="K51" s="59"/>
    </row>
    <row r="52" spans="1:11">
      <c r="A52" s="63"/>
      <c r="B52" s="63"/>
      <c r="C52" s="59"/>
      <c r="D52" s="59"/>
      <c r="E52" s="61"/>
      <c r="F52" s="59"/>
      <c r="G52" s="59"/>
      <c r="H52" s="59"/>
      <c r="I52" s="59"/>
      <c r="J52" s="59"/>
      <c r="K52" s="59"/>
    </row>
    <row r="53" spans="1:11">
      <c r="A53" s="63" t="s">
        <v>410</v>
      </c>
      <c r="B53" s="63"/>
      <c r="C53" s="59"/>
      <c r="D53" s="59"/>
      <c r="E53" s="61"/>
      <c r="F53" s="59"/>
      <c r="G53" s="59"/>
      <c r="H53" s="59"/>
      <c r="I53" s="59"/>
      <c r="J53" s="59"/>
      <c r="K53" s="59"/>
    </row>
    <row r="54" spans="1:11">
      <c r="A54" s="13" t="s">
        <v>411</v>
      </c>
      <c r="B54" s="13"/>
      <c r="C54" s="12"/>
      <c r="D54" s="12"/>
      <c r="E54" s="28"/>
      <c r="F54" s="12"/>
      <c r="G54" s="12"/>
      <c r="H54" s="12"/>
      <c r="I54" s="12"/>
      <c r="J54" s="12"/>
      <c r="K54" s="59"/>
    </row>
    <row r="55" spans="1:11">
      <c r="A55" s="13" t="s">
        <v>5</v>
      </c>
      <c r="B55" s="13"/>
      <c r="C55" s="12"/>
      <c r="D55" s="12"/>
      <c r="E55" s="28"/>
      <c r="F55" s="12"/>
      <c r="G55" s="12"/>
      <c r="H55" s="12"/>
      <c r="I55" s="12"/>
      <c r="J55" s="12"/>
      <c r="K55" s="59"/>
    </row>
    <row r="56" spans="1:11">
      <c r="A56" s="63" t="s">
        <v>82</v>
      </c>
      <c r="B56" s="63"/>
      <c r="C56" s="59"/>
      <c r="D56" s="59"/>
      <c r="E56" s="61"/>
      <c r="F56" s="59"/>
      <c r="G56" s="59"/>
      <c r="H56" s="59"/>
      <c r="I56" s="59"/>
      <c r="J56" s="59"/>
      <c r="K56" s="59"/>
    </row>
    <row r="57" spans="1:11">
      <c r="A57" s="63" t="s">
        <v>81</v>
      </c>
      <c r="B57" s="63"/>
      <c r="C57" s="59"/>
      <c r="D57" s="59"/>
      <c r="E57" s="61"/>
      <c r="F57" s="59"/>
      <c r="G57" s="59"/>
      <c r="H57" s="59"/>
      <c r="I57" s="59"/>
      <c r="J57" s="59"/>
      <c r="K57" s="59"/>
    </row>
    <row r="58" spans="1:11">
      <c r="A58" s="63"/>
      <c r="B58" s="63"/>
      <c r="C58" s="59"/>
      <c r="D58" s="59"/>
      <c r="E58" s="61"/>
      <c r="F58" s="59"/>
      <c r="G58" s="59"/>
      <c r="H58" s="59"/>
      <c r="I58" s="59"/>
      <c r="J58" s="59"/>
      <c r="K58" s="59"/>
    </row>
    <row r="59" spans="1:11">
      <c r="K59" s="59"/>
    </row>
    <row r="60" spans="1:11">
      <c r="K60" s="59"/>
    </row>
    <row r="61" spans="1:11">
      <c r="K61" s="59"/>
    </row>
    <row r="62" spans="1:11">
      <c r="K62" s="59"/>
    </row>
    <row r="63" spans="1:11">
      <c r="K63" s="59"/>
    </row>
    <row r="64" spans="1:11">
      <c r="K64" s="59"/>
    </row>
    <row r="65" spans="11:11">
      <c r="K65" s="59"/>
    </row>
    <row r="66" spans="11:11">
      <c r="K66" s="59"/>
    </row>
    <row r="67" spans="11:11">
      <c r="K67" s="59"/>
    </row>
    <row r="68" spans="11:11">
      <c r="K68" s="59"/>
    </row>
    <row r="69" spans="11:11">
      <c r="K69" s="59"/>
    </row>
    <row r="70" spans="11:11">
      <c r="K70" s="59"/>
    </row>
    <row r="71" spans="11:11">
      <c r="K71" s="59"/>
    </row>
    <row r="72" spans="11:11">
      <c r="K72" s="59"/>
    </row>
    <row r="73" spans="11:11">
      <c r="K73" s="59"/>
    </row>
    <row r="74" spans="11:11">
      <c r="K74" s="59"/>
    </row>
  </sheetData>
  <customSheetViews>
    <customSheetView guid="{E870EA32-3596-4ACE-BF42-EBF1D4B6B996}">
      <pageMargins left="0.75" right="0.75" top="1" bottom="1" header="0.5" footer="0.5"/>
      <pageSetup paperSize="9" scale="86" orientation="portrait" r:id="rId1"/>
      <headerFooter alignWithMargins="0">
        <oddFooter>&amp;C33</oddFooter>
      </headerFooter>
    </customSheetView>
    <customSheetView guid="{A8C3D583-3667-49E0-B16B-DB0F9B81DCD0}" showRuler="0">
      <pageMargins left="0.75" right="0.75" top="1" bottom="1" header="0.5" footer="0.5"/>
      <pageSetup paperSize="9" scale="86" orientation="portrait" r:id="rId2"/>
      <headerFooter alignWithMargins="0">
        <oddFooter>&amp;C33</oddFooter>
      </headerFooter>
    </customSheetView>
    <customSheetView guid="{96CA42AB-7D8B-42C8-B17A-24FFA0448CCA}" showPageBreaks="1" showRuler="0" topLeftCell="A30">
      <selection activeCell="A59" sqref="A59:IV59"/>
      <pageMargins left="0.75" right="0.75" top="1" bottom="1" header="0.5" footer="0.5"/>
      <pageSetup paperSize="9" scale="86" orientation="portrait" r:id="rId3"/>
      <headerFooter alignWithMargins="0">
        <oddFooter>&amp;C31</oddFooter>
      </headerFooter>
    </customSheetView>
    <customSheetView guid="{DAAFC7C9-4623-49AF-9992-400CC9CB553D}" showPageBreaks="1" showRuler="0">
      <pageMargins left="0.75" right="0.75" top="1" bottom="1" header="0.5" footer="0.5"/>
      <pageSetup paperSize="9" scale="86" orientation="portrait" r:id="rId4"/>
      <headerFooter alignWithMargins="0">
        <oddFooter>&amp;C33</oddFooter>
      </headerFooter>
    </customSheetView>
  </customSheetViews>
  <mergeCells count="1">
    <mergeCell ref="B3:E3"/>
  </mergeCells>
  <phoneticPr fontId="0" type="noConversion"/>
  <pageMargins left="0.75" right="0.75" top="1" bottom="1" header="0.5" footer="0.5"/>
  <pageSetup paperSize="9" scale="86" orientation="portrait" r:id="rId5"/>
  <headerFooter alignWithMargins="0">
    <oddFooter>&amp;C33</oddFooter>
  </headerFooter>
</worksheet>
</file>

<file path=xl/worksheets/sheet15.xml><?xml version="1.0" encoding="utf-8"?>
<worksheet xmlns="http://schemas.openxmlformats.org/spreadsheetml/2006/main" xmlns:r="http://schemas.openxmlformats.org/officeDocument/2006/relationships">
  <dimension ref="A1:J36"/>
  <sheetViews>
    <sheetView zoomScaleNormal="100" workbookViewId="0"/>
  </sheetViews>
  <sheetFormatPr defaultRowHeight="12.75"/>
  <cols>
    <col min="1" max="1" width="42.85546875" customWidth="1"/>
    <col min="5" max="5" width="15.85546875" bestFit="1" customWidth="1"/>
    <col min="6" max="6" width="2.28515625" customWidth="1"/>
    <col min="7" max="7" width="15.42578125" bestFit="1" customWidth="1"/>
  </cols>
  <sheetData>
    <row r="1" spans="1:10">
      <c r="A1" s="9" t="s">
        <v>657</v>
      </c>
    </row>
    <row r="2" spans="1:10">
      <c r="A2" s="63"/>
    </row>
    <row r="3" spans="1:10">
      <c r="A3" s="63" t="s">
        <v>97</v>
      </c>
      <c r="B3" s="63"/>
      <c r="C3" s="59"/>
      <c r="D3" s="59"/>
      <c r="E3" s="61"/>
      <c r="F3" s="59"/>
      <c r="G3" s="59"/>
      <c r="H3" s="59"/>
      <c r="I3" s="59"/>
      <c r="J3" s="59"/>
    </row>
    <row r="4" spans="1:10">
      <c r="A4" s="63" t="s">
        <v>98</v>
      </c>
      <c r="B4" s="63"/>
      <c r="C4" s="59"/>
      <c r="D4" s="59"/>
      <c r="E4" s="61"/>
      <c r="F4" s="59"/>
      <c r="G4" s="59"/>
      <c r="H4" s="59"/>
      <c r="I4" s="59"/>
      <c r="J4" s="59"/>
    </row>
    <row r="5" spans="1:10">
      <c r="A5" s="63"/>
      <c r="B5" s="63"/>
      <c r="C5" s="59"/>
      <c r="D5" s="59"/>
      <c r="E5" s="61"/>
      <c r="F5" s="59"/>
      <c r="G5" s="59"/>
      <c r="H5" s="59"/>
      <c r="I5" s="59"/>
      <c r="J5" s="59"/>
    </row>
    <row r="6" spans="1:10">
      <c r="A6" s="90" t="s">
        <v>412</v>
      </c>
      <c r="B6" s="63"/>
      <c r="C6" s="59"/>
      <c r="D6" s="59"/>
      <c r="E6" s="61"/>
      <c r="F6" s="59"/>
      <c r="G6" s="59"/>
      <c r="H6" s="59"/>
      <c r="I6" s="59"/>
      <c r="J6" s="59"/>
    </row>
    <row r="7" spans="1:10">
      <c r="A7" s="90" t="s">
        <v>413</v>
      </c>
      <c r="B7" s="63"/>
      <c r="C7" s="59"/>
      <c r="D7" s="59"/>
      <c r="E7" s="61"/>
      <c r="F7" s="59"/>
      <c r="G7" s="59"/>
      <c r="H7" s="59"/>
      <c r="I7" s="59"/>
      <c r="J7" s="59"/>
    </row>
    <row r="8" spans="1:10">
      <c r="A8" s="63"/>
      <c r="B8" s="63"/>
      <c r="C8" s="59"/>
      <c r="D8" s="59"/>
      <c r="E8" s="61"/>
      <c r="F8" s="59"/>
      <c r="G8" s="59"/>
      <c r="H8" s="59"/>
      <c r="I8" s="59"/>
      <c r="J8" s="59"/>
    </row>
    <row r="9" spans="1:10">
      <c r="A9" s="63" t="s">
        <v>414</v>
      </c>
      <c r="B9" s="63"/>
      <c r="C9" s="59"/>
      <c r="D9" s="59"/>
      <c r="E9" s="61"/>
      <c r="F9" s="59"/>
      <c r="G9" s="59"/>
      <c r="H9" s="59"/>
      <c r="I9" s="59"/>
      <c r="J9" s="59"/>
    </row>
    <row r="10" spans="1:10">
      <c r="A10" s="63"/>
      <c r="B10" s="63"/>
      <c r="C10" s="59"/>
      <c r="D10" s="59"/>
      <c r="E10" s="61"/>
      <c r="F10" s="59"/>
      <c r="G10" s="59"/>
      <c r="H10" s="59"/>
      <c r="I10" s="59"/>
      <c r="J10" s="59"/>
    </row>
    <row r="11" spans="1:10">
      <c r="A11" s="63"/>
      <c r="B11" s="63"/>
      <c r="D11" s="59"/>
      <c r="E11" s="29" t="s">
        <v>201</v>
      </c>
      <c r="F11" s="59"/>
      <c r="G11" s="59"/>
      <c r="H11" s="59"/>
      <c r="I11" s="59"/>
      <c r="J11" s="59"/>
    </row>
    <row r="12" spans="1:10">
      <c r="A12" s="63" t="s">
        <v>415</v>
      </c>
      <c r="B12" s="63"/>
      <c r="D12" s="59"/>
      <c r="E12" s="67" t="s">
        <v>512</v>
      </c>
      <c r="F12" s="59"/>
      <c r="G12" s="59"/>
      <c r="H12" s="59"/>
      <c r="I12" s="59"/>
      <c r="J12" s="59"/>
    </row>
    <row r="13" spans="1:10">
      <c r="A13" s="63" t="s">
        <v>561</v>
      </c>
      <c r="B13" s="63"/>
      <c r="D13" s="59"/>
      <c r="E13" s="67" t="s">
        <v>512</v>
      </c>
      <c r="F13" s="59"/>
      <c r="G13" s="59"/>
      <c r="H13" s="59"/>
      <c r="I13" s="59"/>
      <c r="J13" s="59"/>
    </row>
    <row r="14" spans="1:10">
      <c r="A14" s="63"/>
      <c r="B14" s="63"/>
      <c r="D14" s="59"/>
      <c r="E14" s="80"/>
      <c r="F14" s="59"/>
      <c r="G14" s="59"/>
      <c r="H14" s="59"/>
      <c r="I14" s="59"/>
      <c r="J14" s="59"/>
    </row>
    <row r="15" spans="1:10" ht="13.5" thickBot="1">
      <c r="A15" s="63" t="s">
        <v>416</v>
      </c>
      <c r="B15" s="63"/>
      <c r="D15" s="59"/>
      <c r="E15" s="128" t="s">
        <v>512</v>
      </c>
      <c r="F15" s="59"/>
      <c r="G15" s="59"/>
      <c r="H15" s="59"/>
      <c r="I15" s="59"/>
      <c r="J15" s="59"/>
    </row>
    <row r="16" spans="1:10" ht="13.5" thickTop="1">
      <c r="A16" s="63"/>
      <c r="B16" s="63"/>
      <c r="C16" s="67"/>
      <c r="D16" s="59"/>
      <c r="E16" s="61"/>
      <c r="F16" s="59"/>
      <c r="G16" s="59"/>
      <c r="H16" s="59"/>
      <c r="I16" s="59"/>
      <c r="J16" s="59"/>
    </row>
    <row r="17" spans="1:10">
      <c r="A17" s="63"/>
      <c r="B17" s="63"/>
      <c r="C17" s="59"/>
      <c r="D17" s="59"/>
      <c r="E17" s="61"/>
      <c r="F17" s="59"/>
      <c r="G17" s="59"/>
      <c r="H17" s="59"/>
      <c r="I17" s="59"/>
      <c r="J17" s="59"/>
    </row>
    <row r="18" spans="1:10">
      <c r="A18" s="90" t="s">
        <v>417</v>
      </c>
      <c r="B18" s="63"/>
      <c r="C18" s="59"/>
      <c r="D18" s="59"/>
      <c r="E18" s="61"/>
      <c r="F18" s="59"/>
      <c r="G18" s="59"/>
      <c r="H18" s="59"/>
      <c r="I18" s="59"/>
      <c r="J18" s="59"/>
    </row>
    <row r="19" spans="1:10">
      <c r="A19" s="90" t="s">
        <v>418</v>
      </c>
      <c r="B19" s="63"/>
      <c r="C19" s="59"/>
      <c r="D19" s="59"/>
      <c r="E19" s="61"/>
      <c r="F19" s="59"/>
      <c r="G19" s="59"/>
      <c r="H19" s="59"/>
      <c r="I19" s="59"/>
      <c r="J19" s="59"/>
    </row>
    <row r="21" spans="1:10" ht="15.75">
      <c r="A21" s="6" t="s">
        <v>588</v>
      </c>
      <c r="B21" s="25"/>
      <c r="C21" s="25"/>
      <c r="D21" s="25"/>
    </row>
    <row r="22" spans="1:10" ht="15.75">
      <c r="A22" s="6"/>
      <c r="E22" s="23" t="s">
        <v>345</v>
      </c>
      <c r="F22" s="23"/>
      <c r="G22" s="23" t="s">
        <v>345</v>
      </c>
    </row>
    <row r="23" spans="1:10" ht="15.75">
      <c r="A23" s="6"/>
      <c r="E23" s="7" t="s">
        <v>329</v>
      </c>
      <c r="F23" s="8"/>
      <c r="G23" s="7" t="s">
        <v>329</v>
      </c>
    </row>
    <row r="24" spans="1:10">
      <c r="A24" s="9"/>
      <c r="E24" s="21">
        <v>37468</v>
      </c>
      <c r="F24" s="8"/>
      <c r="G24" s="21">
        <v>37103</v>
      </c>
    </row>
    <row r="25" spans="1:10">
      <c r="A25" s="63"/>
      <c r="E25" s="10" t="s">
        <v>201</v>
      </c>
      <c r="F25" s="10"/>
      <c r="G25" s="10" t="s">
        <v>201</v>
      </c>
    </row>
    <row r="26" spans="1:10">
      <c r="A26" s="63"/>
      <c r="E26" s="59"/>
      <c r="F26" s="59"/>
      <c r="G26" s="59"/>
    </row>
    <row r="27" spans="1:10">
      <c r="A27" s="13" t="s">
        <v>6</v>
      </c>
      <c r="E27" s="97">
        <v>6</v>
      </c>
      <c r="F27" s="97"/>
      <c r="G27" s="97">
        <v>6</v>
      </c>
    </row>
    <row r="28" spans="1:10">
      <c r="A28" s="13" t="s">
        <v>7</v>
      </c>
      <c r="E28" s="97">
        <v>0</v>
      </c>
      <c r="F28" s="97"/>
      <c r="G28" s="97">
        <v>0</v>
      </c>
    </row>
    <row r="29" spans="1:10">
      <c r="A29" s="63"/>
      <c r="E29" s="97"/>
      <c r="F29" s="99"/>
      <c r="G29" s="97"/>
    </row>
    <row r="30" spans="1:10" ht="13.5" thickBot="1">
      <c r="A30" s="63"/>
      <c r="E30" s="20">
        <f>SUM(E27+E28)</f>
        <v>6</v>
      </c>
      <c r="F30" s="34"/>
      <c r="G30" s="20">
        <f>SUM(G27+G28)</f>
        <v>6</v>
      </c>
    </row>
    <row r="31" spans="1:10" ht="13.5" thickTop="1">
      <c r="A31" s="63"/>
      <c r="B31" s="39"/>
      <c r="C31" s="39"/>
      <c r="D31" s="39"/>
    </row>
    <row r="32" spans="1:10">
      <c r="A32" s="63" t="s">
        <v>419</v>
      </c>
      <c r="B32" s="39"/>
      <c r="C32" s="39"/>
      <c r="D32" s="39"/>
    </row>
    <row r="33" spans="1:5">
      <c r="A33" s="13" t="s">
        <v>8</v>
      </c>
      <c r="B33" s="39"/>
      <c r="C33" s="39"/>
      <c r="D33" s="39"/>
      <c r="E33" s="138"/>
    </row>
    <row r="34" spans="1:5">
      <c r="A34" s="63" t="s">
        <v>420</v>
      </c>
      <c r="B34" s="39"/>
      <c r="C34" s="39"/>
      <c r="D34" s="39"/>
      <c r="E34" s="138"/>
    </row>
    <row r="35" spans="1:5">
      <c r="A35" s="63" t="s">
        <v>9</v>
      </c>
      <c r="B35" s="39"/>
      <c r="C35" s="39"/>
      <c r="D35" s="39"/>
      <c r="E35" s="138"/>
    </row>
    <row r="36" spans="1:5">
      <c r="A36" s="63" t="s">
        <v>10</v>
      </c>
      <c r="B36" s="39"/>
      <c r="C36" s="39"/>
      <c r="D36" s="39"/>
      <c r="E36" s="138"/>
    </row>
  </sheetData>
  <customSheetViews>
    <customSheetView guid="{E870EA32-3596-4ACE-BF42-EBF1D4B6B996}">
      <pageMargins left="0.75" right="0.75" top="1" bottom="1" header="0.5" footer="0.5"/>
      <pageSetup paperSize="9" scale="84" orientation="portrait" r:id="rId1"/>
      <headerFooter alignWithMargins="0">
        <oddFooter>&amp;C34</oddFooter>
      </headerFooter>
    </customSheetView>
    <customSheetView guid="{A8C3D583-3667-49E0-B16B-DB0F9B81DCD0}" showRuler="0">
      <pageMargins left="0.75" right="0.75" top="1" bottom="1" header="0.5" footer="0.5"/>
      <pageSetup paperSize="9" scale="84" orientation="portrait" r:id="rId2"/>
      <headerFooter alignWithMargins="0">
        <oddFooter>&amp;C34</oddFooter>
      </headerFooter>
    </customSheetView>
    <customSheetView guid="{96CA42AB-7D8B-42C8-B17A-24FFA0448CCA}" showPageBreaks="1" showRuler="0">
      <selection activeCell="A4" sqref="A4"/>
      <pageMargins left="0.75" right="0.75" top="1" bottom="1" header="0.5" footer="0.5"/>
      <pageSetup paperSize="9" scale="84" orientation="portrait" r:id="rId3"/>
      <headerFooter alignWithMargins="0">
        <oddFooter>&amp;C32</oddFooter>
      </headerFooter>
    </customSheetView>
    <customSheetView guid="{DAAFC7C9-4623-49AF-9992-400CC9CB553D}" showPageBreaks="1" showRuler="0">
      <pageMargins left="0.75" right="0.75" top="1" bottom="1" header="0.5" footer="0.5"/>
      <pageSetup paperSize="9" scale="84" orientation="portrait" r:id="rId4"/>
      <headerFooter alignWithMargins="0">
        <oddFooter>&amp;C34</oddFooter>
      </headerFooter>
    </customSheetView>
  </customSheetViews>
  <phoneticPr fontId="0" type="noConversion"/>
  <pageMargins left="0.75" right="0.75" top="1" bottom="1" header="0.5" footer="0.5"/>
  <pageSetup paperSize="9" scale="84" orientation="portrait" r:id="rId5"/>
  <headerFooter alignWithMargins="0">
    <oddFooter>&amp;C34</oddFooter>
  </headerFooter>
</worksheet>
</file>

<file path=xl/worksheets/sheet16.xml><?xml version="1.0" encoding="utf-8"?>
<worksheet xmlns="http://schemas.openxmlformats.org/spreadsheetml/2006/main" xmlns:r="http://schemas.openxmlformats.org/officeDocument/2006/relationships">
  <sheetPr codeName="Sheet12"/>
  <dimension ref="A1:H92"/>
  <sheetViews>
    <sheetView topLeftCell="A24" zoomScaleNormal="100" workbookViewId="0">
      <selection activeCell="A33" sqref="A33"/>
    </sheetView>
  </sheetViews>
  <sheetFormatPr defaultRowHeight="12.75"/>
  <cols>
    <col min="1" max="1" width="50" style="63" customWidth="1"/>
    <col min="2" max="2" width="15.85546875" style="59" bestFit="1" customWidth="1"/>
    <col min="3" max="3" width="1.7109375" style="59" customWidth="1"/>
    <col min="4" max="4" width="15.85546875" style="59" bestFit="1" customWidth="1"/>
    <col min="5" max="5" width="1.5703125" style="59" customWidth="1"/>
    <col min="6" max="6" width="15.42578125" style="59" bestFit="1" customWidth="1"/>
    <col min="7" max="7" width="1.5703125" style="59" customWidth="1"/>
    <col min="8" max="8" width="15.42578125" style="59" bestFit="1" customWidth="1"/>
    <col min="9" max="16384" width="9.140625" style="59"/>
  </cols>
  <sheetData>
    <row r="1" spans="1:4" ht="15.75">
      <c r="A1" s="6" t="s">
        <v>590</v>
      </c>
      <c r="B1" s="23"/>
      <c r="C1" s="23"/>
      <c r="D1" s="23"/>
    </row>
    <row r="2" spans="1:4" ht="15.75">
      <c r="A2" s="6"/>
      <c r="B2" s="23" t="s">
        <v>344</v>
      </c>
      <c r="C2" s="23"/>
      <c r="D2" s="23" t="s">
        <v>345</v>
      </c>
    </row>
    <row r="3" spans="1:4" ht="15.75">
      <c r="A3" s="6"/>
      <c r="B3" s="7" t="s">
        <v>329</v>
      </c>
      <c r="C3" s="8"/>
      <c r="D3" s="7" t="s">
        <v>329</v>
      </c>
    </row>
    <row r="4" spans="1:4">
      <c r="A4" s="9"/>
      <c r="B4" s="21">
        <v>37468</v>
      </c>
      <c r="C4" s="8"/>
      <c r="D4" s="21">
        <v>37468</v>
      </c>
    </row>
    <row r="5" spans="1:4">
      <c r="A5" s="9"/>
      <c r="B5" s="10" t="s">
        <v>201</v>
      </c>
      <c r="C5" s="10"/>
      <c r="D5" s="10" t="s">
        <v>201</v>
      </c>
    </row>
    <row r="6" spans="1:4">
      <c r="A6" s="9"/>
      <c r="B6" s="8"/>
      <c r="C6" s="8"/>
      <c r="D6" s="8"/>
    </row>
    <row r="7" spans="1:4">
      <c r="A7" s="63" t="s">
        <v>421</v>
      </c>
      <c r="B7" s="97">
        <v>24600</v>
      </c>
      <c r="C7" s="97"/>
      <c r="D7" s="97">
        <v>24600</v>
      </c>
    </row>
    <row r="8" spans="1:4">
      <c r="A8" s="63" t="s">
        <v>608</v>
      </c>
      <c r="B8" s="97">
        <f>-'Notes 26 to 29'!C31</f>
        <v>5100</v>
      </c>
      <c r="C8" s="97"/>
      <c r="D8" s="97">
        <f>-'Notes 26 to 29'!C31</f>
        <v>5100</v>
      </c>
    </row>
    <row r="9" spans="1:4">
      <c r="A9" s="63" t="s">
        <v>609</v>
      </c>
      <c r="B9" s="97">
        <f>-'Notes 26 to 29'!C33</f>
        <v>-4700</v>
      </c>
      <c r="C9" s="97"/>
      <c r="D9" s="97">
        <f>-'Notes 26 to 29'!C33</f>
        <v>-4700</v>
      </c>
    </row>
    <row r="10" spans="1:4">
      <c r="A10" s="63" t="s">
        <v>95</v>
      </c>
      <c r="B10" s="97">
        <f>+'Notes 21 &amp; 22'!F55</f>
        <v>2200</v>
      </c>
      <c r="C10" s="97"/>
      <c r="D10" s="97">
        <f>+'Notes 21 &amp; 22'!F55</f>
        <v>2200</v>
      </c>
    </row>
    <row r="11" spans="1:4">
      <c r="A11" s="63" t="s">
        <v>422</v>
      </c>
      <c r="B11" s="97">
        <v>-350</v>
      </c>
      <c r="C11" s="97"/>
      <c r="D11" s="97">
        <v>-350</v>
      </c>
    </row>
    <row r="12" spans="1:4">
      <c r="B12" s="97"/>
      <c r="C12" s="97"/>
      <c r="D12" s="97"/>
    </row>
    <row r="13" spans="1:4" ht="13.5" thickBot="1">
      <c r="A13" s="63" t="s">
        <v>423</v>
      </c>
      <c r="B13" s="20">
        <f>SUM(B7:B12)</f>
        <v>26850</v>
      </c>
      <c r="C13" s="97"/>
      <c r="D13" s="20">
        <f>SUM(D7:D12)</f>
        <v>26850</v>
      </c>
    </row>
    <row r="14" spans="1:4" ht="13.5" thickTop="1">
      <c r="B14" s="97"/>
      <c r="C14" s="97"/>
      <c r="D14" s="97"/>
    </row>
    <row r="15" spans="1:4">
      <c r="A15" s="63" t="s">
        <v>424</v>
      </c>
      <c r="B15" s="97"/>
      <c r="C15" s="97"/>
      <c r="D15" s="97"/>
    </row>
    <row r="16" spans="1:4">
      <c r="A16" s="63" t="s">
        <v>425</v>
      </c>
      <c r="B16" s="97">
        <v>2600</v>
      </c>
      <c r="C16" s="97"/>
      <c r="D16" s="97">
        <v>2600</v>
      </c>
    </row>
    <row r="17" spans="1:8">
      <c r="A17" s="63" t="s">
        <v>426</v>
      </c>
      <c r="B17" s="97">
        <v>15200</v>
      </c>
      <c r="C17" s="97"/>
      <c r="D17" s="97">
        <v>15200</v>
      </c>
    </row>
    <row r="18" spans="1:8">
      <c r="A18" s="63" t="s">
        <v>589</v>
      </c>
      <c r="B18" s="97">
        <v>6700</v>
      </c>
      <c r="C18" s="97"/>
      <c r="D18" s="97">
        <v>6700</v>
      </c>
    </row>
    <row r="19" spans="1:8">
      <c r="A19" s="63" t="s">
        <v>607</v>
      </c>
      <c r="B19" s="97">
        <f>+'Notes 30 to 32'!I10</f>
        <v>2350</v>
      </c>
      <c r="C19" s="97"/>
      <c r="D19" s="97">
        <f>+'Notes 30 to 32'!I10</f>
        <v>2350</v>
      </c>
    </row>
    <row r="20" spans="1:8">
      <c r="B20" s="97"/>
      <c r="C20" s="97"/>
      <c r="D20" s="97"/>
    </row>
    <row r="21" spans="1:8" ht="13.5" thickBot="1">
      <c r="A21" s="63" t="s">
        <v>258</v>
      </c>
      <c r="B21" s="20">
        <f>SUM(B16:B19)</f>
        <v>26850</v>
      </c>
      <c r="C21" s="16"/>
      <c r="D21" s="20">
        <f>SUM(D16:D19)</f>
        <v>26850</v>
      </c>
    </row>
    <row r="22" spans="1:8" ht="13.5" thickTop="1">
      <c r="B22" s="97"/>
      <c r="C22" s="97"/>
      <c r="D22" s="97"/>
    </row>
    <row r="23" spans="1:8">
      <c r="A23" s="63" t="s">
        <v>610</v>
      </c>
    </row>
    <row r="24" spans="1:8">
      <c r="A24" s="63" t="s">
        <v>427</v>
      </c>
    </row>
    <row r="25" spans="1:8">
      <c r="A25" s="63" t="s">
        <v>428</v>
      </c>
    </row>
    <row r="27" spans="1:8">
      <c r="A27" s="90" t="s">
        <v>429</v>
      </c>
    </row>
    <row r="28" spans="1:8">
      <c r="A28" s="90" t="s">
        <v>430</v>
      </c>
    </row>
    <row r="29" spans="1:8">
      <c r="A29" s="90" t="s">
        <v>132</v>
      </c>
    </row>
    <row r="31" spans="1:8" ht="15.75">
      <c r="A31" s="6" t="s">
        <v>591</v>
      </c>
    </row>
    <row r="32" spans="1:8">
      <c r="B32" s="7" t="s">
        <v>344</v>
      </c>
      <c r="C32" s="7"/>
      <c r="D32" s="7" t="s">
        <v>345</v>
      </c>
      <c r="E32" s="66"/>
      <c r="F32" s="7" t="s">
        <v>344</v>
      </c>
      <c r="G32" s="66"/>
      <c r="H32" s="7" t="s">
        <v>345</v>
      </c>
    </row>
    <row r="33" spans="1:8" s="25" customFormat="1" ht="15">
      <c r="A33" s="63"/>
      <c r="B33" s="7" t="s">
        <v>329</v>
      </c>
      <c r="C33" s="7"/>
      <c r="D33" s="7" t="s">
        <v>329</v>
      </c>
      <c r="E33" s="66"/>
      <c r="F33" s="7" t="s">
        <v>329</v>
      </c>
      <c r="G33" s="7"/>
      <c r="H33" s="7" t="s">
        <v>329</v>
      </c>
    </row>
    <row r="34" spans="1:8" ht="15.75" customHeight="1">
      <c r="A34" s="10"/>
      <c r="B34" s="21">
        <v>37468</v>
      </c>
      <c r="C34" s="8"/>
      <c r="D34" s="21">
        <v>37468</v>
      </c>
      <c r="F34" s="21">
        <v>37103</v>
      </c>
      <c r="G34" s="8"/>
      <c r="H34" s="21">
        <v>37103</v>
      </c>
    </row>
    <row r="35" spans="1:8">
      <c r="A35" s="10"/>
      <c r="B35" s="10" t="s">
        <v>201</v>
      </c>
      <c r="C35" s="10"/>
      <c r="D35" s="10" t="s">
        <v>201</v>
      </c>
      <c r="F35" s="10" t="s">
        <v>201</v>
      </c>
      <c r="H35" s="10" t="s">
        <v>201</v>
      </c>
    </row>
    <row r="36" spans="1:8">
      <c r="A36" s="13" t="s">
        <v>266</v>
      </c>
      <c r="B36" s="97"/>
      <c r="C36" s="97"/>
      <c r="D36" s="97"/>
      <c r="E36" s="97"/>
      <c r="F36" s="97"/>
      <c r="G36" s="97"/>
      <c r="H36" s="97"/>
    </row>
    <row r="37" spans="1:8">
      <c r="A37" s="13" t="s">
        <v>11</v>
      </c>
      <c r="B37" s="97">
        <v>1089</v>
      </c>
      <c r="C37" s="97"/>
      <c r="D37" s="97">
        <v>486</v>
      </c>
      <c r="E37" s="97"/>
      <c r="F37" s="97">
        <v>1197</v>
      </c>
      <c r="G37" s="97"/>
      <c r="H37" s="97">
        <v>567</v>
      </c>
    </row>
    <row r="38" spans="1:8">
      <c r="A38" s="13" t="s">
        <v>592</v>
      </c>
      <c r="B38" s="97"/>
      <c r="C38" s="97"/>
      <c r="D38" s="97"/>
      <c r="E38" s="97"/>
      <c r="F38" s="97"/>
      <c r="G38" s="97"/>
      <c r="H38" s="97"/>
    </row>
    <row r="39" spans="1:8">
      <c r="A39" s="13" t="s">
        <v>431</v>
      </c>
      <c r="B39" s="97">
        <v>0</v>
      </c>
      <c r="C39" s="97"/>
      <c r="D39" s="97">
        <v>510</v>
      </c>
      <c r="E39" s="97"/>
      <c r="F39" s="97">
        <v>0</v>
      </c>
      <c r="G39" s="97"/>
      <c r="H39" s="97">
        <v>637</v>
      </c>
    </row>
    <row r="40" spans="1:8">
      <c r="A40" s="13" t="s">
        <v>432</v>
      </c>
      <c r="B40" s="97">
        <v>0</v>
      </c>
      <c r="C40" s="97"/>
      <c r="D40" s="97">
        <v>63</v>
      </c>
      <c r="E40" s="97"/>
      <c r="F40" s="97">
        <v>0</v>
      </c>
      <c r="G40" s="97"/>
      <c r="H40" s="97">
        <v>50</v>
      </c>
    </row>
    <row r="41" spans="1:8" s="8" customFormat="1">
      <c r="A41" s="108" t="s">
        <v>267</v>
      </c>
      <c r="B41" s="99">
        <v>81</v>
      </c>
      <c r="C41" s="34"/>
      <c r="D41" s="99">
        <v>57</v>
      </c>
      <c r="E41" s="97"/>
      <c r="F41" s="97">
        <v>93</v>
      </c>
      <c r="G41" s="97"/>
      <c r="H41" s="97">
        <v>63</v>
      </c>
    </row>
    <row r="42" spans="1:8">
      <c r="A42" s="13"/>
      <c r="B42" s="101"/>
      <c r="C42" s="97"/>
      <c r="D42" s="101"/>
      <c r="E42" s="97"/>
      <c r="F42" s="101"/>
      <c r="G42" s="97"/>
      <c r="H42" s="101"/>
    </row>
    <row r="43" spans="1:8" ht="13.5" thickBot="1">
      <c r="A43" s="63" t="s">
        <v>258</v>
      </c>
      <c r="B43" s="107">
        <f>SUM(B37:B41)</f>
        <v>1170</v>
      </c>
      <c r="C43" s="99"/>
      <c r="D43" s="107">
        <f>SUM(D37:D41)</f>
        <v>1116</v>
      </c>
      <c r="E43" s="97"/>
      <c r="F43" s="107">
        <f>SUM(F37:F41)</f>
        <v>1290</v>
      </c>
      <c r="G43" s="97"/>
      <c r="H43" s="107">
        <f>SUM(H37:H41)</f>
        <v>1317</v>
      </c>
    </row>
    <row r="44" spans="1:8" ht="13.5" thickTop="1">
      <c r="B44" s="97"/>
      <c r="C44" s="97"/>
      <c r="D44" s="97"/>
      <c r="E44" s="97"/>
      <c r="F44" s="97"/>
      <c r="G44" s="97"/>
      <c r="H44" s="97"/>
    </row>
    <row r="45" spans="1:8">
      <c r="A45" s="59"/>
    </row>
    <row r="46" spans="1:8">
      <c r="A46" s="59"/>
    </row>
    <row r="47" spans="1:8">
      <c r="A47" s="59"/>
    </row>
    <row r="48" spans="1:8">
      <c r="A48" s="59"/>
    </row>
    <row r="49" spans="1:1">
      <c r="A49" s="59"/>
    </row>
    <row r="50" spans="1:1">
      <c r="A50" s="59"/>
    </row>
    <row r="51" spans="1:1">
      <c r="A51" s="59"/>
    </row>
    <row r="52" spans="1:1">
      <c r="A52" s="59"/>
    </row>
    <row r="53" spans="1:1">
      <c r="A53" s="59"/>
    </row>
    <row r="54" spans="1:1">
      <c r="A54" s="59"/>
    </row>
    <row r="55" spans="1:1">
      <c r="A55" s="59"/>
    </row>
    <row r="56" spans="1:1">
      <c r="A56" s="59"/>
    </row>
    <row r="57" spans="1:1">
      <c r="A57" s="59"/>
    </row>
    <row r="58" spans="1:1">
      <c r="A58" s="59"/>
    </row>
    <row r="59" spans="1:1">
      <c r="A59" s="59"/>
    </row>
    <row r="60" spans="1:1">
      <c r="A60" s="59"/>
    </row>
    <row r="61" spans="1:1">
      <c r="A61" s="59"/>
    </row>
    <row r="62" spans="1:1">
      <c r="A62" s="59"/>
    </row>
    <row r="63" spans="1:1">
      <c r="A63" s="59"/>
    </row>
    <row r="64" spans="1:1">
      <c r="A64" s="59"/>
    </row>
    <row r="65" spans="1:1">
      <c r="A65" s="59"/>
    </row>
    <row r="66" spans="1:1">
      <c r="A66" s="59"/>
    </row>
    <row r="67" spans="1:1">
      <c r="A67" s="59"/>
    </row>
    <row r="68" spans="1:1">
      <c r="A68" s="59"/>
    </row>
    <row r="69" spans="1:1">
      <c r="A69" s="59"/>
    </row>
    <row r="70" spans="1:1">
      <c r="A70" s="59"/>
    </row>
    <row r="71" spans="1:1">
      <c r="A71" s="59"/>
    </row>
    <row r="72" spans="1:1">
      <c r="A72" s="59"/>
    </row>
    <row r="73" spans="1:1">
      <c r="A73" s="59"/>
    </row>
    <row r="74" spans="1:1">
      <c r="A74" s="59"/>
    </row>
    <row r="75" spans="1:1">
      <c r="A75" s="59"/>
    </row>
    <row r="76" spans="1:1">
      <c r="A76" s="59"/>
    </row>
    <row r="77" spans="1:1">
      <c r="A77" s="59"/>
    </row>
    <row r="78" spans="1:1">
      <c r="A78" s="59"/>
    </row>
    <row r="79" spans="1:1">
      <c r="A79" s="59"/>
    </row>
    <row r="80" spans="1:1">
      <c r="A80" s="59"/>
    </row>
    <row r="81" spans="1:1">
      <c r="A81" s="59"/>
    </row>
    <row r="82" spans="1:1">
      <c r="A82" s="59"/>
    </row>
    <row r="83" spans="1:1">
      <c r="A83" s="59"/>
    </row>
    <row r="84" spans="1:1">
      <c r="A84" s="59"/>
    </row>
    <row r="85" spans="1:1">
      <c r="A85" s="59"/>
    </row>
    <row r="86" spans="1:1">
      <c r="A86" s="59"/>
    </row>
    <row r="87" spans="1:1">
      <c r="A87" s="59"/>
    </row>
    <row r="88" spans="1:1">
      <c r="A88" s="59"/>
    </row>
    <row r="89" spans="1:1">
      <c r="A89" s="59"/>
    </row>
    <row r="90" spans="1:1">
      <c r="A90" s="59"/>
    </row>
    <row r="91" spans="1:1">
      <c r="A91" s="59"/>
    </row>
    <row r="92" spans="1:1">
      <c r="A92" s="59"/>
    </row>
  </sheetData>
  <customSheetViews>
    <customSheetView guid="{E870EA32-3596-4ACE-BF42-EBF1D4B6B996}" topLeftCell="A24">
      <selection activeCell="A33" sqref="A33"/>
      <pageMargins left="0.5" right="0.5" top="1" bottom="0.5" header="0.5" footer="0.25"/>
      <pageSetup paperSize="9" scale="79" orientation="portrait" horizontalDpi="4294967292" r:id="rId1"/>
      <headerFooter alignWithMargins="0">
        <oddFooter>&amp;C&amp;"Times New Roman,Regular"35</oddFooter>
      </headerFooter>
    </customSheetView>
    <customSheetView guid="{A8C3D583-3667-49E0-B16B-DB0F9B81DCD0}" showRuler="0" topLeftCell="A24">
      <selection activeCell="A33" sqref="A33"/>
      <pageMargins left="0.5" right="0.5" top="1" bottom="0.5" header="0.5" footer="0.25"/>
      <pageSetup paperSize="9" scale="79" orientation="portrait" horizontalDpi="4294967292" r:id="rId2"/>
      <headerFooter alignWithMargins="0">
        <oddFooter>&amp;C&amp;"Times New Roman,Regular"35</oddFooter>
      </headerFooter>
    </customSheetView>
    <customSheetView guid="{96CA42AB-7D8B-42C8-B17A-24FFA0448CCA}" showPageBreaks="1" showRuler="0" topLeftCell="A20">
      <selection activeCell="D48" sqref="D48"/>
      <pageMargins left="0.5" right="0.5" top="1" bottom="0.5" header="0.5" footer="0.25"/>
      <pageSetup paperSize="9" scale="79" orientation="portrait" horizontalDpi="4294967292" r:id="rId3"/>
      <headerFooter alignWithMargins="0">
        <oddFooter>&amp;C&amp;"Times New Roman,Regular"33</oddFooter>
      </headerFooter>
    </customSheetView>
    <customSheetView guid="{DAAFC7C9-4623-49AF-9992-400CC9CB553D}" showPageBreaks="1" showRuler="0" topLeftCell="A24">
      <selection activeCell="A33" sqref="A33"/>
      <pageMargins left="0.5" right="0.5" top="1" bottom="0.5" header="0.5" footer="0.25"/>
      <pageSetup paperSize="9" scale="79" orientation="portrait" horizontalDpi="4294967292" r:id="rId4"/>
      <headerFooter alignWithMargins="0">
        <oddFooter>&amp;C&amp;"Times New Roman,Regular"35</oddFooter>
      </headerFooter>
    </customSheetView>
  </customSheetViews>
  <phoneticPr fontId="0" type="noConversion"/>
  <pageMargins left="0.5" right="0.5" top="1" bottom="0.5" header="0.5" footer="0.25"/>
  <pageSetup paperSize="9" scale="79" orientation="portrait" horizontalDpi="4294967292" r:id="rId5"/>
  <headerFooter alignWithMargins="0">
    <oddFooter>&amp;C&amp;"Times New Roman,Regular"35</oddFooter>
  </headerFooter>
  <drawing r:id="rId6"/>
</worksheet>
</file>

<file path=xl/worksheets/sheet17.xml><?xml version="1.0" encoding="utf-8"?>
<worksheet xmlns="http://schemas.openxmlformats.org/spreadsheetml/2006/main" xmlns:r="http://schemas.openxmlformats.org/officeDocument/2006/relationships">
  <dimension ref="A1:H63"/>
  <sheetViews>
    <sheetView zoomScaleNormal="100" workbookViewId="0">
      <selection activeCell="A33" sqref="A33"/>
    </sheetView>
  </sheetViews>
  <sheetFormatPr defaultRowHeight="12.75"/>
  <cols>
    <col min="1" max="1" width="39.5703125" customWidth="1"/>
    <col min="2" max="2" width="15.85546875" bestFit="1" customWidth="1"/>
    <col min="3" max="3" width="2.42578125" customWidth="1"/>
    <col min="4" max="4" width="15.85546875" bestFit="1" customWidth="1"/>
    <col min="5" max="5" width="2.140625" customWidth="1"/>
    <col min="6" max="6" width="15.42578125" bestFit="1" customWidth="1"/>
    <col min="7" max="7" width="2.140625" customWidth="1"/>
    <col min="8" max="8" width="15.42578125" bestFit="1" customWidth="1"/>
  </cols>
  <sheetData>
    <row r="1" spans="1:8" ht="15.75">
      <c r="A1" s="6" t="s">
        <v>593</v>
      </c>
      <c r="B1" s="25"/>
      <c r="C1" s="25"/>
      <c r="D1" s="25"/>
      <c r="E1" s="25"/>
      <c r="F1" s="25"/>
      <c r="G1" s="25"/>
      <c r="H1" s="25"/>
    </row>
    <row r="2" spans="1:8">
      <c r="A2" s="9"/>
      <c r="B2" s="8" t="s">
        <v>344</v>
      </c>
      <c r="C2" s="8"/>
      <c r="D2" s="8" t="s">
        <v>345</v>
      </c>
      <c r="E2" s="59"/>
      <c r="F2" s="8" t="s">
        <v>344</v>
      </c>
      <c r="G2" s="59"/>
      <c r="H2" s="8" t="s">
        <v>345</v>
      </c>
    </row>
    <row r="3" spans="1:8">
      <c r="A3" s="9"/>
      <c r="B3" s="7" t="s">
        <v>329</v>
      </c>
      <c r="C3" s="8"/>
      <c r="D3" s="7" t="s">
        <v>329</v>
      </c>
      <c r="E3" s="59"/>
      <c r="F3" s="7" t="s">
        <v>329</v>
      </c>
      <c r="G3" s="8"/>
      <c r="H3" s="7" t="s">
        <v>329</v>
      </c>
    </row>
    <row r="4" spans="1:8">
      <c r="A4" s="63"/>
      <c r="B4" s="21">
        <v>37468</v>
      </c>
      <c r="C4" s="8"/>
      <c r="D4" s="21">
        <v>37468</v>
      </c>
      <c r="E4" s="59"/>
      <c r="F4" s="21">
        <v>37103</v>
      </c>
      <c r="G4" s="8"/>
      <c r="H4" s="21">
        <v>37103</v>
      </c>
    </row>
    <row r="5" spans="1:8">
      <c r="A5" s="63"/>
      <c r="B5" s="10" t="s">
        <v>201</v>
      </c>
      <c r="C5" s="10"/>
      <c r="D5" s="10" t="s">
        <v>201</v>
      </c>
      <c r="E5" s="59"/>
      <c r="F5" s="10" t="s">
        <v>201</v>
      </c>
      <c r="G5" s="59"/>
      <c r="H5" s="10" t="s">
        <v>201</v>
      </c>
    </row>
    <row r="6" spans="1:8">
      <c r="A6" s="63"/>
      <c r="B6" s="59"/>
      <c r="C6" s="59"/>
      <c r="D6" s="59"/>
      <c r="E6" s="59"/>
      <c r="F6" s="59"/>
      <c r="G6" s="59"/>
      <c r="H6" s="59"/>
    </row>
    <row r="7" spans="1:8">
      <c r="A7" s="63" t="s">
        <v>433</v>
      </c>
      <c r="B7" s="14">
        <v>225</v>
      </c>
      <c r="C7" s="14"/>
      <c r="D7" s="14">
        <v>225</v>
      </c>
      <c r="E7" s="14"/>
      <c r="F7" s="14">
        <v>0</v>
      </c>
      <c r="G7" s="14"/>
      <c r="H7" s="14">
        <v>0</v>
      </c>
    </row>
    <row r="8" spans="1:8">
      <c r="A8" s="63" t="s">
        <v>268</v>
      </c>
      <c r="B8" s="14">
        <v>36</v>
      </c>
      <c r="C8" s="14"/>
      <c r="D8" s="14">
        <v>36</v>
      </c>
      <c r="E8" s="14"/>
      <c r="F8" s="14">
        <v>36</v>
      </c>
      <c r="G8" s="14"/>
      <c r="H8" s="14">
        <v>36</v>
      </c>
    </row>
    <row r="9" spans="1:8">
      <c r="A9" s="63" t="s">
        <v>434</v>
      </c>
      <c r="B9" s="14">
        <v>447</v>
      </c>
      <c r="C9" s="14"/>
      <c r="D9" s="14">
        <v>447</v>
      </c>
      <c r="E9" s="14"/>
      <c r="F9" s="14">
        <v>414</v>
      </c>
      <c r="G9" s="14"/>
      <c r="H9" s="14">
        <v>414</v>
      </c>
    </row>
    <row r="10" spans="1:8">
      <c r="A10" s="63" t="s">
        <v>133</v>
      </c>
      <c r="B10" s="14">
        <v>1578</v>
      </c>
      <c r="C10" s="14"/>
      <c r="D10" s="36">
        <v>1164</v>
      </c>
      <c r="E10" s="14"/>
      <c r="F10" s="14">
        <v>1425</v>
      </c>
      <c r="G10" s="14"/>
      <c r="H10" s="14">
        <v>1080</v>
      </c>
    </row>
    <row r="11" spans="1:8">
      <c r="A11" s="63" t="s">
        <v>435</v>
      </c>
      <c r="B11" s="14"/>
      <c r="C11" s="14"/>
      <c r="D11" s="14"/>
      <c r="E11" s="14"/>
      <c r="F11" s="14"/>
      <c r="G11" s="14"/>
      <c r="H11" s="14"/>
    </row>
    <row r="12" spans="1:8">
      <c r="A12" s="73" t="s">
        <v>437</v>
      </c>
      <c r="B12" s="14">
        <v>0</v>
      </c>
      <c r="C12" s="14"/>
      <c r="D12" s="14">
        <v>87</v>
      </c>
      <c r="E12" s="14"/>
      <c r="F12" s="14">
        <v>0</v>
      </c>
      <c r="G12" s="14"/>
      <c r="H12" s="14">
        <v>102</v>
      </c>
    </row>
    <row r="13" spans="1:8">
      <c r="A13" s="73" t="s">
        <v>436</v>
      </c>
      <c r="B13" s="14">
        <v>0</v>
      </c>
      <c r="C13" s="14"/>
      <c r="D13" s="14">
        <v>0</v>
      </c>
      <c r="E13" s="14"/>
      <c r="F13" s="14">
        <v>0</v>
      </c>
      <c r="G13" s="14"/>
      <c r="H13" s="14">
        <v>0</v>
      </c>
    </row>
    <row r="14" spans="1:8">
      <c r="A14" s="63" t="s">
        <v>438</v>
      </c>
      <c r="B14" s="14">
        <v>12</v>
      </c>
      <c r="C14" s="14"/>
      <c r="D14" s="14">
        <v>0</v>
      </c>
      <c r="E14" s="14"/>
      <c r="F14" s="14">
        <v>12</v>
      </c>
      <c r="G14" s="14"/>
      <c r="H14" s="14">
        <v>0</v>
      </c>
    </row>
    <row r="15" spans="1:8">
      <c r="A15" s="63" t="s">
        <v>269</v>
      </c>
      <c r="B15" s="14">
        <v>753</v>
      </c>
      <c r="C15" s="14"/>
      <c r="D15" s="14">
        <v>753</v>
      </c>
      <c r="E15" s="14"/>
      <c r="F15" s="14">
        <v>687</v>
      </c>
      <c r="G15" s="14"/>
      <c r="H15" s="14">
        <v>687</v>
      </c>
    </row>
    <row r="16" spans="1:8">
      <c r="A16" s="63" t="s">
        <v>439</v>
      </c>
      <c r="B16" s="14">
        <v>687</v>
      </c>
      <c r="C16" s="14"/>
      <c r="D16" s="14">
        <v>654</v>
      </c>
      <c r="E16" s="14"/>
      <c r="F16" s="14">
        <v>1071</v>
      </c>
      <c r="G16" s="14"/>
      <c r="H16" s="14">
        <v>1023</v>
      </c>
    </row>
    <row r="17" spans="1:8">
      <c r="A17" s="13" t="s">
        <v>83</v>
      </c>
      <c r="B17" s="14">
        <v>606</v>
      </c>
      <c r="C17" s="14"/>
      <c r="D17" s="14">
        <v>606</v>
      </c>
      <c r="E17" s="14"/>
      <c r="F17" s="14">
        <v>306</v>
      </c>
      <c r="G17" s="14"/>
      <c r="H17" s="14">
        <v>306</v>
      </c>
    </row>
    <row r="18" spans="1:8">
      <c r="A18" s="13" t="s">
        <v>12</v>
      </c>
      <c r="B18" s="14">
        <v>0</v>
      </c>
      <c r="C18" s="14"/>
      <c r="D18" s="14">
        <v>0</v>
      </c>
      <c r="E18" s="14"/>
      <c r="F18" s="14">
        <v>0</v>
      </c>
      <c r="G18" s="14"/>
      <c r="H18" s="14">
        <v>0</v>
      </c>
    </row>
    <row r="19" spans="1:8">
      <c r="A19" s="63"/>
    </row>
    <row r="20" spans="1:8" ht="13.5" thickBot="1">
      <c r="A20" s="63"/>
      <c r="B20" s="77">
        <f>SUM(B7:B19)</f>
        <v>4344</v>
      </c>
      <c r="C20" s="99"/>
      <c r="D20" s="77">
        <f>SUM(D7:D19)</f>
        <v>3972</v>
      </c>
      <c r="E20" s="99"/>
      <c r="F20" s="77">
        <f>SUM(F7:F19)</f>
        <v>3951</v>
      </c>
      <c r="G20" s="99"/>
      <c r="H20" s="77">
        <f>SUM(H7:H19)</f>
        <v>3648</v>
      </c>
    </row>
    <row r="21" spans="1:8" ht="13.5" thickTop="1">
      <c r="A21" s="63"/>
      <c r="B21" s="59"/>
      <c r="C21" s="59"/>
      <c r="D21" s="59"/>
      <c r="E21" s="59"/>
      <c r="F21" s="59"/>
      <c r="G21" s="59"/>
      <c r="H21" s="59"/>
    </row>
    <row r="22" spans="1:8">
      <c r="A22" s="175" t="s">
        <v>134</v>
      </c>
      <c r="B22" s="170"/>
      <c r="C22" s="170"/>
      <c r="D22" s="170"/>
      <c r="E22" s="170"/>
      <c r="F22" s="170"/>
      <c r="G22" s="170"/>
      <c r="H22" s="170"/>
    </row>
    <row r="23" spans="1:8">
      <c r="A23" s="63"/>
      <c r="B23" s="59"/>
      <c r="C23" s="59"/>
      <c r="D23" s="59"/>
      <c r="E23" s="59"/>
      <c r="F23" s="59"/>
      <c r="G23" s="59"/>
      <c r="H23" s="59"/>
    </row>
    <row r="24" spans="1:8" ht="15.75">
      <c r="A24" s="6" t="s">
        <v>594</v>
      </c>
      <c r="B24" s="59"/>
      <c r="C24" s="59"/>
      <c r="D24" s="59"/>
      <c r="E24" s="59"/>
      <c r="F24" s="59"/>
      <c r="G24" s="59"/>
      <c r="H24" s="59"/>
    </row>
    <row r="25" spans="1:8">
      <c r="A25" s="63"/>
      <c r="B25" s="8" t="s">
        <v>344</v>
      </c>
      <c r="C25" s="8"/>
      <c r="D25" s="8" t="s">
        <v>345</v>
      </c>
      <c r="E25" s="59"/>
      <c r="F25" s="8" t="s">
        <v>344</v>
      </c>
      <c r="G25" s="59"/>
      <c r="H25" s="8" t="s">
        <v>345</v>
      </c>
    </row>
    <row r="26" spans="1:8">
      <c r="A26" s="63"/>
      <c r="B26" s="7" t="s">
        <v>329</v>
      </c>
      <c r="C26" s="8"/>
      <c r="D26" s="7" t="s">
        <v>329</v>
      </c>
      <c r="E26" s="59"/>
      <c r="F26" s="7" t="s">
        <v>329</v>
      </c>
      <c r="G26" s="8"/>
      <c r="H26" s="7" t="s">
        <v>329</v>
      </c>
    </row>
    <row r="27" spans="1:8">
      <c r="A27" s="63"/>
      <c r="B27" s="21">
        <v>37468</v>
      </c>
      <c r="C27" s="8"/>
      <c r="D27" s="21">
        <v>37468</v>
      </c>
      <c r="E27" s="59"/>
      <c r="F27" s="21">
        <v>37103</v>
      </c>
      <c r="G27" s="8"/>
      <c r="H27" s="21">
        <v>37103</v>
      </c>
    </row>
    <row r="28" spans="1:8">
      <c r="A28" s="63"/>
      <c r="B28" s="10" t="s">
        <v>201</v>
      </c>
      <c r="C28" s="10"/>
      <c r="D28" s="10" t="s">
        <v>201</v>
      </c>
      <c r="E28" s="59"/>
      <c r="F28" s="10" t="s">
        <v>201</v>
      </c>
      <c r="G28" s="59"/>
      <c r="H28" s="10" t="s">
        <v>201</v>
      </c>
    </row>
    <row r="29" spans="1:8">
      <c r="A29" s="63"/>
      <c r="B29" s="59"/>
      <c r="C29" s="59"/>
      <c r="D29" s="59"/>
      <c r="E29" s="59"/>
      <c r="F29" s="59"/>
      <c r="G29" s="59"/>
      <c r="H29" s="59"/>
    </row>
    <row r="30" spans="1:8">
      <c r="A30" s="63" t="s">
        <v>440</v>
      </c>
      <c r="B30" s="97">
        <v>4275</v>
      </c>
      <c r="C30" s="97"/>
      <c r="D30" s="97">
        <v>4275</v>
      </c>
      <c r="E30" s="97"/>
      <c r="F30" s="97">
        <v>0</v>
      </c>
      <c r="G30" s="97"/>
      <c r="H30" s="97">
        <v>0</v>
      </c>
    </row>
    <row r="31" spans="1:8">
      <c r="A31" s="63" t="s">
        <v>268</v>
      </c>
      <c r="B31" s="97">
        <v>126</v>
      </c>
      <c r="C31" s="97"/>
      <c r="D31" s="97">
        <v>126</v>
      </c>
      <c r="E31" s="97"/>
      <c r="F31" s="97">
        <v>162</v>
      </c>
      <c r="G31" s="97"/>
      <c r="H31" s="97">
        <v>162</v>
      </c>
    </row>
    <row r="32" spans="1:8">
      <c r="A32" s="63" t="s">
        <v>126</v>
      </c>
      <c r="B32" s="99">
        <v>0</v>
      </c>
      <c r="C32" s="97"/>
      <c r="D32" s="97">
        <v>0</v>
      </c>
      <c r="E32" s="97"/>
      <c r="F32" s="97">
        <v>0</v>
      </c>
      <c r="G32" s="97"/>
      <c r="H32" s="97">
        <v>0</v>
      </c>
    </row>
    <row r="33" spans="1:8">
      <c r="A33" s="63"/>
      <c r="B33" s="97"/>
      <c r="C33" s="99"/>
      <c r="D33" s="97"/>
      <c r="E33" s="99"/>
      <c r="F33" s="97"/>
      <c r="G33" s="99"/>
      <c r="H33" s="97"/>
    </row>
    <row r="34" spans="1:8" ht="13.5" thickBot="1">
      <c r="A34" s="63"/>
      <c r="B34" s="77">
        <f>SUM(B30:B32)</f>
        <v>4401</v>
      </c>
      <c r="C34" s="99"/>
      <c r="D34" s="77">
        <f>SUM(D30:D32)</f>
        <v>4401</v>
      </c>
      <c r="E34" s="99"/>
      <c r="F34" s="77">
        <f>SUM(F30:F32)</f>
        <v>162</v>
      </c>
      <c r="G34" s="99"/>
      <c r="H34" s="77">
        <f>SUM(H30:H32)</f>
        <v>162</v>
      </c>
    </row>
    <row r="35" spans="1:8" ht="13.5" thickTop="1">
      <c r="A35" s="63"/>
      <c r="B35" s="59"/>
      <c r="C35" s="62"/>
      <c r="D35" s="59"/>
      <c r="E35" s="62"/>
      <c r="F35" s="59"/>
      <c r="G35" s="62"/>
      <c r="H35" s="59"/>
    </row>
    <row r="36" spans="1:8">
      <c r="A36" s="63"/>
      <c r="B36" s="59"/>
      <c r="C36" s="59"/>
      <c r="D36" s="59"/>
      <c r="E36" s="59"/>
      <c r="F36" s="59"/>
      <c r="G36" s="59"/>
      <c r="H36" s="59"/>
    </row>
    <row r="37" spans="1:8">
      <c r="A37" s="63"/>
      <c r="B37" s="59"/>
      <c r="C37" s="59"/>
      <c r="D37" s="59"/>
      <c r="E37" s="59"/>
      <c r="F37" s="59"/>
      <c r="G37" s="59"/>
      <c r="H37" s="59"/>
    </row>
    <row r="38" spans="1:8">
      <c r="A38" s="63"/>
      <c r="B38" s="59"/>
      <c r="C38" s="59"/>
      <c r="D38" s="59"/>
      <c r="E38" s="59"/>
      <c r="F38" s="59"/>
      <c r="G38" s="59"/>
      <c r="H38" s="59"/>
    </row>
    <row r="39" spans="1:8">
      <c r="A39" s="63"/>
      <c r="B39" s="59"/>
      <c r="C39" s="59"/>
      <c r="D39" s="59"/>
      <c r="E39" s="59"/>
      <c r="F39" s="59"/>
      <c r="G39" s="59"/>
      <c r="H39" s="59"/>
    </row>
    <row r="40" spans="1:8">
      <c r="A40" s="63"/>
      <c r="B40" s="59"/>
      <c r="C40" s="59"/>
      <c r="D40" s="59"/>
      <c r="E40" s="59"/>
      <c r="F40" s="59"/>
      <c r="G40" s="59"/>
      <c r="H40" s="59"/>
    </row>
    <row r="41" spans="1:8">
      <c r="A41" s="63"/>
      <c r="B41" s="59"/>
      <c r="C41" s="59"/>
      <c r="D41" s="59"/>
      <c r="E41" s="59"/>
      <c r="F41" s="59"/>
      <c r="G41" s="59"/>
      <c r="H41" s="59"/>
    </row>
    <row r="42" spans="1:8">
      <c r="A42" s="63"/>
      <c r="B42" s="59"/>
      <c r="C42" s="59"/>
      <c r="D42" s="59"/>
      <c r="E42" s="59"/>
      <c r="F42" s="59"/>
      <c r="G42" s="59"/>
      <c r="H42" s="59"/>
    </row>
    <row r="43" spans="1:8">
      <c r="A43" s="63"/>
      <c r="B43" s="59"/>
      <c r="C43" s="59"/>
      <c r="D43" s="59"/>
      <c r="E43" s="59"/>
      <c r="F43" s="59"/>
      <c r="G43" s="59"/>
      <c r="H43" s="59"/>
    </row>
    <row r="44" spans="1:8">
      <c r="A44" s="63"/>
      <c r="B44" s="59"/>
      <c r="C44" s="59"/>
      <c r="D44" s="59"/>
      <c r="E44" s="59"/>
      <c r="F44" s="59"/>
      <c r="G44" s="59"/>
      <c r="H44" s="59"/>
    </row>
    <row r="45" spans="1:8">
      <c r="A45" s="63"/>
      <c r="B45" s="59"/>
      <c r="C45" s="59"/>
      <c r="D45" s="59"/>
      <c r="E45" s="59"/>
      <c r="F45" s="59"/>
      <c r="G45" s="59"/>
      <c r="H45" s="59"/>
    </row>
    <row r="46" spans="1:8">
      <c r="A46" s="63"/>
      <c r="B46" s="59"/>
      <c r="C46" s="59"/>
      <c r="D46" s="59"/>
      <c r="E46" s="59"/>
      <c r="F46" s="59"/>
      <c r="G46" s="59"/>
      <c r="H46" s="59"/>
    </row>
    <row r="47" spans="1:8">
      <c r="A47" s="63"/>
      <c r="B47" s="59"/>
      <c r="C47" s="59"/>
      <c r="D47" s="59"/>
      <c r="E47" s="59"/>
      <c r="F47" s="59"/>
      <c r="G47" s="59"/>
      <c r="H47" s="59"/>
    </row>
    <row r="48" spans="1:8">
      <c r="A48" s="63"/>
      <c r="B48" s="59"/>
      <c r="C48" s="59"/>
      <c r="D48" s="59"/>
      <c r="E48" s="59"/>
      <c r="F48" s="59"/>
      <c r="G48" s="59"/>
      <c r="H48" s="59"/>
    </row>
    <row r="49" spans="1:8">
      <c r="A49" s="63"/>
      <c r="B49" s="59"/>
      <c r="C49" s="59"/>
      <c r="D49" s="59"/>
      <c r="E49" s="59"/>
      <c r="F49" s="59"/>
      <c r="G49" s="59"/>
      <c r="H49" s="59"/>
    </row>
    <row r="50" spans="1:8">
      <c r="A50" s="63"/>
      <c r="B50" s="59"/>
      <c r="C50" s="59"/>
      <c r="D50" s="59"/>
      <c r="E50" s="59"/>
      <c r="F50" s="59"/>
      <c r="G50" s="59"/>
      <c r="H50" s="59"/>
    </row>
    <row r="51" spans="1:8">
      <c r="A51" s="63"/>
      <c r="B51" s="59"/>
      <c r="C51" s="59"/>
      <c r="D51" s="59"/>
      <c r="E51" s="59"/>
      <c r="F51" s="59"/>
      <c r="G51" s="59"/>
      <c r="H51" s="59"/>
    </row>
    <row r="52" spans="1:8">
      <c r="A52" s="63"/>
      <c r="B52" s="59"/>
      <c r="C52" s="59"/>
      <c r="D52" s="59"/>
      <c r="E52" s="59"/>
      <c r="F52" s="59"/>
      <c r="G52" s="59"/>
      <c r="H52" s="59"/>
    </row>
    <row r="53" spans="1:8">
      <c r="A53" s="63"/>
      <c r="B53" s="59"/>
      <c r="C53" s="59"/>
      <c r="D53" s="59"/>
      <c r="E53" s="59"/>
      <c r="F53" s="59"/>
      <c r="G53" s="59"/>
      <c r="H53" s="59"/>
    </row>
    <row r="54" spans="1:8">
      <c r="A54" s="63"/>
      <c r="B54" s="59"/>
      <c r="C54" s="59"/>
      <c r="D54" s="59"/>
      <c r="E54" s="59"/>
      <c r="F54" s="59"/>
      <c r="G54" s="59"/>
      <c r="H54" s="59"/>
    </row>
    <row r="55" spans="1:8">
      <c r="A55" s="63"/>
      <c r="B55" s="59"/>
      <c r="C55" s="59"/>
      <c r="D55" s="59"/>
      <c r="E55" s="59"/>
      <c r="F55" s="59"/>
      <c r="G55" s="59"/>
      <c r="H55" s="59"/>
    </row>
    <row r="56" spans="1:8">
      <c r="A56" s="63"/>
      <c r="B56" s="59"/>
      <c r="C56" s="59"/>
      <c r="D56" s="59"/>
      <c r="E56" s="59"/>
      <c r="F56" s="59"/>
      <c r="G56" s="59"/>
      <c r="H56" s="59"/>
    </row>
    <row r="57" spans="1:8">
      <c r="A57" s="63"/>
      <c r="B57" s="59"/>
      <c r="C57" s="59"/>
      <c r="D57" s="59"/>
      <c r="E57" s="59"/>
      <c r="F57" s="59"/>
      <c r="G57" s="59"/>
      <c r="H57" s="59"/>
    </row>
    <row r="58" spans="1:8">
      <c r="A58" s="63"/>
      <c r="B58" s="59"/>
      <c r="C58" s="59"/>
      <c r="D58" s="59"/>
      <c r="E58" s="59"/>
      <c r="F58" s="59"/>
      <c r="G58" s="59"/>
      <c r="H58" s="59"/>
    </row>
    <row r="59" spans="1:8">
      <c r="A59" s="63"/>
      <c r="B59" s="59"/>
      <c r="C59" s="59"/>
      <c r="D59" s="59"/>
      <c r="E59" s="59"/>
      <c r="F59" s="59"/>
      <c r="G59" s="59"/>
      <c r="H59" s="59"/>
    </row>
    <row r="60" spans="1:8">
      <c r="A60" s="63"/>
      <c r="B60" s="59"/>
      <c r="C60" s="59"/>
      <c r="D60" s="59"/>
      <c r="E60" s="59"/>
      <c r="F60" s="59"/>
      <c r="G60" s="59"/>
      <c r="H60" s="59"/>
    </row>
    <row r="61" spans="1:8">
      <c r="A61" s="63"/>
      <c r="B61" s="59"/>
      <c r="C61" s="59"/>
      <c r="D61" s="59"/>
      <c r="E61" s="59"/>
      <c r="F61" s="59"/>
      <c r="G61" s="59"/>
      <c r="H61" s="59"/>
    </row>
    <row r="62" spans="1:8">
      <c r="A62" s="63"/>
      <c r="B62" s="59"/>
      <c r="C62" s="59"/>
      <c r="D62" s="59"/>
      <c r="E62" s="59"/>
      <c r="F62" s="59"/>
      <c r="G62" s="59"/>
      <c r="H62" s="59"/>
    </row>
    <row r="63" spans="1:8">
      <c r="A63" s="63"/>
      <c r="B63" s="59"/>
      <c r="C63" s="59"/>
      <c r="D63" s="59"/>
      <c r="E63" s="59"/>
      <c r="F63" s="59"/>
      <c r="G63" s="59"/>
      <c r="H63" s="59"/>
    </row>
  </sheetData>
  <customSheetViews>
    <customSheetView guid="{E870EA32-3596-4ACE-BF42-EBF1D4B6B996}">
      <selection activeCell="A33" sqref="A33"/>
      <pageMargins left="0.75" right="0.75" top="1" bottom="1" header="0.5" footer="0.5"/>
      <pageSetup paperSize="9" scale="80" orientation="portrait" r:id="rId1"/>
      <headerFooter alignWithMargins="0">
        <oddFooter>&amp;C36</oddFooter>
      </headerFooter>
    </customSheetView>
    <customSheetView guid="{A8C3D583-3667-49E0-B16B-DB0F9B81DCD0}" showRuler="0">
      <selection activeCell="A33" sqref="A33"/>
      <pageMargins left="0.75" right="0.75" top="1" bottom="1" header="0.5" footer="0.5"/>
      <pageSetup paperSize="9" scale="80" orientation="portrait" r:id="rId2"/>
      <headerFooter alignWithMargins="0">
        <oddFooter>&amp;C36</oddFooter>
      </headerFooter>
    </customSheetView>
    <customSheetView guid="{96CA42AB-7D8B-42C8-B17A-24FFA0448CCA}" showPageBreaks="1" showRuler="0">
      <selection activeCell="D15" sqref="D15"/>
      <pageMargins left="0.75" right="0.75" top="1" bottom="1" header="0.5" footer="0.5"/>
      <pageSetup paperSize="9" scale="80" orientation="portrait" r:id="rId3"/>
      <headerFooter alignWithMargins="0">
        <oddFooter>&amp;C34</oddFooter>
      </headerFooter>
    </customSheetView>
    <customSheetView guid="{DAAFC7C9-4623-49AF-9992-400CC9CB553D}" showPageBreaks="1" showRuler="0">
      <selection activeCell="A33" sqref="A33"/>
      <pageMargins left="0.75" right="0.75" top="1" bottom="1" header="0.5" footer="0.5"/>
      <pageSetup paperSize="9" scale="80" orientation="portrait" r:id="rId4"/>
      <headerFooter alignWithMargins="0">
        <oddFooter>&amp;C36</oddFooter>
      </headerFooter>
    </customSheetView>
  </customSheetViews>
  <mergeCells count="1">
    <mergeCell ref="A22:H22"/>
  </mergeCells>
  <phoneticPr fontId="0" type="noConversion"/>
  <pageMargins left="0.75" right="0.75" top="1" bottom="1" header="0.5" footer="0.5"/>
  <pageSetup paperSize="9" scale="80" orientation="portrait" r:id="rId5"/>
  <headerFooter alignWithMargins="0">
    <oddFooter>&amp;C36</oddFooter>
  </headerFooter>
</worksheet>
</file>

<file path=xl/worksheets/sheet18.xml><?xml version="1.0" encoding="utf-8"?>
<worksheet xmlns="http://schemas.openxmlformats.org/spreadsheetml/2006/main" xmlns:r="http://schemas.openxmlformats.org/officeDocument/2006/relationships">
  <sheetPr codeName="Sheet13"/>
  <dimension ref="A1:I52"/>
  <sheetViews>
    <sheetView zoomScaleNormal="100" workbookViewId="0">
      <selection activeCell="A33" sqref="A33"/>
    </sheetView>
  </sheetViews>
  <sheetFormatPr defaultRowHeight="12.75"/>
  <cols>
    <col min="1" max="1" width="47.5703125" style="63" customWidth="1"/>
    <col min="2" max="2" width="2" style="63" customWidth="1"/>
    <col min="3" max="3" width="15.85546875" style="59" bestFit="1" customWidth="1"/>
    <col min="4" max="4" width="1.7109375" style="59" customWidth="1"/>
    <col min="5" max="5" width="15.85546875" style="59" bestFit="1" customWidth="1"/>
    <col min="6" max="6" width="1.7109375" style="59" customWidth="1"/>
    <col min="7" max="7" width="15.42578125" style="59" bestFit="1" customWidth="1"/>
    <col min="8" max="8" width="1.85546875" style="59" customWidth="1"/>
    <col min="9" max="9" width="15.42578125" style="59" bestFit="1" customWidth="1"/>
    <col min="10" max="16384" width="9.140625" style="59"/>
  </cols>
  <sheetData>
    <row r="1" spans="1:9" s="25" customFormat="1" ht="15.75">
      <c r="A1" s="6" t="s">
        <v>595</v>
      </c>
      <c r="B1" s="59"/>
      <c r="C1" s="8" t="s">
        <v>344</v>
      </c>
      <c r="D1" s="8"/>
      <c r="E1" s="8" t="s">
        <v>345</v>
      </c>
      <c r="F1" s="59"/>
      <c r="G1" s="8" t="s">
        <v>344</v>
      </c>
      <c r="H1" s="59"/>
      <c r="I1" s="8" t="s">
        <v>345</v>
      </c>
    </row>
    <row r="2" spans="1:9">
      <c r="B2" s="59"/>
      <c r="C2" s="7" t="s">
        <v>329</v>
      </c>
      <c r="D2" s="8"/>
      <c r="E2" s="7" t="s">
        <v>329</v>
      </c>
      <c r="G2" s="7" t="s">
        <v>329</v>
      </c>
      <c r="H2" s="8"/>
      <c r="I2" s="7" t="s">
        <v>329</v>
      </c>
    </row>
    <row r="3" spans="1:9">
      <c r="B3" s="59"/>
      <c r="C3" s="21">
        <v>37468</v>
      </c>
      <c r="D3" s="8"/>
      <c r="E3" s="21">
        <v>37468</v>
      </c>
      <c r="G3" s="21">
        <v>37103</v>
      </c>
      <c r="H3" s="8"/>
      <c r="I3" s="21">
        <v>37103</v>
      </c>
    </row>
    <row r="4" spans="1:9">
      <c r="A4" s="9" t="s">
        <v>433</v>
      </c>
      <c r="B4" s="59"/>
      <c r="C4" s="10" t="s">
        <v>201</v>
      </c>
      <c r="D4" s="10"/>
      <c r="E4" s="10" t="s">
        <v>201</v>
      </c>
      <c r="G4" s="10" t="s">
        <v>201</v>
      </c>
      <c r="I4" s="10" t="s">
        <v>201</v>
      </c>
    </row>
    <row r="5" spans="1:9">
      <c r="A5" s="63" t="s">
        <v>441</v>
      </c>
      <c r="B5" s="59"/>
    </row>
    <row r="6" spans="1:9">
      <c r="B6" s="59"/>
    </row>
    <row r="7" spans="1:9">
      <c r="A7" s="63" t="s">
        <v>442</v>
      </c>
      <c r="B7" s="59"/>
      <c r="C7" s="97">
        <v>225</v>
      </c>
      <c r="D7" s="97"/>
      <c r="E7" s="97">
        <v>225</v>
      </c>
      <c r="F7" s="97"/>
      <c r="G7" s="97">
        <v>0</v>
      </c>
      <c r="H7" s="97"/>
      <c r="I7" s="97">
        <v>0</v>
      </c>
    </row>
    <row r="8" spans="1:9">
      <c r="A8" s="63" t="s">
        <v>443</v>
      </c>
      <c r="B8" s="59"/>
      <c r="C8" s="97">
        <v>225</v>
      </c>
      <c r="D8" s="97"/>
      <c r="E8" s="97">
        <v>225</v>
      </c>
      <c r="F8" s="97"/>
      <c r="G8" s="97">
        <v>0</v>
      </c>
      <c r="H8" s="97"/>
      <c r="I8" s="97">
        <v>0</v>
      </c>
    </row>
    <row r="9" spans="1:9">
      <c r="A9" s="63" t="s">
        <v>444</v>
      </c>
      <c r="B9" s="59"/>
      <c r="C9" s="97">
        <v>900</v>
      </c>
      <c r="D9" s="97"/>
      <c r="E9" s="97">
        <v>900</v>
      </c>
      <c r="F9" s="97"/>
      <c r="G9" s="97">
        <v>0</v>
      </c>
      <c r="H9" s="97"/>
      <c r="I9" s="97">
        <v>0</v>
      </c>
    </row>
    <row r="10" spans="1:9">
      <c r="A10" s="63" t="s">
        <v>445</v>
      </c>
      <c r="B10" s="59"/>
      <c r="C10" s="97">
        <v>3150</v>
      </c>
      <c r="D10" s="97"/>
      <c r="E10" s="97">
        <v>3150</v>
      </c>
      <c r="F10" s="97"/>
      <c r="G10" s="97">
        <v>0</v>
      </c>
      <c r="H10" s="97"/>
      <c r="I10" s="97">
        <v>0</v>
      </c>
    </row>
    <row r="11" spans="1:9">
      <c r="B11" s="59"/>
      <c r="C11" s="101"/>
      <c r="D11" s="99"/>
      <c r="E11" s="101"/>
      <c r="F11" s="99"/>
      <c r="G11" s="101"/>
      <c r="H11" s="99"/>
      <c r="I11" s="101"/>
    </row>
    <row r="12" spans="1:9" ht="13.5" thickBot="1">
      <c r="A12" s="63" t="s">
        <v>258</v>
      </c>
      <c r="B12" s="59"/>
      <c r="C12" s="107">
        <f>SUM(C7:C10)</f>
        <v>4500</v>
      </c>
      <c r="D12" s="99"/>
      <c r="E12" s="107">
        <f>SUM(E7:E10)</f>
        <v>4500</v>
      </c>
      <c r="F12" s="99"/>
      <c r="G12" s="107">
        <f>SUM(G7:G10)</f>
        <v>0</v>
      </c>
      <c r="H12" s="99"/>
      <c r="I12" s="107">
        <f>SUM(I7:I10)</f>
        <v>0</v>
      </c>
    </row>
    <row r="13" spans="1:9" ht="13.5" thickTop="1">
      <c r="B13" s="59"/>
      <c r="D13" s="62"/>
      <c r="F13" s="62"/>
      <c r="H13" s="62"/>
    </row>
    <row r="14" spans="1:9">
      <c r="A14" s="63" t="s">
        <v>611</v>
      </c>
      <c r="B14" s="59"/>
    </row>
    <row r="15" spans="1:9">
      <c r="A15" s="13" t="s">
        <v>13</v>
      </c>
      <c r="B15" s="59"/>
    </row>
    <row r="17" spans="1:9" s="23" customFormat="1" ht="15.75">
      <c r="A17" s="6" t="s">
        <v>446</v>
      </c>
      <c r="B17" s="6"/>
    </row>
    <row r="18" spans="1:9" s="23" customFormat="1" ht="15.75">
      <c r="A18" s="68" t="s">
        <v>447</v>
      </c>
      <c r="B18" s="68"/>
      <c r="C18" s="25"/>
    </row>
    <row r="19" spans="1:9" s="8" customFormat="1" ht="26.25" customHeight="1">
      <c r="A19" s="9"/>
      <c r="B19" s="9"/>
      <c r="C19" s="8" t="s">
        <v>344</v>
      </c>
      <c r="E19" s="8" t="s">
        <v>345</v>
      </c>
      <c r="F19" s="59"/>
      <c r="G19" s="8" t="s">
        <v>344</v>
      </c>
      <c r="H19" s="59"/>
      <c r="I19" s="8" t="s">
        <v>345</v>
      </c>
    </row>
    <row r="20" spans="1:9" s="8" customFormat="1">
      <c r="A20" s="9"/>
      <c r="B20" s="9"/>
      <c r="C20" s="7" t="s">
        <v>329</v>
      </c>
      <c r="E20" s="7" t="s">
        <v>329</v>
      </c>
      <c r="F20" s="59"/>
      <c r="G20" s="7" t="s">
        <v>329</v>
      </c>
      <c r="I20" s="7" t="s">
        <v>329</v>
      </c>
    </row>
    <row r="21" spans="1:9" s="8" customFormat="1">
      <c r="A21" s="9"/>
      <c r="B21" s="9"/>
      <c r="C21" s="21">
        <v>37468</v>
      </c>
      <c r="E21" s="21">
        <v>37468</v>
      </c>
      <c r="F21" s="59"/>
      <c r="G21" s="21">
        <v>37103</v>
      </c>
      <c r="I21" s="21">
        <v>37103</v>
      </c>
    </row>
    <row r="22" spans="1:9">
      <c r="C22" s="10" t="s">
        <v>201</v>
      </c>
      <c r="D22" s="10"/>
      <c r="E22" s="10" t="s">
        <v>201</v>
      </c>
      <c r="G22" s="10" t="s">
        <v>201</v>
      </c>
      <c r="I22" s="10" t="s">
        <v>201</v>
      </c>
    </row>
    <row r="24" spans="1:9">
      <c r="A24" s="63" t="s">
        <v>442</v>
      </c>
      <c r="C24" s="97">
        <v>36</v>
      </c>
      <c r="D24" s="97"/>
      <c r="E24" s="97">
        <v>36</v>
      </c>
      <c r="F24" s="97"/>
      <c r="G24" s="97">
        <v>36</v>
      </c>
      <c r="H24" s="97"/>
      <c r="I24" s="97">
        <v>36</v>
      </c>
    </row>
    <row r="25" spans="1:9">
      <c r="A25" s="63" t="s">
        <v>444</v>
      </c>
      <c r="B25" s="9"/>
      <c r="C25" s="97">
        <v>126</v>
      </c>
      <c r="D25" s="97"/>
      <c r="E25" s="97">
        <v>126</v>
      </c>
      <c r="F25" s="97"/>
      <c r="G25" s="97">
        <v>162</v>
      </c>
      <c r="H25" s="97"/>
      <c r="I25" s="97">
        <v>162</v>
      </c>
    </row>
    <row r="26" spans="1:9">
      <c r="A26" s="63" t="s">
        <v>445</v>
      </c>
      <c r="C26" s="97">
        <v>0</v>
      </c>
      <c r="D26" s="97"/>
      <c r="E26" s="97">
        <v>0</v>
      </c>
      <c r="F26" s="97"/>
      <c r="G26" s="97">
        <v>0</v>
      </c>
      <c r="H26" s="97"/>
      <c r="I26" s="97">
        <v>0</v>
      </c>
    </row>
    <row r="27" spans="1:9">
      <c r="C27" s="101"/>
      <c r="D27" s="97"/>
      <c r="E27" s="101"/>
      <c r="F27" s="97"/>
      <c r="G27" s="101"/>
      <c r="H27" s="97"/>
      <c r="I27" s="101"/>
    </row>
    <row r="28" spans="1:9" s="8" customFormat="1" ht="13.5" thickBot="1">
      <c r="A28" s="63" t="s">
        <v>258</v>
      </c>
      <c r="B28" s="9"/>
      <c r="C28" s="107">
        <f>SUM(C24:C26)</f>
        <v>162</v>
      </c>
      <c r="D28" s="99"/>
      <c r="E28" s="107">
        <f>SUM(E24:E26)</f>
        <v>162</v>
      </c>
      <c r="F28" s="99"/>
      <c r="G28" s="107">
        <f>SUM(G24:G26)</f>
        <v>198</v>
      </c>
      <c r="H28" s="99"/>
      <c r="I28" s="107">
        <f>SUM(I24:I26)</f>
        <v>198</v>
      </c>
    </row>
    <row r="29" spans="1:9" ht="13.5" thickTop="1">
      <c r="C29" s="10"/>
      <c r="D29" s="10"/>
      <c r="E29" s="10"/>
      <c r="G29" s="10"/>
      <c r="I29" s="10"/>
    </row>
    <row r="30" spans="1:9" ht="15">
      <c r="A30" s="70" t="s">
        <v>606</v>
      </c>
      <c r="B30" s="48"/>
      <c r="C30" s="40"/>
      <c r="D30" s="48"/>
    </row>
    <row r="31" spans="1:9">
      <c r="B31" s="29"/>
      <c r="C31" s="8"/>
      <c r="D31" s="29"/>
    </row>
    <row r="32" spans="1:9">
      <c r="B32" s="59"/>
      <c r="F32" s="8" t="s">
        <v>448</v>
      </c>
      <c r="G32" s="8"/>
      <c r="H32" s="8"/>
    </row>
    <row r="33" spans="1:9">
      <c r="A33" s="9"/>
      <c r="B33" s="59"/>
    </row>
    <row r="34" spans="1:9">
      <c r="B34" s="59"/>
      <c r="E34" s="8" t="s">
        <v>449</v>
      </c>
      <c r="F34" s="8"/>
      <c r="G34" s="8" t="s">
        <v>265</v>
      </c>
      <c r="H34" s="8"/>
      <c r="I34" s="8" t="s">
        <v>258</v>
      </c>
    </row>
    <row r="35" spans="1:9">
      <c r="B35" s="59"/>
      <c r="E35" s="10" t="s">
        <v>201</v>
      </c>
      <c r="G35" s="10" t="s">
        <v>201</v>
      </c>
      <c r="I35" s="10" t="s">
        <v>201</v>
      </c>
    </row>
    <row r="36" spans="1:9">
      <c r="B36" s="59"/>
    </row>
    <row r="37" spans="1:9">
      <c r="A37" s="63" t="s">
        <v>397</v>
      </c>
      <c r="B37" s="59"/>
      <c r="E37" s="97">
        <v>894</v>
      </c>
      <c r="F37" s="97"/>
      <c r="G37" s="97">
        <v>1230</v>
      </c>
      <c r="H37" s="97"/>
      <c r="I37" s="97">
        <f>SUM(E37:G37)</f>
        <v>2124</v>
      </c>
    </row>
    <row r="38" spans="1:9">
      <c r="A38" s="63" t="s">
        <v>163</v>
      </c>
      <c r="B38" s="59"/>
      <c r="E38" s="97">
        <v>-90</v>
      </c>
      <c r="F38" s="97"/>
      <c r="G38" s="97">
        <v>-558</v>
      </c>
      <c r="H38" s="97"/>
      <c r="I38" s="97">
        <f>SUM(E38:G38)</f>
        <v>-648</v>
      </c>
    </row>
    <row r="39" spans="1:9">
      <c r="A39" s="63" t="s">
        <v>450</v>
      </c>
      <c r="B39" s="59"/>
      <c r="E39" s="97">
        <v>2022</v>
      </c>
      <c r="F39" s="97"/>
      <c r="G39" s="97">
        <v>0</v>
      </c>
      <c r="H39" s="97"/>
      <c r="I39" s="97">
        <f>SUM(E39:G39)</f>
        <v>2022</v>
      </c>
    </row>
    <row r="40" spans="1:9">
      <c r="B40" s="59"/>
      <c r="E40" s="101"/>
      <c r="F40" s="99"/>
      <c r="G40" s="101"/>
      <c r="H40" s="99"/>
      <c r="I40" s="101"/>
    </row>
    <row r="41" spans="1:9" ht="13.5" thickBot="1">
      <c r="A41" s="63" t="s">
        <v>399</v>
      </c>
      <c r="B41" s="59"/>
      <c r="E41" s="107">
        <f>SUM(E37:E39)</f>
        <v>2826</v>
      </c>
      <c r="F41" s="99"/>
      <c r="G41" s="107">
        <f>SUM(G37:G39)</f>
        <v>672</v>
      </c>
      <c r="H41" s="99"/>
      <c r="I41" s="107">
        <f>SUM(I37:I39)</f>
        <v>3498</v>
      </c>
    </row>
    <row r="42" spans="1:9" ht="13.5" thickTop="1">
      <c r="A42" s="9"/>
      <c r="B42" s="59"/>
      <c r="C42" s="39"/>
      <c r="D42" s="39"/>
      <c r="E42" s="39"/>
    </row>
    <row r="43" spans="1:9">
      <c r="A43" s="90" t="s">
        <v>177</v>
      </c>
      <c r="B43" s="59"/>
      <c r="C43" s="62"/>
      <c r="E43" s="62"/>
    </row>
    <row r="44" spans="1:9">
      <c r="B44" s="66"/>
      <c r="C44" s="66"/>
      <c r="D44" s="66"/>
    </row>
    <row r="45" spans="1:9">
      <c r="A45" s="63" t="s">
        <v>544</v>
      </c>
      <c r="B45" s="72"/>
      <c r="C45" s="73"/>
      <c r="D45" s="74"/>
    </row>
    <row r="46" spans="1:9">
      <c r="A46" s="63" t="s">
        <v>612</v>
      </c>
      <c r="B46" s="72"/>
      <c r="C46" s="73"/>
      <c r="D46" s="74"/>
    </row>
    <row r="47" spans="1:9">
      <c r="A47" s="63" t="s">
        <v>135</v>
      </c>
      <c r="B47" s="72"/>
      <c r="C47" s="73"/>
      <c r="D47" s="73"/>
    </row>
    <row r="48" spans="1:9">
      <c r="A48" s="63" t="s">
        <v>99</v>
      </c>
      <c r="B48" s="72"/>
      <c r="C48" s="73"/>
      <c r="D48" s="73"/>
    </row>
    <row r="49" spans="2:4">
      <c r="B49" s="72"/>
      <c r="C49" s="73"/>
      <c r="D49" s="73"/>
    </row>
    <row r="50" spans="2:4">
      <c r="B50" s="72"/>
      <c r="C50" s="73"/>
      <c r="D50" s="74"/>
    </row>
    <row r="51" spans="2:4">
      <c r="B51" s="72"/>
      <c r="C51" s="73"/>
      <c r="D51" s="73"/>
    </row>
    <row r="52" spans="2:4">
      <c r="B52" s="72"/>
      <c r="C52" s="73"/>
      <c r="D52" s="73"/>
    </row>
  </sheetData>
  <customSheetViews>
    <customSheetView guid="{E870EA32-3596-4ACE-BF42-EBF1D4B6B996}">
      <selection activeCell="A33" sqref="A33"/>
      <pageMargins left="0.5" right="0.5" top="1" bottom="0.5" header="0.5" footer="0.25"/>
      <pageSetup paperSize="9" scale="79" orientation="portrait" horizontalDpi="4294967292" r:id="rId1"/>
      <headerFooter alignWithMargins="0">
        <oddFooter>&amp;C&amp;"Times New Roman,Regular"37</oddFooter>
      </headerFooter>
    </customSheetView>
    <customSheetView guid="{A8C3D583-3667-49E0-B16B-DB0F9B81DCD0}" showRuler="0">
      <selection activeCell="A33" sqref="A33"/>
      <pageMargins left="0.5" right="0.5" top="1" bottom="0.5" header="0.5" footer="0.25"/>
      <pageSetup paperSize="9" scale="79" orientation="portrait" horizontalDpi="4294967292" r:id="rId2"/>
      <headerFooter alignWithMargins="0">
        <oddFooter>&amp;C&amp;"Times New Roman,Regular"37</oddFooter>
      </headerFooter>
    </customSheetView>
    <customSheetView guid="{96CA42AB-7D8B-42C8-B17A-24FFA0448CCA}" showPageBreaks="1" showRuler="0" topLeftCell="A25">
      <selection activeCell="G54" sqref="G54"/>
      <pageMargins left="0.5" right="0.5" top="1" bottom="0.5" header="0.5" footer="0.25"/>
      <pageSetup paperSize="9" scale="79" orientation="portrait" horizontalDpi="4294967292" r:id="rId3"/>
      <headerFooter alignWithMargins="0">
        <oddFooter>&amp;C&amp;"Times New Roman,Regular"35</oddFooter>
      </headerFooter>
    </customSheetView>
    <customSheetView guid="{DAAFC7C9-4623-49AF-9992-400CC9CB553D}" showPageBreaks="1" showRuler="0">
      <selection activeCell="A33" sqref="A33"/>
      <pageMargins left="0.5" right="0.5" top="1" bottom="0.5" header="0.5" footer="0.25"/>
      <pageSetup paperSize="9" scale="79" orientation="portrait" horizontalDpi="4294967292" r:id="rId4"/>
      <headerFooter alignWithMargins="0">
        <oddFooter>&amp;C&amp;"Times New Roman,Regular"37</oddFooter>
      </headerFooter>
    </customSheetView>
  </customSheetViews>
  <phoneticPr fontId="0" type="noConversion"/>
  <pageMargins left="0.5" right="0.5" top="1" bottom="0.5" header="0.5" footer="0.25"/>
  <pageSetup paperSize="9" scale="79" orientation="portrait" horizontalDpi="4294967292" r:id="rId5"/>
  <headerFooter alignWithMargins="0">
    <oddFooter>&amp;C&amp;"Times New Roman,Regular"37</oddFooter>
  </headerFooter>
  <drawing r:id="rId6"/>
</worksheet>
</file>

<file path=xl/worksheets/sheet19.xml><?xml version="1.0" encoding="utf-8"?>
<worksheet xmlns="http://schemas.openxmlformats.org/spreadsheetml/2006/main" xmlns:r="http://schemas.openxmlformats.org/officeDocument/2006/relationships">
  <sheetPr codeName="Sheet14"/>
  <dimension ref="A1:G71"/>
  <sheetViews>
    <sheetView zoomScaleNormal="100" workbookViewId="0">
      <selection activeCell="A33" sqref="A33"/>
    </sheetView>
  </sheetViews>
  <sheetFormatPr defaultRowHeight="12.75"/>
  <cols>
    <col min="1" max="1" width="59.42578125" style="63" customWidth="1"/>
    <col min="2" max="2" width="12.42578125" style="59" customWidth="1"/>
    <col min="3" max="3" width="1.7109375" style="59" customWidth="1"/>
    <col min="4" max="4" width="11.28515625" style="59" customWidth="1"/>
    <col min="5" max="5" width="1.42578125" style="59" customWidth="1"/>
    <col min="6" max="6" width="11.5703125" style="59" customWidth="1"/>
    <col min="7" max="16384" width="9.140625" style="59"/>
  </cols>
  <sheetData>
    <row r="1" spans="1:6" ht="15.75">
      <c r="A1" s="6" t="s">
        <v>178</v>
      </c>
      <c r="B1" s="72"/>
      <c r="D1" s="8" t="s">
        <v>448</v>
      </c>
      <c r="E1" s="8"/>
      <c r="F1" s="8"/>
    </row>
    <row r="2" spans="1:6" hidden="1">
      <c r="B2" s="71"/>
      <c r="C2" s="71"/>
      <c r="D2" s="71"/>
    </row>
    <row r="3" spans="1:6" hidden="1">
      <c r="B3" s="71"/>
      <c r="C3" s="71"/>
      <c r="D3" s="71"/>
    </row>
    <row r="4" spans="1:6" hidden="1">
      <c r="B4" s="71"/>
      <c r="C4" s="71"/>
      <c r="D4" s="71"/>
    </row>
    <row r="5" spans="1:6" hidden="1">
      <c r="B5" s="75"/>
      <c r="C5" s="78"/>
      <c r="D5" s="75"/>
    </row>
    <row r="6" spans="1:6" hidden="1">
      <c r="B6" s="62"/>
      <c r="C6" s="62"/>
      <c r="D6" s="62"/>
    </row>
    <row r="7" spans="1:6" ht="9" hidden="1" customHeight="1">
      <c r="B7" s="62"/>
      <c r="C7" s="62"/>
      <c r="D7" s="62"/>
    </row>
    <row r="8" spans="1:6" hidden="1"/>
    <row r="9" spans="1:6" hidden="1"/>
    <row r="10" spans="1:6" hidden="1">
      <c r="D10" s="67"/>
    </row>
    <row r="11" spans="1:6" hidden="1"/>
    <row r="12" spans="1:6" hidden="1"/>
    <row r="13" spans="1:6" hidden="1"/>
    <row r="14" spans="1:6" hidden="1"/>
    <row r="15" spans="1:6" hidden="1"/>
    <row r="16" spans="1:6">
      <c r="B16" s="29" t="s">
        <v>451</v>
      </c>
      <c r="C16" s="8"/>
      <c r="D16" s="8" t="s">
        <v>452</v>
      </c>
      <c r="E16" s="8"/>
      <c r="F16" s="8" t="s">
        <v>258</v>
      </c>
    </row>
    <row r="17" spans="1:7">
      <c r="B17" s="10" t="s">
        <v>201</v>
      </c>
      <c r="D17" s="10" t="s">
        <v>201</v>
      </c>
      <c r="F17" s="10" t="s">
        <v>201</v>
      </c>
    </row>
    <row r="18" spans="1:7">
      <c r="A18" s="9" t="s">
        <v>397</v>
      </c>
    </row>
    <row r="19" spans="1:7">
      <c r="A19" s="13" t="s">
        <v>14</v>
      </c>
      <c r="B19" s="14">
        <v>7446</v>
      </c>
      <c r="C19" s="14"/>
      <c r="D19" s="14">
        <v>0</v>
      </c>
      <c r="E19" s="14"/>
      <c r="F19" s="14">
        <f>SUM(B19:D19)</f>
        <v>7446</v>
      </c>
      <c r="G19" s="12"/>
    </row>
    <row r="20" spans="1:7">
      <c r="A20" s="13" t="s">
        <v>454</v>
      </c>
      <c r="B20" s="14">
        <v>1566</v>
      </c>
      <c r="C20" s="14"/>
      <c r="D20" s="14">
        <v>150</v>
      </c>
      <c r="E20" s="14"/>
      <c r="F20" s="14">
        <f>SUM(B20:D20)</f>
        <v>1716</v>
      </c>
      <c r="G20" s="12"/>
    </row>
    <row r="21" spans="1:7">
      <c r="A21" s="13" t="s">
        <v>453</v>
      </c>
      <c r="B21" s="14"/>
      <c r="C21" s="14"/>
      <c r="D21" s="14"/>
      <c r="E21" s="14"/>
      <c r="F21" s="14"/>
      <c r="G21" s="12"/>
    </row>
    <row r="22" spans="1:7">
      <c r="A22" s="13" t="s">
        <v>14</v>
      </c>
      <c r="B22" s="14">
        <v>906</v>
      </c>
      <c r="C22" s="14"/>
      <c r="D22" s="14">
        <v>0</v>
      </c>
      <c r="E22" s="14"/>
      <c r="F22" s="14">
        <f>SUM(B22:D22)</f>
        <v>906</v>
      </c>
      <c r="G22" s="12"/>
    </row>
    <row r="23" spans="1:7">
      <c r="A23" s="13" t="s">
        <v>454</v>
      </c>
      <c r="B23" s="14">
        <v>642</v>
      </c>
      <c r="C23" s="14"/>
      <c r="D23" s="14">
        <v>162</v>
      </c>
      <c r="E23" s="14"/>
      <c r="F23" s="14">
        <f>SUM(B23:D23)</f>
        <v>804</v>
      </c>
      <c r="G23" s="12"/>
    </row>
    <row r="24" spans="1:7">
      <c r="A24" s="13" t="s">
        <v>455</v>
      </c>
      <c r="B24" s="14"/>
      <c r="C24" s="14"/>
      <c r="D24" s="14"/>
      <c r="E24" s="14"/>
      <c r="F24" s="14"/>
      <c r="G24" s="12"/>
    </row>
    <row r="25" spans="1:7">
      <c r="A25" s="13" t="s">
        <v>14</v>
      </c>
      <c r="B25" s="14">
        <v>1476</v>
      </c>
      <c r="C25" s="14"/>
      <c r="D25" s="14">
        <v>0</v>
      </c>
      <c r="E25" s="14"/>
      <c r="F25" s="14">
        <f>SUM(B25:D25)</f>
        <v>1476</v>
      </c>
      <c r="G25" s="12"/>
    </row>
    <row r="26" spans="1:7">
      <c r="A26" s="13" t="s">
        <v>454</v>
      </c>
      <c r="B26" s="14">
        <v>405</v>
      </c>
      <c r="C26" s="14"/>
      <c r="D26" s="14">
        <v>81</v>
      </c>
      <c r="E26" s="14"/>
      <c r="F26" s="14">
        <f>SUM(B26:D26)</f>
        <v>486</v>
      </c>
      <c r="G26" s="12"/>
    </row>
    <row r="27" spans="1:7">
      <c r="A27" s="13"/>
      <c r="B27" s="14"/>
      <c r="C27" s="14"/>
      <c r="D27" s="14"/>
      <c r="E27" s="14"/>
      <c r="F27" s="14"/>
      <c r="G27" s="12"/>
    </row>
    <row r="28" spans="1:7">
      <c r="A28" s="9" t="s">
        <v>258</v>
      </c>
      <c r="B28" s="34">
        <v>8679</v>
      </c>
      <c r="C28" s="16"/>
      <c r="D28" s="16">
        <v>231</v>
      </c>
      <c r="E28" s="16"/>
      <c r="F28" s="16">
        <v>8910</v>
      </c>
    </row>
    <row r="29" spans="1:7">
      <c r="B29" s="97"/>
      <c r="C29" s="97"/>
      <c r="D29" s="97"/>
      <c r="E29" s="97"/>
      <c r="F29" s="97"/>
    </row>
    <row r="30" spans="1:7">
      <c r="A30" s="9" t="s">
        <v>399</v>
      </c>
      <c r="B30" s="97"/>
      <c r="C30" s="97"/>
      <c r="D30" s="97"/>
      <c r="E30" s="97"/>
      <c r="F30" s="97"/>
    </row>
    <row r="31" spans="1:7">
      <c r="A31" s="63" t="s">
        <v>14</v>
      </c>
      <c r="B31" s="97">
        <f>+B19+B22-B25</f>
        <v>6876</v>
      </c>
      <c r="C31" s="97"/>
      <c r="D31" s="97">
        <f>+D19+D22-D25</f>
        <v>0</v>
      </c>
      <c r="E31" s="97"/>
      <c r="F31" s="97">
        <f>+F19+F22-F25</f>
        <v>6876</v>
      </c>
    </row>
    <row r="32" spans="1:7" ht="13.5" thickBot="1">
      <c r="A32" s="63" t="s">
        <v>454</v>
      </c>
      <c r="B32" s="107">
        <f>+B20+B23-B26</f>
        <v>1803</v>
      </c>
      <c r="C32" s="97"/>
      <c r="D32" s="107">
        <f>+D20+D23-D26</f>
        <v>231</v>
      </c>
      <c r="E32" s="97"/>
      <c r="F32" s="107">
        <f>+F20+F23-F26</f>
        <v>2034</v>
      </c>
    </row>
    <row r="33" spans="1:6" ht="13.5" thickTop="1">
      <c r="B33" s="99"/>
      <c r="C33" s="97"/>
      <c r="D33" s="99"/>
      <c r="E33" s="97"/>
      <c r="F33" s="99"/>
    </row>
    <row r="34" spans="1:6">
      <c r="A34" s="9" t="s">
        <v>258</v>
      </c>
      <c r="B34" s="34">
        <v>8679</v>
      </c>
      <c r="C34" s="16"/>
      <c r="D34" s="16">
        <v>231</v>
      </c>
      <c r="E34" s="16"/>
      <c r="F34" s="16">
        <v>8910</v>
      </c>
    </row>
    <row r="36" spans="1:6">
      <c r="A36" s="9" t="s">
        <v>655</v>
      </c>
    </row>
    <row r="38" spans="1:6">
      <c r="B38" s="10" t="s">
        <v>201</v>
      </c>
    </row>
    <row r="40" spans="1:6">
      <c r="A40" s="63" t="s">
        <v>84</v>
      </c>
      <c r="B40" s="59">
        <v>642</v>
      </c>
    </row>
    <row r="41" spans="1:6">
      <c r="A41" s="63" t="s">
        <v>173</v>
      </c>
      <c r="B41" s="97">
        <v>64</v>
      </c>
    </row>
    <row r="42" spans="1:6">
      <c r="A42" s="63" t="s">
        <v>175</v>
      </c>
      <c r="B42" s="97">
        <v>167</v>
      </c>
    </row>
    <row r="43" spans="1:6">
      <c r="A43" s="63" t="s">
        <v>174</v>
      </c>
      <c r="B43" s="97">
        <v>675</v>
      </c>
    </row>
    <row r="44" spans="1:6">
      <c r="B44" s="97"/>
    </row>
    <row r="45" spans="1:6" ht="13.5" thickBot="1">
      <c r="A45" s="63" t="s">
        <v>258</v>
      </c>
      <c r="B45" s="129">
        <f>SUM(B40:B44)</f>
        <v>1548</v>
      </c>
    </row>
    <row r="46" spans="1:6" ht="13.5" thickTop="1"/>
    <row r="47" spans="1:6" ht="15.75">
      <c r="A47" s="6" t="s">
        <v>180</v>
      </c>
    </row>
    <row r="48" spans="1:6">
      <c r="B48" s="72"/>
      <c r="D48" s="8" t="s">
        <v>448</v>
      </c>
      <c r="E48" s="8"/>
      <c r="F48" s="8"/>
    </row>
    <row r="49" spans="1:6">
      <c r="B49" s="7" t="s">
        <v>353</v>
      </c>
      <c r="C49" s="7"/>
      <c r="D49" s="7" t="s">
        <v>354</v>
      </c>
      <c r="E49" s="7"/>
      <c r="F49" s="7" t="s">
        <v>258</v>
      </c>
    </row>
    <row r="50" spans="1:6">
      <c r="B50" s="10" t="s">
        <v>201</v>
      </c>
      <c r="D50" s="10" t="s">
        <v>201</v>
      </c>
      <c r="F50" s="10" t="s">
        <v>201</v>
      </c>
    </row>
    <row r="52" spans="1:6">
      <c r="A52" s="63" t="s">
        <v>397</v>
      </c>
      <c r="B52" s="97">
        <v>17100</v>
      </c>
      <c r="C52" s="97"/>
      <c r="D52" s="97">
        <v>7500</v>
      </c>
      <c r="E52" s="97"/>
      <c r="F52" s="97">
        <f>SUM(B52:D52)</f>
        <v>24600</v>
      </c>
    </row>
    <row r="53" spans="1:6">
      <c r="B53" s="97"/>
      <c r="C53" s="97"/>
      <c r="D53" s="97"/>
      <c r="E53" s="97"/>
      <c r="F53" s="97"/>
    </row>
    <row r="54" spans="1:6">
      <c r="A54" s="63" t="s">
        <v>260</v>
      </c>
      <c r="B54" s="97">
        <v>100</v>
      </c>
      <c r="C54" s="97"/>
      <c r="D54" s="97">
        <v>0</v>
      </c>
      <c r="E54" s="97"/>
      <c r="F54" s="97">
        <f>SUM(B54:D54)</f>
        <v>100</v>
      </c>
    </row>
    <row r="55" spans="1:6">
      <c r="A55" s="63" t="s">
        <v>331</v>
      </c>
      <c r="B55" s="97">
        <v>1600</v>
      </c>
      <c r="C55" s="97"/>
      <c r="D55" s="97">
        <v>600</v>
      </c>
      <c r="E55" s="97"/>
      <c r="F55" s="97">
        <f>SUM(B55:D55)</f>
        <v>2200</v>
      </c>
    </row>
    <row r="56" spans="1:6">
      <c r="A56" s="63" t="s">
        <v>456</v>
      </c>
      <c r="B56" s="97">
        <v>500</v>
      </c>
      <c r="C56" s="97"/>
      <c r="D56" s="97">
        <v>300</v>
      </c>
      <c r="E56" s="97"/>
      <c r="F56" s="97">
        <f>SUM(B56:D56)</f>
        <v>800</v>
      </c>
    </row>
    <row r="57" spans="1:6">
      <c r="A57" s="63" t="s">
        <v>181</v>
      </c>
      <c r="B57" s="97">
        <v>-650</v>
      </c>
      <c r="C57" s="97"/>
      <c r="D57" s="97">
        <v>-200</v>
      </c>
      <c r="E57" s="97"/>
      <c r="F57" s="97">
        <f>SUM(B57:D57)</f>
        <v>-850</v>
      </c>
    </row>
    <row r="58" spans="1:6">
      <c r="B58" s="97"/>
      <c r="C58" s="97"/>
      <c r="D58" s="97"/>
      <c r="E58" s="97"/>
      <c r="F58" s="97"/>
    </row>
    <row r="59" spans="1:6" ht="13.5" thickBot="1">
      <c r="A59" s="63" t="s">
        <v>399</v>
      </c>
      <c r="B59" s="129">
        <f>SUM(B52:B58)</f>
        <v>18650</v>
      </c>
      <c r="C59" s="97"/>
      <c r="D59" s="129">
        <f>SUM(D52:D58)</f>
        <v>8200</v>
      </c>
      <c r="E59" s="97"/>
      <c r="F59" s="129">
        <f>SUM(F52:F58)</f>
        <v>26850</v>
      </c>
    </row>
    <row r="60" spans="1:6" ht="13.5" thickTop="1"/>
    <row r="61" spans="1:6">
      <c r="A61" s="9" t="s">
        <v>457</v>
      </c>
    </row>
    <row r="62" spans="1:6">
      <c r="B62" s="97"/>
      <c r="C62" s="97"/>
      <c r="D62" s="97"/>
      <c r="E62" s="97"/>
      <c r="F62" s="97"/>
    </row>
    <row r="63" spans="1:6">
      <c r="A63" s="63" t="s">
        <v>458</v>
      </c>
      <c r="B63" s="97">
        <v>3200</v>
      </c>
      <c r="C63" s="97"/>
      <c r="D63" s="97">
        <v>0</v>
      </c>
      <c r="E63" s="97"/>
      <c r="F63" s="97">
        <f>SUM(B63:D63)</f>
        <v>3200</v>
      </c>
    </row>
    <row r="64" spans="1:6">
      <c r="A64" s="63" t="s">
        <v>459</v>
      </c>
      <c r="B64" s="97">
        <v>650</v>
      </c>
      <c r="C64" s="97"/>
      <c r="D64" s="97">
        <v>0</v>
      </c>
      <c r="E64" s="97"/>
      <c r="F64" s="97">
        <f>SUM(B64:D64)</f>
        <v>650</v>
      </c>
    </row>
    <row r="65" spans="1:6">
      <c r="A65" s="63" t="s">
        <v>460</v>
      </c>
      <c r="B65" s="97">
        <v>11250</v>
      </c>
      <c r="C65" s="97"/>
      <c r="D65" s="97">
        <v>0</v>
      </c>
      <c r="E65" s="97"/>
      <c r="F65" s="97">
        <f>SUM(B65:D65)</f>
        <v>11250</v>
      </c>
    </row>
    <row r="66" spans="1:6">
      <c r="A66" s="63" t="s">
        <v>461</v>
      </c>
      <c r="B66" s="97">
        <v>3550</v>
      </c>
      <c r="C66" s="97"/>
      <c r="D66" s="97">
        <v>8200</v>
      </c>
      <c r="E66" s="97"/>
      <c r="F66" s="97">
        <f>SUM(B66:D66)</f>
        <v>11750</v>
      </c>
    </row>
    <row r="67" spans="1:6">
      <c r="B67" s="97"/>
      <c r="C67" s="97"/>
      <c r="D67" s="97"/>
      <c r="E67" s="97"/>
      <c r="F67" s="97"/>
    </row>
    <row r="68" spans="1:6" ht="13.5" thickBot="1">
      <c r="A68" s="63" t="s">
        <v>258</v>
      </c>
      <c r="B68" s="129">
        <f>SUM(B61:B67)</f>
        <v>18650</v>
      </c>
      <c r="C68" s="97"/>
      <c r="D68" s="129">
        <f>SUM(D61:D67)</f>
        <v>8200</v>
      </c>
      <c r="E68" s="97"/>
      <c r="F68" s="129">
        <f>SUM(F61:F67)</f>
        <v>26850</v>
      </c>
    </row>
    <row r="69" spans="1:6" ht="13.5" thickTop="1">
      <c r="B69" s="97"/>
      <c r="C69" s="97"/>
      <c r="D69" s="97"/>
      <c r="E69" s="97"/>
      <c r="F69" s="97"/>
    </row>
    <row r="70" spans="1:6">
      <c r="A70" s="90" t="s">
        <v>182</v>
      </c>
    </row>
    <row r="71" spans="1:6">
      <c r="A71" s="90" t="s">
        <v>183</v>
      </c>
    </row>
  </sheetData>
  <customSheetViews>
    <customSheetView guid="{E870EA32-3596-4ACE-BF42-EBF1D4B6B996}" hiddenRows="1">
      <selection activeCell="A33" sqref="A33"/>
      <pageMargins left="0.5" right="0.5" top="1" bottom="0.5" header="0.5" footer="0.25"/>
      <pageSetup paperSize="9" scale="90" orientation="portrait" horizontalDpi="4294967292" r:id="rId1"/>
      <headerFooter alignWithMargins="0">
        <oddFooter>&amp;C&amp;"Times New Roman,Regular"38</oddFooter>
      </headerFooter>
    </customSheetView>
    <customSheetView guid="{A8C3D583-3667-49E0-B16B-DB0F9B81DCD0}" hiddenRows="1" showRuler="0">
      <selection activeCell="A33" sqref="A33"/>
      <pageMargins left="0.5" right="0.5" top="1" bottom="0.5" header="0.5" footer="0.25"/>
      <pageSetup paperSize="9" scale="90" orientation="portrait" horizontalDpi="4294967292" r:id="rId2"/>
      <headerFooter alignWithMargins="0">
        <oddFooter>&amp;C&amp;"Times New Roman,Regular"38</oddFooter>
      </headerFooter>
    </customSheetView>
    <customSheetView guid="{96CA42AB-7D8B-42C8-B17A-24FFA0448CCA}" showPageBreaks="1" hiddenRows="1" showRuler="0" topLeftCell="A20">
      <selection activeCell="F45" sqref="F45"/>
      <pageMargins left="0.5" right="0.5" top="1" bottom="0.5" header="0.5" footer="0.25"/>
      <pageSetup paperSize="9" scale="90" orientation="portrait" horizontalDpi="4294967292" r:id="rId3"/>
      <headerFooter alignWithMargins="0">
        <oddFooter>&amp;C&amp;"Times New Roman,Regular"36</oddFooter>
      </headerFooter>
    </customSheetView>
    <customSheetView guid="{DAAFC7C9-4623-49AF-9992-400CC9CB553D}" showPageBreaks="1" hiddenRows="1" showRuler="0">
      <selection activeCell="A33" sqref="A33"/>
      <pageMargins left="0.5" right="0.5" top="1" bottom="0.5" header="0.5" footer="0.25"/>
      <pageSetup paperSize="9" scale="90" orientation="portrait" horizontalDpi="4294967292" r:id="rId4"/>
      <headerFooter alignWithMargins="0">
        <oddFooter>&amp;C&amp;"Times New Roman,Regular"38</oddFooter>
      </headerFooter>
    </customSheetView>
  </customSheetViews>
  <phoneticPr fontId="0" type="noConversion"/>
  <pageMargins left="0.5" right="0.5" top="1" bottom="0.5" header="0.5" footer="0.25"/>
  <pageSetup paperSize="9" scale="90" orientation="portrait" horizontalDpi="4294967292" r:id="rId5"/>
  <headerFooter alignWithMargins="0">
    <oddFooter>&amp;C&amp;"Times New Roman,Regular"38</oddFooter>
  </headerFooter>
  <drawing r:id="rId6"/>
</worksheet>
</file>

<file path=xl/worksheets/sheet2.xml><?xml version="1.0" encoding="utf-8"?>
<worksheet xmlns="http://schemas.openxmlformats.org/spreadsheetml/2006/main" xmlns:r="http://schemas.openxmlformats.org/officeDocument/2006/relationships">
  <sheetPr codeName="Sheet2"/>
  <dimension ref="A1:F48"/>
  <sheetViews>
    <sheetView zoomScaleNormal="100" workbookViewId="0">
      <selection activeCell="A33" sqref="A33"/>
    </sheetView>
  </sheetViews>
  <sheetFormatPr defaultRowHeight="12.75"/>
  <cols>
    <col min="1" max="1" width="59.85546875" style="13" customWidth="1"/>
    <col min="2" max="2" width="7.140625" style="11" customWidth="1"/>
    <col min="3" max="3" width="1.7109375" style="12" customWidth="1"/>
    <col min="4" max="4" width="15.85546875" style="12" customWidth="1"/>
    <col min="5" max="5" width="1.7109375" style="12" customWidth="1"/>
    <col min="6" max="6" width="15.42578125" style="12" customWidth="1"/>
    <col min="7" max="16384" width="9.140625" style="3"/>
  </cols>
  <sheetData>
    <row r="1" spans="1:6" ht="15.75">
      <c r="A1" s="6" t="s">
        <v>622</v>
      </c>
    </row>
    <row r="2" spans="1:6" s="1" customFormat="1" ht="15.75">
      <c r="A2" s="6" t="s">
        <v>275</v>
      </c>
      <c r="B2" s="22"/>
      <c r="C2" s="23"/>
      <c r="D2" s="23"/>
      <c r="E2" s="23"/>
      <c r="F2" s="23"/>
    </row>
    <row r="3" spans="1:6" s="1" customFormat="1" ht="15.75">
      <c r="A3" s="6" t="s">
        <v>328</v>
      </c>
      <c r="B3" s="22"/>
      <c r="C3" s="23"/>
      <c r="D3" s="23"/>
      <c r="E3" s="23"/>
      <c r="F3" s="23"/>
    </row>
    <row r="4" spans="1:6" s="2" customFormat="1">
      <c r="A4" s="9"/>
      <c r="B4" s="7"/>
      <c r="C4" s="8"/>
      <c r="D4" s="8"/>
      <c r="E4" s="8"/>
      <c r="F4" s="8"/>
    </row>
    <row r="5" spans="1:6" s="2" customFormat="1">
      <c r="A5" s="9"/>
      <c r="B5" s="7" t="s">
        <v>200</v>
      </c>
      <c r="C5" s="8"/>
      <c r="D5" s="7" t="s">
        <v>329</v>
      </c>
      <c r="E5" s="8"/>
      <c r="F5" s="7" t="s">
        <v>329</v>
      </c>
    </row>
    <row r="6" spans="1:6" s="2" customFormat="1">
      <c r="A6" s="9"/>
      <c r="B6" s="7"/>
      <c r="C6" s="8"/>
      <c r="D6" s="21">
        <v>37468</v>
      </c>
      <c r="E6" s="8"/>
      <c r="F6" s="21">
        <v>37103</v>
      </c>
    </row>
    <row r="7" spans="1:6" s="2" customFormat="1">
      <c r="A7" s="9"/>
      <c r="B7" s="7"/>
      <c r="C7" s="8"/>
      <c r="D7" s="10" t="s">
        <v>201</v>
      </c>
      <c r="E7" s="10"/>
      <c r="F7" s="10" t="s">
        <v>201</v>
      </c>
    </row>
    <row r="8" spans="1:6" s="2" customFormat="1">
      <c r="A8" s="9"/>
      <c r="B8" s="7"/>
      <c r="C8" s="8"/>
      <c r="D8" s="8"/>
      <c r="E8" s="8"/>
      <c r="F8" s="8"/>
    </row>
    <row r="9" spans="1:6">
      <c r="D9" s="14"/>
      <c r="E9" s="14"/>
      <c r="F9" s="14"/>
    </row>
    <row r="10" spans="1:6" ht="25.5">
      <c r="A10" s="17" t="s">
        <v>330</v>
      </c>
      <c r="D10" s="14">
        <f>+'I &amp; E'!D36</f>
        <v>-9770</v>
      </c>
      <c r="E10" s="14"/>
      <c r="F10" s="14">
        <f>+'I &amp; E'!F36</f>
        <v>572</v>
      </c>
    </row>
    <row r="11" spans="1:6">
      <c r="A11" s="13" t="s">
        <v>208</v>
      </c>
      <c r="D11" s="14"/>
      <c r="E11" s="14"/>
      <c r="F11" s="14"/>
    </row>
    <row r="12" spans="1:6">
      <c r="A12" s="13" t="s">
        <v>299</v>
      </c>
      <c r="B12" s="11">
        <v>13</v>
      </c>
      <c r="D12" s="14">
        <v>5100</v>
      </c>
      <c r="E12" s="14"/>
      <c r="F12" s="14">
        <v>0</v>
      </c>
    </row>
    <row r="13" spans="1:6">
      <c r="D13" s="14"/>
      <c r="E13" s="14"/>
      <c r="F13" s="14"/>
    </row>
    <row r="14" spans="1:6">
      <c r="A14" s="13" t="s">
        <v>331</v>
      </c>
      <c r="B14" s="11">
        <v>22</v>
      </c>
      <c r="D14" s="14">
        <f>+'Notes 21 &amp; 22'!F55</f>
        <v>2200</v>
      </c>
      <c r="E14" s="14"/>
      <c r="F14" s="14">
        <v>0</v>
      </c>
    </row>
    <row r="15" spans="1:6">
      <c r="D15" s="14"/>
      <c r="E15" s="14"/>
      <c r="F15" s="14"/>
    </row>
    <row r="16" spans="1:6">
      <c r="A16" s="13" t="s">
        <v>332</v>
      </c>
      <c r="B16" s="11">
        <v>22</v>
      </c>
      <c r="D16" s="14">
        <f>+'Notes 21 &amp; 22'!F56+'Notes 21 &amp; 22'!F57</f>
        <v>-50</v>
      </c>
      <c r="E16" s="14"/>
      <c r="F16" s="14">
        <v>0</v>
      </c>
    </row>
    <row r="17" spans="1:6">
      <c r="D17" s="14"/>
      <c r="E17" s="14"/>
      <c r="F17" s="14"/>
    </row>
    <row r="18" spans="1:6">
      <c r="A18" s="13" t="s">
        <v>333</v>
      </c>
      <c r="B18" s="11">
        <v>22</v>
      </c>
      <c r="D18" s="14">
        <f>+'Notes 21 &amp; 22'!F54</f>
        <v>100</v>
      </c>
      <c r="E18" s="14"/>
      <c r="F18" s="14">
        <v>0</v>
      </c>
    </row>
    <row r="19" spans="1:6">
      <c r="D19" s="14"/>
      <c r="E19" s="14"/>
      <c r="F19" s="14"/>
    </row>
    <row r="20" spans="1:6" s="2" customFormat="1" ht="13.5" thickBot="1">
      <c r="A20" s="9" t="s">
        <v>334</v>
      </c>
      <c r="B20" s="7"/>
      <c r="C20" s="8"/>
      <c r="D20" s="20">
        <f>SUM(D10:D19)</f>
        <v>-2420</v>
      </c>
      <c r="E20" s="16"/>
      <c r="F20" s="20">
        <f>SUM(F10:F19)</f>
        <v>572</v>
      </c>
    </row>
    <row r="21" spans="1:6" ht="13.5" thickTop="1">
      <c r="A21" s="13" t="s">
        <v>208</v>
      </c>
      <c r="D21" s="14"/>
      <c r="E21" s="14"/>
      <c r="F21" s="14"/>
    </row>
    <row r="22" spans="1:6">
      <c r="A22" s="9" t="s">
        <v>248</v>
      </c>
      <c r="D22" s="14"/>
      <c r="E22" s="14"/>
      <c r="F22" s="14"/>
    </row>
    <row r="23" spans="1:6">
      <c r="D23" s="14"/>
      <c r="E23" s="14"/>
      <c r="F23" s="14"/>
    </row>
    <row r="24" spans="1:6" s="2" customFormat="1">
      <c r="A24" s="13" t="s">
        <v>335</v>
      </c>
      <c r="B24" s="7"/>
      <c r="C24" s="8"/>
      <c r="D24" s="14">
        <f>+F28</f>
        <v>92684</v>
      </c>
      <c r="E24" s="16"/>
      <c r="F24" s="14">
        <f>92679-567</f>
        <v>92112</v>
      </c>
    </row>
    <row r="25" spans="1:6" s="2" customFormat="1">
      <c r="A25" s="13"/>
      <c r="B25" s="7"/>
      <c r="C25" s="8"/>
      <c r="D25" s="14"/>
      <c r="E25" s="16"/>
      <c r="F25" s="14"/>
    </row>
    <row r="26" spans="1:6">
      <c r="A26" s="13" t="s">
        <v>650</v>
      </c>
      <c r="D26" s="14">
        <f>+D20</f>
        <v>-2420</v>
      </c>
      <c r="E26" s="14"/>
      <c r="F26" s="14">
        <f>+F20</f>
        <v>572</v>
      </c>
    </row>
    <row r="27" spans="1:6">
      <c r="D27" s="14"/>
      <c r="E27" s="14"/>
      <c r="F27" s="14"/>
    </row>
    <row r="28" spans="1:6" ht="13.5" thickBot="1">
      <c r="A28" s="9" t="s">
        <v>336</v>
      </c>
      <c r="D28" s="20">
        <f>SUM(D24:D26)</f>
        <v>90264</v>
      </c>
      <c r="E28" s="16"/>
      <c r="F28" s="20">
        <f>SUM(F24:F26)</f>
        <v>92684</v>
      </c>
    </row>
    <row r="29" spans="1:6" ht="13.5" thickTop="1">
      <c r="D29" s="14"/>
      <c r="E29" s="14"/>
      <c r="F29" s="14"/>
    </row>
    <row r="34" spans="1:6" s="4" customFormat="1" ht="15.75"/>
    <row r="35" spans="1:6" s="4" customFormat="1" ht="15.75"/>
    <row r="36" spans="1:6">
      <c r="A36" s="3"/>
      <c r="B36" s="3"/>
      <c r="C36" s="3"/>
      <c r="D36" s="3"/>
      <c r="E36" s="3"/>
      <c r="F36" s="3"/>
    </row>
    <row r="37" spans="1:6">
      <c r="A37" s="3"/>
      <c r="B37" s="3"/>
      <c r="C37" s="3"/>
      <c r="D37" s="3"/>
      <c r="E37" s="3"/>
      <c r="F37" s="3"/>
    </row>
    <row r="38" spans="1:6">
      <c r="A38" s="3"/>
      <c r="B38" s="3"/>
      <c r="C38" s="3"/>
      <c r="D38" s="3"/>
      <c r="E38" s="3"/>
      <c r="F38" s="3"/>
    </row>
    <row r="39" spans="1:6">
      <c r="A39" s="3"/>
      <c r="B39" s="3"/>
      <c r="C39" s="3"/>
      <c r="D39" s="3"/>
      <c r="E39" s="3"/>
      <c r="F39" s="3"/>
    </row>
    <row r="40" spans="1:6">
      <c r="A40" s="3"/>
      <c r="B40" s="3"/>
      <c r="C40" s="3"/>
      <c r="D40" s="3"/>
      <c r="E40" s="3"/>
      <c r="F40" s="3"/>
    </row>
    <row r="41" spans="1:6">
      <c r="A41" s="3"/>
      <c r="B41" s="3"/>
      <c r="C41" s="3"/>
      <c r="D41" s="3"/>
      <c r="E41" s="3"/>
      <c r="F41" s="3"/>
    </row>
    <row r="42" spans="1:6" s="2" customFormat="1"/>
    <row r="43" spans="1:6" s="2" customFormat="1"/>
    <row r="44" spans="1:6" s="2" customFormat="1"/>
    <row r="45" spans="1:6">
      <c r="A45" s="3"/>
      <c r="B45" s="3"/>
      <c r="C45" s="3"/>
      <c r="D45" s="3"/>
      <c r="E45" s="3"/>
      <c r="F45" s="3"/>
    </row>
    <row r="46" spans="1:6">
      <c r="A46" s="3"/>
      <c r="B46" s="3"/>
      <c r="C46" s="3"/>
      <c r="D46" s="3"/>
      <c r="E46" s="3"/>
      <c r="F46" s="3"/>
    </row>
    <row r="47" spans="1:6">
      <c r="A47" s="3"/>
      <c r="B47" s="3"/>
      <c r="C47" s="3"/>
      <c r="D47" s="3"/>
      <c r="E47" s="3"/>
      <c r="F47" s="3"/>
    </row>
    <row r="48" spans="1:6">
      <c r="A48" s="3"/>
      <c r="B48" s="3"/>
      <c r="C48" s="3"/>
      <c r="D48" s="3"/>
      <c r="E48" s="3"/>
      <c r="F48" s="3"/>
    </row>
  </sheetData>
  <customSheetViews>
    <customSheetView guid="{E870EA32-3596-4ACE-BF42-EBF1D4B6B996}">
      <selection activeCell="A33" sqref="A33"/>
      <pageMargins left="0.5" right="0.5" top="1" bottom="0.5" header="0.5" footer="0.25"/>
      <pageSetup paperSize="9" scale="91" orientation="portrait" horizontalDpi="4294967292" r:id="rId1"/>
      <headerFooter alignWithMargins="0">
        <oddFooter>&amp;C&amp;"Times New Roman,Regular"17</oddFooter>
      </headerFooter>
    </customSheetView>
    <customSheetView guid="{A8C3D583-3667-49E0-B16B-DB0F9B81DCD0}" showRuler="0">
      <selection activeCell="A33" sqref="A33"/>
      <pageMargins left="0.5" right="0.5" top="1" bottom="0.5" header="0.5" footer="0.25"/>
      <pageSetup paperSize="9" scale="91" orientation="portrait" horizontalDpi="4294967292" r:id="rId2"/>
      <headerFooter alignWithMargins="0">
        <oddFooter>&amp;C&amp;"Times New Roman,Regular"17</oddFooter>
      </headerFooter>
    </customSheetView>
    <customSheetView guid="{96CA42AB-7D8B-42C8-B17A-24FFA0448CCA}" showPageBreaks="1" showRuler="0">
      <selection activeCell="A29" sqref="A29"/>
      <pageMargins left="0.5" right="0.5" top="1" bottom="0.5" header="0.5" footer="0.25"/>
      <pageSetup paperSize="9" scale="91" orientation="portrait" horizontalDpi="4294967292" r:id="rId3"/>
      <headerFooter alignWithMargins="0">
        <oddFooter>&amp;C&amp;"Times New Roman,Regular"15</oddFooter>
      </headerFooter>
    </customSheetView>
    <customSheetView guid="{DAAFC7C9-4623-49AF-9992-400CC9CB553D}" showPageBreaks="1" showRuler="0">
      <selection activeCell="A33" sqref="A33"/>
      <pageMargins left="0.5" right="0.5" top="1" bottom="0.5" header="0.5" footer="0.25"/>
      <pageSetup paperSize="9" scale="91" orientation="portrait" horizontalDpi="4294967292" r:id="rId4"/>
      <headerFooter alignWithMargins="0">
        <oddFooter>&amp;C&amp;"Times New Roman,Regular"17</oddFooter>
      </headerFooter>
    </customSheetView>
  </customSheetViews>
  <phoneticPr fontId="0" type="noConversion"/>
  <pageMargins left="0.5" right="0.5" top="1" bottom="0.5" header="0.5" footer="0.25"/>
  <pageSetup paperSize="9" scale="91" orientation="portrait" horizontalDpi="4294967292" r:id="rId5"/>
  <headerFooter alignWithMargins="0">
    <oddFooter>&amp;C&amp;"Times New Roman,Regular"17</oddFooter>
  </headerFooter>
</worksheet>
</file>

<file path=xl/worksheets/sheet20.xml><?xml version="1.0" encoding="utf-8"?>
<worksheet xmlns="http://schemas.openxmlformats.org/spreadsheetml/2006/main" xmlns:r="http://schemas.openxmlformats.org/officeDocument/2006/relationships">
  <sheetPr codeName="Sheet15"/>
  <dimension ref="A1:S59"/>
  <sheetViews>
    <sheetView zoomScaleNormal="100" workbookViewId="0">
      <selection activeCell="A33" sqref="A33"/>
    </sheetView>
  </sheetViews>
  <sheetFormatPr defaultRowHeight="12.75"/>
  <cols>
    <col min="1" max="1" width="55.42578125" style="63" customWidth="1"/>
    <col min="2" max="2" width="3" style="63" customWidth="1"/>
    <col min="3" max="3" width="15.85546875" style="59" bestFit="1" customWidth="1"/>
    <col min="4" max="4" width="2.28515625" style="59" customWidth="1"/>
    <col min="5" max="5" width="15.85546875" style="59" bestFit="1" customWidth="1"/>
    <col min="6" max="6" width="2.28515625" style="59" customWidth="1"/>
    <col min="7" max="7" width="15.42578125" style="59" bestFit="1" customWidth="1"/>
    <col min="8" max="8" width="2.140625" style="59" customWidth="1"/>
    <col min="9" max="9" width="15.5703125" style="59" bestFit="1" customWidth="1"/>
    <col min="10" max="16384" width="9.140625" style="59"/>
  </cols>
  <sheetData>
    <row r="1" spans="1:10" ht="15.75">
      <c r="A1" s="6" t="s">
        <v>179</v>
      </c>
      <c r="B1" s="6"/>
      <c r="C1" s="122" t="s">
        <v>344</v>
      </c>
      <c r="D1" s="122"/>
      <c r="E1" s="7" t="s">
        <v>345</v>
      </c>
      <c r="F1" s="7"/>
      <c r="G1" s="7" t="s">
        <v>344</v>
      </c>
      <c r="H1" s="7"/>
      <c r="I1" s="7" t="s">
        <v>345</v>
      </c>
    </row>
    <row r="2" spans="1:10" ht="15.75">
      <c r="A2" s="6"/>
      <c r="B2" s="6"/>
      <c r="C2" s="7" t="s">
        <v>329</v>
      </c>
      <c r="D2" s="8"/>
      <c r="E2" s="7" t="s">
        <v>329</v>
      </c>
      <c r="G2" s="7" t="s">
        <v>329</v>
      </c>
      <c r="H2" s="8"/>
      <c r="I2" s="7" t="s">
        <v>329</v>
      </c>
    </row>
    <row r="3" spans="1:10">
      <c r="C3" s="21">
        <v>37468</v>
      </c>
      <c r="D3" s="8"/>
      <c r="E3" s="21">
        <v>37468</v>
      </c>
      <c r="G3" s="21">
        <v>37103</v>
      </c>
      <c r="H3" s="8"/>
      <c r="I3" s="21">
        <v>37103</v>
      </c>
    </row>
    <row r="4" spans="1:10">
      <c r="C4" s="10" t="s">
        <v>201</v>
      </c>
      <c r="E4" s="10" t="s">
        <v>201</v>
      </c>
      <c r="G4" s="10" t="s">
        <v>201</v>
      </c>
      <c r="I4" s="10" t="s">
        <v>201</v>
      </c>
    </row>
    <row r="5" spans="1:10">
      <c r="A5" s="10"/>
      <c r="B5" s="176" t="s">
        <v>208</v>
      </c>
      <c r="C5" s="176"/>
      <c r="D5" s="79"/>
      <c r="E5" s="10"/>
      <c r="F5" s="177"/>
      <c r="G5" s="176"/>
      <c r="H5" s="29"/>
      <c r="I5" s="29"/>
    </row>
    <row r="6" spans="1:10">
      <c r="A6" s="9" t="s">
        <v>466</v>
      </c>
      <c r="C6" s="111">
        <v>59286</v>
      </c>
      <c r="D6" s="76"/>
      <c r="E6" s="111">
        <v>59286</v>
      </c>
      <c r="F6" s="76"/>
      <c r="G6" s="111">
        <v>60717</v>
      </c>
      <c r="H6" s="97"/>
      <c r="I6" s="16">
        <v>60717</v>
      </c>
    </row>
    <row r="7" spans="1:10">
      <c r="A7" s="63" t="s">
        <v>613</v>
      </c>
      <c r="C7" s="98">
        <v>5100</v>
      </c>
      <c r="D7" s="98"/>
      <c r="E7" s="98">
        <v>5100</v>
      </c>
      <c r="F7" s="98"/>
      <c r="G7" s="98">
        <v>0</v>
      </c>
      <c r="H7" s="97"/>
      <c r="I7" s="97">
        <v>0</v>
      </c>
    </row>
    <row r="8" spans="1:10">
      <c r="C8" s="98"/>
      <c r="D8" s="98"/>
      <c r="E8" s="98"/>
      <c r="F8" s="98"/>
      <c r="G8" s="98"/>
      <c r="H8" s="97"/>
      <c r="I8" s="97"/>
    </row>
    <row r="9" spans="1:10">
      <c r="A9" s="63" t="s">
        <v>462</v>
      </c>
      <c r="C9" s="98"/>
      <c r="D9" s="98"/>
      <c r="E9" s="98"/>
      <c r="F9" s="98"/>
      <c r="G9" s="98"/>
      <c r="H9" s="97"/>
      <c r="I9" s="97"/>
    </row>
    <row r="10" spans="1:10">
      <c r="A10" s="63" t="s">
        <v>463</v>
      </c>
      <c r="C10" s="98"/>
      <c r="D10" s="98"/>
      <c r="E10" s="98"/>
      <c r="F10" s="98"/>
      <c r="G10" s="98"/>
      <c r="H10" s="97"/>
      <c r="I10" s="97"/>
    </row>
    <row r="11" spans="1:10">
      <c r="A11" s="63" t="s">
        <v>398</v>
      </c>
      <c r="C11" s="98">
        <v>-16920</v>
      </c>
      <c r="D11" s="98"/>
      <c r="E11" s="98">
        <v>-16920</v>
      </c>
      <c r="F11" s="98"/>
      <c r="G11" s="98">
        <v>0</v>
      </c>
      <c r="H11" s="97"/>
      <c r="I11" s="97">
        <v>0</v>
      </c>
    </row>
    <row r="12" spans="1:10">
      <c r="A12" s="63" t="s">
        <v>464</v>
      </c>
      <c r="C12" s="98">
        <v>-1416</v>
      </c>
      <c r="D12" s="114"/>
      <c r="E12" s="98">
        <v>-1416</v>
      </c>
      <c r="F12" s="98"/>
      <c r="G12" s="98">
        <v>-1431</v>
      </c>
      <c r="H12" s="97"/>
      <c r="I12" s="97">
        <v>-1431</v>
      </c>
    </row>
    <row r="13" spans="1:10">
      <c r="C13" s="98"/>
      <c r="D13" s="114"/>
      <c r="E13" s="98"/>
      <c r="F13" s="114"/>
      <c r="G13" s="98"/>
      <c r="H13" s="99"/>
      <c r="I13" s="97"/>
    </row>
    <row r="14" spans="1:10" ht="13.5" thickBot="1">
      <c r="A14" s="9" t="s">
        <v>119</v>
      </c>
      <c r="B14" s="9"/>
      <c r="C14" s="112">
        <f>SUM(C6+C7+C11+C12)</f>
        <v>46050</v>
      </c>
      <c r="D14" s="113"/>
      <c r="E14" s="112">
        <f>SUM(E6+E7+E11+E12)</f>
        <v>46050</v>
      </c>
      <c r="F14" s="113"/>
      <c r="G14" s="112">
        <f>SUM(G6+G7+G11+G12)</f>
        <v>59286</v>
      </c>
      <c r="H14" s="113"/>
      <c r="I14" s="112">
        <f>SUM(I6+I7+I11+I12)</f>
        <v>59286</v>
      </c>
    </row>
    <row r="15" spans="1:10" ht="13.5" thickTop="1">
      <c r="A15" s="9"/>
      <c r="B15" s="9"/>
      <c r="C15" s="113"/>
      <c r="D15" s="113"/>
      <c r="E15" s="113"/>
      <c r="F15" s="113"/>
      <c r="G15" s="113"/>
      <c r="H15" s="34"/>
      <c r="I15" s="16"/>
    </row>
    <row r="16" spans="1:10" ht="15.75">
      <c r="A16" s="6" t="s">
        <v>184</v>
      </c>
      <c r="B16" s="6"/>
      <c r="C16" s="122" t="s">
        <v>344</v>
      </c>
      <c r="D16" s="122"/>
      <c r="E16" s="7" t="s">
        <v>345</v>
      </c>
      <c r="F16" s="7"/>
      <c r="G16" s="7" t="s">
        <v>344</v>
      </c>
      <c r="H16" s="7"/>
      <c r="I16" s="7" t="s">
        <v>345</v>
      </c>
      <c r="J16" s="66"/>
    </row>
    <row r="17" spans="1:19" ht="15.75">
      <c r="A17" s="6"/>
      <c r="B17" s="6"/>
      <c r="C17" s="7" t="s">
        <v>329</v>
      </c>
      <c r="D17" s="8"/>
      <c r="E17" s="7" t="s">
        <v>329</v>
      </c>
      <c r="G17" s="7" t="s">
        <v>329</v>
      </c>
      <c r="H17" s="8"/>
      <c r="I17" s="7" t="s">
        <v>329</v>
      </c>
    </row>
    <row r="18" spans="1:19">
      <c r="A18" s="9"/>
      <c r="B18" s="9"/>
      <c r="C18" s="21">
        <v>37468</v>
      </c>
      <c r="D18" s="8"/>
      <c r="E18" s="21">
        <v>37468</v>
      </c>
      <c r="G18" s="21">
        <v>37103</v>
      </c>
      <c r="H18" s="8"/>
      <c r="I18" s="21">
        <v>37103</v>
      </c>
    </row>
    <row r="19" spans="1:19">
      <c r="A19" s="9"/>
      <c r="B19" s="9"/>
      <c r="C19" s="10" t="s">
        <v>201</v>
      </c>
      <c r="E19" s="10" t="s">
        <v>201</v>
      </c>
      <c r="G19" s="10" t="s">
        <v>201</v>
      </c>
      <c r="I19" s="10" t="s">
        <v>201</v>
      </c>
    </row>
    <row r="20" spans="1:19">
      <c r="A20" s="19" t="s">
        <v>465</v>
      </c>
      <c r="B20" s="19"/>
    </row>
    <row r="21" spans="1:19">
      <c r="A21" s="9" t="s">
        <v>466</v>
      </c>
      <c r="B21" s="9"/>
      <c r="C21" s="109">
        <v>8793</v>
      </c>
      <c r="D21" s="117"/>
      <c r="E21" s="109">
        <v>8718</v>
      </c>
      <c r="F21" s="109"/>
      <c r="G21" s="109">
        <v>6795</v>
      </c>
      <c r="H21" s="14"/>
      <c r="I21" s="14">
        <v>6750</v>
      </c>
      <c r="J21" s="97"/>
      <c r="K21" s="97"/>
      <c r="L21" s="97"/>
      <c r="M21" s="97"/>
      <c r="N21" s="97"/>
      <c r="O21" s="97"/>
      <c r="P21" s="97"/>
      <c r="Q21" s="97"/>
      <c r="R21" s="97"/>
      <c r="S21" s="97"/>
    </row>
    <row r="22" spans="1:19">
      <c r="A22" s="63" t="s">
        <v>136</v>
      </c>
      <c r="B22" s="9"/>
      <c r="C22" s="14"/>
      <c r="D22" s="14"/>
      <c r="E22" s="14"/>
      <c r="F22" s="14"/>
      <c r="G22" s="14"/>
      <c r="H22" s="14"/>
      <c r="I22" s="14"/>
      <c r="J22" s="97"/>
      <c r="K22" s="97"/>
      <c r="L22" s="97"/>
      <c r="M22" s="97"/>
      <c r="N22" s="97"/>
      <c r="O22" s="97"/>
      <c r="P22" s="97"/>
      <c r="Q22" s="97"/>
      <c r="R22" s="97"/>
      <c r="S22" s="97"/>
    </row>
    <row r="23" spans="1:19">
      <c r="A23" s="63" t="s">
        <v>137</v>
      </c>
      <c r="B23" s="9"/>
      <c r="C23" s="110">
        <v>-9770</v>
      </c>
      <c r="D23" s="14"/>
      <c r="E23" s="14">
        <v>-9800</v>
      </c>
      <c r="F23" s="14"/>
      <c r="G23" s="14">
        <v>567</v>
      </c>
      <c r="H23" s="14"/>
      <c r="I23" s="14">
        <v>537</v>
      </c>
      <c r="J23" s="97"/>
      <c r="K23" s="97"/>
      <c r="L23" s="97"/>
      <c r="M23" s="97"/>
      <c r="N23" s="97"/>
      <c r="O23" s="97"/>
      <c r="P23" s="97"/>
      <c r="Q23" s="97"/>
      <c r="R23" s="97"/>
      <c r="S23" s="97"/>
    </row>
    <row r="24" spans="1:19">
      <c r="A24" s="63" t="s">
        <v>138</v>
      </c>
      <c r="C24" s="76">
        <v>10836</v>
      </c>
      <c r="D24" s="97"/>
      <c r="E24" s="97">
        <v>10836</v>
      </c>
      <c r="F24" s="97"/>
      <c r="G24" s="97">
        <v>1431</v>
      </c>
      <c r="H24" s="97"/>
      <c r="I24" s="97">
        <v>1431</v>
      </c>
      <c r="J24" s="97"/>
      <c r="K24" s="97"/>
      <c r="L24" s="97"/>
      <c r="M24" s="97"/>
      <c r="N24" s="97"/>
      <c r="O24" s="97"/>
      <c r="P24" s="97"/>
      <c r="Q24" s="97"/>
      <c r="R24" s="97"/>
      <c r="S24" s="97"/>
    </row>
    <row r="25" spans="1:19">
      <c r="A25" s="63" t="s">
        <v>467</v>
      </c>
      <c r="C25" s="76">
        <v>7500</v>
      </c>
      <c r="D25" s="97"/>
      <c r="E25" s="97">
        <v>7500</v>
      </c>
      <c r="F25" s="97"/>
      <c r="G25" s="97">
        <v>0</v>
      </c>
      <c r="H25" s="97"/>
      <c r="I25" s="97">
        <v>0</v>
      </c>
      <c r="J25" s="97"/>
      <c r="K25" s="97"/>
      <c r="L25" s="97"/>
      <c r="M25" s="97"/>
      <c r="N25" s="97"/>
      <c r="O25" s="97"/>
      <c r="P25" s="97"/>
      <c r="Q25" s="97"/>
      <c r="R25" s="97"/>
      <c r="S25" s="97"/>
    </row>
    <row r="26" spans="1:19">
      <c r="C26" s="115"/>
      <c r="D26" s="99"/>
      <c r="E26" s="101"/>
      <c r="F26" s="99"/>
      <c r="G26" s="101"/>
      <c r="H26" s="99"/>
      <c r="I26" s="101"/>
      <c r="J26" s="97"/>
      <c r="K26" s="97"/>
      <c r="L26" s="97"/>
      <c r="M26" s="97"/>
      <c r="N26" s="97"/>
      <c r="O26" s="97"/>
      <c r="P26" s="97"/>
      <c r="Q26" s="97"/>
      <c r="R26" s="97"/>
      <c r="S26" s="97"/>
    </row>
    <row r="27" spans="1:19" ht="13.5" thickBot="1">
      <c r="A27" s="9" t="s">
        <v>468</v>
      </c>
      <c r="B27" s="9"/>
      <c r="C27" s="116">
        <f>SUM(C21:C26)</f>
        <v>17359</v>
      </c>
      <c r="D27" s="16"/>
      <c r="E27" s="116">
        <f>SUM(E21:E26)</f>
        <v>17254</v>
      </c>
      <c r="F27" s="16"/>
      <c r="G27" s="116">
        <f>SUM(G21:G26)</f>
        <v>8793</v>
      </c>
      <c r="H27" s="16"/>
      <c r="I27" s="116">
        <f>SUM(I21:I26)</f>
        <v>8718</v>
      </c>
      <c r="J27" s="16"/>
      <c r="K27" s="16"/>
      <c r="L27" s="97"/>
      <c r="M27" s="97"/>
      <c r="N27" s="97"/>
      <c r="O27" s="97"/>
      <c r="P27" s="97"/>
      <c r="Q27" s="97"/>
      <c r="R27" s="97"/>
      <c r="S27" s="97"/>
    </row>
    <row r="28" spans="1:19" ht="13.5" thickTop="1">
      <c r="C28" s="97"/>
      <c r="D28" s="97"/>
      <c r="E28" s="97"/>
      <c r="F28" s="97"/>
      <c r="G28" s="97"/>
      <c r="H28" s="97"/>
      <c r="I28" s="97"/>
      <c r="J28" s="97"/>
      <c r="K28" s="97"/>
      <c r="L28" s="97"/>
      <c r="M28" s="97"/>
      <c r="N28" s="97"/>
      <c r="O28" s="97"/>
      <c r="P28" s="97"/>
      <c r="Q28" s="97"/>
      <c r="R28" s="97"/>
      <c r="S28" s="97"/>
    </row>
    <row r="29" spans="1:19">
      <c r="A29" s="9" t="s">
        <v>469</v>
      </c>
      <c r="C29" s="97"/>
      <c r="D29" s="97"/>
      <c r="E29" s="97"/>
      <c r="F29" s="97"/>
      <c r="G29" s="97"/>
      <c r="H29" s="97"/>
      <c r="I29" s="97"/>
      <c r="J29" s="97"/>
      <c r="K29" s="97"/>
      <c r="L29" s="97"/>
      <c r="M29" s="97"/>
      <c r="N29" s="97"/>
      <c r="O29" s="97"/>
      <c r="P29" s="97"/>
      <c r="Q29" s="97"/>
      <c r="R29" s="97"/>
      <c r="S29" s="97"/>
    </row>
    <row r="30" spans="1:19">
      <c r="A30" s="9" t="s">
        <v>470</v>
      </c>
      <c r="C30" s="111">
        <v>0</v>
      </c>
      <c r="D30" s="16"/>
      <c r="E30" s="111">
        <v>0</v>
      </c>
      <c r="F30" s="16"/>
      <c r="G30" s="16">
        <v>0</v>
      </c>
      <c r="H30" s="16"/>
      <c r="I30" s="16">
        <v>0</v>
      </c>
      <c r="J30" s="97"/>
      <c r="K30" s="97"/>
      <c r="L30" s="97"/>
      <c r="M30" s="97"/>
      <c r="N30" s="97"/>
      <c r="O30" s="97"/>
      <c r="P30" s="97"/>
      <c r="Q30" s="97"/>
      <c r="R30" s="97"/>
      <c r="S30" s="97"/>
    </row>
    <row r="31" spans="1:19">
      <c r="A31" s="63" t="s">
        <v>471</v>
      </c>
      <c r="C31" s="76">
        <v>7500</v>
      </c>
      <c r="D31" s="97"/>
      <c r="E31" s="76">
        <v>7500</v>
      </c>
      <c r="F31" s="97"/>
      <c r="G31" s="97">
        <v>0</v>
      </c>
      <c r="H31" s="97"/>
      <c r="I31" s="97">
        <v>0</v>
      </c>
      <c r="J31" s="97"/>
      <c r="K31" s="97"/>
      <c r="L31" s="97"/>
      <c r="M31" s="97"/>
      <c r="N31" s="97"/>
      <c r="O31" s="97"/>
      <c r="P31" s="97"/>
      <c r="Q31" s="97"/>
      <c r="R31" s="97"/>
      <c r="S31" s="97"/>
    </row>
    <row r="32" spans="1:19">
      <c r="A32" s="13" t="s">
        <v>472</v>
      </c>
      <c r="C32" s="76"/>
      <c r="D32" s="97"/>
      <c r="E32" s="76"/>
      <c r="F32" s="97"/>
      <c r="G32" s="97"/>
      <c r="H32" s="97"/>
      <c r="I32" s="97"/>
      <c r="J32" s="97"/>
      <c r="K32" s="97"/>
      <c r="L32" s="97"/>
      <c r="M32" s="97"/>
      <c r="N32" s="97"/>
      <c r="O32" s="97"/>
      <c r="P32" s="97"/>
      <c r="Q32" s="97"/>
      <c r="R32" s="97"/>
      <c r="S32" s="97"/>
    </row>
    <row r="33" spans="1:19">
      <c r="A33" s="63" t="s">
        <v>473</v>
      </c>
      <c r="C33" s="76">
        <v>-7500</v>
      </c>
      <c r="D33" s="97"/>
      <c r="E33" s="76">
        <v>-7500</v>
      </c>
      <c r="F33" s="97"/>
      <c r="G33" s="97">
        <v>0</v>
      </c>
      <c r="H33" s="97"/>
      <c r="I33" s="97">
        <v>0</v>
      </c>
      <c r="J33" s="97"/>
      <c r="K33" s="97"/>
      <c r="L33" s="97"/>
      <c r="M33" s="97"/>
      <c r="N33" s="97"/>
      <c r="O33" s="97"/>
      <c r="P33" s="97"/>
      <c r="Q33" s="97"/>
      <c r="R33" s="97"/>
      <c r="S33" s="97"/>
    </row>
    <row r="34" spans="1:19">
      <c r="C34" s="115"/>
      <c r="D34" s="97"/>
      <c r="E34" s="115"/>
      <c r="F34" s="97"/>
      <c r="G34" s="115"/>
      <c r="H34" s="97"/>
      <c r="I34" s="101"/>
      <c r="J34" s="97"/>
      <c r="K34" s="97"/>
      <c r="L34" s="97"/>
      <c r="M34" s="97"/>
      <c r="N34" s="97"/>
      <c r="O34" s="97"/>
      <c r="P34" s="97"/>
      <c r="Q34" s="97"/>
      <c r="R34" s="97"/>
      <c r="S34" s="97"/>
    </row>
    <row r="35" spans="1:19" ht="13.5" thickBot="1">
      <c r="A35" s="8" t="s">
        <v>468</v>
      </c>
      <c r="B35" s="9"/>
      <c r="C35" s="116">
        <f>SUM(C30:C34)</f>
        <v>0</v>
      </c>
      <c r="D35" s="16"/>
      <c r="E35" s="116">
        <f>SUM(E30:E34)</f>
        <v>0</v>
      </c>
      <c r="F35" s="16"/>
      <c r="G35" s="116">
        <f>SUM(G30:G34)</f>
        <v>0</v>
      </c>
      <c r="H35" s="16"/>
      <c r="I35" s="116">
        <f>SUM(I30:I34)</f>
        <v>0</v>
      </c>
      <c r="J35" s="97"/>
      <c r="K35" s="97"/>
      <c r="L35" s="97"/>
      <c r="M35" s="97"/>
      <c r="N35" s="97"/>
      <c r="O35" s="97"/>
      <c r="P35" s="97"/>
      <c r="Q35" s="97"/>
      <c r="R35" s="97"/>
      <c r="S35" s="97"/>
    </row>
    <row r="36" spans="1:19" ht="13.5" thickTop="1">
      <c r="C36" s="97"/>
      <c r="D36" s="97"/>
      <c r="E36" s="97"/>
      <c r="F36" s="97"/>
      <c r="G36" s="97"/>
      <c r="H36" s="97"/>
      <c r="I36" s="97"/>
      <c r="J36" s="97"/>
      <c r="K36" s="97"/>
      <c r="L36" s="97"/>
      <c r="M36" s="97"/>
      <c r="N36" s="97"/>
      <c r="O36" s="97"/>
      <c r="P36" s="97"/>
      <c r="Q36" s="97"/>
      <c r="R36" s="97"/>
      <c r="S36" s="97"/>
    </row>
    <row r="37" spans="1:19">
      <c r="A37" s="63" t="s">
        <v>475</v>
      </c>
      <c r="C37" s="63"/>
      <c r="D37" s="63"/>
    </row>
    <row r="38" spans="1:19">
      <c r="A38" s="13" t="s">
        <v>139</v>
      </c>
      <c r="B38" s="13"/>
      <c r="C38" s="13"/>
      <c r="D38" s="13"/>
      <c r="E38" s="12"/>
      <c r="F38" s="12"/>
      <c r="G38" s="12"/>
      <c r="H38" s="12"/>
      <c r="I38" s="12"/>
    </row>
    <row r="39" spans="1:19">
      <c r="C39" s="63"/>
      <c r="D39" s="63"/>
    </row>
    <row r="40" spans="1:19" ht="15.75">
      <c r="A40" s="6" t="s">
        <v>185</v>
      </c>
      <c r="B40" s="6"/>
      <c r="C40" s="25"/>
      <c r="D40" s="25"/>
      <c r="E40" s="25"/>
    </row>
    <row r="41" spans="1:19">
      <c r="C41" s="69"/>
      <c r="D41" s="69"/>
      <c r="E41" s="69"/>
    </row>
    <row r="42" spans="1:19">
      <c r="C42" s="10" t="s">
        <v>305</v>
      </c>
      <c r="D42" s="10"/>
      <c r="E42" s="10" t="s">
        <v>305</v>
      </c>
    </row>
    <row r="43" spans="1:19">
      <c r="C43" s="10" t="s">
        <v>379</v>
      </c>
      <c r="D43" s="10"/>
      <c r="E43" s="10" t="s">
        <v>306</v>
      </c>
    </row>
    <row r="44" spans="1:19">
      <c r="C44" s="10" t="s">
        <v>201</v>
      </c>
      <c r="E44" s="10" t="s">
        <v>201</v>
      </c>
    </row>
    <row r="45" spans="1:19">
      <c r="A45" s="63" t="s">
        <v>476</v>
      </c>
      <c r="C45" s="39"/>
      <c r="D45" s="62"/>
      <c r="E45" s="39"/>
    </row>
    <row r="46" spans="1:19">
      <c r="A46" s="63" t="s">
        <v>308</v>
      </c>
      <c r="C46" s="76">
        <f>+'I &amp; E'!D32</f>
        <v>-9758</v>
      </c>
      <c r="D46" s="118"/>
      <c r="E46" s="76">
        <f>+'I &amp; E'!F32</f>
        <v>584</v>
      </c>
    </row>
    <row r="47" spans="1:19">
      <c r="A47" s="63" t="s">
        <v>615</v>
      </c>
      <c r="C47" s="76">
        <f>+'I &amp; E'!D23</f>
        <v>4038</v>
      </c>
      <c r="D47" s="118"/>
      <c r="E47" s="76">
        <f>+'I &amp; E'!F23</f>
        <v>2802</v>
      </c>
    </row>
    <row r="48" spans="1:19" ht="15.75">
      <c r="A48" s="63" t="s">
        <v>614</v>
      </c>
      <c r="B48" s="23"/>
      <c r="C48" s="76">
        <v>-1962</v>
      </c>
      <c r="D48" s="76"/>
      <c r="E48" s="76">
        <v>-1860</v>
      </c>
    </row>
    <row r="49" spans="1:5">
      <c r="A49" s="13" t="s">
        <v>477</v>
      </c>
      <c r="B49" s="12"/>
      <c r="C49" s="14">
        <v>9426</v>
      </c>
      <c r="D49" s="14"/>
      <c r="E49" s="110">
        <v>0</v>
      </c>
    </row>
    <row r="50" spans="1:5">
      <c r="A50" s="17" t="s">
        <v>478</v>
      </c>
      <c r="B50" s="41"/>
      <c r="C50" s="109">
        <v>-50</v>
      </c>
      <c r="D50" s="109"/>
      <c r="E50" s="109" t="s">
        <v>474</v>
      </c>
    </row>
    <row r="51" spans="1:5">
      <c r="A51" s="13" t="s">
        <v>616</v>
      </c>
      <c r="B51" s="12"/>
      <c r="C51" s="110">
        <v>108</v>
      </c>
      <c r="D51" s="110"/>
      <c r="E51" s="110" t="s">
        <v>474</v>
      </c>
    </row>
    <row r="52" spans="1:5">
      <c r="A52" s="13" t="s">
        <v>479</v>
      </c>
      <c r="B52" s="12"/>
      <c r="C52" s="14">
        <v>0</v>
      </c>
      <c r="D52" s="14"/>
      <c r="E52" s="110">
        <v>0</v>
      </c>
    </row>
    <row r="53" spans="1:5">
      <c r="A53" s="63" t="s">
        <v>480</v>
      </c>
      <c r="B53" s="59"/>
      <c r="C53" s="97">
        <v>120</v>
      </c>
      <c r="D53" s="97"/>
      <c r="E53" s="76">
        <v>93</v>
      </c>
    </row>
    <row r="54" spans="1:5">
      <c r="A54" s="63" t="s">
        <v>481</v>
      </c>
      <c r="B54" s="59"/>
      <c r="C54" s="97">
        <v>168</v>
      </c>
      <c r="D54" s="97"/>
      <c r="E54" s="76">
        <v>234</v>
      </c>
    </row>
    <row r="55" spans="1:5">
      <c r="A55" s="63" t="s">
        <v>300</v>
      </c>
      <c r="B55" s="59"/>
      <c r="C55" s="97">
        <v>1374</v>
      </c>
      <c r="D55" s="97"/>
      <c r="E55" s="76">
        <v>363</v>
      </c>
    </row>
    <row r="56" spans="1:5">
      <c r="A56" s="63" t="s">
        <v>617</v>
      </c>
      <c r="B56" s="59"/>
      <c r="C56" s="97">
        <v>-2053</v>
      </c>
      <c r="D56" s="97"/>
      <c r="E56" s="76">
        <v>-1437</v>
      </c>
    </row>
    <row r="57" spans="1:5">
      <c r="B57" s="59"/>
      <c r="C57" s="115"/>
      <c r="D57" s="97"/>
      <c r="E57" s="115"/>
    </row>
    <row r="58" spans="1:5" ht="13.5" thickBot="1">
      <c r="A58" s="9" t="s">
        <v>482</v>
      </c>
      <c r="B58" s="8"/>
      <c r="C58" s="33">
        <f>SUM(C46:C56)</f>
        <v>1411</v>
      </c>
      <c r="D58" s="34"/>
      <c r="E58" s="33">
        <f>SUM(E46:E57)</f>
        <v>779</v>
      </c>
    </row>
    <row r="59" spans="1:5" ht="13.5" thickTop="1">
      <c r="B59" s="59"/>
      <c r="C59" s="97"/>
      <c r="D59" s="97"/>
      <c r="E59" s="97"/>
    </row>
  </sheetData>
  <customSheetViews>
    <customSheetView guid="{E870EA32-3596-4ACE-BF42-EBF1D4B6B996}">
      <selection activeCell="A33" sqref="A33"/>
      <pageMargins left="0.5" right="0.5" top="1" bottom="0.5" header="0.5" footer="0.25"/>
      <pageSetup paperSize="9" scale="73" orientation="portrait" horizontalDpi="4294967292" r:id="rId1"/>
      <headerFooter alignWithMargins="0">
        <oddFooter>&amp;C&amp;"Times New Roman,Regular" 39</oddFooter>
      </headerFooter>
    </customSheetView>
    <customSheetView guid="{A8C3D583-3667-49E0-B16B-DB0F9B81DCD0}" showRuler="0">
      <selection activeCell="A33" sqref="A33"/>
      <pageMargins left="0.5" right="0.5" top="1" bottom="0.5" header="0.5" footer="0.25"/>
      <pageSetup paperSize="9" scale="73" orientation="portrait" horizontalDpi="4294967292" r:id="rId2"/>
      <headerFooter alignWithMargins="0">
        <oddFooter>&amp;C&amp;"Times New Roman,Regular" 39</oddFooter>
      </headerFooter>
    </customSheetView>
    <customSheetView guid="{96CA42AB-7D8B-42C8-B17A-24FFA0448CCA}" showPageBreaks="1" showRuler="0" topLeftCell="A35">
      <selection activeCell="A59" sqref="A59"/>
      <pageMargins left="0.5" right="0.5" top="1" bottom="0.5" header="0.5" footer="0.25"/>
      <pageSetup paperSize="9" scale="73" orientation="portrait" horizontalDpi="4294967292" r:id="rId3"/>
      <headerFooter alignWithMargins="0">
        <oddFooter>&amp;C&amp;"Times New Roman,Regular" 37</oddFooter>
      </headerFooter>
    </customSheetView>
    <customSheetView guid="{DAAFC7C9-4623-49AF-9992-400CC9CB553D}" showPageBreaks="1" showRuler="0">
      <selection activeCell="A33" sqref="A33"/>
      <pageMargins left="0.5" right="0.5" top="1" bottom="0.5" header="0.5" footer="0.25"/>
      <pageSetup paperSize="9" scale="73" orientation="portrait" horizontalDpi="4294967292" r:id="rId4"/>
      <headerFooter alignWithMargins="0">
        <oddFooter>&amp;C&amp;"Times New Roman,Regular" 39</oddFooter>
      </headerFooter>
    </customSheetView>
  </customSheetViews>
  <mergeCells count="2">
    <mergeCell ref="B5:C5"/>
    <mergeCell ref="F5:G5"/>
  </mergeCells>
  <phoneticPr fontId="0" type="noConversion"/>
  <pageMargins left="0.5" right="0.5" top="1" bottom="0.5" header="0.5" footer="0.25"/>
  <pageSetup paperSize="9" scale="73" orientation="portrait" horizontalDpi="4294967292" r:id="rId5"/>
  <headerFooter alignWithMargins="0">
    <oddFooter>&amp;C&amp;"Times New Roman,Regular" 39</oddFooter>
  </headerFooter>
  <drawing r:id="rId6"/>
</worksheet>
</file>

<file path=xl/worksheets/sheet21.xml><?xml version="1.0" encoding="utf-8"?>
<worksheet xmlns="http://schemas.openxmlformats.org/spreadsheetml/2006/main" xmlns:r="http://schemas.openxmlformats.org/officeDocument/2006/relationships">
  <dimension ref="A1:E73"/>
  <sheetViews>
    <sheetView zoomScaleNormal="100" workbookViewId="0">
      <selection activeCell="A33" sqref="A33"/>
    </sheetView>
  </sheetViews>
  <sheetFormatPr defaultRowHeight="12.75"/>
  <cols>
    <col min="1" max="1" width="71.7109375" style="63" customWidth="1"/>
    <col min="2" max="2" width="1.7109375" style="59" customWidth="1"/>
    <col min="3" max="3" width="12.28515625" style="59" customWidth="1"/>
    <col min="4" max="4" width="1.7109375" style="59" customWidth="1"/>
    <col min="5" max="5" width="14.7109375" style="59" customWidth="1"/>
    <col min="6" max="6" width="1.5703125" style="59" customWidth="1"/>
    <col min="7" max="16384" width="9.140625" style="59"/>
  </cols>
  <sheetData>
    <row r="1" spans="1:5" ht="15.75">
      <c r="A1" s="6" t="s">
        <v>186</v>
      </c>
    </row>
    <row r="3" spans="1:5">
      <c r="C3" s="10" t="s">
        <v>305</v>
      </c>
      <c r="D3" s="10"/>
      <c r="E3" s="10" t="s">
        <v>305</v>
      </c>
    </row>
    <row r="4" spans="1:5">
      <c r="C4" s="10" t="s">
        <v>379</v>
      </c>
      <c r="D4" s="10"/>
      <c r="E4" s="10" t="s">
        <v>306</v>
      </c>
    </row>
    <row r="5" spans="1:5">
      <c r="C5" s="10" t="s">
        <v>201</v>
      </c>
      <c r="E5" s="10" t="s">
        <v>201</v>
      </c>
    </row>
    <row r="6" spans="1:5">
      <c r="A6" s="63" t="s">
        <v>483</v>
      </c>
      <c r="C6" s="97">
        <v>850</v>
      </c>
      <c r="D6" s="97"/>
      <c r="E6" s="97">
        <v>0</v>
      </c>
    </row>
    <row r="7" spans="1:5" ht="12" customHeight="1">
      <c r="A7" s="63" t="s">
        <v>484</v>
      </c>
      <c r="C7" s="97">
        <v>1203</v>
      </c>
      <c r="D7" s="97"/>
      <c r="E7" s="97">
        <v>1437</v>
      </c>
    </row>
    <row r="8" spans="1:5" hidden="1">
      <c r="C8" s="97"/>
      <c r="D8" s="97"/>
      <c r="E8" s="97"/>
    </row>
    <row r="9" spans="1:5" hidden="1">
      <c r="C9" s="97"/>
      <c r="D9" s="97"/>
      <c r="E9" s="97"/>
    </row>
    <row r="10" spans="1:5" hidden="1">
      <c r="C10" s="97"/>
      <c r="D10" s="97"/>
      <c r="E10" s="97"/>
    </row>
    <row r="11" spans="1:5" hidden="1">
      <c r="C11" s="97"/>
      <c r="D11" s="97"/>
      <c r="E11" s="97"/>
    </row>
    <row r="12" spans="1:5" hidden="1">
      <c r="C12" s="97"/>
      <c r="D12" s="97"/>
      <c r="E12" s="97"/>
    </row>
    <row r="13" spans="1:5" hidden="1">
      <c r="C13" s="97"/>
      <c r="D13" s="97"/>
      <c r="E13" s="97"/>
    </row>
    <row r="14" spans="1:5" hidden="1">
      <c r="C14" s="97"/>
      <c r="D14" s="97"/>
      <c r="E14" s="97"/>
    </row>
    <row r="15" spans="1:5" hidden="1">
      <c r="C15" s="97"/>
      <c r="D15" s="97"/>
      <c r="E15" s="97"/>
    </row>
    <row r="16" spans="1:5" hidden="1">
      <c r="C16" s="97"/>
      <c r="D16" s="97"/>
      <c r="E16" s="97"/>
    </row>
    <row r="17" spans="1:5" hidden="1">
      <c r="C17" s="97"/>
      <c r="D17" s="97"/>
      <c r="E17" s="97"/>
    </row>
    <row r="18" spans="1:5">
      <c r="A18" s="63" t="s">
        <v>271</v>
      </c>
      <c r="C18" s="97">
        <v>-78</v>
      </c>
      <c r="D18" s="97"/>
      <c r="E18" s="97">
        <v>0</v>
      </c>
    </row>
    <row r="19" spans="1:5">
      <c r="A19" s="63" t="s">
        <v>96</v>
      </c>
      <c r="C19" s="97">
        <v>-30</v>
      </c>
      <c r="D19" s="99"/>
      <c r="E19" s="97">
        <v>0</v>
      </c>
    </row>
    <row r="20" spans="1:5">
      <c r="C20" s="101"/>
      <c r="D20" s="99"/>
      <c r="E20" s="101"/>
    </row>
    <row r="21" spans="1:5" ht="13.5" thickBot="1">
      <c r="A21" s="9" t="s">
        <v>485</v>
      </c>
      <c r="B21" s="8"/>
      <c r="C21" s="33">
        <f>SUM(C6+C7+C18+C19)</f>
        <v>1945</v>
      </c>
      <c r="D21" s="34"/>
      <c r="E21" s="33">
        <f>SUM(E6+E7+E18+E19)</f>
        <v>1437</v>
      </c>
    </row>
    <row r="22" spans="1:5" ht="13.5" thickTop="1">
      <c r="D22" s="62"/>
    </row>
    <row r="23" spans="1:5">
      <c r="D23" s="62"/>
    </row>
    <row r="24" spans="1:5" ht="15.75">
      <c r="A24" s="6" t="s">
        <v>187</v>
      </c>
      <c r="D24" s="62"/>
    </row>
    <row r="26" spans="1:5">
      <c r="C26" s="10" t="s">
        <v>305</v>
      </c>
      <c r="D26" s="10"/>
      <c r="E26" s="10" t="s">
        <v>305</v>
      </c>
    </row>
    <row r="27" spans="1:5">
      <c r="C27" s="10" t="s">
        <v>379</v>
      </c>
      <c r="D27" s="10"/>
      <c r="E27" s="10" t="s">
        <v>306</v>
      </c>
    </row>
    <row r="28" spans="1:5">
      <c r="C28" s="10" t="s">
        <v>201</v>
      </c>
      <c r="E28" s="10" t="s">
        <v>201</v>
      </c>
    </row>
    <row r="30" spans="1:5">
      <c r="A30" s="63" t="s">
        <v>272</v>
      </c>
      <c r="C30" s="97">
        <v>-16653</v>
      </c>
      <c r="D30" s="97"/>
      <c r="E30" s="97">
        <v>-7476</v>
      </c>
    </row>
    <row r="31" spans="1:5">
      <c r="A31" s="63" t="s">
        <v>486</v>
      </c>
      <c r="C31" s="97">
        <v>-5100</v>
      </c>
      <c r="D31" s="97"/>
      <c r="E31" s="97">
        <v>0</v>
      </c>
    </row>
    <row r="32" spans="1:5">
      <c r="A32" s="63" t="s">
        <v>618</v>
      </c>
      <c r="C32" s="97">
        <v>7512</v>
      </c>
      <c r="D32" s="97"/>
      <c r="E32" s="97">
        <v>0</v>
      </c>
    </row>
    <row r="33" spans="1:5">
      <c r="A33" s="63" t="s">
        <v>487</v>
      </c>
      <c r="C33" s="97">
        <v>4700</v>
      </c>
      <c r="D33" s="97"/>
      <c r="E33" s="97">
        <v>0</v>
      </c>
    </row>
    <row r="34" spans="1:5">
      <c r="A34" s="63" t="s">
        <v>273</v>
      </c>
      <c r="C34" s="97">
        <v>1710</v>
      </c>
      <c r="D34" s="97"/>
      <c r="E34" s="97">
        <v>1113</v>
      </c>
    </row>
    <row r="35" spans="1:5">
      <c r="A35" s="63" t="s">
        <v>488</v>
      </c>
      <c r="C35" s="97">
        <v>100</v>
      </c>
      <c r="D35" s="99"/>
      <c r="E35" s="97">
        <v>0</v>
      </c>
    </row>
    <row r="36" spans="1:5">
      <c r="C36" s="101"/>
      <c r="D36" s="99"/>
      <c r="E36" s="101"/>
    </row>
    <row r="37" spans="1:5" ht="13.5" thickBot="1">
      <c r="A37" s="9" t="s">
        <v>15</v>
      </c>
      <c r="B37" s="8"/>
      <c r="C37" s="33">
        <f>SUM(C30:C36)</f>
        <v>-7731</v>
      </c>
      <c r="D37" s="34"/>
      <c r="E37" s="33">
        <f>SUM(E30:E36)</f>
        <v>-6363</v>
      </c>
    </row>
    <row r="38" spans="1:5" ht="13.5" thickTop="1">
      <c r="C38" s="97"/>
      <c r="D38" s="99"/>
      <c r="E38" s="97"/>
    </row>
    <row r="39" spans="1:5" ht="15.75">
      <c r="A39" s="6" t="s">
        <v>189</v>
      </c>
    </row>
    <row r="41" spans="1:5">
      <c r="C41" s="10" t="s">
        <v>305</v>
      </c>
      <c r="D41" s="10"/>
      <c r="E41" s="10" t="s">
        <v>305</v>
      </c>
    </row>
    <row r="42" spans="1:5">
      <c r="C42" s="10" t="s">
        <v>379</v>
      </c>
      <c r="D42" s="10"/>
      <c r="E42" s="10" t="s">
        <v>306</v>
      </c>
    </row>
    <row r="43" spans="1:5">
      <c r="C43" s="10" t="s">
        <v>201</v>
      </c>
      <c r="E43" s="10" t="s">
        <v>201</v>
      </c>
    </row>
    <row r="45" spans="1:5">
      <c r="A45" s="63" t="s">
        <v>489</v>
      </c>
      <c r="C45" s="97">
        <v>0</v>
      </c>
      <c r="D45" s="97"/>
      <c r="E45" s="97">
        <v>0</v>
      </c>
    </row>
    <row r="46" spans="1:5">
      <c r="A46" s="63" t="s">
        <v>619</v>
      </c>
      <c r="C46" s="97">
        <v>1500</v>
      </c>
      <c r="D46" s="97"/>
      <c r="E46" s="97">
        <v>0</v>
      </c>
    </row>
    <row r="47" spans="1:5">
      <c r="A47" s="63" t="s">
        <v>490</v>
      </c>
      <c r="C47" s="97">
        <v>0</v>
      </c>
      <c r="D47" s="97"/>
      <c r="E47" s="97">
        <v>0</v>
      </c>
    </row>
    <row r="48" spans="1:5">
      <c r="A48" s="63" t="s">
        <v>491</v>
      </c>
      <c r="C48" s="97">
        <v>0</v>
      </c>
      <c r="D48" s="97"/>
      <c r="E48" s="97">
        <v>0</v>
      </c>
    </row>
    <row r="49" spans="1:5">
      <c r="C49" s="101"/>
      <c r="D49" s="97"/>
      <c r="E49" s="101"/>
    </row>
    <row r="50" spans="1:5" ht="13.5" thickBot="1">
      <c r="A50" s="9" t="s">
        <v>16</v>
      </c>
      <c r="C50" s="33">
        <f>SUM(C45:C48)</f>
        <v>1500</v>
      </c>
      <c r="D50" s="16"/>
      <c r="E50" s="33">
        <f>SUM(E45:E48)</f>
        <v>0</v>
      </c>
    </row>
    <row r="51" spans="1:5" ht="13.5" thickTop="1">
      <c r="C51" s="97"/>
      <c r="D51" s="97"/>
      <c r="E51" s="97"/>
    </row>
    <row r="52" spans="1:5" ht="15.75">
      <c r="A52" s="6" t="s">
        <v>188</v>
      </c>
    </row>
    <row r="53" spans="1:5">
      <c r="C53" s="10" t="s">
        <v>379</v>
      </c>
      <c r="D53" s="10"/>
      <c r="E53" s="10" t="s">
        <v>306</v>
      </c>
    </row>
    <row r="54" spans="1:5">
      <c r="C54" s="10" t="s">
        <v>201</v>
      </c>
      <c r="E54" s="10" t="s">
        <v>201</v>
      </c>
    </row>
    <row r="56" spans="1:5">
      <c r="A56" s="63" t="s">
        <v>492</v>
      </c>
    </row>
    <row r="58" spans="1:5">
      <c r="A58" s="63" t="s">
        <v>620</v>
      </c>
      <c r="C58" s="97">
        <v>4500</v>
      </c>
      <c r="D58" s="97"/>
      <c r="E58" s="97">
        <v>0</v>
      </c>
    </row>
    <row r="59" spans="1:5">
      <c r="A59" s="63" t="s">
        <v>493</v>
      </c>
      <c r="C59" s="97">
        <v>0</v>
      </c>
      <c r="D59" s="97"/>
      <c r="E59" s="97">
        <v>0</v>
      </c>
    </row>
    <row r="60" spans="1:5">
      <c r="A60" s="63" t="s">
        <v>274</v>
      </c>
      <c r="C60" s="97">
        <v>-36</v>
      </c>
      <c r="D60" s="99"/>
      <c r="E60" s="97">
        <v>-36</v>
      </c>
    </row>
    <row r="61" spans="1:5">
      <c r="C61" s="101"/>
      <c r="D61" s="99"/>
      <c r="E61" s="101"/>
    </row>
    <row r="62" spans="1:5" ht="13.5" thickBot="1">
      <c r="A62" s="9" t="s">
        <v>494</v>
      </c>
      <c r="C62" s="107">
        <f>SUM(C58:C61)</f>
        <v>4464</v>
      </c>
      <c r="D62" s="99"/>
      <c r="E62" s="107">
        <f>SUM(E58:E61)</f>
        <v>-36</v>
      </c>
    </row>
    <row r="63" spans="1:5" ht="13.5" thickTop="1">
      <c r="C63" s="97"/>
      <c r="D63" s="99"/>
      <c r="E63" s="97"/>
    </row>
    <row r="64" spans="1:5">
      <c r="A64" s="59"/>
    </row>
    <row r="65" spans="1:4">
      <c r="A65" s="59"/>
    </row>
    <row r="66" spans="1:4">
      <c r="A66" s="59"/>
    </row>
    <row r="67" spans="1:4">
      <c r="A67" s="59"/>
    </row>
    <row r="68" spans="1:4">
      <c r="D68" s="62"/>
    </row>
    <row r="69" spans="1:4">
      <c r="D69" s="62"/>
    </row>
    <row r="70" spans="1:4">
      <c r="D70" s="62"/>
    </row>
    <row r="71" spans="1:4">
      <c r="D71" s="62"/>
    </row>
    <row r="72" spans="1:4">
      <c r="D72" s="62"/>
    </row>
    <row r="73" spans="1:4">
      <c r="D73" s="62"/>
    </row>
  </sheetData>
  <customSheetViews>
    <customSheetView guid="{E870EA32-3596-4ACE-BF42-EBF1D4B6B996}" hiddenRows="1">
      <selection activeCell="A33" sqref="A33"/>
      <pageMargins left="0.5" right="0.5" top="1" bottom="0.5" header="0.5" footer="0.25"/>
      <pageSetup paperSize="9" scale="90" orientation="portrait" horizontalDpi="4294967292" r:id="rId1"/>
      <headerFooter alignWithMargins="0">
        <oddFooter>&amp;C&amp;"Times New Roman,Regular"40</oddFooter>
      </headerFooter>
    </customSheetView>
    <customSheetView guid="{A8C3D583-3667-49E0-B16B-DB0F9B81DCD0}" hiddenRows="1" showRuler="0">
      <selection activeCell="A33" sqref="A33"/>
      <pageMargins left="0.5" right="0.5" top="1" bottom="0.5" header="0.5" footer="0.25"/>
      <pageSetup paperSize="9" scale="90" orientation="portrait" horizontalDpi="4294967292" r:id="rId2"/>
      <headerFooter alignWithMargins="0">
        <oddFooter>&amp;C&amp;"Times New Roman,Regular"40</oddFooter>
      </headerFooter>
    </customSheetView>
    <customSheetView guid="{96CA42AB-7D8B-42C8-B17A-24FFA0448CCA}" showPageBreaks="1" hiddenRows="1" showRuler="0">
      <selection activeCell="A25" sqref="A25"/>
      <pageMargins left="0.5" right="0.5" top="1" bottom="0.5" header="0.5" footer="0.25"/>
      <pageSetup paperSize="9" scale="90" orientation="portrait" horizontalDpi="4294967292" r:id="rId3"/>
      <headerFooter alignWithMargins="0">
        <oddFooter>&amp;C&amp;"Times New Roman,Regular"38</oddFooter>
      </headerFooter>
    </customSheetView>
    <customSheetView guid="{DAAFC7C9-4623-49AF-9992-400CC9CB553D}" showPageBreaks="1" hiddenRows="1" showRuler="0">
      <selection activeCell="A33" sqref="A33"/>
      <pageMargins left="0.5" right="0.5" top="1" bottom="0.5" header="0.5" footer="0.25"/>
      <pageSetup paperSize="9" scale="90" orientation="portrait" horizontalDpi="4294967292" r:id="rId4"/>
      <headerFooter alignWithMargins="0">
        <oddFooter>&amp;C&amp;"Times New Roman,Regular"40</oddFooter>
      </headerFooter>
    </customSheetView>
  </customSheetViews>
  <phoneticPr fontId="0" type="noConversion"/>
  <pageMargins left="0.5" right="0.5" top="1" bottom="0.5" header="0.5" footer="0.25"/>
  <pageSetup paperSize="9" scale="90" orientation="portrait" horizontalDpi="4294967292" r:id="rId5"/>
  <headerFooter alignWithMargins="0">
    <oddFooter>&amp;C&amp;"Times New Roman,Regular"40</oddFooter>
  </headerFooter>
  <drawing r:id="rId6"/>
</worksheet>
</file>

<file path=xl/worksheets/sheet22.xml><?xml version="1.0" encoding="utf-8"?>
<worksheet xmlns="http://schemas.openxmlformats.org/spreadsheetml/2006/main" xmlns:r="http://schemas.openxmlformats.org/officeDocument/2006/relationships">
  <dimension ref="A1:I39"/>
  <sheetViews>
    <sheetView workbookViewId="0">
      <selection activeCell="A33" sqref="A33"/>
    </sheetView>
  </sheetViews>
  <sheetFormatPr defaultRowHeight="12.75"/>
  <cols>
    <col min="1" max="1" width="70.42578125" style="63" customWidth="1"/>
    <col min="2" max="2" width="1.28515625" style="59" customWidth="1"/>
    <col min="3" max="3" width="12.42578125" style="59" customWidth="1"/>
    <col min="4" max="4" width="1.28515625" style="59" customWidth="1"/>
    <col min="5" max="5" width="13.140625" style="59" customWidth="1"/>
    <col min="6" max="6" width="1.5703125" style="59" customWidth="1"/>
    <col min="7" max="7" width="15.42578125" style="59" bestFit="1" customWidth="1"/>
    <col min="8" max="8" width="1.5703125" style="59" customWidth="1"/>
    <col min="9" max="9" width="11.140625" style="59" customWidth="1"/>
    <col min="10" max="16384" width="9.140625" style="59"/>
  </cols>
  <sheetData>
    <row r="1" spans="1:9" s="23" customFormat="1" ht="15.75">
      <c r="A1" s="6" t="s">
        <v>190</v>
      </c>
    </row>
    <row r="2" spans="1:9" s="8" customFormat="1" ht="25.5">
      <c r="A2" s="9"/>
      <c r="C2" s="54" t="s">
        <v>397</v>
      </c>
      <c r="E2" s="8" t="s">
        <v>270</v>
      </c>
      <c r="G2" s="8" t="s">
        <v>495</v>
      </c>
      <c r="I2" s="19" t="s">
        <v>399</v>
      </c>
    </row>
    <row r="3" spans="1:9" s="8" customFormat="1">
      <c r="A3" s="63"/>
      <c r="C3" s="10" t="s">
        <v>201</v>
      </c>
      <c r="E3" s="10" t="s">
        <v>201</v>
      </c>
      <c r="G3" s="10" t="s">
        <v>201</v>
      </c>
      <c r="I3" s="10" t="s">
        <v>201</v>
      </c>
    </row>
    <row r="4" spans="1:9" s="8" customFormat="1" ht="0.75" hidden="1" customHeight="1">
      <c r="A4" s="63"/>
    </row>
    <row r="5" spans="1:9" s="8" customFormat="1" hidden="1">
      <c r="A5" s="63"/>
    </row>
    <row r="6" spans="1:9" s="8" customFormat="1" hidden="1">
      <c r="A6" s="63"/>
    </row>
    <row r="7" spans="1:9" s="8" customFormat="1" hidden="1">
      <c r="A7" s="63"/>
    </row>
    <row r="8" spans="1:9" s="8" customFormat="1" hidden="1">
      <c r="A8" s="63"/>
    </row>
    <row r="9" spans="1:9" s="8" customFormat="1">
      <c r="A9" s="63" t="s">
        <v>496</v>
      </c>
      <c r="C9" s="97">
        <v>585</v>
      </c>
      <c r="D9" s="97"/>
      <c r="E9" s="97">
        <v>1927</v>
      </c>
      <c r="F9" s="97"/>
      <c r="G9" s="97">
        <v>0</v>
      </c>
      <c r="H9" s="97"/>
      <c r="I9" s="97">
        <v>2512</v>
      </c>
    </row>
    <row r="10" spans="1:9" s="8" customFormat="1">
      <c r="A10" s="63" t="s">
        <v>191</v>
      </c>
      <c r="C10" s="76">
        <v>2700</v>
      </c>
      <c r="D10" s="76"/>
      <c r="E10" s="76">
        <v>-350</v>
      </c>
      <c r="F10" s="97"/>
      <c r="G10" s="97">
        <v>0</v>
      </c>
      <c r="H10" s="97"/>
      <c r="I10" s="97">
        <v>2350</v>
      </c>
    </row>
    <row r="11" spans="1:9" s="8" customFormat="1">
      <c r="A11" s="63" t="s">
        <v>497</v>
      </c>
      <c r="C11" s="76">
        <v>0</v>
      </c>
      <c r="D11" s="76"/>
      <c r="E11" s="76">
        <v>0</v>
      </c>
      <c r="F11" s="97"/>
      <c r="G11" s="97">
        <v>0</v>
      </c>
      <c r="H11" s="97"/>
      <c r="I11" s="97">
        <v>0</v>
      </c>
    </row>
    <row r="12" spans="1:9" s="8" customFormat="1">
      <c r="A12" s="63"/>
      <c r="C12" s="101"/>
      <c r="D12" s="97"/>
      <c r="E12" s="97"/>
      <c r="F12" s="99"/>
      <c r="G12" s="97"/>
      <c r="H12" s="97"/>
      <c r="I12" s="97"/>
    </row>
    <row r="13" spans="1:9" s="81" customFormat="1" ht="13.5" thickBot="1">
      <c r="A13" s="58"/>
      <c r="C13" s="119">
        <f>SUM(C9:C12)</f>
        <v>3285</v>
      </c>
      <c r="D13" s="120"/>
      <c r="E13" s="119">
        <f>SUM(E9:E12)</f>
        <v>1577</v>
      </c>
      <c r="F13" s="120">
        <f>SUM(F9+F10+F11)</f>
        <v>0</v>
      </c>
      <c r="G13" s="119">
        <f>SUM(G9:G12)</f>
        <v>0</v>
      </c>
      <c r="H13" s="120"/>
      <c r="I13" s="119">
        <f>SUM(I9:I12)</f>
        <v>4862</v>
      </c>
    </row>
    <row r="14" spans="1:9" s="8" customFormat="1" ht="13.5" thickTop="1">
      <c r="A14" s="63"/>
      <c r="C14" s="97"/>
      <c r="D14" s="97"/>
      <c r="E14" s="97"/>
      <c r="F14" s="99"/>
      <c r="G14" s="97"/>
      <c r="H14" s="97"/>
      <c r="I14" s="97"/>
    </row>
    <row r="15" spans="1:9" s="81" customFormat="1">
      <c r="A15" s="58" t="s">
        <v>498</v>
      </c>
      <c r="C15" s="121">
        <v>0</v>
      </c>
      <c r="D15" s="121"/>
      <c r="E15" s="121">
        <v>-225</v>
      </c>
      <c r="F15" s="121"/>
      <c r="G15" s="121">
        <v>0</v>
      </c>
      <c r="H15" s="121"/>
      <c r="I15" s="121">
        <v>-225</v>
      </c>
    </row>
    <row r="16" spans="1:9" s="8" customFormat="1">
      <c r="A16" s="63" t="s">
        <v>499</v>
      </c>
      <c r="B16" s="59"/>
      <c r="C16" s="97">
        <v>0</v>
      </c>
      <c r="D16" s="97"/>
      <c r="E16" s="97">
        <v>-4275</v>
      </c>
      <c r="F16" s="97"/>
      <c r="G16" s="97">
        <v>0</v>
      </c>
      <c r="H16" s="97"/>
      <c r="I16" s="97">
        <v>-4275</v>
      </c>
    </row>
    <row r="17" spans="1:9" s="8" customFormat="1">
      <c r="A17" s="63" t="s">
        <v>500</v>
      </c>
      <c r="B17" s="59"/>
      <c r="C17" s="97">
        <v>-198</v>
      </c>
      <c r="D17" s="97"/>
      <c r="E17" s="97">
        <v>36</v>
      </c>
      <c r="F17" s="97"/>
      <c r="G17" s="97">
        <v>0</v>
      </c>
      <c r="H17" s="97"/>
      <c r="I17" s="97">
        <v>-162</v>
      </c>
    </row>
    <row r="18" spans="1:9" s="8" customFormat="1">
      <c r="A18" s="63"/>
      <c r="B18" s="59"/>
      <c r="C18" s="97"/>
      <c r="D18" s="97"/>
      <c r="E18" s="97"/>
      <c r="F18" s="97"/>
      <c r="G18" s="97"/>
      <c r="H18" s="97"/>
      <c r="I18" s="97"/>
    </row>
    <row r="19" spans="1:9" s="8" customFormat="1">
      <c r="A19" s="63" t="s">
        <v>501</v>
      </c>
      <c r="B19" s="59"/>
      <c r="C19" s="97">
        <v>7500</v>
      </c>
      <c r="D19" s="97"/>
      <c r="E19" s="97">
        <v>-1500</v>
      </c>
      <c r="F19" s="97"/>
      <c r="G19" s="97">
        <v>0</v>
      </c>
      <c r="H19" s="97"/>
      <c r="I19" s="97">
        <v>6000</v>
      </c>
    </row>
    <row r="20" spans="1:9" s="8" customFormat="1">
      <c r="A20" s="63"/>
      <c r="B20" s="59"/>
      <c r="C20" s="101"/>
      <c r="D20" s="97"/>
      <c r="E20" s="101"/>
      <c r="F20" s="97"/>
      <c r="G20" s="101"/>
      <c r="H20" s="97"/>
      <c r="I20" s="101"/>
    </row>
    <row r="21" spans="1:9" s="8" customFormat="1" ht="13.5" thickBot="1">
      <c r="A21" s="63" t="s">
        <v>258</v>
      </c>
      <c r="B21" s="59"/>
      <c r="C21" s="107">
        <f>SUM(C13:C19)</f>
        <v>10587</v>
      </c>
      <c r="D21" s="99">
        <f>SUM(D15+D16+D17+D19)</f>
        <v>0</v>
      </c>
      <c r="E21" s="107">
        <f>SUM(E13:E19)</f>
        <v>-4387</v>
      </c>
      <c r="F21" s="99">
        <f>SUM(F15+F16+F17+F19)</f>
        <v>0</v>
      </c>
      <c r="G21" s="107">
        <f>SUM(G13:G19)</f>
        <v>0</v>
      </c>
      <c r="H21" s="99">
        <f>SUM(H15+H16+H17+H19)</f>
        <v>0</v>
      </c>
      <c r="I21" s="107">
        <f>SUM(I13:I19)</f>
        <v>6200</v>
      </c>
    </row>
    <row r="22" spans="1:9" s="8" customFormat="1" ht="13.5" thickTop="1">
      <c r="A22" s="63"/>
      <c r="B22" s="59"/>
      <c r="C22" s="97"/>
      <c r="D22" s="97"/>
      <c r="E22" s="97"/>
      <c r="F22" s="16"/>
      <c r="G22" s="16"/>
      <c r="H22" s="16"/>
      <c r="I22" s="16"/>
    </row>
    <row r="23" spans="1:9" s="8" customFormat="1" ht="15.75">
      <c r="A23" s="6" t="s">
        <v>192</v>
      </c>
      <c r="B23" s="59"/>
      <c r="C23" s="59"/>
      <c r="D23" s="59"/>
      <c r="E23" s="82"/>
      <c r="F23" s="16"/>
      <c r="G23" s="16"/>
      <c r="H23" s="16"/>
      <c r="I23" s="16"/>
    </row>
    <row r="24" spans="1:9" s="8" customFormat="1" ht="25.5">
      <c r="A24" s="63"/>
      <c r="B24" s="59"/>
      <c r="C24" s="40" t="s">
        <v>502</v>
      </c>
      <c r="D24" s="40"/>
      <c r="E24" s="84" t="s">
        <v>503</v>
      </c>
    </row>
    <row r="25" spans="1:9" s="8" customFormat="1">
      <c r="A25" s="63"/>
      <c r="B25" s="59"/>
      <c r="C25" s="69" t="s">
        <v>201</v>
      </c>
      <c r="D25" s="60"/>
      <c r="E25" s="69" t="s">
        <v>201</v>
      </c>
    </row>
    <row r="26" spans="1:9" s="8" customFormat="1">
      <c r="A26" s="63"/>
      <c r="B26" s="59"/>
      <c r="C26" s="59"/>
      <c r="D26" s="59"/>
      <c r="E26" s="82"/>
    </row>
    <row r="27" spans="1:9" s="8" customFormat="1">
      <c r="A27" s="63" t="s">
        <v>504</v>
      </c>
      <c r="B27" s="59"/>
      <c r="C27" s="97">
        <v>0</v>
      </c>
      <c r="D27" s="97"/>
      <c r="E27" s="97">
        <v>0</v>
      </c>
    </row>
    <row r="28" spans="1:9" s="8" customFormat="1">
      <c r="A28" s="63" t="s">
        <v>505</v>
      </c>
      <c r="B28" s="59"/>
      <c r="C28" s="97">
        <v>1551</v>
      </c>
      <c r="D28" s="97"/>
      <c r="E28" s="97">
        <v>0</v>
      </c>
    </row>
    <row r="29" spans="1:9" s="8" customFormat="1">
      <c r="A29" s="63" t="s">
        <v>506</v>
      </c>
      <c r="B29" s="59"/>
      <c r="C29" s="97">
        <v>0</v>
      </c>
      <c r="D29" s="97"/>
      <c r="E29" s="14">
        <v>0</v>
      </c>
    </row>
    <row r="30" spans="1:9" s="8" customFormat="1">
      <c r="A30" s="63"/>
      <c r="B30" s="59"/>
      <c r="C30" s="97"/>
      <c r="D30" s="99"/>
      <c r="E30" s="97"/>
    </row>
    <row r="31" spans="1:9" s="8" customFormat="1" ht="13.5" thickBot="1">
      <c r="A31" s="63" t="s">
        <v>507</v>
      </c>
      <c r="B31" s="59"/>
      <c r="C31" s="77">
        <f>SUM(C27:C29)</f>
        <v>1551</v>
      </c>
      <c r="D31" s="99"/>
      <c r="E31" s="77">
        <f>SUM(E27:E29)</f>
        <v>0</v>
      </c>
    </row>
    <row r="32" spans="1:9" s="8" customFormat="1" ht="13.5" thickTop="1">
      <c r="A32" s="63"/>
      <c r="B32" s="59"/>
      <c r="C32" s="59"/>
      <c r="D32" s="62"/>
      <c r="E32" s="82"/>
    </row>
    <row r="33" spans="1:5" s="8" customFormat="1">
      <c r="A33" s="63" t="s">
        <v>621</v>
      </c>
      <c r="B33" s="59"/>
      <c r="C33" s="59"/>
      <c r="D33" s="59"/>
      <c r="E33" s="59"/>
    </row>
    <row r="34" spans="1:5" s="8" customFormat="1">
      <c r="A34" s="63" t="s">
        <v>140</v>
      </c>
      <c r="B34" s="59"/>
      <c r="C34" s="59"/>
      <c r="D34" s="59"/>
      <c r="E34" s="59"/>
    </row>
    <row r="35" spans="1:5" s="8" customFormat="1">
      <c r="A35" s="63" t="s">
        <v>194</v>
      </c>
      <c r="B35" s="59"/>
      <c r="C35" s="59"/>
      <c r="D35" s="59"/>
      <c r="E35" s="59"/>
    </row>
    <row r="36" spans="1:5" s="8" customFormat="1">
      <c r="A36" s="63"/>
      <c r="B36" s="59"/>
      <c r="C36" s="59"/>
      <c r="D36" s="59"/>
      <c r="E36" s="59"/>
    </row>
    <row r="37" spans="1:5" ht="15.75">
      <c r="A37" s="6" t="s">
        <v>193</v>
      </c>
    </row>
    <row r="39" spans="1:5">
      <c r="A39" s="63" t="s">
        <v>562</v>
      </c>
    </row>
  </sheetData>
  <customSheetViews>
    <customSheetView guid="{E870EA32-3596-4ACE-BF42-EBF1D4B6B996}" hiddenRows="1">
      <selection activeCell="A33" sqref="A33"/>
      <pageMargins left="0.18" right="0.24" top="0.98425196850393704" bottom="0.51181102362204722" header="0.51181102362204722" footer="0.23622047244094491"/>
      <pageSetup paperSize="9" scale="75" orientation="portrait" horizontalDpi="4294967292" r:id="rId1"/>
      <headerFooter alignWithMargins="0">
        <oddFooter>&amp;C&amp;"Times New Roman,Regular"41</oddFooter>
      </headerFooter>
    </customSheetView>
    <customSheetView guid="{A8C3D583-3667-49E0-B16B-DB0F9B81DCD0}" hiddenRows="1" showRuler="0">
      <selection activeCell="A33" sqref="A33"/>
      <pageMargins left="0.18" right="0.24" top="0.98425196850393704" bottom="0.51181102362204722" header="0.51181102362204722" footer="0.23622047244094491"/>
      <pageSetup paperSize="9" scale="75" orientation="portrait" horizontalDpi="4294967292" r:id="rId2"/>
      <headerFooter alignWithMargins="0">
        <oddFooter>&amp;C&amp;"Times New Roman,Regular"41</oddFooter>
      </headerFooter>
    </customSheetView>
    <customSheetView guid="{96CA42AB-7D8B-42C8-B17A-24FFA0448CCA}" showPageBreaks="1" hiddenRows="1" showRuler="0">
      <selection activeCell="A25" sqref="A25"/>
      <pageMargins left="0.18" right="0.24" top="0.98425196850393704" bottom="0.51181102362204722" header="0.51181102362204722" footer="0.23622047244094491"/>
      <pageSetup paperSize="9" scale="75" orientation="portrait" horizontalDpi="4294967292" r:id="rId3"/>
      <headerFooter alignWithMargins="0">
        <oddFooter>&amp;C&amp;"Times New Roman,Regular"39</oddFooter>
      </headerFooter>
    </customSheetView>
    <customSheetView guid="{DAAFC7C9-4623-49AF-9992-400CC9CB553D}" showPageBreaks="1" hiddenRows="1" showRuler="0">
      <selection activeCell="A33" sqref="A33"/>
      <pageMargins left="0.18" right="0.24" top="0.98425196850393704" bottom="0.51181102362204722" header="0.51181102362204722" footer="0.23622047244094491"/>
      <pageSetup paperSize="9" scale="75" orientation="portrait" horizontalDpi="4294967292" r:id="rId4"/>
      <headerFooter alignWithMargins="0">
        <oddFooter>&amp;C&amp;"Times New Roman,Regular"41</oddFooter>
      </headerFooter>
    </customSheetView>
  </customSheetViews>
  <phoneticPr fontId="0" type="noConversion"/>
  <pageMargins left="0.18" right="0.24" top="0.98425196850393704" bottom="0.51181102362204722" header="0.51181102362204722" footer="0.23622047244094491"/>
  <pageSetup paperSize="9" scale="75" orientation="portrait" horizontalDpi="4294967292" r:id="rId5"/>
  <headerFooter alignWithMargins="0">
    <oddFooter>&amp;C&amp;"Times New Roman,Regular"41</oddFooter>
  </headerFooter>
  <drawing r:id="rId6"/>
</worksheet>
</file>

<file path=xl/worksheets/sheet23.xml><?xml version="1.0" encoding="utf-8"?>
<worksheet xmlns="http://schemas.openxmlformats.org/spreadsheetml/2006/main" xmlns:r="http://schemas.openxmlformats.org/officeDocument/2006/relationships">
  <sheetPr>
    <pageSetUpPr fitToPage="1"/>
  </sheetPr>
  <dimension ref="A1:H47"/>
  <sheetViews>
    <sheetView zoomScaleNormal="100" workbookViewId="0">
      <selection activeCell="A33" sqref="A33"/>
    </sheetView>
  </sheetViews>
  <sheetFormatPr defaultRowHeight="12.75"/>
  <cols>
    <col min="1" max="1" width="40.5703125" customWidth="1"/>
    <col min="2" max="2" width="16.7109375" customWidth="1"/>
    <col min="3" max="3" width="2.5703125" customWidth="1"/>
    <col min="4" max="4" width="13.85546875" customWidth="1"/>
    <col min="5" max="5" width="2.42578125" customWidth="1"/>
    <col min="6" max="6" width="16.140625" bestFit="1" customWidth="1"/>
    <col min="7" max="7" width="10.7109375" bestFit="1" customWidth="1"/>
  </cols>
  <sheetData>
    <row r="1" spans="1:8" ht="15.75">
      <c r="A1" s="6" t="s">
        <v>195</v>
      </c>
      <c r="B1" s="59"/>
      <c r="C1" s="59"/>
      <c r="D1" s="59"/>
      <c r="E1" s="59"/>
      <c r="F1" s="59"/>
      <c r="G1" s="59"/>
      <c r="H1" s="59"/>
    </row>
    <row r="2" spans="1:8" ht="15.75">
      <c r="A2" s="6"/>
      <c r="B2" s="59"/>
      <c r="C2" s="59"/>
      <c r="D2" s="59"/>
      <c r="E2" s="59"/>
      <c r="F2" s="59"/>
      <c r="G2" s="59"/>
      <c r="H2" s="59"/>
    </row>
    <row r="3" spans="1:8">
      <c r="A3" s="13" t="s">
        <v>626</v>
      </c>
      <c r="B3" s="12"/>
      <c r="C3" s="12"/>
      <c r="D3" s="12"/>
      <c r="E3" s="12"/>
      <c r="F3" s="12"/>
      <c r="G3" s="12"/>
      <c r="H3" s="12"/>
    </row>
    <row r="4" spans="1:8">
      <c r="A4" s="13" t="s">
        <v>17</v>
      </c>
      <c r="B4" s="12"/>
      <c r="C4" s="12"/>
      <c r="D4" s="12"/>
      <c r="E4" s="12"/>
      <c r="F4" s="12"/>
      <c r="G4" s="12"/>
      <c r="H4" s="12"/>
    </row>
    <row r="5" spans="1:8">
      <c r="A5" s="13" t="s">
        <v>627</v>
      </c>
      <c r="B5" s="12"/>
      <c r="C5" s="12"/>
      <c r="D5" s="12"/>
      <c r="E5" s="12"/>
      <c r="F5" s="12"/>
      <c r="G5" s="12"/>
      <c r="H5" s="12"/>
    </row>
    <row r="6" spans="1:8">
      <c r="A6" s="13"/>
      <c r="B6" s="12"/>
      <c r="C6" s="12"/>
      <c r="D6" s="12"/>
      <c r="E6" s="12"/>
      <c r="F6" s="12"/>
      <c r="G6" s="12"/>
      <c r="H6" s="12"/>
    </row>
    <row r="7" spans="1:8">
      <c r="A7" s="9" t="s">
        <v>628</v>
      </c>
      <c r="B7" s="59"/>
      <c r="C7" s="59"/>
      <c r="D7" s="59"/>
      <c r="E7" s="59"/>
      <c r="F7" s="59"/>
      <c r="G7" s="59"/>
      <c r="H7" s="12"/>
    </row>
    <row r="8" spans="1:8">
      <c r="A8" s="63"/>
      <c r="B8" s="59"/>
      <c r="C8" s="59"/>
      <c r="D8" s="59"/>
      <c r="E8" s="59"/>
      <c r="F8" s="59"/>
      <c r="G8" s="59"/>
      <c r="H8" s="12"/>
    </row>
    <row r="9" spans="1:8">
      <c r="A9" s="63" t="s">
        <v>629</v>
      </c>
      <c r="B9" s="59"/>
      <c r="C9" s="59"/>
      <c r="D9" s="59"/>
      <c r="E9" s="59"/>
      <c r="F9" s="59"/>
      <c r="G9" s="59"/>
      <c r="H9" s="12"/>
    </row>
    <row r="10" spans="1:8">
      <c r="A10" s="63" t="s">
        <v>85</v>
      </c>
      <c r="B10" s="59"/>
      <c r="C10" s="59"/>
      <c r="D10" s="139"/>
      <c r="E10" s="140"/>
      <c r="F10" s="139"/>
      <c r="G10" s="59"/>
      <c r="H10" s="12"/>
    </row>
    <row r="11" spans="1:8">
      <c r="A11" s="90"/>
      <c r="B11" s="87"/>
      <c r="C11" s="87"/>
      <c r="D11" s="133"/>
      <c r="E11" s="133"/>
      <c r="F11" s="133"/>
      <c r="G11" s="12"/>
      <c r="H11" s="12"/>
    </row>
    <row r="12" spans="1:8">
      <c r="A12" s="13" t="s">
        <v>108</v>
      </c>
      <c r="B12" s="87"/>
      <c r="C12" s="87"/>
      <c r="D12" s="133"/>
      <c r="E12" s="133"/>
      <c r="F12" s="133"/>
      <c r="G12" s="12"/>
      <c r="H12" s="12"/>
    </row>
    <row r="13" spans="1:8">
      <c r="A13" s="13"/>
      <c r="B13" s="12"/>
      <c r="C13" s="12"/>
      <c r="D13" s="130"/>
      <c r="E13" s="130"/>
      <c r="F13" s="130"/>
      <c r="G13" s="12"/>
      <c r="H13" s="12"/>
    </row>
    <row r="14" spans="1:8">
      <c r="A14" s="13" t="s">
        <v>633</v>
      </c>
      <c r="B14" s="12"/>
      <c r="C14" s="12"/>
      <c r="D14" s="12"/>
      <c r="E14" s="12"/>
      <c r="F14" s="12"/>
      <c r="G14" s="12"/>
      <c r="H14" s="12"/>
    </row>
    <row r="15" spans="1:8">
      <c r="A15" s="13" t="s">
        <v>634</v>
      </c>
      <c r="B15" s="12"/>
      <c r="C15" s="12"/>
      <c r="D15" s="12"/>
      <c r="E15" s="12"/>
      <c r="F15" s="12"/>
      <c r="G15" s="12"/>
      <c r="H15" s="12"/>
    </row>
    <row r="16" spans="1:8">
      <c r="A16" s="13" t="s">
        <v>635</v>
      </c>
      <c r="B16" s="12"/>
      <c r="C16" s="12"/>
      <c r="D16" s="12"/>
      <c r="E16" s="12"/>
      <c r="F16" s="12"/>
      <c r="G16" s="12"/>
      <c r="H16" s="12"/>
    </row>
    <row r="17" spans="1:8">
      <c r="A17" s="13"/>
      <c r="B17" s="12"/>
      <c r="C17" s="12"/>
      <c r="D17" s="12"/>
      <c r="E17" s="12"/>
      <c r="F17" s="12"/>
      <c r="G17" s="12"/>
      <c r="H17" s="12"/>
    </row>
    <row r="18" spans="1:8">
      <c r="A18" s="13" t="s">
        <v>623</v>
      </c>
      <c r="B18" s="12"/>
      <c r="C18" s="12"/>
      <c r="D18" s="141"/>
      <c r="E18" s="12"/>
      <c r="F18" s="13" t="s">
        <v>636</v>
      </c>
      <c r="G18" s="12"/>
      <c r="H18" s="12"/>
    </row>
    <row r="19" spans="1:8">
      <c r="A19" s="13" t="s">
        <v>596</v>
      </c>
      <c r="B19" s="12"/>
      <c r="C19" s="12"/>
      <c r="D19" s="141"/>
      <c r="E19" s="12"/>
      <c r="F19" s="13" t="s">
        <v>637</v>
      </c>
      <c r="G19" s="12"/>
      <c r="H19" s="12"/>
    </row>
    <row r="20" spans="1:8">
      <c r="A20" s="13" t="s">
        <v>597</v>
      </c>
      <c r="B20" s="12"/>
      <c r="C20" s="12"/>
      <c r="D20" s="141"/>
      <c r="E20" s="12"/>
      <c r="F20" s="13" t="s">
        <v>624</v>
      </c>
      <c r="G20" s="12"/>
      <c r="H20" s="12"/>
    </row>
    <row r="21" spans="1:8">
      <c r="A21" s="13" t="s">
        <v>123</v>
      </c>
      <c r="B21" s="12"/>
      <c r="C21" s="12"/>
      <c r="D21" s="141"/>
      <c r="E21" s="12"/>
      <c r="F21" s="13" t="s">
        <v>124</v>
      </c>
      <c r="G21" s="12"/>
      <c r="H21" s="12"/>
    </row>
    <row r="22" spans="1:8">
      <c r="A22" s="13" t="s">
        <v>598</v>
      </c>
      <c r="B22" s="12"/>
      <c r="C22" s="12"/>
      <c r="D22" s="141"/>
      <c r="E22" s="12"/>
      <c r="F22" s="13" t="s">
        <v>625</v>
      </c>
      <c r="G22" s="12"/>
      <c r="H22" s="12"/>
    </row>
    <row r="23" spans="1:8">
      <c r="A23" s="13" t="s">
        <v>117</v>
      </c>
      <c r="B23" s="12"/>
      <c r="C23" s="12"/>
      <c r="D23" s="141"/>
      <c r="E23" s="12"/>
      <c r="F23" s="13" t="s">
        <v>120</v>
      </c>
      <c r="G23" s="12"/>
      <c r="H23" s="12"/>
    </row>
    <row r="24" spans="1:8">
      <c r="A24" s="13"/>
      <c r="B24" s="12"/>
      <c r="C24" s="12"/>
      <c r="D24" s="141"/>
      <c r="E24" s="12"/>
      <c r="F24" s="12"/>
      <c r="G24" s="12"/>
      <c r="H24" s="12"/>
    </row>
    <row r="25" spans="1:8">
      <c r="A25" s="13" t="s">
        <v>159</v>
      </c>
      <c r="B25" s="12"/>
      <c r="C25" s="12"/>
      <c r="D25" s="141"/>
      <c r="E25" s="12"/>
      <c r="F25" s="13" t="s">
        <v>121</v>
      </c>
      <c r="G25" s="12"/>
      <c r="H25" s="12"/>
    </row>
    <row r="26" spans="1:8">
      <c r="A26" s="13"/>
      <c r="B26" s="12"/>
      <c r="C26" s="12"/>
      <c r="D26" s="141"/>
      <c r="E26" s="12"/>
      <c r="F26" s="141"/>
      <c r="G26" s="12"/>
      <c r="H26" s="12"/>
    </row>
    <row r="27" spans="1:8">
      <c r="A27" s="13" t="s">
        <v>122</v>
      </c>
      <c r="B27" s="12"/>
      <c r="C27" s="12"/>
      <c r="D27" s="141"/>
      <c r="E27" s="12"/>
      <c r="F27" s="141"/>
      <c r="G27" s="12"/>
      <c r="H27" s="12"/>
    </row>
    <row r="28" spans="1:8">
      <c r="A28" s="13"/>
      <c r="B28" s="12"/>
      <c r="C28" s="12"/>
      <c r="D28" s="12"/>
      <c r="E28" s="12"/>
      <c r="F28" s="12"/>
      <c r="G28" s="12"/>
      <c r="H28" s="12"/>
    </row>
    <row r="29" spans="1:8">
      <c r="A29" s="13" t="s">
        <v>160</v>
      </c>
      <c r="B29" s="12"/>
      <c r="C29" s="12"/>
      <c r="D29" s="12"/>
      <c r="E29" s="12"/>
      <c r="F29" s="12"/>
      <c r="G29" s="12"/>
      <c r="H29" s="12"/>
    </row>
    <row r="30" spans="1:8">
      <c r="A30" s="13" t="s">
        <v>92</v>
      </c>
      <c r="B30" s="12"/>
      <c r="C30" s="12"/>
      <c r="D30" s="12"/>
      <c r="E30" s="12"/>
      <c r="F30" s="12"/>
      <c r="G30" s="12"/>
      <c r="H30" s="12"/>
    </row>
    <row r="31" spans="1:8">
      <c r="A31" s="13" t="s">
        <v>18</v>
      </c>
      <c r="B31" s="12"/>
      <c r="C31" s="12"/>
      <c r="D31" s="12"/>
      <c r="E31" s="12"/>
      <c r="F31" s="12"/>
      <c r="G31" s="12"/>
      <c r="H31" s="12"/>
    </row>
    <row r="32" spans="1:8">
      <c r="A32" s="13" t="s">
        <v>109</v>
      </c>
      <c r="B32" s="12"/>
      <c r="C32" s="12"/>
      <c r="D32" s="12"/>
      <c r="E32" s="12"/>
      <c r="F32" s="12"/>
      <c r="G32" s="12"/>
      <c r="H32" s="12"/>
    </row>
    <row r="33" spans="1:8">
      <c r="A33" s="13" t="s">
        <v>110</v>
      </c>
      <c r="B33" s="12"/>
      <c r="C33" s="12"/>
      <c r="D33" s="12"/>
      <c r="E33" s="12"/>
      <c r="F33" s="12"/>
      <c r="G33" s="12"/>
      <c r="H33" s="12"/>
    </row>
    <row r="34" spans="1:8">
      <c r="A34" s="141"/>
      <c r="B34" s="141"/>
      <c r="C34" s="141"/>
      <c r="D34" s="141"/>
      <c r="E34" s="141"/>
      <c r="F34" s="141"/>
      <c r="G34" s="141"/>
      <c r="H34" s="59"/>
    </row>
    <row r="35" spans="1:8">
      <c r="A35" s="13" t="s">
        <v>103</v>
      </c>
      <c r="B35" s="12"/>
      <c r="C35" s="12"/>
      <c r="D35" s="12"/>
      <c r="E35" s="12"/>
      <c r="F35" s="12"/>
      <c r="G35" s="12"/>
      <c r="H35" s="12"/>
    </row>
    <row r="36" spans="1:8">
      <c r="A36" s="13"/>
      <c r="B36" s="12"/>
      <c r="C36" s="12"/>
      <c r="D36" s="130"/>
      <c r="E36" s="130"/>
      <c r="F36" s="130"/>
      <c r="G36" s="12"/>
      <c r="H36" s="12"/>
    </row>
    <row r="37" spans="1:8">
      <c r="A37" s="13" t="s">
        <v>19</v>
      </c>
      <c r="B37" s="12"/>
      <c r="C37" s="12"/>
      <c r="D37" s="130"/>
      <c r="E37" s="130"/>
      <c r="F37" s="130"/>
      <c r="G37" s="12"/>
      <c r="H37" s="12"/>
    </row>
    <row r="38" spans="1:8">
      <c r="A38" s="13" t="s">
        <v>100</v>
      </c>
      <c r="B38" s="12"/>
      <c r="C38" s="12"/>
      <c r="D38" s="130"/>
      <c r="E38" s="130"/>
      <c r="F38" s="130"/>
      <c r="G38" s="12"/>
      <c r="H38" s="12"/>
    </row>
    <row r="39" spans="1:8">
      <c r="A39" s="13" t="s">
        <v>630</v>
      </c>
      <c r="B39" s="12"/>
      <c r="C39" s="12"/>
      <c r="D39" s="44"/>
      <c r="E39" s="44"/>
      <c r="F39" s="44"/>
      <c r="G39" s="12"/>
      <c r="H39" s="12"/>
    </row>
    <row r="40" spans="1:8">
      <c r="A40" s="13" t="s">
        <v>631</v>
      </c>
      <c r="B40" s="12"/>
      <c r="C40" s="12"/>
      <c r="D40" s="12"/>
      <c r="E40" s="12"/>
      <c r="F40" s="12"/>
      <c r="G40" s="12"/>
      <c r="H40" s="12"/>
    </row>
    <row r="41" spans="1:8">
      <c r="A41" s="13" t="s">
        <v>632</v>
      </c>
      <c r="B41" s="12"/>
      <c r="C41" s="12"/>
      <c r="D41" s="130"/>
      <c r="E41" s="130"/>
      <c r="F41" s="130"/>
      <c r="G41" s="12"/>
      <c r="H41" s="12"/>
    </row>
    <row r="42" spans="1:8">
      <c r="A42" s="13"/>
      <c r="B42" s="12"/>
      <c r="C42" s="12"/>
      <c r="D42" s="130"/>
      <c r="E42" s="130"/>
      <c r="F42" s="130"/>
      <c r="G42" s="12"/>
      <c r="H42" s="12"/>
    </row>
    <row r="43" spans="1:8">
      <c r="A43" s="141"/>
      <c r="B43" s="141"/>
      <c r="C43" s="141"/>
      <c r="D43" s="141"/>
      <c r="E43" s="141"/>
      <c r="F43" s="141"/>
      <c r="G43" s="141"/>
      <c r="H43" s="59"/>
    </row>
    <row r="44" spans="1:8">
      <c r="A44" s="141"/>
      <c r="B44" s="141"/>
      <c r="C44" s="141"/>
      <c r="D44" s="141"/>
      <c r="E44" s="141"/>
      <c r="F44" s="141"/>
      <c r="G44" s="141"/>
      <c r="H44" s="59"/>
    </row>
    <row r="45" spans="1:8">
      <c r="A45" s="141"/>
      <c r="B45" s="141"/>
      <c r="C45" s="141"/>
      <c r="D45" s="141"/>
      <c r="E45" s="141"/>
      <c r="F45" s="141"/>
      <c r="G45" s="141"/>
      <c r="H45" s="59"/>
    </row>
    <row r="46" spans="1:8">
      <c r="A46" s="141"/>
      <c r="B46" s="141"/>
      <c r="C46" s="141"/>
      <c r="D46" s="141"/>
      <c r="E46" s="141"/>
      <c r="F46" s="141"/>
      <c r="G46" s="141"/>
    </row>
    <row r="47" spans="1:8">
      <c r="A47" s="141"/>
      <c r="B47" s="141"/>
      <c r="C47" s="141"/>
      <c r="D47" s="141"/>
      <c r="E47" s="141"/>
      <c r="F47" s="141"/>
      <c r="G47" s="141"/>
    </row>
  </sheetData>
  <customSheetViews>
    <customSheetView guid="{E870EA32-3596-4ACE-BF42-EBF1D4B6B996}" fitToPage="1">
      <selection activeCell="A33" sqref="A33"/>
      <pageMargins left="0.75" right="0.75" top="1" bottom="1" header="0.5" footer="0.5"/>
      <pageSetup paperSize="9" scale="85" orientation="portrait" r:id="rId1"/>
      <headerFooter alignWithMargins="0">
        <oddFooter>&amp;C42</oddFooter>
      </headerFooter>
    </customSheetView>
    <customSheetView guid="{A8C3D583-3667-49E0-B16B-DB0F9B81DCD0}" fitToPage="1" showRuler="0">
      <selection activeCell="A33" sqref="A33"/>
      <pageMargins left="0.75" right="0.75" top="1" bottom="1" header="0.5" footer="0.5"/>
      <pageSetup paperSize="9" scale="85" orientation="portrait" r:id="rId2"/>
      <headerFooter alignWithMargins="0">
        <oddFooter>&amp;C42</oddFooter>
      </headerFooter>
    </customSheetView>
    <customSheetView guid="{96CA42AB-7D8B-42C8-B17A-24FFA0448CCA}" showPageBreaks="1" fitToPage="1" showRuler="0" topLeftCell="A12">
      <selection activeCell="A43" sqref="A43:IV45"/>
      <pageMargins left="0.75" right="0.75" top="1" bottom="1" header="0.5" footer="0.5"/>
      <pageSetup paperSize="9" scale="85" orientation="portrait" r:id="rId3"/>
      <headerFooter alignWithMargins="0">
        <oddFooter>&amp;C40</oddFooter>
      </headerFooter>
    </customSheetView>
    <customSheetView guid="{DAAFC7C9-4623-49AF-9992-400CC9CB553D}" showPageBreaks="1" fitToPage="1" showRuler="0">
      <selection activeCell="A33" sqref="A33"/>
      <pageMargins left="0.75" right="0.75" top="1" bottom="1" header="0.5" footer="0.5"/>
      <pageSetup paperSize="9" scale="85" orientation="portrait" r:id="rId4"/>
      <headerFooter alignWithMargins="0">
        <oddFooter>&amp;C42</oddFooter>
      </headerFooter>
    </customSheetView>
  </customSheetViews>
  <phoneticPr fontId="0" type="noConversion"/>
  <pageMargins left="0.75" right="0.75" top="1" bottom="1" header="0.5" footer="0.5"/>
  <pageSetup paperSize="9" scale="85" orientation="portrait" r:id="rId5"/>
  <headerFooter alignWithMargins="0">
    <oddFooter>&amp;C42</oddFooter>
  </headerFooter>
</worksheet>
</file>

<file path=xl/worksheets/sheet24.xml><?xml version="1.0" encoding="utf-8"?>
<worksheet xmlns="http://schemas.openxmlformats.org/spreadsheetml/2006/main" xmlns:r="http://schemas.openxmlformats.org/officeDocument/2006/relationships">
  <dimension ref="A1:H108"/>
  <sheetViews>
    <sheetView topLeftCell="A5" zoomScaleNormal="100" workbookViewId="0">
      <selection activeCell="A33" sqref="A33"/>
    </sheetView>
  </sheetViews>
  <sheetFormatPr defaultRowHeight="12.75"/>
  <cols>
    <col min="1" max="1" width="35.42578125" customWidth="1"/>
    <col min="2" max="2" width="15.5703125" customWidth="1"/>
    <col min="3" max="3" width="2.85546875" customWidth="1"/>
    <col min="4" max="4" width="14.42578125" customWidth="1"/>
    <col min="5" max="5" width="2.5703125" customWidth="1"/>
    <col min="6" max="6" width="17.140625" customWidth="1"/>
    <col min="7" max="7" width="2.5703125" customWidth="1"/>
    <col min="8" max="8" width="12.5703125" customWidth="1"/>
  </cols>
  <sheetData>
    <row r="1" spans="1:8" ht="15.75">
      <c r="A1" s="6" t="s">
        <v>49</v>
      </c>
    </row>
    <row r="2" spans="1:8" ht="15.75">
      <c r="A2" s="6"/>
    </row>
    <row r="3" spans="1:8">
      <c r="A3" s="9" t="s">
        <v>20</v>
      </c>
      <c r="B3" s="59"/>
      <c r="C3" s="59"/>
      <c r="D3" s="59"/>
      <c r="E3" s="59"/>
      <c r="F3" s="59"/>
      <c r="G3" s="59"/>
      <c r="H3" s="59"/>
    </row>
    <row r="4" spans="1:8">
      <c r="A4" s="138"/>
      <c r="B4" s="138"/>
      <c r="C4" s="138"/>
      <c r="D4" s="138"/>
      <c r="E4" s="138"/>
      <c r="F4" s="138"/>
      <c r="G4" s="138"/>
      <c r="H4" s="59"/>
    </row>
    <row r="5" spans="1:8">
      <c r="A5" s="63" t="s">
        <v>21</v>
      </c>
      <c r="B5" s="138"/>
      <c r="C5" s="138"/>
      <c r="D5" s="138"/>
      <c r="E5" s="138"/>
      <c r="F5" s="138"/>
      <c r="G5" s="138"/>
      <c r="H5" s="59"/>
    </row>
    <row r="6" spans="1:8">
      <c r="A6" s="63" t="s">
        <v>156</v>
      </c>
      <c r="B6" s="138"/>
      <c r="C6" s="138"/>
      <c r="D6" s="138"/>
      <c r="E6" s="138"/>
      <c r="F6" s="138"/>
      <c r="G6" s="138"/>
      <c r="H6" s="59"/>
    </row>
    <row r="7" spans="1:8">
      <c r="A7" s="63" t="s">
        <v>157</v>
      </c>
      <c r="B7" s="138"/>
      <c r="C7" s="138"/>
      <c r="D7" s="138"/>
      <c r="E7" s="138"/>
      <c r="F7" s="138"/>
      <c r="G7" s="138"/>
      <c r="H7" s="59"/>
    </row>
    <row r="8" spans="1:8">
      <c r="A8" s="63" t="s">
        <v>91</v>
      </c>
      <c r="B8" s="59"/>
      <c r="C8" s="59"/>
      <c r="D8" s="59"/>
      <c r="E8" s="59"/>
      <c r="F8" s="59"/>
      <c r="G8" s="59"/>
      <c r="H8" s="59"/>
    </row>
    <row r="9" spans="1:8">
      <c r="A9" s="63"/>
      <c r="B9" s="59"/>
      <c r="C9" s="59"/>
      <c r="D9" s="59"/>
      <c r="E9" s="59"/>
      <c r="F9" s="59"/>
      <c r="G9" s="59"/>
      <c r="H9" s="59"/>
    </row>
    <row r="10" spans="1:8">
      <c r="A10" s="63" t="s">
        <v>108</v>
      </c>
      <c r="B10" s="87"/>
      <c r="C10" s="87"/>
      <c r="D10" s="133"/>
      <c r="E10" s="133"/>
      <c r="F10" s="141"/>
      <c r="G10" s="141"/>
      <c r="H10" s="12"/>
    </row>
    <row r="11" spans="1:8">
      <c r="A11" s="13"/>
      <c r="B11" s="12"/>
      <c r="C11" s="12"/>
      <c r="D11" s="130"/>
      <c r="E11" s="130"/>
      <c r="F11" s="141"/>
      <c r="G11" s="141"/>
      <c r="H11" s="12"/>
    </row>
    <row r="12" spans="1:8">
      <c r="A12" s="13" t="s">
        <v>115</v>
      </c>
      <c r="B12" s="12"/>
      <c r="C12" s="12"/>
      <c r="D12" s="12"/>
      <c r="E12" s="12"/>
      <c r="F12" s="141"/>
      <c r="G12" s="141"/>
      <c r="H12" s="12"/>
    </row>
    <row r="13" spans="1:8">
      <c r="A13" s="13" t="s">
        <v>634</v>
      </c>
      <c r="B13" s="12"/>
      <c r="C13" s="12"/>
      <c r="D13" s="12"/>
      <c r="E13" s="12"/>
      <c r="F13" s="141"/>
      <c r="G13" s="141"/>
      <c r="H13" s="12"/>
    </row>
    <row r="14" spans="1:8">
      <c r="A14" s="13" t="s">
        <v>635</v>
      </c>
      <c r="B14" s="12"/>
      <c r="C14" s="12"/>
      <c r="D14" s="12"/>
      <c r="E14" s="12"/>
      <c r="F14" s="141"/>
      <c r="G14" s="141"/>
      <c r="H14" s="12"/>
    </row>
    <row r="15" spans="1:8">
      <c r="A15" s="13"/>
      <c r="B15" s="12"/>
      <c r="C15" s="12"/>
      <c r="D15" s="12"/>
      <c r="E15" s="12"/>
      <c r="F15" s="141"/>
      <c r="G15" s="141"/>
      <c r="H15" s="12"/>
    </row>
    <row r="16" spans="1:8">
      <c r="A16" s="13" t="s">
        <v>623</v>
      </c>
      <c r="B16" s="12"/>
      <c r="C16" s="12"/>
      <c r="D16" s="13" t="s">
        <v>104</v>
      </c>
      <c r="E16" s="12"/>
      <c r="F16" s="141"/>
      <c r="G16" s="141"/>
      <c r="H16" s="12"/>
    </row>
    <row r="17" spans="1:8">
      <c r="A17" s="13" t="s">
        <v>596</v>
      </c>
      <c r="B17" s="12"/>
      <c r="C17" s="12"/>
      <c r="D17" s="13" t="s">
        <v>116</v>
      </c>
      <c r="E17" s="12"/>
      <c r="F17" s="141"/>
      <c r="G17" s="141"/>
      <c r="H17" s="12"/>
    </row>
    <row r="18" spans="1:8">
      <c r="A18" s="13" t="s">
        <v>597</v>
      </c>
      <c r="B18" s="12"/>
      <c r="C18" s="12"/>
      <c r="D18" s="13" t="s">
        <v>105</v>
      </c>
      <c r="E18" s="12"/>
      <c r="F18" s="141"/>
      <c r="G18" s="141"/>
      <c r="H18" s="12"/>
    </row>
    <row r="19" spans="1:8">
      <c r="A19" s="13" t="s">
        <v>123</v>
      </c>
      <c r="B19" s="12"/>
      <c r="C19" s="12"/>
      <c r="D19" s="13" t="s">
        <v>105</v>
      </c>
      <c r="E19" s="12"/>
      <c r="F19" s="141"/>
      <c r="G19" s="141"/>
      <c r="H19" s="12"/>
    </row>
    <row r="20" spans="1:8">
      <c r="A20" s="13" t="s">
        <v>598</v>
      </c>
      <c r="B20" s="12"/>
      <c r="C20" s="12"/>
      <c r="D20" s="13" t="s">
        <v>105</v>
      </c>
      <c r="E20" s="12"/>
      <c r="F20" s="141"/>
      <c r="G20" s="141"/>
      <c r="H20" s="12"/>
    </row>
    <row r="21" spans="1:8">
      <c r="A21" s="13" t="s">
        <v>117</v>
      </c>
      <c r="B21" s="12"/>
      <c r="C21" s="12"/>
      <c r="D21" s="13" t="s">
        <v>106</v>
      </c>
      <c r="E21" s="12"/>
      <c r="F21" s="141"/>
      <c r="G21" s="141"/>
      <c r="H21" s="12"/>
    </row>
    <row r="22" spans="1:8">
      <c r="A22" s="13"/>
      <c r="B22" s="12"/>
      <c r="C22" s="12"/>
      <c r="D22" s="12"/>
      <c r="E22" s="12"/>
      <c r="F22" s="141"/>
      <c r="G22" s="141"/>
      <c r="H22" s="12"/>
    </row>
    <row r="23" spans="1:8">
      <c r="A23" s="13" t="s">
        <v>159</v>
      </c>
      <c r="B23" s="12"/>
      <c r="C23" s="12"/>
      <c r="D23" s="13" t="s">
        <v>107</v>
      </c>
      <c r="E23" s="12"/>
      <c r="F23" s="141"/>
      <c r="G23" s="141"/>
      <c r="H23" s="12"/>
    </row>
    <row r="24" spans="1:8">
      <c r="A24" s="13"/>
      <c r="B24" s="12"/>
      <c r="C24" s="12"/>
      <c r="D24" s="12"/>
      <c r="E24" s="12"/>
      <c r="F24" s="12"/>
      <c r="G24" s="12"/>
      <c r="H24" s="12"/>
    </row>
    <row r="25" spans="1:8">
      <c r="A25" s="13"/>
      <c r="B25" s="12"/>
      <c r="C25" s="12"/>
      <c r="D25" s="12"/>
      <c r="E25" s="12"/>
      <c r="F25" s="12"/>
      <c r="G25" s="12"/>
      <c r="H25" s="12"/>
    </row>
    <row r="26" spans="1:8">
      <c r="A26" s="13" t="s">
        <v>103</v>
      </c>
      <c r="B26" s="12"/>
      <c r="C26" s="12"/>
      <c r="D26" s="12"/>
      <c r="E26" s="12"/>
      <c r="F26" s="12"/>
      <c r="G26" s="12"/>
      <c r="H26" s="12"/>
    </row>
    <row r="27" spans="1:8">
      <c r="A27" s="13"/>
      <c r="B27" s="12"/>
      <c r="C27" s="12"/>
      <c r="D27" s="12"/>
      <c r="E27" s="12"/>
      <c r="F27" s="12"/>
      <c r="G27" s="12"/>
      <c r="H27" s="12"/>
    </row>
    <row r="28" spans="1:8">
      <c r="A28" s="13" t="s">
        <v>37</v>
      </c>
      <c r="B28" s="12"/>
      <c r="C28" s="12"/>
      <c r="D28" s="12"/>
      <c r="E28" s="12"/>
      <c r="F28" s="12"/>
      <c r="G28" s="12"/>
      <c r="H28" s="12"/>
    </row>
    <row r="29" spans="1:8">
      <c r="A29" s="13" t="s">
        <v>62</v>
      </c>
      <c r="B29" s="12"/>
      <c r="C29" s="12"/>
      <c r="D29" s="12"/>
      <c r="E29" s="12"/>
      <c r="F29" s="12"/>
      <c r="G29" s="12"/>
      <c r="H29" s="12"/>
    </row>
    <row r="30" spans="1:8" s="134" customFormat="1">
      <c r="A30" s="13"/>
      <c r="B30" s="12"/>
      <c r="C30" s="12"/>
      <c r="D30" s="12"/>
      <c r="E30" s="12"/>
      <c r="F30" s="12"/>
      <c r="G30" s="12"/>
      <c r="H30" s="12"/>
    </row>
    <row r="31" spans="1:8">
      <c r="A31" s="13"/>
      <c r="B31" s="12" t="s">
        <v>399</v>
      </c>
      <c r="C31" s="12"/>
      <c r="D31" s="12" t="s">
        <v>47</v>
      </c>
      <c r="E31" s="141"/>
      <c r="F31" s="141"/>
      <c r="G31" s="12"/>
      <c r="H31" s="12"/>
    </row>
    <row r="32" spans="1:8">
      <c r="A32" s="53" t="s">
        <v>638</v>
      </c>
      <c r="B32" s="142" t="s">
        <v>74</v>
      </c>
      <c r="C32" s="142"/>
      <c r="D32" s="142" t="s">
        <v>75</v>
      </c>
      <c r="E32" s="141"/>
      <c r="F32" s="141"/>
      <c r="G32" s="142"/>
      <c r="H32" s="12"/>
    </row>
    <row r="33" spans="1:8">
      <c r="A33" s="53" t="s">
        <v>639</v>
      </c>
      <c r="B33" s="142" t="s">
        <v>643</v>
      </c>
      <c r="C33" s="142"/>
      <c r="D33" s="142" t="s">
        <v>43</v>
      </c>
      <c r="E33" s="141"/>
      <c r="F33" s="141"/>
      <c r="G33" s="142"/>
      <c r="H33" s="12"/>
    </row>
    <row r="34" spans="1:8">
      <c r="A34" s="53" t="s">
        <v>640</v>
      </c>
      <c r="B34" s="142" t="s">
        <v>642</v>
      </c>
      <c r="C34" s="142"/>
      <c r="D34" s="142" t="s">
        <v>643</v>
      </c>
      <c r="E34" s="141"/>
      <c r="F34" s="141"/>
      <c r="G34" s="142"/>
      <c r="H34" s="141"/>
    </row>
    <row r="35" spans="1:8">
      <c r="A35" s="53" t="s">
        <v>641</v>
      </c>
      <c r="B35" s="142" t="s">
        <v>48</v>
      </c>
      <c r="C35" s="142"/>
      <c r="D35" s="142" t="s">
        <v>42</v>
      </c>
      <c r="E35" s="141"/>
      <c r="F35" s="141"/>
      <c r="G35" s="142"/>
      <c r="H35" s="141"/>
    </row>
    <row r="36" spans="1:8">
      <c r="A36" s="141"/>
      <c r="B36" s="141"/>
      <c r="C36" s="141"/>
      <c r="D36" s="141"/>
      <c r="E36" s="141"/>
      <c r="F36" s="141"/>
      <c r="G36" s="141"/>
      <c r="H36" s="141"/>
    </row>
    <row r="37" spans="1:8">
      <c r="A37" s="53" t="s">
        <v>22</v>
      </c>
      <c r="B37" s="141"/>
      <c r="C37" s="141"/>
      <c r="D37" s="141"/>
      <c r="E37" s="141"/>
      <c r="F37" s="141"/>
      <c r="G37" s="141"/>
      <c r="H37" s="141"/>
    </row>
    <row r="38" spans="1:8">
      <c r="A38" s="53" t="s">
        <v>644</v>
      </c>
      <c r="B38" s="141"/>
      <c r="C38" s="141"/>
      <c r="D38" s="141"/>
      <c r="E38" s="141"/>
      <c r="F38" s="141"/>
      <c r="G38" s="141"/>
      <c r="H38" s="141"/>
    </row>
    <row r="39" spans="1:8">
      <c r="A39" s="141"/>
      <c r="B39" s="141" t="s">
        <v>645</v>
      </c>
      <c r="C39" s="141"/>
      <c r="D39" s="141" t="s">
        <v>647</v>
      </c>
      <c r="E39" s="141"/>
      <c r="F39" s="141" t="s">
        <v>645</v>
      </c>
      <c r="G39" s="141"/>
      <c r="H39" s="141" t="s">
        <v>647</v>
      </c>
    </row>
    <row r="40" spans="1:8">
      <c r="A40" s="141"/>
      <c r="B40" s="141" t="s">
        <v>646</v>
      </c>
      <c r="C40" s="141"/>
      <c r="D40" s="13" t="s">
        <v>23</v>
      </c>
      <c r="E40" s="141"/>
      <c r="F40" s="141" t="s">
        <v>646</v>
      </c>
      <c r="G40" s="141"/>
      <c r="H40" s="13" t="s">
        <v>24</v>
      </c>
    </row>
    <row r="41" spans="1:8">
      <c r="A41" s="141"/>
      <c r="B41" s="143">
        <v>37468</v>
      </c>
      <c r="C41" s="141"/>
      <c r="D41" s="142" t="s">
        <v>201</v>
      </c>
      <c r="E41" s="141"/>
      <c r="F41" s="143">
        <v>37103</v>
      </c>
      <c r="G41" s="144"/>
      <c r="H41" s="142" t="s">
        <v>201</v>
      </c>
    </row>
    <row r="42" spans="1:8">
      <c r="A42" s="141" t="s">
        <v>648</v>
      </c>
      <c r="B42" s="142" t="s">
        <v>77</v>
      </c>
      <c r="C42" s="13"/>
      <c r="D42" s="14">
        <v>967000</v>
      </c>
      <c r="E42" s="141"/>
      <c r="F42" s="142" t="s">
        <v>77</v>
      </c>
      <c r="G42" s="142"/>
      <c r="H42" s="14">
        <v>625000</v>
      </c>
    </row>
    <row r="43" spans="1:8">
      <c r="A43" s="141" t="s">
        <v>38</v>
      </c>
      <c r="B43" s="142" t="s">
        <v>63</v>
      </c>
      <c r="C43" s="13"/>
      <c r="D43" s="14">
        <v>298000</v>
      </c>
      <c r="E43" s="141"/>
      <c r="F43" s="142" t="s">
        <v>44</v>
      </c>
      <c r="G43" s="142"/>
      <c r="H43" s="14">
        <v>192000</v>
      </c>
    </row>
    <row r="44" spans="1:8">
      <c r="A44" s="141" t="s">
        <v>39</v>
      </c>
      <c r="B44" s="142" t="s">
        <v>76</v>
      </c>
      <c r="C44" s="13"/>
      <c r="D44" s="14">
        <v>149000</v>
      </c>
      <c r="E44" s="141"/>
      <c r="F44" s="142" t="s">
        <v>76</v>
      </c>
      <c r="G44" s="142"/>
      <c r="H44" s="14">
        <v>96000</v>
      </c>
    </row>
    <row r="45" spans="1:8">
      <c r="A45" s="141" t="s">
        <v>40</v>
      </c>
      <c r="B45" s="142" t="s">
        <v>48</v>
      </c>
      <c r="C45" s="13"/>
      <c r="D45" s="14">
        <v>74000</v>
      </c>
      <c r="E45" s="141"/>
      <c r="F45" s="142" t="s">
        <v>48</v>
      </c>
      <c r="G45" s="142"/>
      <c r="H45" s="14">
        <v>49000</v>
      </c>
    </row>
    <row r="46" spans="1:8">
      <c r="A46" s="141"/>
      <c r="B46" s="141"/>
      <c r="C46" s="141"/>
      <c r="D46" s="14"/>
      <c r="E46" s="141"/>
      <c r="F46" s="141"/>
      <c r="G46" s="141"/>
      <c r="H46" s="14"/>
    </row>
    <row r="47" spans="1:8" ht="13.5" thickBot="1">
      <c r="A47" s="141" t="s">
        <v>41</v>
      </c>
      <c r="B47" s="141"/>
      <c r="C47" s="141"/>
      <c r="D47" s="145">
        <f>SUM(D42:D46)</f>
        <v>1488000</v>
      </c>
      <c r="E47" s="141"/>
      <c r="F47" s="141"/>
      <c r="G47" s="141"/>
      <c r="H47" s="145">
        <f>SUM(H42:H46)</f>
        <v>962000</v>
      </c>
    </row>
    <row r="48" spans="1:8" ht="13.5" thickTop="1">
      <c r="A48" s="141"/>
      <c r="B48" s="141"/>
      <c r="C48" s="141"/>
      <c r="D48" s="36"/>
      <c r="E48" s="141"/>
      <c r="F48" s="141"/>
      <c r="G48" s="141"/>
      <c r="H48" s="36"/>
    </row>
    <row r="49" spans="1:8">
      <c r="A49" s="141"/>
      <c r="B49" s="141"/>
      <c r="C49" s="141"/>
      <c r="D49" s="10" t="s">
        <v>305</v>
      </c>
      <c r="E49" s="10"/>
      <c r="F49" s="10" t="s">
        <v>305</v>
      </c>
      <c r="G49" s="138"/>
      <c r="H49" s="99"/>
    </row>
    <row r="50" spans="1:8">
      <c r="A50" s="138"/>
      <c r="B50" s="138"/>
      <c r="C50" s="138"/>
      <c r="D50" s="10" t="s">
        <v>379</v>
      </c>
      <c r="E50" s="10"/>
      <c r="F50" s="10" t="s">
        <v>306</v>
      </c>
      <c r="G50" s="138"/>
      <c r="H50" s="138"/>
    </row>
    <row r="51" spans="1:8">
      <c r="A51" s="138"/>
      <c r="B51" s="138"/>
      <c r="C51" s="138"/>
      <c r="D51" s="10" t="s">
        <v>201</v>
      </c>
      <c r="E51" s="146"/>
      <c r="F51" s="10" t="s">
        <v>201</v>
      </c>
      <c r="G51" s="10"/>
      <c r="H51" s="138"/>
    </row>
    <row r="52" spans="1:8">
      <c r="A52" s="138" t="s">
        <v>45</v>
      </c>
      <c r="B52" s="138"/>
      <c r="C52" s="138"/>
      <c r="D52" s="97">
        <v>11503</v>
      </c>
      <c r="E52" s="138"/>
      <c r="F52" s="97">
        <v>12503</v>
      </c>
      <c r="G52" s="97"/>
      <c r="H52" s="138"/>
    </row>
    <row r="53" spans="1:8">
      <c r="A53" s="138" t="s">
        <v>46</v>
      </c>
      <c r="B53" s="138"/>
      <c r="C53" s="138"/>
      <c r="D53" s="97">
        <v>-12963</v>
      </c>
      <c r="E53" s="138"/>
      <c r="F53" s="97">
        <v>-11063</v>
      </c>
      <c r="G53" s="97"/>
      <c r="H53" s="138"/>
    </row>
    <row r="54" spans="1:8">
      <c r="A54" s="138"/>
      <c r="B54" s="138"/>
      <c r="C54" s="138"/>
      <c r="D54" s="97"/>
      <c r="E54" s="138"/>
      <c r="F54" s="97"/>
      <c r="G54" s="97"/>
      <c r="H54" s="138"/>
    </row>
    <row r="55" spans="1:8" ht="13.5" thickBot="1">
      <c r="A55" s="138" t="s">
        <v>25</v>
      </c>
      <c r="B55" s="138"/>
      <c r="C55" s="138"/>
      <c r="D55" s="129">
        <f>SUM(D52:D54)</f>
        <v>-1460</v>
      </c>
      <c r="E55" s="138"/>
      <c r="F55" s="129">
        <f>SUM(F52:F54)</f>
        <v>1440</v>
      </c>
      <c r="G55" s="99"/>
      <c r="H55" s="138"/>
    </row>
    <row r="56" spans="1:8" ht="13.5" thickTop="1">
      <c r="A56" s="138"/>
      <c r="B56" s="138"/>
      <c r="C56" s="138"/>
      <c r="D56" s="99"/>
      <c r="E56" s="138"/>
      <c r="F56" s="99"/>
      <c r="G56" s="99"/>
      <c r="H56" s="138"/>
    </row>
    <row r="57" spans="1:8">
      <c r="A57" s="138" t="s">
        <v>50</v>
      </c>
      <c r="B57" s="138"/>
      <c r="C57" s="138"/>
      <c r="D57" s="138"/>
      <c r="E57" s="138"/>
      <c r="F57" s="138"/>
      <c r="G57" s="138"/>
      <c r="H57" s="138"/>
    </row>
    <row r="58" spans="1:8">
      <c r="A58" s="138" t="s">
        <v>51</v>
      </c>
      <c r="B58" s="138"/>
      <c r="C58" s="138"/>
      <c r="D58" s="138"/>
      <c r="E58" s="138"/>
      <c r="F58" s="138"/>
      <c r="G58" s="138"/>
      <c r="H58" s="138"/>
    </row>
    <row r="59" spans="1:8">
      <c r="A59" s="138" t="s">
        <v>52</v>
      </c>
      <c r="B59" s="138"/>
      <c r="C59" s="138"/>
      <c r="D59" s="138"/>
      <c r="E59" s="138"/>
      <c r="F59" s="138"/>
      <c r="G59" s="138"/>
      <c r="H59" s="138"/>
    </row>
    <row r="60" spans="1:8">
      <c r="A60" s="138"/>
      <c r="B60" s="138"/>
      <c r="C60" s="138"/>
      <c r="D60" s="138"/>
      <c r="E60" s="138"/>
      <c r="F60" s="138"/>
      <c r="G60" s="138"/>
      <c r="H60" s="138"/>
    </row>
    <row r="77" spans="4:7">
      <c r="D77" s="97"/>
      <c r="E77" s="97"/>
      <c r="F77" s="97"/>
      <c r="G77" s="97"/>
    </row>
    <row r="78" spans="4:7">
      <c r="G78" s="97"/>
    </row>
    <row r="79" spans="4:7">
      <c r="G79" s="10"/>
    </row>
    <row r="83" spans="7:7">
      <c r="G83" s="97"/>
    </row>
    <row r="84" spans="7:7">
      <c r="G84" s="97"/>
    </row>
    <row r="85" spans="7:7">
      <c r="G85" s="132"/>
    </row>
    <row r="89" spans="7:7">
      <c r="G89" s="97"/>
    </row>
    <row r="90" spans="7:7">
      <c r="G90" s="97"/>
    </row>
    <row r="91" spans="7:7">
      <c r="G91" s="132"/>
    </row>
    <row r="95" spans="7:7">
      <c r="G95" s="97"/>
    </row>
    <row r="96" spans="7:7">
      <c r="G96" s="97"/>
    </row>
    <row r="97" spans="7:7">
      <c r="G97" s="97"/>
    </row>
    <row r="98" spans="7:7">
      <c r="G98" s="97"/>
    </row>
    <row r="99" spans="7:7">
      <c r="G99" s="132"/>
    </row>
    <row r="103" spans="7:7">
      <c r="G103" s="97"/>
    </row>
    <row r="104" spans="7:7">
      <c r="G104" s="97"/>
    </row>
    <row r="105" spans="7:7">
      <c r="G105" s="97"/>
    </row>
    <row r="106" spans="7:7">
      <c r="G106" s="97"/>
    </row>
    <row r="107" spans="7:7">
      <c r="G107" s="97"/>
    </row>
    <row r="108" spans="7:7">
      <c r="G108" s="132"/>
    </row>
  </sheetData>
  <customSheetViews>
    <customSheetView guid="{E870EA32-3596-4ACE-BF42-EBF1D4B6B996}" topLeftCell="A5">
      <selection activeCell="A33" sqref="A33"/>
      <pageMargins left="0.75" right="0.75" top="1" bottom="1" header="0.5" footer="0.5"/>
      <pageSetup paperSize="9" scale="85" orientation="portrait" r:id="rId1"/>
      <headerFooter alignWithMargins="0">
        <oddFooter>&amp;C43</oddFooter>
      </headerFooter>
    </customSheetView>
    <customSheetView guid="{A8C3D583-3667-49E0-B16B-DB0F9B81DCD0}" showRuler="0" topLeftCell="A5">
      <selection activeCell="A33" sqref="A33"/>
      <pageMargins left="0.75" right="0.75" top="1" bottom="1" header="0.5" footer="0.5"/>
      <pageSetup paperSize="9" scale="85" orientation="portrait" r:id="rId2"/>
      <headerFooter alignWithMargins="0">
        <oddFooter>&amp;C43</oddFooter>
      </headerFooter>
    </customSheetView>
    <customSheetView guid="{96CA42AB-7D8B-42C8-B17A-24FFA0448CCA}" showPageBreaks="1" showRuler="0" topLeftCell="A38">
      <selection activeCell="A55" sqref="A55"/>
      <pageMargins left="0.75" right="0.75" top="1" bottom="1" header="0.5" footer="0.5"/>
      <pageSetup paperSize="9" scale="86" orientation="portrait" r:id="rId3"/>
      <headerFooter alignWithMargins="0">
        <oddFooter>&amp;C41</oddFooter>
      </headerFooter>
    </customSheetView>
    <customSheetView guid="{DAAFC7C9-4623-49AF-9992-400CC9CB553D}" showPageBreaks="1" showRuler="0" topLeftCell="A5">
      <selection activeCell="A33" sqref="A33"/>
      <pageMargins left="0.75" right="0.75" top="1" bottom="1" header="0.5" footer="0.5"/>
      <pageSetup paperSize="9" scale="85" orientation="portrait" r:id="rId4"/>
      <headerFooter alignWithMargins="0">
        <oddFooter>&amp;C43</oddFooter>
      </headerFooter>
    </customSheetView>
  </customSheetViews>
  <phoneticPr fontId="0" type="noConversion"/>
  <pageMargins left="0.75" right="0.75" top="1" bottom="1" header="0.5" footer="0.5"/>
  <pageSetup paperSize="9" scale="85" orientation="portrait" r:id="rId5"/>
  <headerFooter alignWithMargins="0">
    <oddFooter>&amp;C43</oddFooter>
  </headerFooter>
</worksheet>
</file>

<file path=xl/worksheets/sheet25.xml><?xml version="1.0" encoding="utf-8"?>
<worksheet xmlns="http://schemas.openxmlformats.org/spreadsheetml/2006/main" xmlns:r="http://schemas.openxmlformats.org/officeDocument/2006/relationships">
  <sheetPr>
    <pageSetUpPr fitToPage="1"/>
  </sheetPr>
  <dimension ref="A1:H307"/>
  <sheetViews>
    <sheetView topLeftCell="A28" zoomScaleNormal="100" workbookViewId="0">
      <selection activeCell="A33" sqref="A33"/>
    </sheetView>
  </sheetViews>
  <sheetFormatPr defaultRowHeight="12.75"/>
  <cols>
    <col min="1" max="1" width="70.42578125" customWidth="1"/>
    <col min="2" max="2" width="11.85546875" bestFit="1" customWidth="1"/>
    <col min="3" max="3" width="2.5703125" customWidth="1"/>
    <col min="4" max="4" width="11.85546875" bestFit="1" customWidth="1"/>
  </cols>
  <sheetData>
    <row r="1" spans="1:7" ht="15.75">
      <c r="A1" s="6" t="s">
        <v>49</v>
      </c>
    </row>
    <row r="2" spans="1:7" ht="15.75">
      <c r="A2" s="6"/>
    </row>
    <row r="3" spans="1:7">
      <c r="A3" s="9" t="s">
        <v>26</v>
      </c>
      <c r="B3" s="138"/>
      <c r="C3" s="138"/>
      <c r="D3" s="138"/>
    </row>
    <row r="4" spans="1:7">
      <c r="A4" s="9"/>
      <c r="B4" s="138"/>
      <c r="C4" s="138"/>
      <c r="D4" s="138"/>
    </row>
    <row r="5" spans="1:7">
      <c r="A5" s="147" t="s">
        <v>53</v>
      </c>
      <c r="B5" s="138"/>
      <c r="C5" s="138"/>
      <c r="D5" s="138"/>
    </row>
    <row r="6" spans="1:7">
      <c r="A6" s="138"/>
      <c r="B6" s="10" t="s">
        <v>305</v>
      </c>
      <c r="C6" s="138"/>
      <c r="D6" s="10" t="s">
        <v>305</v>
      </c>
      <c r="E6" s="10"/>
      <c r="G6" s="10"/>
    </row>
    <row r="7" spans="1:7">
      <c r="A7" s="138"/>
      <c r="B7" s="10" t="s">
        <v>379</v>
      </c>
      <c r="C7" s="138"/>
      <c r="D7" s="10" t="s">
        <v>306</v>
      </c>
      <c r="E7" s="10"/>
      <c r="G7" s="10"/>
    </row>
    <row r="8" spans="1:7">
      <c r="A8" s="138"/>
      <c r="B8" s="10" t="s">
        <v>201</v>
      </c>
      <c r="C8" s="138"/>
      <c r="D8" s="10" t="s">
        <v>201</v>
      </c>
      <c r="E8" s="59"/>
      <c r="G8" s="10"/>
    </row>
    <row r="9" spans="1:7">
      <c r="A9" s="138" t="s">
        <v>27</v>
      </c>
      <c r="B9" s="97">
        <f>+'Balance Sheet'!D31</f>
        <v>99169</v>
      </c>
      <c r="C9" s="138"/>
      <c r="D9" s="97">
        <f>+'Balance Sheet'!H31</f>
        <v>101841</v>
      </c>
      <c r="E9" s="97"/>
      <c r="G9" s="97"/>
    </row>
    <row r="10" spans="1:7">
      <c r="A10" s="138" t="s">
        <v>28</v>
      </c>
      <c r="B10" s="97">
        <f>+'Note 33 (cont1)'!D55</f>
        <v>-1460</v>
      </c>
      <c r="C10" s="138"/>
      <c r="D10" s="97">
        <f>+'Note 33 (cont1)'!F55</f>
        <v>1440</v>
      </c>
      <c r="E10" s="97"/>
      <c r="G10" s="97"/>
    </row>
    <row r="11" spans="1:7">
      <c r="A11" s="138"/>
      <c r="B11" s="97"/>
      <c r="C11" s="138"/>
      <c r="D11" s="97"/>
      <c r="E11" s="97"/>
      <c r="G11" s="97"/>
    </row>
    <row r="12" spans="1:7" ht="13.5" thickBot="1">
      <c r="A12" s="138" t="s">
        <v>29</v>
      </c>
      <c r="B12" s="129">
        <f>SUM(B9:B11)</f>
        <v>97709</v>
      </c>
      <c r="C12" s="138"/>
      <c r="D12" s="129">
        <f>SUM(D9:D11)</f>
        <v>103281</v>
      </c>
      <c r="G12" s="132"/>
    </row>
    <row r="13" spans="1:7" ht="13.5" thickTop="1">
      <c r="A13" s="138"/>
      <c r="B13" s="97"/>
      <c r="C13" s="138"/>
      <c r="D13" s="97"/>
      <c r="E13" s="97"/>
      <c r="G13" s="97"/>
    </row>
    <row r="14" spans="1:7">
      <c r="A14" s="147" t="s">
        <v>54</v>
      </c>
      <c r="B14" s="10" t="s">
        <v>305</v>
      </c>
      <c r="C14" s="138"/>
      <c r="D14" s="10" t="s">
        <v>305</v>
      </c>
      <c r="E14" s="10"/>
      <c r="G14" s="10"/>
    </row>
    <row r="15" spans="1:7">
      <c r="A15" s="138"/>
      <c r="B15" s="10" t="s">
        <v>379</v>
      </c>
      <c r="C15" s="138"/>
      <c r="D15" s="10" t="s">
        <v>306</v>
      </c>
      <c r="E15" s="10"/>
      <c r="G15" s="10"/>
    </row>
    <row r="16" spans="1:7">
      <c r="A16" s="138"/>
      <c r="B16" s="10" t="s">
        <v>201</v>
      </c>
      <c r="C16" s="138"/>
      <c r="D16" s="10" t="s">
        <v>201</v>
      </c>
      <c r="E16" s="59"/>
      <c r="G16" s="10"/>
    </row>
    <row r="17" spans="1:7">
      <c r="A17" s="138" t="s">
        <v>30</v>
      </c>
      <c r="B17" s="97">
        <f>+'Balance Sheet'!D41</f>
        <v>17359</v>
      </c>
      <c r="C17" s="138"/>
      <c r="D17" s="97">
        <f>+'Balance Sheet'!H41</f>
        <v>8793</v>
      </c>
      <c r="E17" s="97"/>
      <c r="G17" s="97"/>
    </row>
    <row r="18" spans="1:7">
      <c r="A18" s="138" t="s">
        <v>55</v>
      </c>
      <c r="B18" s="97">
        <f>+'Note 33 (cont1)'!D55</f>
        <v>-1460</v>
      </c>
      <c r="C18" s="138"/>
      <c r="D18" s="97">
        <f>+'Note 33 (cont1)'!F55</f>
        <v>1440</v>
      </c>
      <c r="E18" s="97"/>
      <c r="G18" s="97"/>
    </row>
    <row r="19" spans="1:7">
      <c r="A19" s="138"/>
      <c r="B19" s="97"/>
      <c r="C19" s="138"/>
      <c r="D19" s="97"/>
      <c r="E19" s="97"/>
      <c r="G19" s="97"/>
    </row>
    <row r="20" spans="1:7" ht="13.5" thickBot="1">
      <c r="A20" s="138" t="s">
        <v>31</v>
      </c>
      <c r="B20" s="129">
        <f>SUM(B17:B19)</f>
        <v>15899</v>
      </c>
      <c r="C20" s="138"/>
      <c r="D20" s="129">
        <f>SUM(D17:D19)</f>
        <v>10233</v>
      </c>
      <c r="G20" s="132"/>
    </row>
    <row r="21" spans="1:7" ht="13.5" thickTop="1">
      <c r="A21" s="138"/>
      <c r="B21" s="99"/>
      <c r="C21" s="138"/>
      <c r="D21" s="99"/>
      <c r="G21" s="132"/>
    </row>
    <row r="22" spans="1:7">
      <c r="A22" s="138" t="s">
        <v>64</v>
      </c>
      <c r="B22" s="99"/>
      <c r="C22" s="138"/>
      <c r="D22" s="99"/>
      <c r="G22" s="132"/>
    </row>
    <row r="23" spans="1:7">
      <c r="A23" s="138"/>
      <c r="B23" s="138"/>
      <c r="C23" s="138"/>
      <c r="D23" s="99"/>
      <c r="F23" s="132"/>
      <c r="G23" s="132"/>
    </row>
    <row r="24" spans="1:7">
      <c r="A24" s="138" t="s">
        <v>111</v>
      </c>
      <c r="B24" s="138"/>
      <c r="C24" s="138"/>
      <c r="D24" s="138"/>
      <c r="G24" s="10"/>
    </row>
    <row r="25" spans="1:7">
      <c r="A25" s="138" t="s">
        <v>118</v>
      </c>
      <c r="B25" s="138"/>
      <c r="C25" s="138"/>
      <c r="D25" s="138"/>
      <c r="G25" s="10"/>
    </row>
    <row r="26" spans="1:7">
      <c r="A26" s="138" t="s">
        <v>113</v>
      </c>
      <c r="B26" s="138"/>
      <c r="C26" s="138"/>
      <c r="D26" s="138"/>
      <c r="G26" s="97"/>
    </row>
    <row r="27" spans="1:7">
      <c r="A27" s="138" t="s">
        <v>112</v>
      </c>
      <c r="B27" s="138"/>
      <c r="C27" s="138"/>
      <c r="D27" s="138"/>
    </row>
    <row r="28" spans="1:7">
      <c r="A28" s="138"/>
      <c r="B28" s="138"/>
      <c r="C28" s="138"/>
      <c r="D28" s="138"/>
    </row>
    <row r="29" spans="1:7">
      <c r="A29" s="147" t="s">
        <v>56</v>
      </c>
      <c r="B29" s="138"/>
      <c r="C29" s="138"/>
      <c r="D29" s="97"/>
      <c r="E29" s="99"/>
      <c r="F29" s="97"/>
    </row>
    <row r="30" spans="1:7">
      <c r="A30" s="138" t="s">
        <v>114</v>
      </c>
      <c r="B30" s="138"/>
      <c r="C30" s="138"/>
      <c r="D30" s="97"/>
      <c r="E30" s="99"/>
      <c r="F30" s="97"/>
    </row>
    <row r="31" spans="1:7">
      <c r="A31" s="138"/>
      <c r="B31" s="10" t="s">
        <v>305</v>
      </c>
      <c r="C31" s="10"/>
      <c r="D31" s="138"/>
    </row>
    <row r="32" spans="1:7">
      <c r="A32" s="138"/>
      <c r="B32" s="10" t="s">
        <v>379</v>
      </c>
      <c r="C32" s="10"/>
      <c r="D32" s="138"/>
    </row>
    <row r="33" spans="1:4">
      <c r="A33" s="138"/>
      <c r="B33" s="10" t="s">
        <v>201</v>
      </c>
      <c r="C33" s="59"/>
      <c r="D33" s="138"/>
    </row>
    <row r="34" spans="1:4">
      <c r="A34" s="138"/>
      <c r="B34" s="97"/>
      <c r="C34" s="97"/>
      <c r="D34" s="138"/>
    </row>
    <row r="35" spans="1:4">
      <c r="A35" s="138" t="s">
        <v>57</v>
      </c>
      <c r="B35" s="97">
        <f>34000*0.0114</f>
        <v>387.6</v>
      </c>
      <c r="C35" s="97"/>
      <c r="D35" s="138"/>
    </row>
    <row r="36" spans="1:4">
      <c r="A36" s="138" t="s">
        <v>58</v>
      </c>
      <c r="B36" s="97">
        <f>12000*0.0114</f>
        <v>136.80000000000001</v>
      </c>
      <c r="C36" s="97"/>
      <c r="D36" s="138"/>
    </row>
    <row r="37" spans="1:4">
      <c r="A37" s="138" t="s">
        <v>59</v>
      </c>
      <c r="B37" s="148">
        <v>525</v>
      </c>
      <c r="C37" s="149"/>
      <c r="D37" s="138"/>
    </row>
    <row r="38" spans="1:4">
      <c r="A38" s="138"/>
      <c r="B38" s="138"/>
      <c r="C38" s="138"/>
      <c r="D38" s="138"/>
    </row>
    <row r="39" spans="1:4">
      <c r="A39" s="147" t="s">
        <v>147</v>
      </c>
      <c r="B39" s="138"/>
      <c r="C39" s="138"/>
      <c r="D39" s="138"/>
    </row>
    <row r="40" spans="1:4">
      <c r="A40" s="138"/>
      <c r="B40" s="138"/>
      <c r="C40" s="138"/>
      <c r="D40" s="138"/>
    </row>
    <row r="41" spans="1:4">
      <c r="A41" s="138" t="s">
        <v>148</v>
      </c>
      <c r="B41" s="97">
        <v>917</v>
      </c>
      <c r="C41" s="97"/>
      <c r="D41" s="138"/>
    </row>
    <row r="42" spans="1:4">
      <c r="A42" s="138" t="s">
        <v>60</v>
      </c>
      <c r="B42" s="97">
        <v>-664</v>
      </c>
      <c r="C42" s="97"/>
      <c r="D42" s="138"/>
    </row>
    <row r="43" spans="1:4">
      <c r="A43" s="138" t="s">
        <v>61</v>
      </c>
      <c r="B43" s="148">
        <f>SUM(B40:B42)</f>
        <v>253</v>
      </c>
      <c r="C43" s="149"/>
      <c r="D43" s="138"/>
    </row>
    <row r="44" spans="1:4">
      <c r="A44" s="138"/>
      <c r="B44" s="138"/>
      <c r="C44" s="138"/>
      <c r="D44" s="138"/>
    </row>
    <row r="45" spans="1:4">
      <c r="A45" s="147" t="s">
        <v>65</v>
      </c>
      <c r="B45" s="138"/>
      <c r="C45" s="138"/>
      <c r="D45" s="138"/>
    </row>
    <row r="46" spans="1:4">
      <c r="A46" s="138"/>
      <c r="B46" s="138"/>
      <c r="C46" s="138"/>
      <c r="D46" s="138"/>
    </row>
    <row r="47" spans="1:4">
      <c r="A47" s="138" t="s">
        <v>149</v>
      </c>
      <c r="B47" s="97">
        <v>-2203</v>
      </c>
      <c r="C47" s="97"/>
      <c r="D47" s="99"/>
    </row>
    <row r="48" spans="1:4">
      <c r="A48" s="138" t="s">
        <v>150</v>
      </c>
      <c r="B48" s="97">
        <v>-400</v>
      </c>
      <c r="C48" s="97"/>
      <c r="D48" s="99"/>
    </row>
    <row r="49" spans="1:4">
      <c r="A49" s="138" t="s">
        <v>32</v>
      </c>
      <c r="B49" s="97">
        <v>-310</v>
      </c>
      <c r="C49" s="97"/>
      <c r="D49" s="99"/>
    </row>
    <row r="50" spans="1:4">
      <c r="A50" s="138" t="s">
        <v>151</v>
      </c>
      <c r="B50" s="148">
        <f>SUM(B46:B49)</f>
        <v>-2913</v>
      </c>
      <c r="C50" s="149"/>
      <c r="D50" s="99"/>
    </row>
    <row r="51" spans="1:4">
      <c r="A51" s="138"/>
      <c r="B51" s="138"/>
      <c r="C51" s="138"/>
      <c r="D51" s="149"/>
    </row>
    <row r="52" spans="1:4">
      <c r="A52" s="147" t="s">
        <v>66</v>
      </c>
      <c r="B52" s="138"/>
      <c r="C52" s="138"/>
      <c r="D52" s="149"/>
    </row>
    <row r="53" spans="1:4">
      <c r="A53" s="147"/>
      <c r="B53" s="138"/>
      <c r="C53" s="138"/>
      <c r="D53" s="149"/>
    </row>
    <row r="54" spans="1:4">
      <c r="A54" s="138" t="s">
        <v>152</v>
      </c>
      <c r="B54" s="97">
        <v>1440</v>
      </c>
      <c r="C54" s="97"/>
      <c r="D54" s="99"/>
    </row>
    <row r="55" spans="1:4">
      <c r="A55" s="138" t="s">
        <v>153</v>
      </c>
      <c r="B55" s="97"/>
      <c r="C55" s="97"/>
      <c r="D55" s="99"/>
    </row>
    <row r="56" spans="1:4">
      <c r="A56" s="138" t="s">
        <v>143</v>
      </c>
      <c r="B56" s="97">
        <f>-B35</f>
        <v>-387.6</v>
      </c>
      <c r="C56" s="97"/>
      <c r="D56" s="99"/>
    </row>
    <row r="57" spans="1:4">
      <c r="A57" s="138" t="s">
        <v>67</v>
      </c>
      <c r="B57" s="97">
        <v>285</v>
      </c>
      <c r="C57" s="97"/>
      <c r="D57" s="99"/>
    </row>
    <row r="58" spans="1:4">
      <c r="A58" s="138" t="s">
        <v>144</v>
      </c>
      <c r="B58" s="97">
        <f>-B36</f>
        <v>-136.80000000000001</v>
      </c>
      <c r="C58" s="97"/>
      <c r="D58" s="99"/>
    </row>
    <row r="59" spans="1:4">
      <c r="A59" s="138" t="s">
        <v>145</v>
      </c>
      <c r="B59" s="97">
        <f>+B43</f>
        <v>253</v>
      </c>
      <c r="C59" s="97"/>
      <c r="D59" s="99"/>
    </row>
    <row r="60" spans="1:4">
      <c r="A60" s="138" t="s">
        <v>154</v>
      </c>
      <c r="B60" s="97">
        <f>+B50</f>
        <v>-2913</v>
      </c>
      <c r="C60" s="97"/>
      <c r="D60" s="99"/>
    </row>
    <row r="61" spans="1:4">
      <c r="A61" s="138" t="s">
        <v>146</v>
      </c>
      <c r="B61" s="148">
        <v>-1460</v>
      </c>
      <c r="C61" s="149"/>
      <c r="D61" s="99"/>
    </row>
    <row r="62" spans="1:4">
      <c r="A62" s="138"/>
      <c r="B62" s="138"/>
      <c r="C62" s="138"/>
      <c r="D62" s="149"/>
    </row>
    <row r="63" spans="1:4">
      <c r="A63" s="147" t="s">
        <v>68</v>
      </c>
      <c r="B63" s="138"/>
      <c r="C63" s="138"/>
      <c r="D63" s="149"/>
    </row>
    <row r="64" spans="1:4">
      <c r="A64" s="138"/>
      <c r="B64" s="138"/>
      <c r="C64" s="138"/>
      <c r="D64" s="138"/>
    </row>
    <row r="65" spans="1:8">
      <c r="A65" s="138" t="s">
        <v>69</v>
      </c>
      <c r="B65" s="138"/>
      <c r="C65" s="138"/>
      <c r="D65" s="138"/>
    </row>
    <row r="66" spans="1:8">
      <c r="A66" s="138" t="s">
        <v>70</v>
      </c>
      <c r="B66" s="97">
        <f>+'Note 33 (cont2)'!B47</f>
        <v>-2203</v>
      </c>
      <c r="C66" s="97"/>
      <c r="D66" s="97"/>
    </row>
    <row r="67" spans="1:8">
      <c r="A67" s="138" t="s">
        <v>71</v>
      </c>
      <c r="B67" s="150">
        <v>0.19</v>
      </c>
      <c r="C67" s="138"/>
      <c r="D67" s="150"/>
    </row>
    <row r="68" spans="1:8">
      <c r="A68" s="138"/>
      <c r="B68" s="138"/>
      <c r="C68" s="138"/>
      <c r="D68" s="138"/>
    </row>
    <row r="69" spans="1:8">
      <c r="A69" s="138" t="s">
        <v>72</v>
      </c>
      <c r="B69" s="138"/>
      <c r="C69" s="138"/>
      <c r="D69" s="138"/>
    </row>
    <row r="70" spans="1:8">
      <c r="A70" s="138" t="s">
        <v>70</v>
      </c>
      <c r="B70" s="97">
        <v>-710</v>
      </c>
      <c r="C70" s="97"/>
      <c r="D70" s="97"/>
    </row>
    <row r="71" spans="1:8">
      <c r="A71" s="138" t="s">
        <v>155</v>
      </c>
      <c r="B71" s="150">
        <f>+B70/'Note 33 (cont1)'!D53</f>
        <v>5.4771272082079762E-2</v>
      </c>
      <c r="C71" s="138"/>
      <c r="D71" s="150"/>
    </row>
    <row r="72" spans="1:8">
      <c r="A72" s="138"/>
      <c r="B72" s="138"/>
      <c r="C72" s="138"/>
      <c r="D72" s="138"/>
    </row>
    <row r="73" spans="1:8">
      <c r="A73" s="138" t="s">
        <v>73</v>
      </c>
      <c r="B73" s="138"/>
      <c r="C73" s="138"/>
      <c r="D73" s="138"/>
    </row>
    <row r="74" spans="1:8">
      <c r="A74" s="138" t="s">
        <v>70</v>
      </c>
      <c r="B74" s="97">
        <f>+'Note 33 (cont2)'!B50</f>
        <v>-2913</v>
      </c>
      <c r="C74" s="97"/>
      <c r="D74" s="97"/>
    </row>
    <row r="75" spans="1:8">
      <c r="A75" s="138" t="s">
        <v>155</v>
      </c>
      <c r="B75" s="150">
        <v>0.22</v>
      </c>
      <c r="C75" s="138"/>
      <c r="D75" s="150"/>
    </row>
    <row r="76" spans="1:8">
      <c r="A76" s="138"/>
      <c r="B76" s="150"/>
      <c r="C76" s="138"/>
      <c r="D76" s="150"/>
    </row>
    <row r="77" spans="1:8">
      <c r="A77" s="138"/>
      <c r="B77" s="138"/>
      <c r="C77" s="138"/>
      <c r="D77" s="138"/>
    </row>
    <row r="78" spans="1:8">
      <c r="A78" s="63"/>
      <c r="B78" s="59"/>
      <c r="C78" s="59"/>
      <c r="D78" s="138"/>
      <c r="E78" s="12"/>
      <c r="G78" s="12"/>
      <c r="H78" s="12"/>
    </row>
    <row r="79" spans="1:8">
      <c r="A79" s="138"/>
      <c r="B79" s="138"/>
      <c r="C79" s="138"/>
      <c r="D79" s="138"/>
    </row>
    <row r="80" spans="1:8">
      <c r="A80" s="138"/>
      <c r="B80" s="138"/>
      <c r="C80" s="138"/>
      <c r="D80" s="138"/>
    </row>
    <row r="81" spans="1:4">
      <c r="A81" s="138"/>
      <c r="B81" s="138"/>
      <c r="C81" s="138"/>
      <c r="D81" s="138"/>
    </row>
    <row r="82" spans="1:4">
      <c r="A82" s="138"/>
      <c r="B82" s="138"/>
      <c r="C82" s="138"/>
      <c r="D82" s="138"/>
    </row>
    <row r="83" spans="1:4">
      <c r="A83" s="138"/>
      <c r="B83" s="138"/>
      <c r="C83" s="138"/>
      <c r="D83" s="138"/>
    </row>
    <row r="84" spans="1:4">
      <c r="A84" s="138"/>
      <c r="B84" s="138"/>
      <c r="C84" s="138"/>
      <c r="D84" s="138"/>
    </row>
    <row r="85" spans="1:4">
      <c r="A85" s="138"/>
      <c r="B85" s="138"/>
      <c r="C85" s="138"/>
      <c r="D85" s="138"/>
    </row>
    <row r="86" spans="1:4">
      <c r="A86" s="138"/>
      <c r="B86" s="138"/>
      <c r="C86" s="138"/>
      <c r="D86" s="138"/>
    </row>
    <row r="87" spans="1:4">
      <c r="A87" s="138"/>
      <c r="B87" s="138"/>
      <c r="C87" s="138"/>
      <c r="D87" s="138"/>
    </row>
    <row r="88" spans="1:4">
      <c r="A88" s="138"/>
      <c r="B88" s="138"/>
      <c r="C88" s="138"/>
      <c r="D88" s="138"/>
    </row>
    <row r="89" spans="1:4">
      <c r="A89" s="138"/>
      <c r="B89" s="138"/>
      <c r="C89" s="138"/>
      <c r="D89" s="138"/>
    </row>
    <row r="90" spans="1:4">
      <c r="A90" s="138"/>
      <c r="B90" s="138"/>
      <c r="C90" s="138"/>
      <c r="D90" s="138"/>
    </row>
    <row r="91" spans="1:4">
      <c r="A91" s="138"/>
      <c r="B91" s="138"/>
      <c r="C91" s="138"/>
      <c r="D91" s="138"/>
    </row>
    <row r="92" spans="1:4">
      <c r="A92" s="138"/>
      <c r="B92" s="138"/>
      <c r="C92" s="138"/>
      <c r="D92" s="138"/>
    </row>
    <row r="93" spans="1:4">
      <c r="A93" s="138"/>
      <c r="B93" s="138"/>
      <c r="C93" s="138"/>
      <c r="D93" s="138"/>
    </row>
    <row r="94" spans="1:4">
      <c r="A94" s="138"/>
      <c r="B94" s="138"/>
      <c r="C94" s="138"/>
      <c r="D94" s="138"/>
    </row>
    <row r="95" spans="1:4">
      <c r="A95" s="138"/>
      <c r="B95" s="138"/>
      <c r="C95" s="138"/>
      <c r="D95" s="138"/>
    </row>
    <row r="96" spans="1:4">
      <c r="A96" s="138"/>
      <c r="B96" s="138"/>
      <c r="C96" s="138"/>
      <c r="D96" s="138"/>
    </row>
    <row r="97" spans="1:4">
      <c r="A97" s="138"/>
      <c r="B97" s="138"/>
      <c r="C97" s="138"/>
      <c r="D97" s="138"/>
    </row>
    <row r="98" spans="1:4">
      <c r="A98" s="138"/>
      <c r="B98" s="138"/>
      <c r="C98" s="138"/>
      <c r="D98" s="138"/>
    </row>
    <row r="99" spans="1:4">
      <c r="A99" s="138"/>
      <c r="B99" s="138"/>
      <c r="C99" s="138"/>
      <c r="D99" s="138"/>
    </row>
    <row r="100" spans="1:4">
      <c r="A100" s="138"/>
      <c r="B100" s="138"/>
      <c r="C100" s="138"/>
      <c r="D100" s="138"/>
    </row>
    <row r="101" spans="1:4">
      <c r="A101" s="138"/>
      <c r="B101" s="138"/>
      <c r="C101" s="138"/>
      <c r="D101" s="138"/>
    </row>
    <row r="102" spans="1:4">
      <c r="A102" s="138"/>
      <c r="B102" s="138"/>
      <c r="C102" s="138"/>
      <c r="D102" s="138"/>
    </row>
    <row r="103" spans="1:4">
      <c r="A103" s="138"/>
      <c r="B103" s="138"/>
      <c r="C103" s="138"/>
      <c r="D103" s="138"/>
    </row>
    <row r="104" spans="1:4">
      <c r="A104" s="138"/>
      <c r="B104" s="138"/>
      <c r="C104" s="138"/>
      <c r="D104" s="138"/>
    </row>
    <row r="105" spans="1:4">
      <c r="A105" s="138"/>
      <c r="B105" s="138"/>
      <c r="C105" s="138"/>
      <c r="D105" s="138"/>
    </row>
    <row r="106" spans="1:4">
      <c r="A106" s="138"/>
      <c r="B106" s="138"/>
      <c r="C106" s="138"/>
      <c r="D106" s="138"/>
    </row>
    <row r="107" spans="1:4">
      <c r="A107" s="138"/>
      <c r="B107" s="138"/>
      <c r="C107" s="138"/>
      <c r="D107" s="138"/>
    </row>
    <row r="108" spans="1:4">
      <c r="A108" s="138"/>
      <c r="B108" s="138"/>
      <c r="C108" s="138"/>
      <c r="D108" s="138"/>
    </row>
    <row r="109" spans="1:4">
      <c r="A109" s="138"/>
      <c r="B109" s="138"/>
      <c r="C109" s="138"/>
      <c r="D109" s="138"/>
    </row>
    <row r="110" spans="1:4">
      <c r="A110" s="138"/>
      <c r="B110" s="138"/>
      <c r="C110" s="138"/>
      <c r="D110" s="138"/>
    </row>
    <row r="111" spans="1:4">
      <c r="A111" s="138"/>
      <c r="B111" s="138"/>
      <c r="C111" s="138"/>
      <c r="D111" s="138"/>
    </row>
    <row r="112" spans="1:4">
      <c r="A112" s="138"/>
      <c r="B112" s="138"/>
      <c r="C112" s="138"/>
      <c r="D112" s="138"/>
    </row>
    <row r="113" spans="1:4">
      <c r="A113" s="138"/>
      <c r="B113" s="138"/>
      <c r="C113" s="138"/>
      <c r="D113" s="138"/>
    </row>
    <row r="114" spans="1:4">
      <c r="A114" s="138"/>
      <c r="B114" s="138"/>
      <c r="C114" s="138"/>
      <c r="D114" s="138"/>
    </row>
    <row r="115" spans="1:4">
      <c r="A115" s="138"/>
      <c r="B115" s="138"/>
      <c r="C115" s="138"/>
      <c r="D115" s="138"/>
    </row>
    <row r="116" spans="1:4">
      <c r="A116" s="138"/>
      <c r="B116" s="138"/>
      <c r="C116" s="138"/>
      <c r="D116" s="138"/>
    </row>
    <row r="117" spans="1:4">
      <c r="A117" s="138"/>
      <c r="B117" s="138"/>
      <c r="C117" s="138"/>
      <c r="D117" s="138"/>
    </row>
    <row r="118" spans="1:4">
      <c r="A118" s="138"/>
      <c r="B118" s="138"/>
      <c r="C118" s="138"/>
      <c r="D118" s="138"/>
    </row>
    <row r="119" spans="1:4">
      <c r="A119" s="138"/>
      <c r="B119" s="138"/>
      <c r="C119" s="138"/>
      <c r="D119" s="138"/>
    </row>
    <row r="120" spans="1:4">
      <c r="A120" s="138"/>
      <c r="B120" s="138"/>
      <c r="C120" s="138"/>
      <c r="D120" s="138"/>
    </row>
    <row r="121" spans="1:4">
      <c r="A121" s="138"/>
      <c r="B121" s="138"/>
      <c r="C121" s="138"/>
      <c r="D121" s="138"/>
    </row>
    <row r="122" spans="1:4">
      <c r="A122" s="138"/>
      <c r="B122" s="138"/>
      <c r="C122" s="138"/>
      <c r="D122" s="138"/>
    </row>
    <row r="123" spans="1:4">
      <c r="A123" s="138"/>
      <c r="B123" s="138"/>
      <c r="C123" s="138"/>
      <c r="D123" s="138"/>
    </row>
    <row r="124" spans="1:4">
      <c r="A124" s="138"/>
      <c r="B124" s="138"/>
      <c r="C124" s="138"/>
      <c r="D124" s="138"/>
    </row>
    <row r="125" spans="1:4">
      <c r="A125" s="138"/>
      <c r="B125" s="138"/>
      <c r="C125" s="138"/>
      <c r="D125" s="138"/>
    </row>
    <row r="126" spans="1:4">
      <c r="A126" s="138"/>
      <c r="B126" s="138"/>
      <c r="C126" s="138"/>
      <c r="D126" s="138"/>
    </row>
    <row r="127" spans="1:4">
      <c r="A127" s="138"/>
      <c r="B127" s="138"/>
      <c r="C127" s="138"/>
      <c r="D127" s="138"/>
    </row>
    <row r="128" spans="1:4">
      <c r="A128" s="138"/>
      <c r="B128" s="138"/>
      <c r="C128" s="138"/>
      <c r="D128" s="138"/>
    </row>
    <row r="129" spans="1:4">
      <c r="A129" s="138"/>
      <c r="B129" s="138"/>
      <c r="C129" s="138"/>
      <c r="D129" s="138"/>
    </row>
    <row r="130" spans="1:4">
      <c r="A130" s="138"/>
      <c r="B130" s="138"/>
      <c r="C130" s="138"/>
      <c r="D130" s="138"/>
    </row>
    <row r="131" spans="1:4">
      <c r="A131" s="138"/>
      <c r="B131" s="138"/>
      <c r="C131" s="138"/>
      <c r="D131" s="138"/>
    </row>
    <row r="132" spans="1:4">
      <c r="A132" s="138"/>
      <c r="B132" s="138"/>
      <c r="C132" s="138"/>
      <c r="D132" s="138"/>
    </row>
    <row r="133" spans="1:4">
      <c r="A133" s="138"/>
      <c r="B133" s="138"/>
      <c r="C133" s="138"/>
      <c r="D133" s="138"/>
    </row>
    <row r="134" spans="1:4">
      <c r="A134" s="138"/>
      <c r="B134" s="138"/>
      <c r="C134" s="138"/>
      <c r="D134" s="138"/>
    </row>
    <row r="135" spans="1:4">
      <c r="A135" s="138"/>
      <c r="B135" s="138"/>
      <c r="C135" s="138"/>
      <c r="D135" s="138"/>
    </row>
    <row r="136" spans="1:4">
      <c r="A136" s="138"/>
      <c r="B136" s="138"/>
      <c r="C136" s="138"/>
      <c r="D136" s="138"/>
    </row>
    <row r="137" spans="1:4">
      <c r="A137" s="138"/>
      <c r="B137" s="138"/>
      <c r="C137" s="138"/>
      <c r="D137" s="138"/>
    </row>
    <row r="138" spans="1:4">
      <c r="A138" s="138"/>
      <c r="B138" s="138"/>
      <c r="C138" s="138"/>
      <c r="D138" s="138"/>
    </row>
    <row r="139" spans="1:4">
      <c r="A139" s="138"/>
      <c r="B139" s="138"/>
      <c r="C139" s="138"/>
      <c r="D139" s="138"/>
    </row>
    <row r="140" spans="1:4">
      <c r="A140" s="138"/>
      <c r="B140" s="138"/>
      <c r="C140" s="138"/>
      <c r="D140" s="138"/>
    </row>
    <row r="141" spans="1:4">
      <c r="A141" s="138"/>
      <c r="B141" s="138"/>
      <c r="C141" s="138"/>
      <c r="D141" s="138"/>
    </row>
    <row r="142" spans="1:4">
      <c r="A142" s="138"/>
      <c r="B142" s="138"/>
      <c r="C142" s="138"/>
      <c r="D142" s="138"/>
    </row>
    <row r="143" spans="1:4">
      <c r="A143" s="138"/>
      <c r="B143" s="138"/>
      <c r="C143" s="138"/>
      <c r="D143" s="138"/>
    </row>
    <row r="144" spans="1:4">
      <c r="A144" s="138"/>
      <c r="B144" s="138"/>
      <c r="C144" s="138"/>
      <c r="D144" s="138"/>
    </row>
    <row r="145" spans="1:4">
      <c r="A145" s="138"/>
      <c r="B145" s="138"/>
      <c r="C145" s="138"/>
      <c r="D145" s="138"/>
    </row>
    <row r="146" spans="1:4">
      <c r="A146" s="138"/>
      <c r="B146" s="138"/>
      <c r="C146" s="138"/>
      <c r="D146" s="138"/>
    </row>
    <row r="147" spans="1:4">
      <c r="A147" s="138"/>
      <c r="B147" s="138"/>
      <c r="C147" s="138"/>
      <c r="D147" s="138"/>
    </row>
    <row r="148" spans="1:4">
      <c r="A148" s="138"/>
      <c r="B148" s="138"/>
      <c r="C148" s="138"/>
      <c r="D148" s="138"/>
    </row>
    <row r="149" spans="1:4">
      <c r="A149" s="138"/>
      <c r="B149" s="138"/>
      <c r="C149" s="138"/>
      <c r="D149" s="138"/>
    </row>
    <row r="150" spans="1:4">
      <c r="A150" s="138"/>
      <c r="B150" s="138"/>
      <c r="C150" s="138"/>
      <c r="D150" s="138"/>
    </row>
    <row r="151" spans="1:4">
      <c r="A151" s="138"/>
      <c r="B151" s="138"/>
      <c r="C151" s="138"/>
      <c r="D151" s="138"/>
    </row>
    <row r="152" spans="1:4">
      <c r="A152" s="138"/>
      <c r="B152" s="138"/>
      <c r="C152" s="138"/>
      <c r="D152" s="138"/>
    </row>
    <row r="153" spans="1:4">
      <c r="A153" s="138"/>
      <c r="B153" s="138"/>
      <c r="C153" s="138"/>
      <c r="D153" s="138"/>
    </row>
    <row r="154" spans="1:4">
      <c r="A154" s="138"/>
      <c r="B154" s="138"/>
      <c r="C154" s="138"/>
      <c r="D154" s="138"/>
    </row>
    <row r="155" spans="1:4">
      <c r="A155" s="138"/>
      <c r="B155" s="138"/>
      <c r="C155" s="138"/>
      <c r="D155" s="138"/>
    </row>
    <row r="156" spans="1:4">
      <c r="A156" s="138"/>
      <c r="B156" s="138"/>
      <c r="C156" s="138"/>
      <c r="D156" s="138"/>
    </row>
    <row r="157" spans="1:4">
      <c r="A157" s="138"/>
      <c r="B157" s="138"/>
      <c r="C157" s="138"/>
      <c r="D157" s="138"/>
    </row>
    <row r="158" spans="1:4">
      <c r="A158" s="138"/>
      <c r="B158" s="138"/>
      <c r="C158" s="138"/>
      <c r="D158" s="138"/>
    </row>
    <row r="159" spans="1:4">
      <c r="A159" s="138"/>
      <c r="B159" s="138"/>
      <c r="C159" s="138"/>
      <c r="D159" s="138"/>
    </row>
    <row r="160" spans="1:4">
      <c r="A160" s="138"/>
      <c r="B160" s="138"/>
      <c r="C160" s="138"/>
      <c r="D160" s="138"/>
    </row>
    <row r="161" spans="1:4">
      <c r="A161" s="138"/>
      <c r="B161" s="138"/>
      <c r="C161" s="138"/>
      <c r="D161" s="138"/>
    </row>
    <row r="162" spans="1:4">
      <c r="A162" s="138"/>
      <c r="B162" s="138"/>
      <c r="C162" s="138"/>
      <c r="D162" s="138"/>
    </row>
    <row r="163" spans="1:4">
      <c r="A163" s="138"/>
      <c r="B163" s="138"/>
      <c r="C163" s="138"/>
      <c r="D163" s="138"/>
    </row>
    <row r="164" spans="1:4">
      <c r="A164" s="138"/>
      <c r="B164" s="138"/>
      <c r="C164" s="138"/>
      <c r="D164" s="138"/>
    </row>
    <row r="165" spans="1:4">
      <c r="A165" s="138"/>
      <c r="B165" s="138"/>
      <c r="C165" s="138"/>
      <c r="D165" s="138"/>
    </row>
    <row r="166" spans="1:4">
      <c r="A166" s="138"/>
      <c r="B166" s="138"/>
      <c r="C166" s="138"/>
      <c r="D166" s="138"/>
    </row>
    <row r="167" spans="1:4">
      <c r="A167" s="138"/>
      <c r="B167" s="138"/>
      <c r="C167" s="138"/>
      <c r="D167" s="138"/>
    </row>
    <row r="168" spans="1:4">
      <c r="A168" s="138"/>
      <c r="B168" s="138"/>
      <c r="C168" s="138"/>
      <c r="D168" s="138"/>
    </row>
    <row r="169" spans="1:4">
      <c r="A169" s="138"/>
      <c r="B169" s="138"/>
      <c r="C169" s="138"/>
      <c r="D169" s="138"/>
    </row>
    <row r="170" spans="1:4">
      <c r="A170" s="138"/>
      <c r="B170" s="138"/>
      <c r="C170" s="138"/>
      <c r="D170" s="138"/>
    </row>
    <row r="171" spans="1:4">
      <c r="A171" s="138"/>
      <c r="B171" s="138"/>
      <c r="C171" s="138"/>
      <c r="D171" s="138"/>
    </row>
    <row r="172" spans="1:4">
      <c r="A172" s="138"/>
      <c r="B172" s="138"/>
      <c r="C172" s="138"/>
      <c r="D172" s="138"/>
    </row>
    <row r="173" spans="1:4">
      <c r="A173" s="138"/>
      <c r="B173" s="138"/>
      <c r="C173" s="138"/>
      <c r="D173" s="138"/>
    </row>
    <row r="174" spans="1:4">
      <c r="A174" s="138"/>
      <c r="B174" s="138"/>
      <c r="C174" s="138"/>
      <c r="D174" s="138"/>
    </row>
    <row r="175" spans="1:4">
      <c r="A175" s="138"/>
      <c r="B175" s="138"/>
      <c r="C175" s="138"/>
      <c r="D175" s="138"/>
    </row>
    <row r="176" spans="1:4">
      <c r="A176" s="138"/>
      <c r="B176" s="138"/>
      <c r="C176" s="138"/>
      <c r="D176" s="138"/>
    </row>
    <row r="177" spans="1:4">
      <c r="A177" s="138"/>
      <c r="B177" s="138"/>
      <c r="C177" s="138"/>
      <c r="D177" s="138"/>
    </row>
    <row r="178" spans="1:4">
      <c r="A178" s="138"/>
      <c r="B178" s="138"/>
      <c r="C178" s="138"/>
      <c r="D178" s="138"/>
    </row>
    <row r="179" spans="1:4">
      <c r="A179" s="138"/>
      <c r="B179" s="138"/>
      <c r="C179" s="138"/>
      <c r="D179" s="138"/>
    </row>
    <row r="180" spans="1:4">
      <c r="A180" s="138"/>
      <c r="B180" s="138"/>
      <c r="C180" s="138"/>
      <c r="D180" s="138"/>
    </row>
    <row r="181" spans="1:4">
      <c r="A181" s="138"/>
      <c r="B181" s="138"/>
      <c r="C181" s="138"/>
      <c r="D181" s="138"/>
    </row>
    <row r="182" spans="1:4">
      <c r="A182" s="138"/>
      <c r="B182" s="138"/>
      <c r="C182" s="138"/>
      <c r="D182" s="138"/>
    </row>
    <row r="183" spans="1:4">
      <c r="A183" s="138"/>
      <c r="B183" s="138"/>
      <c r="C183" s="138"/>
      <c r="D183" s="138"/>
    </row>
    <row r="184" spans="1:4">
      <c r="A184" s="138"/>
      <c r="B184" s="138"/>
      <c r="C184" s="138"/>
      <c r="D184" s="138"/>
    </row>
    <row r="185" spans="1:4">
      <c r="A185" s="138"/>
      <c r="B185" s="138"/>
      <c r="C185" s="138"/>
      <c r="D185" s="138"/>
    </row>
    <row r="186" spans="1:4">
      <c r="A186" s="138"/>
      <c r="B186" s="138"/>
      <c r="C186" s="138"/>
      <c r="D186" s="138"/>
    </row>
    <row r="187" spans="1:4">
      <c r="A187" s="138"/>
      <c r="B187" s="138"/>
      <c r="C187" s="138"/>
      <c r="D187" s="138"/>
    </row>
    <row r="188" spans="1:4">
      <c r="A188" s="138"/>
      <c r="B188" s="138"/>
      <c r="C188" s="138"/>
      <c r="D188" s="138"/>
    </row>
    <row r="189" spans="1:4">
      <c r="A189" s="138"/>
      <c r="B189" s="138"/>
      <c r="C189" s="138"/>
      <c r="D189" s="138"/>
    </row>
    <row r="190" spans="1:4">
      <c r="A190" s="138"/>
      <c r="B190" s="138"/>
      <c r="C190" s="138"/>
      <c r="D190" s="138"/>
    </row>
    <row r="191" spans="1:4">
      <c r="A191" s="138"/>
      <c r="B191" s="138"/>
      <c r="C191" s="138"/>
      <c r="D191" s="138"/>
    </row>
    <row r="192" spans="1:4">
      <c r="A192" s="138"/>
      <c r="B192" s="138"/>
      <c r="C192" s="138"/>
      <c r="D192" s="138"/>
    </row>
    <row r="193" spans="1:4">
      <c r="A193" s="138"/>
      <c r="B193" s="138"/>
      <c r="C193" s="138"/>
      <c r="D193" s="138"/>
    </row>
    <row r="194" spans="1:4">
      <c r="A194" s="138"/>
      <c r="B194" s="138"/>
      <c r="C194" s="138"/>
      <c r="D194" s="138"/>
    </row>
    <row r="195" spans="1:4">
      <c r="A195" s="138"/>
      <c r="B195" s="138"/>
      <c r="C195" s="138"/>
      <c r="D195" s="138"/>
    </row>
    <row r="196" spans="1:4">
      <c r="A196" s="138"/>
      <c r="B196" s="138"/>
      <c r="C196" s="138"/>
      <c r="D196" s="138"/>
    </row>
    <row r="197" spans="1:4">
      <c r="A197" s="138"/>
      <c r="B197" s="138"/>
      <c r="C197" s="138"/>
      <c r="D197" s="138"/>
    </row>
    <row r="198" spans="1:4">
      <c r="A198" s="138"/>
      <c r="B198" s="138"/>
      <c r="C198" s="138"/>
      <c r="D198" s="138"/>
    </row>
    <row r="199" spans="1:4">
      <c r="A199" s="138"/>
      <c r="B199" s="138"/>
      <c r="C199" s="138"/>
      <c r="D199" s="138"/>
    </row>
    <row r="200" spans="1:4">
      <c r="A200" s="138"/>
      <c r="B200" s="138"/>
      <c r="C200" s="138"/>
      <c r="D200" s="138"/>
    </row>
    <row r="201" spans="1:4">
      <c r="A201" s="138"/>
      <c r="B201" s="138"/>
      <c r="C201" s="138"/>
      <c r="D201" s="138"/>
    </row>
    <row r="202" spans="1:4">
      <c r="A202" s="138"/>
      <c r="B202" s="138"/>
      <c r="C202" s="138"/>
      <c r="D202" s="138"/>
    </row>
    <row r="203" spans="1:4">
      <c r="A203" s="138"/>
      <c r="B203" s="138"/>
      <c r="C203" s="138"/>
      <c r="D203" s="138"/>
    </row>
    <row r="204" spans="1:4">
      <c r="A204" s="138"/>
      <c r="B204" s="138"/>
      <c r="C204" s="138"/>
      <c r="D204" s="138"/>
    </row>
    <row r="205" spans="1:4">
      <c r="A205" s="138"/>
      <c r="B205" s="138"/>
      <c r="C205" s="138"/>
      <c r="D205" s="138"/>
    </row>
    <row r="206" spans="1:4">
      <c r="A206" s="138"/>
      <c r="B206" s="138"/>
      <c r="C206" s="138"/>
      <c r="D206" s="138"/>
    </row>
    <row r="207" spans="1:4">
      <c r="A207" s="138"/>
      <c r="B207" s="138"/>
      <c r="C207" s="138"/>
      <c r="D207" s="138"/>
    </row>
    <row r="208" spans="1:4">
      <c r="A208" s="138"/>
      <c r="B208" s="138"/>
      <c r="C208" s="138"/>
      <c r="D208" s="138"/>
    </row>
    <row r="209" spans="1:4">
      <c r="A209" s="138"/>
      <c r="B209" s="138"/>
      <c r="C209" s="138"/>
      <c r="D209" s="138"/>
    </row>
    <row r="210" spans="1:4">
      <c r="A210" s="138"/>
      <c r="B210" s="138"/>
      <c r="C210" s="138"/>
      <c r="D210" s="138"/>
    </row>
    <row r="211" spans="1:4">
      <c r="A211" s="138"/>
      <c r="B211" s="138"/>
      <c r="C211" s="138"/>
      <c r="D211" s="138"/>
    </row>
    <row r="212" spans="1:4">
      <c r="A212" s="138"/>
      <c r="B212" s="138"/>
      <c r="C212" s="138"/>
      <c r="D212" s="138"/>
    </row>
    <row r="213" spans="1:4">
      <c r="A213" s="138"/>
      <c r="B213" s="138"/>
      <c r="C213" s="138"/>
      <c r="D213" s="138"/>
    </row>
    <row r="214" spans="1:4">
      <c r="A214" s="138"/>
      <c r="B214" s="138"/>
      <c r="C214" s="138"/>
      <c r="D214" s="138"/>
    </row>
    <row r="215" spans="1:4">
      <c r="A215" s="138"/>
      <c r="B215" s="138"/>
      <c r="C215" s="138"/>
      <c r="D215" s="138"/>
    </row>
    <row r="216" spans="1:4">
      <c r="A216" s="138"/>
      <c r="B216" s="138"/>
      <c r="C216" s="138"/>
      <c r="D216" s="138"/>
    </row>
    <row r="217" spans="1:4">
      <c r="A217" s="138"/>
      <c r="B217" s="138"/>
      <c r="C217" s="138"/>
      <c r="D217" s="138"/>
    </row>
    <row r="218" spans="1:4">
      <c r="A218" s="138"/>
      <c r="B218" s="138"/>
      <c r="C218" s="138"/>
      <c r="D218" s="138"/>
    </row>
    <row r="219" spans="1:4">
      <c r="A219" s="138"/>
      <c r="B219" s="138"/>
      <c r="C219" s="138"/>
      <c r="D219" s="138"/>
    </row>
    <row r="220" spans="1:4">
      <c r="A220" s="138"/>
      <c r="B220" s="138"/>
      <c r="C220" s="138"/>
      <c r="D220" s="138"/>
    </row>
    <row r="221" spans="1:4">
      <c r="A221" s="138"/>
      <c r="B221" s="138"/>
      <c r="C221" s="138"/>
      <c r="D221" s="138"/>
    </row>
    <row r="222" spans="1:4">
      <c r="A222" s="138"/>
      <c r="B222" s="138"/>
      <c r="C222" s="138"/>
      <c r="D222" s="138"/>
    </row>
    <row r="223" spans="1:4">
      <c r="A223" s="138"/>
      <c r="B223" s="138"/>
      <c r="C223" s="138"/>
      <c r="D223" s="138"/>
    </row>
    <row r="224" spans="1:4">
      <c r="A224" s="138"/>
      <c r="B224" s="138"/>
      <c r="C224" s="138"/>
      <c r="D224" s="138"/>
    </row>
    <row r="225" spans="1:4">
      <c r="A225" s="138"/>
      <c r="B225" s="138"/>
      <c r="C225" s="138"/>
      <c r="D225" s="138"/>
    </row>
    <row r="226" spans="1:4">
      <c r="A226" s="138"/>
      <c r="B226" s="138"/>
      <c r="C226" s="138"/>
      <c r="D226" s="138"/>
    </row>
    <row r="227" spans="1:4">
      <c r="A227" s="138"/>
      <c r="B227" s="138"/>
      <c r="C227" s="138"/>
      <c r="D227" s="138"/>
    </row>
    <row r="228" spans="1:4">
      <c r="A228" s="138"/>
      <c r="B228" s="138"/>
      <c r="C228" s="138"/>
      <c r="D228" s="138"/>
    </row>
    <row r="229" spans="1:4">
      <c r="A229" s="138"/>
      <c r="B229" s="138"/>
      <c r="C229" s="138"/>
      <c r="D229" s="138"/>
    </row>
    <row r="230" spans="1:4">
      <c r="A230" s="138"/>
      <c r="B230" s="138"/>
      <c r="C230" s="138"/>
      <c r="D230" s="138"/>
    </row>
    <row r="231" spans="1:4">
      <c r="A231" s="138"/>
      <c r="B231" s="138"/>
      <c r="C231" s="138"/>
      <c r="D231" s="138"/>
    </row>
    <row r="232" spans="1:4">
      <c r="A232" s="138"/>
      <c r="B232" s="138"/>
      <c r="C232" s="138"/>
      <c r="D232" s="138"/>
    </row>
    <row r="233" spans="1:4">
      <c r="A233" s="138"/>
      <c r="B233" s="138"/>
      <c r="C233" s="138"/>
      <c r="D233" s="138"/>
    </row>
    <row r="234" spans="1:4">
      <c r="A234" s="138"/>
      <c r="B234" s="138"/>
      <c r="C234" s="138"/>
      <c r="D234" s="138"/>
    </row>
    <row r="235" spans="1:4">
      <c r="A235" s="138"/>
      <c r="B235" s="138"/>
      <c r="C235" s="138"/>
      <c r="D235" s="138"/>
    </row>
    <row r="236" spans="1:4">
      <c r="A236" s="138"/>
      <c r="B236" s="138"/>
      <c r="C236" s="138"/>
      <c r="D236" s="138"/>
    </row>
    <row r="237" spans="1:4">
      <c r="A237" s="138"/>
      <c r="B237" s="138"/>
      <c r="C237" s="138"/>
      <c r="D237" s="138"/>
    </row>
    <row r="238" spans="1:4">
      <c r="A238" s="138"/>
      <c r="B238" s="138"/>
      <c r="C238" s="138"/>
      <c r="D238" s="138"/>
    </row>
    <row r="239" spans="1:4">
      <c r="A239" s="138"/>
      <c r="B239" s="138"/>
      <c r="C239" s="138"/>
      <c r="D239" s="138"/>
    </row>
    <row r="240" spans="1:4">
      <c r="A240" s="138"/>
      <c r="B240" s="138"/>
      <c r="C240" s="138"/>
      <c r="D240" s="138"/>
    </row>
    <row r="241" spans="1:4">
      <c r="A241" s="138"/>
      <c r="B241" s="138"/>
      <c r="C241" s="138"/>
      <c r="D241" s="138"/>
    </row>
    <row r="242" spans="1:4">
      <c r="A242" s="138"/>
      <c r="B242" s="138"/>
      <c r="C242" s="138"/>
      <c r="D242" s="138"/>
    </row>
    <row r="243" spans="1:4">
      <c r="A243" s="138"/>
      <c r="B243" s="138"/>
      <c r="C243" s="138"/>
      <c r="D243" s="138"/>
    </row>
    <row r="244" spans="1:4">
      <c r="A244" s="138"/>
      <c r="B244" s="138"/>
      <c r="C244" s="138"/>
      <c r="D244" s="138"/>
    </row>
    <row r="245" spans="1:4">
      <c r="A245" s="138"/>
      <c r="B245" s="138"/>
      <c r="C245" s="138"/>
      <c r="D245" s="138"/>
    </row>
    <row r="246" spans="1:4">
      <c r="A246" s="138"/>
      <c r="B246" s="138"/>
      <c r="C246" s="138"/>
      <c r="D246" s="138"/>
    </row>
    <row r="247" spans="1:4">
      <c r="A247" s="138"/>
      <c r="B247" s="138"/>
      <c r="C247" s="138"/>
      <c r="D247" s="138"/>
    </row>
    <row r="248" spans="1:4">
      <c r="A248" s="138"/>
      <c r="B248" s="138"/>
      <c r="C248" s="138"/>
      <c r="D248" s="138"/>
    </row>
    <row r="249" spans="1:4">
      <c r="A249" s="138"/>
      <c r="B249" s="138"/>
      <c r="C249" s="138"/>
      <c r="D249" s="138"/>
    </row>
    <row r="250" spans="1:4">
      <c r="A250" s="138"/>
      <c r="B250" s="138"/>
      <c r="C250" s="138"/>
      <c r="D250" s="138"/>
    </row>
    <row r="251" spans="1:4">
      <c r="A251" s="138"/>
      <c r="B251" s="138"/>
      <c r="C251" s="138"/>
      <c r="D251" s="138"/>
    </row>
    <row r="252" spans="1:4">
      <c r="A252" s="138"/>
      <c r="B252" s="138"/>
      <c r="C252" s="138"/>
      <c r="D252" s="138"/>
    </row>
    <row r="253" spans="1:4">
      <c r="A253" s="138"/>
      <c r="B253" s="138"/>
      <c r="C253" s="138"/>
      <c r="D253" s="138"/>
    </row>
    <row r="254" spans="1:4">
      <c r="A254" s="138"/>
      <c r="B254" s="138"/>
      <c r="C254" s="138"/>
      <c r="D254" s="138"/>
    </row>
    <row r="255" spans="1:4">
      <c r="A255" s="138"/>
      <c r="B255" s="138"/>
      <c r="C255" s="138"/>
      <c r="D255" s="138"/>
    </row>
    <row r="256" spans="1:4">
      <c r="A256" s="138"/>
      <c r="B256" s="138"/>
      <c r="C256" s="138"/>
      <c r="D256" s="138"/>
    </row>
    <row r="257" spans="1:4">
      <c r="A257" s="138"/>
      <c r="B257" s="138"/>
      <c r="C257" s="138"/>
      <c r="D257" s="138"/>
    </row>
    <row r="258" spans="1:4">
      <c r="A258" s="138"/>
      <c r="B258" s="138"/>
      <c r="C258" s="138"/>
      <c r="D258" s="138"/>
    </row>
    <row r="259" spans="1:4">
      <c r="A259" s="138"/>
      <c r="B259" s="138"/>
      <c r="C259" s="138"/>
      <c r="D259" s="138"/>
    </row>
    <row r="260" spans="1:4">
      <c r="A260" s="138"/>
      <c r="B260" s="138"/>
      <c r="C260" s="138"/>
      <c r="D260" s="138"/>
    </row>
    <row r="261" spans="1:4">
      <c r="A261" s="138"/>
      <c r="B261" s="138"/>
      <c r="C261" s="138"/>
      <c r="D261" s="138"/>
    </row>
    <row r="262" spans="1:4">
      <c r="A262" s="138"/>
      <c r="B262" s="138"/>
      <c r="C262" s="138"/>
      <c r="D262" s="138"/>
    </row>
    <row r="263" spans="1:4">
      <c r="A263" s="138"/>
      <c r="B263" s="138"/>
      <c r="C263" s="138"/>
      <c r="D263" s="138"/>
    </row>
    <row r="264" spans="1:4">
      <c r="A264" s="138"/>
      <c r="B264" s="138"/>
      <c r="C264" s="138"/>
      <c r="D264" s="138"/>
    </row>
    <row r="265" spans="1:4">
      <c r="A265" s="138"/>
      <c r="B265" s="138"/>
      <c r="C265" s="138"/>
      <c r="D265" s="138"/>
    </row>
    <row r="266" spans="1:4">
      <c r="A266" s="138"/>
      <c r="B266" s="138"/>
      <c r="C266" s="138"/>
      <c r="D266" s="138"/>
    </row>
    <row r="267" spans="1:4">
      <c r="A267" s="138"/>
      <c r="B267" s="138"/>
      <c r="C267" s="138"/>
      <c r="D267" s="138"/>
    </row>
    <row r="268" spans="1:4">
      <c r="A268" s="138"/>
      <c r="B268" s="138"/>
      <c r="C268" s="138"/>
      <c r="D268" s="138"/>
    </row>
    <row r="269" spans="1:4">
      <c r="A269" s="138"/>
      <c r="B269" s="138"/>
      <c r="C269" s="138"/>
      <c r="D269" s="138"/>
    </row>
    <row r="270" spans="1:4">
      <c r="A270" s="138"/>
      <c r="B270" s="138"/>
      <c r="C270" s="138"/>
      <c r="D270" s="138"/>
    </row>
    <row r="271" spans="1:4">
      <c r="A271" s="138"/>
      <c r="B271" s="138"/>
      <c r="C271" s="138"/>
      <c r="D271" s="138"/>
    </row>
    <row r="272" spans="1:4">
      <c r="A272" s="138"/>
      <c r="B272" s="138"/>
      <c r="C272" s="138"/>
      <c r="D272" s="138"/>
    </row>
    <row r="273" spans="1:4">
      <c r="A273" s="138"/>
      <c r="B273" s="138"/>
      <c r="C273" s="138"/>
      <c r="D273" s="138"/>
    </row>
    <row r="274" spans="1:4">
      <c r="A274" s="138"/>
      <c r="B274" s="138"/>
      <c r="C274" s="138"/>
      <c r="D274" s="138"/>
    </row>
    <row r="275" spans="1:4">
      <c r="A275" s="138"/>
      <c r="B275" s="138"/>
      <c r="C275" s="138"/>
      <c r="D275" s="138"/>
    </row>
    <row r="276" spans="1:4">
      <c r="A276" s="138"/>
      <c r="B276" s="138"/>
      <c r="C276" s="138"/>
      <c r="D276" s="138"/>
    </row>
    <row r="277" spans="1:4">
      <c r="A277" s="138"/>
      <c r="B277" s="138"/>
      <c r="C277" s="138"/>
      <c r="D277" s="138"/>
    </row>
    <row r="278" spans="1:4">
      <c r="A278" s="138"/>
      <c r="B278" s="138"/>
      <c r="C278" s="138"/>
      <c r="D278" s="138"/>
    </row>
    <row r="279" spans="1:4">
      <c r="A279" s="138"/>
      <c r="B279" s="138"/>
      <c r="C279" s="138"/>
      <c r="D279" s="138"/>
    </row>
    <row r="280" spans="1:4">
      <c r="A280" s="138"/>
      <c r="B280" s="138"/>
      <c r="C280" s="138"/>
      <c r="D280" s="138"/>
    </row>
    <row r="281" spans="1:4">
      <c r="A281" s="138"/>
      <c r="B281" s="138"/>
      <c r="C281" s="138"/>
      <c r="D281" s="138"/>
    </row>
    <row r="282" spans="1:4">
      <c r="A282" s="138"/>
      <c r="B282" s="138"/>
      <c r="C282" s="138"/>
      <c r="D282" s="138"/>
    </row>
    <row r="283" spans="1:4">
      <c r="A283" s="138"/>
      <c r="B283" s="138"/>
      <c r="C283" s="138"/>
      <c r="D283" s="138"/>
    </row>
    <row r="284" spans="1:4">
      <c r="A284" s="138"/>
      <c r="B284" s="138"/>
      <c r="C284" s="138"/>
      <c r="D284" s="138"/>
    </row>
    <row r="285" spans="1:4">
      <c r="A285" s="138"/>
      <c r="B285" s="138"/>
      <c r="C285" s="138"/>
      <c r="D285" s="138"/>
    </row>
    <row r="286" spans="1:4">
      <c r="A286" s="138"/>
      <c r="B286" s="138"/>
      <c r="C286" s="138"/>
      <c r="D286" s="138"/>
    </row>
    <row r="287" spans="1:4">
      <c r="A287" s="138"/>
      <c r="B287" s="138"/>
      <c r="C287" s="138"/>
      <c r="D287" s="138"/>
    </row>
    <row r="288" spans="1:4">
      <c r="A288" s="138"/>
      <c r="B288" s="138"/>
      <c r="C288" s="138"/>
      <c r="D288" s="138"/>
    </row>
    <row r="289" spans="1:4">
      <c r="A289" s="138"/>
      <c r="B289" s="138"/>
      <c r="C289" s="138"/>
      <c r="D289" s="138"/>
    </row>
    <row r="290" spans="1:4">
      <c r="A290" s="138"/>
      <c r="B290" s="138"/>
      <c r="C290" s="138"/>
      <c r="D290" s="138"/>
    </row>
    <row r="291" spans="1:4">
      <c r="A291" s="138"/>
      <c r="B291" s="138"/>
      <c r="C291" s="138"/>
      <c r="D291" s="138"/>
    </row>
    <row r="292" spans="1:4">
      <c r="A292" s="138"/>
      <c r="B292" s="138"/>
      <c r="C292" s="138"/>
      <c r="D292" s="138"/>
    </row>
    <row r="293" spans="1:4">
      <c r="A293" s="138"/>
      <c r="B293" s="138"/>
      <c r="C293" s="138"/>
      <c r="D293" s="138"/>
    </row>
    <row r="294" spans="1:4">
      <c r="A294" s="138"/>
      <c r="B294" s="138"/>
      <c r="C294" s="138"/>
      <c r="D294" s="138"/>
    </row>
    <row r="295" spans="1:4">
      <c r="A295" s="138"/>
      <c r="B295" s="138"/>
      <c r="C295" s="138"/>
      <c r="D295" s="138"/>
    </row>
    <row r="296" spans="1:4">
      <c r="A296" s="138"/>
      <c r="B296" s="138"/>
      <c r="C296" s="138"/>
      <c r="D296" s="138"/>
    </row>
    <row r="297" spans="1:4">
      <c r="A297" s="138"/>
      <c r="B297" s="138"/>
      <c r="C297" s="138"/>
      <c r="D297" s="138"/>
    </row>
    <row r="298" spans="1:4">
      <c r="A298" s="138"/>
      <c r="B298" s="138"/>
      <c r="C298" s="138"/>
      <c r="D298" s="138"/>
    </row>
    <row r="299" spans="1:4">
      <c r="A299" s="138"/>
      <c r="B299" s="138"/>
      <c r="C299" s="138"/>
      <c r="D299" s="138"/>
    </row>
    <row r="300" spans="1:4">
      <c r="A300" s="138"/>
      <c r="B300" s="138"/>
      <c r="C300" s="138"/>
      <c r="D300" s="138"/>
    </row>
    <row r="301" spans="1:4">
      <c r="A301" s="138"/>
      <c r="B301" s="138"/>
      <c r="C301" s="138"/>
      <c r="D301" s="138"/>
    </row>
    <row r="302" spans="1:4">
      <c r="A302" s="138"/>
      <c r="B302" s="138"/>
      <c r="C302" s="138"/>
      <c r="D302" s="138"/>
    </row>
    <row r="303" spans="1:4">
      <c r="A303" s="138"/>
      <c r="B303" s="138"/>
      <c r="C303" s="138"/>
      <c r="D303" s="138"/>
    </row>
    <row r="304" spans="1:4">
      <c r="A304" s="138"/>
      <c r="B304" s="138"/>
      <c r="C304" s="138"/>
      <c r="D304" s="138"/>
    </row>
    <row r="305" spans="1:4">
      <c r="A305" s="138"/>
      <c r="B305" s="138"/>
      <c r="C305" s="138"/>
      <c r="D305" s="138"/>
    </row>
    <row r="306" spans="1:4">
      <c r="A306" s="138"/>
      <c r="B306" s="138"/>
      <c r="C306" s="138"/>
      <c r="D306" s="138"/>
    </row>
    <row r="307" spans="1:4">
      <c r="A307" s="138"/>
      <c r="B307" s="138"/>
      <c r="C307" s="138"/>
      <c r="D307" s="138"/>
    </row>
  </sheetData>
  <customSheetViews>
    <customSheetView guid="{E870EA32-3596-4ACE-BF42-EBF1D4B6B996}" showPageBreaks="1" fitToPage="1" printArea="1" topLeftCell="A28">
      <selection activeCell="A33" sqref="A33"/>
      <pageMargins left="0.75" right="0.75" top="1" bottom="1" header="0.5" footer="0.5"/>
      <pageSetup paperSize="9" scale="74" orientation="portrait" r:id="rId1"/>
      <headerFooter alignWithMargins="0">
        <oddFooter>&amp;C44</oddFooter>
      </headerFooter>
    </customSheetView>
    <customSheetView guid="{A8C3D583-3667-49E0-B16B-DB0F9B81DCD0}" fitToPage="1" showRuler="0" topLeftCell="A28">
      <selection activeCell="A33" sqref="A33"/>
      <pageMargins left="0.75" right="0.75" top="1" bottom="1" header="0.5" footer="0.5"/>
      <pageSetup paperSize="9" scale="74" orientation="portrait" r:id="rId2"/>
      <headerFooter alignWithMargins="0">
        <oddFooter>&amp;C44</oddFooter>
      </headerFooter>
    </customSheetView>
    <customSheetView guid="{96CA42AB-7D8B-42C8-B17A-24FFA0448CCA}" showPageBreaks="1" printArea="1" showRuler="0" topLeftCell="A46">
      <selection activeCell="B46" sqref="B46:B49"/>
      <pageMargins left="0.75" right="0.75" top="1" bottom="1" header="0.5" footer="0.5"/>
      <pageSetup paperSize="9" scale="60" orientation="portrait" r:id="rId3"/>
      <headerFooter alignWithMargins="0">
        <oddFooter>&amp;C42</oddFooter>
      </headerFooter>
    </customSheetView>
    <customSheetView guid="{DAAFC7C9-4623-49AF-9992-400CC9CB553D}" showPageBreaks="1" fitToPage="1" printArea="1" showRuler="0" topLeftCell="A28">
      <selection activeCell="A33" sqref="A33"/>
      <pageMargins left="0.75" right="0.75" top="1" bottom="1" header="0.5" footer="0.5"/>
      <pageSetup paperSize="9" scale="74" orientation="portrait" r:id="rId4"/>
      <headerFooter alignWithMargins="0">
        <oddFooter>&amp;C44</oddFooter>
      </headerFooter>
    </customSheetView>
  </customSheetViews>
  <phoneticPr fontId="0" type="noConversion"/>
  <pageMargins left="0.75" right="0.75" top="1" bottom="1" header="0.5" footer="0.5"/>
  <pageSetup paperSize="9" scale="74" orientation="portrait" r:id="rId5"/>
  <headerFooter alignWithMargins="0">
    <oddFooter>&amp;C44</oddFooter>
  </headerFooter>
</worksheet>
</file>

<file path=xl/worksheets/sheet26.xml><?xml version="1.0" encoding="utf-8"?>
<worksheet xmlns="http://schemas.openxmlformats.org/spreadsheetml/2006/main" xmlns:r="http://schemas.openxmlformats.org/officeDocument/2006/relationships">
  <dimension ref="A1:I50"/>
  <sheetViews>
    <sheetView zoomScaleNormal="100" workbookViewId="0">
      <selection activeCell="A33" sqref="A33"/>
    </sheetView>
  </sheetViews>
  <sheetFormatPr defaultRowHeight="12.75"/>
  <cols>
    <col min="1" max="1" width="70.42578125" style="153" customWidth="1"/>
    <col min="2" max="2" width="1.28515625" style="151" customWidth="1"/>
    <col min="3" max="3" width="13" style="151" customWidth="1"/>
    <col min="4" max="4" width="1.28515625" style="151" customWidth="1"/>
    <col min="5" max="5" width="12.5703125" style="151" bestFit="1" customWidth="1"/>
    <col min="6" max="16384" width="9.140625" style="59"/>
  </cols>
  <sheetData>
    <row r="1" spans="1:6" ht="15.75">
      <c r="A1" s="6" t="s">
        <v>600</v>
      </c>
      <c r="B1" s="59"/>
      <c r="C1" s="59"/>
      <c r="D1" s="59"/>
      <c r="E1" s="59"/>
    </row>
    <row r="3" spans="1:6">
      <c r="A3" s="63" t="s">
        <v>599</v>
      </c>
      <c r="B3" s="59"/>
      <c r="C3" s="59"/>
      <c r="D3" s="59"/>
      <c r="E3" s="59"/>
    </row>
    <row r="4" spans="1:6">
      <c r="A4" s="63" t="s">
        <v>508</v>
      </c>
      <c r="B4" s="59"/>
      <c r="C4" s="59"/>
      <c r="D4" s="59"/>
      <c r="E4" s="59"/>
    </row>
    <row r="5" spans="1:6">
      <c r="A5" s="63" t="s">
        <v>509</v>
      </c>
      <c r="B5" s="59"/>
      <c r="C5" s="59"/>
      <c r="D5" s="59"/>
      <c r="E5" s="59"/>
    </row>
    <row r="6" spans="1:6">
      <c r="A6" s="63" t="s">
        <v>510</v>
      </c>
      <c r="B6" s="59"/>
      <c r="C6" s="59"/>
      <c r="D6" s="59"/>
      <c r="E6" s="59"/>
    </row>
    <row r="8" spans="1:6" s="8" customFormat="1" ht="15.75">
      <c r="A8" s="6" t="s">
        <v>601</v>
      </c>
      <c r="C8" s="10"/>
      <c r="D8" s="10"/>
      <c r="E8" s="10"/>
    </row>
    <row r="9" spans="1:6" s="8" customFormat="1">
      <c r="A9" s="63"/>
    </row>
    <row r="10" spans="1:6">
      <c r="A10" s="63"/>
      <c r="B10" s="59"/>
      <c r="C10" s="8" t="s">
        <v>448</v>
      </c>
      <c r="D10" s="8"/>
      <c r="E10" s="8"/>
    </row>
    <row r="11" spans="1:6">
      <c r="A11" s="63"/>
      <c r="B11" s="59"/>
      <c r="C11" s="10" t="s">
        <v>305</v>
      </c>
      <c r="D11" s="10"/>
      <c r="E11" s="10" t="s">
        <v>305</v>
      </c>
    </row>
    <row r="12" spans="1:6">
      <c r="A12" s="63"/>
      <c r="B12" s="59"/>
      <c r="C12" s="10" t="s">
        <v>379</v>
      </c>
      <c r="D12" s="10"/>
      <c r="E12" s="10" t="s">
        <v>306</v>
      </c>
    </row>
    <row r="13" spans="1:6">
      <c r="A13" s="63"/>
      <c r="B13" s="59"/>
      <c r="C13" s="69" t="s">
        <v>201</v>
      </c>
      <c r="D13" s="60"/>
      <c r="E13" s="69" t="s">
        <v>201</v>
      </c>
    </row>
    <row r="14" spans="1:6">
      <c r="A14" s="63"/>
      <c r="B14" s="59"/>
      <c r="C14" s="59"/>
      <c r="D14" s="59"/>
      <c r="E14" s="59"/>
    </row>
    <row r="15" spans="1:6" ht="13.5" thickBot="1">
      <c r="A15" s="63" t="s">
        <v>511</v>
      </c>
      <c r="B15" s="59"/>
      <c r="C15" s="107">
        <v>2703</v>
      </c>
      <c r="D15" s="97"/>
      <c r="E15" s="107">
        <v>2691</v>
      </c>
      <c r="F15" s="97"/>
    </row>
    <row r="16" spans="1:6" ht="13.5" thickTop="1">
      <c r="A16" s="9"/>
      <c r="B16" s="59"/>
      <c r="C16" s="59"/>
      <c r="D16" s="59"/>
      <c r="E16" s="59"/>
    </row>
    <row r="17" spans="1:9">
      <c r="A17" s="72" t="s">
        <v>141</v>
      </c>
      <c r="B17" s="59"/>
      <c r="C17" s="59"/>
      <c r="D17" s="59"/>
      <c r="E17" s="59"/>
    </row>
    <row r="18" spans="1:9" ht="13.5" thickBot="1">
      <c r="A18" s="72" t="s">
        <v>142</v>
      </c>
      <c r="B18" s="59"/>
      <c r="C18" s="96" t="s">
        <v>512</v>
      </c>
      <c r="D18" s="67"/>
      <c r="E18" s="96" t="s">
        <v>512</v>
      </c>
    </row>
    <row r="19" spans="1:9" ht="13.5" thickTop="1">
      <c r="A19" s="63"/>
      <c r="B19" s="59"/>
      <c r="C19" s="59"/>
      <c r="D19" s="59"/>
      <c r="E19" s="59"/>
    </row>
    <row r="20" spans="1:9" ht="15.75">
      <c r="A20" s="6" t="s">
        <v>602</v>
      </c>
      <c r="B20" s="59"/>
      <c r="C20" s="59"/>
      <c r="D20" s="59"/>
      <c r="E20" s="59"/>
    </row>
    <row r="22" spans="1:9">
      <c r="A22" s="63" t="s">
        <v>513</v>
      </c>
      <c r="B22" s="59"/>
      <c r="C22" s="59"/>
      <c r="D22" s="59"/>
      <c r="E22" s="59"/>
    </row>
    <row r="23" spans="1:9">
      <c r="A23" s="63"/>
      <c r="B23" s="59"/>
      <c r="C23" s="8" t="s">
        <v>448</v>
      </c>
      <c r="D23" s="8"/>
      <c r="E23" s="8"/>
    </row>
    <row r="24" spans="1:9">
      <c r="A24" s="63"/>
      <c r="B24" s="59"/>
      <c r="C24" s="7" t="s">
        <v>329</v>
      </c>
      <c r="D24" s="8"/>
      <c r="E24" s="7" t="s">
        <v>329</v>
      </c>
    </row>
    <row r="25" spans="1:9">
      <c r="A25" s="63"/>
      <c r="B25" s="59"/>
      <c r="C25" s="21">
        <v>37468</v>
      </c>
      <c r="D25" s="8"/>
      <c r="E25" s="21">
        <v>37103</v>
      </c>
    </row>
    <row r="26" spans="1:9">
      <c r="A26" s="9"/>
      <c r="B26" s="59"/>
      <c r="C26" s="69" t="s">
        <v>201</v>
      </c>
      <c r="D26" s="60"/>
      <c r="E26" s="69" t="s">
        <v>201</v>
      </c>
      <c r="F26" s="85"/>
      <c r="G26" s="85"/>
      <c r="H26" s="85"/>
      <c r="I26" s="85"/>
    </row>
    <row r="27" spans="1:9">
      <c r="A27" s="9" t="s">
        <v>514</v>
      </c>
      <c r="B27" s="59"/>
      <c r="C27" s="59"/>
      <c r="D27" s="59"/>
      <c r="E27" s="59"/>
      <c r="F27" s="85"/>
      <c r="G27" s="85"/>
      <c r="H27" s="85"/>
      <c r="I27" s="85"/>
    </row>
    <row r="28" spans="1:9">
      <c r="A28" s="63" t="s">
        <v>515</v>
      </c>
      <c r="B28" s="59"/>
      <c r="C28" s="97">
        <v>0</v>
      </c>
      <c r="D28" s="97"/>
      <c r="E28" s="97">
        <v>0</v>
      </c>
      <c r="F28" s="85"/>
      <c r="G28" s="85"/>
      <c r="H28" s="85"/>
      <c r="I28" s="85"/>
    </row>
    <row r="29" spans="1:9">
      <c r="A29" s="63" t="s">
        <v>516</v>
      </c>
      <c r="B29" s="59"/>
      <c r="C29" s="154">
        <v>0</v>
      </c>
      <c r="D29" s="154"/>
      <c r="E29" s="154" t="s">
        <v>474</v>
      </c>
      <c r="F29" s="85"/>
    </row>
    <row r="30" spans="1:9">
      <c r="A30" s="63" t="s">
        <v>517</v>
      </c>
      <c r="B30" s="59"/>
      <c r="C30" s="76">
        <v>0</v>
      </c>
      <c r="D30" s="76"/>
      <c r="E30" s="76" t="s">
        <v>474</v>
      </c>
      <c r="F30" s="85"/>
    </row>
    <row r="31" spans="1:9">
      <c r="A31" s="63"/>
      <c r="B31" s="59"/>
      <c r="C31" s="111"/>
      <c r="D31" s="111"/>
      <c r="E31" s="111"/>
      <c r="F31" s="85"/>
    </row>
    <row r="32" spans="1:9" ht="13.5" thickBot="1">
      <c r="A32" s="63"/>
      <c r="B32" s="59"/>
      <c r="C32" s="155">
        <f>SUM(C28:C31)</f>
        <v>0</v>
      </c>
      <c r="D32" s="111"/>
      <c r="E32" s="155">
        <f>SUM(E28:E31)</f>
        <v>0</v>
      </c>
      <c r="F32" s="85"/>
    </row>
    <row r="33" spans="1:9" ht="13.5" thickTop="1">
      <c r="A33" s="63"/>
      <c r="B33" s="59"/>
      <c r="C33" s="59"/>
      <c r="D33" s="59"/>
      <c r="E33" s="59"/>
      <c r="F33" s="85"/>
    </row>
    <row r="34" spans="1:9">
      <c r="A34" s="9" t="s">
        <v>265</v>
      </c>
      <c r="B34" s="59"/>
      <c r="C34" s="59"/>
      <c r="D34" s="59"/>
      <c r="E34" s="59"/>
      <c r="F34" s="85"/>
    </row>
    <row r="35" spans="1:9">
      <c r="A35" s="63" t="s">
        <v>515</v>
      </c>
      <c r="B35" s="59"/>
      <c r="C35" s="97">
        <v>6</v>
      </c>
      <c r="D35" s="97"/>
      <c r="E35" s="97">
        <v>6</v>
      </c>
      <c r="F35" s="85"/>
    </row>
    <row r="36" spans="1:9">
      <c r="A36" s="63" t="s">
        <v>518</v>
      </c>
      <c r="B36" s="59"/>
      <c r="C36" s="99">
        <v>15</v>
      </c>
      <c r="D36" s="99"/>
      <c r="E36" s="99">
        <v>15</v>
      </c>
      <c r="F36" s="85"/>
    </row>
    <row r="37" spans="1:9">
      <c r="A37" s="63" t="s">
        <v>517</v>
      </c>
      <c r="B37" s="59"/>
      <c r="C37" s="99">
        <v>3</v>
      </c>
      <c r="D37" s="99"/>
      <c r="E37" s="99">
        <v>3</v>
      </c>
      <c r="F37" s="85"/>
    </row>
    <row r="38" spans="1:9">
      <c r="A38" s="63"/>
      <c r="B38" s="59"/>
      <c r="C38" s="99"/>
      <c r="D38" s="99"/>
      <c r="E38" s="99"/>
      <c r="F38" s="85"/>
    </row>
    <row r="39" spans="1:9" ht="13.5" thickBot="1">
      <c r="A39" s="63"/>
      <c r="B39" s="59"/>
      <c r="C39" s="20">
        <f>SUM(C35:C37)</f>
        <v>24</v>
      </c>
      <c r="D39" s="20">
        <f>SUM(D35:D37)</f>
        <v>0</v>
      </c>
      <c r="E39" s="20">
        <f>SUM(E35:E37)</f>
        <v>24</v>
      </c>
      <c r="F39" s="85"/>
    </row>
    <row r="40" spans="1:9" ht="13.5" thickTop="1">
      <c r="A40" s="63"/>
      <c r="B40" s="59"/>
      <c r="C40" s="62"/>
      <c r="D40" s="62"/>
      <c r="E40" s="62"/>
      <c r="F40" s="85"/>
    </row>
    <row r="41" spans="1:9" ht="15.75">
      <c r="A41" s="6" t="s">
        <v>603</v>
      </c>
      <c r="B41" s="59"/>
      <c r="C41" s="62"/>
      <c r="D41" s="62"/>
      <c r="E41" s="62"/>
      <c r="F41" s="85"/>
    </row>
    <row r="42" spans="1:9">
      <c r="A42" s="63"/>
      <c r="B42" s="59"/>
      <c r="C42" s="62"/>
      <c r="D42" s="62"/>
      <c r="E42" s="62"/>
      <c r="F42" s="85"/>
    </row>
    <row r="43" spans="1:9">
      <c r="A43" s="63" t="s">
        <v>33</v>
      </c>
      <c r="B43" s="59"/>
      <c r="C43" s="156"/>
      <c r="D43" s="62"/>
      <c r="E43" s="156"/>
      <c r="F43" s="85"/>
    </row>
    <row r="44" spans="1:9">
      <c r="A44" s="63" t="s">
        <v>101</v>
      </c>
      <c r="B44" s="59"/>
      <c r="C44" s="62"/>
      <c r="D44" s="62"/>
      <c r="E44" s="62"/>
      <c r="F44" s="85"/>
      <c r="G44" s="85"/>
      <c r="H44" s="85"/>
      <c r="I44" s="85"/>
    </row>
    <row r="45" spans="1:9">
      <c r="A45" s="63" t="s">
        <v>90</v>
      </c>
      <c r="B45" s="59"/>
      <c r="C45" s="62"/>
      <c r="D45" s="62"/>
      <c r="E45" s="62"/>
      <c r="F45" s="85"/>
      <c r="G45" s="85"/>
      <c r="H45" s="85"/>
      <c r="I45" s="85"/>
    </row>
    <row r="46" spans="1:9">
      <c r="A46" s="63" t="s">
        <v>125</v>
      </c>
      <c r="B46" s="59"/>
      <c r="C46" s="62"/>
      <c r="D46" s="62"/>
      <c r="E46" s="62"/>
      <c r="F46" s="85"/>
      <c r="G46" s="85"/>
      <c r="H46" s="85"/>
      <c r="I46" s="85"/>
    </row>
    <row r="47" spans="1:9">
      <c r="A47" s="63" t="s">
        <v>519</v>
      </c>
      <c r="B47" s="59"/>
      <c r="C47" s="62"/>
      <c r="D47" s="62"/>
      <c r="E47" s="62"/>
      <c r="F47" s="85"/>
      <c r="G47" s="85"/>
      <c r="H47" s="85"/>
      <c r="I47" s="85"/>
    </row>
    <row r="48" spans="1:9">
      <c r="A48" s="63"/>
      <c r="B48" s="59"/>
      <c r="C48" s="62"/>
      <c r="D48" s="62"/>
      <c r="E48" s="62"/>
    </row>
    <row r="49" spans="1:5">
      <c r="A49" s="131" t="s">
        <v>520</v>
      </c>
      <c r="C49" s="152"/>
      <c r="D49" s="152"/>
      <c r="E49" s="152"/>
    </row>
    <row r="50" spans="1:5">
      <c r="C50" s="152"/>
      <c r="D50" s="152"/>
      <c r="E50" s="152"/>
    </row>
  </sheetData>
  <customSheetViews>
    <customSheetView guid="{E870EA32-3596-4ACE-BF42-EBF1D4B6B996}">
      <selection activeCell="A33" sqref="A33"/>
      <pageMargins left="0.5" right="0.5" top="1" bottom="0.5" header="0.5" footer="0.25"/>
      <pageSetup paperSize="9" scale="94" orientation="portrait" horizontalDpi="4294967292" r:id="rId1"/>
      <headerFooter alignWithMargins="0">
        <oddFooter>&amp;C&amp;"Times New Roman,Regular"45</oddFooter>
      </headerFooter>
    </customSheetView>
    <customSheetView guid="{A8C3D583-3667-49E0-B16B-DB0F9B81DCD0}" showRuler="0">
      <selection activeCell="A33" sqref="A33"/>
      <pageMargins left="0.5" right="0.5" top="1" bottom="0.5" header="0.5" footer="0.25"/>
      <pageSetup paperSize="9" scale="94" orientation="portrait" horizontalDpi="4294967292" r:id="rId2"/>
      <headerFooter alignWithMargins="0">
        <oddFooter>&amp;C&amp;"Times New Roman,Regular"45</oddFooter>
      </headerFooter>
    </customSheetView>
    <customSheetView guid="{96CA42AB-7D8B-42C8-B17A-24FFA0448CCA}" showPageBreaks="1" showRuler="0">
      <pageMargins left="0.5" right="0.5" top="1" bottom="0.5" header="0.5" footer="0.25"/>
      <pageSetup paperSize="9" scale="94" orientation="portrait" horizontalDpi="4294967292" r:id="rId3"/>
      <headerFooter alignWithMargins="0">
        <oddFooter>&amp;C&amp;"Times New Roman,Regular"43</oddFooter>
      </headerFooter>
    </customSheetView>
    <customSheetView guid="{DAAFC7C9-4623-49AF-9992-400CC9CB553D}" showPageBreaks="1" showRuler="0">
      <selection activeCell="A33" sqref="A33"/>
      <pageMargins left="0.5" right="0.5" top="1" bottom="0.5" header="0.5" footer="0.25"/>
      <pageSetup paperSize="9" scale="94" orientation="portrait" horizontalDpi="4294967292" r:id="rId4"/>
      <headerFooter alignWithMargins="0">
        <oddFooter>&amp;C&amp;"Times New Roman,Regular"45</oddFooter>
      </headerFooter>
    </customSheetView>
  </customSheetViews>
  <phoneticPr fontId="0" type="noConversion"/>
  <pageMargins left="0.5" right="0.5" top="1" bottom="0.5" header="0.5" footer="0.25"/>
  <pageSetup paperSize="9" scale="94" orientation="portrait" horizontalDpi="4294967292" r:id="rId5"/>
  <headerFooter alignWithMargins="0">
    <oddFooter>&amp;C&amp;"Times New Roman,Regular"45</oddFooter>
  </headerFooter>
  <drawing r:id="rId6"/>
</worksheet>
</file>

<file path=xl/worksheets/sheet27.xml><?xml version="1.0" encoding="utf-8"?>
<worksheet xmlns="http://schemas.openxmlformats.org/spreadsheetml/2006/main" xmlns:r="http://schemas.openxmlformats.org/officeDocument/2006/relationships">
  <dimension ref="A1:D29"/>
  <sheetViews>
    <sheetView topLeftCell="A15" zoomScaleNormal="100" workbookViewId="0">
      <selection activeCell="A33" sqref="A33"/>
    </sheetView>
  </sheetViews>
  <sheetFormatPr defaultRowHeight="12.75"/>
  <cols>
    <col min="1" max="1" width="59.140625" style="141" customWidth="1"/>
    <col min="2" max="2" width="12.42578125" style="141" customWidth="1"/>
    <col min="3" max="3" width="1.85546875" style="141" customWidth="1"/>
    <col min="4" max="4" width="13.7109375" style="141" customWidth="1"/>
    <col min="5" max="5" width="1.7109375" style="83" customWidth="1"/>
    <col min="6" max="16384" width="9.140625" style="83"/>
  </cols>
  <sheetData>
    <row r="1" spans="1:4" ht="15.75">
      <c r="A1" s="157" t="s">
        <v>34</v>
      </c>
      <c r="B1" s="157"/>
      <c r="C1" s="157"/>
      <c r="D1" s="138"/>
    </row>
    <row r="3" spans="1:4">
      <c r="A3" s="138" t="s">
        <v>176</v>
      </c>
      <c r="B3" s="138"/>
      <c r="C3" s="138"/>
      <c r="D3" s="138"/>
    </row>
    <row r="4" spans="1:4">
      <c r="A4" s="138" t="s">
        <v>521</v>
      </c>
      <c r="B4" s="138"/>
      <c r="C4" s="138"/>
      <c r="D4" s="138"/>
    </row>
    <row r="5" spans="1:4">
      <c r="A5" s="138" t="s">
        <v>522</v>
      </c>
      <c r="B5" s="138"/>
      <c r="C5" s="138"/>
      <c r="D5" s="138"/>
    </row>
    <row r="6" spans="1:4">
      <c r="A6" s="138" t="s">
        <v>158</v>
      </c>
      <c r="B6" s="138"/>
      <c r="C6" s="138"/>
      <c r="D6" s="138"/>
    </row>
    <row r="7" spans="1:4">
      <c r="A7" s="138" t="s">
        <v>523</v>
      </c>
      <c r="B7" s="138"/>
      <c r="C7" s="138"/>
      <c r="D7" s="138"/>
    </row>
    <row r="8" spans="1:4">
      <c r="A8" s="138" t="s">
        <v>524</v>
      </c>
      <c r="B8" s="138"/>
      <c r="C8" s="138"/>
      <c r="D8" s="138"/>
    </row>
    <row r="9" spans="1:4">
      <c r="A9" s="138" t="s">
        <v>525</v>
      </c>
      <c r="B9" s="138"/>
      <c r="C9" s="138"/>
      <c r="D9" s="138"/>
    </row>
    <row r="11" spans="1:4" ht="15.75">
      <c r="A11" s="157" t="s">
        <v>35</v>
      </c>
      <c r="B11" s="157"/>
      <c r="C11" s="138"/>
      <c r="D11" s="138"/>
    </row>
    <row r="12" spans="1:4" ht="25.5">
      <c r="A12" s="138"/>
      <c r="B12" s="158" t="s">
        <v>502</v>
      </c>
      <c r="C12" s="147"/>
      <c r="D12" s="158" t="s">
        <v>545</v>
      </c>
    </row>
    <row r="13" spans="1:4">
      <c r="A13" s="138"/>
      <c r="B13" s="69" t="s">
        <v>201</v>
      </c>
      <c r="C13" s="60"/>
      <c r="D13" s="69" t="s">
        <v>201</v>
      </c>
    </row>
    <row r="14" spans="1:4">
      <c r="A14" s="138" t="s">
        <v>526</v>
      </c>
      <c r="B14" s="97">
        <v>283</v>
      </c>
      <c r="C14" s="97"/>
      <c r="D14" s="97">
        <v>274</v>
      </c>
    </row>
    <row r="15" spans="1:4">
      <c r="A15" s="138" t="s">
        <v>309</v>
      </c>
      <c r="B15" s="97">
        <v>5</v>
      </c>
      <c r="C15" s="97"/>
      <c r="D15" s="97">
        <v>5</v>
      </c>
    </row>
    <row r="16" spans="1:4">
      <c r="A16" s="138"/>
      <c r="B16" s="101"/>
      <c r="C16" s="97"/>
      <c r="D16" s="101"/>
    </row>
    <row r="17" spans="1:4">
      <c r="A17" s="138"/>
      <c r="B17" s="97">
        <f>SUM(B14+B15)</f>
        <v>288</v>
      </c>
      <c r="C17" s="97"/>
      <c r="D17" s="97">
        <f>SUM(D14+D15)</f>
        <v>279</v>
      </c>
    </row>
    <row r="18" spans="1:4">
      <c r="A18" s="138"/>
      <c r="B18" s="97"/>
      <c r="C18" s="97"/>
      <c r="D18" s="97"/>
    </row>
    <row r="19" spans="1:4">
      <c r="A19" s="138" t="s">
        <v>527</v>
      </c>
      <c r="B19" s="97">
        <v>-285</v>
      </c>
      <c r="C19" s="97"/>
      <c r="D19" s="97">
        <v>-277</v>
      </c>
    </row>
    <row r="20" spans="1:4">
      <c r="A20" s="138" t="s">
        <v>528</v>
      </c>
      <c r="B20" s="97">
        <v>-3</v>
      </c>
      <c r="C20" s="97"/>
      <c r="D20" s="97">
        <v>-2</v>
      </c>
    </row>
    <row r="21" spans="1:4">
      <c r="A21" s="138"/>
      <c r="B21" s="97"/>
      <c r="C21" s="97"/>
      <c r="D21" s="97"/>
    </row>
    <row r="22" spans="1:4" ht="13.5" thickBot="1">
      <c r="A22" s="138" t="s">
        <v>529</v>
      </c>
      <c r="B22" s="77">
        <f>SUM(C17+C19+C20)</f>
        <v>0</v>
      </c>
      <c r="C22" s="77"/>
      <c r="D22" s="77">
        <f>SUM(E17+E19+E20)</f>
        <v>0</v>
      </c>
    </row>
    <row r="23" spans="1:4" ht="13.5" thickTop="1">
      <c r="A23" s="138"/>
      <c r="B23" s="138"/>
      <c r="C23" s="138"/>
      <c r="D23" s="138"/>
    </row>
    <row r="24" spans="1:4">
      <c r="A24" s="138" t="s">
        <v>546</v>
      </c>
      <c r="B24" s="138"/>
      <c r="C24" s="138"/>
      <c r="D24" s="138"/>
    </row>
    <row r="25" spans="1:4">
      <c r="A25" s="138" t="s">
        <v>547</v>
      </c>
      <c r="B25" s="138"/>
      <c r="C25" s="138"/>
      <c r="D25" s="138"/>
    </row>
    <row r="26" spans="1:4">
      <c r="A26" s="138" t="s">
        <v>548</v>
      </c>
      <c r="B26" s="138"/>
      <c r="C26" s="138"/>
      <c r="D26" s="138"/>
    </row>
    <row r="28" spans="1:4">
      <c r="A28" s="159" t="s">
        <v>604</v>
      </c>
    </row>
    <row r="29" spans="1:4">
      <c r="A29" s="159" t="s">
        <v>549</v>
      </c>
    </row>
  </sheetData>
  <customSheetViews>
    <customSheetView guid="{E870EA32-3596-4ACE-BF42-EBF1D4B6B996}" topLeftCell="A15">
      <selection activeCell="A33" sqref="A33"/>
      <pageMargins left="0.75" right="0.75" top="1" bottom="1" header="0.5" footer="0.5"/>
      <pageSetup paperSize="9" scale="89" orientation="portrait" r:id="rId1"/>
      <headerFooter alignWithMargins="0">
        <oddFooter>&amp;C46</oddFooter>
      </headerFooter>
    </customSheetView>
    <customSheetView guid="{A8C3D583-3667-49E0-B16B-DB0F9B81DCD0}" showRuler="0" topLeftCell="A15">
      <selection activeCell="A33" sqref="A33"/>
      <pageMargins left="0.75" right="0.75" top="1" bottom="1" header="0.5" footer="0.5"/>
      <pageSetup paperSize="9" scale="89" orientation="portrait" r:id="rId2"/>
      <headerFooter alignWithMargins="0">
        <oddFooter>&amp;C46</oddFooter>
      </headerFooter>
    </customSheetView>
    <customSheetView guid="{96CA42AB-7D8B-42C8-B17A-24FFA0448CCA}" showPageBreaks="1" showRuler="0" topLeftCell="A15">
      <selection activeCell="A25" sqref="A25"/>
      <pageMargins left="0.75" right="0.75" top="1" bottom="1" header="0.5" footer="0.5"/>
      <pageSetup paperSize="9" scale="89" orientation="portrait" r:id="rId3"/>
      <headerFooter alignWithMargins="0">
        <oddFooter>&amp;C44</oddFooter>
      </headerFooter>
    </customSheetView>
    <customSheetView guid="{DAAFC7C9-4623-49AF-9992-400CC9CB553D}" showPageBreaks="1" showRuler="0" topLeftCell="A15">
      <selection activeCell="A33" sqref="A33"/>
      <pageMargins left="0.75" right="0.75" top="1" bottom="1" header="0.5" footer="0.5"/>
      <pageSetup paperSize="9" scale="89" orientation="portrait" r:id="rId4"/>
      <headerFooter alignWithMargins="0">
        <oddFooter>&amp;C46</oddFooter>
      </headerFooter>
    </customSheetView>
  </customSheetViews>
  <phoneticPr fontId="0" type="noConversion"/>
  <pageMargins left="0.75" right="0.75" top="1" bottom="1" header="0.5" footer="0.5"/>
  <pageSetup paperSize="9" scale="89" orientation="portrait" r:id="rId5"/>
  <headerFooter alignWithMargins="0">
    <oddFooter>&amp;C46</oddFooter>
  </headerFooter>
</worksheet>
</file>

<file path=xl/worksheets/sheet3.xml><?xml version="1.0" encoding="utf-8"?>
<worksheet xmlns="http://schemas.openxmlformats.org/spreadsheetml/2006/main" xmlns:r="http://schemas.openxmlformats.org/officeDocument/2006/relationships">
  <dimension ref="A1:F19"/>
  <sheetViews>
    <sheetView workbookViewId="0">
      <selection activeCell="A33" sqref="A33"/>
    </sheetView>
  </sheetViews>
  <sheetFormatPr defaultRowHeight="12.75"/>
  <cols>
    <col min="1" max="1" width="52.140625" customWidth="1"/>
    <col min="2" max="2" width="6.5703125" customWidth="1"/>
    <col min="3" max="3" width="2.140625" customWidth="1"/>
    <col min="4" max="4" width="12.5703125" bestFit="1" customWidth="1"/>
    <col min="5" max="5" width="2" customWidth="1"/>
    <col min="6" max="6" width="12.5703125" bestFit="1" customWidth="1"/>
  </cols>
  <sheetData>
    <row r="1" spans="1:6" ht="15.75">
      <c r="A1" s="6" t="s">
        <v>622</v>
      </c>
    </row>
    <row r="2" spans="1:6" ht="15.75">
      <c r="A2" s="6" t="s">
        <v>337</v>
      </c>
      <c r="B2" s="24"/>
      <c r="C2" s="25"/>
      <c r="D2" s="25"/>
      <c r="E2" s="25"/>
      <c r="F2" s="25"/>
    </row>
    <row r="3" spans="1:6" ht="15.75">
      <c r="A3" s="6" t="s">
        <v>328</v>
      </c>
      <c r="B3" s="24"/>
      <c r="C3" s="25"/>
      <c r="D3" s="25"/>
      <c r="E3" s="25"/>
      <c r="F3" s="25"/>
    </row>
    <row r="4" spans="1:6">
      <c r="A4" s="9"/>
      <c r="B4" s="11"/>
      <c r="C4" s="12"/>
      <c r="D4" s="12"/>
      <c r="E4" s="12"/>
      <c r="F4" s="12"/>
    </row>
    <row r="5" spans="1:6">
      <c r="A5" s="13"/>
      <c r="B5" s="27" t="s">
        <v>200</v>
      </c>
      <c r="C5" s="12"/>
      <c r="D5" s="7" t="s">
        <v>329</v>
      </c>
      <c r="E5" s="8"/>
      <c r="F5" s="7" t="s">
        <v>329</v>
      </c>
    </row>
    <row r="6" spans="1:6">
      <c r="A6" s="13"/>
      <c r="B6" s="27"/>
      <c r="C6" s="12"/>
      <c r="D6" s="21">
        <v>37468</v>
      </c>
      <c r="E6" s="8"/>
      <c r="F6" s="21">
        <v>37103</v>
      </c>
    </row>
    <row r="7" spans="1:6">
      <c r="A7" s="13"/>
      <c r="B7" s="28"/>
      <c r="C7" s="12"/>
      <c r="D7" s="10" t="s">
        <v>201</v>
      </c>
      <c r="E7" s="10"/>
      <c r="F7" s="10" t="s">
        <v>201</v>
      </c>
    </row>
    <row r="8" spans="1:6">
      <c r="A8" s="13"/>
      <c r="B8" s="28"/>
      <c r="C8" s="12"/>
      <c r="D8" s="29"/>
      <c r="E8" s="29"/>
      <c r="F8" s="29"/>
    </row>
    <row r="9" spans="1:6">
      <c r="A9" s="13" t="s">
        <v>338</v>
      </c>
      <c r="B9" s="28"/>
      <c r="C9" s="12"/>
      <c r="D9" s="14">
        <f>+'I &amp; E'!D32</f>
        <v>-9758</v>
      </c>
      <c r="E9" s="14"/>
      <c r="F9" s="14">
        <f>+'I &amp; E'!F32</f>
        <v>584</v>
      </c>
    </row>
    <row r="10" spans="1:6">
      <c r="A10" s="9"/>
      <c r="B10" s="27"/>
      <c r="C10" s="8"/>
      <c r="D10" s="16"/>
      <c r="E10" s="16"/>
      <c r="F10" s="16"/>
    </row>
    <row r="11" spans="1:6">
      <c r="A11" s="13" t="s">
        <v>209</v>
      </c>
      <c r="B11" s="28"/>
      <c r="C11" s="12"/>
      <c r="D11" s="14"/>
      <c r="E11" s="14"/>
      <c r="F11" s="14"/>
    </row>
    <row r="12" spans="1:6">
      <c r="A12" s="13" t="s">
        <v>339</v>
      </c>
      <c r="B12" s="30">
        <v>23</v>
      </c>
      <c r="C12" s="12"/>
      <c r="D12" s="14">
        <f>-' Notes 23 to 25'!C12</f>
        <v>1416</v>
      </c>
      <c r="E12" s="14"/>
      <c r="F12" s="14">
        <f>-' Notes 23 to 25'!G12</f>
        <v>1431</v>
      </c>
    </row>
    <row r="13" spans="1:6">
      <c r="A13" s="13"/>
      <c r="B13" s="30"/>
      <c r="C13" s="12"/>
      <c r="D13" s="14"/>
      <c r="E13" s="14"/>
      <c r="F13" s="14"/>
    </row>
    <row r="14" spans="1:6">
      <c r="A14" s="13" t="s">
        <v>340</v>
      </c>
      <c r="B14" s="28">
        <v>23</v>
      </c>
      <c r="C14" s="8"/>
      <c r="D14" s="14">
        <f>-' Notes 23 to 25'!C11</f>
        <v>16920</v>
      </c>
      <c r="E14" s="16"/>
      <c r="F14" s="14">
        <f>-' Notes 23 to 25'!G11</f>
        <v>0</v>
      </c>
    </row>
    <row r="15" spans="1:6">
      <c r="A15" s="13"/>
      <c r="B15" s="28"/>
      <c r="C15" s="12"/>
      <c r="D15" s="14"/>
      <c r="E15" s="14"/>
      <c r="F15" s="14"/>
    </row>
    <row r="16" spans="1:6" ht="13.5" thickBot="1">
      <c r="A16" s="9" t="s">
        <v>341</v>
      </c>
      <c r="B16" s="11"/>
      <c r="C16" s="12"/>
      <c r="D16" s="20">
        <f>SUM(D9:D14)</f>
        <v>8578</v>
      </c>
      <c r="E16" s="16"/>
      <c r="F16" s="20">
        <f>SUM(F9:F14)</f>
        <v>2015</v>
      </c>
    </row>
    <row r="17" spans="1:6" ht="13.5" thickTop="1">
      <c r="D17" s="31"/>
      <c r="E17" s="31"/>
      <c r="F17" s="31"/>
    </row>
    <row r="18" spans="1:6" ht="13.5" thickBot="1">
      <c r="A18" s="32" t="s">
        <v>342</v>
      </c>
      <c r="D18" s="33">
        <f>+D16+'I &amp; E'!D34</f>
        <v>8566</v>
      </c>
      <c r="E18" s="34"/>
      <c r="F18" s="33">
        <f>+F16+'I &amp; E'!F34</f>
        <v>2003</v>
      </c>
    </row>
    <row r="19" spans="1:6" ht="13.5" thickTop="1"/>
  </sheetData>
  <customSheetViews>
    <customSheetView guid="{E870EA32-3596-4ACE-BF42-EBF1D4B6B996}">
      <selection activeCell="A33" sqref="A33"/>
      <pageMargins left="0.75" right="0.75" top="1" bottom="1" header="0.5" footer="0.5"/>
      <pageSetup paperSize="9" orientation="portrait" r:id="rId1"/>
      <headerFooter alignWithMargins="0">
        <oddFooter>&amp;C18</oddFooter>
      </headerFooter>
    </customSheetView>
    <customSheetView guid="{A8C3D583-3667-49E0-B16B-DB0F9B81DCD0}" showRuler="0">
      <selection activeCell="A33" sqref="A33"/>
      <pageMargins left="0.75" right="0.75" top="1" bottom="1" header="0.5" footer="0.5"/>
      <pageSetup paperSize="9" orientation="portrait" r:id="rId2"/>
      <headerFooter alignWithMargins="0">
        <oddFooter>&amp;C18</oddFooter>
      </headerFooter>
    </customSheetView>
    <customSheetView guid="{96CA42AB-7D8B-42C8-B17A-24FFA0448CCA}" showPageBreaks="1" showRuler="0">
      <selection activeCell="A25" sqref="A25"/>
      <pageMargins left="0.75" right="0.75" top="1" bottom="1" header="0.5" footer="0.5"/>
      <pageSetup paperSize="9" orientation="portrait" r:id="rId3"/>
      <headerFooter alignWithMargins="0">
        <oddFooter>&amp;C16</oddFooter>
      </headerFooter>
    </customSheetView>
    <customSheetView guid="{DAAFC7C9-4623-49AF-9992-400CC9CB553D}" showPageBreaks="1" showRuler="0">
      <selection activeCell="A33" sqref="A33"/>
      <pageMargins left="0.75" right="0.75" top="1" bottom="1" header="0.5" footer="0.5"/>
      <pageSetup paperSize="9" orientation="portrait" r:id="rId4"/>
      <headerFooter alignWithMargins="0">
        <oddFooter>&amp;C18</oddFooter>
      </headerFooter>
    </customSheetView>
  </customSheetViews>
  <phoneticPr fontId="0" type="noConversion"/>
  <pageMargins left="0.75" right="0.75" top="1" bottom="1" header="0.5" footer="0.5"/>
  <pageSetup paperSize="9" orientation="portrait" r:id="rId5"/>
  <headerFooter alignWithMargins="0">
    <oddFooter>&amp;C18</oddFooter>
  </headerFooter>
</worksheet>
</file>

<file path=xl/worksheets/sheet4.xml><?xml version="1.0" encoding="utf-8"?>
<worksheet xmlns="http://schemas.openxmlformats.org/spreadsheetml/2006/main" xmlns:r="http://schemas.openxmlformats.org/officeDocument/2006/relationships">
  <sheetPr codeName="Sheet3"/>
  <dimension ref="A1:J55"/>
  <sheetViews>
    <sheetView topLeftCell="A44" zoomScaleNormal="100" workbookViewId="0">
      <selection activeCell="A33" sqref="A33"/>
    </sheetView>
  </sheetViews>
  <sheetFormatPr defaultRowHeight="12.75"/>
  <cols>
    <col min="1" max="1" width="43.28515625" style="13" customWidth="1"/>
    <col min="2" max="2" width="6" style="11" customWidth="1"/>
    <col min="3" max="3" width="1.7109375" style="12" customWidth="1"/>
    <col min="4" max="4" width="9.7109375" style="12" customWidth="1"/>
    <col min="5" max="5" width="1.7109375" style="12" customWidth="1"/>
    <col min="6" max="6" width="8.28515625" style="12" customWidth="1"/>
    <col min="7" max="7" width="2.140625" style="12" customWidth="1"/>
    <col min="8" max="8" width="8.7109375" style="12" customWidth="1"/>
    <col min="9" max="9" width="2" style="12" customWidth="1"/>
    <col min="10" max="10" width="9.140625" style="12"/>
    <col min="11" max="16384" width="9.140625" style="3"/>
  </cols>
  <sheetData>
    <row r="1" spans="1:10" ht="15.75">
      <c r="A1" s="6" t="s">
        <v>622</v>
      </c>
    </row>
    <row r="2" spans="1:10" s="1" customFormat="1" ht="15.75">
      <c r="A2" s="6" t="s">
        <v>343</v>
      </c>
      <c r="B2" s="22"/>
      <c r="C2" s="23"/>
      <c r="D2" s="23"/>
      <c r="E2" s="23"/>
      <c r="F2" s="23"/>
      <c r="G2" s="23"/>
      <c r="H2" s="23"/>
      <c r="I2" s="23"/>
      <c r="J2" s="23"/>
    </row>
    <row r="3" spans="1:10" s="2" customFormat="1" ht="15.75">
      <c r="A3" s="6" t="s">
        <v>208</v>
      </c>
      <c r="B3" s="7"/>
      <c r="C3" s="8"/>
      <c r="D3" s="8"/>
      <c r="E3" s="8"/>
      <c r="F3" s="8"/>
      <c r="G3" s="8"/>
      <c r="H3" s="8"/>
      <c r="I3" s="8"/>
      <c r="J3" s="8"/>
    </row>
    <row r="4" spans="1:10" s="2" customFormat="1">
      <c r="A4" s="9"/>
      <c r="B4" s="7" t="s">
        <v>200</v>
      </c>
      <c r="C4" s="8"/>
      <c r="D4" s="8" t="s">
        <v>344</v>
      </c>
      <c r="E4" s="8"/>
      <c r="F4" s="8" t="s">
        <v>345</v>
      </c>
      <c r="G4" s="8"/>
      <c r="H4" s="8" t="s">
        <v>344</v>
      </c>
      <c r="I4" s="8"/>
      <c r="J4" s="8" t="s">
        <v>345</v>
      </c>
    </row>
    <row r="5" spans="1:10" s="2" customFormat="1">
      <c r="A5" s="9"/>
      <c r="B5" s="8"/>
      <c r="C5" s="8"/>
      <c r="D5" s="10" t="s">
        <v>314</v>
      </c>
      <c r="E5" s="10"/>
      <c r="F5" s="10" t="s">
        <v>314</v>
      </c>
      <c r="G5" s="8"/>
      <c r="H5" s="10" t="s">
        <v>294</v>
      </c>
      <c r="I5" s="10"/>
      <c r="J5" s="10" t="s">
        <v>294</v>
      </c>
    </row>
    <row r="6" spans="1:10" s="2" customFormat="1">
      <c r="A6" s="9"/>
      <c r="B6" s="7"/>
      <c r="C6" s="8"/>
      <c r="D6" s="10" t="s">
        <v>201</v>
      </c>
      <c r="E6" s="10"/>
      <c r="F6" s="10" t="s">
        <v>201</v>
      </c>
      <c r="G6" s="8"/>
      <c r="H6" s="10" t="s">
        <v>201</v>
      </c>
      <c r="I6" s="10"/>
      <c r="J6" s="10" t="s">
        <v>201</v>
      </c>
    </row>
    <row r="7" spans="1:10" s="2" customFormat="1">
      <c r="A7" s="9"/>
      <c r="B7" s="7"/>
      <c r="C7" s="8"/>
      <c r="D7" s="8"/>
      <c r="E7" s="8"/>
      <c r="F7" s="8"/>
      <c r="G7" s="8"/>
      <c r="H7" s="8"/>
      <c r="I7" s="8"/>
      <c r="J7" s="8"/>
    </row>
    <row r="8" spans="1:10" s="2" customFormat="1">
      <c r="A8" s="9" t="s">
        <v>210</v>
      </c>
      <c r="B8" s="7"/>
      <c r="C8" s="8"/>
      <c r="D8" s="8"/>
      <c r="E8" s="8"/>
      <c r="F8" s="8"/>
      <c r="G8" s="8"/>
      <c r="H8" s="8"/>
      <c r="I8" s="8"/>
      <c r="J8" s="8"/>
    </row>
    <row r="9" spans="1:10" s="2" customFormat="1">
      <c r="A9" s="9"/>
      <c r="B9" s="7"/>
      <c r="C9" s="8"/>
      <c r="D9" s="8"/>
      <c r="E9" s="8"/>
      <c r="F9" s="8"/>
      <c r="G9" s="8"/>
      <c r="H9" s="8"/>
      <c r="I9" s="8"/>
      <c r="J9" s="8"/>
    </row>
    <row r="10" spans="1:10" s="2" customFormat="1">
      <c r="A10" s="13" t="s">
        <v>211</v>
      </c>
      <c r="B10" s="11">
        <v>13</v>
      </c>
      <c r="C10" s="12"/>
      <c r="D10" s="36">
        <f>+'Note 13'!K25</f>
        <v>74751</v>
      </c>
      <c r="E10" s="36"/>
      <c r="F10" s="36">
        <f>+'Note 13 (cont1.)'!I26</f>
        <v>74337</v>
      </c>
      <c r="G10" s="36"/>
      <c r="H10" s="36">
        <f>+'Note 13'!K29</f>
        <v>73974</v>
      </c>
      <c r="I10" s="36"/>
      <c r="J10" s="36">
        <f>+'Note 13 (cont1.)'!I29</f>
        <v>73584</v>
      </c>
    </row>
    <row r="11" spans="1:10" s="12" customFormat="1">
      <c r="A11" s="53" t="s">
        <v>346</v>
      </c>
      <c r="B11" s="12">
        <v>14</v>
      </c>
      <c r="D11" s="36">
        <f>+'Notes 13 (cont2.) &amp; 14'!D30</f>
        <v>0</v>
      </c>
      <c r="E11" s="36"/>
      <c r="F11" s="36">
        <f>+'Notes 13 (cont2.) &amp; 14'!G30</f>
        <v>6</v>
      </c>
      <c r="G11" s="36"/>
      <c r="H11" s="36">
        <f>+'Notes 13 (cont2.) &amp; 14'!F30</f>
        <v>0</v>
      </c>
      <c r="I11" s="36"/>
      <c r="J11" s="36">
        <f>+'Notes 13 (cont2.) &amp; 14'!G30</f>
        <v>6</v>
      </c>
    </row>
    <row r="12" spans="1:10">
      <c r="D12" s="38">
        <f>SUM(D10:D11)</f>
        <v>74751</v>
      </c>
      <c r="E12" s="16"/>
      <c r="F12" s="38">
        <f>SUM(F10:F11)</f>
        <v>74343</v>
      </c>
      <c r="G12" s="16"/>
      <c r="H12" s="38">
        <f>SUM(H10:H11)</f>
        <v>73974</v>
      </c>
      <c r="I12" s="16"/>
      <c r="J12" s="38">
        <f>SUM(J10:J11)</f>
        <v>73590</v>
      </c>
    </row>
    <row r="13" spans="1:10">
      <c r="A13" s="13" t="s">
        <v>347</v>
      </c>
      <c r="B13" s="11">
        <v>15</v>
      </c>
      <c r="D13" s="38">
        <f>+'Notes 15 &amp; 16'!B13</f>
        <v>26850</v>
      </c>
      <c r="E13" s="16"/>
      <c r="F13" s="38">
        <f>+'Notes 15 &amp; 16'!D13</f>
        <v>26850</v>
      </c>
      <c r="G13" s="16"/>
      <c r="H13" s="38">
        <f>+'Notes 15 &amp; 16'!B7</f>
        <v>24600</v>
      </c>
      <c r="I13" s="16"/>
      <c r="J13" s="38">
        <f>+'Notes 15 &amp; 16'!D7</f>
        <v>24600</v>
      </c>
    </row>
    <row r="14" spans="1:10">
      <c r="D14" s="14"/>
      <c r="E14" s="14"/>
      <c r="F14" s="14"/>
      <c r="G14" s="14"/>
      <c r="H14" s="14"/>
      <c r="I14" s="14"/>
      <c r="J14" s="14"/>
    </row>
    <row r="15" spans="1:10" s="2" customFormat="1">
      <c r="A15" s="9" t="s">
        <v>212</v>
      </c>
      <c r="B15" s="11"/>
      <c r="C15" s="8"/>
      <c r="D15" s="16"/>
      <c r="E15" s="16"/>
      <c r="F15" s="16"/>
      <c r="G15" s="16"/>
      <c r="H15" s="16"/>
      <c r="I15" s="16"/>
      <c r="J15" s="16"/>
    </row>
    <row r="16" spans="1:10">
      <c r="A16" s="13" t="s">
        <v>213</v>
      </c>
      <c r="D16" s="14">
        <v>129</v>
      </c>
      <c r="E16" s="14"/>
      <c r="F16" s="14">
        <v>114</v>
      </c>
      <c r="G16" s="14"/>
      <c r="H16" s="14">
        <v>129</v>
      </c>
      <c r="I16" s="14"/>
      <c r="J16" s="14">
        <v>108</v>
      </c>
    </row>
    <row r="17" spans="1:10">
      <c r="A17" s="13" t="s">
        <v>214</v>
      </c>
      <c r="B17" s="11">
        <v>16</v>
      </c>
      <c r="D17" s="14">
        <f>+'Notes 15 &amp; 16'!B43</f>
        <v>1170</v>
      </c>
      <c r="E17" s="14"/>
      <c r="F17" s="14">
        <f>+'Notes 15 &amp; 16'!D43</f>
        <v>1116</v>
      </c>
      <c r="G17" s="14"/>
      <c r="H17" s="14">
        <f>+'Notes 15 &amp; 16'!F43</f>
        <v>1290</v>
      </c>
      <c r="I17" s="14"/>
      <c r="J17" s="14">
        <f>+'Notes 15 &amp; 16'!H43</f>
        <v>1317</v>
      </c>
    </row>
    <row r="18" spans="1:10">
      <c r="A18" s="13" t="s">
        <v>346</v>
      </c>
      <c r="D18" s="14">
        <v>6000</v>
      </c>
      <c r="E18" s="14"/>
      <c r="F18" s="14">
        <v>6000</v>
      </c>
      <c r="G18" s="14"/>
      <c r="H18" s="14">
        <v>7500</v>
      </c>
      <c r="I18" s="14"/>
      <c r="J18" s="14">
        <v>7500</v>
      </c>
    </row>
    <row r="19" spans="1:10">
      <c r="A19" s="13" t="s">
        <v>215</v>
      </c>
      <c r="D19" s="18">
        <v>2512</v>
      </c>
      <c r="E19" s="14"/>
      <c r="F19" s="18">
        <v>2512</v>
      </c>
      <c r="G19" s="14"/>
      <c r="H19" s="18">
        <v>585</v>
      </c>
      <c r="I19" s="14"/>
      <c r="J19" s="18">
        <v>585</v>
      </c>
    </row>
    <row r="20" spans="1:10">
      <c r="D20" s="14">
        <f>SUM(D16:D19)</f>
        <v>9811</v>
      </c>
      <c r="E20" s="14"/>
      <c r="F20" s="14">
        <f>SUM(F16:F19)</f>
        <v>9742</v>
      </c>
      <c r="G20" s="14"/>
      <c r="H20" s="14">
        <f>SUM(H16:H19)</f>
        <v>9504</v>
      </c>
      <c r="I20" s="14"/>
      <c r="J20" s="14">
        <f>SUM(J16:J19)</f>
        <v>9510</v>
      </c>
    </row>
    <row r="21" spans="1:10" s="2" customFormat="1">
      <c r="A21" s="9" t="s">
        <v>348</v>
      </c>
      <c r="B21" s="11">
        <v>17</v>
      </c>
      <c r="C21" s="8"/>
      <c r="D21" s="14">
        <f>+'Note 17 &amp; 18'!B20</f>
        <v>4344</v>
      </c>
      <c r="E21" s="14"/>
      <c r="F21" s="14">
        <f>+'Note 17 &amp; 18'!D20</f>
        <v>3972</v>
      </c>
      <c r="G21" s="16"/>
      <c r="H21" s="14">
        <f>+'Note 17 &amp; 18'!F20</f>
        <v>3951</v>
      </c>
      <c r="I21" s="14"/>
      <c r="J21" s="14">
        <f>+'Note 17 &amp; 18'!H20</f>
        <v>3648</v>
      </c>
    </row>
    <row r="22" spans="1:10">
      <c r="D22" s="14"/>
      <c r="E22" s="14"/>
      <c r="F22" s="14"/>
      <c r="G22" s="14"/>
      <c r="H22" s="14"/>
      <c r="I22" s="14"/>
      <c r="J22" s="14"/>
    </row>
    <row r="23" spans="1:10" s="2" customFormat="1">
      <c r="A23" s="9" t="s">
        <v>349</v>
      </c>
      <c r="B23" s="11"/>
      <c r="C23" s="8"/>
      <c r="D23" s="15">
        <f>SUM(D20)-D21</f>
        <v>5467</v>
      </c>
      <c r="E23" s="16"/>
      <c r="F23" s="15">
        <f>SUM(F20)-F21</f>
        <v>5770</v>
      </c>
      <c r="G23" s="16"/>
      <c r="H23" s="15">
        <f>SUM(H20)-H21</f>
        <v>5553</v>
      </c>
      <c r="I23" s="16"/>
      <c r="J23" s="15">
        <f>SUM(J20)-J21</f>
        <v>5862</v>
      </c>
    </row>
    <row r="24" spans="1:10">
      <c r="D24" s="14"/>
      <c r="E24" s="14"/>
      <c r="F24" s="14"/>
      <c r="G24" s="14"/>
      <c r="H24" s="14"/>
      <c r="I24" s="14"/>
      <c r="J24" s="14"/>
    </row>
    <row r="25" spans="1:10" s="2" customFormat="1">
      <c r="A25" s="9" t="s">
        <v>216</v>
      </c>
      <c r="B25" s="11"/>
      <c r="C25" s="8"/>
      <c r="D25" s="14">
        <f>+D12+D13+D23</f>
        <v>107068</v>
      </c>
      <c r="E25" s="14"/>
      <c r="F25" s="14">
        <f>+F12+F13+F23</f>
        <v>106963</v>
      </c>
      <c r="G25" s="14"/>
      <c r="H25" s="14">
        <f>+H12+H13+H23</f>
        <v>104127</v>
      </c>
      <c r="I25" s="14"/>
      <c r="J25" s="14">
        <f>+J12+J13+J23</f>
        <v>104052</v>
      </c>
    </row>
    <row r="26" spans="1:10">
      <c r="D26" s="14"/>
      <c r="E26" s="14"/>
      <c r="F26" s="14"/>
      <c r="G26" s="14"/>
      <c r="H26" s="14"/>
      <c r="I26" s="14"/>
      <c r="J26" s="14"/>
    </row>
    <row r="27" spans="1:10" ht="25.5">
      <c r="A27" s="19" t="s">
        <v>350</v>
      </c>
      <c r="B27" s="11">
        <v>18</v>
      </c>
      <c r="D27" s="14">
        <f>+'Note 17 &amp; 18'!B34</f>
        <v>4401</v>
      </c>
      <c r="E27" s="14"/>
      <c r="F27" s="14">
        <f>+'Note 17 &amp; 18'!D34</f>
        <v>4401</v>
      </c>
      <c r="G27" s="14"/>
      <c r="H27" s="14">
        <f>+'Note 17 &amp; 18'!F34</f>
        <v>162</v>
      </c>
      <c r="I27" s="14"/>
      <c r="J27" s="14">
        <f>+'Note 17 &amp; 18'!H34</f>
        <v>162</v>
      </c>
    </row>
    <row r="28" spans="1:10">
      <c r="D28" s="14"/>
      <c r="E28" s="14"/>
      <c r="F28" s="14"/>
      <c r="G28" s="14"/>
      <c r="H28" s="14"/>
      <c r="I28" s="14"/>
      <c r="J28" s="14"/>
    </row>
    <row r="29" spans="1:10" s="2" customFormat="1">
      <c r="A29" s="9" t="s">
        <v>217</v>
      </c>
      <c r="B29" s="11">
        <v>20</v>
      </c>
      <c r="C29" s="8"/>
      <c r="D29" s="14">
        <f>+'Notes 19 &amp; 20'!I41</f>
        <v>3498</v>
      </c>
      <c r="E29" s="16"/>
      <c r="F29" s="14">
        <f>+'Notes 19 &amp; 20'!I41</f>
        <v>3498</v>
      </c>
      <c r="G29" s="16"/>
      <c r="H29" s="14">
        <f>+'Notes 19 &amp; 20'!I37</f>
        <v>2124</v>
      </c>
      <c r="I29" s="16"/>
      <c r="J29" s="14">
        <f>+'Notes 19 &amp; 20'!I37</f>
        <v>2124</v>
      </c>
    </row>
    <row r="30" spans="1:10">
      <c r="D30" s="14"/>
      <c r="E30" s="14"/>
      <c r="F30" s="14"/>
      <c r="G30" s="14"/>
      <c r="H30" s="14"/>
      <c r="I30" s="14"/>
      <c r="J30" s="14"/>
    </row>
    <row r="31" spans="1:10" s="2" customFormat="1" ht="13.5" thickBot="1">
      <c r="A31" s="9" t="s">
        <v>351</v>
      </c>
      <c r="B31" s="11"/>
      <c r="C31" s="8"/>
      <c r="D31" s="20">
        <f>+D25-D27-D29</f>
        <v>99169</v>
      </c>
      <c r="E31" s="16"/>
      <c r="F31" s="20">
        <f>+F25-F27-F29</f>
        <v>99064</v>
      </c>
      <c r="G31" s="16"/>
      <c r="H31" s="20">
        <f>+H25-H27-H29</f>
        <v>101841</v>
      </c>
      <c r="I31" s="16"/>
      <c r="J31" s="20">
        <f>+J25-J27-J29</f>
        <v>101766</v>
      </c>
    </row>
    <row r="32" spans="1:10" ht="13.5" thickTop="1">
      <c r="D32" s="14"/>
      <c r="E32" s="14"/>
      <c r="F32" s="14"/>
      <c r="G32" s="14"/>
      <c r="H32" s="14"/>
      <c r="I32" s="14"/>
      <c r="J32" s="14"/>
    </row>
    <row r="33" spans="1:10" s="2" customFormat="1">
      <c r="A33" s="9" t="s">
        <v>218</v>
      </c>
      <c r="B33" s="11">
        <v>21</v>
      </c>
      <c r="C33" s="8"/>
      <c r="D33" s="14">
        <f>+'Notes 21 &amp; 22'!F31+'Notes 21 &amp; 22'!F32</f>
        <v>8910</v>
      </c>
      <c r="E33" s="16"/>
      <c r="F33" s="14">
        <f>+'Notes 21 &amp; 22'!F31+'Notes 21 &amp; 22'!F32</f>
        <v>8910</v>
      </c>
      <c r="G33" s="14"/>
      <c r="H33" s="14">
        <f>+'Notes 21 &amp; 22'!F19+'Notes 21 &amp; 22'!F20</f>
        <v>9162</v>
      </c>
      <c r="I33" s="36"/>
      <c r="J33" s="14">
        <f>+'Notes 21 &amp; 22'!F19+'Notes 21 &amp; 22'!F20</f>
        <v>9162</v>
      </c>
    </row>
    <row r="34" spans="1:10" s="2" customFormat="1">
      <c r="A34" s="9"/>
      <c r="B34" s="11"/>
      <c r="C34" s="8"/>
      <c r="D34" s="14"/>
      <c r="E34" s="16"/>
      <c r="F34" s="14"/>
      <c r="G34" s="14"/>
      <c r="H34" s="14"/>
      <c r="I34" s="36"/>
      <c r="J34" s="14"/>
    </row>
    <row r="35" spans="1:10" s="2" customFormat="1">
      <c r="A35" s="9" t="s">
        <v>352</v>
      </c>
      <c r="B35" s="11"/>
      <c r="C35" s="8"/>
      <c r="D35" s="14"/>
      <c r="E35" s="16"/>
      <c r="F35" s="14"/>
      <c r="G35" s="14"/>
      <c r="H35" s="14"/>
      <c r="I35" s="36"/>
      <c r="J35" s="14"/>
    </row>
    <row r="36" spans="1:10" s="2" customFormat="1">
      <c r="A36" s="13" t="s">
        <v>353</v>
      </c>
      <c r="B36" s="11">
        <v>22</v>
      </c>
      <c r="C36" s="12"/>
      <c r="D36" s="14">
        <f>+'Notes 21 &amp; 22'!B59</f>
        <v>18650</v>
      </c>
      <c r="E36" s="14"/>
      <c r="F36" s="14">
        <f>+'Notes 21 &amp; 22'!B59</f>
        <v>18650</v>
      </c>
      <c r="G36" s="14"/>
      <c r="H36" s="14">
        <f>+'Notes 21 &amp; 22'!B52</f>
        <v>17100</v>
      </c>
      <c r="I36" s="36"/>
      <c r="J36" s="14">
        <f>+'Notes 21 &amp; 22'!B52</f>
        <v>17100</v>
      </c>
    </row>
    <row r="37" spans="1:10" s="2" customFormat="1">
      <c r="A37" s="13" t="s">
        <v>354</v>
      </c>
      <c r="B37" s="11">
        <v>22</v>
      </c>
      <c r="C37" s="12"/>
      <c r="D37" s="14">
        <f>+'Notes 21 &amp; 22'!D59</f>
        <v>8200</v>
      </c>
      <c r="E37" s="14"/>
      <c r="F37" s="14">
        <f>+'Notes 21 &amp; 22'!D59</f>
        <v>8200</v>
      </c>
      <c r="G37" s="14"/>
      <c r="H37" s="14">
        <f>+'Notes 21 &amp; 22'!D52</f>
        <v>7500</v>
      </c>
      <c r="I37" s="36"/>
      <c r="J37" s="14">
        <f>+'Notes 21 &amp; 22'!D52</f>
        <v>7500</v>
      </c>
    </row>
    <row r="38" spans="1:10">
      <c r="D38" s="14"/>
      <c r="E38" s="14"/>
      <c r="F38" s="14"/>
      <c r="G38" s="14"/>
      <c r="H38" s="14"/>
      <c r="I38" s="36"/>
      <c r="J38" s="14"/>
    </row>
    <row r="39" spans="1:10">
      <c r="A39" s="13" t="s">
        <v>219</v>
      </c>
      <c r="B39" s="11">
        <v>23</v>
      </c>
      <c r="D39" s="14">
        <f>+' Notes 23 to 25'!C14</f>
        <v>46050</v>
      </c>
      <c r="E39" s="14"/>
      <c r="F39" s="14">
        <f>+' Notes 23 to 25'!E14</f>
        <v>46050</v>
      </c>
      <c r="G39" s="14"/>
      <c r="H39" s="14">
        <f>+' Notes 23 to 25'!G14</f>
        <v>59286</v>
      </c>
      <c r="I39" s="36"/>
      <c r="J39" s="14">
        <f>+' Notes 23 to 25'!I14</f>
        <v>59286</v>
      </c>
    </row>
    <row r="40" spans="1:10">
      <c r="A40" s="13" t="s">
        <v>355</v>
      </c>
      <c r="B40" s="11">
        <v>24</v>
      </c>
      <c r="D40" s="110">
        <f>+' Notes 23 to 25'!C35</f>
        <v>0</v>
      </c>
      <c r="E40" s="14"/>
      <c r="F40" s="110">
        <f>+' Notes 23 to 25'!E35</f>
        <v>0</v>
      </c>
      <c r="G40" s="14"/>
      <c r="H40" s="110">
        <f>+' Notes 23 to 25'!G35</f>
        <v>0</v>
      </c>
      <c r="I40" s="36"/>
      <c r="J40" s="110">
        <f>+' Notes 23 to 25'!I35</f>
        <v>0</v>
      </c>
    </row>
    <row r="41" spans="1:10">
      <c r="A41" s="13" t="s">
        <v>220</v>
      </c>
      <c r="B41" s="11">
        <v>24</v>
      </c>
      <c r="D41" s="110">
        <f>+' Notes 23 to 25'!C27</f>
        <v>17359</v>
      </c>
      <c r="E41" s="14"/>
      <c r="F41" s="110">
        <f>+' Notes 23 to 25'!E27</f>
        <v>17254</v>
      </c>
      <c r="G41" s="14"/>
      <c r="H41" s="110">
        <f>+' Notes 23 to 25'!G27</f>
        <v>8793</v>
      </c>
      <c r="I41" s="36"/>
      <c r="J41" s="110">
        <f>+' Notes 23 to 25'!I27</f>
        <v>8718</v>
      </c>
    </row>
    <row r="42" spans="1:10">
      <c r="D42" s="14"/>
      <c r="E42" s="14"/>
      <c r="F42" s="14"/>
      <c r="G42" s="36"/>
      <c r="H42" s="14"/>
      <c r="I42" s="36"/>
      <c r="J42" s="14"/>
    </row>
    <row r="43" spans="1:10">
      <c r="A43" s="9" t="s">
        <v>356</v>
      </c>
      <c r="D43" s="35">
        <f>SUM(D39:D42)</f>
        <v>63409</v>
      </c>
      <c r="E43" s="14"/>
      <c r="F43" s="35">
        <f>SUM(F39:F42)</f>
        <v>63304</v>
      </c>
      <c r="G43" s="34"/>
      <c r="H43" s="35">
        <f>SUM(H39:H42)</f>
        <v>68079</v>
      </c>
      <c r="I43" s="34"/>
      <c r="J43" s="35">
        <f>SUM(J39:J42)</f>
        <v>68004</v>
      </c>
    </row>
    <row r="44" spans="1:10">
      <c r="D44" s="14"/>
      <c r="E44" s="14"/>
      <c r="F44" s="14"/>
      <c r="G44" s="36"/>
      <c r="H44" s="14"/>
      <c r="I44" s="14"/>
      <c r="J44" s="14"/>
    </row>
    <row r="45" spans="1:10" ht="13.5" thickBot="1">
      <c r="A45" s="9" t="s">
        <v>357</v>
      </c>
      <c r="D45" s="26">
        <f>+D33+D36+D37+D43</f>
        <v>99169</v>
      </c>
      <c r="E45" s="14"/>
      <c r="F45" s="26">
        <f>+F33+F36+F37+F43</f>
        <v>99064</v>
      </c>
      <c r="G45" s="14"/>
      <c r="H45" s="26">
        <f>+H33+H36+H37+H43</f>
        <v>101841</v>
      </c>
      <c r="I45" s="14"/>
      <c r="J45" s="26">
        <f>+J33+J36+J37+J43</f>
        <v>101766</v>
      </c>
    </row>
    <row r="46" spans="1:10" ht="13.5" thickTop="1"/>
    <row r="48" spans="1:10" s="2" customFormat="1">
      <c r="A48" s="165" t="s">
        <v>652</v>
      </c>
      <c r="B48" s="165"/>
      <c r="C48" s="165"/>
      <c r="D48" s="165"/>
      <c r="E48" s="165"/>
      <c r="F48" s="165"/>
      <c r="G48" s="165"/>
      <c r="H48" s="165"/>
      <c r="I48" s="165"/>
      <c r="J48" s="166"/>
    </row>
    <row r="49" spans="1:10" s="2" customFormat="1">
      <c r="A49" s="165" t="s">
        <v>301</v>
      </c>
      <c r="B49" s="165"/>
      <c r="C49" s="165"/>
      <c r="D49" s="165"/>
      <c r="E49" s="165"/>
      <c r="F49" s="165"/>
      <c r="G49" s="165"/>
      <c r="H49" s="165"/>
      <c r="I49" s="165"/>
      <c r="J49" s="8"/>
    </row>
    <row r="54" spans="1:10">
      <c r="A54" s="13" t="s">
        <v>358</v>
      </c>
      <c r="B54" s="13"/>
      <c r="D54" s="13"/>
      <c r="H54" s="13" t="s">
        <v>358</v>
      </c>
    </row>
    <row r="55" spans="1:10">
      <c r="A55" s="13" t="s">
        <v>359</v>
      </c>
      <c r="B55" s="12"/>
      <c r="H55" s="12" t="s">
        <v>360</v>
      </c>
    </row>
  </sheetData>
  <customSheetViews>
    <customSheetView guid="{E870EA32-3596-4ACE-BF42-EBF1D4B6B996}" topLeftCell="A44">
      <selection activeCell="A33" sqref="A33"/>
      <pageMargins left="0.5" right="0.5" top="1" bottom="0.5" header="0.5" footer="0.25"/>
      <pageSetup paperSize="9" orientation="portrait" horizontalDpi="4294967292" r:id="rId1"/>
      <headerFooter alignWithMargins="0">
        <oddFooter>&amp;C&amp;"Times New Roman,Regular" 19</oddFooter>
      </headerFooter>
    </customSheetView>
    <customSheetView guid="{A8C3D583-3667-49E0-B16B-DB0F9B81DCD0}" showRuler="0" topLeftCell="A44">
      <selection activeCell="A33" sqref="A33"/>
      <pageMargins left="0.5" right="0.5" top="1" bottom="0.5" header="0.5" footer="0.25"/>
      <pageSetup paperSize="9" orientation="portrait" horizontalDpi="4294967292" r:id="rId2"/>
      <headerFooter alignWithMargins="0">
        <oddFooter>&amp;C&amp;"Times New Roman,Regular" 19</oddFooter>
      </headerFooter>
    </customSheetView>
    <customSheetView guid="{96CA42AB-7D8B-42C8-B17A-24FFA0448CCA}" showPageBreaks="1" showRuler="0" topLeftCell="A44">
      <selection activeCell="G53" sqref="G53"/>
      <pageMargins left="0.5" right="0.5" top="1" bottom="0.5" header="0.5" footer="0.25"/>
      <pageSetup paperSize="9" orientation="portrait" horizontalDpi="4294967292" r:id="rId3"/>
      <headerFooter alignWithMargins="0">
        <oddFooter>&amp;C&amp;"Times New Roman,Regular" 17</oddFooter>
      </headerFooter>
    </customSheetView>
    <customSheetView guid="{DAAFC7C9-4623-49AF-9992-400CC9CB553D}" showPageBreaks="1" showRuler="0" topLeftCell="A44">
      <selection activeCell="A33" sqref="A33"/>
      <pageMargins left="0.5" right="0.5" top="1" bottom="0.5" header="0.5" footer="0.25"/>
      <pageSetup paperSize="9" orientation="portrait" horizontalDpi="4294967292" r:id="rId4"/>
      <headerFooter alignWithMargins="0">
        <oddFooter>&amp;C&amp;"Times New Roman,Regular" 19</oddFooter>
      </headerFooter>
    </customSheetView>
  </customSheetViews>
  <mergeCells count="2">
    <mergeCell ref="A49:I49"/>
    <mergeCell ref="A48:J48"/>
  </mergeCells>
  <phoneticPr fontId="0" type="noConversion"/>
  <pageMargins left="0.5" right="0.5" top="1" bottom="0.5" header="0.5" footer="0.25"/>
  <pageSetup paperSize="9" orientation="portrait" horizontalDpi="4294967292" r:id="rId5"/>
  <headerFooter alignWithMargins="0">
    <oddFooter>&amp;C&amp;"Times New Roman,Regular" 19</oddFooter>
  </headerFooter>
  <drawing r:id="rId6"/>
</worksheet>
</file>

<file path=xl/worksheets/sheet5.xml><?xml version="1.0" encoding="utf-8"?>
<worksheet xmlns="http://schemas.openxmlformats.org/spreadsheetml/2006/main" xmlns:r="http://schemas.openxmlformats.org/officeDocument/2006/relationships">
  <sheetPr codeName="Sheet4"/>
  <dimension ref="A1:F172"/>
  <sheetViews>
    <sheetView topLeftCell="A18" zoomScaleNormal="100" workbookViewId="0">
      <selection activeCell="A33" sqref="A33"/>
    </sheetView>
  </sheetViews>
  <sheetFormatPr defaultRowHeight="12.75"/>
  <cols>
    <col min="1" max="1" width="59.85546875" style="13" customWidth="1"/>
    <col min="2" max="2" width="6" style="11" customWidth="1"/>
    <col min="3" max="3" width="1.7109375" style="12" customWidth="1"/>
    <col min="4" max="4" width="12.5703125" style="12" customWidth="1"/>
    <col min="5" max="5" width="1.7109375" style="12" customWidth="1"/>
    <col min="6" max="6" width="12.5703125" style="12" customWidth="1"/>
    <col min="7" max="16384" width="9.140625" style="3"/>
  </cols>
  <sheetData>
    <row r="1" spans="1:6" ht="15.75">
      <c r="A1" s="6" t="s">
        <v>622</v>
      </c>
    </row>
    <row r="2" spans="1:6" s="1" customFormat="1" ht="15.75">
      <c r="A2" s="6" t="s">
        <v>550</v>
      </c>
      <c r="B2" s="22"/>
      <c r="C2" s="23"/>
      <c r="D2" s="23"/>
      <c r="E2" s="23"/>
      <c r="F2" s="23"/>
    </row>
    <row r="3" spans="1:6" s="2" customFormat="1">
      <c r="A3" s="9"/>
      <c r="B3" s="7"/>
      <c r="C3" s="8"/>
      <c r="D3" s="8"/>
      <c r="E3" s="8"/>
      <c r="F3" s="8"/>
    </row>
    <row r="4" spans="1:6" s="2" customFormat="1">
      <c r="A4" s="9"/>
      <c r="B4" s="7" t="s">
        <v>200</v>
      </c>
      <c r="C4" s="8"/>
      <c r="D4" s="7" t="s">
        <v>329</v>
      </c>
      <c r="E4" s="8"/>
      <c r="F4" s="7" t="s">
        <v>329</v>
      </c>
    </row>
    <row r="5" spans="1:6" s="2" customFormat="1">
      <c r="A5" s="9"/>
      <c r="B5" s="7"/>
      <c r="C5" s="8"/>
      <c r="D5" s="21">
        <v>37468</v>
      </c>
      <c r="E5" s="8"/>
      <c r="F5" s="21">
        <v>37103</v>
      </c>
    </row>
    <row r="6" spans="1:6" s="2" customFormat="1">
      <c r="A6" s="9"/>
      <c r="B6" s="7"/>
      <c r="C6" s="8"/>
      <c r="D6" s="10" t="s">
        <v>201</v>
      </c>
      <c r="E6" s="10"/>
      <c r="F6" s="10" t="s">
        <v>201</v>
      </c>
    </row>
    <row r="7" spans="1:6" s="2" customFormat="1">
      <c r="A7" s="9"/>
      <c r="B7" s="7"/>
      <c r="C7" s="8"/>
      <c r="D7" s="8"/>
      <c r="E7" s="8"/>
      <c r="F7" s="8"/>
    </row>
    <row r="8" spans="1:6" s="2" customFormat="1">
      <c r="A8" s="9" t="s">
        <v>221</v>
      </c>
      <c r="B8" s="11">
        <v>25</v>
      </c>
      <c r="C8" s="8"/>
      <c r="D8" s="14">
        <f>+' Notes 23 to 25'!C58</f>
        <v>1411</v>
      </c>
      <c r="E8" s="16"/>
      <c r="F8" s="14">
        <f>+' Notes 23 to 25'!E58</f>
        <v>779</v>
      </c>
    </row>
    <row r="9" spans="1:6">
      <c r="D9" s="14"/>
      <c r="E9" s="14"/>
      <c r="F9" s="14"/>
    </row>
    <row r="10" spans="1:6">
      <c r="A10" s="13" t="s">
        <v>222</v>
      </c>
      <c r="B10" s="11">
        <v>26</v>
      </c>
      <c r="D10" s="14">
        <f>+'Notes 26 to 29'!C21</f>
        <v>1945</v>
      </c>
      <c r="E10" s="14"/>
      <c r="F10" s="14">
        <f>+'Notes 26 to 29'!E21</f>
        <v>1437</v>
      </c>
    </row>
    <row r="11" spans="1:6">
      <c r="D11" s="14"/>
      <c r="E11" s="14"/>
      <c r="F11" s="14"/>
    </row>
    <row r="12" spans="1:6">
      <c r="A12" s="13" t="s">
        <v>207</v>
      </c>
      <c r="B12" s="11">
        <v>11</v>
      </c>
      <c r="D12" s="14">
        <f>-'Note 10, 11 &amp; 12'!F25</f>
        <v>-12</v>
      </c>
      <c r="E12" s="14"/>
      <c r="F12" s="14">
        <f>-'Note 10, 11 &amp; 12'!H25</f>
        <v>-12</v>
      </c>
    </row>
    <row r="13" spans="1:6" s="2" customFormat="1">
      <c r="A13" s="13"/>
      <c r="B13" s="7"/>
      <c r="C13" s="8"/>
      <c r="D13" s="14"/>
      <c r="E13" s="16"/>
      <c r="F13" s="14"/>
    </row>
    <row r="14" spans="1:6">
      <c r="A14" s="13" t="s">
        <v>223</v>
      </c>
      <c r="B14" s="11">
        <v>27</v>
      </c>
      <c r="D14" s="14">
        <f>+'Notes 26 to 29'!C37</f>
        <v>-7731</v>
      </c>
      <c r="E14" s="36"/>
      <c r="F14" s="14">
        <f>+'Notes 26 to 29'!E37</f>
        <v>-6363</v>
      </c>
    </row>
    <row r="15" spans="1:6">
      <c r="D15" s="14"/>
      <c r="E15" s="36"/>
      <c r="F15" s="14"/>
    </row>
    <row r="16" spans="1:6">
      <c r="A16" s="13" t="s">
        <v>361</v>
      </c>
      <c r="B16" s="11">
        <v>28</v>
      </c>
      <c r="D16" s="14">
        <f>+'Notes 26 to 29'!C50</f>
        <v>1500</v>
      </c>
      <c r="E16" s="36"/>
      <c r="F16" s="14">
        <f>+'Notes 26 to 29'!E50</f>
        <v>0</v>
      </c>
    </row>
    <row r="17" spans="1:6">
      <c r="D17" s="14"/>
      <c r="E17" s="36"/>
      <c r="F17" s="14"/>
    </row>
    <row r="18" spans="1:6" ht="16.5" customHeight="1">
      <c r="A18" s="13" t="s">
        <v>224</v>
      </c>
      <c r="B18" s="11">
        <v>29</v>
      </c>
      <c r="D18" s="14">
        <f>+'Notes 26 to 29'!C62</f>
        <v>4464</v>
      </c>
      <c r="E18" s="14"/>
      <c r="F18" s="14">
        <f>+'Notes 26 to 29'!E62</f>
        <v>-36</v>
      </c>
    </row>
    <row r="19" spans="1:6">
      <c r="D19" s="14"/>
      <c r="E19" s="14"/>
      <c r="F19" s="14"/>
    </row>
    <row r="20" spans="1:6" s="2" customFormat="1" ht="13.5" thickBot="1">
      <c r="A20" s="9" t="s">
        <v>362</v>
      </c>
      <c r="B20" s="11">
        <v>30</v>
      </c>
      <c r="C20" s="8"/>
      <c r="D20" s="20">
        <f>SUM(D8:D19)</f>
        <v>1577</v>
      </c>
      <c r="E20" s="16"/>
      <c r="F20" s="20">
        <f>SUM(F8:F19)</f>
        <v>-4195</v>
      </c>
    </row>
    <row r="21" spans="1:6" s="2" customFormat="1" ht="13.5" thickTop="1">
      <c r="A21" s="9"/>
      <c r="B21" s="7"/>
      <c r="C21" s="8"/>
      <c r="D21" s="16"/>
      <c r="E21" s="16"/>
      <c r="F21" s="16"/>
    </row>
    <row r="22" spans="1:6">
      <c r="A22" s="9"/>
      <c r="D22" s="14"/>
      <c r="E22" s="14"/>
      <c r="F22" s="14"/>
    </row>
    <row r="23" spans="1:6" s="2" customFormat="1" ht="15.75">
      <c r="A23" s="6" t="s">
        <v>78</v>
      </c>
      <c r="B23" s="7"/>
      <c r="C23" s="8"/>
      <c r="D23" s="16"/>
      <c r="E23" s="16"/>
      <c r="F23" s="16"/>
    </row>
    <row r="24" spans="1:6" s="2" customFormat="1">
      <c r="A24" s="9"/>
      <c r="B24" s="7"/>
      <c r="C24" s="8"/>
      <c r="D24" s="16"/>
      <c r="E24" s="16"/>
      <c r="F24" s="16"/>
    </row>
    <row r="25" spans="1:6">
      <c r="A25" s="135" t="s">
        <v>102</v>
      </c>
      <c r="D25" s="14">
        <f>+D20</f>
        <v>1577</v>
      </c>
      <c r="E25" s="14"/>
      <c r="F25" s="14">
        <f>+F20</f>
        <v>-4195</v>
      </c>
    </row>
    <row r="26" spans="1:6">
      <c r="A26" s="13" t="s">
        <v>363</v>
      </c>
      <c r="B26" s="11">
        <v>29</v>
      </c>
      <c r="D26" s="14">
        <f>-'Notes 26 to 29'!C58</f>
        <v>-4500</v>
      </c>
      <c r="E26" s="14"/>
      <c r="F26" s="14">
        <v>0</v>
      </c>
    </row>
    <row r="27" spans="1:6">
      <c r="A27" s="13" t="s">
        <v>364</v>
      </c>
      <c r="B27" s="11">
        <v>28</v>
      </c>
      <c r="D27" s="14">
        <f>-'Notes 26 to 29'!C50</f>
        <v>-1500</v>
      </c>
      <c r="E27" s="14"/>
      <c r="F27" s="14">
        <v>0</v>
      </c>
    </row>
    <row r="28" spans="1:6">
      <c r="A28" s="13" t="s">
        <v>225</v>
      </c>
      <c r="B28" s="11">
        <v>29</v>
      </c>
      <c r="D28" s="18">
        <f>-'Notes 26 to 29'!C60</f>
        <v>36</v>
      </c>
      <c r="E28" s="14"/>
      <c r="F28" s="18">
        <v>45</v>
      </c>
    </row>
    <row r="29" spans="1:6">
      <c r="D29" s="14"/>
      <c r="E29" s="14"/>
      <c r="F29" s="14"/>
    </row>
    <row r="30" spans="1:6">
      <c r="A30" s="13" t="s">
        <v>365</v>
      </c>
      <c r="D30" s="14">
        <f>SUM(D25:D29)</f>
        <v>-4387</v>
      </c>
      <c r="E30" s="14"/>
      <c r="F30" s="14">
        <f>SUM(F25:F29)</f>
        <v>-4150</v>
      </c>
    </row>
    <row r="31" spans="1:6">
      <c r="D31" s="14"/>
      <c r="E31" s="14"/>
      <c r="F31" s="14"/>
    </row>
    <row r="32" spans="1:6">
      <c r="A32" s="13" t="s">
        <v>366</v>
      </c>
      <c r="D32" s="14">
        <f>+F34</f>
        <v>10592</v>
      </c>
      <c r="E32" s="14"/>
      <c r="F32" s="14">
        <v>14742</v>
      </c>
    </row>
    <row r="33" spans="1:6" s="2" customFormat="1">
      <c r="A33" s="9"/>
      <c r="B33" s="7"/>
      <c r="C33" s="8"/>
      <c r="D33" s="16"/>
      <c r="E33" s="16"/>
      <c r="F33" s="16"/>
    </row>
    <row r="34" spans="1:6" s="2" customFormat="1" ht="13.5" thickBot="1">
      <c r="A34" s="9" t="s">
        <v>367</v>
      </c>
      <c r="B34" s="11"/>
      <c r="C34" s="8"/>
      <c r="D34" s="20">
        <f>SUM(D30:D32)</f>
        <v>6205</v>
      </c>
      <c r="E34" s="16"/>
      <c r="F34" s="20">
        <f>SUM(F30:F32)</f>
        <v>10592</v>
      </c>
    </row>
    <row r="35" spans="1:6" ht="13.5" thickTop="1">
      <c r="D35" s="14"/>
      <c r="E35" s="14"/>
      <c r="F35" s="14"/>
    </row>
    <row r="36" spans="1:6" s="2" customFormat="1">
      <c r="A36" s="9"/>
      <c r="B36" s="7"/>
      <c r="C36" s="8"/>
      <c r="D36" s="16"/>
      <c r="E36" s="16"/>
      <c r="F36" s="16"/>
    </row>
    <row r="37" spans="1:6">
      <c r="D37" s="14"/>
      <c r="E37" s="14"/>
      <c r="F37" s="14"/>
    </row>
    <row r="38" spans="1:6">
      <c r="D38" s="14"/>
      <c r="E38" s="14"/>
      <c r="F38" s="14"/>
    </row>
    <row r="39" spans="1:6" s="2" customFormat="1">
      <c r="A39" s="9"/>
      <c r="B39" s="7"/>
      <c r="C39" s="8"/>
      <c r="D39" s="16"/>
      <c r="E39" s="16"/>
      <c r="F39" s="16"/>
    </row>
    <row r="40" spans="1:6">
      <c r="D40" s="14"/>
      <c r="E40" s="14"/>
      <c r="F40" s="14"/>
    </row>
    <row r="41" spans="1:6">
      <c r="D41" s="14"/>
      <c r="E41" s="14"/>
      <c r="F41" s="14"/>
    </row>
    <row r="42" spans="1:6">
      <c r="A42" s="9"/>
      <c r="D42" s="14"/>
      <c r="E42" s="14"/>
      <c r="F42" s="14"/>
    </row>
    <row r="43" spans="1:6">
      <c r="D43" s="14"/>
      <c r="E43" s="14"/>
      <c r="F43" s="14"/>
    </row>
    <row r="44" spans="1:6">
      <c r="D44" s="14"/>
      <c r="E44" s="14"/>
      <c r="F44" s="14"/>
    </row>
    <row r="45" spans="1:6">
      <c r="D45" s="14"/>
      <c r="E45" s="14"/>
      <c r="F45" s="14"/>
    </row>
    <row r="46" spans="1:6">
      <c r="D46" s="14"/>
      <c r="E46" s="14"/>
      <c r="F46" s="14"/>
    </row>
    <row r="47" spans="1:6">
      <c r="D47" s="14"/>
      <c r="E47" s="14"/>
      <c r="F47" s="14"/>
    </row>
    <row r="48" spans="1:6">
      <c r="D48" s="14"/>
      <c r="E48" s="14"/>
      <c r="F48" s="14"/>
    </row>
    <row r="49" spans="4:6">
      <c r="D49" s="14"/>
      <c r="E49" s="14"/>
      <c r="F49" s="14"/>
    </row>
    <row r="50" spans="4:6">
      <c r="D50" s="14"/>
      <c r="E50" s="14"/>
      <c r="F50" s="14"/>
    </row>
    <row r="51" spans="4:6">
      <c r="D51" s="14"/>
      <c r="E51" s="14"/>
      <c r="F51" s="14"/>
    </row>
    <row r="52" spans="4:6">
      <c r="D52" s="14"/>
      <c r="E52" s="14"/>
      <c r="F52" s="14"/>
    </row>
    <row r="53" spans="4:6">
      <c r="D53" s="14"/>
      <c r="E53" s="14"/>
      <c r="F53" s="14"/>
    </row>
    <row r="54" spans="4:6">
      <c r="D54" s="14"/>
      <c r="E54" s="14"/>
      <c r="F54" s="14"/>
    </row>
    <row r="55" spans="4:6">
      <c r="D55" s="14"/>
      <c r="E55" s="14"/>
      <c r="F55" s="14"/>
    </row>
    <row r="56" spans="4:6">
      <c r="D56" s="14"/>
      <c r="E56" s="14"/>
      <c r="F56" s="14"/>
    </row>
    <row r="57" spans="4:6">
      <c r="D57" s="14"/>
      <c r="E57" s="14"/>
      <c r="F57" s="14"/>
    </row>
    <row r="58" spans="4:6">
      <c r="D58" s="14"/>
      <c r="E58" s="14"/>
      <c r="F58" s="14"/>
    </row>
    <row r="59" spans="4:6">
      <c r="D59" s="14"/>
      <c r="E59" s="14"/>
      <c r="F59" s="14"/>
    </row>
    <row r="60" spans="4:6">
      <c r="D60" s="14"/>
      <c r="E60" s="14"/>
      <c r="F60" s="14"/>
    </row>
    <row r="61" spans="4:6">
      <c r="D61" s="14"/>
      <c r="E61" s="14"/>
      <c r="F61" s="14"/>
    </row>
    <row r="62" spans="4:6">
      <c r="D62" s="14"/>
      <c r="E62" s="14"/>
      <c r="F62" s="14"/>
    </row>
    <row r="63" spans="4:6">
      <c r="D63" s="14"/>
      <c r="E63" s="14"/>
      <c r="F63" s="14"/>
    </row>
    <row r="64" spans="4:6">
      <c r="D64" s="14"/>
      <c r="E64" s="14"/>
      <c r="F64" s="14"/>
    </row>
    <row r="65" spans="4:6">
      <c r="D65" s="14"/>
      <c r="E65" s="14"/>
      <c r="F65" s="14"/>
    </row>
    <row r="66" spans="4:6">
      <c r="D66" s="14"/>
      <c r="E66" s="14"/>
      <c r="F66" s="14"/>
    </row>
    <row r="67" spans="4:6">
      <c r="D67" s="14"/>
      <c r="E67" s="14"/>
      <c r="F67" s="14"/>
    </row>
    <row r="68" spans="4:6">
      <c r="D68" s="14"/>
      <c r="E68" s="14"/>
      <c r="F68" s="14"/>
    </row>
    <row r="69" spans="4:6">
      <c r="D69" s="14"/>
      <c r="E69" s="14"/>
      <c r="F69" s="14"/>
    </row>
    <row r="70" spans="4:6">
      <c r="D70" s="14"/>
      <c r="E70" s="14"/>
      <c r="F70" s="14"/>
    </row>
    <row r="71" spans="4:6">
      <c r="D71" s="14"/>
      <c r="E71" s="14"/>
      <c r="F71" s="14"/>
    </row>
    <row r="72" spans="4:6">
      <c r="D72" s="14"/>
      <c r="E72" s="14"/>
      <c r="F72" s="14"/>
    </row>
    <row r="73" spans="4:6">
      <c r="D73" s="14"/>
      <c r="E73" s="14"/>
      <c r="F73" s="14"/>
    </row>
    <row r="74" spans="4:6">
      <c r="D74" s="14"/>
      <c r="E74" s="14"/>
      <c r="F74" s="14"/>
    </row>
    <row r="75" spans="4:6">
      <c r="D75" s="14"/>
      <c r="E75" s="14"/>
      <c r="F75" s="14"/>
    </row>
    <row r="76" spans="4:6">
      <c r="D76" s="14"/>
      <c r="E76" s="14"/>
      <c r="F76" s="14"/>
    </row>
    <row r="77" spans="4:6">
      <c r="D77" s="14"/>
      <c r="E77" s="14"/>
      <c r="F77" s="14"/>
    </row>
    <row r="78" spans="4:6">
      <c r="D78" s="14"/>
      <c r="E78" s="14"/>
      <c r="F78" s="14"/>
    </row>
    <row r="79" spans="4:6">
      <c r="D79" s="14"/>
      <c r="E79" s="14"/>
      <c r="F79" s="14"/>
    </row>
    <row r="80" spans="4:6">
      <c r="D80" s="14"/>
      <c r="E80" s="14"/>
      <c r="F80" s="14"/>
    </row>
    <row r="81" spans="4:6">
      <c r="D81" s="14"/>
      <c r="E81" s="14"/>
      <c r="F81" s="14"/>
    </row>
    <row r="82" spans="4:6">
      <c r="D82" s="14"/>
      <c r="E82" s="14"/>
      <c r="F82" s="14"/>
    </row>
    <row r="83" spans="4:6">
      <c r="D83" s="14"/>
      <c r="E83" s="14"/>
      <c r="F83" s="14"/>
    </row>
    <row r="84" spans="4:6">
      <c r="D84" s="14"/>
      <c r="E84" s="14"/>
      <c r="F84" s="14"/>
    </row>
    <row r="85" spans="4:6">
      <c r="D85" s="14"/>
      <c r="E85" s="14"/>
      <c r="F85" s="14"/>
    </row>
    <row r="86" spans="4:6">
      <c r="D86" s="14"/>
      <c r="E86" s="14"/>
      <c r="F86" s="14"/>
    </row>
    <row r="87" spans="4:6">
      <c r="D87" s="14"/>
      <c r="E87" s="14"/>
      <c r="F87" s="14"/>
    </row>
    <row r="88" spans="4:6">
      <c r="D88" s="14"/>
      <c r="E88" s="14"/>
      <c r="F88" s="14"/>
    </row>
    <row r="89" spans="4:6">
      <c r="D89" s="14"/>
      <c r="E89" s="14"/>
      <c r="F89" s="14"/>
    </row>
    <row r="90" spans="4:6">
      <c r="D90" s="14"/>
      <c r="E90" s="14"/>
      <c r="F90" s="14"/>
    </row>
    <row r="91" spans="4:6">
      <c r="D91" s="14"/>
      <c r="E91" s="14"/>
      <c r="F91" s="14"/>
    </row>
    <row r="92" spans="4:6">
      <c r="D92" s="14"/>
      <c r="E92" s="14"/>
      <c r="F92" s="14"/>
    </row>
    <row r="93" spans="4:6">
      <c r="D93" s="14"/>
      <c r="E93" s="14"/>
      <c r="F93" s="14"/>
    </row>
    <row r="94" spans="4:6">
      <c r="D94" s="14"/>
      <c r="E94" s="14"/>
      <c r="F94" s="14"/>
    </row>
    <row r="95" spans="4:6">
      <c r="D95" s="14"/>
      <c r="E95" s="14"/>
      <c r="F95" s="14"/>
    </row>
    <row r="96" spans="4:6">
      <c r="D96" s="14"/>
      <c r="E96" s="14"/>
      <c r="F96" s="14"/>
    </row>
    <row r="97" spans="4:6">
      <c r="D97" s="14"/>
      <c r="E97" s="14"/>
      <c r="F97" s="14"/>
    </row>
    <row r="98" spans="4:6">
      <c r="D98" s="14"/>
      <c r="E98" s="14"/>
      <c r="F98" s="14"/>
    </row>
    <row r="99" spans="4:6">
      <c r="D99" s="14"/>
      <c r="E99" s="14"/>
      <c r="F99" s="14"/>
    </row>
    <row r="100" spans="4:6">
      <c r="D100" s="14"/>
      <c r="E100" s="14"/>
      <c r="F100" s="14"/>
    </row>
    <row r="101" spans="4:6">
      <c r="D101" s="14"/>
      <c r="E101" s="14"/>
      <c r="F101" s="14"/>
    </row>
    <row r="102" spans="4:6">
      <c r="D102" s="14"/>
      <c r="E102" s="14"/>
      <c r="F102" s="14"/>
    </row>
    <row r="103" spans="4:6">
      <c r="D103" s="14"/>
      <c r="E103" s="14"/>
      <c r="F103" s="14"/>
    </row>
    <row r="104" spans="4:6">
      <c r="D104" s="14"/>
      <c r="E104" s="14"/>
      <c r="F104" s="14"/>
    </row>
    <row r="105" spans="4:6">
      <c r="D105" s="14"/>
      <c r="E105" s="14"/>
      <c r="F105" s="14"/>
    </row>
    <row r="106" spans="4:6">
      <c r="D106" s="14"/>
      <c r="E106" s="14"/>
      <c r="F106" s="14"/>
    </row>
    <row r="107" spans="4:6">
      <c r="D107" s="14"/>
      <c r="E107" s="14"/>
      <c r="F107" s="14"/>
    </row>
    <row r="108" spans="4:6">
      <c r="D108" s="14"/>
      <c r="E108" s="14"/>
      <c r="F108" s="14"/>
    </row>
    <row r="109" spans="4:6">
      <c r="D109" s="14"/>
      <c r="E109" s="14"/>
      <c r="F109" s="14"/>
    </row>
    <row r="110" spans="4:6">
      <c r="D110" s="14"/>
      <c r="E110" s="14"/>
      <c r="F110" s="14"/>
    </row>
    <row r="111" spans="4:6">
      <c r="D111" s="14"/>
      <c r="E111" s="14"/>
      <c r="F111" s="14"/>
    </row>
    <row r="112" spans="4:6">
      <c r="D112" s="14"/>
      <c r="E112" s="14"/>
      <c r="F112" s="14"/>
    </row>
    <row r="113" spans="4:6">
      <c r="D113" s="14"/>
      <c r="E113" s="14"/>
      <c r="F113" s="14"/>
    </row>
    <row r="114" spans="4:6">
      <c r="D114" s="14"/>
      <c r="E114" s="14"/>
      <c r="F114" s="14"/>
    </row>
    <row r="115" spans="4:6">
      <c r="D115" s="14"/>
      <c r="E115" s="14"/>
      <c r="F115" s="14"/>
    </row>
    <row r="116" spans="4:6">
      <c r="D116" s="14"/>
      <c r="E116" s="14"/>
      <c r="F116" s="14"/>
    </row>
    <row r="117" spans="4:6">
      <c r="D117" s="14"/>
      <c r="E117" s="14"/>
      <c r="F117" s="14"/>
    </row>
    <row r="118" spans="4:6">
      <c r="D118" s="14"/>
      <c r="E118" s="14"/>
      <c r="F118" s="14"/>
    </row>
    <row r="119" spans="4:6">
      <c r="D119" s="14"/>
      <c r="E119" s="14"/>
      <c r="F119" s="14"/>
    </row>
    <row r="120" spans="4:6">
      <c r="D120" s="14"/>
      <c r="E120" s="14"/>
      <c r="F120" s="14"/>
    </row>
    <row r="121" spans="4:6">
      <c r="D121" s="14"/>
      <c r="E121" s="14"/>
      <c r="F121" s="14"/>
    </row>
    <row r="122" spans="4:6">
      <c r="D122" s="14"/>
      <c r="E122" s="14"/>
      <c r="F122" s="14"/>
    </row>
    <row r="123" spans="4:6">
      <c r="D123" s="14"/>
      <c r="E123" s="14"/>
      <c r="F123" s="14"/>
    </row>
    <row r="124" spans="4:6">
      <c r="D124" s="14"/>
      <c r="E124" s="14"/>
      <c r="F124" s="14"/>
    </row>
    <row r="125" spans="4:6">
      <c r="D125" s="14"/>
      <c r="E125" s="14"/>
      <c r="F125" s="14"/>
    </row>
    <row r="126" spans="4:6">
      <c r="D126" s="14"/>
      <c r="E126" s="14"/>
      <c r="F126" s="14"/>
    </row>
    <row r="127" spans="4:6">
      <c r="D127" s="14"/>
      <c r="E127" s="14"/>
      <c r="F127" s="14"/>
    </row>
    <row r="128" spans="4:6">
      <c r="D128" s="14"/>
      <c r="E128" s="14"/>
      <c r="F128" s="14"/>
    </row>
    <row r="129" spans="4:6">
      <c r="D129" s="14"/>
      <c r="E129" s="14"/>
      <c r="F129" s="14"/>
    </row>
    <row r="130" spans="4:6">
      <c r="D130" s="14"/>
      <c r="E130" s="14"/>
      <c r="F130" s="14"/>
    </row>
    <row r="131" spans="4:6">
      <c r="D131" s="14"/>
      <c r="E131" s="14"/>
      <c r="F131" s="14"/>
    </row>
    <row r="132" spans="4:6">
      <c r="D132" s="14"/>
      <c r="E132" s="14"/>
      <c r="F132" s="14"/>
    </row>
    <row r="133" spans="4:6">
      <c r="D133" s="14"/>
      <c r="E133" s="14"/>
      <c r="F133" s="14"/>
    </row>
    <row r="134" spans="4:6">
      <c r="D134" s="14"/>
      <c r="E134" s="14"/>
      <c r="F134" s="14"/>
    </row>
    <row r="135" spans="4:6">
      <c r="D135" s="14"/>
      <c r="E135" s="14"/>
      <c r="F135" s="14"/>
    </row>
    <row r="136" spans="4:6">
      <c r="D136" s="14"/>
      <c r="E136" s="14"/>
      <c r="F136" s="14"/>
    </row>
    <row r="137" spans="4:6">
      <c r="D137" s="14"/>
      <c r="E137" s="14"/>
      <c r="F137" s="14"/>
    </row>
    <row r="138" spans="4:6">
      <c r="D138" s="14"/>
      <c r="E138" s="14"/>
      <c r="F138" s="14"/>
    </row>
    <row r="139" spans="4:6">
      <c r="D139" s="14"/>
      <c r="E139" s="14"/>
      <c r="F139" s="14"/>
    </row>
    <row r="140" spans="4:6">
      <c r="D140" s="14"/>
      <c r="E140" s="14"/>
      <c r="F140" s="14"/>
    </row>
    <row r="141" spans="4:6">
      <c r="D141" s="14"/>
      <c r="E141" s="14"/>
      <c r="F141" s="14"/>
    </row>
    <row r="142" spans="4:6">
      <c r="D142" s="14"/>
      <c r="E142" s="14"/>
      <c r="F142" s="14"/>
    </row>
    <row r="143" spans="4:6">
      <c r="D143" s="14"/>
      <c r="E143" s="14"/>
      <c r="F143" s="14"/>
    </row>
    <row r="144" spans="4:6">
      <c r="D144" s="14"/>
      <c r="E144" s="14"/>
      <c r="F144" s="14"/>
    </row>
    <row r="145" spans="4:6">
      <c r="D145" s="14"/>
      <c r="E145" s="14"/>
      <c r="F145" s="14"/>
    </row>
    <row r="146" spans="4:6">
      <c r="D146" s="14"/>
      <c r="E146" s="14"/>
      <c r="F146" s="14"/>
    </row>
    <row r="147" spans="4:6">
      <c r="D147" s="14"/>
      <c r="E147" s="14"/>
      <c r="F147" s="14"/>
    </row>
    <row r="148" spans="4:6">
      <c r="D148" s="14"/>
      <c r="E148" s="14"/>
      <c r="F148" s="14"/>
    </row>
    <row r="149" spans="4:6">
      <c r="D149" s="14"/>
      <c r="E149" s="14"/>
      <c r="F149" s="14"/>
    </row>
    <row r="150" spans="4:6">
      <c r="D150" s="14"/>
      <c r="E150" s="14"/>
      <c r="F150" s="14"/>
    </row>
    <row r="151" spans="4:6">
      <c r="D151" s="14"/>
      <c r="E151" s="14"/>
      <c r="F151" s="14"/>
    </row>
    <row r="152" spans="4:6">
      <c r="D152" s="14"/>
      <c r="E152" s="14"/>
      <c r="F152" s="14"/>
    </row>
    <row r="153" spans="4:6">
      <c r="D153" s="14"/>
      <c r="E153" s="14"/>
      <c r="F153" s="14"/>
    </row>
    <row r="154" spans="4:6">
      <c r="D154" s="14"/>
      <c r="E154" s="14"/>
      <c r="F154" s="14"/>
    </row>
    <row r="155" spans="4:6">
      <c r="D155" s="14"/>
      <c r="E155" s="14"/>
      <c r="F155" s="14"/>
    </row>
    <row r="156" spans="4:6">
      <c r="D156" s="14"/>
      <c r="E156" s="14"/>
      <c r="F156" s="14"/>
    </row>
    <row r="157" spans="4:6">
      <c r="D157" s="14"/>
      <c r="E157" s="14"/>
      <c r="F157" s="14"/>
    </row>
    <row r="158" spans="4:6">
      <c r="D158" s="14"/>
      <c r="E158" s="14"/>
      <c r="F158" s="14"/>
    </row>
    <row r="159" spans="4:6">
      <c r="D159" s="14"/>
      <c r="E159" s="14"/>
      <c r="F159" s="14"/>
    </row>
    <row r="160" spans="4:6">
      <c r="D160" s="14"/>
      <c r="E160" s="14"/>
      <c r="F160" s="14"/>
    </row>
    <row r="161" spans="4:6">
      <c r="D161" s="14"/>
      <c r="E161" s="14"/>
      <c r="F161" s="14"/>
    </row>
    <row r="162" spans="4:6">
      <c r="D162" s="14"/>
      <c r="E162" s="14"/>
      <c r="F162" s="14"/>
    </row>
    <row r="163" spans="4:6">
      <c r="D163" s="14"/>
      <c r="E163" s="14"/>
      <c r="F163" s="14"/>
    </row>
    <row r="164" spans="4:6">
      <c r="D164" s="14"/>
      <c r="E164" s="14"/>
      <c r="F164" s="14"/>
    </row>
    <row r="165" spans="4:6">
      <c r="D165" s="14"/>
      <c r="E165" s="14"/>
      <c r="F165" s="14"/>
    </row>
    <row r="166" spans="4:6">
      <c r="D166" s="14"/>
      <c r="E166" s="14"/>
      <c r="F166" s="14"/>
    </row>
    <row r="167" spans="4:6">
      <c r="D167" s="14"/>
      <c r="E167" s="14"/>
      <c r="F167" s="14"/>
    </row>
    <row r="168" spans="4:6">
      <c r="D168" s="14"/>
      <c r="E168" s="14"/>
      <c r="F168" s="14"/>
    </row>
    <row r="169" spans="4:6">
      <c r="D169" s="14"/>
      <c r="E169" s="14"/>
      <c r="F169" s="14"/>
    </row>
    <row r="170" spans="4:6">
      <c r="D170" s="14"/>
      <c r="E170" s="14"/>
      <c r="F170" s="14"/>
    </row>
    <row r="171" spans="4:6">
      <c r="D171" s="14"/>
      <c r="E171" s="14"/>
      <c r="F171" s="14"/>
    </row>
    <row r="172" spans="4:6">
      <c r="D172" s="14"/>
      <c r="E172" s="14"/>
      <c r="F172" s="14"/>
    </row>
  </sheetData>
  <customSheetViews>
    <customSheetView guid="{E870EA32-3596-4ACE-BF42-EBF1D4B6B996}" topLeftCell="A18">
      <selection activeCell="A33" sqref="A33"/>
      <pageMargins left="0.5" right="0.5" top="1" bottom="0.5" header="0.5" footer="0.25"/>
      <pageSetup paperSize="9" scale="99" orientation="portrait" horizontalDpi="4294967292" r:id="rId1"/>
      <headerFooter alignWithMargins="0">
        <oddHeader xml:space="preserve">&amp;R&amp;"Times New Roman,Italic"
</oddHeader>
        <oddFooter>&amp;C&amp;"Times New Roman,Regular"20</oddFooter>
      </headerFooter>
    </customSheetView>
    <customSheetView guid="{A8C3D583-3667-49E0-B16B-DB0F9B81DCD0}" showRuler="0" topLeftCell="A18">
      <selection activeCell="A33" sqref="A33"/>
      <pageMargins left="0.5" right="0.5" top="1" bottom="0.5" header="0.5" footer="0.25"/>
      <pageSetup paperSize="9" scale="99" orientation="portrait" horizontalDpi="4294967292" r:id="rId2"/>
      <headerFooter alignWithMargins="0">
        <oddHeader xml:space="preserve">&amp;R&amp;"Times New Roman,Italic"
</oddHeader>
        <oddFooter>&amp;C&amp;"Times New Roman,Regular"20</oddFooter>
      </headerFooter>
    </customSheetView>
    <customSheetView guid="{96CA42AB-7D8B-42C8-B17A-24FFA0448CCA}" showPageBreaks="1" showRuler="0" topLeftCell="A16">
      <selection activeCell="A34" sqref="A34"/>
      <pageMargins left="0.5" right="0.5" top="1" bottom="0.5" header="0.5" footer="0.25"/>
      <pageSetup paperSize="9" scale="99" orientation="portrait" horizontalDpi="4294967292" r:id="rId3"/>
      <headerFooter alignWithMargins="0">
        <oddHeader xml:space="preserve">&amp;R&amp;"Times New Roman,Italic"
</oddHeader>
        <oddFooter>&amp;C&amp;"Times New Roman,Regular"18</oddFooter>
      </headerFooter>
    </customSheetView>
    <customSheetView guid="{DAAFC7C9-4623-49AF-9992-400CC9CB553D}" showPageBreaks="1" showRuler="0" topLeftCell="A18">
      <selection activeCell="A33" sqref="A33"/>
      <pageMargins left="0.5" right="0.5" top="1" bottom="0.5" header="0.5" footer="0.25"/>
      <pageSetup paperSize="9" scale="99" orientation="portrait" horizontalDpi="4294967292" r:id="rId4"/>
      <headerFooter alignWithMargins="0">
        <oddHeader xml:space="preserve">&amp;R&amp;"Times New Roman,Italic"
</oddHeader>
        <oddFooter>&amp;C&amp;"Times New Roman,Regular"20</oddFooter>
      </headerFooter>
    </customSheetView>
  </customSheetViews>
  <phoneticPr fontId="0" type="noConversion"/>
  <pageMargins left="0.5" right="0.5" top="1" bottom="0.5" header="0.5" footer="0.25"/>
  <pageSetup paperSize="9" scale="99" orientation="portrait" horizontalDpi="4294967292" r:id="rId5"/>
  <headerFooter alignWithMargins="0">
    <oddHeader xml:space="preserve">&amp;R&amp;"Times New Roman,Italic"
</oddHeader>
    <oddFooter>&amp;C&amp;"Times New Roman,Regular"20</oddFooter>
  </headerFooter>
</worksheet>
</file>

<file path=xl/worksheets/sheet6.xml><?xml version="1.0" encoding="utf-8"?>
<worksheet xmlns="http://schemas.openxmlformats.org/spreadsheetml/2006/main" xmlns:r="http://schemas.openxmlformats.org/officeDocument/2006/relationships">
  <sheetPr codeName="Sheet5"/>
  <dimension ref="A1:H181"/>
  <sheetViews>
    <sheetView topLeftCell="A28" zoomScaleNormal="100" workbookViewId="0">
      <selection activeCell="A33" sqref="A33"/>
    </sheetView>
  </sheetViews>
  <sheetFormatPr defaultRowHeight="12.75"/>
  <cols>
    <col min="1" max="1" width="47.5703125" style="5" customWidth="1"/>
    <col min="2" max="2" width="10.140625" style="3" customWidth="1"/>
    <col min="3" max="3" width="9.7109375" style="3" customWidth="1"/>
    <col min="4" max="4" width="12.5703125" style="3" bestFit="1" customWidth="1"/>
    <col min="5" max="5" width="1.7109375" style="3" customWidth="1"/>
    <col min="6" max="6" width="11.5703125" style="3" customWidth="1"/>
    <col min="7" max="7" width="9.140625" style="3"/>
    <col min="8" max="8" width="9.140625" style="3" hidden="1" customWidth="1"/>
    <col min="9" max="16384" width="9.140625" style="3"/>
  </cols>
  <sheetData>
    <row r="1" spans="1:6" s="1" customFormat="1" ht="15.75">
      <c r="A1" s="56" t="s">
        <v>279</v>
      </c>
      <c r="B1" s="23"/>
      <c r="C1" s="23"/>
      <c r="D1" s="23"/>
      <c r="E1" s="23"/>
      <c r="F1" s="23"/>
    </row>
    <row r="2" spans="1:6" s="2" customFormat="1">
      <c r="A2" s="57"/>
      <c r="B2" s="8"/>
      <c r="C2" s="8"/>
      <c r="D2" s="7"/>
      <c r="E2" s="8"/>
      <c r="F2" s="7"/>
    </row>
    <row r="3" spans="1:6" s="2" customFormat="1" ht="51" customHeight="1">
      <c r="A3" s="57"/>
      <c r="B3" s="57" t="s">
        <v>295</v>
      </c>
      <c r="C3" s="57" t="s">
        <v>283</v>
      </c>
      <c r="D3" s="103" t="s">
        <v>551</v>
      </c>
      <c r="E3" s="104"/>
      <c r="F3" s="103" t="s">
        <v>552</v>
      </c>
    </row>
    <row r="4" spans="1:6" s="2" customFormat="1">
      <c r="A4" s="57"/>
      <c r="B4" s="10" t="s">
        <v>201</v>
      </c>
      <c r="C4" s="10" t="s">
        <v>201</v>
      </c>
      <c r="D4" s="10" t="s">
        <v>201</v>
      </c>
      <c r="E4" s="10"/>
      <c r="F4" s="10" t="s">
        <v>201</v>
      </c>
    </row>
    <row r="5" spans="1:6" s="2" customFormat="1">
      <c r="A5" s="58" t="s">
        <v>282</v>
      </c>
      <c r="B5" s="97">
        <f>16556-27187+36126+333-2130-248-178</f>
        <v>23272</v>
      </c>
      <c r="C5" s="97">
        <v>8800</v>
      </c>
      <c r="D5" s="97">
        <f t="shared" ref="D5:D21" si="0">SUM(B5:C5)</f>
        <v>32072</v>
      </c>
      <c r="E5" s="16"/>
      <c r="F5" s="97">
        <f>19600-1597+2195-21674+37560+376-639-86</f>
        <v>35735</v>
      </c>
    </row>
    <row r="6" spans="1:6" s="2" customFormat="1">
      <c r="A6" s="58" t="s">
        <v>296</v>
      </c>
      <c r="B6" s="98">
        <v>287</v>
      </c>
      <c r="C6" s="97">
        <v>0</v>
      </c>
      <c r="D6" s="97">
        <f>SUM(B6:C6)</f>
        <v>287</v>
      </c>
      <c r="E6" s="97"/>
      <c r="F6" s="97">
        <v>253</v>
      </c>
    </row>
    <row r="7" spans="1:6">
      <c r="A7" s="58" t="s">
        <v>276</v>
      </c>
      <c r="B7" s="97">
        <v>444</v>
      </c>
      <c r="C7" s="97">
        <v>0</v>
      </c>
      <c r="D7" s="97">
        <f t="shared" si="0"/>
        <v>444</v>
      </c>
      <c r="E7" s="97"/>
      <c r="F7" s="97">
        <v>461</v>
      </c>
    </row>
    <row r="8" spans="1:6">
      <c r="A8" s="58" t="s">
        <v>227</v>
      </c>
      <c r="B8" s="97">
        <v>21</v>
      </c>
      <c r="C8" s="97">
        <v>0</v>
      </c>
      <c r="D8" s="97">
        <f t="shared" si="0"/>
        <v>21</v>
      </c>
      <c r="E8" s="97"/>
      <c r="F8" s="97">
        <v>0</v>
      </c>
    </row>
    <row r="9" spans="1:6">
      <c r="A9" s="58" t="s">
        <v>172</v>
      </c>
      <c r="B9" s="97">
        <v>0</v>
      </c>
      <c r="C9" s="97">
        <v>0</v>
      </c>
      <c r="D9" s="97">
        <f t="shared" si="0"/>
        <v>0</v>
      </c>
      <c r="E9" s="97"/>
      <c r="F9" s="97">
        <v>86</v>
      </c>
    </row>
    <row r="10" spans="1:6">
      <c r="A10" s="58" t="s">
        <v>228</v>
      </c>
      <c r="B10" s="97">
        <v>0</v>
      </c>
      <c r="C10" s="97">
        <v>0</v>
      </c>
      <c r="D10" s="97">
        <f t="shared" si="0"/>
        <v>0</v>
      </c>
      <c r="E10" s="97"/>
      <c r="F10" s="97">
        <v>50</v>
      </c>
    </row>
    <row r="11" spans="1:6">
      <c r="A11" s="58" t="s">
        <v>171</v>
      </c>
      <c r="B11" s="97">
        <v>178</v>
      </c>
      <c r="C11" s="97">
        <v>0</v>
      </c>
      <c r="D11" s="97">
        <f t="shared" si="0"/>
        <v>178</v>
      </c>
      <c r="E11" s="97"/>
      <c r="F11" s="97">
        <v>0</v>
      </c>
    </row>
    <row r="12" spans="1:6">
      <c r="A12" s="58" t="s">
        <v>164</v>
      </c>
      <c r="B12" s="97">
        <v>248</v>
      </c>
      <c r="C12" s="97">
        <v>0</v>
      </c>
      <c r="D12" s="97">
        <f t="shared" si="0"/>
        <v>248</v>
      </c>
      <c r="E12" s="97"/>
      <c r="F12" s="97">
        <v>0</v>
      </c>
    </row>
    <row r="13" spans="1:6">
      <c r="A13" s="58" t="s">
        <v>170</v>
      </c>
      <c r="B13" s="97">
        <v>0</v>
      </c>
      <c r="C13" s="97">
        <v>0</v>
      </c>
      <c r="D13" s="97">
        <f t="shared" si="0"/>
        <v>0</v>
      </c>
      <c r="E13" s="97"/>
      <c r="F13" s="97">
        <v>21</v>
      </c>
    </row>
    <row r="14" spans="1:6">
      <c r="A14" s="58" t="s">
        <v>226</v>
      </c>
      <c r="B14" s="97">
        <v>397</v>
      </c>
      <c r="C14" s="97">
        <v>0</v>
      </c>
      <c r="D14" s="97">
        <f>SUM(B14:C14)</f>
        <v>397</v>
      </c>
      <c r="E14" s="97"/>
      <c r="F14" s="97">
        <v>170</v>
      </c>
    </row>
    <row r="15" spans="1:6">
      <c r="A15" s="58" t="s">
        <v>168</v>
      </c>
      <c r="B15" s="97">
        <v>0</v>
      </c>
      <c r="C15" s="97">
        <v>0</v>
      </c>
      <c r="D15" s="97">
        <f t="shared" si="0"/>
        <v>0</v>
      </c>
      <c r="E15" s="97"/>
      <c r="F15" s="97">
        <v>5</v>
      </c>
    </row>
    <row r="16" spans="1:6">
      <c r="A16" s="58" t="s">
        <v>167</v>
      </c>
      <c r="B16" s="98">
        <v>43</v>
      </c>
      <c r="C16" s="97">
        <v>0</v>
      </c>
      <c r="D16" s="97">
        <f t="shared" si="0"/>
        <v>43</v>
      </c>
      <c r="E16" s="97"/>
      <c r="F16" s="97">
        <v>19</v>
      </c>
    </row>
    <row r="17" spans="1:6">
      <c r="A17" s="58" t="s">
        <v>229</v>
      </c>
      <c r="B17" s="97">
        <v>0</v>
      </c>
      <c r="C17" s="97">
        <v>0</v>
      </c>
      <c r="D17" s="97">
        <f>SUM(B17:C17)</f>
        <v>0</v>
      </c>
      <c r="E17" s="97"/>
      <c r="F17" s="97">
        <v>5</v>
      </c>
    </row>
    <row r="18" spans="1:6">
      <c r="A18" s="58" t="s">
        <v>166</v>
      </c>
      <c r="B18" s="97">
        <v>0</v>
      </c>
      <c r="C18" s="97">
        <v>0</v>
      </c>
      <c r="D18" s="97">
        <f t="shared" si="0"/>
        <v>0</v>
      </c>
      <c r="E18" s="97"/>
      <c r="F18" s="97">
        <v>96</v>
      </c>
    </row>
    <row r="19" spans="1:6">
      <c r="A19" s="58" t="s">
        <v>165</v>
      </c>
      <c r="B19" s="98">
        <v>15</v>
      </c>
      <c r="C19" s="97">
        <v>0</v>
      </c>
      <c r="D19" s="97">
        <f t="shared" si="0"/>
        <v>15</v>
      </c>
      <c r="E19" s="97"/>
      <c r="F19" s="97">
        <v>20</v>
      </c>
    </row>
    <row r="20" spans="1:6">
      <c r="A20" s="58" t="s">
        <v>169</v>
      </c>
      <c r="B20" s="97">
        <v>0</v>
      </c>
      <c r="C20" s="99">
        <v>137</v>
      </c>
      <c r="D20" s="99">
        <f>SUM(C20)</f>
        <v>137</v>
      </c>
      <c r="E20" s="34"/>
      <c r="F20" s="99">
        <v>0</v>
      </c>
    </row>
    <row r="21" spans="1:6">
      <c r="A21" s="58" t="s">
        <v>297</v>
      </c>
      <c r="B21" s="98">
        <v>154</v>
      </c>
      <c r="C21" s="97">
        <v>0</v>
      </c>
      <c r="D21" s="97">
        <f t="shared" si="0"/>
        <v>154</v>
      </c>
      <c r="E21" s="97"/>
      <c r="F21" s="97">
        <v>5</v>
      </c>
    </row>
    <row r="22" spans="1:6">
      <c r="A22" s="58"/>
      <c r="B22" s="100"/>
      <c r="C22" s="100"/>
      <c r="D22" s="101"/>
      <c r="E22" s="97"/>
      <c r="F22" s="101"/>
    </row>
    <row r="23" spans="1:6" s="2" customFormat="1">
      <c r="A23" s="57"/>
      <c r="B23" s="16">
        <f>SUM(B5:B21)</f>
        <v>25059</v>
      </c>
      <c r="C23" s="16">
        <f>SUM(C5:C21)</f>
        <v>8937</v>
      </c>
      <c r="D23" s="16">
        <f>SUM(D5:D21)</f>
        <v>33996</v>
      </c>
      <c r="E23" s="16"/>
      <c r="F23" s="16">
        <f>SUM(F5:F21)</f>
        <v>36926</v>
      </c>
    </row>
    <row r="24" spans="1:6" s="2" customFormat="1">
      <c r="A24" s="57"/>
      <c r="B24" s="16"/>
      <c r="C24" s="16"/>
      <c r="D24" s="16"/>
      <c r="E24" s="16"/>
      <c r="F24" s="16"/>
    </row>
    <row r="25" spans="1:6" s="2" customFormat="1" ht="12.75" customHeight="1">
      <c r="A25" s="167" t="s">
        <v>553</v>
      </c>
      <c r="B25" s="168"/>
      <c r="C25" s="16"/>
      <c r="D25" s="34"/>
      <c r="E25" s="16"/>
      <c r="F25" s="34"/>
    </row>
    <row r="26" spans="1:6" s="2" customFormat="1">
      <c r="D26" s="7" t="s">
        <v>329</v>
      </c>
      <c r="E26" s="8"/>
      <c r="F26" s="7" t="s">
        <v>329</v>
      </c>
    </row>
    <row r="27" spans="1:6">
      <c r="A27" s="58"/>
      <c r="D27" s="21">
        <v>37468</v>
      </c>
      <c r="E27" s="8"/>
      <c r="F27" s="21">
        <v>37103</v>
      </c>
    </row>
    <row r="28" spans="1:6">
      <c r="A28" s="58"/>
      <c r="D28" s="10" t="s">
        <v>201</v>
      </c>
      <c r="E28" s="10"/>
      <c r="F28" s="10" t="s">
        <v>201</v>
      </c>
    </row>
    <row r="29" spans="1:6">
      <c r="A29" s="57"/>
      <c r="D29" s="8"/>
      <c r="E29" s="8"/>
      <c r="F29" s="8"/>
    </row>
    <row r="30" spans="1:6">
      <c r="A30" s="58" t="s">
        <v>302</v>
      </c>
      <c r="D30" s="97">
        <v>1530</v>
      </c>
      <c r="E30" s="97"/>
      <c r="F30" s="97">
        <v>1500</v>
      </c>
    </row>
    <row r="31" spans="1:6">
      <c r="A31" s="58" t="s">
        <v>284</v>
      </c>
      <c r="D31" s="97">
        <v>132</v>
      </c>
      <c r="E31" s="97"/>
      <c r="F31" s="97">
        <v>138</v>
      </c>
    </row>
    <row r="32" spans="1:6">
      <c r="A32" s="58" t="s">
        <v>285</v>
      </c>
      <c r="D32" s="97">
        <v>96</v>
      </c>
      <c r="E32" s="97"/>
      <c r="F32" s="97">
        <v>81</v>
      </c>
    </row>
    <row r="33" spans="1:6">
      <c r="A33" s="58" t="s">
        <v>303</v>
      </c>
      <c r="D33" s="99">
        <v>657</v>
      </c>
      <c r="E33" s="99"/>
      <c r="F33" s="99">
        <v>717</v>
      </c>
    </row>
    <row r="34" spans="1:6">
      <c r="A34" s="58"/>
      <c r="D34" s="101"/>
      <c r="E34" s="97"/>
      <c r="F34" s="101"/>
    </row>
    <row r="35" spans="1:6">
      <c r="A35" s="58"/>
      <c r="D35" s="97">
        <f>SUM(D29:D33)</f>
        <v>2415</v>
      </c>
      <c r="E35" s="97"/>
      <c r="F35" s="97">
        <f>SUM(F29:F33)</f>
        <v>2436</v>
      </c>
    </row>
    <row r="36" spans="1:6">
      <c r="A36" s="58"/>
      <c r="D36" s="97"/>
      <c r="E36" s="97"/>
      <c r="F36" s="97"/>
    </row>
    <row r="37" spans="1:6">
      <c r="A37" s="58" t="s">
        <v>304</v>
      </c>
      <c r="D37" s="97">
        <v>407</v>
      </c>
      <c r="E37" s="97"/>
      <c r="F37" s="97">
        <v>924</v>
      </c>
    </row>
    <row r="38" spans="1:6">
      <c r="A38" s="58" t="s">
        <v>290</v>
      </c>
      <c r="D38" s="97">
        <f>1194-407</f>
        <v>787</v>
      </c>
      <c r="E38" s="97"/>
      <c r="F38" s="97">
        <f>2508-924</f>
        <v>1584</v>
      </c>
    </row>
    <row r="39" spans="1:6">
      <c r="A39" s="58"/>
      <c r="D39" s="97"/>
      <c r="E39" s="97"/>
      <c r="F39" s="97"/>
    </row>
    <row r="40" spans="1:6" ht="13.5" thickBot="1">
      <c r="A40" s="57"/>
      <c r="D40" s="20">
        <f>SUM(D35:D38)</f>
        <v>3609</v>
      </c>
      <c r="E40" s="16"/>
      <c r="F40" s="20">
        <f>SUM(F35:F38)</f>
        <v>4944</v>
      </c>
    </row>
    <row r="41" spans="1:6" ht="13.5" thickTop="1">
      <c r="A41" s="58"/>
      <c r="B41" s="59"/>
      <c r="C41" s="59"/>
      <c r="D41" s="59"/>
      <c r="E41" s="102"/>
      <c r="F41" s="102"/>
    </row>
    <row r="42" spans="1:6">
      <c r="A42" s="86" t="s">
        <v>162</v>
      </c>
      <c r="B42" s="87"/>
      <c r="C42" s="87"/>
      <c r="D42" s="87"/>
      <c r="E42" s="102"/>
      <c r="F42" s="102"/>
    </row>
    <row r="43" spans="1:6">
      <c r="A43" s="86" t="s">
        <v>564</v>
      </c>
      <c r="B43" s="87"/>
      <c r="C43" s="87"/>
      <c r="D43" s="87"/>
      <c r="E43" s="102"/>
      <c r="F43" s="102"/>
    </row>
    <row r="44" spans="1:6">
      <c r="A44" s="169" t="s">
        <v>563</v>
      </c>
      <c r="B44" s="170"/>
      <c r="C44" s="170"/>
      <c r="D44" s="170"/>
      <c r="E44" s="170"/>
      <c r="F44" s="170"/>
    </row>
    <row r="45" spans="1:6">
      <c r="A45" s="88"/>
      <c r="B45" s="87"/>
      <c r="C45" s="87"/>
      <c r="D45" s="87"/>
      <c r="E45" s="102"/>
      <c r="F45" s="102"/>
    </row>
    <row r="46" spans="1:6">
      <c r="A46" s="58"/>
      <c r="B46" s="59"/>
      <c r="C46" s="59"/>
      <c r="D46" s="59"/>
      <c r="E46" s="102"/>
      <c r="F46" s="102"/>
    </row>
    <row r="47" spans="1:6">
      <c r="B47" s="102"/>
      <c r="C47" s="102"/>
      <c r="D47" s="102"/>
      <c r="E47" s="102"/>
      <c r="F47" s="102"/>
    </row>
    <row r="48" spans="1:6">
      <c r="B48" s="102"/>
      <c r="C48" s="102"/>
      <c r="D48" s="102"/>
      <c r="E48" s="102"/>
      <c r="F48" s="102"/>
    </row>
    <row r="49" spans="2:6">
      <c r="B49" s="102"/>
      <c r="C49" s="102"/>
      <c r="D49" s="102"/>
      <c r="E49" s="102"/>
      <c r="F49" s="102"/>
    </row>
    <row r="50" spans="2:6">
      <c r="B50" s="102"/>
      <c r="C50" s="102"/>
      <c r="D50" s="102"/>
      <c r="E50" s="102"/>
      <c r="F50" s="102"/>
    </row>
    <row r="51" spans="2:6">
      <c r="B51" s="102"/>
      <c r="C51" s="102"/>
      <c r="D51" s="102"/>
      <c r="E51" s="102"/>
      <c r="F51" s="102"/>
    </row>
    <row r="52" spans="2:6">
      <c r="B52" s="102"/>
      <c r="C52" s="102"/>
      <c r="D52" s="102"/>
      <c r="E52" s="102"/>
      <c r="F52" s="102"/>
    </row>
    <row r="53" spans="2:6">
      <c r="B53" s="102"/>
      <c r="C53" s="102"/>
      <c r="D53" s="102"/>
      <c r="E53" s="102"/>
      <c r="F53" s="102"/>
    </row>
    <row r="54" spans="2:6">
      <c r="B54" s="102"/>
      <c r="C54" s="102"/>
      <c r="D54" s="102"/>
      <c r="E54" s="102"/>
      <c r="F54" s="102"/>
    </row>
    <row r="55" spans="2:6">
      <c r="B55" s="102"/>
      <c r="C55" s="102"/>
      <c r="D55" s="102"/>
      <c r="E55" s="102"/>
      <c r="F55" s="102"/>
    </row>
    <row r="56" spans="2:6">
      <c r="B56" s="102"/>
      <c r="C56" s="102"/>
      <c r="D56" s="102"/>
      <c r="E56" s="102"/>
      <c r="F56" s="102"/>
    </row>
    <row r="57" spans="2:6">
      <c r="B57" s="102"/>
      <c r="C57" s="102"/>
      <c r="D57" s="102"/>
      <c r="E57" s="102"/>
      <c r="F57" s="102"/>
    </row>
    <row r="58" spans="2:6">
      <c r="B58" s="102"/>
      <c r="C58" s="102"/>
      <c r="D58" s="102"/>
      <c r="E58" s="102"/>
      <c r="F58" s="102"/>
    </row>
    <row r="59" spans="2:6">
      <c r="B59" s="102"/>
      <c r="C59" s="102"/>
      <c r="D59" s="102"/>
      <c r="E59" s="102"/>
      <c r="F59" s="102"/>
    </row>
    <row r="60" spans="2:6">
      <c r="B60" s="102"/>
      <c r="C60" s="102"/>
      <c r="D60" s="102"/>
      <c r="E60" s="102"/>
      <c r="F60" s="102"/>
    </row>
    <row r="61" spans="2:6">
      <c r="B61" s="102"/>
      <c r="C61" s="102"/>
      <c r="D61" s="102"/>
      <c r="E61" s="102"/>
      <c r="F61" s="102"/>
    </row>
    <row r="62" spans="2:6">
      <c r="B62" s="102"/>
      <c r="C62" s="102"/>
      <c r="D62" s="102"/>
      <c r="E62" s="102"/>
      <c r="F62" s="102"/>
    </row>
    <row r="63" spans="2:6">
      <c r="B63" s="102"/>
      <c r="C63" s="102"/>
      <c r="D63" s="102"/>
      <c r="E63" s="102"/>
      <c r="F63" s="102"/>
    </row>
    <row r="64" spans="2:6">
      <c r="B64" s="102"/>
      <c r="C64" s="102"/>
      <c r="D64" s="102"/>
      <c r="E64" s="102"/>
      <c r="F64" s="102"/>
    </row>
    <row r="65" spans="2:6">
      <c r="B65" s="102"/>
      <c r="C65" s="102"/>
      <c r="D65" s="102"/>
      <c r="E65" s="102"/>
      <c r="F65" s="102"/>
    </row>
    <row r="66" spans="2:6">
      <c r="B66" s="102"/>
      <c r="C66" s="102"/>
      <c r="D66" s="102"/>
      <c r="E66" s="102"/>
      <c r="F66" s="102"/>
    </row>
    <row r="67" spans="2:6">
      <c r="B67" s="102"/>
      <c r="C67" s="102"/>
      <c r="D67" s="102"/>
      <c r="E67" s="102"/>
      <c r="F67" s="102"/>
    </row>
    <row r="68" spans="2:6">
      <c r="B68" s="102"/>
      <c r="C68" s="102"/>
      <c r="D68" s="102"/>
      <c r="E68" s="102"/>
      <c r="F68" s="102"/>
    </row>
    <row r="69" spans="2:6">
      <c r="B69" s="102"/>
      <c r="C69" s="102"/>
      <c r="D69" s="102"/>
      <c r="E69" s="102"/>
      <c r="F69" s="102"/>
    </row>
    <row r="70" spans="2:6">
      <c r="B70" s="102"/>
      <c r="C70" s="102"/>
      <c r="D70" s="102"/>
      <c r="E70" s="102"/>
      <c r="F70" s="102"/>
    </row>
    <row r="71" spans="2:6">
      <c r="B71" s="102"/>
      <c r="C71" s="102"/>
      <c r="D71" s="102"/>
      <c r="E71" s="102"/>
      <c r="F71" s="102"/>
    </row>
    <row r="72" spans="2:6">
      <c r="B72" s="102"/>
      <c r="C72" s="102"/>
      <c r="D72" s="102"/>
      <c r="E72" s="102"/>
      <c r="F72" s="102"/>
    </row>
    <row r="73" spans="2:6">
      <c r="B73" s="102"/>
      <c r="C73" s="102"/>
      <c r="D73" s="102"/>
      <c r="E73" s="102"/>
      <c r="F73" s="102"/>
    </row>
    <row r="74" spans="2:6">
      <c r="B74" s="102"/>
      <c r="C74" s="102"/>
      <c r="D74" s="102"/>
      <c r="E74" s="102"/>
      <c r="F74" s="102"/>
    </row>
    <row r="75" spans="2:6">
      <c r="B75" s="102"/>
      <c r="C75" s="102"/>
      <c r="D75" s="102"/>
      <c r="E75" s="102"/>
      <c r="F75" s="102"/>
    </row>
    <row r="76" spans="2:6">
      <c r="B76" s="102"/>
      <c r="C76" s="102"/>
      <c r="D76" s="102"/>
      <c r="E76" s="102"/>
      <c r="F76" s="102"/>
    </row>
    <row r="77" spans="2:6">
      <c r="B77" s="102"/>
      <c r="C77" s="102"/>
      <c r="D77" s="102"/>
      <c r="E77" s="102"/>
      <c r="F77" s="102"/>
    </row>
    <row r="78" spans="2:6">
      <c r="B78" s="102"/>
      <c r="C78" s="102"/>
      <c r="D78" s="102"/>
      <c r="E78" s="102"/>
      <c r="F78" s="102"/>
    </row>
    <row r="79" spans="2:6">
      <c r="B79" s="102"/>
      <c r="C79" s="102"/>
      <c r="D79" s="102"/>
      <c r="E79" s="102"/>
      <c r="F79" s="102"/>
    </row>
    <row r="80" spans="2:6">
      <c r="B80" s="102"/>
      <c r="C80" s="102"/>
      <c r="D80" s="102"/>
      <c r="E80" s="102"/>
      <c r="F80" s="102"/>
    </row>
    <row r="81" spans="2:6">
      <c r="B81" s="102"/>
      <c r="C81" s="102"/>
      <c r="D81" s="102"/>
      <c r="E81" s="102"/>
      <c r="F81" s="102"/>
    </row>
    <row r="82" spans="2:6">
      <c r="B82" s="102"/>
      <c r="C82" s="102"/>
      <c r="D82" s="102"/>
      <c r="E82" s="102"/>
      <c r="F82" s="102"/>
    </row>
    <row r="83" spans="2:6">
      <c r="B83" s="102"/>
      <c r="C83" s="102"/>
      <c r="D83" s="102"/>
      <c r="E83" s="102"/>
      <c r="F83" s="102"/>
    </row>
    <row r="84" spans="2:6">
      <c r="B84" s="102"/>
      <c r="C84" s="102"/>
      <c r="D84" s="102"/>
      <c r="E84" s="102"/>
      <c r="F84" s="102"/>
    </row>
    <row r="85" spans="2:6">
      <c r="B85" s="102"/>
      <c r="C85" s="102"/>
      <c r="D85" s="102"/>
      <c r="E85" s="102"/>
      <c r="F85" s="102"/>
    </row>
    <row r="86" spans="2:6">
      <c r="B86" s="102"/>
      <c r="C86" s="102"/>
      <c r="D86" s="102"/>
      <c r="E86" s="102"/>
      <c r="F86" s="102"/>
    </row>
    <row r="87" spans="2:6">
      <c r="B87" s="102"/>
      <c r="C87" s="102"/>
      <c r="D87" s="102"/>
      <c r="E87" s="102"/>
      <c r="F87" s="102"/>
    </row>
    <row r="88" spans="2:6">
      <c r="B88" s="102"/>
      <c r="C88" s="102"/>
      <c r="D88" s="102"/>
      <c r="E88" s="102"/>
      <c r="F88" s="102"/>
    </row>
    <row r="89" spans="2:6">
      <c r="B89" s="102"/>
      <c r="C89" s="102"/>
      <c r="D89" s="102"/>
      <c r="E89" s="102"/>
      <c r="F89" s="102"/>
    </row>
    <row r="90" spans="2:6">
      <c r="B90" s="102"/>
      <c r="C90" s="102"/>
      <c r="D90" s="102"/>
      <c r="E90" s="102"/>
      <c r="F90" s="102"/>
    </row>
    <row r="91" spans="2:6">
      <c r="B91" s="102"/>
      <c r="C91" s="102"/>
      <c r="D91" s="102"/>
      <c r="E91" s="102"/>
      <c r="F91" s="102"/>
    </row>
    <row r="92" spans="2:6">
      <c r="B92" s="102"/>
      <c r="C92" s="102"/>
      <c r="D92" s="102"/>
      <c r="E92" s="102"/>
      <c r="F92" s="102"/>
    </row>
    <row r="93" spans="2:6">
      <c r="B93" s="102"/>
      <c r="C93" s="102"/>
      <c r="D93" s="102"/>
      <c r="E93" s="102"/>
      <c r="F93" s="102"/>
    </row>
    <row r="94" spans="2:6">
      <c r="B94" s="102"/>
      <c r="C94" s="102"/>
      <c r="D94" s="102"/>
      <c r="E94" s="102"/>
      <c r="F94" s="102"/>
    </row>
    <row r="95" spans="2:6">
      <c r="B95" s="102"/>
      <c r="C95" s="102"/>
      <c r="D95" s="102"/>
      <c r="E95" s="102"/>
      <c r="F95" s="102"/>
    </row>
    <row r="96" spans="2:6">
      <c r="B96" s="102"/>
      <c r="C96" s="102"/>
      <c r="D96" s="102"/>
      <c r="E96" s="102"/>
      <c r="F96" s="102"/>
    </row>
    <row r="97" spans="2:6">
      <c r="B97" s="102"/>
      <c r="C97" s="102"/>
      <c r="D97" s="102"/>
      <c r="E97" s="102"/>
      <c r="F97" s="102"/>
    </row>
    <row r="98" spans="2:6">
      <c r="B98" s="102"/>
      <c r="C98" s="102"/>
      <c r="D98" s="102"/>
      <c r="E98" s="102"/>
      <c r="F98" s="102"/>
    </row>
    <row r="99" spans="2:6">
      <c r="B99" s="102"/>
      <c r="C99" s="102"/>
      <c r="D99" s="102"/>
      <c r="E99" s="102"/>
      <c r="F99" s="102"/>
    </row>
    <row r="100" spans="2:6">
      <c r="B100" s="102"/>
      <c r="C100" s="102"/>
      <c r="D100" s="102"/>
      <c r="E100" s="102"/>
      <c r="F100" s="102"/>
    </row>
    <row r="101" spans="2:6">
      <c r="B101" s="102"/>
      <c r="C101" s="102"/>
      <c r="D101" s="102"/>
      <c r="E101" s="102"/>
      <c r="F101" s="102"/>
    </row>
    <row r="102" spans="2:6">
      <c r="B102" s="102"/>
      <c r="C102" s="102"/>
      <c r="D102" s="102"/>
      <c r="E102" s="102"/>
      <c r="F102" s="102"/>
    </row>
    <row r="103" spans="2:6">
      <c r="B103" s="102"/>
      <c r="C103" s="102"/>
      <c r="D103" s="102"/>
      <c r="E103" s="102"/>
      <c r="F103" s="102"/>
    </row>
    <row r="104" spans="2:6">
      <c r="B104" s="102"/>
      <c r="C104" s="102"/>
      <c r="D104" s="102"/>
      <c r="E104" s="102"/>
      <c r="F104" s="102"/>
    </row>
    <row r="105" spans="2:6">
      <c r="B105" s="102"/>
      <c r="C105" s="102"/>
      <c r="D105" s="102"/>
      <c r="E105" s="102"/>
      <c r="F105" s="102"/>
    </row>
    <row r="106" spans="2:6">
      <c r="B106" s="102"/>
      <c r="C106" s="102"/>
      <c r="D106" s="102"/>
      <c r="E106" s="102"/>
      <c r="F106" s="102"/>
    </row>
    <row r="107" spans="2:6">
      <c r="B107" s="102"/>
      <c r="C107" s="102"/>
      <c r="D107" s="102"/>
      <c r="E107" s="102"/>
      <c r="F107" s="102"/>
    </row>
    <row r="108" spans="2:6">
      <c r="B108" s="102"/>
      <c r="C108" s="102"/>
      <c r="D108" s="102"/>
      <c r="E108" s="102"/>
      <c r="F108" s="102"/>
    </row>
    <row r="109" spans="2:6">
      <c r="B109" s="102"/>
      <c r="C109" s="102"/>
      <c r="D109" s="102"/>
      <c r="E109" s="102"/>
      <c r="F109" s="102"/>
    </row>
    <row r="110" spans="2:6">
      <c r="B110" s="102"/>
      <c r="C110" s="102"/>
      <c r="D110" s="102"/>
      <c r="E110" s="102"/>
      <c r="F110" s="102"/>
    </row>
    <row r="111" spans="2:6">
      <c r="B111" s="102"/>
      <c r="C111" s="102"/>
      <c r="D111" s="102"/>
      <c r="E111" s="102"/>
      <c r="F111" s="102"/>
    </row>
    <row r="112" spans="2:6">
      <c r="B112" s="102"/>
      <c r="C112" s="102"/>
      <c r="D112" s="102"/>
      <c r="E112" s="102"/>
      <c r="F112" s="102"/>
    </row>
    <row r="113" spans="2:6">
      <c r="B113" s="102"/>
      <c r="C113" s="102"/>
      <c r="D113" s="102"/>
      <c r="E113" s="102"/>
      <c r="F113" s="102"/>
    </row>
    <row r="114" spans="2:6">
      <c r="B114" s="102"/>
      <c r="C114" s="102"/>
      <c r="D114" s="102"/>
      <c r="E114" s="102"/>
      <c r="F114" s="102"/>
    </row>
    <row r="115" spans="2:6">
      <c r="B115" s="102"/>
      <c r="C115" s="102"/>
      <c r="D115" s="102"/>
      <c r="E115" s="102"/>
      <c r="F115" s="102"/>
    </row>
    <row r="116" spans="2:6">
      <c r="B116" s="102"/>
      <c r="C116" s="102"/>
      <c r="D116" s="102"/>
      <c r="E116" s="102"/>
      <c r="F116" s="102"/>
    </row>
    <row r="117" spans="2:6">
      <c r="B117" s="102"/>
      <c r="C117" s="102"/>
      <c r="D117" s="102"/>
      <c r="E117" s="102"/>
      <c r="F117" s="102"/>
    </row>
    <row r="118" spans="2:6">
      <c r="B118" s="102"/>
      <c r="C118" s="102"/>
      <c r="D118" s="102"/>
      <c r="E118" s="102"/>
      <c r="F118" s="102"/>
    </row>
    <row r="119" spans="2:6">
      <c r="B119" s="102"/>
      <c r="C119" s="102"/>
      <c r="D119" s="102"/>
      <c r="E119" s="102"/>
      <c r="F119" s="102"/>
    </row>
    <row r="120" spans="2:6">
      <c r="B120" s="102"/>
      <c r="C120" s="102"/>
      <c r="D120" s="102"/>
      <c r="E120" s="102"/>
      <c r="F120" s="102"/>
    </row>
    <row r="121" spans="2:6">
      <c r="B121" s="102"/>
      <c r="C121" s="102"/>
      <c r="D121" s="102"/>
      <c r="E121" s="102"/>
      <c r="F121" s="102"/>
    </row>
    <row r="122" spans="2:6">
      <c r="B122" s="102"/>
      <c r="C122" s="102"/>
      <c r="D122" s="102"/>
      <c r="E122" s="102"/>
      <c r="F122" s="102"/>
    </row>
    <row r="123" spans="2:6">
      <c r="B123" s="102"/>
      <c r="C123" s="102"/>
      <c r="D123" s="102"/>
      <c r="E123" s="102"/>
      <c r="F123" s="102"/>
    </row>
    <row r="124" spans="2:6">
      <c r="B124" s="102"/>
      <c r="C124" s="102"/>
      <c r="D124" s="102"/>
      <c r="E124" s="102"/>
      <c r="F124" s="102"/>
    </row>
    <row r="125" spans="2:6">
      <c r="B125" s="102"/>
      <c r="C125" s="102"/>
      <c r="D125" s="102"/>
      <c r="E125" s="102"/>
      <c r="F125" s="102"/>
    </row>
    <row r="126" spans="2:6">
      <c r="B126" s="102"/>
      <c r="C126" s="102"/>
      <c r="D126" s="102"/>
      <c r="E126" s="102"/>
      <c r="F126" s="102"/>
    </row>
    <row r="127" spans="2:6">
      <c r="B127" s="102"/>
      <c r="C127" s="102"/>
      <c r="D127" s="102"/>
      <c r="E127" s="102"/>
      <c r="F127" s="102"/>
    </row>
    <row r="128" spans="2:6">
      <c r="B128" s="102"/>
      <c r="C128" s="102"/>
      <c r="D128" s="102"/>
      <c r="E128" s="102"/>
      <c r="F128" s="102"/>
    </row>
    <row r="129" spans="2:6">
      <c r="B129" s="102"/>
      <c r="C129" s="102"/>
      <c r="D129" s="102"/>
      <c r="E129" s="102"/>
      <c r="F129" s="102"/>
    </row>
    <row r="130" spans="2:6">
      <c r="B130" s="102"/>
      <c r="C130" s="102"/>
      <c r="D130" s="102"/>
      <c r="E130" s="102"/>
      <c r="F130" s="102"/>
    </row>
    <row r="131" spans="2:6">
      <c r="B131" s="102"/>
      <c r="C131" s="102"/>
      <c r="D131" s="102"/>
      <c r="E131" s="102"/>
      <c r="F131" s="102"/>
    </row>
    <row r="132" spans="2:6">
      <c r="B132" s="102"/>
      <c r="C132" s="102"/>
      <c r="D132" s="102"/>
      <c r="E132" s="102"/>
      <c r="F132" s="102"/>
    </row>
    <row r="133" spans="2:6">
      <c r="B133" s="102"/>
      <c r="C133" s="102"/>
      <c r="D133" s="102"/>
      <c r="E133" s="102"/>
      <c r="F133" s="102"/>
    </row>
    <row r="134" spans="2:6">
      <c r="B134" s="102"/>
      <c r="C134" s="102"/>
      <c r="D134" s="102"/>
      <c r="E134" s="102"/>
      <c r="F134" s="102"/>
    </row>
    <row r="135" spans="2:6">
      <c r="B135" s="102"/>
      <c r="C135" s="102"/>
      <c r="D135" s="102"/>
      <c r="E135" s="102"/>
      <c r="F135" s="102"/>
    </row>
    <row r="136" spans="2:6">
      <c r="B136" s="102"/>
      <c r="C136" s="102"/>
      <c r="D136" s="102"/>
      <c r="E136" s="102"/>
      <c r="F136" s="102"/>
    </row>
    <row r="137" spans="2:6">
      <c r="B137" s="102"/>
      <c r="C137" s="102"/>
      <c r="D137" s="102"/>
      <c r="E137" s="102"/>
      <c r="F137" s="102"/>
    </row>
    <row r="138" spans="2:6">
      <c r="B138" s="102"/>
      <c r="C138" s="102"/>
      <c r="D138" s="102"/>
      <c r="E138" s="102"/>
      <c r="F138" s="102"/>
    </row>
    <row r="139" spans="2:6">
      <c r="B139" s="102"/>
      <c r="C139" s="102"/>
      <c r="D139" s="102"/>
      <c r="E139" s="102"/>
      <c r="F139" s="102"/>
    </row>
    <row r="140" spans="2:6">
      <c r="B140" s="102"/>
      <c r="C140" s="102"/>
      <c r="D140" s="102"/>
      <c r="E140" s="102"/>
      <c r="F140" s="102"/>
    </row>
    <row r="141" spans="2:6">
      <c r="B141" s="102"/>
      <c r="C141" s="102"/>
      <c r="D141" s="102"/>
      <c r="E141" s="102"/>
      <c r="F141" s="102"/>
    </row>
    <row r="142" spans="2:6">
      <c r="B142" s="102"/>
      <c r="C142" s="102"/>
      <c r="D142" s="102"/>
      <c r="E142" s="102"/>
      <c r="F142" s="102"/>
    </row>
    <row r="143" spans="2:6">
      <c r="B143" s="102"/>
      <c r="C143" s="102"/>
      <c r="D143" s="102"/>
      <c r="E143" s="102"/>
      <c r="F143" s="102"/>
    </row>
    <row r="144" spans="2:6">
      <c r="B144" s="102"/>
      <c r="C144" s="102"/>
      <c r="D144" s="102"/>
      <c r="E144" s="102"/>
      <c r="F144" s="102"/>
    </row>
    <row r="145" spans="2:6">
      <c r="B145" s="102"/>
      <c r="C145" s="102"/>
      <c r="D145" s="102"/>
      <c r="E145" s="102"/>
      <c r="F145" s="102"/>
    </row>
    <row r="146" spans="2:6">
      <c r="B146" s="102"/>
      <c r="C146" s="102"/>
      <c r="D146" s="102"/>
      <c r="E146" s="102"/>
      <c r="F146" s="102"/>
    </row>
    <row r="147" spans="2:6">
      <c r="B147" s="102"/>
      <c r="C147" s="102"/>
      <c r="D147" s="102"/>
      <c r="E147" s="102"/>
      <c r="F147" s="102"/>
    </row>
    <row r="148" spans="2:6">
      <c r="B148" s="102"/>
      <c r="C148" s="102"/>
      <c r="D148" s="102"/>
      <c r="E148" s="102"/>
      <c r="F148" s="102"/>
    </row>
    <row r="149" spans="2:6">
      <c r="B149" s="102"/>
      <c r="C149" s="102"/>
      <c r="D149" s="102"/>
      <c r="E149" s="102"/>
      <c r="F149" s="102"/>
    </row>
    <row r="150" spans="2:6">
      <c r="B150" s="102"/>
      <c r="C150" s="102"/>
      <c r="D150" s="102"/>
      <c r="E150" s="102"/>
      <c r="F150" s="102"/>
    </row>
    <row r="151" spans="2:6">
      <c r="B151" s="102"/>
      <c r="C151" s="102"/>
      <c r="D151" s="102"/>
      <c r="E151" s="102"/>
      <c r="F151" s="102"/>
    </row>
    <row r="152" spans="2:6">
      <c r="B152" s="102"/>
      <c r="C152" s="102"/>
      <c r="D152" s="102"/>
      <c r="E152" s="102"/>
      <c r="F152" s="102"/>
    </row>
    <row r="153" spans="2:6">
      <c r="B153" s="102"/>
      <c r="C153" s="102"/>
      <c r="D153" s="102"/>
      <c r="E153" s="102"/>
      <c r="F153" s="102"/>
    </row>
    <row r="154" spans="2:6">
      <c r="B154" s="102"/>
      <c r="C154" s="102"/>
      <c r="D154" s="102"/>
      <c r="E154" s="102"/>
      <c r="F154" s="102"/>
    </row>
    <row r="155" spans="2:6">
      <c r="B155" s="102"/>
      <c r="C155" s="102"/>
      <c r="D155" s="102"/>
      <c r="E155" s="102"/>
      <c r="F155" s="102"/>
    </row>
    <row r="156" spans="2:6">
      <c r="B156" s="102"/>
      <c r="C156" s="102"/>
      <c r="D156" s="102"/>
      <c r="E156" s="102"/>
      <c r="F156" s="102"/>
    </row>
    <row r="157" spans="2:6">
      <c r="B157" s="102"/>
      <c r="C157" s="102"/>
      <c r="D157" s="102"/>
      <c r="E157" s="102"/>
      <c r="F157" s="102"/>
    </row>
    <row r="158" spans="2:6">
      <c r="B158" s="102"/>
      <c r="C158" s="102"/>
      <c r="D158" s="102"/>
      <c r="E158" s="102"/>
      <c r="F158" s="102"/>
    </row>
    <row r="159" spans="2:6">
      <c r="B159" s="102"/>
      <c r="C159" s="102"/>
      <c r="D159" s="102"/>
      <c r="E159" s="102"/>
      <c r="F159" s="102"/>
    </row>
    <row r="160" spans="2:6">
      <c r="B160" s="102"/>
      <c r="C160" s="102"/>
      <c r="D160" s="102"/>
      <c r="E160" s="102"/>
      <c r="F160" s="102"/>
    </row>
    <row r="161" spans="2:6">
      <c r="B161" s="102"/>
      <c r="C161" s="102"/>
      <c r="D161" s="102"/>
      <c r="E161" s="102"/>
      <c r="F161" s="102"/>
    </row>
    <row r="162" spans="2:6">
      <c r="B162" s="102"/>
      <c r="C162" s="102"/>
      <c r="D162" s="102"/>
      <c r="E162" s="102"/>
      <c r="F162" s="102"/>
    </row>
    <row r="163" spans="2:6">
      <c r="B163" s="102"/>
      <c r="C163" s="102"/>
      <c r="D163" s="102"/>
      <c r="E163" s="102"/>
      <c r="F163" s="102"/>
    </row>
    <row r="164" spans="2:6">
      <c r="B164" s="102"/>
      <c r="C164" s="102"/>
      <c r="D164" s="102"/>
      <c r="E164" s="102"/>
      <c r="F164" s="102"/>
    </row>
    <row r="165" spans="2:6">
      <c r="B165" s="102"/>
      <c r="C165" s="102"/>
      <c r="D165" s="102"/>
      <c r="E165" s="102"/>
      <c r="F165" s="102"/>
    </row>
    <row r="166" spans="2:6">
      <c r="B166" s="102"/>
      <c r="C166" s="102"/>
      <c r="D166" s="102"/>
      <c r="E166" s="102"/>
      <c r="F166" s="102"/>
    </row>
    <row r="167" spans="2:6">
      <c r="B167" s="102"/>
      <c r="C167" s="102"/>
      <c r="D167" s="102"/>
      <c r="E167" s="102"/>
      <c r="F167" s="102"/>
    </row>
    <row r="168" spans="2:6">
      <c r="B168" s="102"/>
      <c r="C168" s="102"/>
      <c r="D168" s="102"/>
      <c r="E168" s="102"/>
      <c r="F168" s="102"/>
    </row>
    <row r="169" spans="2:6">
      <c r="B169" s="102"/>
      <c r="C169" s="102"/>
      <c r="D169" s="102"/>
      <c r="E169" s="102"/>
      <c r="F169" s="102"/>
    </row>
    <row r="170" spans="2:6">
      <c r="B170" s="102"/>
      <c r="C170" s="102"/>
      <c r="D170" s="102"/>
      <c r="E170" s="102"/>
      <c r="F170" s="102"/>
    </row>
    <row r="171" spans="2:6">
      <c r="B171" s="102"/>
      <c r="C171" s="102"/>
      <c r="D171" s="102"/>
      <c r="E171" s="102"/>
      <c r="F171" s="102"/>
    </row>
    <row r="172" spans="2:6">
      <c r="B172" s="102"/>
      <c r="C172" s="102"/>
      <c r="D172" s="102"/>
      <c r="E172" s="102"/>
      <c r="F172" s="102"/>
    </row>
    <row r="173" spans="2:6">
      <c r="B173" s="102"/>
      <c r="C173" s="102"/>
      <c r="D173" s="102"/>
      <c r="E173" s="102"/>
      <c r="F173" s="102"/>
    </row>
    <row r="174" spans="2:6">
      <c r="B174" s="102"/>
      <c r="C174" s="102"/>
      <c r="D174" s="102"/>
      <c r="E174" s="102"/>
      <c r="F174" s="102"/>
    </row>
    <row r="175" spans="2:6">
      <c r="B175" s="102"/>
      <c r="C175" s="102"/>
      <c r="D175" s="102"/>
      <c r="E175" s="102"/>
      <c r="F175" s="102"/>
    </row>
    <row r="176" spans="2:6">
      <c r="B176" s="102"/>
      <c r="C176" s="102"/>
      <c r="D176" s="102"/>
      <c r="E176" s="102"/>
      <c r="F176" s="102"/>
    </row>
    <row r="177" spans="2:6">
      <c r="B177" s="102"/>
      <c r="C177" s="102"/>
      <c r="D177" s="102"/>
      <c r="E177" s="102"/>
      <c r="F177" s="102"/>
    </row>
    <row r="178" spans="2:6">
      <c r="B178" s="102"/>
      <c r="C178" s="102"/>
      <c r="D178" s="102"/>
      <c r="E178" s="102"/>
      <c r="F178" s="102"/>
    </row>
    <row r="179" spans="2:6">
      <c r="B179" s="102"/>
      <c r="C179" s="102"/>
      <c r="D179" s="102"/>
      <c r="E179" s="102"/>
      <c r="F179" s="102"/>
    </row>
    <row r="180" spans="2:6">
      <c r="B180" s="102"/>
      <c r="C180" s="102"/>
      <c r="D180" s="102"/>
      <c r="E180" s="102"/>
      <c r="F180" s="102"/>
    </row>
    <row r="181" spans="2:6">
      <c r="B181" s="102"/>
      <c r="C181" s="102"/>
      <c r="D181" s="102"/>
      <c r="E181" s="102"/>
      <c r="F181" s="102"/>
    </row>
  </sheetData>
  <customSheetViews>
    <customSheetView guid="{E870EA32-3596-4ACE-BF42-EBF1D4B6B996}" showPageBreaks="1" printArea="1" hiddenColumns="1" topLeftCell="A28">
      <selection activeCell="A33" sqref="A33"/>
      <pageMargins left="0.5" right="0.5" top="1" bottom="0.5" header="0.5" footer="0.25"/>
      <pageSetup paperSize="9" scale="94" orientation="portrait" horizontalDpi="4294967292" r:id="rId1"/>
      <headerFooter alignWithMargins="0">
        <oddFooter>&amp;C&amp;"Times New Roman,Regular" 25</oddFooter>
      </headerFooter>
    </customSheetView>
    <customSheetView guid="{A8C3D583-3667-49E0-B16B-DB0F9B81DCD0}" hiddenColumns="1" showRuler="0" topLeftCell="A28">
      <selection activeCell="A33" sqref="A33"/>
      <pageMargins left="0.5" right="0.5" top="1" bottom="0.5" header="0.5" footer="0.25"/>
      <pageSetup paperSize="9" scale="94" orientation="portrait" horizontalDpi="4294967292" r:id="rId2"/>
      <headerFooter alignWithMargins="0">
        <oddFooter>&amp;C&amp;"Times New Roman,Regular" 25</oddFooter>
      </headerFooter>
    </customSheetView>
    <customSheetView guid="{96CA42AB-7D8B-42C8-B17A-24FFA0448CCA}" showPageBreaks="1" printArea="1" hiddenColumns="1" showRuler="0" topLeftCell="A31">
      <selection activeCell="A25" sqref="A25"/>
      <pageMargins left="0.5" right="0.5" top="1" bottom="0.5" header="0.5" footer="0.25"/>
      <pageSetup paperSize="9" scale="94" orientation="portrait" horizontalDpi="4294967292" r:id="rId3"/>
      <headerFooter alignWithMargins="0">
        <oddFooter>&amp;C&amp;"Times New Roman,Regular" 23</oddFooter>
      </headerFooter>
    </customSheetView>
    <customSheetView guid="{DAAFC7C9-4623-49AF-9992-400CC9CB553D}" showPageBreaks="1" printArea="1" hiddenColumns="1" showRuler="0" topLeftCell="A28">
      <selection activeCell="A33" sqref="A33"/>
      <pageMargins left="0.5" right="0.5" top="1" bottom="0.5" header="0.5" footer="0.25"/>
      <pageSetup paperSize="9" scale="94" orientation="portrait" horizontalDpi="4294967292" r:id="rId4"/>
      <headerFooter alignWithMargins="0">
        <oddFooter>&amp;C&amp;"Times New Roman,Regular" 25</oddFooter>
      </headerFooter>
    </customSheetView>
  </customSheetViews>
  <mergeCells count="2">
    <mergeCell ref="A25:B25"/>
    <mergeCell ref="A44:F44"/>
  </mergeCells>
  <phoneticPr fontId="0" type="noConversion"/>
  <pageMargins left="0.5" right="0.5" top="1" bottom="0.5" header="0.5" footer="0.25"/>
  <pageSetup paperSize="9" scale="94" orientation="portrait" horizontalDpi="4294967292" r:id="rId5"/>
  <headerFooter alignWithMargins="0">
    <oddFooter>&amp;C&amp;"Times New Roman,Regular" 25</oddFooter>
  </headerFooter>
  <drawing r:id="rId6"/>
</worksheet>
</file>

<file path=xl/worksheets/sheet7.xml><?xml version="1.0" encoding="utf-8"?>
<worksheet xmlns="http://schemas.openxmlformats.org/spreadsheetml/2006/main" xmlns:r="http://schemas.openxmlformats.org/officeDocument/2006/relationships">
  <sheetPr codeName="Sheet6"/>
  <dimension ref="A1:E55"/>
  <sheetViews>
    <sheetView topLeftCell="A38" zoomScaleNormal="100" workbookViewId="0">
      <selection activeCell="A33" sqref="A33"/>
    </sheetView>
  </sheetViews>
  <sheetFormatPr defaultRowHeight="12.75"/>
  <cols>
    <col min="1" max="1" width="68.7109375" style="63" customWidth="1"/>
    <col min="2" max="2" width="14.42578125" style="59" customWidth="1"/>
    <col min="3" max="3" width="1.7109375" style="59" customWidth="1"/>
    <col min="4" max="4" width="14.42578125" style="59" customWidth="1"/>
    <col min="5" max="16384" width="9.140625" style="59"/>
  </cols>
  <sheetData>
    <row r="1" spans="1:5" ht="15.75">
      <c r="A1" s="56" t="s">
        <v>557</v>
      </c>
    </row>
    <row r="2" spans="1:5">
      <c r="A2" s="58"/>
      <c r="B2" s="7" t="s">
        <v>329</v>
      </c>
      <c r="C2" s="8"/>
      <c r="D2" s="7" t="s">
        <v>329</v>
      </c>
    </row>
    <row r="3" spans="1:5">
      <c r="A3" s="58"/>
      <c r="B3" s="21">
        <v>37468</v>
      </c>
      <c r="C3" s="8"/>
      <c r="D3" s="21">
        <v>37103</v>
      </c>
    </row>
    <row r="4" spans="1:5">
      <c r="A4" s="58"/>
      <c r="B4" s="10" t="s">
        <v>201</v>
      </c>
      <c r="C4" s="10"/>
      <c r="D4" s="10" t="s">
        <v>201</v>
      </c>
    </row>
    <row r="5" spans="1:5">
      <c r="A5" s="58"/>
    </row>
    <row r="6" spans="1:5">
      <c r="A6" s="58" t="s">
        <v>532</v>
      </c>
      <c r="B6" s="97">
        <v>15</v>
      </c>
      <c r="C6" s="97"/>
      <c r="D6" s="97">
        <v>12</v>
      </c>
    </row>
    <row r="7" spans="1:5">
      <c r="A7" s="58" t="s">
        <v>533</v>
      </c>
      <c r="B7" s="97">
        <v>0</v>
      </c>
      <c r="C7" s="97"/>
      <c r="D7" s="97">
        <v>0</v>
      </c>
    </row>
    <row r="8" spans="1:5">
      <c r="A8" s="58" t="s">
        <v>554</v>
      </c>
      <c r="B8" s="97">
        <v>156</v>
      </c>
      <c r="C8" s="97"/>
      <c r="D8" s="97">
        <v>240</v>
      </c>
    </row>
    <row r="9" spans="1:5">
      <c r="A9" s="58" t="s">
        <v>534</v>
      </c>
      <c r="B9" s="97">
        <v>57</v>
      </c>
      <c r="C9" s="97"/>
      <c r="D9" s="97">
        <v>51</v>
      </c>
    </row>
    <row r="10" spans="1:5">
      <c r="A10" s="58"/>
      <c r="B10" s="97"/>
      <c r="C10" s="97"/>
      <c r="D10" s="97"/>
    </row>
    <row r="11" spans="1:5" ht="13.5" thickBot="1">
      <c r="A11" s="58" t="s">
        <v>258</v>
      </c>
      <c r="B11" s="20">
        <f>SUM(B6:B9)</f>
        <v>228</v>
      </c>
      <c r="C11" s="97"/>
      <c r="D11" s="20">
        <f>SUM(D6:D9)</f>
        <v>303</v>
      </c>
    </row>
    <row r="12" spans="1:5" ht="13.5" thickTop="1">
      <c r="A12" s="58"/>
    </row>
    <row r="13" spans="1:5">
      <c r="A13" s="86" t="s">
        <v>535</v>
      </c>
      <c r="B13" s="87"/>
      <c r="C13" s="87"/>
      <c r="D13" s="87"/>
    </row>
    <row r="14" spans="1:5">
      <c r="A14" s="86" t="s">
        <v>536</v>
      </c>
      <c r="B14" s="87"/>
      <c r="C14" s="87"/>
      <c r="D14" s="87"/>
    </row>
    <row r="15" spans="1:5">
      <c r="A15" s="86" t="s">
        <v>537</v>
      </c>
      <c r="B15" s="87"/>
      <c r="C15" s="87"/>
      <c r="D15" s="87"/>
    </row>
    <row r="16" spans="1:5">
      <c r="A16" s="86" t="s">
        <v>538</v>
      </c>
      <c r="B16" s="89"/>
      <c r="C16" s="89"/>
      <c r="D16" s="89"/>
      <c r="E16" s="62"/>
    </row>
    <row r="17" spans="1:4" ht="0.75" customHeight="1">
      <c r="A17" s="88" t="s">
        <v>539</v>
      </c>
      <c r="B17" s="87"/>
      <c r="C17" s="87"/>
      <c r="D17" s="87"/>
    </row>
    <row r="18" spans="1:4" hidden="1">
      <c r="A18" s="88"/>
      <c r="B18" s="87"/>
      <c r="C18" s="87"/>
      <c r="D18" s="87"/>
    </row>
    <row r="19" spans="1:4" hidden="1">
      <c r="A19" s="88"/>
      <c r="B19" s="87"/>
      <c r="C19" s="87"/>
      <c r="D19" s="87"/>
    </row>
    <row r="20" spans="1:4" hidden="1">
      <c r="A20" s="88"/>
      <c r="B20" s="87"/>
      <c r="C20" s="87"/>
      <c r="D20" s="87"/>
    </row>
    <row r="21" spans="1:4" hidden="1">
      <c r="A21" s="88"/>
      <c r="B21" s="87"/>
      <c r="C21" s="87"/>
      <c r="D21" s="87"/>
    </row>
    <row r="22" spans="1:4">
      <c r="A22" s="88" t="s">
        <v>540</v>
      </c>
      <c r="B22" s="87"/>
      <c r="C22" s="87"/>
      <c r="D22" s="87"/>
    </row>
    <row r="23" spans="1:4">
      <c r="A23" s="58"/>
    </row>
    <row r="24" spans="1:4" s="23" customFormat="1" ht="15.75">
      <c r="A24" s="6" t="s">
        <v>556</v>
      </c>
    </row>
    <row r="25" spans="1:4" s="8" customFormat="1">
      <c r="A25" s="9"/>
      <c r="B25" s="7" t="s">
        <v>329</v>
      </c>
      <c r="D25" s="7" t="s">
        <v>329</v>
      </c>
    </row>
    <row r="26" spans="1:4" s="8" customFormat="1">
      <c r="A26" s="9"/>
      <c r="B26" s="21">
        <v>37468</v>
      </c>
      <c r="D26" s="21">
        <v>37103</v>
      </c>
    </row>
    <row r="27" spans="1:4" s="8" customFormat="1">
      <c r="A27" s="9"/>
      <c r="B27" s="10" t="s">
        <v>201</v>
      </c>
      <c r="C27" s="10"/>
      <c r="D27" s="10" t="s">
        <v>201</v>
      </c>
    </row>
    <row r="28" spans="1:4" s="8" customFormat="1">
      <c r="A28" s="9"/>
    </row>
    <row r="29" spans="1:4" s="8" customFormat="1">
      <c r="A29" s="63" t="s">
        <v>368</v>
      </c>
      <c r="B29" s="97">
        <v>717</v>
      </c>
      <c r="C29" s="16"/>
      <c r="D29" s="97">
        <v>594</v>
      </c>
    </row>
    <row r="30" spans="1:4">
      <c r="A30" s="63" t="s">
        <v>555</v>
      </c>
      <c r="B30" s="97">
        <v>0</v>
      </c>
      <c r="C30" s="97"/>
      <c r="D30" s="97">
        <v>0</v>
      </c>
    </row>
    <row r="31" spans="1:4">
      <c r="A31" s="63" t="s">
        <v>232</v>
      </c>
      <c r="B31" s="97">
        <v>171</v>
      </c>
      <c r="C31" s="97"/>
      <c r="D31" s="97">
        <v>96</v>
      </c>
    </row>
    <row r="32" spans="1:4">
      <c r="A32" s="63" t="s">
        <v>369</v>
      </c>
      <c r="B32" s="97">
        <v>600</v>
      </c>
      <c r="C32" s="97"/>
      <c r="D32" s="97">
        <v>500</v>
      </c>
    </row>
    <row r="33" spans="1:4">
      <c r="A33" s="58" t="s">
        <v>605</v>
      </c>
      <c r="B33" s="97">
        <v>81</v>
      </c>
      <c r="C33" s="97"/>
      <c r="D33" s="97">
        <v>78</v>
      </c>
    </row>
    <row r="34" spans="1:4">
      <c r="A34" s="63" t="s">
        <v>230</v>
      </c>
      <c r="B34" s="97">
        <v>981</v>
      </c>
      <c r="C34" s="97"/>
      <c r="D34" s="97">
        <v>607</v>
      </c>
    </row>
    <row r="35" spans="1:4">
      <c r="B35" s="97"/>
      <c r="C35" s="97"/>
      <c r="D35" s="97"/>
    </row>
    <row r="36" spans="1:4" ht="13.5" thickBot="1">
      <c r="B36" s="20">
        <f>SUM(B29:B35)</f>
        <v>2550</v>
      </c>
      <c r="C36" s="97"/>
      <c r="D36" s="20">
        <f>SUM(D29:D35)</f>
        <v>1875</v>
      </c>
    </row>
    <row r="37" spans="1:4" ht="13.5" thickTop="1">
      <c r="B37" s="34"/>
      <c r="C37" s="97"/>
      <c r="D37" s="34"/>
    </row>
    <row r="38" spans="1:4">
      <c r="B38" s="39"/>
      <c r="D38" s="39"/>
    </row>
    <row r="39" spans="1:4">
      <c r="B39" s="39"/>
      <c r="D39" s="39"/>
    </row>
    <row r="40" spans="1:4">
      <c r="B40" s="39"/>
      <c r="D40" s="39"/>
    </row>
    <row r="41" spans="1:4" s="8" customFormat="1">
      <c r="A41" s="9"/>
    </row>
    <row r="42" spans="1:4" s="8" customFormat="1">
      <c r="A42" s="9"/>
    </row>
    <row r="43" spans="1:4" s="8" customFormat="1">
      <c r="A43" s="9"/>
    </row>
    <row r="44" spans="1:4" s="8" customFormat="1" ht="15.75">
      <c r="A44" s="6" t="s">
        <v>565</v>
      </c>
      <c r="B44" s="23"/>
      <c r="C44" s="23"/>
      <c r="D44" s="23"/>
    </row>
    <row r="45" spans="1:4" s="8" customFormat="1">
      <c r="A45" s="9"/>
      <c r="B45" s="7" t="s">
        <v>329</v>
      </c>
      <c r="D45" s="7" t="s">
        <v>329</v>
      </c>
    </row>
    <row r="46" spans="1:4" s="8" customFormat="1">
      <c r="A46" s="9"/>
      <c r="B46" s="21">
        <v>37468</v>
      </c>
      <c r="D46" s="21">
        <v>37103</v>
      </c>
    </row>
    <row r="47" spans="1:4" s="8" customFormat="1">
      <c r="A47" s="9"/>
      <c r="B47" s="10" t="s">
        <v>201</v>
      </c>
      <c r="C47" s="10"/>
      <c r="D47" s="10" t="s">
        <v>201</v>
      </c>
    </row>
    <row r="48" spans="1:4" s="8" customFormat="1" ht="5.25" customHeight="1">
      <c r="A48" s="9"/>
    </row>
    <row r="49" spans="1:4" s="25" customFormat="1" ht="15">
      <c r="A49" s="13" t="s">
        <v>3</v>
      </c>
      <c r="B49" s="97">
        <f>-'Notes 21 &amp; 22'!B57</f>
        <v>650</v>
      </c>
      <c r="C49" s="16"/>
      <c r="D49" s="97">
        <v>700</v>
      </c>
    </row>
    <row r="50" spans="1:4" s="8" customFormat="1">
      <c r="A50" s="13" t="s">
        <v>4</v>
      </c>
      <c r="B50" s="97">
        <f>-'Notes 21 &amp; 22'!D57</f>
        <v>200</v>
      </c>
      <c r="C50" s="97"/>
      <c r="D50" s="97">
        <v>220</v>
      </c>
    </row>
    <row r="51" spans="1:4">
      <c r="A51" s="63" t="s">
        <v>370</v>
      </c>
      <c r="B51" s="97">
        <v>50</v>
      </c>
      <c r="C51" s="97"/>
      <c r="D51" s="97">
        <v>70</v>
      </c>
    </row>
    <row r="52" spans="1:4">
      <c r="A52" s="63" t="s">
        <v>371</v>
      </c>
      <c r="B52" s="97">
        <v>1153</v>
      </c>
      <c r="C52" s="97"/>
      <c r="D52" s="97">
        <v>447</v>
      </c>
    </row>
    <row r="53" spans="1:4">
      <c r="B53" s="97"/>
      <c r="C53" s="97"/>
      <c r="D53" s="97"/>
    </row>
    <row r="54" spans="1:4" ht="13.5" thickBot="1">
      <c r="B54" s="20">
        <f>SUM(B49:B53)</f>
        <v>2053</v>
      </c>
      <c r="C54" s="97"/>
      <c r="D54" s="20">
        <f>SUM(D49:D53)</f>
        <v>1437</v>
      </c>
    </row>
    <row r="55" spans="1:4" ht="13.5" thickTop="1"/>
  </sheetData>
  <customSheetViews>
    <customSheetView guid="{E870EA32-3596-4ACE-BF42-EBF1D4B6B996}" hiddenRows="1" topLeftCell="A38">
      <selection activeCell="A33" sqref="A33"/>
      <pageMargins left="0.5" right="0.5" top="1" bottom="0.5" header="0.5" footer="0.25"/>
      <pageSetup paperSize="9" scale="90" orientation="portrait" horizontalDpi="4294967292" r:id="rId1"/>
      <headerFooter alignWithMargins="0">
        <oddFooter>&amp;C&amp;"Times New Roman,Regular" 26</oddFooter>
      </headerFooter>
    </customSheetView>
    <customSheetView guid="{A8C3D583-3667-49E0-B16B-DB0F9B81DCD0}" hiddenRows="1" showRuler="0" topLeftCell="A38">
      <selection activeCell="A33" sqref="A33"/>
      <pageMargins left="0.5" right="0.5" top="1" bottom="0.5" header="0.5" footer="0.25"/>
      <pageSetup paperSize="9" scale="90" orientation="portrait" horizontalDpi="4294967292" r:id="rId2"/>
      <headerFooter alignWithMargins="0">
        <oddFooter>&amp;C&amp;"Times New Roman,Regular" 26</oddFooter>
      </headerFooter>
    </customSheetView>
    <customSheetView guid="{96CA42AB-7D8B-42C8-B17A-24FFA0448CCA}" showPageBreaks="1" hiddenRows="1" showRuler="0" topLeftCell="A10">
      <selection activeCell="F43" sqref="F43"/>
      <pageMargins left="0.5" right="0.5" top="1" bottom="0.5" header="0.5" footer="0.25"/>
      <pageSetup paperSize="9" scale="90" orientation="portrait" horizontalDpi="4294967292" r:id="rId3"/>
      <headerFooter alignWithMargins="0">
        <oddFooter>&amp;C&amp;"Times New Roman,Regular" 24</oddFooter>
      </headerFooter>
    </customSheetView>
    <customSheetView guid="{DAAFC7C9-4623-49AF-9992-400CC9CB553D}" showPageBreaks="1" hiddenRows="1" showRuler="0" topLeftCell="A38">
      <selection activeCell="A33" sqref="A33"/>
      <pageMargins left="0.5" right="0.5" top="1" bottom="0.5" header="0.5" footer="0.25"/>
      <pageSetup paperSize="9" scale="90" orientation="portrait" horizontalDpi="4294967292" r:id="rId4"/>
      <headerFooter alignWithMargins="0">
        <oddFooter>&amp;C&amp;"Times New Roman,Regular" 26</oddFooter>
      </headerFooter>
    </customSheetView>
  </customSheetViews>
  <phoneticPr fontId="0" type="noConversion"/>
  <pageMargins left="0.5" right="0.5" top="1" bottom="0.5" header="0.5" footer="0.25"/>
  <pageSetup paperSize="9" scale="90" orientation="portrait" horizontalDpi="4294967292" r:id="rId5"/>
  <headerFooter alignWithMargins="0">
    <oddFooter>&amp;C&amp;"Times New Roman,Regular" 26</oddFooter>
  </headerFooter>
  <drawing r:id="rId6"/>
</worksheet>
</file>

<file path=xl/worksheets/sheet8.xml><?xml version="1.0" encoding="utf-8"?>
<worksheet xmlns="http://schemas.openxmlformats.org/spreadsheetml/2006/main" xmlns:r="http://schemas.openxmlformats.org/officeDocument/2006/relationships">
  <sheetPr codeName="Sheet7"/>
  <dimension ref="A1:D57"/>
  <sheetViews>
    <sheetView workbookViewId="0">
      <selection activeCell="A33" sqref="A33"/>
    </sheetView>
  </sheetViews>
  <sheetFormatPr defaultRowHeight="12.75"/>
  <cols>
    <col min="1" max="1" width="66.42578125" style="13" customWidth="1"/>
    <col min="2" max="2" width="11.85546875" style="12" customWidth="1"/>
    <col min="3" max="3" width="1.7109375" style="12" customWidth="1"/>
    <col min="4" max="4" width="11.7109375" style="12" customWidth="1"/>
    <col min="5" max="16384" width="9.140625" style="12"/>
  </cols>
  <sheetData>
    <row r="1" spans="1:4" s="23" customFormat="1" ht="39">
      <c r="A1" s="6" t="s">
        <v>566</v>
      </c>
      <c r="B1" s="52" t="s">
        <v>531</v>
      </c>
      <c r="C1" s="7"/>
      <c r="D1" s="52" t="s">
        <v>530</v>
      </c>
    </row>
    <row r="2" spans="1:4" s="23" customFormat="1" ht="6.75" customHeight="1">
      <c r="A2" s="6"/>
    </row>
    <row r="3" spans="1:4" s="8" customFormat="1">
      <c r="A3" s="9"/>
    </row>
    <row r="4" spans="1:4" s="8" customFormat="1">
      <c r="A4" s="9"/>
    </row>
    <row r="5" spans="1:4" s="8" customFormat="1">
      <c r="A5" s="9"/>
    </row>
    <row r="6" spans="1:4" s="8" customFormat="1" ht="4.5" customHeight="1">
      <c r="A6" s="9"/>
    </row>
    <row r="7" spans="1:4" s="8" customFormat="1">
      <c r="A7" s="9"/>
      <c r="B7" s="29"/>
      <c r="C7" s="29"/>
      <c r="D7" s="29"/>
    </row>
    <row r="8" spans="1:4" s="8" customFormat="1">
      <c r="A8" s="9"/>
      <c r="B8" s="29" t="s">
        <v>241</v>
      </c>
      <c r="C8" s="29"/>
      <c r="D8" s="29" t="s">
        <v>241</v>
      </c>
    </row>
    <row r="9" spans="1:4" s="8" customFormat="1">
      <c r="A9" s="9"/>
    </row>
    <row r="10" spans="1:4" s="8" customFormat="1">
      <c r="A10" s="13" t="s">
        <v>233</v>
      </c>
      <c r="B10" s="14">
        <v>852</v>
      </c>
      <c r="C10" s="16"/>
      <c r="D10" s="14">
        <v>1029</v>
      </c>
    </row>
    <row r="11" spans="1:4">
      <c r="A11" s="13" t="s">
        <v>197</v>
      </c>
      <c r="B11" s="14">
        <v>39</v>
      </c>
      <c r="C11" s="14"/>
      <c r="D11" s="14">
        <v>36</v>
      </c>
    </row>
    <row r="12" spans="1:4">
      <c r="A12" s="13" t="s">
        <v>198</v>
      </c>
      <c r="B12" s="14">
        <v>54</v>
      </c>
      <c r="C12" s="14"/>
      <c r="D12" s="14">
        <v>48</v>
      </c>
    </row>
    <row r="13" spans="1:4">
      <c r="A13" s="13" t="s">
        <v>234</v>
      </c>
      <c r="B13" s="14">
        <v>207</v>
      </c>
      <c r="C13" s="14"/>
      <c r="D13" s="14">
        <v>186</v>
      </c>
    </row>
    <row r="14" spans="1:4">
      <c r="A14" s="13" t="s">
        <v>235</v>
      </c>
      <c r="B14" s="14">
        <v>60</v>
      </c>
      <c r="C14" s="14"/>
      <c r="D14" s="14">
        <v>45</v>
      </c>
    </row>
    <row r="15" spans="1:4" s="8" customFormat="1">
      <c r="A15" s="13" t="s">
        <v>236</v>
      </c>
      <c r="B15" s="14">
        <v>15</v>
      </c>
      <c r="C15" s="16"/>
      <c r="D15" s="14">
        <v>9</v>
      </c>
    </row>
    <row r="16" spans="1:4" s="8" customFormat="1">
      <c r="A16" s="13"/>
      <c r="B16" s="16"/>
      <c r="C16" s="16"/>
      <c r="D16" s="16"/>
    </row>
    <row r="17" spans="1:4" ht="13.5" thickBot="1">
      <c r="B17" s="20">
        <f>SUM(B10:B15)</f>
        <v>1227</v>
      </c>
      <c r="C17" s="14"/>
      <c r="D17" s="20">
        <f>SUM(D10:D15)</f>
        <v>1353</v>
      </c>
    </row>
    <row r="18" spans="1:4" ht="13.5" thickTop="1"/>
    <row r="20" spans="1:4" ht="38.25">
      <c r="A20" s="9" t="s">
        <v>237</v>
      </c>
      <c r="B20" s="52" t="s">
        <v>531</v>
      </c>
      <c r="C20" s="7"/>
      <c r="D20" s="52" t="s">
        <v>530</v>
      </c>
    </row>
    <row r="21" spans="1:4">
      <c r="B21" s="10" t="s">
        <v>201</v>
      </c>
      <c r="C21" s="10"/>
      <c r="D21" s="10" t="s">
        <v>201</v>
      </c>
    </row>
    <row r="23" spans="1:4">
      <c r="A23" s="13" t="s">
        <v>292</v>
      </c>
      <c r="B23" s="14">
        <v>21729</v>
      </c>
      <c r="C23" s="14"/>
      <c r="D23" s="14">
        <v>25116</v>
      </c>
    </row>
    <row r="24" spans="1:4">
      <c r="A24" s="13" t="s">
        <v>239</v>
      </c>
      <c r="B24" s="14">
        <v>1431</v>
      </c>
      <c r="C24" s="14"/>
      <c r="D24" s="14">
        <v>1773</v>
      </c>
    </row>
    <row r="25" spans="1:4">
      <c r="A25" s="13" t="s">
        <v>240</v>
      </c>
      <c r="B25" s="14">
        <v>1167</v>
      </c>
      <c r="C25" s="14"/>
      <c r="D25" s="14">
        <v>1653</v>
      </c>
    </row>
    <row r="26" spans="1:4" s="8" customFormat="1">
      <c r="A26" s="13" t="s">
        <v>281</v>
      </c>
      <c r="B26" s="14">
        <v>1551</v>
      </c>
      <c r="C26" s="14"/>
      <c r="D26" s="14">
        <v>0</v>
      </c>
    </row>
    <row r="27" spans="1:4" s="8" customFormat="1">
      <c r="A27" s="13"/>
      <c r="B27" s="14"/>
      <c r="C27" s="14"/>
      <c r="D27" s="14"/>
    </row>
    <row r="28" spans="1:4" s="8" customFormat="1">
      <c r="A28" s="13"/>
      <c r="B28" s="14"/>
      <c r="C28" s="14"/>
      <c r="D28" s="14"/>
    </row>
    <row r="29" spans="1:4" ht="13.5" thickBot="1">
      <c r="B29" s="20">
        <f>SUM(B23:B28)</f>
        <v>25878</v>
      </c>
      <c r="C29" s="14"/>
      <c r="D29" s="20">
        <f>SUM(D23:D28)</f>
        <v>28542</v>
      </c>
    </row>
    <row r="30" spans="1:4" ht="13.5" thickTop="1">
      <c r="B30" s="34"/>
      <c r="C30" s="14"/>
      <c r="D30" s="34"/>
    </row>
    <row r="31" spans="1:4">
      <c r="A31" s="90" t="s">
        <v>372</v>
      </c>
      <c r="B31" s="14"/>
      <c r="C31" s="14"/>
      <c r="D31" s="14"/>
    </row>
    <row r="32" spans="1:4" s="8" customFormat="1">
      <c r="A32" s="90" t="s">
        <v>567</v>
      </c>
      <c r="B32" s="14"/>
      <c r="C32" s="16"/>
      <c r="D32" s="14"/>
    </row>
    <row r="33" spans="1:4">
      <c r="B33" s="14"/>
      <c r="C33" s="14"/>
      <c r="D33" s="14"/>
    </row>
    <row r="34" spans="1:4">
      <c r="A34" s="13" t="s">
        <v>233</v>
      </c>
      <c r="B34" s="14">
        <v>17181</v>
      </c>
      <c r="C34" s="14"/>
      <c r="D34" s="14">
        <v>21300</v>
      </c>
    </row>
    <row r="35" spans="1:4">
      <c r="A35" s="13" t="s">
        <v>197</v>
      </c>
      <c r="B35" s="14">
        <v>522</v>
      </c>
      <c r="C35" s="14"/>
      <c r="D35" s="14">
        <v>456</v>
      </c>
    </row>
    <row r="36" spans="1:4">
      <c r="A36" s="13" t="s">
        <v>198</v>
      </c>
      <c r="B36" s="36">
        <v>957</v>
      </c>
      <c r="C36" s="36"/>
      <c r="D36" s="36">
        <v>861</v>
      </c>
    </row>
    <row r="37" spans="1:4">
      <c r="A37" s="13" t="s">
        <v>234</v>
      </c>
      <c r="B37" s="14">
        <v>4767</v>
      </c>
      <c r="C37" s="14"/>
      <c r="D37" s="14">
        <v>4599</v>
      </c>
    </row>
    <row r="38" spans="1:4">
      <c r="A38" s="13" t="s">
        <v>235</v>
      </c>
      <c r="B38" s="14">
        <v>675</v>
      </c>
      <c r="C38" s="14"/>
      <c r="D38" s="14">
        <v>495</v>
      </c>
    </row>
    <row r="39" spans="1:4">
      <c r="A39" s="55" t="s">
        <v>373</v>
      </c>
      <c r="B39" s="14">
        <v>69</v>
      </c>
      <c r="C39" s="14"/>
      <c r="D39" s="14"/>
    </row>
    <row r="40" spans="1:4">
      <c r="A40" s="55" t="s">
        <v>238</v>
      </c>
      <c r="B40" s="14">
        <v>156</v>
      </c>
      <c r="C40" s="14"/>
      <c r="D40" s="14">
        <v>144</v>
      </c>
    </row>
    <row r="41" spans="1:4">
      <c r="A41" s="55" t="s">
        <v>374</v>
      </c>
      <c r="B41" s="14"/>
      <c r="C41" s="14"/>
      <c r="D41" s="14">
        <v>687</v>
      </c>
    </row>
    <row r="42" spans="1:4">
      <c r="A42" s="55"/>
      <c r="B42" s="18"/>
      <c r="C42" s="14"/>
      <c r="D42" s="18"/>
    </row>
    <row r="43" spans="1:4">
      <c r="A43" s="55" t="s">
        <v>375</v>
      </c>
      <c r="B43" s="14">
        <f>SUM(B34:B41)</f>
        <v>24327</v>
      </c>
      <c r="C43" s="14"/>
      <c r="D43" s="14">
        <f>SUM(D34:D41)</f>
        <v>28542</v>
      </c>
    </row>
    <row r="44" spans="1:4">
      <c r="A44" s="12"/>
      <c r="B44" s="14"/>
      <c r="C44" s="14"/>
      <c r="D44" s="14"/>
    </row>
    <row r="45" spans="1:4">
      <c r="A45" s="13" t="s">
        <v>281</v>
      </c>
      <c r="B45" s="18">
        <v>1551</v>
      </c>
      <c r="C45" s="14"/>
      <c r="D45" s="18">
        <v>0</v>
      </c>
    </row>
    <row r="46" spans="1:4">
      <c r="B46" s="14"/>
      <c r="C46" s="14"/>
      <c r="D46" s="14"/>
    </row>
    <row r="47" spans="1:4" ht="13.5" thickBot="1">
      <c r="A47" s="13" t="s">
        <v>258</v>
      </c>
      <c r="B47" s="33">
        <f>SUM(B43+B45)</f>
        <v>25878</v>
      </c>
      <c r="C47" s="34"/>
      <c r="D47" s="33">
        <f>SUM(D43+D45)</f>
        <v>28542</v>
      </c>
    </row>
    <row r="48" spans="1:4" ht="13.5" thickTop="1">
      <c r="B48" s="14"/>
      <c r="C48" s="14"/>
      <c r="D48" s="14"/>
    </row>
    <row r="49" spans="1:1" ht="31.5" customHeight="1">
      <c r="A49" s="12"/>
    </row>
    <row r="50" spans="1:1">
      <c r="A50" s="12"/>
    </row>
    <row r="51" spans="1:1">
      <c r="A51" s="12"/>
    </row>
    <row r="52" spans="1:1">
      <c r="A52" s="12"/>
    </row>
    <row r="53" spans="1:1">
      <c r="A53" s="12"/>
    </row>
    <row r="54" spans="1:1">
      <c r="A54" s="12"/>
    </row>
    <row r="55" spans="1:1">
      <c r="A55" s="12"/>
    </row>
    <row r="56" spans="1:1">
      <c r="A56" s="12"/>
    </row>
    <row r="57" spans="1:1">
      <c r="A57" s="12"/>
    </row>
  </sheetData>
  <customSheetViews>
    <customSheetView guid="{E870EA32-3596-4ACE-BF42-EBF1D4B6B996}">
      <selection activeCell="A33" sqref="A33"/>
      <pageMargins left="0.5" right="0.5" top="1" bottom="0.5" header="0.5" footer="0.25"/>
      <pageSetup paperSize="9" orientation="portrait" horizontalDpi="4294967292" r:id="rId1"/>
      <headerFooter alignWithMargins="0">
        <oddFooter>&amp;C&amp;"Times New Roman,Regular"27</oddFooter>
      </headerFooter>
    </customSheetView>
    <customSheetView guid="{A8C3D583-3667-49E0-B16B-DB0F9B81DCD0}" showRuler="0">
      <selection activeCell="A33" sqref="A33"/>
      <pageMargins left="0.5" right="0.5" top="1" bottom="0.5" header="0.5" footer="0.25"/>
      <pageSetup paperSize="9" orientation="portrait" horizontalDpi="4294967292" r:id="rId2"/>
      <headerFooter alignWithMargins="0">
        <oddFooter>&amp;C&amp;"Times New Roman,Regular"27</oddFooter>
      </headerFooter>
    </customSheetView>
    <customSheetView guid="{96CA42AB-7D8B-42C8-B17A-24FFA0448CCA}" showPageBreaks="1" showRuler="0">
      <selection activeCell="A25" sqref="A25"/>
      <pageMargins left="0.5" right="0.5" top="1" bottom="0.5" header="0.5" footer="0.25"/>
      <pageSetup paperSize="9" orientation="portrait" horizontalDpi="4294967292" r:id="rId3"/>
      <headerFooter alignWithMargins="0">
        <oddFooter>&amp;C&amp;"Times New Roman,Regular"25</oddFooter>
      </headerFooter>
    </customSheetView>
    <customSheetView guid="{DAAFC7C9-4623-49AF-9992-400CC9CB553D}" showPageBreaks="1" showRuler="0">
      <selection activeCell="A33" sqref="A33"/>
      <pageMargins left="0.5" right="0.5" top="1" bottom="0.5" header="0.5" footer="0.25"/>
      <pageSetup paperSize="9" orientation="portrait" horizontalDpi="4294967292" r:id="rId4"/>
      <headerFooter alignWithMargins="0">
        <oddFooter>&amp;C&amp;"Times New Roman,Regular"27</oddFooter>
      </headerFooter>
    </customSheetView>
  </customSheetViews>
  <phoneticPr fontId="0" type="noConversion"/>
  <pageMargins left="0.5" right="0.5" top="1" bottom="0.5" header="0.5" footer="0.25"/>
  <pageSetup paperSize="9" orientation="portrait" horizontalDpi="4294967292" r:id="rId5"/>
  <headerFooter alignWithMargins="0">
    <oddFooter>&amp;C&amp;"Times New Roman,Regular"27</oddFooter>
  </headerFooter>
  <drawing r:id="rId6"/>
</worksheet>
</file>

<file path=xl/worksheets/sheet9.xml><?xml version="1.0" encoding="utf-8"?>
<worksheet xmlns="http://schemas.openxmlformats.org/spreadsheetml/2006/main" xmlns:r="http://schemas.openxmlformats.org/officeDocument/2006/relationships">
  <dimension ref="A1:I121"/>
  <sheetViews>
    <sheetView topLeftCell="A13" workbookViewId="0">
      <selection activeCell="A33" sqref="A33"/>
    </sheetView>
  </sheetViews>
  <sheetFormatPr defaultRowHeight="12.75"/>
  <cols>
    <col min="1" max="1" width="37.28515625" style="13" customWidth="1"/>
    <col min="2" max="2" width="15" style="12" customWidth="1"/>
    <col min="3" max="3" width="1.85546875" style="12" customWidth="1"/>
    <col min="4" max="4" width="13.7109375" style="12" customWidth="1"/>
    <col min="5" max="5" width="2" style="12" customWidth="1"/>
    <col min="6" max="6" width="14.5703125" style="12" customWidth="1"/>
    <col min="7" max="7" width="2.5703125" style="12" customWidth="1"/>
    <col min="8" max="8" width="12.7109375" style="12" customWidth="1"/>
    <col min="9" max="9" width="3.140625" style="12" customWidth="1"/>
    <col min="10" max="16384" width="9.140625" style="12"/>
  </cols>
  <sheetData>
    <row r="1" spans="1:8" ht="15.75">
      <c r="A1" s="6" t="s">
        <v>568</v>
      </c>
    </row>
    <row r="3" spans="1:8">
      <c r="F3" s="7" t="s">
        <v>329</v>
      </c>
      <c r="G3" s="8"/>
      <c r="H3" s="7" t="s">
        <v>329</v>
      </c>
    </row>
    <row r="4" spans="1:8">
      <c r="F4" s="21">
        <v>37468</v>
      </c>
      <c r="G4" s="8"/>
      <c r="H4" s="21">
        <v>37103</v>
      </c>
    </row>
    <row r="5" spans="1:8">
      <c r="F5" s="10" t="s">
        <v>201</v>
      </c>
      <c r="G5" s="10"/>
      <c r="H5" s="10" t="s">
        <v>201</v>
      </c>
    </row>
    <row r="6" spans="1:8">
      <c r="A6" s="13" t="s">
        <v>376</v>
      </c>
      <c r="F6" s="14">
        <v>19317</v>
      </c>
      <c r="G6" s="14"/>
      <c r="H6" s="14">
        <v>22236</v>
      </c>
    </row>
    <row r="7" spans="1:8">
      <c r="A7" s="13" t="s">
        <v>377</v>
      </c>
      <c r="F7" s="14">
        <v>5010</v>
      </c>
      <c r="G7" s="14"/>
      <c r="H7" s="14">
        <v>5619</v>
      </c>
    </row>
    <row r="8" spans="1:8">
      <c r="A8" s="13" t="s">
        <v>378</v>
      </c>
      <c r="F8" s="14">
        <v>1551</v>
      </c>
      <c r="G8" s="14"/>
      <c r="H8" s="14">
        <v>687</v>
      </c>
    </row>
    <row r="9" spans="1:8">
      <c r="F9" s="14"/>
      <c r="G9" s="14"/>
      <c r="H9" s="14"/>
    </row>
    <row r="10" spans="1:8" ht="13.5" thickBot="1">
      <c r="F10" s="20">
        <f>SUM(F6:F8)</f>
        <v>25878</v>
      </c>
      <c r="G10" s="14"/>
      <c r="H10" s="20">
        <f>SUM(H6:H8)</f>
        <v>28542</v>
      </c>
    </row>
    <row r="11" spans="1:8" ht="13.5" thickTop="1">
      <c r="A11" s="13" t="s">
        <v>569</v>
      </c>
      <c r="F11" s="34"/>
      <c r="G11" s="14"/>
      <c r="H11" s="34"/>
    </row>
    <row r="12" spans="1:8">
      <c r="F12" s="34"/>
      <c r="G12" s="14"/>
      <c r="H12" s="34"/>
    </row>
    <row r="13" spans="1:8">
      <c r="A13" s="13" t="s">
        <v>570</v>
      </c>
    </row>
    <row r="15" spans="1:8" ht="31.5" customHeight="1">
      <c r="B15" s="79" t="s">
        <v>572</v>
      </c>
      <c r="C15" s="7"/>
      <c r="F15" s="27" t="s">
        <v>571</v>
      </c>
    </row>
    <row r="16" spans="1:8" s="40" customFormat="1" ht="27.75" customHeight="1">
      <c r="A16" s="19"/>
      <c r="B16" s="52" t="s">
        <v>541</v>
      </c>
      <c r="C16" s="91"/>
      <c r="D16" s="92" t="s">
        <v>542</v>
      </c>
      <c r="E16" s="92"/>
      <c r="F16" s="52" t="s">
        <v>541</v>
      </c>
      <c r="G16" s="91"/>
      <c r="H16" s="40" t="s">
        <v>542</v>
      </c>
    </row>
    <row r="17" spans="1:9" s="40" customFormat="1" ht="7.5" customHeight="1">
      <c r="A17" s="19"/>
      <c r="B17" s="41"/>
    </row>
    <row r="18" spans="1:9">
      <c r="A18" s="13" t="s">
        <v>559</v>
      </c>
      <c r="B18" s="94">
        <v>0</v>
      </c>
      <c r="C18" s="93"/>
      <c r="D18" s="94">
        <v>6</v>
      </c>
      <c r="E18" s="94"/>
      <c r="F18" s="94">
        <v>1</v>
      </c>
      <c r="G18" s="93"/>
      <c r="H18" s="44">
        <v>6</v>
      </c>
    </row>
    <row r="19" spans="1:9">
      <c r="A19" s="13" t="s">
        <v>36</v>
      </c>
      <c r="B19" s="136">
        <v>2</v>
      </c>
      <c r="C19" s="93"/>
      <c r="D19" s="94">
        <v>0</v>
      </c>
      <c r="E19" s="94"/>
      <c r="F19" s="94">
        <v>1</v>
      </c>
      <c r="G19" s="93"/>
      <c r="H19" s="44">
        <v>0</v>
      </c>
    </row>
    <row r="20" spans="1:9">
      <c r="A20" s="13" t="s">
        <v>558</v>
      </c>
      <c r="B20" s="136">
        <v>1</v>
      </c>
      <c r="C20" s="93"/>
      <c r="D20" s="94">
        <v>0</v>
      </c>
      <c r="E20" s="94"/>
      <c r="F20" s="93" t="s">
        <v>79</v>
      </c>
      <c r="G20" s="93"/>
      <c r="H20" s="44">
        <v>0</v>
      </c>
    </row>
    <row r="21" spans="1:9">
      <c r="B21" s="136"/>
      <c r="C21" s="93"/>
      <c r="D21" s="94"/>
      <c r="E21" s="94"/>
      <c r="F21" s="93"/>
      <c r="G21" s="95"/>
      <c r="H21" s="44"/>
    </row>
    <row r="22" spans="1:9" ht="13.5" thickBot="1">
      <c r="B22" s="106">
        <f>SUM(B18:B21)</f>
        <v>3</v>
      </c>
      <c r="D22" s="106">
        <f>SUM(D18:D21)</f>
        <v>6</v>
      </c>
      <c r="F22" s="106">
        <v>3</v>
      </c>
      <c r="G22" s="37"/>
      <c r="H22" s="106">
        <f>SUM(H18:H21)</f>
        <v>6</v>
      </c>
      <c r="I22" s="53"/>
    </row>
    <row r="23" spans="1:9" ht="13.5" thickTop="1"/>
    <row r="24" spans="1:9" s="25" customFormat="1" ht="15">
      <c r="A24" s="13" t="s">
        <v>89</v>
      </c>
    </row>
    <row r="25" spans="1:9" s="25" customFormat="1" ht="15"/>
    <row r="26" spans="1:9" s="43" customFormat="1"/>
    <row r="27" spans="1:9" s="43" customFormat="1"/>
    <row r="28" spans="1:9" s="43" customFormat="1"/>
    <row r="29" spans="1:9" s="43" customFormat="1"/>
    <row r="30" spans="1:9" s="43" customFormat="1"/>
    <row r="31" spans="1:9" s="43" customFormat="1"/>
    <row r="32" spans="1:9" s="43" customFormat="1"/>
    <row r="33" spans="1:1" s="43" customFormat="1"/>
    <row r="34" spans="1:1" s="43" customFormat="1" hidden="1"/>
    <row r="35" spans="1:1" s="43" customFormat="1" hidden="1"/>
    <row r="36" spans="1:1" s="43" customFormat="1"/>
    <row r="37" spans="1:1">
      <c r="A37" s="12"/>
    </row>
    <row r="38" spans="1:1">
      <c r="A38" s="12"/>
    </row>
    <row r="39" spans="1:1" ht="9" customHeight="1">
      <c r="A39" s="12"/>
    </row>
    <row r="40" spans="1:1">
      <c r="A40" s="12"/>
    </row>
    <row r="41" spans="1:1">
      <c r="A41" s="12"/>
    </row>
    <row r="42" spans="1:1" ht="9" customHeight="1">
      <c r="A42" s="12"/>
    </row>
    <row r="43" spans="1:1">
      <c r="A43" s="12"/>
    </row>
    <row r="44" spans="1:1">
      <c r="A44" s="12"/>
    </row>
    <row r="45" spans="1:1" ht="9" customHeight="1">
      <c r="A45" s="12"/>
    </row>
    <row r="46" spans="1:1">
      <c r="A46" s="12"/>
    </row>
    <row r="47" spans="1:1">
      <c r="A47" s="12"/>
    </row>
    <row r="48" spans="1:1">
      <c r="A48" s="12"/>
    </row>
    <row r="49" spans="1:1" ht="9" customHeight="1">
      <c r="A49" s="12"/>
    </row>
    <row r="50" spans="1:1" s="8" customFormat="1"/>
    <row r="51" spans="1:1">
      <c r="A51" s="12"/>
    </row>
    <row r="53" spans="1:1">
      <c r="A53" s="12"/>
    </row>
    <row r="54" spans="1:1" ht="0.75" customHeight="1">
      <c r="A54" s="12"/>
    </row>
    <row r="55" spans="1:1" ht="1.5" hidden="1" customHeight="1">
      <c r="A55" s="12"/>
    </row>
    <row r="56" spans="1:1" s="45" customFormat="1" ht="25.5" hidden="1" customHeight="1"/>
    <row r="57" spans="1:1" ht="2.1" hidden="1" customHeight="1">
      <c r="A57" s="12"/>
    </row>
    <row r="58" spans="1:1" ht="43.5" hidden="1" customHeight="1">
      <c r="A58" s="12"/>
    </row>
    <row r="59" spans="1:1" ht="2.1" hidden="1" customHeight="1">
      <c r="A59" s="12"/>
    </row>
    <row r="60" spans="1:1" s="46" customFormat="1" ht="30.75" hidden="1" customHeight="1"/>
    <row r="61" spans="1:1" ht="2.1" hidden="1" customHeight="1">
      <c r="A61" s="12"/>
    </row>
    <row r="62" spans="1:1" s="46" customFormat="1" ht="27" hidden="1" customHeight="1"/>
    <row r="63" spans="1:1" hidden="1">
      <c r="A63" s="12"/>
    </row>
    <row r="64" spans="1:1" hidden="1">
      <c r="A64" s="12"/>
    </row>
    <row r="65" spans="1:1" hidden="1">
      <c r="A65" s="12"/>
    </row>
    <row r="66" spans="1:1" hidden="1">
      <c r="A66" s="12"/>
    </row>
    <row r="67" spans="1:1" hidden="1">
      <c r="A67" s="12"/>
    </row>
    <row r="68" spans="1:1" hidden="1">
      <c r="A68" s="12"/>
    </row>
    <row r="69" spans="1:1" ht="0.75" customHeight="1">
      <c r="A69" s="12"/>
    </row>
    <row r="70" spans="1:1">
      <c r="A70" s="12"/>
    </row>
    <row r="71" spans="1:1">
      <c r="A71" s="12"/>
    </row>
    <row r="72" spans="1:1">
      <c r="A72" s="12"/>
    </row>
    <row r="73" spans="1:1">
      <c r="A73" s="12"/>
    </row>
    <row r="74" spans="1:1">
      <c r="A74" s="12"/>
    </row>
    <row r="75" spans="1:1">
      <c r="A75" s="12"/>
    </row>
    <row r="76" spans="1:1">
      <c r="A76" s="12"/>
    </row>
    <row r="77" spans="1:1">
      <c r="A77" s="12"/>
    </row>
    <row r="78" spans="1:1">
      <c r="A78" s="12"/>
    </row>
    <row r="79" spans="1:1">
      <c r="A79" s="12"/>
    </row>
    <row r="80" spans="1:1" ht="15.75" customHeight="1">
      <c r="A80" s="12"/>
    </row>
    <row r="81" spans="1:1">
      <c r="A81" s="12"/>
    </row>
    <row r="82" spans="1:1">
      <c r="A82" s="12"/>
    </row>
    <row r="83" spans="1:1">
      <c r="A83" s="12"/>
    </row>
    <row r="84" spans="1:1">
      <c r="A84" s="12"/>
    </row>
    <row r="85" spans="1:1">
      <c r="A85" s="12"/>
    </row>
    <row r="86" spans="1:1">
      <c r="A86" s="12"/>
    </row>
    <row r="87" spans="1:1">
      <c r="A87" s="12"/>
    </row>
    <row r="88" spans="1:1">
      <c r="A88" s="12"/>
    </row>
    <row r="89" spans="1:1">
      <c r="A89" s="12"/>
    </row>
    <row r="90" spans="1:1">
      <c r="A90" s="12"/>
    </row>
    <row r="91" spans="1:1">
      <c r="A91" s="12"/>
    </row>
    <row r="92" spans="1:1">
      <c r="A92" s="12"/>
    </row>
    <row r="93" spans="1:1">
      <c r="A93" s="12"/>
    </row>
    <row r="94" spans="1:1">
      <c r="A94" s="12"/>
    </row>
    <row r="95" spans="1:1">
      <c r="A95" s="12"/>
    </row>
    <row r="96" spans="1:1">
      <c r="A96" s="12"/>
    </row>
    <row r="98" spans="1:1" s="87" customFormat="1"/>
    <row r="99" spans="1:1" s="87" customFormat="1"/>
    <row r="100" spans="1:1" s="87" customFormat="1"/>
    <row r="101" spans="1:1" s="87" customFormat="1"/>
    <row r="102" spans="1:1" s="87" customFormat="1"/>
    <row r="103" spans="1:1" s="87" customFormat="1"/>
    <row r="104" spans="1:1" s="87" customFormat="1"/>
    <row r="105" spans="1:1" s="87" customFormat="1"/>
    <row r="106" spans="1:1" s="87" customFormat="1"/>
    <row r="107" spans="1:1" s="87" customFormat="1"/>
    <row r="108" spans="1:1" s="87" customFormat="1"/>
    <row r="109" spans="1:1" s="87" customFormat="1"/>
    <row r="110" spans="1:1">
      <c r="A110" s="12"/>
    </row>
    <row r="111" spans="1:1">
      <c r="A111" s="12"/>
    </row>
    <row r="112" spans="1:1">
      <c r="A112" s="12"/>
    </row>
    <row r="114" spans="1:1">
      <c r="A114" s="12"/>
    </row>
    <row r="115" spans="1:1">
      <c r="A115" s="12"/>
    </row>
    <row r="116" spans="1:1">
      <c r="A116" s="12"/>
    </row>
    <row r="117" spans="1:1">
      <c r="A117" s="12"/>
    </row>
    <row r="118" spans="1:1">
      <c r="A118" s="12"/>
    </row>
    <row r="119" spans="1:1">
      <c r="A119" s="12"/>
    </row>
    <row r="120" spans="1:1">
      <c r="A120" s="12"/>
    </row>
    <row r="121" spans="1:1">
      <c r="A121" s="12"/>
    </row>
  </sheetData>
  <customSheetViews>
    <customSheetView guid="{E870EA32-3596-4ACE-BF42-EBF1D4B6B996}" hiddenRows="1" topLeftCell="A13">
      <selection activeCell="A33" sqref="A33"/>
      <pageMargins left="0.5" right="0.5" top="1" bottom="0.5" header="0.5" footer="0.25"/>
      <pageSetup paperSize="9" scale="90" orientation="portrait" horizontalDpi="4294967292" r:id="rId1"/>
      <headerFooter alignWithMargins="0">
        <oddFooter>&amp;C&amp;"Times New Roman,Regular" 28</oddFooter>
      </headerFooter>
    </customSheetView>
    <customSheetView guid="{A8C3D583-3667-49E0-B16B-DB0F9B81DCD0}" hiddenRows="1" showRuler="0" topLeftCell="A13">
      <selection activeCell="A33" sqref="A33"/>
      <pageMargins left="0.5" right="0.5" top="1" bottom="0.5" header="0.5" footer="0.25"/>
      <pageSetup paperSize="9" scale="90" orientation="portrait" horizontalDpi="4294967292" r:id="rId2"/>
      <headerFooter alignWithMargins="0">
        <oddFooter>&amp;C&amp;"Times New Roman,Regular" 28</oddFooter>
      </headerFooter>
    </customSheetView>
    <customSheetView guid="{96CA42AB-7D8B-42C8-B17A-24FFA0448CCA}" showPageBreaks="1" hiddenRows="1" showRuler="0">
      <selection activeCell="H25" sqref="H25"/>
      <pageMargins left="0.5" right="0.5" top="1" bottom="0.5" header="0.5" footer="0.25"/>
      <pageSetup paperSize="9" scale="90" orientation="portrait" horizontalDpi="4294967292" r:id="rId3"/>
      <headerFooter alignWithMargins="0">
        <oddFooter>&amp;C&amp;"Times New Roman,Regular" 26</oddFooter>
      </headerFooter>
    </customSheetView>
    <customSheetView guid="{DAAFC7C9-4623-49AF-9992-400CC9CB553D}" showPageBreaks="1" hiddenRows="1" showRuler="0" topLeftCell="A13">
      <selection activeCell="A33" sqref="A33"/>
      <pageMargins left="0.5" right="0.5" top="1" bottom="0.5" header="0.5" footer="0.25"/>
      <pageSetup paperSize="9" scale="90" orientation="portrait" horizontalDpi="4294967292" r:id="rId4"/>
      <headerFooter alignWithMargins="0">
        <oddFooter>&amp;C&amp;"Times New Roman,Regular" 28</oddFooter>
      </headerFooter>
    </customSheetView>
  </customSheetViews>
  <phoneticPr fontId="0" type="noConversion"/>
  <pageMargins left="0.5" right="0.5" top="1" bottom="0.5" header="0.5" footer="0.25"/>
  <pageSetup paperSize="9" scale="90" orientation="portrait" horizontalDpi="4294967292" r:id="rId5"/>
  <headerFooter alignWithMargins="0">
    <oddFooter>&amp;C&amp;"Times New Roman,Regular" 28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ocumentPublisher xmlns="8494e17d-b33d-40a5-bfb5-2205ff88b06a" xsi:nil="true"/>
    <DocumentKeywords xmlns="8494e17d-b33d-40a5-bfb5-2205ff88b06a" xsi:nil="true"/>
    <DocumentSecurityClassification xmlns="8494e17d-b33d-40a5-bfb5-2205ff88b06a" xsi:nil="true"/>
    <DocumentAuthor xmlns="8494e17d-b33d-40a5-bfb5-2205ff88b06a" xsi:nil="true"/>
    <DocumentPublishedDate xmlns="8494e17d-b33d-40a5-bfb5-2205ff88b06a" xsi:nil="true"/>
    <DocumentCreatedDate xmlns="8494e17d-b33d-40a5-bfb5-2205ff88b06a" xsi:nil="true"/>
    <DocumentType xmlns="8494e17d-b33d-40a5-bfb5-2205ff88b06a" xsi:nil="true"/>
    <DocumentDescription xmlns="8494e17d-b33d-40a5-bfb5-2205ff88b06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LSC Office Document" ma:contentTypeID="0x010100E4FE8612EC394E3690F102C0A1A07561006D4FE4F5DA52754EADB7699CD775C800008D78545CEEF6B14B980DF03FF589FEE4" ma:contentTypeVersion="0" ma:contentTypeDescription="The LSC Office Document content type is used by the documents in libraries throughout LSC's sites." ma:contentTypeScope="" ma:versionID="a36de7b60074adc0b3109d4c1b960f8c">
  <xsd:schema xmlns:xsd="http://www.w3.org/2001/XMLSchema" xmlns:p="http://schemas.microsoft.com/office/2006/metadata/properties" xmlns:ns2="8494e17d-b33d-40a5-bfb5-2205ff88b06a" targetNamespace="http://schemas.microsoft.com/office/2006/metadata/properties" ma:root="true" ma:fieldsID="fa1348ddb316cdf4d3bd0d14577f0276" ns2:_="">
    <xsd:import namespace="8494e17d-b33d-40a5-bfb5-2205ff88b06a"/>
    <xsd:element name="properties">
      <xsd:complexType>
        <xsd:sequence>
          <xsd:element name="documentManagement">
            <xsd:complexType>
              <xsd:all>
                <xsd:element ref="ns2:DocumentAuthor" minOccurs="0"/>
                <xsd:element ref="ns2:DocumentDescription" minOccurs="0"/>
                <xsd:element ref="ns2:DocumentPublisher" minOccurs="0"/>
                <xsd:element ref="ns2:DocumentCreatedDate" minOccurs="0"/>
                <xsd:element ref="ns2:DocumentType" minOccurs="0"/>
                <xsd:element ref="ns2:DocumentPublishedDate" minOccurs="0"/>
                <xsd:element ref="ns2:DocumentKeywords" minOccurs="0"/>
                <xsd:element ref="ns2:DocumentSecurityClassification" minOccurs="0"/>
              </xsd:all>
            </xsd:complexType>
          </xsd:element>
        </xsd:sequence>
      </xsd:complexType>
    </xsd:element>
  </xsd:schema>
  <xsd:schema xmlns:xsd="http://www.w3.org/2001/XMLSchema" xmlns:dms="http://schemas.microsoft.com/office/2006/documentManagement/types" targetNamespace="8494e17d-b33d-40a5-bfb5-2205ff88b06a" elementFormDefault="qualified">
    <xsd:import namespace="http://schemas.microsoft.com/office/2006/documentManagement/types"/>
    <xsd:element name="DocumentAuthor" ma:index="8" nillable="true" ma:displayName="Document Author" ma:internalName="DocumentAuthor">
      <xsd:simpleType>
        <xsd:restriction base="dms:Text"/>
      </xsd:simpleType>
    </xsd:element>
    <xsd:element name="DocumentDescription" ma:index="9" nillable="true" ma:displayName="Document Description" ma:internalName="DocumentDescription">
      <xsd:simpleType>
        <xsd:restriction base="dms:Note"/>
      </xsd:simpleType>
    </xsd:element>
    <xsd:element name="DocumentPublisher" ma:index="10" nillable="true" ma:displayName="Document Publisher" ma:internalName="DocumentPublisher">
      <xsd:simpleType>
        <xsd:restriction base="dms:Choice">
          <xsd:enumeration value="National Office"/>
          <xsd:enumeration value="East of England"/>
          <xsd:enumeration value="East Midlands"/>
          <xsd:enumeration value="London"/>
          <xsd:enumeration value="North East"/>
          <xsd:enumeration value="North West"/>
          <xsd:enumeration value="South East"/>
          <xsd:enumeration value="South West"/>
          <xsd:enumeration value="West Midlands"/>
          <xsd:enumeration value="Yorkshire and the Humber"/>
        </xsd:restriction>
      </xsd:simpleType>
    </xsd:element>
    <xsd:element name="DocumentCreatedDate" ma:index="11" nillable="true" ma:displayName="Document Created Date" ma:internalName="DocumentCreatedDate">
      <xsd:simpleType>
        <xsd:restriction base="dms:DateTime"/>
      </xsd:simpleType>
    </xsd:element>
    <xsd:element name="DocumentType" ma:index="12" nillable="true" ma:displayName="Document Type" ma:internalName="DocumentType">
      <xsd:simpleType>
        <xsd:restriction base="dms:Choice">
          <xsd:enumeration value="Report"/>
          <xsd:enumeration value="Agenda"/>
          <xsd:enumeration value="Briefing"/>
          <xsd:enumeration value="Financial Statement"/>
          <xsd:enumeration value="Form"/>
          <xsd:enumeration value="Guidance Note"/>
          <xsd:enumeration value="Minutes"/>
          <xsd:enumeration value="Newsletter"/>
          <xsd:enumeration value="Paper"/>
          <xsd:enumeration value="Plan"/>
          <xsd:enumeration value="Policy"/>
          <xsd:enumeration value="Presentation"/>
          <xsd:enumeration value="Proposal"/>
          <xsd:enumeration value="Specification"/>
          <xsd:enumeration value="Terms of Reference"/>
          <xsd:enumeration value="User Guide"/>
        </xsd:restriction>
      </xsd:simpleType>
    </xsd:element>
    <xsd:element name="DocumentPublishedDate" ma:index="13" nillable="true" ma:displayName="Document Published Date" ma:internalName="DocumentPublishedDate">
      <xsd:simpleType>
        <xsd:restriction base="dms:DateTime"/>
      </xsd:simpleType>
    </xsd:element>
    <xsd:element name="DocumentKeywords" ma:index="14" nillable="true" ma:displayName="Document Keywords" ma:internalName="DocumentKeywords">
      <xsd:simpleType>
        <xsd:restriction base="dms:Note"/>
      </xsd:simpleType>
    </xsd:element>
    <xsd:element name="DocumentSecurityClassification" ma:index="15" nillable="true" ma:displayName="Document Security Classification" ma:format="Dropdown" ma:internalName="DocumentSecurityClassification">
      <xsd:simpleType>
        <xsd:restriction base="dms:Choice">
          <xsd:enumeration value="NOT PROTECTIVELY MARKED"/>
          <xsd:enumeration value="PROTECT - PERSONAL"/>
          <xsd:enumeration value="PROTECT - PRIVATE"/>
          <xsd:enumeration value="PROTECT - STAFF"/>
          <xsd:enumeration value="PROTECT - DEPARTMENTAL"/>
          <xsd:enumeration value="PROTECT - MANAGEMENT"/>
          <xsd:enumeration value="PROTECT - COMMERCIAL"/>
          <xsd:enumeration value="PROTECT - CONTRACTS"/>
          <xsd:enumeration value="PROTECT - INVESTIGATION"/>
          <xsd:enumeration value="PROTECT - LOCSEN"/>
          <xsd:enumeration value="PROTECT - HONOURS"/>
          <xsd:enumeration value="PROTECT - REGULATOR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7" ma:displayName="Document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28E930-96B8-4FD7-AEBC-8635D7028AF2}">
  <ds:schemaRefs>
    <ds:schemaRef ds:uri="http://schemas.microsoft.com/office/2006/metadata/properties"/>
    <ds:schemaRef ds:uri="8494e17d-b33d-40a5-bfb5-2205ff88b06a"/>
  </ds:schemaRefs>
</ds:datastoreItem>
</file>

<file path=customXml/itemProps2.xml><?xml version="1.0" encoding="utf-8"?>
<ds:datastoreItem xmlns:ds="http://schemas.openxmlformats.org/officeDocument/2006/customXml" ds:itemID="{112572E6-E1F9-4331-A4E3-3729E3E793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94e17d-b33d-40a5-bfb5-2205ff88b06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F02DA36-C658-4891-8F9F-1CD1340FF9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16</vt:i4>
      </vt:variant>
    </vt:vector>
  </HeadingPairs>
  <TitlesOfParts>
    <vt:vector size="43" baseType="lpstr">
      <vt:lpstr>I &amp; E</vt:lpstr>
      <vt:lpstr>Gains &amp; Losses</vt:lpstr>
      <vt:lpstr>Historical Cost</vt:lpstr>
      <vt:lpstr>Balance Sheet</vt:lpstr>
      <vt:lpstr>Cash Flow</vt:lpstr>
      <vt:lpstr>Notes 2 &amp; 3 </vt:lpstr>
      <vt:lpstr>Notes 4,5 &amp; 6</vt:lpstr>
      <vt:lpstr>Note 7</vt:lpstr>
      <vt:lpstr>Note7part2</vt:lpstr>
      <vt:lpstr>Note 8</vt:lpstr>
      <vt:lpstr>Note  8 &amp; 9</vt:lpstr>
      <vt:lpstr>Note 10, 11 &amp; 12</vt:lpstr>
      <vt:lpstr>Note 13</vt:lpstr>
      <vt:lpstr>Note 13 (cont1.)</vt:lpstr>
      <vt:lpstr>Notes 13 (cont2.) &amp; 14</vt:lpstr>
      <vt:lpstr>Notes 15 &amp; 16</vt:lpstr>
      <vt:lpstr>Note 17 &amp; 18</vt:lpstr>
      <vt:lpstr>Notes 19 &amp; 20</vt:lpstr>
      <vt:lpstr>Notes 21 &amp; 22</vt:lpstr>
      <vt:lpstr> Notes 23 to 25</vt:lpstr>
      <vt:lpstr>Notes 26 to 29</vt:lpstr>
      <vt:lpstr>Notes 30 to 32</vt:lpstr>
      <vt:lpstr>Note 33</vt:lpstr>
      <vt:lpstr>Note 33 (cont1)</vt:lpstr>
      <vt:lpstr>Note 33 (cont2)</vt:lpstr>
      <vt:lpstr>Notes 34,35,36 &amp; 37</vt:lpstr>
      <vt:lpstr>Notes 38 &amp; 39</vt:lpstr>
      <vt:lpstr>CapEx</vt:lpstr>
      <vt:lpstr>cash</vt:lpstr>
      <vt:lpstr>creditors</vt:lpstr>
      <vt:lpstr>debtors</vt:lpstr>
      <vt:lpstr>Depn</vt:lpstr>
      <vt:lpstr>except</vt:lpstr>
      <vt:lpstr>FixedAssets</vt:lpstr>
      <vt:lpstr>intpay</vt:lpstr>
      <vt:lpstr>note3</vt:lpstr>
      <vt:lpstr>'Note  8 &amp; 9'!otherexp</vt:lpstr>
      <vt:lpstr>otherincome</vt:lpstr>
      <vt:lpstr>'Note 33 (cont2)'!Print_Area</vt:lpstr>
      <vt:lpstr>'Note 8'!Print_Area</vt:lpstr>
      <vt:lpstr>'Notes 2 &amp; 3 '!Print_Area</vt:lpstr>
      <vt:lpstr>staff</vt:lpstr>
      <vt:lpstr>staffcosts</vt:lpstr>
    </vt:vector>
  </TitlesOfParts>
  <Company>LEARNING AND SKILLS COUNCIL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Further education colleges: accounting policies and return of audited financial statements: Circular 02/07: supplement A - data</dc:title>
  <dc:subject>7.2 LSC consultation</dc:subject>
  <dc:creator>LEARNING AND SKILLS COUNCIL (Corporate Author)</dc:creator>
  <cp:keywords>Financial statements, Further education</cp:keywords>
  <dc:description>This Circular was superseded in May 2003 by Circular 03/08. The purpose of this circular is to provide guidance to colleges and external auditors on the preparation of college|s annual financial statements. The Council has consulted the major providers of external audit services and sector representatives on this guidance, which supplements that in the Statement of Recommended Practice: Accounting for Further and Higher Education Institutions and Circular 01/04 Sector Accounting policies and Return of Audited Financial Statements. This circular is applicable for the year ending 31 July 2002, and highlights issues for future years, and is of interest to college principals, finance directors and external auditors.</dc:description>
  <cp:lastModifiedBy>ICS</cp:lastModifiedBy>
  <cp:lastPrinted>2002-04-10T08:05:10Z</cp:lastPrinted>
  <dcterms:created xsi:type="dcterms:W3CDTF">2000-05-19T08:20:43Z</dcterms:created>
  <dcterms:modified xsi:type="dcterms:W3CDTF">2012-01-19T11:06:46Z</dcterms:modified>
  <cp:category>Accounting, Auditing, Colleges (further education), Education and skills, Financial management, Further and higher education management, Public funding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C.identifier.systemID">
    <vt:lpwstr>133749</vt:lpwstr>
  </property>
  <property fmtid="{D5CDD505-2E9C-101B-9397-08002B2CF9AE}" pid="3" name="DC.title">
    <vt:lpwstr>Further education colleges: accounting policies and return of audited financial statements: Circular 02/07: supplement A - data</vt:lpwstr>
  </property>
  <property fmtid="{D5CDD505-2E9C-101B-9397-08002B2CF9AE}" pid="4" name="DC.creator">
    <vt:lpwstr>LEARNING AND SKILLS COUNCIL (Corporate Author)</vt:lpwstr>
  </property>
  <property fmtid="{D5CDD505-2E9C-101B-9397-08002B2CF9AE}" pid="5" name="DC.type">
    <vt:lpwstr>Circular</vt:lpwstr>
  </property>
  <property fmtid="{D5CDD505-2E9C-101B-9397-08002B2CF9AE}" pid="6" name="eGMS.subject.category">
    <vt:lpwstr>Accounting, Auditing, Colleges (further education), Education and skills, Financial management, Further and higher education management, Public funding</vt:lpwstr>
  </property>
  <property fmtid="{D5CDD505-2E9C-101B-9397-08002B2CF9AE}" pid="7" name="eGMS.subject">
    <vt:lpwstr>7.2 LSC consultation</vt:lpwstr>
  </property>
  <property fmtid="{D5CDD505-2E9C-101B-9397-08002B2CF9AE}" pid="8" name="eGMS.subject.keyword">
    <vt:lpwstr>Financial statements, Further education</vt:lpwstr>
  </property>
  <property fmtid="{D5CDD505-2E9C-101B-9397-08002B2CF9AE}" pid="9" name="DC.title.alternative">
    <vt:lpwstr>CIRC/0237/02</vt:lpwstr>
  </property>
  <property fmtid="{D5CDD505-2E9C-101B-9397-08002B2CF9AE}" pid="10" name="DC.relation.isPartOf">
    <vt:lpwstr>133749</vt:lpwstr>
  </property>
  <property fmtid="{D5CDD505-2E9C-101B-9397-08002B2CF9AE}" pid="11" name="DC.relation.references">
    <vt:lpwstr>133081</vt:lpwstr>
  </property>
  <property fmtid="{D5CDD505-2E9C-101B-9397-08002B2CF9AE}" pid="12" name="DC.relation.serials">
    <vt:lpwstr/>
  </property>
  <property fmtid="{D5CDD505-2E9C-101B-9397-08002B2CF9AE}" pid="13" name="DC.contributor">
    <vt:lpwstr/>
  </property>
  <property fmtid="{D5CDD505-2E9C-101B-9397-08002B2CF9AE}" pid="14" name="DC.rights.copyright">
    <vt:lpwstr>Learning and Skills Council</vt:lpwstr>
  </property>
  <property fmtid="{D5CDD505-2E9C-101B-9397-08002B2CF9AE}" pid="15" name="DC.language">
    <vt:lpwstr/>
  </property>
  <property fmtid="{D5CDD505-2E9C-101B-9397-08002B2CF9AE}" pid="16" name="DC.date.issued">
    <vt:lpwstr>2002/05/01</vt:lpwstr>
  </property>
  <property fmtid="{D5CDD505-2E9C-101B-9397-08002B2CF9AE}" pid="17" name="DC.publisher">
    <vt:lpwstr>Learning and Skills Council</vt:lpwstr>
  </property>
  <property fmtid="{D5CDD505-2E9C-101B-9397-08002B2CF9AE}" pid="18" name="eGMS.disposal.review">
    <vt:lpwstr/>
  </property>
  <property fmtid="{D5CDD505-2E9C-101B-9397-08002B2CF9AE}" pid="19" name="DC.coverage.spatial">
    <vt:lpwstr>National</vt:lpwstr>
  </property>
  <property fmtid="{D5CDD505-2E9C-101B-9397-08002B2CF9AE}" pid="20" name="eGMS.status">
    <vt:lpwstr/>
  </property>
  <property fmtid="{D5CDD505-2E9C-101B-9397-08002B2CF9AE}" pid="21" name="eGMS.relation.relatedurl">
    <vt:lpwstr/>
  </property>
  <property fmtid="{D5CDD505-2E9C-101B-9397-08002B2CF9AE}" pid="22" name="DC.description">
    <vt:lpwstr>This Circular was superseded in May 2003 by Circular 03/08. The purpose of this circular is to provide guidance to colleges and external auditors on the preparation of college|s annual financial statements. The Council has consulted the major providers of</vt:lpwstr>
  </property>
  <property fmtid="{D5CDD505-2E9C-101B-9397-08002B2CF9AE}" pid="23" name="DC.relation.hasFormat">
    <vt:lpwstr/>
  </property>
</Properties>
</file>