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455" windowWidth="12000" windowHeight="6540"/>
  </bookViews>
  <sheets>
    <sheet name="DETAILS" sheetId="1" r:id="rId1"/>
    <sheet name="FORM 1" sheetId="2" r:id="rId2"/>
    <sheet name="FORM 2A" sheetId="3" r:id="rId3"/>
    <sheet name="FORM 2B" sheetId="7" r:id="rId4"/>
    <sheet name="FORM 3" sheetId="6" r:id="rId5"/>
    <sheet name="FORM 4" sheetId="5" r:id="rId6"/>
    <sheet name="Schedule 1" sheetId="4" r:id="rId7"/>
    <sheet name="Schedule 2" sheetId="8" r:id="rId8"/>
    <sheet name="Schedule 3" sheetId="9" r:id="rId9"/>
  </sheets>
  <definedNames>
    <definedName name="DETAILS">DETAILS!$D$5:$D$7</definedName>
    <definedName name="_xlnm.Print_Area" localSheetId="4">'FORM 3'!$A$1:$E$59</definedName>
    <definedName name="_xlnm.Print_Area" localSheetId="5">'FORM 4'!$A$1:$F$65</definedName>
  </definedNames>
  <calcPr calcId="125725"/>
</workbook>
</file>

<file path=xl/calcChain.xml><?xml version="1.0" encoding="utf-8"?>
<calcChain xmlns="http://schemas.openxmlformats.org/spreadsheetml/2006/main">
  <c r="C5" i="1"/>
  <c r="C6"/>
  <c r="C7"/>
  <c r="D5" i="2"/>
  <c r="D6"/>
  <c r="D7"/>
  <c r="F29"/>
  <c r="F34"/>
  <c r="F42"/>
  <c r="F46"/>
  <c r="D5" i="3"/>
  <c r="D6"/>
  <c r="D7"/>
  <c r="E9"/>
  <c r="E29"/>
  <c r="D5" i="7"/>
  <c r="D6"/>
  <c r="D7"/>
  <c r="E9"/>
  <c r="E24"/>
  <c r="E27" s="1"/>
  <c r="E29" s="1"/>
  <c r="E28"/>
  <c r="D5" i="6"/>
  <c r="D6"/>
  <c r="D7"/>
  <c r="E9"/>
  <c r="E19"/>
  <c r="E25"/>
  <c r="E34"/>
  <c r="E36" s="1"/>
  <c r="E38" s="1"/>
  <c r="E48" s="1"/>
  <c r="E43"/>
  <c r="B62"/>
  <c r="D5" i="5"/>
  <c r="D6"/>
  <c r="D7"/>
  <c r="E9"/>
  <c r="E17"/>
  <c r="E25"/>
  <c r="E30"/>
  <c r="E38"/>
  <c r="E40" s="1"/>
  <c r="E43" s="1"/>
  <c r="E47" s="1"/>
  <c r="E49" s="1"/>
  <c r="B52"/>
  <c r="B55"/>
  <c r="D5" i="4"/>
  <c r="D6"/>
  <c r="D7"/>
  <c r="E9"/>
  <c r="E26"/>
  <c r="E14" i="2" s="1"/>
  <c r="E5" i="8"/>
  <c r="E6"/>
  <c r="E7"/>
  <c r="E37"/>
  <c r="F37"/>
  <c r="E44"/>
  <c r="C5" i="9"/>
  <c r="C6"/>
  <c r="C7"/>
  <c r="C9"/>
  <c r="C10"/>
  <c r="C16"/>
  <c r="C17"/>
  <c r="C19"/>
  <c r="C42"/>
  <c r="C43"/>
  <c r="C44"/>
  <c r="C52"/>
  <c r="C53"/>
  <c r="F18" i="2" l="1"/>
  <c r="F48" s="1"/>
  <c r="E48" i="8"/>
  <c r="E50" s="1"/>
  <c r="F49" i="2"/>
  <c r="C49" i="9"/>
  <c r="F51" i="2" l="1"/>
  <c r="C12" i="9"/>
  <c r="C18"/>
  <c r="F50" i="2"/>
  <c r="C30" i="9" l="1"/>
  <c r="F54" i="2"/>
  <c r="F58" s="1"/>
  <c r="C22" i="9"/>
  <c r="C26"/>
  <c r="C38"/>
  <c r="C48"/>
  <c r="C54"/>
  <c r="C39"/>
  <c r="C47"/>
  <c r="C15"/>
  <c r="C25"/>
  <c r="C37"/>
  <c r="C36"/>
  <c r="C31" l="1"/>
  <c r="F61" i="2"/>
  <c r="F63" s="1"/>
  <c r="E55" i="6" s="1"/>
  <c r="E57" l="1"/>
  <c r="C32" i="9"/>
  <c r="C33" l="1"/>
  <c r="E59" i="6"/>
  <c r="B61" s="1"/>
  <c r="C27" i="9"/>
</calcChain>
</file>

<file path=xl/sharedStrings.xml><?xml version="1.0" encoding="utf-8"?>
<sst xmlns="http://schemas.openxmlformats.org/spreadsheetml/2006/main" count="355" uniqueCount="291">
  <si>
    <t>DETAILS</t>
  </si>
  <si>
    <t>FINANCE RECORD</t>
  </si>
  <si>
    <t>PROVIDER DETAILS</t>
  </si>
  <si>
    <t>FORM 1</t>
  </si>
  <si>
    <t>INCOME AND EXPENDITURE ACCOUNT</t>
  </si>
  <si>
    <t>Year Ended 31 July 2001</t>
  </si>
  <si>
    <t>£000</t>
  </si>
  <si>
    <t>ii) Franchised and associated providers</t>
  </si>
  <si>
    <t xml:space="preserve">a) EU </t>
  </si>
  <si>
    <t>i) UK</t>
  </si>
  <si>
    <t>ii) Other EU</t>
  </si>
  <si>
    <t>b) Non-EU</t>
  </si>
  <si>
    <t>c) HE</t>
  </si>
  <si>
    <t>d) Employer led</t>
  </si>
  <si>
    <t>i) Dedicated</t>
  </si>
  <si>
    <t>ii) Other</t>
  </si>
  <si>
    <t>a) European funds</t>
  </si>
  <si>
    <t>i) Repayment of European funding (negative figure)</t>
  </si>
  <si>
    <t>Research grants and contracts</t>
  </si>
  <si>
    <t>Other income-generating activities</t>
  </si>
  <si>
    <t>Farming activities</t>
  </si>
  <si>
    <t xml:space="preserve">Total income </t>
  </si>
  <si>
    <t>Total expenditure (Form 2b)</t>
  </si>
  <si>
    <t>Surplus/(deficit)</t>
  </si>
  <si>
    <t>a) Before taxation</t>
  </si>
  <si>
    <t>b) After taxation</t>
  </si>
  <si>
    <t>Surplus/(deficit) on asset disposals</t>
  </si>
  <si>
    <t>Surplus/(deficit) including asset transactions (after tax)</t>
  </si>
  <si>
    <t>Appropriation of surplus/(deficit)</t>
  </si>
  <si>
    <t>Transfer (to)/from revaluation reserves</t>
  </si>
  <si>
    <t>Historic cost surplus/(deficit)</t>
  </si>
  <si>
    <t>Transfer (to)/from restricted reserves</t>
  </si>
  <si>
    <t>Transfer (to)/from designated reserves</t>
  </si>
  <si>
    <t>Surplus/(deficit) c/f to income and expenditure account</t>
  </si>
  <si>
    <t>Balance b/f on income and expenditure account</t>
  </si>
  <si>
    <t>Balance c/f on income and expenditure account</t>
  </si>
  <si>
    <t>FORM 2A</t>
  </si>
  <si>
    <t>NON-PAY EXPENDITURE FORM</t>
  </si>
  <si>
    <t>Teaching departments</t>
  </si>
  <si>
    <t>Other support services</t>
  </si>
  <si>
    <t>Administration and central services</t>
  </si>
  <si>
    <t>General education expenditure</t>
  </si>
  <si>
    <t>a) Marketing</t>
  </si>
  <si>
    <t>b) Examinations</t>
  </si>
  <si>
    <t>Premises</t>
  </si>
  <si>
    <t>a) Running costs</t>
  </si>
  <si>
    <t>b) Maintenance</t>
  </si>
  <si>
    <t>c) Rents and leases</t>
  </si>
  <si>
    <t>Franchised provision costs</t>
  </si>
  <si>
    <t>Miscellaneous</t>
  </si>
  <si>
    <t>Depreciation</t>
  </si>
  <si>
    <t>Interest on SSAP 24 Provision</t>
  </si>
  <si>
    <t>Other interest payable</t>
  </si>
  <si>
    <t>Taxation</t>
  </si>
  <si>
    <t>Total non-pay expenditure</t>
  </si>
  <si>
    <t>FORM 2B</t>
  </si>
  <si>
    <t>PAY EXPENDITURE FORM</t>
  </si>
  <si>
    <t>a) Teaching staff</t>
  </si>
  <si>
    <t>b) Other staff</t>
  </si>
  <si>
    <t>Contract tuition services</t>
  </si>
  <si>
    <t>Total pay expenditure before restructuring</t>
  </si>
  <si>
    <t>Staff restructuring</t>
  </si>
  <si>
    <t>a) Initial cost</t>
  </si>
  <si>
    <t>b) SSAP 24 provision</t>
  </si>
  <si>
    <t>Total pay expenditure after restructuring</t>
  </si>
  <si>
    <t>Total non-pay expenditure (form 2A)</t>
  </si>
  <si>
    <t>Total expenditure (to form 1)</t>
  </si>
  <si>
    <t>FORM 3</t>
  </si>
  <si>
    <t>BALANCE SHEET</t>
  </si>
  <si>
    <t>BALANCE SHEET AS AT</t>
  </si>
  <si>
    <t>a) Inherited land and buildings</t>
  </si>
  <si>
    <t>b) Land and buildings financed by capital grants</t>
  </si>
  <si>
    <t>c) Other land and buildings</t>
  </si>
  <si>
    <t>d) Inherited equipment</t>
  </si>
  <si>
    <t>e) Equipment financed by capital grant</t>
  </si>
  <si>
    <t>f) Other equipment</t>
  </si>
  <si>
    <t>g) Investments</t>
  </si>
  <si>
    <t>h) Other</t>
  </si>
  <si>
    <t>i) Total fixed assets</t>
  </si>
  <si>
    <t>Current assets</t>
  </si>
  <si>
    <t>a) Stocks</t>
  </si>
  <si>
    <t>b) Debtors</t>
  </si>
  <si>
    <t>c) Short-term investments</t>
  </si>
  <si>
    <t>d) Cash</t>
  </si>
  <si>
    <t>e) Total current assets</t>
  </si>
  <si>
    <t xml:space="preserve">Creditors: amounts falling </t>
  </si>
  <si>
    <t>a) Overdrafts</t>
  </si>
  <si>
    <t>due within one year</t>
  </si>
  <si>
    <t>b) Other loans</t>
  </si>
  <si>
    <t>c) LEA deficit loan</t>
  </si>
  <si>
    <t>d) Trade creditors</t>
  </si>
  <si>
    <t>e) Tax and pension contributions</t>
  </si>
  <si>
    <t>f) Payments on account</t>
  </si>
  <si>
    <t>g) Other</t>
  </si>
  <si>
    <t>h) Total current liabilities</t>
  </si>
  <si>
    <t>NET CURRENT ASSETS/(LIABILITIES) (2 less 3)</t>
  </si>
  <si>
    <t>TOTAL ASSETS LESS CURRENT LIABILITIES (1 and 4)</t>
  </si>
  <si>
    <t>Creditors: amounts falling</t>
  </si>
  <si>
    <t>a) Loans</t>
  </si>
  <si>
    <t>due after one year</t>
  </si>
  <si>
    <t>b) LEA deficit loan</t>
  </si>
  <si>
    <t>c) Other liabilities</t>
  </si>
  <si>
    <t>d) Total long-term liabilities</t>
  </si>
  <si>
    <t>Total provisions</t>
  </si>
  <si>
    <t>TOTAL ASSETS LESS LIABILITIES (5 less 6 less 7)</t>
  </si>
  <si>
    <t>Deferred capital grants</t>
  </si>
  <si>
    <t>Revaluation reserve</t>
  </si>
  <si>
    <t>Restricted reserves</t>
  </si>
  <si>
    <t>Designated reserves</t>
  </si>
  <si>
    <t>Income and expenditure account</t>
  </si>
  <si>
    <t>TOTAL RESERVES (10 plus 11 plus 12 plus 13)</t>
  </si>
  <si>
    <t>TOTAL (including deferred capital grants)</t>
  </si>
  <si>
    <t>FORM 4</t>
  </si>
  <si>
    <t>CASH FLOW STATEMENT</t>
  </si>
  <si>
    <t>Net cash inflow/(outflow) from operating activities</t>
  </si>
  <si>
    <t>Returns on investments and servicing of finance</t>
  </si>
  <si>
    <t>a) Interest received</t>
  </si>
  <si>
    <t>b) Interest paid</t>
  </si>
  <si>
    <t>c) Interest element of finance lease rental payments</t>
  </si>
  <si>
    <t>d) Net cash inflow/(outflow) from returns on investments and servicing of finance</t>
  </si>
  <si>
    <t>Capital expenditure and financial investment</t>
  </si>
  <si>
    <t>a) Payments to acquire fixed assets</t>
  </si>
  <si>
    <t>b) Receipts from sale of fixed assets</t>
  </si>
  <si>
    <t>c) Deferred capital grants received</t>
  </si>
  <si>
    <t>d) Net cash inflow/(outflow)from investing activities</t>
  </si>
  <si>
    <t>Management of liquid resources</t>
  </si>
  <si>
    <t>a) Withdrawals or disposals (shown as positive figure)</t>
  </si>
  <si>
    <t>b) Deposits or acquisitions (shown as negative figure)</t>
  </si>
  <si>
    <t>c) Net cash inflow/(outflow) from management of liquid resources</t>
  </si>
  <si>
    <t>Financing</t>
  </si>
  <si>
    <t>a) New secured loans</t>
  </si>
  <si>
    <t>b) New unsecured loans</t>
  </si>
  <si>
    <t>c) Repayment of amounts borrowed - secured and unsecured loans</t>
  </si>
  <si>
    <t>d) Repayment of LEA deficit loan</t>
  </si>
  <si>
    <t>e) Capital element of finance lease rental payments</t>
  </si>
  <si>
    <t>f) Net cash inflow/(outflow) from financing</t>
  </si>
  <si>
    <t>Increase/(decrease) in cash</t>
  </si>
  <si>
    <t>Reconciliation of net cash flow to movement in net funds/(debt)</t>
  </si>
  <si>
    <t>a) Increase/(decrease) in cash</t>
  </si>
  <si>
    <t>b) Cash to repay debt</t>
  </si>
  <si>
    <t>c) Cash used to increase liquid resources</t>
  </si>
  <si>
    <t>d) New loans and finance leases (shown as negative figure)</t>
  </si>
  <si>
    <t>e) Change in net funds/(debt)</t>
  </si>
  <si>
    <t>f) Net funds/(debt) at beginning of year</t>
  </si>
  <si>
    <t>g) Net funds/(debt) at end of year</t>
  </si>
  <si>
    <t>Has the college revalued its assets?</t>
  </si>
  <si>
    <t>NB. Insert Y or N</t>
  </si>
  <si>
    <t>NB. Insert A, B or C</t>
  </si>
  <si>
    <t>SIGNED AND DATED</t>
  </si>
  <si>
    <t>SCHEDULE 1</t>
  </si>
  <si>
    <t>LSC FUNDING ALLOCATION AND OTHER ITEMS</t>
  </si>
  <si>
    <t>OTHER LSC INCOME</t>
  </si>
  <si>
    <t xml:space="preserve">Learner support funds </t>
  </si>
  <si>
    <t xml:space="preserve">a) Childcare support </t>
  </si>
  <si>
    <t>b) Residential bursaries</t>
  </si>
  <si>
    <t>Ethnic minority student achievement grant (section 11)</t>
  </si>
  <si>
    <t>Individual learning accounts</t>
  </si>
  <si>
    <t>Rationalisation fund</t>
  </si>
  <si>
    <t>FE standards fund</t>
  </si>
  <si>
    <t>Widening participation strategic partnerships</t>
  </si>
  <si>
    <t>Other LSC income</t>
  </si>
  <si>
    <t>Total</t>
  </si>
  <si>
    <t>Total number of subsidiaries</t>
  </si>
  <si>
    <t>MEMORANDUM LINE LEARNER SUPPORT FUNDS</t>
  </si>
  <si>
    <t>Access Funds</t>
  </si>
  <si>
    <t>SCHEDULE 2</t>
  </si>
  <si>
    <t>EXPENSES</t>
  </si>
  <si>
    <t>PLEASE ENTER ALL THE FIGURES ON THIS SCHEDULE IN £s</t>
  </si>
  <si>
    <t>£s</t>
  </si>
  <si>
    <t>Senior postholders' emoluments</t>
  </si>
  <si>
    <t>a) Principal salary (£s)</t>
  </si>
  <si>
    <t>b) Principal benefits in kind (£s)</t>
  </si>
  <si>
    <t>c) Principal pension contribution (£s)</t>
  </si>
  <si>
    <t>d) Senior postholders' compensation for loss of office (if applicable) (£s)</t>
  </si>
  <si>
    <t>Pay awards (% increase)</t>
  </si>
  <si>
    <t>%</t>
  </si>
  <si>
    <t>a) Principal's pay award (%)</t>
  </si>
  <si>
    <t>b) Senior postholders' pay award (%)</t>
  </si>
  <si>
    <t>c) Higher paid staff pay award (%)</t>
  </si>
  <si>
    <t>d) Other staff</t>
  </si>
  <si>
    <t>Audit fees</t>
  </si>
  <si>
    <t>a) Audit fees (£'s)</t>
  </si>
  <si>
    <t>i) External</t>
  </si>
  <si>
    <t>ii) Internal</t>
  </si>
  <si>
    <t>iii) Other</t>
  </si>
  <si>
    <t>Overseas activities</t>
  </si>
  <si>
    <t>a) Members</t>
  </si>
  <si>
    <t>b) Senior postholders</t>
  </si>
  <si>
    <t>c) Other higher paid staff</t>
  </si>
  <si>
    <t xml:space="preserve">d) Other staff </t>
  </si>
  <si>
    <t xml:space="preserve">e) Total </t>
  </si>
  <si>
    <t>Funding Council Grants</t>
  </si>
  <si>
    <t>a) LSC</t>
  </si>
  <si>
    <t>i) Recurrent grant</t>
  </si>
  <si>
    <t>ii) Work based learning</t>
  </si>
  <si>
    <t>iii) Release of capital grants</t>
  </si>
  <si>
    <t>iv) Other LSC income</t>
  </si>
  <si>
    <t>Year Ended 31 July 2002</t>
  </si>
  <si>
    <t>b) HEFCE</t>
  </si>
  <si>
    <t>Tuition fees and education contracts</t>
  </si>
  <si>
    <t>iii) Other HEFCE income</t>
  </si>
  <si>
    <t>Other income</t>
  </si>
  <si>
    <t>a) Catering, residence and conferences</t>
  </si>
  <si>
    <t>b) Farming activities</t>
  </si>
  <si>
    <t>c) Other income-generating activities</t>
  </si>
  <si>
    <t>d) Results of subsidiary companies not consolidated profit/(loss)</t>
  </si>
  <si>
    <t>Endowment and investment income</t>
  </si>
  <si>
    <t>b) Interest receivable</t>
  </si>
  <si>
    <t>a) Investment income</t>
  </si>
  <si>
    <t>Total Funding Council Grants</t>
  </si>
  <si>
    <t>Total Research Grants and Contracts Income</t>
  </si>
  <si>
    <t>Total Other Income</t>
  </si>
  <si>
    <t>Total Tuition Fees &amp; Education Contract Income</t>
  </si>
  <si>
    <t>Total Endowment &amp; Investment Income</t>
  </si>
  <si>
    <t>Teaching support services</t>
  </si>
  <si>
    <t>Catering, residence and conferences</t>
  </si>
  <si>
    <t>Local Initiative Fund</t>
  </si>
  <si>
    <t>e) LEA</t>
  </si>
  <si>
    <t>f) New deal</t>
  </si>
  <si>
    <t>Centres of Vocational Excellence</t>
  </si>
  <si>
    <t>Basic Skills Quality Initiative</t>
  </si>
  <si>
    <t>MISCELLANEOUS ITEM</t>
  </si>
  <si>
    <t>SCHEDULE 3</t>
  </si>
  <si>
    <t>RATIO ANALYSIS</t>
  </si>
  <si>
    <t>INCOME USED IN RATIO ANALYSIS</t>
  </si>
  <si>
    <t>SHORT TERM SOLVENCY</t>
  </si>
  <si>
    <t>a) Cash days in hand</t>
  </si>
  <si>
    <t>b) Current ratio</t>
  </si>
  <si>
    <t>ABILITY TO GENERATE CASH</t>
  </si>
  <si>
    <t>a) Cash generated from operations to income</t>
  </si>
  <si>
    <t>INDEBTEDNESS</t>
  </si>
  <si>
    <t>a) Debt charges as a percentage of income</t>
  </si>
  <si>
    <t>b) Total borrowing as a percentage of income</t>
  </si>
  <si>
    <t>c) Total borrowing as a percentage of  reserves</t>
  </si>
  <si>
    <t>b) Historic cost surplus/(deficit) as a percentage of income</t>
  </si>
  <si>
    <t>c) Available reserves as a percentage of income</t>
  </si>
  <si>
    <t>a) Pay expenditure as a percentage of income (including contract tuition services)</t>
  </si>
  <si>
    <t>c) Quick ratio</t>
  </si>
  <si>
    <t>e) Creditors days - non pay expenditure</t>
  </si>
  <si>
    <t>d) Debtors days - excluding Funding Council grant income</t>
  </si>
  <si>
    <t>a) Operating surplus/(deficit) as a percentage of income</t>
  </si>
  <si>
    <t>SPREAD OF INCOME</t>
  </si>
  <si>
    <t>INCOME GENERATING ACTIVITIES</t>
  </si>
  <si>
    <t>ANALYSIS OF PAY EXPENDITURE</t>
  </si>
  <si>
    <t>OTHER RATIOS</t>
  </si>
  <si>
    <t>RESERVES</t>
  </si>
  <si>
    <t>a) Dependency on LSC income</t>
  </si>
  <si>
    <t>b) Dependency on European income</t>
  </si>
  <si>
    <t>c) Dependency on higher education income</t>
  </si>
  <si>
    <t>d) Dependency on all other income</t>
  </si>
  <si>
    <t>a) Surplus/(deficit) on catering, residences and conferences</t>
  </si>
  <si>
    <t>b) Surplus/(deficit) on other income generating activities</t>
  </si>
  <si>
    <t>FRS17 Retirement Benefits Disclosure Note</t>
  </si>
  <si>
    <t>(excluding contract tuition service staff)</t>
  </si>
  <si>
    <t>Average monthly number of persons (including senior post-holders) employed</t>
  </si>
  <si>
    <t>by the college during the year, expressed as full-time equivalents</t>
  </si>
  <si>
    <t xml:space="preserve">a) Number of teaching staff (FTEs) </t>
  </si>
  <si>
    <t xml:space="preserve">b) Number of non-teaching staff (FTEs) </t>
  </si>
  <si>
    <t>c) Total</t>
  </si>
  <si>
    <t>a) Net assets excluding pension asset / (liability)</t>
  </si>
  <si>
    <t>b) Net pension asset / (liability)</t>
  </si>
  <si>
    <t>c) Net assets including pension asset / (liability)</t>
  </si>
  <si>
    <t xml:space="preserve">PRINCIPAL </t>
  </si>
  <si>
    <t>I certify that the figures contained in forms 1, 2A, 2B, 3, 4, Schedules 1, 2 and 3 accurately</t>
  </si>
  <si>
    <t>reflect the audited financial statements for the year ended 31 July 2002, and I agree that the data</t>
  </si>
  <si>
    <t>d) Reserves as a percentage of income (excluding revaluation reserve)</t>
  </si>
  <si>
    <t>b) Pay expenditure as a percentage of income (excluding contract tuition services)</t>
  </si>
  <si>
    <t>c) Surplus/(deficit) on farming activities</t>
  </si>
  <si>
    <t>c) Capital expenditure expressed as a percentage of income</t>
  </si>
  <si>
    <t>a) Average cost per teaching post (£000)</t>
  </si>
  <si>
    <t>b) Average cost per non-teaching post (£000)</t>
  </si>
  <si>
    <t>y</t>
  </si>
  <si>
    <t>n</t>
  </si>
  <si>
    <t>a</t>
  </si>
  <si>
    <t>b</t>
  </si>
  <si>
    <t>c</t>
  </si>
  <si>
    <t>College Code</t>
  </si>
  <si>
    <t>College Name</t>
  </si>
  <si>
    <t>College Payment Code</t>
  </si>
  <si>
    <t>e) Releases from deferred capital grants (non LSC)</t>
  </si>
  <si>
    <t>f) Miscellaneous income (excluding investments)</t>
  </si>
  <si>
    <t>b) Other funds</t>
  </si>
  <si>
    <t>c) Administrative costs proportion</t>
  </si>
  <si>
    <t>The most appropriate financial health group for the college based on the</t>
  </si>
  <si>
    <t>financial statements on which this information has been derived is:</t>
  </si>
  <si>
    <t>listed within this finance record may be published by the LSC. I understand that the LSC will not</t>
  </si>
  <si>
    <t>publish the college's financial health group.</t>
  </si>
  <si>
    <t>Fixed assets</t>
  </si>
  <si>
    <t>UfI projects</t>
  </si>
  <si>
    <t>Teachers pay initiative</t>
  </si>
  <si>
    <t>Foot and Mouth</t>
  </si>
</sst>
</file>

<file path=xl/styles.xml><?xml version="1.0" encoding="utf-8"?>
<styleSheet xmlns="http://schemas.openxmlformats.org/spreadsheetml/2006/main">
  <numFmts count="3">
    <numFmt numFmtId="5" formatCode="&quot;£&quot;#,##0;\-&quot;£&quot;#,##0"/>
    <numFmt numFmtId="164" formatCode="#,##0;\(#,##0\)"/>
    <numFmt numFmtId="165" formatCode="#,##0.00;\(#,##0.00\)"/>
  </numFmts>
  <fonts count="22">
    <font>
      <sz val="10"/>
      <name val="Arial"/>
    </font>
    <font>
      <b/>
      <sz val="10"/>
      <color indexed="8"/>
      <name val="Arial"/>
      <family val="2"/>
    </font>
    <font>
      <b/>
      <sz val="10"/>
      <color indexed="8"/>
      <name val="MS Sans Serif"/>
    </font>
    <font>
      <sz val="10"/>
      <color indexed="8"/>
      <name val="Arial"/>
      <family val="2"/>
    </font>
    <font>
      <sz val="10"/>
      <color indexed="8"/>
      <name val="Times New Roman"/>
    </font>
    <font>
      <b/>
      <sz val="10"/>
      <color indexed="8"/>
      <name val="Times New Roman"/>
    </font>
    <font>
      <sz val="10"/>
      <color indexed="8"/>
      <name val="MS Sans Serif"/>
    </font>
    <font>
      <sz val="8.5"/>
      <color indexed="14"/>
      <name val="Arial"/>
      <family val="2"/>
    </font>
    <font>
      <sz val="9"/>
      <color indexed="8"/>
      <name val="Arial"/>
      <family val="2"/>
    </font>
    <font>
      <sz val="10"/>
      <color indexed="8"/>
      <name val="Times New Roman"/>
      <family val="1"/>
    </font>
    <font>
      <i/>
      <sz val="10"/>
      <color indexed="12"/>
      <name val="Arial"/>
      <family val="2"/>
    </font>
    <font>
      <b/>
      <sz val="9"/>
      <color indexed="8"/>
      <name val="Arial"/>
      <family val="2"/>
    </font>
    <font>
      <b/>
      <sz val="14"/>
      <color indexed="14"/>
      <name val="Arial"/>
      <family val="2"/>
    </font>
    <font>
      <sz val="10"/>
      <color indexed="14"/>
      <name val="Arial"/>
      <family val="2"/>
    </font>
    <font>
      <sz val="10"/>
      <color indexed="14"/>
      <name val="MS Sans Serif"/>
    </font>
    <font>
      <b/>
      <i/>
      <sz val="14"/>
      <color indexed="10"/>
      <name val="Times New Roman"/>
      <family val="1"/>
    </font>
    <font>
      <b/>
      <sz val="10"/>
      <color indexed="14"/>
      <name val="Arial"/>
      <family val="2"/>
    </font>
    <font>
      <b/>
      <sz val="10"/>
      <name val="Arial"/>
      <family val="2"/>
    </font>
    <font>
      <b/>
      <sz val="9"/>
      <color indexed="14"/>
      <name val="Arial"/>
      <family val="2"/>
    </font>
    <font>
      <sz val="10"/>
      <name val="Arial"/>
      <family val="2"/>
    </font>
    <font>
      <sz val="9"/>
      <name val="Arial"/>
      <family val="2"/>
    </font>
    <font>
      <b/>
      <sz val="12"/>
      <color indexed="14"/>
      <name val="Arial"/>
      <family val="2"/>
    </font>
  </fonts>
  <fills count="4">
    <fill>
      <patternFill patternType="none"/>
    </fill>
    <fill>
      <patternFill patternType="gray125"/>
    </fill>
    <fill>
      <patternFill patternType="gray0625"/>
    </fill>
    <fill>
      <patternFill patternType="solid">
        <fgColor indexed="22"/>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64"/>
      </left>
      <right style="thin">
        <color indexed="64"/>
      </right>
      <top/>
      <bottom style="thin">
        <color indexed="64"/>
      </bottom>
      <diagonal/>
    </border>
  </borders>
  <cellStyleXfs count="1">
    <xf numFmtId="0" fontId="0" fillId="0" borderId="0"/>
  </cellStyleXfs>
  <cellXfs count="12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wrapText="1"/>
    </xf>
    <xf numFmtId="164" fontId="8" fillId="0" borderId="1" xfId="0" applyNumberFormat="1" applyFont="1" applyBorder="1" applyProtection="1">
      <protection locked="0"/>
    </xf>
    <xf numFmtId="164" fontId="8" fillId="2" borderId="1" xfId="0" applyNumberFormat="1" applyFont="1" applyFill="1" applyBorder="1" applyProtection="1"/>
    <xf numFmtId="0" fontId="3" fillId="0" borderId="0" xfId="0" applyFont="1" applyAlignment="1">
      <alignment wrapText="1"/>
    </xf>
    <xf numFmtId="0" fontId="3" fillId="0" borderId="0" xfId="0" applyFont="1" applyAlignment="1" applyProtection="1">
      <alignment wrapText="1"/>
    </xf>
    <xf numFmtId="5" fontId="3" fillId="0" borderId="0" xfId="0" applyNumberFormat="1" applyFont="1" applyAlignment="1" applyProtection="1">
      <alignment horizontal="left"/>
    </xf>
    <xf numFmtId="0" fontId="10" fillId="0" borderId="0" xfId="0" applyFont="1"/>
    <xf numFmtId="3" fontId="4" fillId="0" borderId="0" xfId="0" applyNumberFormat="1" applyFont="1"/>
    <xf numFmtId="0" fontId="6" fillId="0" borderId="0" xfId="0" applyFont="1" applyAlignment="1">
      <alignment wrapText="1"/>
    </xf>
    <xf numFmtId="3" fontId="3" fillId="0" borderId="0" xfId="0" quotePrefix="1" applyNumberFormat="1" applyFont="1" applyAlignment="1">
      <alignment horizontal="center"/>
    </xf>
    <xf numFmtId="3" fontId="8" fillId="0" borderId="1" xfId="0" applyNumberFormat="1" applyFont="1" applyBorder="1" applyProtection="1">
      <protection locked="0"/>
    </xf>
    <xf numFmtId="3" fontId="8" fillId="2" borderId="1" xfId="0" applyNumberFormat="1" applyFont="1" applyFill="1" applyBorder="1" applyProtection="1"/>
    <xf numFmtId="3" fontId="4" fillId="0" borderId="0" xfId="0" applyNumberFormat="1" applyFont="1" applyAlignment="1">
      <alignment horizontal="center" wrapText="1"/>
    </xf>
    <xf numFmtId="0" fontId="1" fillId="0" borderId="0" xfId="0" applyFont="1" applyAlignment="1"/>
    <xf numFmtId="0" fontId="1" fillId="0" borderId="0" xfId="0" applyFont="1" applyAlignment="1">
      <alignment wrapText="1"/>
    </xf>
    <xf numFmtId="37" fontId="4" fillId="0" borderId="0" xfId="0" applyNumberFormat="1" applyFont="1"/>
    <xf numFmtId="164" fontId="8" fillId="0" borderId="2" xfId="0" applyNumberFormat="1" applyFont="1" applyBorder="1" applyProtection="1">
      <protection locked="0"/>
    </xf>
    <xf numFmtId="164" fontId="11" fillId="2" borderId="1" xfId="0" applyNumberFormat="1" applyFont="1" applyFill="1" applyBorder="1" applyProtection="1"/>
    <xf numFmtId="164" fontId="11" fillId="2" borderId="2" xfId="0" applyNumberFormat="1" applyFont="1" applyFill="1" applyBorder="1"/>
    <xf numFmtId="0" fontId="5" fillId="0" borderId="0" xfId="0" applyFont="1" applyAlignment="1">
      <alignment wrapText="1"/>
    </xf>
    <xf numFmtId="37" fontId="6" fillId="0" borderId="0" xfId="0" applyNumberFormat="1" applyFont="1"/>
    <xf numFmtId="37" fontId="6" fillId="0" borderId="0" xfId="0" applyNumberFormat="1" applyFont="1" applyProtection="1"/>
    <xf numFmtId="164" fontId="8" fillId="0" borderId="3" xfId="0" applyNumberFormat="1" applyFont="1" applyBorder="1" applyProtection="1">
      <protection locked="0"/>
    </xf>
    <xf numFmtId="37" fontId="4" fillId="0" borderId="0" xfId="0" applyNumberFormat="1" applyFont="1" applyFill="1" applyBorder="1" applyProtection="1"/>
    <xf numFmtId="37" fontId="11" fillId="0" borderId="2" xfId="0" applyNumberFormat="1" applyFont="1" applyFill="1" applyBorder="1" applyAlignment="1" applyProtection="1">
      <alignment horizontal="center"/>
      <protection locked="0"/>
    </xf>
    <xf numFmtId="0" fontId="12" fillId="0" borderId="0" xfId="0" applyFont="1"/>
    <xf numFmtId="0" fontId="11" fillId="0" borderId="2" xfId="0" applyNumberFormat="1" applyFont="1" applyBorder="1" applyAlignment="1" applyProtection="1">
      <alignment horizontal="center"/>
      <protection locked="0"/>
    </xf>
    <xf numFmtId="0" fontId="13" fillId="0" borderId="0" xfId="0" applyFont="1"/>
    <xf numFmtId="9" fontId="12" fillId="0" borderId="0" xfId="0" applyNumberFormat="1" applyFont="1" applyFill="1" applyProtection="1"/>
    <xf numFmtId="0" fontId="14" fillId="0" borderId="0" xfId="0" applyFont="1"/>
    <xf numFmtId="0" fontId="4" fillId="0" borderId="0" xfId="0" applyFont="1" applyAlignment="1">
      <alignment horizontal="right"/>
    </xf>
    <xf numFmtId="37" fontId="4" fillId="0" borderId="0" xfId="0" applyNumberFormat="1" applyFont="1" applyBorder="1" applyProtection="1">
      <protection locked="0"/>
    </xf>
    <xf numFmtId="5" fontId="4" fillId="0" borderId="0" xfId="0" applyNumberFormat="1" applyFont="1" applyAlignment="1">
      <alignment horizontal="center"/>
    </xf>
    <xf numFmtId="5" fontId="15" fillId="0" borderId="0" xfId="0" applyNumberFormat="1" applyFont="1" applyAlignment="1">
      <alignment horizontal="center"/>
    </xf>
    <xf numFmtId="0" fontId="3" fillId="0" borderId="0" xfId="0" applyFont="1" applyProtection="1"/>
    <xf numFmtId="0" fontId="1" fillId="0" borderId="0" xfId="0" applyFont="1" applyProtection="1"/>
    <xf numFmtId="5" fontId="3" fillId="0" borderId="0" xfId="0" applyNumberFormat="1" applyFont="1" applyAlignment="1" applyProtection="1">
      <alignment horizontal="center"/>
    </xf>
    <xf numFmtId="0" fontId="3" fillId="0" borderId="0" xfId="0" applyFont="1" applyAlignment="1" applyProtection="1">
      <alignment horizontal="left"/>
    </xf>
    <xf numFmtId="5" fontId="3" fillId="0" borderId="0" xfId="0" applyNumberFormat="1" applyFont="1" applyAlignment="1">
      <alignment horizontal="center"/>
    </xf>
    <xf numFmtId="5" fontId="3" fillId="0" borderId="0" xfId="0" applyNumberFormat="1" applyFont="1" applyProtection="1"/>
    <xf numFmtId="164" fontId="8" fillId="0" borderId="4" xfId="0" applyNumberFormat="1" applyFont="1" applyFill="1" applyBorder="1" applyProtection="1">
      <protection locked="0"/>
    </xf>
    <xf numFmtId="5" fontId="3" fillId="0" borderId="0" xfId="0" applyNumberFormat="1" applyFont="1" applyAlignment="1">
      <alignment horizontal="left"/>
    </xf>
    <xf numFmtId="164" fontId="8" fillId="0" borderId="1" xfId="0" applyNumberFormat="1" applyFont="1" applyFill="1" applyBorder="1" applyProtection="1">
      <protection locked="0"/>
    </xf>
    <xf numFmtId="164" fontId="8" fillId="0" borderId="3" xfId="0" applyNumberFormat="1" applyFont="1" applyFill="1" applyBorder="1" applyProtection="1">
      <protection locked="0"/>
    </xf>
    <xf numFmtId="164" fontId="8" fillId="2" borderId="4" xfId="0" applyNumberFormat="1" applyFont="1" applyFill="1" applyBorder="1" applyProtection="1"/>
    <xf numFmtId="0" fontId="16" fillId="0" borderId="0" xfId="0" applyFont="1"/>
    <xf numFmtId="5" fontId="13" fillId="0" borderId="0" xfId="0" applyNumberFormat="1" applyFont="1" applyAlignment="1">
      <alignment horizontal="center"/>
    </xf>
    <xf numFmtId="5" fontId="4" fillId="0" borderId="0" xfId="0" applyNumberFormat="1" applyFont="1" applyAlignment="1" applyProtection="1">
      <alignment horizontal="center"/>
    </xf>
    <xf numFmtId="3" fontId="8" fillId="0" borderId="2" xfId="0" applyNumberFormat="1" applyFont="1" applyFill="1" applyBorder="1" applyProtection="1">
      <protection locked="0"/>
    </xf>
    <xf numFmtId="0" fontId="5" fillId="0" borderId="0" xfId="0" applyFont="1" applyProtection="1"/>
    <xf numFmtId="0" fontId="4" fillId="0" borderId="0" xfId="0" applyFont="1" applyProtection="1"/>
    <xf numFmtId="0" fontId="5" fillId="0" borderId="0" xfId="0" applyFont="1" applyFill="1" applyBorder="1" applyProtection="1"/>
    <xf numFmtId="0" fontId="3" fillId="0" borderId="0" xfId="0" quotePrefix="1" applyFont="1" applyFill="1" applyBorder="1" applyAlignment="1">
      <alignment horizontal="center"/>
    </xf>
    <xf numFmtId="164" fontId="3" fillId="0" borderId="2" xfId="0" applyNumberFormat="1" applyFont="1" applyFill="1" applyBorder="1" applyProtection="1">
      <protection locked="0"/>
    </xf>
    <xf numFmtId="0" fontId="3" fillId="0" borderId="0" xfId="0" applyFont="1" applyAlignment="1">
      <alignment horizontal="center"/>
    </xf>
    <xf numFmtId="3" fontId="4" fillId="0" borderId="0" xfId="0" quotePrefix="1" applyNumberFormat="1" applyFont="1" applyAlignment="1">
      <alignment horizontal="center"/>
    </xf>
    <xf numFmtId="5" fontId="3" fillId="0" borderId="0" xfId="0" applyNumberFormat="1" applyFont="1" applyAlignment="1"/>
    <xf numFmtId="3" fontId="8" fillId="0" borderId="2" xfId="0" applyNumberFormat="1" applyFont="1" applyBorder="1" applyProtection="1">
      <protection locked="0"/>
    </xf>
    <xf numFmtId="0" fontId="3" fillId="0" borderId="0" xfId="0" applyFont="1" applyAlignment="1" applyProtection="1">
      <alignment vertical="top"/>
    </xf>
    <xf numFmtId="0" fontId="3" fillId="0" borderId="0" xfId="0" applyFont="1" applyAlignment="1" applyProtection="1">
      <alignment vertical="top" wrapText="1"/>
    </xf>
    <xf numFmtId="0" fontId="4" fillId="0" borderId="0" xfId="0" applyFont="1" applyAlignment="1" applyProtection="1">
      <alignment vertical="top"/>
    </xf>
    <xf numFmtId="0" fontId="4" fillId="0" borderId="0" xfId="0" applyFont="1" applyAlignment="1" applyProtection="1">
      <alignment vertical="top" wrapText="1"/>
    </xf>
    <xf numFmtId="0" fontId="5" fillId="0" borderId="0" xfId="0" applyFont="1" applyBorder="1"/>
    <xf numFmtId="3" fontId="4" fillId="0" borderId="0" xfId="0" applyNumberFormat="1" applyFont="1" applyBorder="1" applyProtection="1">
      <protection locked="0"/>
    </xf>
    <xf numFmtId="0" fontId="1" fillId="0" borderId="0" xfId="0" applyFont="1" applyAlignment="1" applyProtection="1">
      <alignment wrapText="1"/>
    </xf>
    <xf numFmtId="3" fontId="3" fillId="0" borderId="0" xfId="0" applyNumberFormat="1" applyFont="1" applyBorder="1" applyAlignment="1" applyProtection="1">
      <alignment horizontal="center"/>
      <protection locked="0"/>
    </xf>
    <xf numFmtId="2" fontId="8" fillId="0" borderId="2" xfId="0" applyNumberFormat="1" applyFont="1" applyBorder="1" applyProtection="1">
      <protection locked="0"/>
    </xf>
    <xf numFmtId="0" fontId="8" fillId="0" borderId="0" xfId="0" applyFont="1" applyAlignment="1" applyProtection="1">
      <alignment wrapText="1"/>
    </xf>
    <xf numFmtId="0" fontId="3" fillId="0" borderId="2" xfId="0" applyFont="1" applyBorder="1" applyProtection="1">
      <protection locked="0"/>
    </xf>
    <xf numFmtId="2" fontId="3" fillId="0" borderId="2" xfId="0" applyNumberFormat="1" applyFont="1" applyBorder="1" applyProtection="1">
      <protection locked="0"/>
    </xf>
    <xf numFmtId="0" fontId="9" fillId="0" borderId="1" xfId="0" applyFont="1" applyBorder="1"/>
    <xf numFmtId="37" fontId="3" fillId="0" borderId="1" xfId="0" applyNumberFormat="1" applyFont="1" applyBorder="1"/>
    <xf numFmtId="0" fontId="17" fillId="0" borderId="0" xfId="0" applyFont="1"/>
    <xf numFmtId="0" fontId="17" fillId="0" borderId="0" xfId="0" applyFont="1" applyAlignment="1">
      <alignment horizontal="right"/>
    </xf>
    <xf numFmtId="5" fontId="1" fillId="0" borderId="0" xfId="0" quotePrefix="1" applyNumberFormat="1" applyFont="1" applyAlignment="1">
      <alignment horizontal="center"/>
    </xf>
    <xf numFmtId="164" fontId="8" fillId="0" borderId="5" xfId="0" applyNumberFormat="1" applyFont="1" applyFill="1" applyBorder="1" applyProtection="1">
      <protection locked="0"/>
    </xf>
    <xf numFmtId="164" fontId="11" fillId="0" borderId="0" xfId="0" applyNumberFormat="1" applyFont="1" applyFill="1" applyBorder="1" applyProtection="1"/>
    <xf numFmtId="0" fontId="17" fillId="0" borderId="0" xfId="0" applyFont="1" applyAlignment="1">
      <alignment horizontal="left"/>
    </xf>
    <xf numFmtId="0" fontId="1" fillId="0" borderId="0" xfId="0" applyFont="1" applyAlignment="1">
      <alignment horizontal="left"/>
    </xf>
    <xf numFmtId="164" fontId="8" fillId="0" borderId="6" xfId="0" applyNumberFormat="1" applyFont="1" applyFill="1" applyBorder="1" applyProtection="1">
      <protection locked="0"/>
    </xf>
    <xf numFmtId="0" fontId="0" fillId="0" borderId="7" xfId="0" applyBorder="1"/>
    <xf numFmtId="164" fontId="8" fillId="3" borderId="1" xfId="0" applyNumberFormat="1" applyFont="1" applyFill="1" applyBorder="1" applyProtection="1">
      <protection locked="0"/>
    </xf>
    <xf numFmtId="164" fontId="11" fillId="2" borderId="2" xfId="0" applyNumberFormat="1" applyFont="1" applyFill="1" applyBorder="1" applyProtection="1"/>
    <xf numFmtId="3" fontId="1" fillId="0" borderId="0" xfId="0" applyNumberFormat="1" applyFont="1" applyAlignment="1">
      <alignment horizontal="center" wrapText="1"/>
    </xf>
    <xf numFmtId="3" fontId="1" fillId="0" borderId="0" xfId="0" quotePrefix="1" applyNumberFormat="1" applyFont="1" applyAlignment="1">
      <alignment horizontal="center"/>
    </xf>
    <xf numFmtId="0" fontId="2" fillId="0" borderId="0" xfId="0" applyFont="1" applyAlignment="1">
      <alignment wrapText="1"/>
    </xf>
    <xf numFmtId="0" fontId="1" fillId="0" borderId="0" xfId="0" applyFont="1" applyAlignment="1">
      <alignment horizontal="center" wrapText="1"/>
    </xf>
    <xf numFmtId="164" fontId="3" fillId="0" borderId="0" xfId="0" applyNumberFormat="1" applyFont="1" applyFill="1" applyBorder="1" applyProtection="1">
      <protection locked="0"/>
    </xf>
    <xf numFmtId="5" fontId="1" fillId="0" borderId="0" xfId="0" applyNumberFormat="1" applyFont="1" applyAlignment="1" applyProtection="1">
      <alignment horizontal="left"/>
    </xf>
    <xf numFmtId="0" fontId="11" fillId="0" borderId="0" xfId="0" applyFont="1"/>
    <xf numFmtId="5" fontId="8" fillId="0" borderId="0" xfId="0" applyNumberFormat="1" applyFont="1" applyAlignment="1">
      <alignment horizontal="center"/>
    </xf>
    <xf numFmtId="0" fontId="8" fillId="0" borderId="0" xfId="0" applyFont="1"/>
    <xf numFmtId="0" fontId="8" fillId="0" borderId="0" xfId="0" applyFont="1" applyProtection="1"/>
    <xf numFmtId="165" fontId="8" fillId="2" borderId="1" xfId="0" applyNumberFormat="1" applyFont="1" applyFill="1" applyBorder="1" applyProtection="1"/>
    <xf numFmtId="10" fontId="8" fillId="2" borderId="1" xfId="0" applyNumberFormat="1" applyFont="1" applyFill="1" applyBorder="1" applyProtection="1"/>
    <xf numFmtId="10" fontId="8" fillId="2" borderId="3" xfId="0" applyNumberFormat="1" applyFont="1" applyFill="1" applyBorder="1" applyProtection="1"/>
    <xf numFmtId="5" fontId="8" fillId="0" borderId="0" xfId="0" applyNumberFormat="1" applyFont="1" applyAlignment="1">
      <alignment horizontal="left"/>
    </xf>
    <xf numFmtId="10" fontId="8" fillId="2" borderId="2" xfId="0" applyNumberFormat="1" applyFont="1" applyFill="1" applyBorder="1" applyProtection="1"/>
    <xf numFmtId="10" fontId="8" fillId="2" borderId="4" xfId="0" applyNumberFormat="1" applyFont="1" applyFill="1" applyBorder="1" applyProtection="1"/>
    <xf numFmtId="5" fontId="8" fillId="0" borderId="0" xfId="0" quotePrefix="1" applyNumberFormat="1" applyFont="1" applyAlignment="1" applyProtection="1">
      <alignment horizontal="center"/>
    </xf>
    <xf numFmtId="0" fontId="18" fillId="0" borderId="0" xfId="0" applyFont="1"/>
    <xf numFmtId="5" fontId="8" fillId="0" borderId="0" xfId="0" applyNumberFormat="1" applyFont="1" applyFill="1" applyBorder="1" applyAlignment="1">
      <alignment horizontal="left"/>
    </xf>
    <xf numFmtId="49" fontId="17" fillId="0" borderId="0" xfId="0" applyNumberFormat="1" applyFont="1" applyFill="1" applyAlignment="1">
      <alignment horizontal="right"/>
    </xf>
    <xf numFmtId="5" fontId="8" fillId="0" borderId="0" xfId="0" applyNumberFormat="1" applyFont="1" applyAlignment="1">
      <alignment horizontal="left" vertical="top"/>
    </xf>
    <xf numFmtId="164" fontId="20" fillId="0" borderId="0" xfId="0" applyNumberFormat="1" applyFont="1" applyFill="1" applyBorder="1" applyProtection="1"/>
    <xf numFmtId="0" fontId="19" fillId="0" borderId="0" xfId="0" applyFont="1" applyFill="1"/>
    <xf numFmtId="5" fontId="8" fillId="0" borderId="0" xfId="0" applyNumberFormat="1" applyFont="1" applyAlignment="1">
      <alignment horizontal="center" wrapText="1"/>
    </xf>
    <xf numFmtId="10" fontId="8" fillId="2" borderId="1" xfId="0" quotePrefix="1" applyNumberFormat="1" applyFont="1" applyFill="1" applyBorder="1" applyProtection="1"/>
    <xf numFmtId="10" fontId="8" fillId="0" borderId="0" xfId="0" applyNumberFormat="1" applyFont="1" applyFill="1" applyBorder="1" applyProtection="1"/>
    <xf numFmtId="0" fontId="8" fillId="0" borderId="0" xfId="0" applyFont="1" applyFill="1" applyBorder="1"/>
    <xf numFmtId="0" fontId="21" fillId="0" borderId="0" xfId="0" applyFont="1"/>
    <xf numFmtId="0" fontId="0" fillId="0" borderId="0" xfId="0" applyProtection="1"/>
    <xf numFmtId="164" fontId="11" fillId="3" borderId="2" xfId="0" applyNumberFormat="1" applyFont="1" applyFill="1" applyBorder="1" applyProtection="1"/>
    <xf numFmtId="164" fontId="11" fillId="3" borderId="8" xfId="0" applyNumberFormat="1" applyFont="1" applyFill="1" applyBorder="1" applyProtection="1"/>
    <xf numFmtId="164" fontId="20" fillId="0" borderId="1" xfId="0" applyNumberFormat="1" applyFont="1" applyFill="1" applyBorder="1"/>
    <xf numFmtId="0" fontId="0" fillId="0" borderId="0" xfId="0" applyProtection="1">
      <protection locked="0"/>
    </xf>
    <xf numFmtId="0" fontId="1" fillId="0" borderId="0" xfId="0" applyFont="1" applyAlignment="1">
      <alignment horizontal="center" wrapText="1"/>
    </xf>
    <xf numFmtId="0" fontId="17" fillId="0" borderId="0" xfId="0" applyFont="1" applyAlignment="1"/>
    <xf numFmtId="5" fontId="8" fillId="0" borderId="0" xfId="0" applyNumberFormat="1" applyFont="1" applyAlignment="1">
      <alignment horizontal="center" wrapText="1"/>
    </xf>
    <xf numFmtId="0" fontId="0" fillId="0" borderId="0" xfId="0"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7"/>
  <sheetViews>
    <sheetView tabSelected="1" workbookViewId="0">
      <selection activeCell="D5" sqref="D5"/>
    </sheetView>
  </sheetViews>
  <sheetFormatPr defaultRowHeight="12.75"/>
  <cols>
    <col min="2" max="2" width="14.42578125" customWidth="1"/>
    <col min="3" max="3" width="16.85546875" customWidth="1"/>
  </cols>
  <sheetData>
    <row r="1" spans="1:4">
      <c r="A1" s="1" t="s">
        <v>0</v>
      </c>
      <c r="B1" s="1"/>
      <c r="C1" s="2"/>
    </row>
    <row r="2" spans="1:4">
      <c r="A2" s="1" t="s">
        <v>1</v>
      </c>
      <c r="B2" s="3"/>
      <c r="C2" s="4"/>
    </row>
    <row r="3" spans="1:4">
      <c r="A3" s="1" t="s">
        <v>2</v>
      </c>
      <c r="B3" s="1"/>
      <c r="C3" s="2"/>
    </row>
    <row r="4" spans="1:4">
      <c r="A4" s="5"/>
      <c r="B4" s="5"/>
      <c r="C4" s="6"/>
    </row>
    <row r="5" spans="1:4" ht="26.25" customHeight="1">
      <c r="A5" s="1" t="s">
        <v>276</v>
      </c>
      <c r="B5" s="1"/>
      <c r="C5" s="7" t="str">
        <f>IF(D5="", "please enter college code in cell D5", "")</f>
        <v>please enter college code in cell D5</v>
      </c>
      <c r="D5" s="122"/>
    </row>
    <row r="6" spans="1:4" ht="28.5" customHeight="1">
      <c r="A6" s="1" t="s">
        <v>277</v>
      </c>
      <c r="B6" s="1"/>
      <c r="C6" s="7" t="str">
        <f>IF(D6="", "please enter college name in cell D6", "")</f>
        <v>please enter college name in cell D6</v>
      </c>
      <c r="D6" s="122"/>
    </row>
    <row r="7" spans="1:4" ht="27.75" customHeight="1">
      <c r="A7" s="1" t="s">
        <v>278</v>
      </c>
      <c r="B7" s="1"/>
      <c r="C7" s="7" t="str">
        <f>IF(D7="", "please enter payment code in cell D7", "")</f>
        <v>please enter payment code in cell D7</v>
      </c>
      <c r="D7" s="122"/>
    </row>
  </sheetData>
  <sheetProtection password="96C5" sheet="1" objects="1" scenarios="1"/>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F63"/>
  <sheetViews>
    <sheetView topLeftCell="A28" zoomScaleNormal="100" workbookViewId="0">
      <selection activeCell="E37" sqref="E37"/>
    </sheetView>
  </sheetViews>
  <sheetFormatPr defaultRowHeight="12.75"/>
  <cols>
    <col min="1" max="1" width="3.5703125" customWidth="1"/>
    <col min="2" max="2" width="31.28515625" customWidth="1"/>
    <col min="3" max="3" width="15.28515625" customWidth="1"/>
    <col min="4" max="4" width="38.140625" customWidth="1"/>
    <col min="5" max="5" width="8.85546875" bestFit="1" customWidth="1"/>
  </cols>
  <sheetData>
    <row r="1" spans="1:6">
      <c r="A1" s="1" t="s">
        <v>3</v>
      </c>
      <c r="B1" s="1"/>
      <c r="C1" s="2"/>
      <c r="D1" s="6"/>
      <c r="E1" s="6"/>
    </row>
    <row r="2" spans="1:6">
      <c r="A2" s="1" t="s">
        <v>1</v>
      </c>
      <c r="B2" s="3"/>
      <c r="C2" s="4"/>
      <c r="D2" s="5"/>
      <c r="E2" s="4"/>
    </row>
    <row r="3" spans="1:6">
      <c r="A3" s="1" t="s">
        <v>4</v>
      </c>
      <c r="B3" s="1"/>
      <c r="C3" s="2"/>
      <c r="D3" s="6"/>
      <c r="E3" s="6"/>
    </row>
    <row r="4" spans="1:6">
      <c r="A4" s="5"/>
      <c r="B4" s="5"/>
      <c r="C4" s="2"/>
      <c r="D4" s="6"/>
      <c r="E4" s="6"/>
    </row>
    <row r="5" spans="1:6">
      <c r="A5" s="1" t="s">
        <v>276</v>
      </c>
      <c r="B5" s="1"/>
      <c r="C5" s="6"/>
      <c r="D5" s="1" t="str">
        <f>IF(INDEX(DETAILS,1,1)="","",INDEX(DETAILS,1,1))</f>
        <v/>
      </c>
      <c r="E5" s="6"/>
    </row>
    <row r="6" spans="1:6">
      <c r="A6" s="1" t="s">
        <v>277</v>
      </c>
      <c r="B6" s="1"/>
      <c r="C6" s="6"/>
      <c r="D6" s="1" t="str">
        <f>IF(INDEX(DETAILS,2,1)="","",INDEX(DETAILS,2,1))</f>
        <v/>
      </c>
      <c r="E6" s="6"/>
    </row>
    <row r="7" spans="1:6">
      <c r="A7" s="1" t="s">
        <v>278</v>
      </c>
      <c r="B7" s="1"/>
      <c r="C7" s="6"/>
      <c r="D7" s="1" t="str">
        <f>IF(INDEX(DETAILS,3,1)="","",INDEX(DETAILS,3,1))</f>
        <v/>
      </c>
      <c r="E7" s="6"/>
    </row>
    <row r="8" spans="1:6">
      <c r="A8" s="6"/>
      <c r="B8" s="6"/>
      <c r="C8" s="6"/>
      <c r="D8" s="6"/>
      <c r="E8" s="6"/>
    </row>
    <row r="9" spans="1:6" ht="24" customHeight="1">
      <c r="A9" s="4"/>
      <c r="B9" s="4"/>
      <c r="C9" s="4"/>
      <c r="D9" s="4"/>
      <c r="E9" s="123" t="s">
        <v>197</v>
      </c>
      <c r="F9" s="124"/>
    </row>
    <row r="10" spans="1:6">
      <c r="A10" s="4"/>
      <c r="B10" s="4"/>
      <c r="C10" s="4"/>
      <c r="D10" s="4"/>
      <c r="E10" s="81" t="s">
        <v>6</v>
      </c>
      <c r="F10" s="81" t="s">
        <v>6</v>
      </c>
    </row>
    <row r="11" spans="1:6">
      <c r="A11" s="3">
        <v>1</v>
      </c>
      <c r="B11" s="3" t="s">
        <v>191</v>
      </c>
      <c r="C11" s="3" t="s">
        <v>192</v>
      </c>
      <c r="D11" s="3" t="s">
        <v>193</v>
      </c>
      <c r="E11" s="8"/>
    </row>
    <row r="12" spans="1:6">
      <c r="A12" s="3"/>
      <c r="B12" s="3"/>
      <c r="C12" s="3"/>
      <c r="D12" s="3" t="s">
        <v>194</v>
      </c>
      <c r="E12" s="8"/>
    </row>
    <row r="13" spans="1:6">
      <c r="A13" s="3"/>
      <c r="B13" s="3"/>
      <c r="C13" s="3"/>
      <c r="D13" s="3" t="s">
        <v>195</v>
      </c>
      <c r="E13" s="8"/>
    </row>
    <row r="14" spans="1:6">
      <c r="A14" s="3"/>
      <c r="B14" s="3"/>
      <c r="D14" s="3" t="s">
        <v>196</v>
      </c>
      <c r="E14" s="9">
        <f>+'Schedule 1'!E26</f>
        <v>0</v>
      </c>
    </row>
    <row r="15" spans="1:6">
      <c r="A15" s="3"/>
      <c r="B15" s="3"/>
      <c r="C15" t="s">
        <v>198</v>
      </c>
      <c r="D15" s="3" t="s">
        <v>193</v>
      </c>
      <c r="E15" s="8"/>
    </row>
    <row r="16" spans="1:6">
      <c r="A16" s="3"/>
      <c r="B16" s="3"/>
      <c r="D16" s="10" t="s">
        <v>7</v>
      </c>
      <c r="E16" s="8"/>
    </row>
    <row r="17" spans="1:6">
      <c r="A17" s="3"/>
      <c r="B17" s="3"/>
      <c r="D17" s="3" t="s">
        <v>200</v>
      </c>
      <c r="E17" s="8"/>
    </row>
    <row r="18" spans="1:6">
      <c r="A18" s="3"/>
      <c r="B18" s="84" t="s">
        <v>209</v>
      </c>
      <c r="D18" s="80"/>
      <c r="E18" s="88"/>
      <c r="F18" s="24">
        <f>SUM(E11:E17)</f>
        <v>0</v>
      </c>
    </row>
    <row r="19" spans="1:6">
      <c r="A19" s="3"/>
      <c r="B19" s="3"/>
      <c r="D19" s="80"/>
      <c r="E19" s="82"/>
      <c r="F19" s="83"/>
    </row>
    <row r="20" spans="1:6">
      <c r="A20" s="3">
        <v>2</v>
      </c>
      <c r="B20" s="3" t="s">
        <v>199</v>
      </c>
      <c r="C20" s="3" t="s">
        <v>8</v>
      </c>
      <c r="D20" s="3" t="s">
        <v>9</v>
      </c>
      <c r="E20" s="8"/>
    </row>
    <row r="21" spans="1:6">
      <c r="A21" s="3"/>
      <c r="C21" s="3"/>
      <c r="D21" s="3" t="s">
        <v>10</v>
      </c>
      <c r="E21" s="8"/>
    </row>
    <row r="22" spans="1:6">
      <c r="A22" s="3"/>
      <c r="C22" s="3" t="s">
        <v>11</v>
      </c>
      <c r="D22" s="3"/>
      <c r="E22" s="8"/>
    </row>
    <row r="23" spans="1:6">
      <c r="A23" s="3"/>
      <c r="C23" s="3" t="s">
        <v>12</v>
      </c>
      <c r="D23" s="3"/>
      <c r="E23" s="8"/>
    </row>
    <row r="24" spans="1:6">
      <c r="A24" s="3"/>
      <c r="C24" s="3" t="s">
        <v>13</v>
      </c>
      <c r="D24" s="3" t="s">
        <v>14</v>
      </c>
      <c r="E24" s="8"/>
    </row>
    <row r="25" spans="1:6">
      <c r="A25" s="3"/>
      <c r="B25" s="3"/>
      <c r="C25" s="3"/>
      <c r="D25" s="3" t="s">
        <v>15</v>
      </c>
      <c r="E25" s="8"/>
    </row>
    <row r="26" spans="1:6">
      <c r="A26" s="3"/>
      <c r="B26" s="3"/>
      <c r="C26" s="3" t="s">
        <v>217</v>
      </c>
      <c r="D26" s="3"/>
      <c r="E26" s="8"/>
    </row>
    <row r="27" spans="1:6">
      <c r="A27" s="3"/>
      <c r="B27" s="3"/>
      <c r="C27" s="3" t="s">
        <v>218</v>
      </c>
      <c r="D27" s="10"/>
      <c r="E27" s="8"/>
    </row>
    <row r="28" spans="1:6">
      <c r="A28" s="3"/>
      <c r="B28" s="3"/>
      <c r="C28" s="3" t="s">
        <v>93</v>
      </c>
      <c r="D28" s="3"/>
      <c r="E28" s="8"/>
    </row>
    <row r="29" spans="1:6">
      <c r="A29" s="3"/>
      <c r="B29" s="85" t="s">
        <v>212</v>
      </c>
      <c r="E29" s="88"/>
      <c r="F29" s="24">
        <f>SUM(E20:E28)</f>
        <v>0</v>
      </c>
    </row>
    <row r="30" spans="1:6">
      <c r="A30" s="3"/>
      <c r="B30" s="85"/>
      <c r="D30" s="80"/>
      <c r="E30" s="82"/>
      <c r="F30" s="83"/>
    </row>
    <row r="31" spans="1:6">
      <c r="A31" s="3">
        <v>3</v>
      </c>
      <c r="B31" s="3" t="s">
        <v>18</v>
      </c>
      <c r="C31" s="3" t="s">
        <v>16</v>
      </c>
      <c r="D31" s="3"/>
      <c r="E31" s="8"/>
    </row>
    <row r="32" spans="1:6" ht="25.5">
      <c r="A32" s="3"/>
      <c r="B32" s="3"/>
      <c r="C32" s="3"/>
      <c r="D32" s="11" t="s">
        <v>17</v>
      </c>
      <c r="E32" s="8"/>
    </row>
    <row r="33" spans="1:6">
      <c r="A33" s="3"/>
      <c r="B33" s="3"/>
      <c r="C33" s="3" t="s">
        <v>281</v>
      </c>
      <c r="D33" s="3"/>
      <c r="E33" s="8"/>
    </row>
    <row r="34" spans="1:6">
      <c r="A34" s="3"/>
      <c r="B34" s="85" t="s">
        <v>210</v>
      </c>
      <c r="E34" s="88"/>
      <c r="F34" s="24">
        <f>SUM(E31:E33)</f>
        <v>0</v>
      </c>
    </row>
    <row r="35" spans="1:6">
      <c r="A35" s="3"/>
      <c r="B35" s="85"/>
      <c r="D35" s="80"/>
      <c r="E35" s="82"/>
      <c r="F35" s="83"/>
    </row>
    <row r="36" spans="1:6">
      <c r="A36" s="3">
        <v>4</v>
      </c>
      <c r="B36" s="3" t="s">
        <v>201</v>
      </c>
      <c r="C36" s="3" t="s">
        <v>202</v>
      </c>
      <c r="D36" s="3"/>
      <c r="E36" s="8"/>
    </row>
    <row r="37" spans="1:6">
      <c r="A37" s="3"/>
      <c r="C37" s="3" t="s">
        <v>203</v>
      </c>
      <c r="D37" s="3"/>
      <c r="E37" s="8"/>
    </row>
    <row r="38" spans="1:6">
      <c r="A38" s="3"/>
      <c r="B38" s="3"/>
      <c r="C38" s="3" t="s">
        <v>204</v>
      </c>
      <c r="D38" s="3"/>
      <c r="E38" s="8"/>
    </row>
    <row r="39" spans="1:6">
      <c r="A39" s="3"/>
      <c r="C39" s="3" t="s">
        <v>205</v>
      </c>
      <c r="D39" s="3"/>
      <c r="E39" s="8"/>
    </row>
    <row r="40" spans="1:6">
      <c r="A40" s="3"/>
      <c r="C40" s="3" t="s">
        <v>279</v>
      </c>
      <c r="D40" s="3"/>
      <c r="E40" s="8"/>
    </row>
    <row r="41" spans="1:6">
      <c r="A41" s="3"/>
      <c r="B41" s="3"/>
      <c r="C41" s="3" t="s">
        <v>280</v>
      </c>
      <c r="D41" s="3"/>
      <c r="E41" s="8"/>
    </row>
    <row r="42" spans="1:6">
      <c r="A42" s="3"/>
      <c r="B42" s="85" t="s">
        <v>211</v>
      </c>
      <c r="E42" s="88"/>
      <c r="F42" s="24">
        <f>SUM(E36:E41)</f>
        <v>0</v>
      </c>
    </row>
    <row r="43" spans="1:6">
      <c r="A43" s="3"/>
      <c r="B43" s="85"/>
      <c r="D43" s="80"/>
      <c r="E43" s="82"/>
      <c r="F43" s="83"/>
    </row>
    <row r="44" spans="1:6">
      <c r="A44" s="3">
        <v>5</v>
      </c>
      <c r="B44" t="s">
        <v>206</v>
      </c>
      <c r="C44" s="3" t="s">
        <v>208</v>
      </c>
      <c r="D44" s="3"/>
      <c r="E44" s="8"/>
    </row>
    <row r="45" spans="1:6">
      <c r="A45" s="3"/>
      <c r="C45" s="3" t="s">
        <v>207</v>
      </c>
      <c r="D45" s="3"/>
      <c r="E45" s="8"/>
    </row>
    <row r="46" spans="1:6">
      <c r="A46" s="3"/>
      <c r="B46" s="85" t="s">
        <v>213</v>
      </c>
      <c r="C46" s="3"/>
      <c r="E46" s="88"/>
      <c r="F46" s="24">
        <f>SUM(E44:E45)</f>
        <v>0</v>
      </c>
    </row>
    <row r="47" spans="1:6">
      <c r="A47" s="3"/>
      <c r="B47" s="85"/>
      <c r="C47" s="3"/>
      <c r="D47" s="80"/>
      <c r="E47" s="86"/>
      <c r="F47" s="83"/>
    </row>
    <row r="48" spans="1:6">
      <c r="A48" s="3">
        <v>6</v>
      </c>
      <c r="B48" s="1" t="s">
        <v>21</v>
      </c>
      <c r="C48" s="3"/>
      <c r="D48" s="3"/>
      <c r="E48" s="87"/>
      <c r="F48" s="24">
        <f>SUM(F11:F46)</f>
        <v>0</v>
      </c>
    </row>
    <row r="49" spans="1:6">
      <c r="A49" s="3">
        <v>7</v>
      </c>
      <c r="B49" s="1" t="s">
        <v>22</v>
      </c>
      <c r="C49" s="3"/>
      <c r="D49" s="3"/>
      <c r="F49" s="24">
        <f>'FORM 2B'!E29</f>
        <v>0</v>
      </c>
    </row>
    <row r="50" spans="1:6">
      <c r="A50" s="3">
        <v>8</v>
      </c>
      <c r="B50" s="1" t="s">
        <v>23</v>
      </c>
      <c r="C50" s="3" t="s">
        <v>24</v>
      </c>
      <c r="D50" s="3"/>
      <c r="F50" s="24">
        <f>F48-F49+'FORM 2A'!E28</f>
        <v>0</v>
      </c>
    </row>
    <row r="51" spans="1:6">
      <c r="A51" s="3"/>
      <c r="B51" s="3"/>
      <c r="C51" s="3" t="s">
        <v>25</v>
      </c>
      <c r="D51" s="3"/>
      <c r="F51" s="9">
        <f>F48-F49</f>
        <v>0</v>
      </c>
    </row>
    <row r="52" spans="1:6">
      <c r="A52" s="3"/>
      <c r="B52" s="3"/>
      <c r="C52" s="3"/>
      <c r="D52" s="3"/>
      <c r="F52" s="77"/>
    </row>
    <row r="53" spans="1:6">
      <c r="A53" s="3">
        <v>9</v>
      </c>
      <c r="B53" s="3" t="s">
        <v>26</v>
      </c>
      <c r="C53" s="3"/>
      <c r="D53" s="3"/>
      <c r="F53" s="8"/>
    </row>
    <row r="54" spans="1:6">
      <c r="A54" s="3">
        <v>10</v>
      </c>
      <c r="B54" s="12" t="s">
        <v>27</v>
      </c>
      <c r="C54" s="13"/>
      <c r="D54" s="3"/>
      <c r="F54" s="9">
        <f>(F51+F53)</f>
        <v>0</v>
      </c>
    </row>
    <row r="55" spans="1:6">
      <c r="A55" s="3"/>
      <c r="B55" s="3"/>
      <c r="C55" s="3"/>
      <c r="D55" s="3"/>
      <c r="F55" s="78"/>
    </row>
    <row r="56" spans="1:6">
      <c r="A56" s="3"/>
      <c r="B56" s="1" t="s">
        <v>28</v>
      </c>
      <c r="C56" s="3"/>
      <c r="D56" s="3"/>
      <c r="F56" s="78"/>
    </row>
    <row r="57" spans="1:6">
      <c r="A57" s="3">
        <v>11</v>
      </c>
      <c r="B57" s="3" t="s">
        <v>29</v>
      </c>
      <c r="C57" s="3"/>
      <c r="D57" s="3"/>
      <c r="F57" s="8"/>
    </row>
    <row r="58" spans="1:6">
      <c r="A58" s="3">
        <v>12</v>
      </c>
      <c r="B58" s="1" t="s">
        <v>30</v>
      </c>
      <c r="C58" s="1"/>
      <c r="D58" s="1"/>
      <c r="E58" s="79"/>
      <c r="F58" s="24">
        <f>F54+F57</f>
        <v>0</v>
      </c>
    </row>
    <row r="59" spans="1:6">
      <c r="A59" s="3">
        <v>13</v>
      </c>
      <c r="B59" s="3" t="s">
        <v>31</v>
      </c>
      <c r="C59" s="3"/>
      <c r="D59" s="3"/>
      <c r="F59" s="8"/>
    </row>
    <row r="60" spans="1:6">
      <c r="A60" s="3">
        <v>14</v>
      </c>
      <c r="B60" s="3" t="s">
        <v>32</v>
      </c>
      <c r="C60" s="3"/>
      <c r="D60" s="3"/>
      <c r="F60" s="8"/>
    </row>
    <row r="61" spans="1:6">
      <c r="A61" s="3">
        <v>15</v>
      </c>
      <c r="B61" s="3" t="s">
        <v>33</v>
      </c>
      <c r="C61" s="3"/>
      <c r="D61" s="3"/>
      <c r="F61" s="9">
        <f>F58+F59+F60</f>
        <v>0</v>
      </c>
    </row>
    <row r="62" spans="1:6">
      <c r="A62" s="3">
        <v>16</v>
      </c>
      <c r="B62" s="3" t="s">
        <v>34</v>
      </c>
      <c r="C62" s="3"/>
      <c r="D62" s="3"/>
      <c r="F62" s="8"/>
    </row>
    <row r="63" spans="1:6">
      <c r="A63" s="3">
        <v>17</v>
      </c>
      <c r="B63" s="3" t="s">
        <v>35</v>
      </c>
      <c r="C63" s="3"/>
      <c r="D63" s="3"/>
      <c r="F63" s="9">
        <f>F61+F62</f>
        <v>0</v>
      </c>
    </row>
  </sheetData>
  <sheetProtection password="96C5" sheet="1" objects="1" scenarios="1"/>
  <mergeCells count="1">
    <mergeCell ref="E9:F9"/>
  </mergeCells>
  <phoneticPr fontId="0" type="noConversion"/>
  <pageMargins left="0.75" right="0.75" top="1" bottom="1" header="0.5" footer="0.5"/>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dimension ref="A1:E29"/>
  <sheetViews>
    <sheetView workbookViewId="0">
      <selection activeCell="E14" sqref="E14"/>
    </sheetView>
  </sheetViews>
  <sheetFormatPr defaultRowHeight="12.75"/>
  <cols>
    <col min="2" max="2" width="30.5703125" customWidth="1"/>
    <col min="3" max="3" width="13.28515625" customWidth="1"/>
    <col min="5" max="5" width="12" customWidth="1"/>
  </cols>
  <sheetData>
    <row r="1" spans="1:5">
      <c r="A1" s="1" t="s">
        <v>36</v>
      </c>
      <c r="B1" s="1"/>
      <c r="C1" s="2"/>
      <c r="D1" s="6"/>
      <c r="E1" s="14"/>
    </row>
    <row r="2" spans="1:5">
      <c r="A2" s="1" t="s">
        <v>1</v>
      </c>
      <c r="B2" s="3"/>
      <c r="C2" s="4"/>
      <c r="D2" s="5"/>
      <c r="E2" s="4"/>
    </row>
    <row r="3" spans="1:5">
      <c r="A3" s="1" t="s">
        <v>37</v>
      </c>
      <c r="B3" s="1"/>
      <c r="C3" s="2"/>
      <c r="D3" s="6"/>
      <c r="E3" s="14"/>
    </row>
    <row r="4" spans="1:5">
      <c r="A4" s="1"/>
      <c r="B4" s="1"/>
      <c r="C4" s="2"/>
      <c r="D4" s="6"/>
      <c r="E4" s="14"/>
    </row>
    <row r="5" spans="1:5">
      <c r="A5" s="1" t="s">
        <v>276</v>
      </c>
      <c r="B5" s="1"/>
      <c r="C5" s="6"/>
      <c r="D5" s="1" t="str">
        <f>IF(INDEX(DETAILS,1,1)="","",INDEX(DETAILS,1,1))</f>
        <v/>
      </c>
      <c r="E5" s="14"/>
    </row>
    <row r="6" spans="1:5">
      <c r="A6" s="1" t="s">
        <v>277</v>
      </c>
      <c r="B6" s="1"/>
      <c r="C6" s="6"/>
      <c r="D6" s="1" t="str">
        <f>IF(INDEX(DETAILS,2,1)="","",INDEX(DETAILS,2,1))</f>
        <v/>
      </c>
      <c r="E6" s="14"/>
    </row>
    <row r="7" spans="1:5">
      <c r="A7" s="1" t="s">
        <v>278</v>
      </c>
      <c r="B7" s="1"/>
      <c r="C7" s="6"/>
      <c r="D7" s="1" t="str">
        <f>IF(INDEX(DETAILS,3,1)="","",INDEX(DETAILS,3,1))</f>
        <v/>
      </c>
      <c r="E7" s="14"/>
    </row>
    <row r="8" spans="1:5">
      <c r="A8" s="15"/>
      <c r="B8" s="15"/>
      <c r="C8" s="15"/>
      <c r="D8" s="15"/>
      <c r="E8" s="15"/>
    </row>
    <row r="9" spans="1:5" ht="25.5">
      <c r="A9" s="15"/>
      <c r="B9" s="15"/>
      <c r="C9" s="15"/>
      <c r="D9" s="15"/>
      <c r="E9" s="90" t="str">
        <f>'FORM 1'!E9</f>
        <v>Year Ended 31 July 2002</v>
      </c>
    </row>
    <row r="10" spans="1:5">
      <c r="A10" s="6"/>
      <c r="B10" s="6"/>
      <c r="C10" s="6"/>
      <c r="D10" s="6"/>
      <c r="E10" s="91" t="s">
        <v>6</v>
      </c>
    </row>
    <row r="11" spans="1:5">
      <c r="A11" s="3">
        <v>1</v>
      </c>
      <c r="B11" s="3" t="s">
        <v>38</v>
      </c>
      <c r="C11" s="3"/>
      <c r="D11" s="3"/>
      <c r="E11" s="17"/>
    </row>
    <row r="12" spans="1:5">
      <c r="A12" s="3">
        <v>2</v>
      </c>
      <c r="B12" s="3" t="s">
        <v>214</v>
      </c>
      <c r="C12" s="3"/>
      <c r="D12" s="3"/>
      <c r="E12" s="17"/>
    </row>
    <row r="13" spans="1:5">
      <c r="A13" s="3">
        <v>3</v>
      </c>
      <c r="B13" s="3" t="s">
        <v>39</v>
      </c>
      <c r="C13" s="3"/>
      <c r="D13" s="3"/>
      <c r="E13" s="17"/>
    </row>
    <row r="14" spans="1:5">
      <c r="A14" s="3">
        <v>4</v>
      </c>
      <c r="B14" s="3" t="s">
        <v>40</v>
      </c>
      <c r="C14" s="3"/>
      <c r="D14" s="3"/>
      <c r="E14" s="17"/>
    </row>
    <row r="15" spans="1:5">
      <c r="A15" s="3">
        <v>5</v>
      </c>
      <c r="B15" s="3" t="s">
        <v>41</v>
      </c>
      <c r="C15" s="3" t="s">
        <v>42</v>
      </c>
      <c r="D15" s="3"/>
      <c r="E15" s="17"/>
    </row>
    <row r="16" spans="1:5">
      <c r="A16" s="3"/>
      <c r="B16" s="3"/>
      <c r="C16" s="3" t="s">
        <v>43</v>
      </c>
      <c r="D16" s="3"/>
      <c r="E16" s="17"/>
    </row>
    <row r="17" spans="1:5">
      <c r="A17" s="3">
        <v>6</v>
      </c>
      <c r="B17" s="3" t="s">
        <v>44</v>
      </c>
      <c r="C17" s="3" t="s">
        <v>45</v>
      </c>
      <c r="D17" s="3"/>
      <c r="E17" s="17"/>
    </row>
    <row r="18" spans="1:5">
      <c r="A18" s="3"/>
      <c r="B18" s="3"/>
      <c r="C18" s="3" t="s">
        <v>46</v>
      </c>
      <c r="D18" s="3"/>
      <c r="E18" s="17"/>
    </row>
    <row r="19" spans="1:5">
      <c r="A19" s="3"/>
      <c r="B19" s="3"/>
      <c r="C19" s="3" t="s">
        <v>47</v>
      </c>
      <c r="D19" s="3"/>
      <c r="E19" s="17"/>
    </row>
    <row r="20" spans="1:5">
      <c r="A20" s="3">
        <v>7</v>
      </c>
      <c r="B20" s="3" t="s">
        <v>215</v>
      </c>
      <c r="C20" s="3"/>
      <c r="D20" s="3"/>
      <c r="E20" s="17"/>
    </row>
    <row r="21" spans="1:5">
      <c r="A21" s="3">
        <v>8</v>
      </c>
      <c r="B21" s="3" t="s">
        <v>19</v>
      </c>
      <c r="C21" s="3"/>
      <c r="D21" s="3"/>
      <c r="E21" s="17"/>
    </row>
    <row r="22" spans="1:5">
      <c r="A22" s="3">
        <v>9</v>
      </c>
      <c r="B22" s="3" t="s">
        <v>20</v>
      </c>
      <c r="C22" s="3"/>
      <c r="D22" s="3"/>
      <c r="E22" s="17"/>
    </row>
    <row r="23" spans="1:5">
      <c r="A23" s="3">
        <v>10</v>
      </c>
      <c r="B23" s="3" t="s">
        <v>48</v>
      </c>
      <c r="C23" s="3"/>
      <c r="D23" s="3"/>
      <c r="E23" s="17"/>
    </row>
    <row r="24" spans="1:5">
      <c r="A24" s="3">
        <v>11</v>
      </c>
      <c r="B24" s="3" t="s">
        <v>49</v>
      </c>
      <c r="C24" s="3"/>
      <c r="D24" s="3"/>
      <c r="E24" s="17"/>
    </row>
    <row r="25" spans="1:5">
      <c r="A25" s="3">
        <v>12</v>
      </c>
      <c r="B25" s="3" t="s">
        <v>50</v>
      </c>
      <c r="C25" s="3"/>
      <c r="D25" s="3"/>
      <c r="E25" s="17"/>
    </row>
    <row r="26" spans="1:5">
      <c r="A26" s="3">
        <v>13</v>
      </c>
      <c r="B26" s="3" t="s">
        <v>51</v>
      </c>
      <c r="C26" s="3"/>
      <c r="D26" s="3"/>
      <c r="E26" s="17"/>
    </row>
    <row r="27" spans="1:5">
      <c r="A27" s="3">
        <v>14</v>
      </c>
      <c r="B27" s="3" t="s">
        <v>52</v>
      </c>
      <c r="C27" s="3"/>
      <c r="D27" s="3"/>
      <c r="E27" s="17"/>
    </row>
    <row r="28" spans="1:5">
      <c r="A28" s="3">
        <v>15</v>
      </c>
      <c r="B28" s="3" t="s">
        <v>53</v>
      </c>
      <c r="C28" s="3"/>
      <c r="D28" s="3"/>
      <c r="E28" s="17"/>
    </row>
    <row r="29" spans="1:5">
      <c r="A29" s="3">
        <v>16</v>
      </c>
      <c r="B29" s="3" t="s">
        <v>54</v>
      </c>
      <c r="C29" s="3"/>
      <c r="D29" s="3"/>
      <c r="E29" s="18">
        <f>SUM(E11:E28)</f>
        <v>0</v>
      </c>
    </row>
  </sheetData>
  <sheetProtection password="96C5" sheet="1" objects="1" scenarios="1"/>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E29"/>
  <sheetViews>
    <sheetView workbookViewId="0">
      <selection activeCell="F15" sqref="F15"/>
    </sheetView>
  </sheetViews>
  <sheetFormatPr defaultRowHeight="12.75"/>
  <cols>
    <col min="2" max="2" width="30.140625" customWidth="1"/>
    <col min="3" max="3" width="15.5703125" customWidth="1"/>
    <col min="5" max="5" width="11.7109375" customWidth="1"/>
  </cols>
  <sheetData>
    <row r="1" spans="1:5">
      <c r="A1" s="1" t="s">
        <v>55</v>
      </c>
      <c r="B1" s="1"/>
      <c r="C1" s="2"/>
      <c r="D1" s="6"/>
      <c r="E1" s="14"/>
    </row>
    <row r="2" spans="1:5">
      <c r="A2" s="1" t="s">
        <v>1</v>
      </c>
      <c r="B2" s="3"/>
      <c r="C2" s="4"/>
      <c r="D2" s="5"/>
      <c r="E2" s="4"/>
    </row>
    <row r="3" spans="1:5">
      <c r="A3" s="1" t="s">
        <v>56</v>
      </c>
      <c r="B3" s="1"/>
      <c r="C3" s="2"/>
      <c r="D3" s="6"/>
      <c r="E3" s="14"/>
    </row>
    <row r="4" spans="1:5">
      <c r="A4" s="5"/>
      <c r="B4" s="5"/>
      <c r="C4" s="2"/>
      <c r="D4" s="6"/>
      <c r="E4" s="14"/>
    </row>
    <row r="5" spans="1:5">
      <c r="A5" s="1" t="s">
        <v>276</v>
      </c>
      <c r="B5" s="1"/>
      <c r="C5" s="6"/>
      <c r="D5" s="1" t="str">
        <f>IF(INDEX(DETAILS,1,1)="","",INDEX(DETAILS,1,1))</f>
        <v/>
      </c>
      <c r="E5" s="14"/>
    </row>
    <row r="6" spans="1:5">
      <c r="A6" s="1" t="s">
        <v>277</v>
      </c>
      <c r="B6" s="1"/>
      <c r="C6" s="6"/>
      <c r="D6" s="1" t="str">
        <f>IF(INDEX(DETAILS,2,1)="","",INDEX(DETAILS,2,1))</f>
        <v/>
      </c>
      <c r="E6" s="14"/>
    </row>
    <row r="7" spans="1:5">
      <c r="A7" s="1" t="s">
        <v>278</v>
      </c>
      <c r="B7" s="1"/>
      <c r="C7" s="6"/>
      <c r="D7" s="1" t="str">
        <f>IF(INDEX(DETAILS,3,1)="","",INDEX(DETAILS,3,1))</f>
        <v/>
      </c>
      <c r="E7" s="19"/>
    </row>
    <row r="8" spans="1:5">
      <c r="A8" s="15"/>
      <c r="B8" s="15"/>
      <c r="C8" s="15"/>
      <c r="D8" s="15"/>
      <c r="E8" s="92"/>
    </row>
    <row r="9" spans="1:5" ht="38.25">
      <c r="A9" s="15"/>
      <c r="B9" s="15"/>
      <c r="C9" s="15"/>
      <c r="D9" s="15"/>
      <c r="E9" s="90" t="str">
        <f>'FORM 1'!E9</f>
        <v>Year Ended 31 July 2002</v>
      </c>
    </row>
    <row r="10" spans="1:5">
      <c r="A10" s="6"/>
      <c r="B10" s="6"/>
      <c r="C10" s="6"/>
      <c r="D10" s="6"/>
      <c r="E10" s="91" t="s">
        <v>6</v>
      </c>
    </row>
    <row r="11" spans="1:5">
      <c r="A11" s="3">
        <v>1</v>
      </c>
      <c r="B11" s="3" t="s">
        <v>38</v>
      </c>
      <c r="C11" s="3" t="s">
        <v>57</v>
      </c>
      <c r="D11" s="3"/>
      <c r="E11" s="8"/>
    </row>
    <row r="12" spans="1:5">
      <c r="A12" s="3"/>
      <c r="B12" s="3"/>
      <c r="C12" s="3" t="s">
        <v>58</v>
      </c>
      <c r="D12" s="3"/>
      <c r="E12" s="8"/>
    </row>
    <row r="13" spans="1:5">
      <c r="A13" s="3">
        <v>2</v>
      </c>
      <c r="B13" s="3" t="s">
        <v>214</v>
      </c>
      <c r="C13" s="3"/>
      <c r="D13" s="3"/>
      <c r="E13" s="8"/>
    </row>
    <row r="14" spans="1:5">
      <c r="A14" s="3">
        <v>3</v>
      </c>
      <c r="B14" s="3" t="s">
        <v>39</v>
      </c>
      <c r="C14" s="3"/>
      <c r="D14" s="3"/>
      <c r="E14" s="8"/>
    </row>
    <row r="15" spans="1:5">
      <c r="A15" s="3">
        <v>4</v>
      </c>
      <c r="B15" s="3" t="s">
        <v>40</v>
      </c>
      <c r="C15" s="3"/>
      <c r="D15" s="3"/>
      <c r="E15" s="8"/>
    </row>
    <row r="16" spans="1:5">
      <c r="A16" s="3">
        <v>5</v>
      </c>
      <c r="B16" s="3" t="s">
        <v>44</v>
      </c>
      <c r="C16" s="3" t="s">
        <v>45</v>
      </c>
      <c r="D16" s="3"/>
      <c r="E16" s="8"/>
    </row>
    <row r="17" spans="1:5">
      <c r="A17" s="3"/>
      <c r="B17" s="3"/>
      <c r="C17" s="3" t="s">
        <v>46</v>
      </c>
      <c r="D17" s="3"/>
      <c r="E17" s="8"/>
    </row>
    <row r="18" spans="1:5">
      <c r="A18" s="3">
        <v>6</v>
      </c>
      <c r="B18" s="3" t="s">
        <v>215</v>
      </c>
      <c r="C18" s="3"/>
      <c r="D18" s="3"/>
      <c r="E18" s="8"/>
    </row>
    <row r="19" spans="1:5">
      <c r="A19" s="3">
        <v>7</v>
      </c>
      <c r="B19" s="3" t="s">
        <v>19</v>
      </c>
      <c r="C19" s="3"/>
      <c r="D19" s="3"/>
      <c r="E19" s="8"/>
    </row>
    <row r="20" spans="1:5">
      <c r="A20" s="3">
        <v>8</v>
      </c>
      <c r="B20" s="3" t="s">
        <v>20</v>
      </c>
      <c r="C20" s="3"/>
      <c r="D20" s="3"/>
      <c r="E20" s="8"/>
    </row>
    <row r="21" spans="1:5">
      <c r="A21" s="3">
        <v>9</v>
      </c>
      <c r="B21" s="3" t="s">
        <v>48</v>
      </c>
      <c r="C21" s="3"/>
      <c r="D21" s="3"/>
      <c r="E21" s="8"/>
    </row>
    <row r="22" spans="1:5">
      <c r="A22" s="3">
        <v>10</v>
      </c>
      <c r="B22" s="3" t="s">
        <v>49</v>
      </c>
      <c r="C22" s="3"/>
      <c r="D22" s="3"/>
      <c r="E22" s="8"/>
    </row>
    <row r="23" spans="1:5">
      <c r="A23" s="3">
        <v>11</v>
      </c>
      <c r="B23" s="3" t="s">
        <v>59</v>
      </c>
      <c r="C23" s="3"/>
      <c r="D23" s="3"/>
      <c r="E23" s="8"/>
    </row>
    <row r="24" spans="1:5">
      <c r="A24" s="3">
        <v>12</v>
      </c>
      <c r="B24" s="3" t="s">
        <v>60</v>
      </c>
      <c r="C24" s="3"/>
      <c r="D24" s="3"/>
      <c r="E24" s="9">
        <f>SUM(E11:E23)</f>
        <v>0</v>
      </c>
    </row>
    <row r="25" spans="1:5">
      <c r="A25" s="3">
        <v>13</v>
      </c>
      <c r="B25" s="3" t="s">
        <v>61</v>
      </c>
      <c r="C25" s="3" t="s">
        <v>62</v>
      </c>
      <c r="D25" s="3"/>
      <c r="E25" s="8"/>
    </row>
    <row r="26" spans="1:5">
      <c r="A26" s="3"/>
      <c r="B26" s="3"/>
      <c r="C26" s="3" t="s">
        <v>63</v>
      </c>
      <c r="D26" s="3"/>
      <c r="E26" s="8"/>
    </row>
    <row r="27" spans="1:5">
      <c r="A27" s="3">
        <v>14</v>
      </c>
      <c r="B27" s="3" t="s">
        <v>64</v>
      </c>
      <c r="C27" s="3"/>
      <c r="D27" s="3"/>
      <c r="E27" s="9">
        <f>E24+E25+E26</f>
        <v>0</v>
      </c>
    </row>
    <row r="28" spans="1:5">
      <c r="A28" s="3">
        <v>15</v>
      </c>
      <c r="B28" s="3" t="s">
        <v>65</v>
      </c>
      <c r="C28" s="3"/>
      <c r="D28" s="3"/>
      <c r="E28" s="9">
        <f>'FORM 2A'!E29</f>
        <v>0</v>
      </c>
    </row>
    <row r="29" spans="1:5">
      <c r="A29" s="3">
        <v>16</v>
      </c>
      <c r="B29" s="3" t="s">
        <v>66</v>
      </c>
      <c r="C29" s="3"/>
      <c r="D29" s="3"/>
      <c r="E29" s="9">
        <f>E27+E28</f>
        <v>0</v>
      </c>
    </row>
  </sheetData>
  <sheetProtection password="96C5" sheet="1" objects="1" scenarios="1"/>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E62"/>
  <sheetViews>
    <sheetView topLeftCell="A18" zoomScaleNormal="100" workbookViewId="0">
      <selection activeCell="E27" sqref="E27"/>
    </sheetView>
  </sheetViews>
  <sheetFormatPr defaultRowHeight="12.75"/>
  <cols>
    <col min="1" max="1" width="2.85546875" customWidth="1"/>
    <col min="2" max="2" width="21.85546875" customWidth="1"/>
    <col min="3" max="3" width="33.85546875" customWidth="1"/>
    <col min="5" max="5" width="11.85546875" customWidth="1"/>
  </cols>
  <sheetData>
    <row r="1" spans="1:5">
      <c r="A1" s="1" t="s">
        <v>67</v>
      </c>
      <c r="B1" s="1"/>
      <c r="C1" s="5"/>
      <c r="D1" s="6"/>
      <c r="E1" s="14"/>
    </row>
    <row r="2" spans="1:5">
      <c r="A2" s="1" t="s">
        <v>1</v>
      </c>
      <c r="B2" s="3"/>
      <c r="C2" s="4"/>
      <c r="D2" s="5"/>
      <c r="E2" s="4"/>
    </row>
    <row r="3" spans="1:5">
      <c r="A3" s="1" t="s">
        <v>68</v>
      </c>
      <c r="B3" s="1"/>
      <c r="C3" s="5"/>
      <c r="D3" s="6"/>
      <c r="E3" s="14"/>
    </row>
    <row r="4" spans="1:5">
      <c r="A4" s="5"/>
      <c r="B4" s="5"/>
      <c r="C4" s="5"/>
      <c r="D4" s="6"/>
      <c r="E4" s="14"/>
    </row>
    <row r="5" spans="1:5">
      <c r="A5" s="1" t="s">
        <v>276</v>
      </c>
      <c r="B5" s="1"/>
      <c r="C5" s="6"/>
      <c r="D5" s="1" t="str">
        <f>IF(INDEX(DETAILS,1,1)="","",INDEX(DETAILS,1,1))</f>
        <v/>
      </c>
      <c r="E5" s="14"/>
    </row>
    <row r="6" spans="1:5">
      <c r="A6" s="1" t="s">
        <v>277</v>
      </c>
      <c r="B6" s="1"/>
      <c r="C6" s="6"/>
      <c r="D6" s="1" t="str">
        <f>IF(INDEX(DETAILS,2,1)="","",INDEX(DETAILS,2,1))</f>
        <v/>
      </c>
      <c r="E6" s="14"/>
    </row>
    <row r="7" spans="1:5">
      <c r="A7" s="1" t="s">
        <v>278</v>
      </c>
      <c r="B7" s="1"/>
      <c r="C7" s="6"/>
      <c r="D7" s="1" t="str">
        <f>IF(INDEX(DETAILS,3,1)="","",INDEX(DETAILS,3,1))</f>
        <v/>
      </c>
      <c r="E7" s="14"/>
    </row>
    <row r="8" spans="1:5">
      <c r="A8" s="5"/>
      <c r="B8" s="5"/>
      <c r="C8" s="5"/>
      <c r="D8" s="6"/>
      <c r="E8" s="14"/>
    </row>
    <row r="9" spans="1:5" ht="25.5">
      <c r="A9" s="20" t="s">
        <v>69</v>
      </c>
      <c r="B9" s="21"/>
      <c r="C9" s="21"/>
      <c r="D9" s="10"/>
      <c r="E9" s="90" t="str">
        <f>'FORM 1'!E9</f>
        <v>Year Ended 31 July 2002</v>
      </c>
    </row>
    <row r="10" spans="1:5">
      <c r="A10" s="3"/>
      <c r="B10" s="3"/>
      <c r="C10" s="3"/>
      <c r="D10" s="3"/>
      <c r="E10" s="91" t="s">
        <v>6</v>
      </c>
    </row>
    <row r="11" spans="1:5">
      <c r="A11" s="3">
        <v>1</v>
      </c>
      <c r="B11" s="3" t="s">
        <v>287</v>
      </c>
      <c r="C11" s="3" t="s">
        <v>70</v>
      </c>
      <c r="D11" s="3"/>
      <c r="E11" s="8"/>
    </row>
    <row r="12" spans="1:5">
      <c r="A12" s="3"/>
      <c r="B12" s="3"/>
      <c r="C12" s="3" t="s">
        <v>71</v>
      </c>
      <c r="D12" s="3"/>
      <c r="E12" s="8"/>
    </row>
    <row r="13" spans="1:5">
      <c r="A13" s="3"/>
      <c r="B13" s="3"/>
      <c r="C13" s="3" t="s">
        <v>72</v>
      </c>
      <c r="D13" s="3"/>
      <c r="E13" s="8"/>
    </row>
    <row r="14" spans="1:5">
      <c r="A14" s="3"/>
      <c r="B14" s="3"/>
      <c r="C14" s="3" t="s">
        <v>73</v>
      </c>
      <c r="D14" s="3"/>
      <c r="E14" s="8"/>
    </row>
    <row r="15" spans="1:5">
      <c r="A15" s="3"/>
      <c r="B15" s="3"/>
      <c r="C15" s="3" t="s">
        <v>74</v>
      </c>
      <c r="D15" s="3"/>
      <c r="E15" s="8"/>
    </row>
    <row r="16" spans="1:5">
      <c r="A16" s="3"/>
      <c r="B16" s="3"/>
      <c r="C16" s="3" t="s">
        <v>75</v>
      </c>
      <c r="D16" s="3"/>
      <c r="E16" s="8"/>
    </row>
    <row r="17" spans="1:5">
      <c r="A17" s="3"/>
      <c r="B17" s="3"/>
      <c r="C17" s="3" t="s">
        <v>76</v>
      </c>
      <c r="D17" s="3"/>
      <c r="E17" s="8"/>
    </row>
    <row r="18" spans="1:5">
      <c r="A18" s="3"/>
      <c r="B18" s="3"/>
      <c r="C18" s="3" t="s">
        <v>77</v>
      </c>
      <c r="D18" s="3"/>
      <c r="E18" s="8"/>
    </row>
    <row r="19" spans="1:5">
      <c r="A19" s="3"/>
      <c r="B19" s="3"/>
      <c r="C19" s="1" t="s">
        <v>78</v>
      </c>
      <c r="D19" s="3"/>
      <c r="E19" s="24">
        <f>SUM(E11:E18)</f>
        <v>0</v>
      </c>
    </row>
    <row r="20" spans="1:5">
      <c r="A20" s="3"/>
      <c r="B20" s="3"/>
      <c r="C20" s="3"/>
      <c r="D20" s="3"/>
      <c r="E20" s="22"/>
    </row>
    <row r="21" spans="1:5">
      <c r="A21" s="3">
        <v>2</v>
      </c>
      <c r="B21" s="3" t="s">
        <v>79</v>
      </c>
      <c r="C21" s="3" t="s">
        <v>80</v>
      </c>
      <c r="D21" s="3"/>
      <c r="E21" s="8"/>
    </row>
    <row r="22" spans="1:5">
      <c r="A22" s="3"/>
      <c r="B22" s="3"/>
      <c r="C22" s="3" t="s">
        <v>81</v>
      </c>
      <c r="D22" s="3"/>
      <c r="E22" s="8"/>
    </row>
    <row r="23" spans="1:5">
      <c r="A23" s="3"/>
      <c r="B23" s="3"/>
      <c r="C23" s="3" t="s">
        <v>82</v>
      </c>
      <c r="D23" s="3"/>
      <c r="E23" s="8"/>
    </row>
    <row r="24" spans="1:5">
      <c r="A24" s="3"/>
      <c r="B24" s="3"/>
      <c r="C24" s="3" t="s">
        <v>83</v>
      </c>
      <c r="D24" s="3"/>
      <c r="E24" s="8"/>
    </row>
    <row r="25" spans="1:5">
      <c r="A25" s="3"/>
      <c r="B25" s="3"/>
      <c r="C25" s="1" t="s">
        <v>84</v>
      </c>
      <c r="D25" s="3"/>
      <c r="E25" s="24">
        <f>SUM(E21:E24)</f>
        <v>0</v>
      </c>
    </row>
    <row r="26" spans="1:5">
      <c r="A26" s="3"/>
      <c r="B26" s="3"/>
      <c r="C26" s="3"/>
      <c r="D26" s="3"/>
      <c r="E26" s="22"/>
    </row>
    <row r="27" spans="1:5">
      <c r="A27" s="3">
        <v>3</v>
      </c>
      <c r="B27" s="3" t="s">
        <v>85</v>
      </c>
      <c r="C27" s="3" t="s">
        <v>86</v>
      </c>
      <c r="D27" s="3"/>
      <c r="E27" s="8"/>
    </row>
    <row r="28" spans="1:5">
      <c r="A28" s="3"/>
      <c r="B28" s="3" t="s">
        <v>87</v>
      </c>
      <c r="C28" s="3" t="s">
        <v>88</v>
      </c>
      <c r="D28" s="3"/>
      <c r="E28" s="8"/>
    </row>
    <row r="29" spans="1:5">
      <c r="A29" s="3"/>
      <c r="B29" s="3"/>
      <c r="C29" s="3" t="s">
        <v>89</v>
      </c>
      <c r="D29" s="3"/>
      <c r="E29" s="8"/>
    </row>
    <row r="30" spans="1:5">
      <c r="A30" s="3"/>
      <c r="B30" s="3"/>
      <c r="C30" s="3" t="s">
        <v>90</v>
      </c>
      <c r="D30" s="3"/>
      <c r="E30" s="8"/>
    </row>
    <row r="31" spans="1:5">
      <c r="A31" s="3"/>
      <c r="B31" s="3"/>
      <c r="C31" s="3" t="s">
        <v>91</v>
      </c>
      <c r="D31" s="3"/>
      <c r="E31" s="8"/>
    </row>
    <row r="32" spans="1:5">
      <c r="A32" s="3"/>
      <c r="B32" s="3"/>
      <c r="C32" s="3" t="s">
        <v>92</v>
      </c>
      <c r="D32" s="3"/>
      <c r="E32" s="8"/>
    </row>
    <row r="33" spans="1:5">
      <c r="A33" s="3"/>
      <c r="B33" s="3"/>
      <c r="C33" s="3" t="s">
        <v>93</v>
      </c>
      <c r="D33" s="3"/>
      <c r="E33" s="8"/>
    </row>
    <row r="34" spans="1:5">
      <c r="A34" s="1"/>
      <c r="B34" s="1"/>
      <c r="C34" s="1" t="s">
        <v>94</v>
      </c>
      <c r="D34" s="3"/>
      <c r="E34" s="24">
        <f>SUM(E27:E33)</f>
        <v>0</v>
      </c>
    </row>
    <row r="35" spans="1:5">
      <c r="A35" s="1"/>
      <c r="B35" s="1"/>
      <c r="C35" s="1"/>
      <c r="D35" s="3"/>
      <c r="E35" s="22"/>
    </row>
    <row r="36" spans="1:5">
      <c r="A36" s="1">
        <v>4</v>
      </c>
      <c r="B36" s="1" t="s">
        <v>95</v>
      </c>
      <c r="C36" s="1"/>
      <c r="D36" s="3"/>
      <c r="E36" s="24">
        <f>E25-E34</f>
        <v>0</v>
      </c>
    </row>
    <row r="37" spans="1:5">
      <c r="A37" s="3"/>
      <c r="B37" s="3"/>
      <c r="C37" s="3"/>
      <c r="D37" s="3"/>
      <c r="E37" s="22"/>
    </row>
    <row r="38" spans="1:5">
      <c r="A38" s="1">
        <v>5</v>
      </c>
      <c r="B38" s="1" t="s">
        <v>96</v>
      </c>
      <c r="C38" s="3"/>
      <c r="D38" s="3"/>
      <c r="E38" s="24">
        <f>E19+E36</f>
        <v>0</v>
      </c>
    </row>
    <row r="39" spans="1:5">
      <c r="A39" s="3"/>
      <c r="B39" s="3"/>
      <c r="C39" s="3"/>
      <c r="D39" s="3"/>
      <c r="E39" s="22"/>
    </row>
    <row r="40" spans="1:5">
      <c r="A40" s="3">
        <v>6</v>
      </c>
      <c r="B40" s="3" t="s">
        <v>97</v>
      </c>
      <c r="C40" s="3" t="s">
        <v>98</v>
      </c>
      <c r="D40" s="3"/>
      <c r="E40" s="8"/>
    </row>
    <row r="41" spans="1:5">
      <c r="A41" s="3"/>
      <c r="B41" s="3" t="s">
        <v>99</v>
      </c>
      <c r="C41" s="3" t="s">
        <v>100</v>
      </c>
      <c r="D41" s="3"/>
      <c r="E41" s="8"/>
    </row>
    <row r="42" spans="1:5">
      <c r="A42" s="3"/>
      <c r="B42" s="3"/>
      <c r="C42" s="3" t="s">
        <v>101</v>
      </c>
      <c r="D42" s="3"/>
      <c r="E42" s="8"/>
    </row>
    <row r="43" spans="1:5">
      <c r="A43" s="3"/>
      <c r="B43" s="3"/>
      <c r="C43" s="1" t="s">
        <v>102</v>
      </c>
      <c r="D43" s="3"/>
      <c r="E43" s="24">
        <f>SUM(E40:E42)</f>
        <v>0</v>
      </c>
    </row>
    <row r="44" spans="1:5">
      <c r="A44" s="3"/>
      <c r="B44" s="3"/>
      <c r="C44" s="3"/>
      <c r="D44" s="3"/>
      <c r="E44" s="22"/>
    </row>
    <row r="45" spans="1:5">
      <c r="A45" s="3">
        <v>7</v>
      </c>
      <c r="B45" s="3" t="s">
        <v>103</v>
      </c>
      <c r="C45" s="3"/>
      <c r="D45" s="3"/>
      <c r="E45" s="23"/>
    </row>
    <row r="46" spans="1:5">
      <c r="A46" s="3"/>
      <c r="B46" s="3"/>
      <c r="C46" s="3"/>
      <c r="D46" s="3"/>
      <c r="E46" s="22"/>
    </row>
    <row r="47" spans="1:5">
      <c r="A47" s="3"/>
      <c r="B47" s="3"/>
      <c r="C47" s="1"/>
      <c r="D47" s="3"/>
      <c r="E47" s="6"/>
    </row>
    <row r="48" spans="1:5">
      <c r="A48" s="1">
        <v>8</v>
      </c>
      <c r="B48" s="1" t="s">
        <v>104</v>
      </c>
      <c r="C48" s="1"/>
      <c r="D48" s="3"/>
      <c r="E48" s="24">
        <f>E38-E43-E45</f>
        <v>0</v>
      </c>
    </row>
    <row r="49" spans="1:5">
      <c r="A49" s="1"/>
      <c r="B49" s="1"/>
      <c r="C49" s="3"/>
      <c r="D49" s="3"/>
      <c r="E49" s="22"/>
    </row>
    <row r="50" spans="1:5">
      <c r="A50" s="3">
        <v>9</v>
      </c>
      <c r="B50" s="3" t="s">
        <v>105</v>
      </c>
      <c r="C50" s="3"/>
      <c r="D50" s="3"/>
      <c r="E50" s="8"/>
    </row>
    <row r="51" spans="1:5">
      <c r="A51" s="3"/>
      <c r="B51" s="3"/>
      <c r="C51" s="3"/>
      <c r="D51" s="3"/>
    </row>
    <row r="52" spans="1:5">
      <c r="A52" s="3">
        <v>10</v>
      </c>
      <c r="B52" s="3" t="s">
        <v>106</v>
      </c>
      <c r="C52" s="3"/>
      <c r="D52" s="3"/>
      <c r="E52" s="8"/>
    </row>
    <row r="53" spans="1:5">
      <c r="A53" s="3">
        <v>11</v>
      </c>
      <c r="B53" s="3" t="s">
        <v>107</v>
      </c>
      <c r="C53" s="3"/>
      <c r="D53" s="3"/>
      <c r="E53" s="8"/>
    </row>
    <row r="54" spans="1:5">
      <c r="A54" s="3">
        <v>12</v>
      </c>
      <c r="B54" s="3" t="s">
        <v>108</v>
      </c>
      <c r="C54" s="3"/>
      <c r="D54" s="3"/>
      <c r="E54" s="8"/>
    </row>
    <row r="55" spans="1:5">
      <c r="A55" s="3">
        <v>13</v>
      </c>
      <c r="B55" s="3" t="s">
        <v>109</v>
      </c>
      <c r="C55" s="3"/>
      <c r="D55" s="3"/>
      <c r="E55" s="9">
        <f>'FORM 1'!F63</f>
        <v>0</v>
      </c>
    </row>
    <row r="56" spans="1:5">
      <c r="A56" s="3"/>
      <c r="B56" s="3"/>
      <c r="C56" s="1"/>
      <c r="D56" s="3"/>
      <c r="E56" s="22"/>
    </row>
    <row r="57" spans="1:5">
      <c r="A57" s="1">
        <v>14</v>
      </c>
      <c r="B57" s="1" t="s">
        <v>110</v>
      </c>
      <c r="C57" s="1"/>
      <c r="D57" s="3"/>
      <c r="E57" s="24">
        <f>E52+E53+E54+E55</f>
        <v>0</v>
      </c>
    </row>
    <row r="58" spans="1:5">
      <c r="A58" s="1"/>
      <c r="B58" s="1"/>
      <c r="C58" s="1"/>
      <c r="D58" s="3"/>
      <c r="E58" s="14"/>
    </row>
    <row r="59" spans="1:5">
      <c r="A59" s="1">
        <v>15</v>
      </c>
      <c r="B59" s="1" t="s">
        <v>111</v>
      </c>
      <c r="C59" s="1"/>
      <c r="D59" s="3"/>
      <c r="E59" s="25">
        <f>E50+E57</f>
        <v>0</v>
      </c>
    </row>
    <row r="61" spans="1:5" ht="15.75">
      <c r="B61" s="117" t="str">
        <f>IF(AND((E48)&lt;=(E59+5),(E48)&gt;=(E59-5)),"","Balance sheet does not balance")</f>
        <v/>
      </c>
    </row>
    <row r="62" spans="1:5" ht="15.75">
      <c r="B62" s="117" t="str">
        <f>IF(AND('FORM 4'!E51="N", E11+E14&lt;&gt;E52),"WARNING, total of inherited assets does not equal balance on revaluation reserve","")</f>
        <v/>
      </c>
    </row>
  </sheetData>
  <sheetProtection password="96C5" sheet="1" objects="1" scenarios="1"/>
  <phoneticPr fontId="0" type="noConversion"/>
  <pageMargins left="0.75" right="0.75" top="1" bottom="1"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dimension ref="A1:F79"/>
  <sheetViews>
    <sheetView zoomScaleNormal="100" workbookViewId="0">
      <selection activeCell="E15" sqref="E15"/>
    </sheetView>
  </sheetViews>
  <sheetFormatPr defaultRowHeight="12.75"/>
  <cols>
    <col min="1" max="1" width="3.42578125" customWidth="1"/>
    <col min="2" max="2" width="59.5703125" customWidth="1"/>
    <col min="5" max="5" width="11.85546875" bestFit="1" customWidth="1"/>
    <col min="6" max="6" width="19.7109375" customWidth="1"/>
  </cols>
  <sheetData>
    <row r="1" spans="1:6">
      <c r="A1" s="1" t="s">
        <v>112</v>
      </c>
      <c r="B1" s="1"/>
      <c r="C1" s="5"/>
      <c r="D1" s="6"/>
      <c r="E1" s="14"/>
      <c r="F1" s="6"/>
    </row>
    <row r="2" spans="1:6">
      <c r="A2" s="1" t="s">
        <v>1</v>
      </c>
      <c r="B2" s="3"/>
      <c r="C2" s="4"/>
      <c r="D2" s="5"/>
      <c r="E2" s="4"/>
    </row>
    <row r="3" spans="1:6">
      <c r="A3" s="1" t="s">
        <v>113</v>
      </c>
      <c r="B3" s="1"/>
      <c r="C3" s="5"/>
      <c r="D3" s="6"/>
      <c r="E3" s="14"/>
      <c r="F3" s="6"/>
    </row>
    <row r="4" spans="1:6">
      <c r="A4" s="5"/>
      <c r="B4" s="5"/>
      <c r="C4" s="5"/>
      <c r="D4" s="6"/>
      <c r="E4" s="14"/>
      <c r="F4" s="6"/>
    </row>
    <row r="5" spans="1:6">
      <c r="A5" s="1" t="s">
        <v>276</v>
      </c>
      <c r="B5" s="1"/>
      <c r="C5" s="6"/>
      <c r="D5" s="1" t="str">
        <f>IF(INDEX(DETAILS,1,1)="","",INDEX(DETAILS,1,1))</f>
        <v/>
      </c>
      <c r="E5" s="14"/>
      <c r="F5" s="6"/>
    </row>
    <row r="6" spans="1:6">
      <c r="A6" s="1" t="s">
        <v>277</v>
      </c>
      <c r="B6" s="1"/>
      <c r="C6" s="6"/>
      <c r="D6" s="1" t="str">
        <f>IF(INDEX(DETAILS,2,1)="","",INDEX(DETAILS,2,1))</f>
        <v/>
      </c>
      <c r="E6" s="14"/>
      <c r="F6" s="6"/>
    </row>
    <row r="7" spans="1:6">
      <c r="A7" s="1" t="s">
        <v>278</v>
      </c>
      <c r="B7" s="1"/>
      <c r="C7" s="6"/>
      <c r="D7" s="1" t="str">
        <f>IF(INDEX(DETAILS,3,1)="","",INDEX(DETAILS,3,1))</f>
        <v/>
      </c>
      <c r="E7" s="19"/>
      <c r="F7" s="6"/>
    </row>
    <row r="8" spans="1:6">
      <c r="A8" s="15"/>
      <c r="B8" s="15"/>
      <c r="C8" s="15"/>
      <c r="D8" s="15"/>
      <c r="E8" s="15"/>
      <c r="F8" s="15"/>
    </row>
    <row r="9" spans="1:6" ht="25.5">
      <c r="A9" s="26"/>
      <c r="B9" s="26"/>
      <c r="C9" s="26"/>
      <c r="D9" s="15"/>
      <c r="E9" s="90" t="str">
        <f>'FORM 1'!E9</f>
        <v>Year Ended 31 July 2002</v>
      </c>
      <c r="F9" s="15"/>
    </row>
    <row r="10" spans="1:6">
      <c r="A10" s="6"/>
      <c r="B10" s="6"/>
      <c r="C10" s="6"/>
      <c r="D10" s="6"/>
      <c r="E10" s="91" t="s">
        <v>6</v>
      </c>
      <c r="F10" s="6"/>
    </row>
    <row r="11" spans="1:6">
      <c r="A11" s="3">
        <v>1</v>
      </c>
      <c r="B11" s="3" t="s">
        <v>114</v>
      </c>
      <c r="C11" s="6"/>
      <c r="D11" s="6"/>
      <c r="E11" s="8"/>
      <c r="F11" s="6"/>
    </row>
    <row r="12" spans="1:6">
      <c r="A12" s="3"/>
      <c r="B12" s="3"/>
      <c r="C12" s="6"/>
      <c r="D12" s="6"/>
      <c r="E12" s="22"/>
      <c r="F12" s="6"/>
    </row>
    <row r="13" spans="1:6">
      <c r="A13" s="3">
        <v>2</v>
      </c>
      <c r="B13" s="3" t="s">
        <v>115</v>
      </c>
      <c r="C13" s="6"/>
      <c r="D13" s="6"/>
      <c r="E13" s="22"/>
      <c r="F13" s="6"/>
    </row>
    <row r="14" spans="1:6">
      <c r="A14" s="3"/>
      <c r="B14" s="3" t="s">
        <v>116</v>
      </c>
      <c r="C14" s="6"/>
      <c r="D14" s="6"/>
      <c r="E14" s="8"/>
      <c r="F14" s="6"/>
    </row>
    <row r="15" spans="1:6">
      <c r="A15" s="3"/>
      <c r="B15" s="3" t="s">
        <v>117</v>
      </c>
      <c r="C15" s="6"/>
      <c r="D15" s="6"/>
      <c r="E15" s="8"/>
      <c r="F15" s="6"/>
    </row>
    <row r="16" spans="1:6">
      <c r="A16" s="3"/>
      <c r="B16" s="3" t="s">
        <v>118</v>
      </c>
      <c r="C16" s="6"/>
      <c r="D16" s="6"/>
      <c r="E16" s="8"/>
      <c r="F16" s="6"/>
    </row>
    <row r="17" spans="1:6">
      <c r="A17" s="3"/>
      <c r="B17" s="3" t="s">
        <v>119</v>
      </c>
      <c r="C17" s="6"/>
      <c r="D17" s="6"/>
      <c r="E17" s="9">
        <f>SUM(E14:E16)</f>
        <v>0</v>
      </c>
      <c r="F17" s="6"/>
    </row>
    <row r="18" spans="1:6">
      <c r="A18" s="3"/>
      <c r="B18" s="3"/>
      <c r="C18" s="6"/>
      <c r="D18" s="6"/>
      <c r="E18" s="22"/>
      <c r="F18" s="6"/>
    </row>
    <row r="19" spans="1:6">
      <c r="A19" s="3">
        <v>3</v>
      </c>
      <c r="B19" s="3" t="s">
        <v>53</v>
      </c>
      <c r="C19" s="6"/>
      <c r="D19" s="6"/>
      <c r="E19" s="8"/>
      <c r="F19" s="6"/>
    </row>
    <row r="20" spans="1:6">
      <c r="A20" s="3"/>
      <c r="B20" s="3"/>
      <c r="C20" s="6"/>
      <c r="D20" s="6"/>
      <c r="E20" s="27"/>
      <c r="F20" s="6"/>
    </row>
    <row r="21" spans="1:6">
      <c r="A21" s="3">
        <v>4</v>
      </c>
      <c r="B21" s="3" t="s">
        <v>120</v>
      </c>
      <c r="C21" s="6"/>
      <c r="D21" s="6"/>
      <c r="E21" s="27"/>
      <c r="F21" s="6"/>
    </row>
    <row r="22" spans="1:6">
      <c r="A22" s="3"/>
      <c r="B22" s="3" t="s">
        <v>121</v>
      </c>
      <c r="C22" s="6"/>
      <c r="D22" s="6"/>
      <c r="E22" s="8"/>
      <c r="F22" s="6"/>
    </row>
    <row r="23" spans="1:6">
      <c r="A23" s="3"/>
      <c r="B23" s="3" t="s">
        <v>122</v>
      </c>
      <c r="C23" s="6"/>
      <c r="D23" s="6"/>
      <c r="E23" s="8"/>
      <c r="F23" s="6"/>
    </row>
    <row r="24" spans="1:6">
      <c r="A24" s="3"/>
      <c r="B24" s="3" t="s">
        <v>123</v>
      </c>
      <c r="C24" s="6"/>
      <c r="D24" s="6"/>
      <c r="E24" s="8"/>
      <c r="F24" s="6"/>
    </row>
    <row r="25" spans="1:6">
      <c r="A25" s="3"/>
      <c r="B25" s="3" t="s">
        <v>124</v>
      </c>
      <c r="C25" s="6"/>
      <c r="D25" s="6"/>
      <c r="E25" s="9">
        <f>SUM(E22:E24)</f>
        <v>0</v>
      </c>
      <c r="F25" s="6"/>
    </row>
    <row r="26" spans="1:6">
      <c r="A26" s="3"/>
      <c r="B26" s="3"/>
      <c r="C26" s="6"/>
      <c r="D26" s="6"/>
      <c r="E26" s="22"/>
      <c r="F26" s="6"/>
    </row>
    <row r="27" spans="1:6">
      <c r="A27" s="3">
        <v>5</v>
      </c>
      <c r="B27" s="3" t="s">
        <v>125</v>
      </c>
      <c r="C27" s="6"/>
      <c r="D27" s="6"/>
      <c r="E27" s="28"/>
      <c r="F27" s="6"/>
    </row>
    <row r="28" spans="1:6">
      <c r="A28" s="3"/>
      <c r="B28" s="3" t="s">
        <v>126</v>
      </c>
      <c r="C28" s="6"/>
      <c r="D28" s="6"/>
      <c r="E28" s="8"/>
      <c r="F28" s="6"/>
    </row>
    <row r="29" spans="1:6">
      <c r="A29" s="3"/>
      <c r="B29" s="3" t="s">
        <v>127</v>
      </c>
      <c r="C29" s="6"/>
      <c r="D29" s="6"/>
      <c r="E29" s="8"/>
      <c r="F29" s="6"/>
    </row>
    <row r="30" spans="1:6">
      <c r="A30" s="3"/>
      <c r="B30" s="3" t="s">
        <v>128</v>
      </c>
      <c r="C30" s="6"/>
      <c r="D30" s="6"/>
      <c r="E30" s="9">
        <f>E29+E28</f>
        <v>0</v>
      </c>
      <c r="F30" s="6"/>
    </row>
    <row r="31" spans="1:6">
      <c r="A31" s="3"/>
      <c r="B31" s="3"/>
      <c r="C31" s="6"/>
      <c r="D31" s="6"/>
      <c r="E31" s="22"/>
      <c r="F31" s="6"/>
    </row>
    <row r="32" spans="1:6">
      <c r="A32" s="3">
        <v>6</v>
      </c>
      <c r="B32" s="3" t="s">
        <v>129</v>
      </c>
      <c r="C32" s="6"/>
      <c r="D32" s="6"/>
      <c r="E32" s="22"/>
      <c r="F32" s="6"/>
    </row>
    <row r="33" spans="1:6">
      <c r="A33" s="3"/>
      <c r="B33" s="3" t="s">
        <v>130</v>
      </c>
      <c r="C33" s="6"/>
      <c r="D33" s="6"/>
      <c r="E33" s="8"/>
      <c r="F33" s="6"/>
    </row>
    <row r="34" spans="1:6">
      <c r="A34" s="3"/>
      <c r="B34" s="3" t="s">
        <v>131</v>
      </c>
      <c r="C34" s="6"/>
      <c r="D34" s="6"/>
      <c r="E34" s="8"/>
      <c r="F34" s="6"/>
    </row>
    <row r="35" spans="1:6">
      <c r="A35" s="3"/>
      <c r="B35" s="3" t="s">
        <v>132</v>
      </c>
      <c r="C35" s="6"/>
      <c r="D35" s="6"/>
      <c r="E35" s="8"/>
      <c r="F35" s="6"/>
    </row>
    <row r="36" spans="1:6">
      <c r="A36" s="3"/>
      <c r="B36" s="3" t="s">
        <v>133</v>
      </c>
      <c r="C36" s="6"/>
      <c r="D36" s="6"/>
      <c r="E36" s="8"/>
      <c r="F36" s="6"/>
    </row>
    <row r="37" spans="1:6">
      <c r="A37" s="3"/>
      <c r="B37" s="3" t="s">
        <v>134</v>
      </c>
      <c r="C37" s="6"/>
      <c r="D37" s="6"/>
      <c r="E37" s="8"/>
      <c r="F37" s="6"/>
    </row>
    <row r="38" spans="1:6">
      <c r="A38" s="3"/>
      <c r="B38" s="3" t="s">
        <v>135</v>
      </c>
      <c r="C38" s="6"/>
      <c r="D38" s="6"/>
      <c r="E38" s="9">
        <f>SUM(E33:E37)</f>
        <v>0</v>
      </c>
      <c r="F38" s="6"/>
    </row>
    <row r="39" spans="1:6">
      <c r="A39" s="3"/>
      <c r="B39" s="3"/>
      <c r="C39" s="6"/>
      <c r="D39" s="6"/>
      <c r="E39" s="22"/>
      <c r="F39" s="6"/>
    </row>
    <row r="40" spans="1:6">
      <c r="A40" s="3">
        <v>7</v>
      </c>
      <c r="B40" s="1" t="s">
        <v>136</v>
      </c>
      <c r="C40" s="2"/>
      <c r="D40" s="2"/>
      <c r="E40" s="24">
        <f>E11+E17+E19+E25+E30+E38</f>
        <v>0</v>
      </c>
      <c r="F40" s="6"/>
    </row>
    <row r="41" spans="1:6">
      <c r="A41" s="3"/>
      <c r="B41" s="3"/>
      <c r="C41" s="6"/>
      <c r="D41" s="6"/>
      <c r="E41" s="22"/>
      <c r="F41" s="6"/>
    </row>
    <row r="42" spans="1:6">
      <c r="A42" s="3">
        <v>8</v>
      </c>
      <c r="B42" s="3" t="s">
        <v>137</v>
      </c>
      <c r="C42" s="6"/>
      <c r="D42" s="6"/>
      <c r="E42" s="28"/>
      <c r="F42" s="6"/>
    </row>
    <row r="43" spans="1:6">
      <c r="A43" s="3"/>
      <c r="B43" s="3" t="s">
        <v>138</v>
      </c>
      <c r="C43" s="6"/>
      <c r="D43" s="6"/>
      <c r="E43" s="9">
        <f>E40</f>
        <v>0</v>
      </c>
      <c r="F43" s="6"/>
    </row>
    <row r="44" spans="1:6">
      <c r="A44" s="3"/>
      <c r="B44" s="3" t="s">
        <v>139</v>
      </c>
      <c r="C44" s="6"/>
      <c r="D44" s="6"/>
      <c r="E44" s="8"/>
      <c r="F44" s="6"/>
    </row>
    <row r="45" spans="1:6">
      <c r="A45" s="3"/>
      <c r="B45" s="3" t="s">
        <v>140</v>
      </c>
      <c r="C45" s="6"/>
      <c r="D45" s="6"/>
      <c r="E45" s="8"/>
      <c r="F45" s="6"/>
    </row>
    <row r="46" spans="1:6">
      <c r="A46" s="3"/>
      <c r="B46" s="3" t="s">
        <v>141</v>
      </c>
      <c r="C46" s="6"/>
      <c r="D46" s="6"/>
      <c r="E46" s="8"/>
      <c r="F46" s="6"/>
    </row>
    <row r="47" spans="1:6">
      <c r="A47" s="3"/>
      <c r="B47" s="3" t="s">
        <v>142</v>
      </c>
      <c r="C47" s="6"/>
      <c r="D47" s="6"/>
      <c r="E47" s="9">
        <f>E43+E44+E45+E46</f>
        <v>0</v>
      </c>
      <c r="F47" s="6"/>
    </row>
    <row r="48" spans="1:6">
      <c r="A48" s="3"/>
      <c r="B48" s="3" t="s">
        <v>143</v>
      </c>
      <c r="C48" s="6"/>
      <c r="D48" s="6"/>
      <c r="E48" s="29"/>
      <c r="F48" s="6"/>
    </row>
    <row r="49" spans="1:6">
      <c r="A49" s="3"/>
      <c r="B49" s="1" t="s">
        <v>144</v>
      </c>
      <c r="C49" s="2"/>
      <c r="D49" s="2"/>
      <c r="E49" s="89">
        <f>E47+E48</f>
        <v>0</v>
      </c>
      <c r="F49" s="6"/>
    </row>
    <row r="50" spans="1:6">
      <c r="A50" s="3"/>
      <c r="B50" s="3"/>
      <c r="C50" s="6"/>
      <c r="D50" s="6"/>
      <c r="E50" s="30"/>
      <c r="F50" s="6"/>
    </row>
    <row r="51" spans="1:6">
      <c r="A51" s="3">
        <v>9</v>
      </c>
      <c r="B51" s="3" t="s">
        <v>145</v>
      </c>
      <c r="C51" s="6"/>
      <c r="D51" s="6"/>
      <c r="E51" s="31"/>
      <c r="F51" s="3" t="s">
        <v>146</v>
      </c>
    </row>
    <row r="52" spans="1:6" ht="18">
      <c r="A52" s="3"/>
      <c r="B52" s="32" t="str">
        <f>IF(E51=A75," ",IF(E51=A76," ","Please insert Y or N"))</f>
        <v>Please insert Y or N</v>
      </c>
      <c r="C52" s="6"/>
      <c r="D52" s="6"/>
      <c r="E52" s="30"/>
      <c r="F52" s="6"/>
    </row>
    <row r="53" spans="1:6">
      <c r="A53" s="3">
        <v>10</v>
      </c>
      <c r="B53" s="3" t="s">
        <v>283</v>
      </c>
    </row>
    <row r="54" spans="1:6">
      <c r="A54" s="3"/>
      <c r="B54" s="3" t="s">
        <v>284</v>
      </c>
      <c r="E54" s="33"/>
      <c r="F54" s="3" t="s">
        <v>147</v>
      </c>
    </row>
    <row r="55" spans="1:6" ht="18">
      <c r="A55" s="34"/>
      <c r="B55" s="35" t="str">
        <f>IF(E54=A77,"",IF(E54=A78,"",IF(E54=A79,"","Please assign college to health group A, B or C")))</f>
        <v>Please assign college to health group A, B or C</v>
      </c>
      <c r="C55" s="36"/>
      <c r="D55" s="36"/>
      <c r="E55" s="36"/>
      <c r="F55" s="36"/>
    </row>
    <row r="56" spans="1:6">
      <c r="A56" s="3">
        <v>11</v>
      </c>
      <c r="B56" s="3" t="s">
        <v>263</v>
      </c>
      <c r="C56" s="6"/>
      <c r="D56" s="6"/>
      <c r="E56" s="6"/>
      <c r="F56" s="6"/>
    </row>
    <row r="57" spans="1:6">
      <c r="A57" s="3"/>
      <c r="B57" s="3" t="s">
        <v>264</v>
      </c>
      <c r="C57" s="6"/>
      <c r="D57" s="6"/>
      <c r="E57" s="6"/>
      <c r="F57" s="6"/>
    </row>
    <row r="58" spans="1:6">
      <c r="A58" s="3"/>
      <c r="B58" s="3" t="s">
        <v>285</v>
      </c>
      <c r="C58" s="6"/>
      <c r="D58" s="6"/>
      <c r="E58" s="6"/>
      <c r="F58" s="6"/>
    </row>
    <row r="59" spans="1:6">
      <c r="A59" s="3"/>
      <c r="B59" s="3" t="s">
        <v>286</v>
      </c>
      <c r="C59" s="6"/>
      <c r="D59" s="6"/>
      <c r="E59" s="6"/>
      <c r="F59" s="6"/>
    </row>
    <row r="60" spans="1:6">
      <c r="A60" s="3"/>
      <c r="B60" s="3"/>
      <c r="C60" s="6"/>
      <c r="D60" s="6"/>
      <c r="E60" s="6"/>
      <c r="F60" s="6"/>
    </row>
    <row r="61" spans="1:6">
      <c r="A61" s="3"/>
      <c r="B61" s="3"/>
      <c r="C61" s="6"/>
      <c r="D61" s="6"/>
      <c r="E61" s="6"/>
      <c r="F61" s="6"/>
    </row>
    <row r="62" spans="1:6">
      <c r="A62" s="3"/>
      <c r="B62" s="3"/>
      <c r="C62" s="6"/>
      <c r="D62" s="6"/>
      <c r="E62" s="6"/>
      <c r="F62" s="6"/>
    </row>
    <row r="63" spans="1:6">
      <c r="A63" s="3"/>
      <c r="B63" s="3"/>
      <c r="C63" s="3"/>
      <c r="D63" s="37"/>
      <c r="E63" s="38"/>
      <c r="F63" s="6"/>
    </row>
    <row r="64" spans="1:6">
      <c r="A64" s="3"/>
      <c r="B64" s="3"/>
      <c r="C64" s="4"/>
      <c r="D64" s="37"/>
      <c r="E64" s="38"/>
      <c r="F64" s="6"/>
    </row>
    <row r="65" spans="1:6">
      <c r="A65" s="3"/>
      <c r="B65" s="1" t="s">
        <v>262</v>
      </c>
      <c r="C65" s="1" t="s">
        <v>148</v>
      </c>
      <c r="D65" s="6"/>
      <c r="E65" s="6"/>
      <c r="F65" s="6"/>
    </row>
    <row r="75" spans="1:6" hidden="1">
      <c r="A75" s="118" t="s">
        <v>271</v>
      </c>
    </row>
    <row r="76" spans="1:6" hidden="1">
      <c r="A76" s="118" t="s">
        <v>272</v>
      </c>
    </row>
    <row r="77" spans="1:6" hidden="1">
      <c r="A77" t="s">
        <v>273</v>
      </c>
    </row>
    <row r="78" spans="1:6" hidden="1">
      <c r="A78" t="s">
        <v>274</v>
      </c>
    </row>
    <row r="79" spans="1:6" hidden="1">
      <c r="A79" t="s">
        <v>275</v>
      </c>
    </row>
  </sheetData>
  <sheetProtection password="96C5" sheet="1" objects="1" scenarios="1"/>
  <phoneticPr fontId="0" type="noConversion"/>
  <pageMargins left="0.75" right="0.75" top="1" bottom="1" header="0.5" footer="0.5"/>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dimension ref="A1:E34"/>
  <sheetViews>
    <sheetView topLeftCell="A16" zoomScaleNormal="100" workbookViewId="0">
      <selection activeCell="B24" sqref="B24"/>
    </sheetView>
  </sheetViews>
  <sheetFormatPr defaultRowHeight="12.75"/>
  <cols>
    <col min="2" max="2" width="45.42578125" customWidth="1"/>
    <col min="3" max="3" width="12.85546875" customWidth="1"/>
    <col min="5" max="5" width="13.140625" customWidth="1"/>
  </cols>
  <sheetData>
    <row r="1" spans="1:5">
      <c r="A1" s="1" t="s">
        <v>149</v>
      </c>
      <c r="B1" s="3"/>
      <c r="C1" s="4"/>
      <c r="D1" s="5"/>
      <c r="E1" s="4"/>
    </row>
    <row r="2" spans="1:5">
      <c r="A2" s="1" t="s">
        <v>1</v>
      </c>
      <c r="B2" s="3"/>
      <c r="C2" s="4"/>
      <c r="D2" s="5"/>
      <c r="E2" s="4"/>
    </row>
    <row r="3" spans="1:5">
      <c r="A3" s="1" t="s">
        <v>150</v>
      </c>
      <c r="B3" s="3"/>
      <c r="C3" s="4"/>
      <c r="D3" s="5"/>
      <c r="E3" s="4"/>
    </row>
    <row r="4" spans="1:5">
      <c r="A4" s="5"/>
      <c r="B4" s="4"/>
      <c r="C4" s="4"/>
      <c r="D4" s="5"/>
      <c r="E4" s="4"/>
    </row>
    <row r="5" spans="1:5">
      <c r="A5" s="1" t="s">
        <v>276</v>
      </c>
      <c r="B5" s="1"/>
      <c r="C5" s="6"/>
      <c r="D5" s="1" t="str">
        <f>IF(INDEX(DETAILS,1,1)="","",INDEX(DETAILS,1,1))</f>
        <v/>
      </c>
      <c r="E5" s="4"/>
    </row>
    <row r="6" spans="1:5">
      <c r="A6" s="1" t="s">
        <v>277</v>
      </c>
      <c r="B6" s="1"/>
      <c r="C6" s="6"/>
      <c r="D6" s="1" t="str">
        <f>IF(INDEX(DETAILS,2,1)="","",INDEX(DETAILS,2,1))</f>
        <v/>
      </c>
      <c r="E6" s="4"/>
    </row>
    <row r="7" spans="1:5">
      <c r="A7" s="1" t="s">
        <v>278</v>
      </c>
      <c r="B7" s="1"/>
      <c r="C7" s="6"/>
      <c r="D7" s="1" t="str">
        <f>IF(INDEX(DETAILS,3,1)="","",INDEX(DETAILS,3,1))</f>
        <v/>
      </c>
      <c r="E7" s="4"/>
    </row>
    <row r="8" spans="1:5">
      <c r="A8" s="5"/>
      <c r="B8" s="39"/>
      <c r="C8" s="39"/>
      <c r="D8" s="5"/>
      <c r="E8" s="4"/>
    </row>
    <row r="9" spans="1:5" ht="27.75">
      <c r="A9" s="5"/>
      <c r="B9" s="40"/>
      <c r="C9" s="39"/>
      <c r="D9" s="5"/>
      <c r="E9" s="93" t="str">
        <f>'FORM 1'!E9</f>
        <v>Year Ended 31 July 2002</v>
      </c>
    </row>
    <row r="10" spans="1:5">
      <c r="A10" s="5"/>
      <c r="B10" s="39"/>
      <c r="C10" s="39"/>
      <c r="D10" s="5"/>
      <c r="E10" s="81" t="s">
        <v>6</v>
      </c>
    </row>
    <row r="11" spans="1:5">
      <c r="A11" s="41"/>
      <c r="B11" s="42" t="s">
        <v>151</v>
      </c>
      <c r="C11" s="43"/>
      <c r="D11" s="5"/>
      <c r="E11" s="4"/>
    </row>
    <row r="12" spans="1:5">
      <c r="A12" s="41">
        <v>1</v>
      </c>
      <c r="B12" s="44" t="s">
        <v>152</v>
      </c>
      <c r="C12" s="12" t="s">
        <v>153</v>
      </c>
      <c r="D12" s="5"/>
      <c r="E12" s="8"/>
    </row>
    <row r="13" spans="1:5">
      <c r="A13" s="41"/>
      <c r="B13" s="44"/>
      <c r="C13" s="12" t="s">
        <v>154</v>
      </c>
      <c r="D13" s="5"/>
      <c r="E13" s="29"/>
    </row>
    <row r="14" spans="1:5">
      <c r="A14" s="41">
        <v>2</v>
      </c>
      <c r="B14" s="12" t="s">
        <v>155</v>
      </c>
      <c r="C14" s="45"/>
      <c r="D14" s="5"/>
      <c r="E14" s="23"/>
    </row>
    <row r="15" spans="1:5">
      <c r="A15" s="41">
        <v>3</v>
      </c>
      <c r="B15" s="46" t="s">
        <v>220</v>
      </c>
      <c r="C15" s="45"/>
      <c r="D15" s="5"/>
      <c r="E15" s="47"/>
    </row>
    <row r="16" spans="1:5">
      <c r="A16" s="41">
        <v>4</v>
      </c>
      <c r="B16" s="46" t="s">
        <v>156</v>
      </c>
      <c r="C16" s="45"/>
      <c r="D16" s="5"/>
      <c r="E16" s="47"/>
    </row>
    <row r="17" spans="1:5">
      <c r="A17" s="3">
        <v>5</v>
      </c>
      <c r="B17" s="48" t="s">
        <v>157</v>
      </c>
      <c r="C17" s="45"/>
      <c r="D17" s="5"/>
      <c r="E17" s="49"/>
    </row>
    <row r="18" spans="1:5">
      <c r="A18" s="3">
        <v>6</v>
      </c>
      <c r="B18" s="48" t="s">
        <v>158</v>
      </c>
      <c r="C18" s="43"/>
      <c r="D18" s="5"/>
      <c r="E18" s="49"/>
    </row>
    <row r="19" spans="1:5">
      <c r="A19" s="41">
        <v>7</v>
      </c>
      <c r="B19" s="12" t="s">
        <v>159</v>
      </c>
      <c r="C19" s="43"/>
      <c r="D19" s="5"/>
      <c r="E19" s="50"/>
    </row>
    <row r="20" spans="1:5">
      <c r="A20" s="41">
        <v>8</v>
      </c>
      <c r="B20" s="12" t="s">
        <v>216</v>
      </c>
      <c r="C20" s="43"/>
      <c r="D20" s="5"/>
      <c r="E20" s="23"/>
    </row>
    <row r="21" spans="1:5">
      <c r="A21" s="41">
        <v>9</v>
      </c>
      <c r="B21" s="12" t="s">
        <v>288</v>
      </c>
      <c r="C21" s="43"/>
      <c r="D21" s="5"/>
      <c r="E21" s="23"/>
    </row>
    <row r="22" spans="1:5">
      <c r="A22" s="41">
        <v>10</v>
      </c>
      <c r="B22" s="12" t="s">
        <v>219</v>
      </c>
      <c r="C22" s="43"/>
      <c r="D22" s="5"/>
      <c r="E22" s="23"/>
    </row>
    <row r="23" spans="1:5">
      <c r="A23" s="41">
        <v>11</v>
      </c>
      <c r="B23" s="12" t="s">
        <v>289</v>
      </c>
      <c r="C23" s="43"/>
      <c r="D23" s="5"/>
      <c r="E23" s="23"/>
    </row>
    <row r="24" spans="1:5">
      <c r="A24" s="41">
        <v>12</v>
      </c>
      <c r="B24" s="12" t="s">
        <v>290</v>
      </c>
      <c r="C24" s="43"/>
      <c r="D24" s="5"/>
      <c r="E24" s="23"/>
    </row>
    <row r="25" spans="1:5">
      <c r="A25" s="41">
        <v>13</v>
      </c>
      <c r="B25" s="12" t="s">
        <v>160</v>
      </c>
      <c r="C25" s="43"/>
      <c r="D25" s="5"/>
      <c r="E25" s="23"/>
    </row>
    <row r="26" spans="1:5">
      <c r="A26" s="41">
        <v>14</v>
      </c>
      <c r="B26" s="12" t="s">
        <v>161</v>
      </c>
      <c r="C26" s="45"/>
      <c r="D26" s="5"/>
      <c r="E26" s="51">
        <f>SUM(E12:E25)</f>
        <v>0</v>
      </c>
    </row>
    <row r="27" spans="1:5">
      <c r="A27" s="52"/>
      <c r="B27" s="53"/>
      <c r="C27" s="43"/>
      <c r="D27" s="5"/>
      <c r="E27" s="5"/>
    </row>
    <row r="28" spans="1:5">
      <c r="A28" s="57"/>
      <c r="B28" s="42" t="s">
        <v>163</v>
      </c>
      <c r="C28" s="54"/>
      <c r="D28" s="5"/>
      <c r="E28" s="58"/>
    </row>
    <row r="29" spans="1:5">
      <c r="A29" s="56"/>
      <c r="B29" s="54"/>
      <c r="C29" s="54"/>
      <c r="D29" s="5"/>
      <c r="E29" s="59"/>
    </row>
    <row r="30" spans="1:5">
      <c r="A30" s="41">
        <v>15</v>
      </c>
      <c r="B30" s="12" t="s">
        <v>152</v>
      </c>
      <c r="C30" s="12" t="s">
        <v>164</v>
      </c>
      <c r="D30" s="5"/>
      <c r="E30" s="60"/>
    </row>
    <row r="31" spans="1:5">
      <c r="A31" s="41"/>
      <c r="B31" s="12"/>
      <c r="C31" s="12"/>
      <c r="D31" s="5"/>
      <c r="E31" s="94"/>
    </row>
    <row r="32" spans="1:5">
      <c r="A32" s="41"/>
      <c r="B32" s="95" t="s">
        <v>221</v>
      </c>
      <c r="C32" s="12"/>
      <c r="D32" s="5"/>
      <c r="E32" s="94"/>
    </row>
    <row r="34" spans="1:5">
      <c r="A34" s="41">
        <v>16</v>
      </c>
      <c r="B34" s="12" t="s">
        <v>162</v>
      </c>
      <c r="C34" s="54"/>
      <c r="D34" s="5"/>
      <c r="E34" s="55"/>
    </row>
  </sheetData>
  <sheetProtection password="96C5" sheet="1" objects="1" scenarios="1"/>
  <phoneticPr fontId="0" type="noConversion"/>
  <pageMargins left="0.75" right="0.75" top="1" bottom="1" header="0.5" footer="0.5"/>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dimension ref="A1:G50"/>
  <sheetViews>
    <sheetView topLeftCell="A29" zoomScaleNormal="100" workbookViewId="0">
      <selection activeCell="E34" sqref="E34"/>
    </sheetView>
  </sheetViews>
  <sheetFormatPr defaultRowHeight="12.75"/>
  <cols>
    <col min="1" max="1" width="3.85546875" customWidth="1"/>
    <col min="2" max="2" width="42.5703125" bestFit="1" customWidth="1"/>
    <col min="3" max="3" width="18" customWidth="1"/>
    <col min="5" max="5" width="12.28515625" customWidth="1"/>
    <col min="6" max="6" width="11.7109375" customWidth="1"/>
  </cols>
  <sheetData>
    <row r="1" spans="1:6">
      <c r="A1" s="1" t="s">
        <v>165</v>
      </c>
      <c r="B1" s="3"/>
    </row>
    <row r="2" spans="1:6">
      <c r="A2" s="1" t="s">
        <v>1</v>
      </c>
      <c r="B2" s="3"/>
    </row>
    <row r="3" spans="1:6">
      <c r="A3" s="1" t="s">
        <v>166</v>
      </c>
      <c r="B3" s="3"/>
    </row>
    <row r="5" spans="1:6">
      <c r="A5" s="1" t="s">
        <v>276</v>
      </c>
      <c r="B5" s="1"/>
      <c r="E5" s="1" t="str">
        <f>IF(INDEX(DETAILS,1,1)="","",INDEX(DETAILS,1,1))</f>
        <v/>
      </c>
    </row>
    <row r="6" spans="1:6">
      <c r="A6" s="1" t="s">
        <v>277</v>
      </c>
      <c r="B6" s="1"/>
      <c r="E6" s="1" t="str">
        <f>IF(INDEX(DETAILS,2,1)="","",INDEX(DETAILS,2,1))</f>
        <v/>
      </c>
    </row>
    <row r="7" spans="1:6">
      <c r="A7" s="1" t="s">
        <v>278</v>
      </c>
      <c r="B7" s="1"/>
      <c r="E7" s="1" t="str">
        <f>IF(INDEX(DETAILS,3,1)="","",INDEX(DETAILS,3,1))</f>
        <v/>
      </c>
    </row>
    <row r="8" spans="1:6">
      <c r="A8" s="5"/>
      <c r="B8" s="5"/>
    </row>
    <row r="9" spans="1:6">
      <c r="A9" s="1" t="s">
        <v>167</v>
      </c>
      <c r="B9" s="5"/>
    </row>
    <row r="11" spans="1:6" ht="38.25">
      <c r="E11" s="21" t="s">
        <v>197</v>
      </c>
      <c r="F11" s="21" t="s">
        <v>5</v>
      </c>
    </row>
    <row r="12" spans="1:6">
      <c r="E12" s="61" t="s">
        <v>168</v>
      </c>
      <c r="F12" s="16" t="s">
        <v>168</v>
      </c>
    </row>
    <row r="13" spans="1:6">
      <c r="F13" s="62"/>
    </row>
    <row r="14" spans="1:6">
      <c r="A14" s="3">
        <v>1</v>
      </c>
      <c r="B14" s="1" t="s">
        <v>169</v>
      </c>
      <c r="F14" s="62"/>
    </row>
    <row r="15" spans="1:6">
      <c r="A15" s="3"/>
      <c r="B15" s="63" t="s">
        <v>170</v>
      </c>
      <c r="C15" s="39"/>
      <c r="D15" s="5"/>
      <c r="E15" s="23"/>
      <c r="F15" s="64"/>
    </row>
    <row r="16" spans="1:6">
      <c r="A16" s="3"/>
      <c r="B16" s="3" t="s">
        <v>171</v>
      </c>
      <c r="C16" s="4"/>
      <c r="D16" s="4"/>
      <c r="E16" s="23"/>
      <c r="F16" s="64"/>
    </row>
    <row r="17" spans="1:6">
      <c r="A17" s="3"/>
      <c r="B17" s="3" t="s">
        <v>172</v>
      </c>
      <c r="C17" s="4"/>
      <c r="D17" s="4"/>
      <c r="E17" s="23"/>
      <c r="F17" s="64"/>
    </row>
    <row r="18" spans="1:6" ht="25.5">
      <c r="A18" s="65"/>
      <c r="B18" s="66" t="s">
        <v>173</v>
      </c>
      <c r="C18" s="54"/>
      <c r="D18" s="5"/>
      <c r="E18" s="23"/>
      <c r="F18" s="64"/>
    </row>
    <row r="19" spans="1:6">
      <c r="A19" s="67"/>
      <c r="B19" s="68"/>
      <c r="C19" s="54"/>
      <c r="D19" s="5"/>
      <c r="E19" s="69"/>
      <c r="F19" s="70"/>
    </row>
    <row r="20" spans="1:6">
      <c r="A20" s="65"/>
      <c r="B20" s="11"/>
      <c r="C20" s="54"/>
      <c r="D20" s="5"/>
      <c r="E20" s="5"/>
      <c r="F20" s="70"/>
    </row>
    <row r="21" spans="1:6">
      <c r="A21" s="65">
        <v>2</v>
      </c>
      <c r="B21" s="71" t="s">
        <v>174</v>
      </c>
      <c r="C21" s="54"/>
      <c r="D21" s="5"/>
      <c r="E21" s="61" t="s">
        <v>175</v>
      </c>
      <c r="F21" s="72" t="s">
        <v>175</v>
      </c>
    </row>
    <row r="22" spans="1:6">
      <c r="A22" s="65"/>
      <c r="B22" s="11" t="s">
        <v>176</v>
      </c>
      <c r="C22" s="54"/>
      <c r="D22" s="5"/>
      <c r="E22" s="73"/>
      <c r="F22" s="73"/>
    </row>
    <row r="23" spans="1:6">
      <c r="A23" s="65"/>
      <c r="B23" s="11" t="s">
        <v>177</v>
      </c>
      <c r="C23" s="54"/>
      <c r="D23" s="5"/>
      <c r="E23" s="73"/>
      <c r="F23" s="73"/>
    </row>
    <row r="24" spans="1:6">
      <c r="A24" s="65"/>
      <c r="B24" s="11" t="s">
        <v>178</v>
      </c>
      <c r="C24" s="54"/>
      <c r="D24" s="5"/>
      <c r="E24" s="73"/>
      <c r="F24" s="73"/>
    </row>
    <row r="25" spans="1:6">
      <c r="A25" s="67"/>
      <c r="B25" s="74" t="s">
        <v>179</v>
      </c>
      <c r="C25" s="54"/>
      <c r="D25" s="5"/>
      <c r="E25" s="75"/>
      <c r="F25" s="76"/>
    </row>
    <row r="26" spans="1:6">
      <c r="A26" s="67"/>
      <c r="C26" s="54"/>
      <c r="D26" s="5"/>
      <c r="E26" s="5"/>
      <c r="F26" s="70"/>
    </row>
    <row r="27" spans="1:6">
      <c r="A27" s="3">
        <v>3</v>
      </c>
      <c r="B27" s="71" t="s">
        <v>180</v>
      </c>
      <c r="C27" s="3"/>
      <c r="E27" s="61" t="s">
        <v>168</v>
      </c>
      <c r="F27" s="61" t="s">
        <v>168</v>
      </c>
    </row>
    <row r="28" spans="1:6">
      <c r="A28" s="3"/>
      <c r="B28" s="48" t="s">
        <v>181</v>
      </c>
      <c r="C28" s="48" t="s">
        <v>182</v>
      </c>
      <c r="D28" s="5"/>
      <c r="E28" s="23"/>
      <c r="F28" s="55"/>
    </row>
    <row r="29" spans="1:6">
      <c r="A29" s="41"/>
      <c r="B29" s="44"/>
      <c r="C29" s="12" t="s">
        <v>183</v>
      </c>
      <c r="D29" s="5"/>
      <c r="E29" s="23"/>
      <c r="F29" s="55"/>
    </row>
    <row r="30" spans="1:6">
      <c r="A30" s="3"/>
      <c r="B30" s="3"/>
      <c r="C30" s="3" t="s">
        <v>184</v>
      </c>
      <c r="E30" s="23"/>
      <c r="F30" s="23"/>
    </row>
    <row r="32" spans="1:6">
      <c r="A32" s="3">
        <v>4</v>
      </c>
      <c r="B32" s="1" t="s">
        <v>185</v>
      </c>
      <c r="C32" s="3"/>
      <c r="D32" s="3"/>
      <c r="E32" s="61" t="s">
        <v>168</v>
      </c>
      <c r="F32" s="61" t="s">
        <v>168</v>
      </c>
    </row>
    <row r="33" spans="1:7">
      <c r="A33" s="3"/>
      <c r="B33" s="3" t="s">
        <v>186</v>
      </c>
      <c r="C33" s="3"/>
      <c r="D33" s="3"/>
      <c r="E33" s="23"/>
      <c r="F33" s="23"/>
    </row>
    <row r="34" spans="1:7">
      <c r="A34" s="3"/>
      <c r="B34" s="3" t="s">
        <v>187</v>
      </c>
      <c r="C34" s="3"/>
      <c r="D34" s="3"/>
      <c r="E34" s="23"/>
      <c r="F34" s="23"/>
    </row>
    <row r="35" spans="1:7">
      <c r="A35" s="3"/>
      <c r="B35" s="3" t="s">
        <v>188</v>
      </c>
      <c r="C35" s="3"/>
      <c r="D35" s="3"/>
      <c r="E35" s="23"/>
      <c r="F35" s="23"/>
    </row>
    <row r="36" spans="1:7">
      <c r="A36" s="3"/>
      <c r="B36" s="3" t="s">
        <v>189</v>
      </c>
      <c r="C36" s="3"/>
      <c r="D36" s="3"/>
      <c r="E36" s="23"/>
      <c r="F36" s="23"/>
    </row>
    <row r="37" spans="1:7">
      <c r="A37" s="3"/>
      <c r="B37" s="1" t="s">
        <v>190</v>
      </c>
      <c r="C37" s="3"/>
      <c r="D37" s="3"/>
      <c r="E37" s="119">
        <f>SUM(E33:E36)</f>
        <v>0</v>
      </c>
      <c r="F37" s="119">
        <f>SUM(F33:F36)</f>
        <v>0</v>
      </c>
    </row>
    <row r="38" spans="1:7">
      <c r="A38" s="3"/>
      <c r="B38" s="1"/>
      <c r="C38" s="3"/>
      <c r="D38" s="3"/>
      <c r="E38" s="111"/>
      <c r="F38" s="111"/>
      <c r="G38" s="112"/>
    </row>
    <row r="39" spans="1:7">
      <c r="A39" s="3">
        <v>5</v>
      </c>
      <c r="B39" s="1" t="s">
        <v>254</v>
      </c>
      <c r="C39" s="3"/>
      <c r="D39" s="3"/>
      <c r="E39" s="111"/>
      <c r="F39" s="111"/>
      <c r="G39" s="112"/>
    </row>
    <row r="40" spans="1:7">
      <c r="A40" s="3"/>
      <c r="B40" s="1" t="s">
        <v>255</v>
      </c>
      <c r="C40" s="3"/>
      <c r="D40" s="3"/>
      <c r="E40" s="111"/>
      <c r="F40" s="111"/>
      <c r="G40" s="112"/>
    </row>
    <row r="42" spans="1:7" ht="25.5" customHeight="1">
      <c r="B42" s="110" t="s">
        <v>256</v>
      </c>
      <c r="C42" s="125" t="s">
        <v>253</v>
      </c>
      <c r="D42" s="126"/>
      <c r="E42" s="8"/>
    </row>
    <row r="43" spans="1:7" ht="24" customHeight="1">
      <c r="B43" s="110" t="s">
        <v>257</v>
      </c>
      <c r="C43" s="125" t="s">
        <v>253</v>
      </c>
      <c r="D43" s="126"/>
      <c r="E43" s="8"/>
    </row>
    <row r="44" spans="1:7">
      <c r="B44" t="s">
        <v>258</v>
      </c>
      <c r="E44" s="119">
        <f>SUM(E42:E43)</f>
        <v>0</v>
      </c>
    </row>
    <row r="46" spans="1:7">
      <c r="A46">
        <v>6</v>
      </c>
      <c r="B46" s="79" t="s">
        <v>252</v>
      </c>
      <c r="E46" s="109"/>
    </row>
    <row r="47" spans="1:7">
      <c r="E47" s="109" t="s">
        <v>6</v>
      </c>
    </row>
    <row r="48" spans="1:7">
      <c r="B48" t="s">
        <v>259</v>
      </c>
      <c r="E48" s="9">
        <f>+'FORM 3'!E48</f>
        <v>0</v>
      </c>
    </row>
    <row r="49" spans="2:5">
      <c r="B49" t="s">
        <v>260</v>
      </c>
      <c r="E49" s="121"/>
    </row>
    <row r="50" spans="2:5">
      <c r="B50" s="79" t="s">
        <v>261</v>
      </c>
      <c r="C50" s="79"/>
      <c r="D50" s="79"/>
      <c r="E50" s="120">
        <f>SUM(E48:E49)</f>
        <v>0</v>
      </c>
    </row>
  </sheetData>
  <sheetProtection password="96C5" sheet="1" objects="1" scenarios="1"/>
  <mergeCells count="2">
    <mergeCell ref="C42:D42"/>
    <mergeCell ref="C43:D43"/>
  </mergeCells>
  <phoneticPr fontId="0" type="noConversion"/>
  <pageMargins left="0.75" right="0.75" top="1" bottom="1" header="0.5" footer="0.5"/>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dimension ref="A1:C54"/>
  <sheetViews>
    <sheetView topLeftCell="A38" zoomScaleNormal="100" workbookViewId="0">
      <selection activeCell="B56" sqref="B56"/>
    </sheetView>
  </sheetViews>
  <sheetFormatPr defaultRowHeight="12.75"/>
  <cols>
    <col min="1" max="1" width="3" customWidth="1"/>
    <col min="2" max="2" width="68.7109375" bestFit="1" customWidth="1"/>
    <col min="3" max="3" width="11.85546875" bestFit="1" customWidth="1"/>
  </cols>
  <sheetData>
    <row r="1" spans="1:3">
      <c r="A1" s="1" t="s">
        <v>222</v>
      </c>
      <c r="B1" s="3"/>
    </row>
    <row r="2" spans="1:3">
      <c r="A2" s="1" t="s">
        <v>1</v>
      </c>
      <c r="B2" s="3"/>
    </row>
    <row r="3" spans="1:3">
      <c r="A3" s="1" t="s">
        <v>223</v>
      </c>
      <c r="B3" s="3"/>
    </row>
    <row r="5" spans="1:3">
      <c r="A5" s="1" t="s">
        <v>276</v>
      </c>
      <c r="B5" s="1"/>
      <c r="C5" s="96" t="str">
        <f>IF(INDEX(DETAILS,1,1)="","",INDEX(DETAILS,1,1))</f>
        <v/>
      </c>
    </row>
    <row r="6" spans="1:3">
      <c r="A6" s="1" t="s">
        <v>277</v>
      </c>
      <c r="B6" s="1"/>
      <c r="C6" s="96" t="str">
        <f>IF(INDEX(DETAILS,2,1)="","",INDEX(DETAILS,2,1))</f>
        <v/>
      </c>
    </row>
    <row r="7" spans="1:3">
      <c r="A7" s="1" t="s">
        <v>278</v>
      </c>
      <c r="B7" s="1"/>
      <c r="C7" s="96" t="str">
        <f>IF(INDEX(DETAILS,3,1)="","",INDEX(DETAILS,3,1))</f>
        <v/>
      </c>
    </row>
    <row r="9" spans="1:3" ht="25.5">
      <c r="C9" s="90" t="str">
        <f>+'FORM 2A'!E9</f>
        <v>Year Ended 31 July 2002</v>
      </c>
    </row>
    <row r="10" spans="1:3">
      <c r="A10" s="96"/>
      <c r="B10" s="97"/>
      <c r="C10" s="113" t="str">
        <f>'Schedule 1'!E10</f>
        <v>£000</v>
      </c>
    </row>
    <row r="11" spans="1:3">
      <c r="A11" s="98"/>
      <c r="B11" s="97"/>
      <c r="C11" s="98"/>
    </row>
    <row r="12" spans="1:3">
      <c r="A12" s="98">
        <v>1</v>
      </c>
      <c r="B12" s="98" t="s">
        <v>224</v>
      </c>
      <c r="C12" s="9">
        <f>+'FORM 1'!F48-'FORM 1'!E13-'FORM 1'!E40</f>
        <v>0</v>
      </c>
    </row>
    <row r="13" spans="1:3">
      <c r="A13" s="98"/>
      <c r="B13" s="97"/>
      <c r="C13" s="99"/>
    </row>
    <row r="14" spans="1:3">
      <c r="A14" s="98">
        <v>2</v>
      </c>
      <c r="B14" s="98" t="s">
        <v>225</v>
      </c>
      <c r="C14" s="99"/>
    </row>
    <row r="15" spans="1:3">
      <c r="A15" s="98"/>
      <c r="B15" s="98" t="s">
        <v>226</v>
      </c>
      <c r="C15" s="100" t="e">
        <f>+(('FORM 3'!E23+'FORM 3'!E24-'FORM 3'!E27)*365)/'Schedule 3'!C12</f>
        <v>#DIV/0!</v>
      </c>
    </row>
    <row r="16" spans="1:3">
      <c r="A16" s="98"/>
      <c r="B16" s="98" t="s">
        <v>227</v>
      </c>
      <c r="C16" s="100" t="e">
        <f>'FORM 3'!E25/'FORM 3'!E34</f>
        <v>#DIV/0!</v>
      </c>
    </row>
    <row r="17" spans="1:3">
      <c r="A17" s="98"/>
      <c r="B17" s="98" t="s">
        <v>237</v>
      </c>
      <c r="C17" s="100" t="e">
        <f>('FORM 3'!E25-'FORM 3'!E21)/'FORM 3'!E34</f>
        <v>#DIV/0!</v>
      </c>
    </row>
    <row r="18" spans="1:3">
      <c r="A18" s="98"/>
      <c r="B18" s="98" t="s">
        <v>239</v>
      </c>
      <c r="C18" s="100" t="e">
        <f>'FORM 3'!E22/('FORM 1'!F48-'FORM 1'!E11-'FORM 1'!E12-'FORM 1'!E13-'FORM 1'!E14-'FORM 1'!E15-'FORM 1'!E17-'FORM 1'!E40-'FORM 1'!E45)*365</f>
        <v>#DIV/0!</v>
      </c>
    </row>
    <row r="19" spans="1:3">
      <c r="A19" s="98"/>
      <c r="B19" s="98" t="s">
        <v>238</v>
      </c>
      <c r="C19" s="100" t="e">
        <f>'FORM 3'!E30/(('FORM 2A'!E29-'FORM 2A'!E27-'FORM 2A'!E25)-'FORM 2A'!E26)*365</f>
        <v>#DIV/0!</v>
      </c>
    </row>
    <row r="20" spans="1:3">
      <c r="A20" s="98"/>
    </row>
    <row r="21" spans="1:3">
      <c r="A21" s="98">
        <v>3</v>
      </c>
      <c r="B21" s="98" t="s">
        <v>228</v>
      </c>
      <c r="C21" s="99"/>
    </row>
    <row r="22" spans="1:3">
      <c r="A22" s="98"/>
      <c r="B22" s="98" t="s">
        <v>229</v>
      </c>
      <c r="C22" s="100" t="e">
        <f>'FORM 4'!E11/'Schedule 3'!C12</f>
        <v>#DIV/0!</v>
      </c>
    </row>
    <row r="23" spans="1:3">
      <c r="A23" s="98"/>
      <c r="B23" s="97"/>
      <c r="C23" s="99"/>
    </row>
    <row r="24" spans="1:3">
      <c r="A24" s="98">
        <v>4</v>
      </c>
      <c r="B24" s="98" t="s">
        <v>230</v>
      </c>
      <c r="C24" s="99"/>
    </row>
    <row r="25" spans="1:3">
      <c r="A25" s="98"/>
      <c r="B25" s="98" t="s">
        <v>231</v>
      </c>
      <c r="C25" s="101" t="e">
        <f>-('FORM 4'!E35+'FORM 4'!E36+'FORM 4'!E15+'FORM 4'!E16)/C12</f>
        <v>#DIV/0!</v>
      </c>
    </row>
    <row r="26" spans="1:3">
      <c r="A26" s="98"/>
      <c r="B26" s="98" t="s">
        <v>232</v>
      </c>
      <c r="C26" s="101" t="e">
        <f>+('FORM 3'!E27+'FORM 3'!E28+'FORM 3'!E40+'FORM 3'!E29+'FORM 3'!E41)/'Schedule 3'!C12</f>
        <v>#DIV/0!</v>
      </c>
    </row>
    <row r="27" spans="1:3">
      <c r="A27" s="98"/>
      <c r="B27" s="98" t="s">
        <v>233</v>
      </c>
      <c r="C27" s="101" t="e">
        <f>('FORM 3'!E27+'FORM 3'!E28+'FORM 3'!E40+'FORM 3'!E29+'FORM 3'!E41)/('FORM 3'!E57-'FORM 3'!E52)</f>
        <v>#DIV/0!</v>
      </c>
    </row>
    <row r="28" spans="1:3">
      <c r="A28" s="98"/>
      <c r="B28" s="97"/>
      <c r="C28" s="99"/>
    </row>
    <row r="29" spans="1:3">
      <c r="A29" s="98">
        <v>5</v>
      </c>
      <c r="B29" s="98" t="s">
        <v>245</v>
      </c>
      <c r="C29" s="99"/>
    </row>
    <row r="30" spans="1:3">
      <c r="A30" s="98"/>
      <c r="B30" s="98" t="s">
        <v>240</v>
      </c>
      <c r="C30" s="101" t="e">
        <f>'FORM 1'!F51/'Schedule 3'!C12</f>
        <v>#DIV/0!</v>
      </c>
    </row>
    <row r="31" spans="1:3">
      <c r="A31" s="98"/>
      <c r="B31" s="98" t="s">
        <v>234</v>
      </c>
      <c r="C31" s="102" t="e">
        <f>'FORM 1'!F58/'Schedule 3'!C12</f>
        <v>#DIV/0!</v>
      </c>
    </row>
    <row r="32" spans="1:3">
      <c r="A32" s="96"/>
      <c r="B32" s="103" t="s">
        <v>235</v>
      </c>
      <c r="C32" s="104" t="e">
        <f>('FORM 3'!E55+'FORM 3'!E54)/'Schedule 3'!C12</f>
        <v>#DIV/0!</v>
      </c>
    </row>
    <row r="33" spans="1:3">
      <c r="A33" s="96"/>
      <c r="B33" s="103" t="s">
        <v>265</v>
      </c>
      <c r="C33" s="105" t="e">
        <f>('FORM 3'!E57-'FORM 3'!E52)/'Schedule 3'!C12</f>
        <v>#DIV/0!</v>
      </c>
    </row>
    <row r="34" spans="1:3">
      <c r="A34" s="96"/>
      <c r="B34" s="103"/>
      <c r="C34" s="115"/>
    </row>
    <row r="35" spans="1:3">
      <c r="A35">
        <v>6</v>
      </c>
      <c r="B35" s="108" t="s">
        <v>241</v>
      </c>
    </row>
    <row r="36" spans="1:3">
      <c r="A36" s="98"/>
      <c r="B36" s="98" t="s">
        <v>246</v>
      </c>
      <c r="C36" s="101" t="e">
        <f>('FORM 1'!E11+'FORM 1'!E12+'FORM 1'!E14)/'Schedule 3'!C12</f>
        <v>#DIV/0!</v>
      </c>
    </row>
    <row r="37" spans="1:3">
      <c r="A37" s="98"/>
      <c r="B37" s="98" t="s">
        <v>247</v>
      </c>
      <c r="C37" s="101" t="e">
        <f>('FORM 1'!E31+'FORM 1'!E32)/'Schedule 3'!C12</f>
        <v>#DIV/0!</v>
      </c>
    </row>
    <row r="38" spans="1:3">
      <c r="A38" s="98"/>
      <c r="B38" s="98" t="s">
        <v>248</v>
      </c>
      <c r="C38" s="101" t="e">
        <f>('FORM 1'!E15+'FORM 1'!E16+'FORM 1'!E17+'FORM 1'!E23)/'Schedule 3'!C12</f>
        <v>#DIV/0!</v>
      </c>
    </row>
    <row r="39" spans="1:3">
      <c r="A39" s="98"/>
      <c r="B39" s="98" t="s">
        <v>249</v>
      </c>
      <c r="C39" s="114" t="e">
        <f>('FORM 1'!E20+'FORM 1'!E21+'FORM 1'!E22+'FORM 1'!E23+'FORM 1'!E24+'FORM 1'!E25+'FORM 1'!E26+'FORM 1'!E27+'FORM 1'!E28+'FORM 1'!E33+'FORM 1'!E36+'FORM 1'!E37+'FORM 1'!E38+'FORM 1'!E39+'FORM 1'!E40+'FORM 1'!E41+'FORM 1'!E44+'FORM 1'!E45)/C12</f>
        <v>#DIV/0!</v>
      </c>
    </row>
    <row r="40" spans="1:3">
      <c r="A40" s="98"/>
      <c r="B40" s="98"/>
      <c r="C40" s="98"/>
    </row>
    <row r="41" spans="1:3">
      <c r="A41" s="98">
        <v>7</v>
      </c>
      <c r="B41" s="98" t="s">
        <v>242</v>
      </c>
      <c r="C41" s="106" t="s">
        <v>6</v>
      </c>
    </row>
    <row r="42" spans="1:3">
      <c r="A42" s="98"/>
      <c r="B42" s="98" t="s">
        <v>250</v>
      </c>
      <c r="C42" s="9">
        <f>'FORM 1'!E36-('FORM 2A'!E20+'FORM 2B'!E18)</f>
        <v>0</v>
      </c>
    </row>
    <row r="43" spans="1:3">
      <c r="A43" s="98"/>
      <c r="B43" s="98" t="s">
        <v>251</v>
      </c>
      <c r="C43" s="9">
        <f>'FORM 1'!E38-('FORM 2A'!E21+'FORM 2B'!E19)</f>
        <v>0</v>
      </c>
    </row>
    <row r="44" spans="1:3">
      <c r="A44" s="98"/>
      <c r="B44" s="98" t="s">
        <v>267</v>
      </c>
      <c r="C44" s="9">
        <f>'FORM 1'!E37-('FORM 2A'!E22+'FORM 2B'!E20)</f>
        <v>0</v>
      </c>
    </row>
    <row r="45" spans="1:3">
      <c r="A45" s="98"/>
      <c r="B45" s="97"/>
      <c r="C45" s="99"/>
    </row>
    <row r="46" spans="1:3">
      <c r="A46" s="98">
        <v>8</v>
      </c>
      <c r="B46" s="98" t="s">
        <v>243</v>
      </c>
      <c r="C46" s="99"/>
    </row>
    <row r="47" spans="1:3">
      <c r="A47" s="98"/>
      <c r="B47" s="98" t="s">
        <v>236</v>
      </c>
      <c r="C47" s="101" t="e">
        <f>'FORM 2B'!E24/'Schedule 3'!C12</f>
        <v>#DIV/0!</v>
      </c>
    </row>
    <row r="48" spans="1:3">
      <c r="A48" s="98"/>
      <c r="B48" s="98" t="s">
        <v>266</v>
      </c>
      <c r="C48" s="101" t="e">
        <f>('FORM 2B'!E24-'FORM 2B'!E23)/'Schedule 3'!C12</f>
        <v>#DIV/0!</v>
      </c>
    </row>
    <row r="49" spans="1:3">
      <c r="A49" s="98"/>
      <c r="B49" s="98" t="s">
        <v>282</v>
      </c>
      <c r="C49" s="101" t="e">
        <f>('FORM 2A'!E14+'FORM 2B'!E15)/'FORM 2B'!E29</f>
        <v>#DIV/0!</v>
      </c>
    </row>
    <row r="50" spans="1:3">
      <c r="A50" s="98"/>
      <c r="B50" s="98"/>
      <c r="C50" s="99"/>
    </row>
    <row r="51" spans="1:3">
      <c r="A51" s="98">
        <v>9</v>
      </c>
      <c r="B51" s="98" t="s">
        <v>244</v>
      </c>
      <c r="C51" s="106"/>
    </row>
    <row r="52" spans="1:3">
      <c r="A52" s="107"/>
      <c r="B52" s="103" t="s">
        <v>269</v>
      </c>
      <c r="C52" s="100" t="e">
        <f>'FORM 2B'!E11/'Schedule 2'!E42</f>
        <v>#DIV/0!</v>
      </c>
    </row>
    <row r="53" spans="1:3">
      <c r="A53" s="107"/>
      <c r="B53" s="103" t="s">
        <v>270</v>
      </c>
      <c r="C53" s="100" t="e">
        <f>('FORM 2B'!E24-'FORM 2B'!E11-'FORM 2B'!E23)/'Schedule 2'!E43</f>
        <v>#DIV/0!</v>
      </c>
    </row>
    <row r="54" spans="1:3">
      <c r="B54" s="116" t="s">
        <v>268</v>
      </c>
      <c r="C54" s="101" t="e">
        <f>-'FORM 4'!E22/'Schedule 3'!C12</f>
        <v>#DIV/0!</v>
      </c>
    </row>
  </sheetData>
  <sheetProtection password="96C5" sheet="1" objects="1" scenarios="1"/>
  <phoneticPr fontId="0" type="noConversion"/>
  <pageMargins left="0.75" right="0.75" top="1" bottom="1" header="0.5" footer="0.5"/>
  <pageSetup paperSize="9" scale="9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LSC Office Document" ma:contentTypeID="0x010100E4FE8612EC394E3690F102C0A1A07561006D4FE4F5DA52754EADB7699CD775C800008D78545CEEF6B14B980DF03FF589FEE4" ma:contentTypeVersion="0" ma:contentTypeDescription="The LSC Office Document content type is used by the documents in libraries throughout LSC's sites." ma:contentTypeScope="" ma:versionID="a36de7b60074adc0b3109d4c1b960f8c">
  <xsd:schema xmlns:xsd="http://www.w3.org/2001/XMLSchema" xmlns:p="http://schemas.microsoft.com/office/2006/metadata/properties" xmlns:ns2="8494e17d-b33d-40a5-bfb5-2205ff88b06a" targetNamespace="http://schemas.microsoft.com/office/2006/metadata/properties" ma:root="true" ma:fieldsID="fa1348ddb316cdf4d3bd0d14577f0276" ns2:_="">
    <xsd:import namespace="8494e17d-b33d-40a5-bfb5-2205ff88b06a"/>
    <xsd:element name="properties">
      <xsd:complexType>
        <xsd:sequence>
          <xsd:element name="documentManagement">
            <xsd:complexType>
              <xsd:all>
                <xsd:element ref="ns2:DocumentAuthor" minOccurs="0"/>
                <xsd:element ref="ns2:DocumentDescription" minOccurs="0"/>
                <xsd:element ref="ns2:DocumentPublisher" minOccurs="0"/>
                <xsd:element ref="ns2:DocumentCreatedDate" minOccurs="0"/>
                <xsd:element ref="ns2:DocumentType" minOccurs="0"/>
                <xsd:element ref="ns2:DocumentPublishedDate" minOccurs="0"/>
                <xsd:element ref="ns2:DocumentKeywords" minOccurs="0"/>
                <xsd:element ref="ns2:DocumentSecurityClassification" minOccurs="0"/>
              </xsd:all>
            </xsd:complexType>
          </xsd:element>
        </xsd:sequence>
      </xsd:complexType>
    </xsd:element>
  </xsd:schema>
  <xsd:schema xmlns:xsd="http://www.w3.org/2001/XMLSchema" xmlns:dms="http://schemas.microsoft.com/office/2006/documentManagement/types" targetNamespace="8494e17d-b33d-40a5-bfb5-2205ff88b06a" elementFormDefault="qualified">
    <xsd:import namespace="http://schemas.microsoft.com/office/2006/documentManagement/types"/>
    <xsd:element name="DocumentAuthor" ma:index="8" nillable="true" ma:displayName="Document Author" ma:internalName="DocumentAuthor">
      <xsd:simpleType>
        <xsd:restriction base="dms:Text"/>
      </xsd:simpleType>
    </xsd:element>
    <xsd:element name="DocumentDescription" ma:index="9" nillable="true" ma:displayName="Document Description" ma:internalName="DocumentDescription">
      <xsd:simpleType>
        <xsd:restriction base="dms:Note"/>
      </xsd:simpleType>
    </xsd:element>
    <xsd:element name="DocumentPublisher" ma:index="10" nillable="true" ma:displayName="Document Publisher" ma:internalName="DocumentPublisher">
      <xsd:simpleType>
        <xsd:restriction base="dms:Choice">
          <xsd:enumeration value="National Office"/>
          <xsd:enumeration value="East of England"/>
          <xsd:enumeration value="East Midlands"/>
          <xsd:enumeration value="London"/>
          <xsd:enumeration value="North East"/>
          <xsd:enumeration value="North West"/>
          <xsd:enumeration value="South East"/>
          <xsd:enumeration value="South West"/>
          <xsd:enumeration value="West Midlands"/>
          <xsd:enumeration value="Yorkshire and the Humber"/>
        </xsd:restriction>
      </xsd:simpleType>
    </xsd:element>
    <xsd:element name="DocumentCreatedDate" ma:index="11" nillable="true" ma:displayName="Document Created Date" ma:internalName="DocumentCreatedDate">
      <xsd:simpleType>
        <xsd:restriction base="dms:DateTime"/>
      </xsd:simpleType>
    </xsd:element>
    <xsd:element name="DocumentType" ma:index="12" nillable="true" ma:displayName="Document Type" ma:internalName="DocumentType">
      <xsd:simpleType>
        <xsd:restriction base="dms:Choice">
          <xsd:enumeration value="Report"/>
          <xsd:enumeration value="Agenda"/>
          <xsd:enumeration value="Briefing"/>
          <xsd:enumeration value="Financial Statement"/>
          <xsd:enumeration value="Form"/>
          <xsd:enumeration value="Guidance Note"/>
          <xsd:enumeration value="Minutes"/>
          <xsd:enumeration value="Newsletter"/>
          <xsd:enumeration value="Paper"/>
          <xsd:enumeration value="Plan"/>
          <xsd:enumeration value="Policy"/>
          <xsd:enumeration value="Presentation"/>
          <xsd:enumeration value="Proposal"/>
          <xsd:enumeration value="Specification"/>
          <xsd:enumeration value="Terms of Reference"/>
          <xsd:enumeration value="User Guide"/>
        </xsd:restriction>
      </xsd:simpleType>
    </xsd:element>
    <xsd:element name="DocumentPublishedDate" ma:index="13" nillable="true" ma:displayName="Document Published Date" ma:internalName="DocumentPublishedDate">
      <xsd:simpleType>
        <xsd:restriction base="dms:DateTime"/>
      </xsd:simpleType>
    </xsd:element>
    <xsd:element name="DocumentKeywords" ma:index="14" nillable="true" ma:displayName="Document Keywords" ma:internalName="DocumentKeywords">
      <xsd:simpleType>
        <xsd:restriction base="dms:Note"/>
      </xsd:simpleType>
    </xsd:element>
    <xsd:element name="DocumentSecurityClassification" ma:index="15" nillable="true" ma:displayName="Document Security Classification" ma:format="Dropdown" ma:internalName="DocumentSecurityClassification">
      <xsd:simpleType>
        <xsd:restriction base="dms:Choice">
          <xsd:enumeration value="NOT PROTECTIVELY MARKED"/>
          <xsd:enumeration value="PROTECT - PERSONAL"/>
          <xsd:enumeration value="PROTECT - PRIVATE"/>
          <xsd:enumeration value="PROTECT - STAFF"/>
          <xsd:enumeration value="PROTECT - DEPARTMENTAL"/>
          <xsd:enumeration value="PROTECT - MANAGEMENT"/>
          <xsd:enumeration value="PROTECT - COMMERCIAL"/>
          <xsd:enumeration value="PROTECT - CONTRACTS"/>
          <xsd:enumeration value="PROTECT - INVESTIGATION"/>
          <xsd:enumeration value="PROTECT - LOCSEN"/>
          <xsd:enumeration value="PROTECT - HONOURS"/>
          <xsd:enumeration value="PROTECT - REGULATOR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7"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DocumentPublisher xmlns="8494e17d-b33d-40a5-bfb5-2205ff88b06a" xsi:nil="true"/>
    <DocumentKeywords xmlns="8494e17d-b33d-40a5-bfb5-2205ff88b06a" xsi:nil="true"/>
    <DocumentSecurityClassification xmlns="8494e17d-b33d-40a5-bfb5-2205ff88b06a" xsi:nil="true"/>
    <DocumentAuthor xmlns="8494e17d-b33d-40a5-bfb5-2205ff88b06a" xsi:nil="true"/>
    <DocumentPublishedDate xmlns="8494e17d-b33d-40a5-bfb5-2205ff88b06a" xsi:nil="true"/>
    <DocumentCreatedDate xmlns="8494e17d-b33d-40a5-bfb5-2205ff88b06a" xsi:nil="true"/>
    <DocumentType xmlns="8494e17d-b33d-40a5-bfb5-2205ff88b06a" xsi:nil="true"/>
    <DocumentDescription xmlns="8494e17d-b33d-40a5-bfb5-2205ff88b06a" xsi:nil="true"/>
  </documentManagement>
</p:properties>
</file>

<file path=customXml/itemProps1.xml><?xml version="1.0" encoding="utf-8"?>
<ds:datastoreItem xmlns:ds="http://schemas.openxmlformats.org/officeDocument/2006/customXml" ds:itemID="{41273E06-4828-4C4C-9FE0-B93ACCFFF72C}">
  <ds:schemaRefs>
    <ds:schemaRef ds:uri="http://schemas.microsoft.com/sharepoint/v3/contenttype/forms"/>
  </ds:schemaRefs>
</ds:datastoreItem>
</file>

<file path=customXml/itemProps2.xml><?xml version="1.0" encoding="utf-8"?>
<ds:datastoreItem xmlns:ds="http://schemas.openxmlformats.org/officeDocument/2006/customXml" ds:itemID="{8E8BE4A5-742A-4169-B594-7D5E537FD3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94e17d-b33d-40a5-bfb5-2205ff88b06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BC08AC8-1765-4F28-9F73-EFD77CBE12FA}">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DETAILS</vt:lpstr>
      <vt:lpstr>FORM 1</vt:lpstr>
      <vt:lpstr>FORM 2A</vt:lpstr>
      <vt:lpstr>FORM 2B</vt:lpstr>
      <vt:lpstr>FORM 3</vt:lpstr>
      <vt:lpstr>FORM 4</vt:lpstr>
      <vt:lpstr>Schedule 1</vt:lpstr>
      <vt:lpstr>Schedule 2</vt:lpstr>
      <vt:lpstr>Schedule 3</vt:lpstr>
      <vt:lpstr>DETAILS</vt:lpstr>
      <vt:lpstr>'FORM 3'!Print_Area</vt:lpstr>
      <vt:lpstr>'FORM 4'!Print_Area</vt:lpstr>
    </vt:vector>
  </TitlesOfParts>
  <Company>LEARNING AND SKILLS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Further education colleges: accounting policies and return of audited financial statements: Circular 02/07: supplement C - risk management</dc:title>
  <dc:subject>7.2 LSC consultation</dc:subject>
  <dc:creator>LEARNING AND SKILLS COUNCIL (Corporate Author)</dc:creator>
  <cp:keywords>Financial statements, Further education</cp:keywords>
  <dc:description>This Circular was superseded in May 2003 by Circular 03/08. The purpose of this circular is to provide guidance to colleges and external auditors on the preparation of college|s annual financial statements. The Council has consulted the major providers of external audit services and sector representatives on this guidance, which supplements that in the Statement of Recommended Practice: Accounting for Further and Higher Education Institutions and Circular 01/04 Sector Accounting policies and Return of Audited Financial Statements. This circular is applicable for the year ending 31 July 2002, and highlights issues for future years, and is of interest to college principals, finance directors and external auditors.</dc:description>
  <cp:lastModifiedBy>ICS</cp:lastModifiedBy>
  <cp:lastPrinted>2002-05-07T09:54:26Z</cp:lastPrinted>
  <dcterms:created xsi:type="dcterms:W3CDTF">2002-02-11T10:31:41Z</dcterms:created>
  <dcterms:modified xsi:type="dcterms:W3CDTF">2012-01-19T11:07:16Z</dcterms:modified>
  <cp:category>Accounting, Auditing, Colleges (further education), Education and skills, Financial management, Further and higher education management, Public funding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C.identifier.systemID">
    <vt:lpwstr>133749</vt:lpwstr>
  </property>
  <property fmtid="{D5CDD505-2E9C-101B-9397-08002B2CF9AE}" pid="3" name="DC.title">
    <vt:lpwstr>Further education colleges: accounting policies and return of audited financial statements: Circular 02/07: supplement C - risk management</vt:lpwstr>
  </property>
  <property fmtid="{D5CDD505-2E9C-101B-9397-08002B2CF9AE}" pid="4" name="DC.creator">
    <vt:lpwstr>LEARNING AND SKILLS COUNCIL (Corporate Author)</vt:lpwstr>
  </property>
  <property fmtid="{D5CDD505-2E9C-101B-9397-08002B2CF9AE}" pid="5" name="DC.type">
    <vt:lpwstr>Circular</vt:lpwstr>
  </property>
  <property fmtid="{D5CDD505-2E9C-101B-9397-08002B2CF9AE}" pid="6" name="eGMS.subject.category">
    <vt:lpwstr>Accounting, Auditing, Colleges (further education), Education and skills, Financial management, Further and higher education management, Public funding</vt:lpwstr>
  </property>
  <property fmtid="{D5CDD505-2E9C-101B-9397-08002B2CF9AE}" pid="7" name="eGMS.subject">
    <vt:lpwstr>7.2 LSC consultation</vt:lpwstr>
  </property>
  <property fmtid="{D5CDD505-2E9C-101B-9397-08002B2CF9AE}" pid="8" name="eGMS.subject.keyword">
    <vt:lpwstr>Financial statements, Further education</vt:lpwstr>
  </property>
  <property fmtid="{D5CDD505-2E9C-101B-9397-08002B2CF9AE}" pid="9" name="DC.title.alternative">
    <vt:lpwstr>CIRC/0237/02</vt:lpwstr>
  </property>
  <property fmtid="{D5CDD505-2E9C-101B-9397-08002B2CF9AE}" pid="10" name="DC.relation.isPartOf">
    <vt:lpwstr>133749</vt:lpwstr>
  </property>
  <property fmtid="{D5CDD505-2E9C-101B-9397-08002B2CF9AE}" pid="11" name="DC.relation.references">
    <vt:lpwstr>133081</vt:lpwstr>
  </property>
  <property fmtid="{D5CDD505-2E9C-101B-9397-08002B2CF9AE}" pid="12" name="DC.relation.serials">
    <vt:lpwstr/>
  </property>
  <property fmtid="{D5CDD505-2E9C-101B-9397-08002B2CF9AE}" pid="13" name="DC.contributor">
    <vt:lpwstr/>
  </property>
  <property fmtid="{D5CDD505-2E9C-101B-9397-08002B2CF9AE}" pid="14" name="DC.rights.copyright">
    <vt:lpwstr>Learning and Skills Council</vt:lpwstr>
  </property>
  <property fmtid="{D5CDD505-2E9C-101B-9397-08002B2CF9AE}" pid="15" name="DC.language">
    <vt:lpwstr/>
  </property>
  <property fmtid="{D5CDD505-2E9C-101B-9397-08002B2CF9AE}" pid="16" name="DC.date.issued">
    <vt:lpwstr>2002/05/01</vt:lpwstr>
  </property>
  <property fmtid="{D5CDD505-2E9C-101B-9397-08002B2CF9AE}" pid="17" name="DC.publisher">
    <vt:lpwstr>Learning and Skills Council</vt:lpwstr>
  </property>
  <property fmtid="{D5CDD505-2E9C-101B-9397-08002B2CF9AE}" pid="18" name="eGMS.disposal.review">
    <vt:lpwstr/>
  </property>
  <property fmtid="{D5CDD505-2E9C-101B-9397-08002B2CF9AE}" pid="19" name="DC.coverage.spatial">
    <vt:lpwstr>National</vt:lpwstr>
  </property>
  <property fmtid="{D5CDD505-2E9C-101B-9397-08002B2CF9AE}" pid="20" name="eGMS.status">
    <vt:lpwstr/>
  </property>
  <property fmtid="{D5CDD505-2E9C-101B-9397-08002B2CF9AE}" pid="21" name="eGMS.relation.relatedurl">
    <vt:lpwstr/>
  </property>
  <property fmtid="{D5CDD505-2E9C-101B-9397-08002B2CF9AE}" pid="22" name="DC.description">
    <vt:lpwstr>This Circular was superseded in May 2003 by Circular 03/08. The purpose of this circular is to provide guidance to colleges and external auditors on the preparation of college|s annual financial statements. The Council has consulted the major providers of external audit services and sector representatives on this guidance, which supplements that in the Statement of Recommended Practice: Accounting for Further and Higher Education Institutions and Circular 01/04 Sector Accounting policies and Return of Audited Financial Statements. This circular is applicable for the year ending 31 July 2002, and highlights issues for future years, and is of interest to college principals, finance directors and external auditors.</vt:lpwstr>
  </property>
  <property fmtid="{D5CDD505-2E9C-101B-9397-08002B2CF9AE}" pid="23" name="DC.relation.hasFormat">
    <vt:lpwstr/>
  </property>
</Properties>
</file>