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40" windowWidth="15480" windowHeight="5100" tabRatio="530" activeTab="0"/>
  </bookViews>
  <sheets>
    <sheet name="FTS____" sheetId="1" r:id="rId1"/>
    <sheet name="MED____" sheetId="2" r:id="rId2"/>
    <sheet name="OUT____" sheetId="3" r:id="rId3"/>
    <sheet name="PT____" sheetId="4" r:id="rId4"/>
    <sheet name="FEE____" sheetId="5" r:id="rId5"/>
    <sheet name="SUB____" sheetId="6" r:id="rId6"/>
    <sheet name="TTA____" sheetId="7" r:id="rId7"/>
    <sheet name="TTB____" sheetId="8" r:id="rId8"/>
  </sheets>
  <definedNames>
    <definedName name="CODE" localSheetId="0">'FTS____'!$A$4</definedName>
    <definedName name="Code">'FTS____'!$A$4</definedName>
    <definedName name="col4_data">#REF!</definedName>
    <definedName name="COM">#REF!</definedName>
    <definedName name="COM_Print_Area">#REF!</definedName>
    <definedName name="COMTAGS">#REF!</definedName>
    <definedName name="CONTACT">'FTS____'!$K$3</definedName>
    <definedName name="DATA">#REF!</definedName>
    <definedName name="DATA_PRINT_AREA">#REF!</definedName>
    <definedName name="DATATAGS">#REF!</definedName>
    <definedName name="Date">'FTS____'!$K$5</definedName>
    <definedName name="Erasmus">'FTS____'!$AO$17:$AO$62</definedName>
    <definedName name="ERASMUSTAGS">'FTS____'!$AP$17:$AS$62</definedName>
    <definedName name="error">#REF!</definedName>
    <definedName name="error_print_area">#REF!</definedName>
    <definedName name="FCO">#REF!</definedName>
    <definedName name="FCOTAGS">#REF!</definedName>
    <definedName name="FEE">#REF!</definedName>
    <definedName name="fee_data">#REF!</definedName>
    <definedName name="FEE_Print_area">#REF!</definedName>
    <definedName name="FEETAGS">#REF!</definedName>
    <definedName name="Fran1">'FTS____'!$AH$17:$AO$52</definedName>
    <definedName name="Fran1TAGS">'FTS____'!$AP$17:$AS$52</definedName>
    <definedName name="Fran2">'OUT____'!$AH$17:$AO$34</definedName>
    <definedName name="Fran2TAGS">'OUT____'!$AP$17:$AS$34</definedName>
    <definedName name="Fran3">'PT____'!$AH$17:$AO$52</definedName>
    <definedName name="Fran3TAGS">'PT____'!$AP$17:$AS$52</definedName>
    <definedName name="FTSCOL4">'FTS____'!$S$17:$V$62,'MED____'!$S$16:$V$19</definedName>
    <definedName name="FTSCOL4a">'FTS____'!$X$17:$AA$62,'MED____'!$X$16:$AA$19</definedName>
    <definedName name="HEA">'FTS____'!$K$4</definedName>
    <definedName name="HEAPhone">'FTS____'!$S$4</definedName>
    <definedName name="Higher_Education_Students_Early_Statistics_1999_2000">'TTB____'!$A$2</definedName>
    <definedName name="HOLDBACK">#REF!</definedName>
    <definedName name="HOLDBACK_Print_Area">#REF!</definedName>
    <definedName name="HOLDBACKTAGS">#REF!</definedName>
    <definedName name="INSTNAME" localSheetId="0">'FTS____'!$A$3</definedName>
    <definedName name="INSTNAME" localSheetId="2">'OUT____'!$A$3</definedName>
    <definedName name="instname">#REF!</definedName>
    <definedName name="itt_print_area">#REF!+#REF!</definedName>
    <definedName name="MASN_Print_Area">#REF!</definedName>
    <definedName name="MCO">#REF!</definedName>
    <definedName name="MCOTAGS">#REF!</definedName>
    <definedName name="new_ents">#REF!</definedName>
    <definedName name="noncomp">#REF!</definedName>
    <definedName name="OUTCOL4">'OUT____'!$S$17:$V$37</definedName>
    <definedName name="OUTCOL4a">'OUT____'!$X$17:$AA$37</definedName>
    <definedName name="PGRStu">#REF!</definedName>
    <definedName name="PHONE">'FTS____'!$S$3</definedName>
    <definedName name="_xlnm.Print_Area" localSheetId="4">'FEE____'!$A$1:$T$36</definedName>
    <definedName name="_xlnm.Print_Area" localSheetId="0">'FTS____'!$A$1:$AN$69</definedName>
    <definedName name="_xlnm.Print_Area" localSheetId="1">'MED____'!$A$1:$AF$20</definedName>
    <definedName name="_xlnm.Print_Area" localSheetId="2">'OUT____'!$A$1:$AN$41</definedName>
    <definedName name="_xlnm.Print_Area" localSheetId="3">'PT____'!$A$1:$AN$69</definedName>
    <definedName name="_xlnm.Print_Area" localSheetId="5">'SUB____'!$A$1:$AE$39</definedName>
    <definedName name="_xlnm.Print_Area" localSheetId="6">'TTA____'!$A$1:$AH$48</definedName>
    <definedName name="_xlnm.Print_Area" localSheetId="7">'TTB____'!$A$1:$AH$48</definedName>
    <definedName name="PTCOL4">'PT____'!$S$17:$V$62</definedName>
    <definedName name="ptlf">#REF!</definedName>
    <definedName name="SignedOutDate">#REF!</definedName>
    <definedName name="SUMMARY">#REF!</definedName>
    <definedName name="SUMMARY_Print_area">#REF!</definedName>
    <definedName name="SUMMARYTAGS">#REF!</definedName>
    <definedName name="TABLE1a">'FTS____'!$D$17:$AG$62</definedName>
    <definedName name="Table1a_Print_Area">'FTS____'!$A$1:$AG$70</definedName>
    <definedName name="Table1aTAGS">'FTS____'!$AP$17:$AS$62</definedName>
    <definedName name="TABLE1b">'MED____'!$D$16:$AG$19</definedName>
    <definedName name="TAble1b_Print_Area">'MED____'!$A$1:$AF$47</definedName>
    <definedName name="Table1bTAGS">'MED____'!$AH$16:$AI$19</definedName>
    <definedName name="Table2">'OUT____'!$D$17:$AG$37</definedName>
    <definedName name="Table2_Print_Area">'OUT____'!$A$1:$AG$50</definedName>
    <definedName name="Table2TAGS">'OUT____'!$AP$17:$AS$37</definedName>
    <definedName name="Table3">'PT____'!$D$17:$AG$62</definedName>
    <definedName name="Table3_Print_Area">'PT____'!$A$1:$AN$69</definedName>
    <definedName name="Table3TAGS">'PT____'!$AP$17:$AS$62</definedName>
    <definedName name="Table4">'FEE____'!$D$15:$U$32</definedName>
    <definedName name="Table4_Print_Area">'FEE____'!$A$1:$W$63</definedName>
    <definedName name="Table4TAGS">'FEE____'!$V$15:$Y$32</definedName>
    <definedName name="table5">'SUB____'!$C$18:$AF$35</definedName>
    <definedName name="Table5_Print_Area">'SUB____'!$A$1:$AE$87</definedName>
    <definedName name="table5TAGS">'SUB____'!$AG$18:$AI$35</definedName>
    <definedName name="table6a">'TTA____'!$D$16:$AI$45</definedName>
    <definedName name="table6a_print_area">'TTA____'!$A$1:$AN$124</definedName>
    <definedName name="table6aTAGS">'TTA____'!$AJ$16:$AM$45</definedName>
    <definedName name="table6b">'TTB____'!$D$16:$AI$45</definedName>
    <definedName name="table6b_print_area">'TTB____'!$A$1:$AN$122</definedName>
    <definedName name="table6bTAGS">'TTB____'!$AJ$16:$AM$45</definedName>
    <definedName name="tableb">#REF!</definedName>
    <definedName name="tablec">#REF!</definedName>
    <definedName name="tabled">#REF!</definedName>
    <definedName name="tableef">#REF!</definedName>
    <definedName name="tableg">#REF!</definedName>
    <definedName name="tableh">#REF!</definedName>
    <definedName name="tablek">#REF!</definedName>
    <definedName name="tablel">#REF!</definedName>
  </definedNames>
  <calcPr fullCalcOnLoad="1"/>
</workbook>
</file>

<file path=xl/sharedStrings.xml><?xml version="1.0" encoding="utf-8"?>
<sst xmlns="http://schemas.openxmlformats.org/spreadsheetml/2006/main" count="4786" uniqueCount="280">
  <si>
    <t>Price Group</t>
  </si>
  <si>
    <t>|</t>
  </si>
  <si>
    <t>4a</t>
  </si>
  <si>
    <t>Home &amp; EC</t>
  </si>
  <si>
    <t>Other</t>
  </si>
  <si>
    <t>(a)</t>
  </si>
  <si>
    <t>(b)</t>
  </si>
  <si>
    <t>(c)</t>
  </si>
  <si>
    <t>(d)</t>
  </si>
  <si>
    <t>UG</t>
  </si>
  <si>
    <t>A</t>
  </si>
  <si>
    <t>S</t>
  </si>
  <si>
    <t>PGT</t>
  </si>
  <si>
    <t>PGR</t>
  </si>
  <si>
    <t>Long</t>
  </si>
  <si>
    <t>L</t>
  </si>
  <si>
    <t>B</t>
  </si>
  <si>
    <t>C</t>
  </si>
  <si>
    <t>D</t>
  </si>
  <si>
    <t>Psychology</t>
  </si>
  <si>
    <t>PSYCH</t>
  </si>
  <si>
    <t>ITT</t>
  </si>
  <si>
    <t>INSET</t>
  </si>
  <si>
    <t xml:space="preserve">Total </t>
  </si>
  <si>
    <t>Validation check 2</t>
  </si>
  <si>
    <t>PCM</t>
  </si>
  <si>
    <t>CM</t>
  </si>
  <si>
    <t>PCD</t>
  </si>
  <si>
    <t>CD</t>
  </si>
  <si>
    <t>Total</t>
  </si>
  <si>
    <t>Mode: Part-time</t>
  </si>
  <si>
    <t>Length</t>
  </si>
  <si>
    <t>Level</t>
  </si>
  <si>
    <t>Column 4a = Column 4</t>
  </si>
  <si>
    <t>Column 4 = sum(columns 1, 2, 3)</t>
  </si>
  <si>
    <t>Column 4a = 0.5*Column 4</t>
  </si>
  <si>
    <r>
      <t>Note:</t>
    </r>
    <r>
      <rPr>
        <sz val="10"/>
        <rFont val="Helvetica"/>
        <family val="0"/>
      </rPr>
      <t xml:space="preserve"> When editting, check that the</t>
    </r>
  </si>
  <si>
    <t>correct formulae are in the cells</t>
  </si>
  <si>
    <r>
      <t>Note:</t>
    </r>
    <r>
      <rPr>
        <sz val="10"/>
        <rFont val="Helvetica"/>
        <family val="0"/>
      </rPr>
      <t xml:space="preserve"> When editing, check the formulae</t>
    </r>
  </si>
  <si>
    <t>in the cells</t>
  </si>
  <si>
    <t>Assumed countable years</t>
  </si>
  <si>
    <t>Price group D</t>
  </si>
  <si>
    <t>Price group C</t>
  </si>
  <si>
    <t>Price group B</t>
  </si>
  <si>
    <t>Price group A</t>
  </si>
  <si>
    <t>Price group</t>
  </si>
  <si>
    <t>Years countable</t>
  </si>
  <si>
    <t>Forecast of years countable</t>
  </si>
  <si>
    <t>All price groups</t>
  </si>
  <si>
    <t>Pre-clinical medicine</t>
  </si>
  <si>
    <t>Clinical medicine</t>
  </si>
  <si>
    <t>Pre-clinical dentistry</t>
  </si>
  <si>
    <t>Clinical dentistry</t>
  </si>
  <si>
    <t>Assumed load for countable years</t>
  </si>
  <si>
    <t>Fee level</t>
  </si>
  <si>
    <t xml:space="preserve">A, B, C, D, </t>
  </si>
  <si>
    <t>Psychology,</t>
  </si>
  <si>
    <t>Media studies,</t>
  </si>
  <si>
    <t>INSET(QTS)</t>
  </si>
  <si>
    <t>ITT(QTS)</t>
  </si>
  <si>
    <t xml:space="preserve">All price groups </t>
  </si>
  <si>
    <t>Non-fundable</t>
  </si>
  <si>
    <t>(Clinical)</t>
  </si>
  <si>
    <t>(Other high cost</t>
  </si>
  <si>
    <t>subjects with a</t>
  </si>
  <si>
    <t>fieldwork element)</t>
  </si>
  <si>
    <t>(All other subjects)</t>
  </si>
  <si>
    <t>Media studies</t>
  </si>
  <si>
    <t>included in column 4</t>
  </si>
  <si>
    <t>Fundable</t>
  </si>
  <si>
    <t>studio, laboratory or</t>
  </si>
  <si>
    <t>Mode: Sandwich year-out</t>
  </si>
  <si>
    <t>Mode: Full-time and sandwich</t>
  </si>
  <si>
    <t>HEFCE-funded</t>
  </si>
  <si>
    <t>and technology)</t>
  </si>
  <si>
    <t>Ind.-funded</t>
  </si>
  <si>
    <t>Island o'seas</t>
  </si>
  <si>
    <t>columns 1+2+3</t>
  </si>
  <si>
    <t>(Other high cost subjects with a studio,</t>
  </si>
  <si>
    <t>laboratory or fieldwork element)</t>
  </si>
  <si>
    <t>Part-time</t>
  </si>
  <si>
    <t>MEDIA</t>
  </si>
  <si>
    <t>DELIM</t>
  </si>
  <si>
    <t>PriceGroup</t>
  </si>
  <si>
    <t>Full-time and sandwich</t>
  </si>
  <si>
    <t>between 1 August 1999 and</t>
  </si>
  <si>
    <t>between 2 December 1999 and</t>
  </si>
  <si>
    <t>31 July 2000 inclusive</t>
  </si>
  <si>
    <t>Secondary</t>
  </si>
  <si>
    <t>Education</t>
  </si>
  <si>
    <t>Primary</t>
  </si>
  <si>
    <t>Mathematics</t>
  </si>
  <si>
    <t>English</t>
  </si>
  <si>
    <t>Science</t>
  </si>
  <si>
    <t xml:space="preserve">Modern </t>
  </si>
  <si>
    <t>Languages</t>
  </si>
  <si>
    <t>Technology</t>
  </si>
  <si>
    <t>History</t>
  </si>
  <si>
    <t>Geography</t>
  </si>
  <si>
    <t>Physical</t>
  </si>
  <si>
    <t>Art</t>
  </si>
  <si>
    <t>Music</t>
  </si>
  <si>
    <t>Religious</t>
  </si>
  <si>
    <t>Mode: All</t>
  </si>
  <si>
    <t>Table 4: Home and EC fees</t>
  </si>
  <si>
    <t>£2,675</t>
  </si>
  <si>
    <t>All subject groups</t>
  </si>
  <si>
    <t>Table 1b: Medical and dental student counts (included in table 1a)</t>
  </si>
  <si>
    <t>Table 2: Counts of years of programme of study</t>
  </si>
  <si>
    <t>Table 3: Counts of years of programme of study and load</t>
  </si>
  <si>
    <t>Subject group</t>
  </si>
  <si>
    <t>PG</t>
  </si>
  <si>
    <t>Mode: Full-time</t>
  </si>
  <si>
    <t>Forecast of exits gaining QTS</t>
  </si>
  <si>
    <t>Forecast of between-year</t>
  </si>
  <si>
    <t>Design &amp;</t>
  </si>
  <si>
    <t>Information</t>
  </si>
  <si>
    <t xml:space="preserve">Technology </t>
  </si>
  <si>
    <t xml:space="preserve">New entrants between </t>
  </si>
  <si>
    <t>Regulated £1,025</t>
  </si>
  <si>
    <t>Regulated £510</t>
  </si>
  <si>
    <t>Other &amp; non-regulated</t>
  </si>
  <si>
    <t>Regulated £0</t>
  </si>
  <si>
    <t>1 August 1999 and</t>
  </si>
  <si>
    <t>at the end of AY 1999-2000</t>
  </si>
  <si>
    <t>AY 1999-2000</t>
  </si>
  <si>
    <t>Higher Education Students Early Statistics 1999-2000</t>
  </si>
  <si>
    <t>(e)</t>
  </si>
  <si>
    <t>(f)</t>
  </si>
  <si>
    <t>Code:</t>
  </si>
  <si>
    <t>Institution:</t>
  </si>
  <si>
    <t>HND</t>
  </si>
  <si>
    <t>HNC</t>
  </si>
  <si>
    <t>Other sub-degree</t>
  </si>
  <si>
    <t>1 December 1999 inclusive</t>
  </si>
  <si>
    <t>(a) Full-time and sandwich</t>
  </si>
  <si>
    <t>(b) Sandwich year-out</t>
  </si>
  <si>
    <t>(i)</t>
  </si>
  <si>
    <t>(ii)</t>
  </si>
  <si>
    <t>(iii)</t>
  </si>
  <si>
    <t>(iv)</t>
  </si>
  <si>
    <t>(c) Part-time</t>
  </si>
  <si>
    <t>Home &amp; EC fundable</t>
  </si>
  <si>
    <t>FECs</t>
  </si>
  <si>
    <t>HEIs</t>
  </si>
  <si>
    <t>Assumed countable years wholly</t>
  </si>
  <si>
    <t>or partially franchised-out</t>
  </si>
  <si>
    <t>Other inst.</t>
  </si>
  <si>
    <t>Forecast of</t>
  </si>
  <si>
    <t>years not completed</t>
  </si>
  <si>
    <t>HEFCE-fundable</t>
  </si>
  <si>
    <t>TTA-fundable</t>
  </si>
  <si>
    <t xml:space="preserve">Forecast of </t>
  </si>
  <si>
    <t xml:space="preserve">Table 6a: ITT counts of years of programme of study </t>
  </si>
  <si>
    <t>Table 6b: ITT counts of years of programme of study</t>
  </si>
  <si>
    <t>Table 5: Counts of years of programme of study for provision below degree level</t>
  </si>
  <si>
    <t>(negative values)</t>
  </si>
  <si>
    <t>students between 2 December 1999 and</t>
  </si>
  <si>
    <t>Sandwich year-out</t>
  </si>
  <si>
    <t xml:space="preserve">Years for home and EC countable  </t>
  </si>
  <si>
    <t xml:space="preserve">students between 1 August 1999 and </t>
  </si>
  <si>
    <t>Forecast of years for home and EC countable</t>
  </si>
  <si>
    <t>Council</t>
  </si>
  <si>
    <t>Fee_Lev</t>
  </si>
  <si>
    <t>HEFCE</t>
  </si>
  <si>
    <t>TTA</t>
  </si>
  <si>
    <r>
      <t>Note:</t>
    </r>
    <r>
      <rPr>
        <sz val="10"/>
        <rFont val="Helvetica"/>
        <family val="0"/>
      </rPr>
      <t xml:space="preserve"> When editing, check that the</t>
    </r>
  </si>
  <si>
    <t>Validation checks</t>
  </si>
  <si>
    <t>col1</t>
  </si>
  <si>
    <t>col2</t>
  </si>
  <si>
    <t>col3</t>
  </si>
  <si>
    <t>col5</t>
  </si>
  <si>
    <t>col6</t>
  </si>
  <si>
    <t>Media</t>
  </si>
  <si>
    <t>Psych</t>
  </si>
  <si>
    <t>Table 1a: Counts of years of programme of study</t>
  </si>
  <si>
    <t>4. For the following cells, column 5 &gt; column 1 + column 2:</t>
  </si>
  <si>
    <t>col 2</t>
  </si>
  <si>
    <t>col 1</t>
  </si>
  <si>
    <t>Validation check 3</t>
  </si>
  <si>
    <t>col1a</t>
  </si>
  <si>
    <t>col1b</t>
  </si>
  <si>
    <t>col1c</t>
  </si>
  <si>
    <t>col2a</t>
  </si>
  <si>
    <t>col2b</t>
  </si>
  <si>
    <t>col2c</t>
  </si>
  <si>
    <t>TAGS USED IN LOADING DATA DO NOT CHANGE</t>
  </si>
  <si>
    <t>PE</t>
  </si>
  <si>
    <t>RE</t>
  </si>
  <si>
    <t>(a) Wholly franchised-out to</t>
  </si>
  <si>
    <t>(b) Partially franchised-out to</t>
  </si>
  <si>
    <t>withdrawals (negative values)</t>
  </si>
  <si>
    <t>New entrants included in</t>
  </si>
  <si>
    <t>columns 1 &amp; 2</t>
  </si>
  <si>
    <t>col4</t>
  </si>
  <si>
    <t>col7</t>
  </si>
  <si>
    <t>5. For the following rows, column 6 &gt; columns 1 + 2 + 3 + 7:</t>
  </si>
  <si>
    <t>Modern Languages</t>
  </si>
  <si>
    <t>Design &amp; Technology</t>
  </si>
  <si>
    <t>Information Technology</t>
  </si>
  <si>
    <t>Other Technology</t>
  </si>
  <si>
    <t>Physical Education</t>
  </si>
  <si>
    <t>Religious Education</t>
  </si>
  <si>
    <t>Primary Education</t>
  </si>
  <si>
    <t>Column 4a = 0.5 *Column 4</t>
  </si>
  <si>
    <t>2. For the following cells, column 3 is positive:</t>
  </si>
  <si>
    <t>3. For the following cells, column 5 &gt; column 1 + column 2:</t>
  </si>
  <si>
    <t>1. The following totals are not a whole number:</t>
  </si>
  <si>
    <r>
      <t xml:space="preserve">2. The following totals are not equal to the equivalent totals in columns 1 and 2 in tables 1a (for full-time and sandwich), 2 (for sandwich year-out) and 3 (for part-time). </t>
    </r>
    <r>
      <rPr>
        <sz val="8"/>
        <rFont val="Arial"/>
        <family val="2"/>
      </rPr>
      <t>(Note that HEFCE-fundable = HEFCE-funded + independently-funded.)</t>
    </r>
  </si>
  <si>
    <t>1. The following totals are not a whole number (excluding ITT (QTS) and INSET (QTS)):</t>
  </si>
  <si>
    <t>1. The following totals are not a whole number (excluding INSET (QTS)):</t>
  </si>
  <si>
    <t>1. The following totals are not a whole number (excluding ITT (QTS) &amp; INSET (QTS)):</t>
  </si>
  <si>
    <t>science, engineering</t>
  </si>
  <si>
    <t>engineering and technology)</t>
  </si>
  <si>
    <t>2. The following INSET (QTS) cells are not a whole number:</t>
  </si>
  <si>
    <t>3. For the following cells, column 3 is positive:</t>
  </si>
  <si>
    <t>5. For the following rows, column 6 (home and EC fundable) &gt; column 4 (home and EC fundable):</t>
  </si>
  <si>
    <t>Validation checks for table 3</t>
  </si>
  <si>
    <t>7. For the following rows, column 6 &gt; column 4 (fundable):</t>
  </si>
  <si>
    <t>Validation checks for table 1a</t>
  </si>
  <si>
    <t>Validation checks for table 1b</t>
  </si>
  <si>
    <t>Validation checks for table 2</t>
  </si>
  <si>
    <t>Validation checks for table 4</t>
  </si>
  <si>
    <t>Validation checks for table 5</t>
  </si>
  <si>
    <t>3. The following sub-degree totals are greater than the undergraduate totals in tables 1a, 2 and 3.</t>
  </si>
  <si>
    <t>Validation checks for table 6a</t>
  </si>
  <si>
    <t>Validation checks for table 6b</t>
  </si>
  <si>
    <t>non-fund</t>
  </si>
  <si>
    <t>isov</t>
  </si>
  <si>
    <t xml:space="preserve">(Laboratory-based </t>
  </si>
  <si>
    <t>(Laboratory-based science,</t>
  </si>
  <si>
    <t>(Laboratory-based</t>
  </si>
  <si>
    <t>Validation check 2, 3, 4, 5</t>
  </si>
  <si>
    <t>Validation check 1</t>
  </si>
  <si>
    <t>check 2 - INSET</t>
  </si>
  <si>
    <t>check 3 - col3</t>
  </si>
  <si>
    <t>check 4 - col5</t>
  </si>
  <si>
    <t>check 5 - col6</t>
  </si>
  <si>
    <t>col 3</t>
  </si>
  <si>
    <t>col 5</t>
  </si>
  <si>
    <t>Validation 2 - col 3</t>
  </si>
  <si>
    <t>Validation 3 - col 5</t>
  </si>
  <si>
    <t>Validation check 2, 3, 4, 5.</t>
  </si>
  <si>
    <t>4. For the following cells, column 4a &gt;= column 4:</t>
  </si>
  <si>
    <t>5. For the following cells, column 4a / column 4 &lt; 0.03:</t>
  </si>
  <si>
    <t>6. For the following cells, column 5 &gt; column 1 + column 2:</t>
  </si>
  <si>
    <t>Validation checks 2, 3, 4, 5, 6 and 7</t>
  </si>
  <si>
    <t>check 4 - col4a</t>
  </si>
  <si>
    <t>check 6 - col5</t>
  </si>
  <si>
    <t>check 7 - col6</t>
  </si>
  <si>
    <t>check 5 - col4a (0.03)</t>
  </si>
  <si>
    <t>Delim</t>
  </si>
  <si>
    <t>Phase</t>
  </si>
  <si>
    <t>PRIMARY</t>
  </si>
  <si>
    <t>SECOND</t>
  </si>
  <si>
    <t>MATHS</t>
  </si>
  <si>
    <t>ENG</t>
  </si>
  <si>
    <t>SCI</t>
  </si>
  <si>
    <t>MODLANG</t>
  </si>
  <si>
    <t>DESTEC</t>
  </si>
  <si>
    <t>INFTEC</t>
  </si>
  <si>
    <t>OTHTEC</t>
  </si>
  <si>
    <t>HIST</t>
  </si>
  <si>
    <t>GEOG</t>
  </si>
  <si>
    <t>ART</t>
  </si>
  <si>
    <t>MUSIC</t>
  </si>
  <si>
    <t>OTHER</t>
  </si>
  <si>
    <t>2. The following totals by phase are not a whole number:</t>
  </si>
  <si>
    <t>1. The following totals by level are not a whole number:</t>
  </si>
  <si>
    <t>check 2 - phase totals</t>
  </si>
  <si>
    <t>6. For the following cells, column 7 is positive:</t>
  </si>
  <si>
    <t>check 6 - col7</t>
  </si>
  <si>
    <t>Validation checks 2, 3, 4, 5, 6</t>
  </si>
  <si>
    <t>Validation check 7 - table 6a - table 1a</t>
  </si>
  <si>
    <t>7. The following totals are not equal to the ITT (QTS) price group data on table 3 (if validation is failed here, then the automatic update from table 6b, columns 1 to 5, to table 3 is not working). (Note that column 4a on table 3 is updated as half of column 4):</t>
  </si>
  <si>
    <t xml:space="preserve">Validation check 2, 3, 4, 5, 6 </t>
  </si>
  <si>
    <t>Validation check 7 - table 6b - table 3</t>
  </si>
  <si>
    <t>Validation 1 - totals</t>
  </si>
  <si>
    <t>Subject Group</t>
  </si>
  <si>
    <t>7. The following totals are not equal to the ITT (QTS) price group data on table 1a (if validation is failed here, then the automatic update from table 6a, columns 1 to 5, to table 1a is not working) (note that HEFCE non-fundable = TTA-fundable + non-fundable):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</si>
</sst>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#,##0.0"/>
    <numFmt numFmtId="166" formatCode="m/d/yy"/>
    <numFmt numFmtId="167" formatCode="m/d/yy\ h:mm"/>
    <numFmt numFmtId="168" formatCode="_-&quot;£&quot;* #,##0_-;\-&quot;£&quot;* #,##0_-;_-&quot;£&quot;* &quot;-&quot;??_-;_-@_-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0.0"/>
    <numFmt numFmtId="178" formatCode="#,##0.0;[Red]\-#,##0.0"/>
    <numFmt numFmtId="179" formatCode="General___)"/>
    <numFmt numFmtId="180" formatCode="0.0%"/>
    <numFmt numFmtId="181" formatCode="d\-mmm\-yy"/>
    <numFmt numFmtId="182" formatCode="#,##0_ ;[Red]\-#,##0\ "/>
    <numFmt numFmtId="183" formatCode="#,##0.00_ ;[Red]\-#,##0.00\ "/>
    <numFmt numFmtId="184" formatCode="#,##0.0_ ;[Red]\-#,##0.0\ "/>
    <numFmt numFmtId="185" formatCode="0_)"/>
    <numFmt numFmtId="186" formatCode="mmmm\-yy"/>
    <numFmt numFmtId="187" formatCode="0.000"/>
    <numFmt numFmtId="188" formatCode="0.000%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etica"/>
      <family val="0"/>
    </font>
    <font>
      <sz val="10"/>
      <color indexed="55"/>
      <name val="Arial"/>
      <family val="2"/>
    </font>
    <font>
      <sz val="10"/>
      <color indexed="22"/>
      <name val="Arial"/>
      <family val="2"/>
    </font>
    <font>
      <b/>
      <sz val="10"/>
      <name val="Helvetica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Helvetica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5">
    <xf numFmtId="0" fontId="0" fillId="0" borderId="0" xfId="0" applyAlignment="1">
      <alignment/>
    </xf>
    <xf numFmtId="3" fontId="4" fillId="0" borderId="10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 quotePrefix="1">
      <alignment horizontal="center"/>
      <protection/>
    </xf>
    <xf numFmtId="3" fontId="4" fillId="0" borderId="11" xfId="0" applyNumberFormat="1" applyFont="1" applyBorder="1" applyAlignment="1" applyProtection="1">
      <alignment/>
      <protection/>
    </xf>
    <xf numFmtId="3" fontId="4" fillId="0" borderId="12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 quotePrefix="1">
      <alignment horizontal="center"/>
      <protection/>
    </xf>
    <xf numFmtId="3" fontId="4" fillId="0" borderId="13" xfId="0" applyNumberFormat="1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5" xfId="0" applyNumberFormat="1" applyFont="1" applyBorder="1" applyAlignment="1" applyProtection="1">
      <alignment/>
      <protection/>
    </xf>
    <xf numFmtId="3" fontId="4" fillId="0" borderId="16" xfId="0" applyNumberFormat="1" applyFont="1" applyBorder="1" applyAlignment="1" applyProtection="1">
      <alignment/>
      <protection/>
    </xf>
    <xf numFmtId="3" fontId="4" fillId="0" borderId="17" xfId="0" applyNumberFormat="1" applyFont="1" applyBorder="1" applyAlignment="1" applyProtection="1">
      <alignment/>
      <protection/>
    </xf>
    <xf numFmtId="3" fontId="4" fillId="0" borderId="17" xfId="0" applyNumberFormat="1" applyFont="1" applyBorder="1" applyAlignment="1" applyProtection="1" quotePrefix="1">
      <alignment horizontal="center"/>
      <protection/>
    </xf>
    <xf numFmtId="3" fontId="4" fillId="0" borderId="16" xfId="0" applyNumberFormat="1" applyFont="1" applyBorder="1" applyAlignment="1" applyProtection="1">
      <alignment horizontal="left"/>
      <protection/>
    </xf>
    <xf numFmtId="3" fontId="4" fillId="0" borderId="18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 horizontal="left"/>
      <protection/>
    </xf>
    <xf numFmtId="3" fontId="4" fillId="0" borderId="20" xfId="0" applyNumberFormat="1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0" xfId="0" applyNumberFormat="1" applyFont="1" applyBorder="1" applyAlignment="1" applyProtection="1">
      <alignment horizontal="right" wrapText="1"/>
      <protection/>
    </xf>
    <xf numFmtId="3" fontId="4" fillId="0" borderId="0" xfId="0" applyNumberFormat="1" applyFont="1" applyBorder="1" applyAlignment="1" applyProtection="1" quotePrefix="1">
      <alignment horizontal="center" wrapText="1"/>
      <protection/>
    </xf>
    <xf numFmtId="3" fontId="4" fillId="0" borderId="15" xfId="0" applyNumberFormat="1" applyFont="1" applyBorder="1" applyAlignment="1" applyProtection="1">
      <alignment horizontal="right" wrapText="1"/>
      <protection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7" xfId="0" applyNumberFormat="1" applyFont="1" applyBorder="1" applyAlignment="1" applyProtection="1">
      <alignment horizontal="right"/>
      <protection/>
    </xf>
    <xf numFmtId="3" fontId="4" fillId="0" borderId="21" xfId="0" applyNumberFormat="1" applyFont="1" applyBorder="1" applyAlignment="1" applyProtection="1" quotePrefix="1">
      <alignment horizontal="center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3" fontId="4" fillId="0" borderId="23" xfId="0" applyNumberFormat="1" applyFont="1" applyBorder="1" applyAlignment="1" applyProtection="1">
      <alignment/>
      <protection/>
    </xf>
    <xf numFmtId="3" fontId="4" fillId="0" borderId="24" xfId="0" applyNumberFormat="1" applyFont="1" applyBorder="1" applyAlignment="1" applyProtection="1" quotePrefix="1">
      <alignment horizontal="center"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 quotePrefix="1">
      <alignment horizontal="center"/>
      <protection/>
    </xf>
    <xf numFmtId="3" fontId="4" fillId="0" borderId="27" xfId="0" applyNumberFormat="1" applyFont="1" applyBorder="1" applyAlignment="1" applyProtection="1">
      <alignment/>
      <protection/>
    </xf>
    <xf numFmtId="3" fontId="4" fillId="0" borderId="28" xfId="0" applyNumberFormat="1" applyFont="1" applyBorder="1" applyAlignment="1" applyProtection="1" quotePrefix="1">
      <alignment horizontal="center"/>
      <protection/>
    </xf>
    <xf numFmtId="3" fontId="4" fillId="0" borderId="25" xfId="0" applyNumberFormat="1" applyFont="1" applyBorder="1" applyAlignment="1" applyProtection="1">
      <alignment horizontal="right"/>
      <protection/>
    </xf>
    <xf numFmtId="3" fontId="4" fillId="0" borderId="25" xfId="0" applyNumberFormat="1" applyFont="1" applyBorder="1" applyAlignment="1" applyProtection="1">
      <alignment horizontal="right" wrapText="1"/>
      <protection/>
    </xf>
    <xf numFmtId="3" fontId="4" fillId="0" borderId="26" xfId="0" applyNumberFormat="1" applyFont="1" applyBorder="1" applyAlignment="1" applyProtection="1" quotePrefix="1">
      <alignment horizontal="center" wrapText="1"/>
      <protection/>
    </xf>
    <xf numFmtId="3" fontId="4" fillId="0" borderId="27" xfId="0" applyNumberFormat="1" applyFont="1" applyBorder="1" applyAlignment="1" applyProtection="1">
      <alignment horizontal="right"/>
      <protection/>
    </xf>
    <xf numFmtId="3" fontId="4" fillId="0" borderId="13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Alignment="1" applyProtection="1">
      <alignment/>
      <protection hidden="1"/>
    </xf>
    <xf numFmtId="0" fontId="4" fillId="0" borderId="0" xfId="0" applyNumberFormat="1" applyFont="1" applyBorder="1" applyAlignment="1" applyProtection="1" quotePrefix="1">
      <alignment horizontal="center" wrapText="1"/>
      <protection/>
    </xf>
    <xf numFmtId="0" fontId="4" fillId="0" borderId="0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 wrapText="1"/>
      <protection/>
    </xf>
    <xf numFmtId="3" fontId="4" fillId="0" borderId="0" xfId="0" applyNumberFormat="1" applyFont="1" applyBorder="1" applyAlignment="1" applyProtection="1">
      <alignment wrapText="1"/>
      <protection/>
    </xf>
    <xf numFmtId="3" fontId="4" fillId="0" borderId="15" xfId="0" applyNumberFormat="1" applyFont="1" applyBorder="1" applyAlignment="1" applyProtection="1">
      <alignment wrapText="1"/>
      <protection/>
    </xf>
    <xf numFmtId="3" fontId="4" fillId="0" borderId="29" xfId="0" applyNumberFormat="1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 horizontal="center" wrapText="1"/>
      <protection/>
    </xf>
    <xf numFmtId="3" fontId="5" fillId="33" borderId="30" xfId="0" applyNumberFormat="1" applyFont="1" applyFill="1" applyBorder="1" applyAlignment="1" applyProtection="1">
      <alignment/>
      <protection/>
    </xf>
    <xf numFmtId="3" fontId="6" fillId="33" borderId="31" xfId="0" applyNumberFormat="1" applyFont="1" applyFill="1" applyBorder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32" xfId="0" applyNumberFormat="1" applyFont="1" applyFill="1" applyBorder="1" applyAlignment="1" applyProtection="1">
      <alignment/>
      <protection/>
    </xf>
    <xf numFmtId="3" fontId="5" fillId="33" borderId="21" xfId="0" applyNumberFormat="1" applyFont="1" applyFill="1" applyBorder="1" applyAlignment="1" applyProtection="1">
      <alignment/>
      <protection/>
    </xf>
    <xf numFmtId="3" fontId="5" fillId="33" borderId="31" xfId="0" applyNumberFormat="1" applyFont="1" applyFill="1" applyBorder="1" applyAlignment="1" applyProtection="1">
      <alignment/>
      <protection/>
    </xf>
    <xf numFmtId="3" fontId="5" fillId="33" borderId="16" xfId="0" applyNumberFormat="1" applyFont="1" applyFill="1" applyBorder="1" applyAlignment="1" applyProtection="1">
      <alignment/>
      <protection/>
    </xf>
    <xf numFmtId="3" fontId="5" fillId="33" borderId="17" xfId="0" applyNumberFormat="1" applyFont="1" applyFill="1" applyBorder="1" applyAlignment="1" applyProtection="1">
      <alignment/>
      <protection/>
    </xf>
    <xf numFmtId="3" fontId="6" fillId="33" borderId="30" xfId="0" applyNumberFormat="1" applyFont="1" applyFill="1" applyBorder="1" applyAlignment="1" applyProtection="1">
      <alignment/>
      <protection/>
    </xf>
    <xf numFmtId="3" fontId="6" fillId="33" borderId="13" xfId="0" applyNumberFormat="1" applyFont="1" applyFill="1" applyBorder="1" applyAlignment="1" applyProtection="1">
      <alignment/>
      <protection/>
    </xf>
    <xf numFmtId="3" fontId="6" fillId="33" borderId="0" xfId="0" applyNumberFormat="1" applyFont="1" applyFill="1" applyBorder="1" applyAlignment="1" applyProtection="1">
      <alignment/>
      <protection/>
    </xf>
    <xf numFmtId="3" fontId="6" fillId="33" borderId="32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33" borderId="17" xfId="0" applyNumberFormat="1" applyFont="1" applyFill="1" applyBorder="1" applyAlignment="1" applyProtection="1">
      <alignment/>
      <protection/>
    </xf>
    <xf numFmtId="3" fontId="6" fillId="33" borderId="33" xfId="0" applyNumberFormat="1" applyFont="1" applyFill="1" applyBorder="1" applyAlignment="1" applyProtection="1">
      <alignment/>
      <protection/>
    </xf>
    <xf numFmtId="3" fontId="6" fillId="33" borderId="34" xfId="0" applyNumberFormat="1" applyFont="1" applyFill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 horizontal="right"/>
      <protection/>
    </xf>
    <xf numFmtId="3" fontId="1" fillId="0" borderId="0" xfId="0" applyNumberFormat="1" applyFont="1" applyAlignment="1" applyProtection="1">
      <alignment/>
      <protection/>
    </xf>
    <xf numFmtId="3" fontId="6" fillId="33" borderId="35" xfId="0" applyNumberFormat="1" applyFont="1" applyFill="1" applyBorder="1" applyAlignment="1" applyProtection="1">
      <alignment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33" borderId="18" xfId="0" applyNumberFormat="1" applyFont="1" applyFill="1" applyBorder="1" applyAlignment="1" applyProtection="1">
      <alignment/>
      <protection/>
    </xf>
    <xf numFmtId="3" fontId="6" fillId="33" borderId="36" xfId="0" applyNumberFormat="1" applyFont="1" applyFill="1" applyBorder="1" applyAlignment="1" applyProtection="1">
      <alignment/>
      <protection/>
    </xf>
    <xf numFmtId="3" fontId="4" fillId="0" borderId="37" xfId="0" applyNumberFormat="1" applyFont="1" applyBorder="1" applyAlignment="1" applyProtection="1" quotePrefix="1">
      <alignment horizontal="center"/>
      <protection/>
    </xf>
    <xf numFmtId="3" fontId="4" fillId="0" borderId="34" xfId="0" applyNumberFormat="1" applyFont="1" applyBorder="1" applyAlignment="1" applyProtection="1" quotePrefix="1">
      <alignment horizontal="center" wrapText="1"/>
      <protection/>
    </xf>
    <xf numFmtId="3" fontId="11" fillId="0" borderId="0" xfId="0" applyNumberFormat="1" applyFont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3" fontId="4" fillId="0" borderId="38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35" xfId="0" applyNumberFormat="1" applyFont="1" applyBorder="1" applyAlignment="1" applyProtection="1">
      <alignment/>
      <protection/>
    </xf>
    <xf numFmtId="3" fontId="4" fillId="0" borderId="39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40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 quotePrefix="1">
      <alignment horizontal="center"/>
      <protection/>
    </xf>
    <xf numFmtId="3" fontId="4" fillId="0" borderId="23" xfId="0" applyNumberFormat="1" applyFont="1" applyBorder="1" applyAlignment="1" applyProtection="1" quotePrefix="1">
      <alignment horizontal="center"/>
      <protection/>
    </xf>
    <xf numFmtId="3" fontId="4" fillId="0" borderId="25" xfId="0" applyNumberFormat="1" applyFont="1" applyBorder="1" applyAlignment="1" applyProtection="1" quotePrefix="1">
      <alignment horizontal="center"/>
      <protection/>
    </xf>
    <xf numFmtId="3" fontId="4" fillId="0" borderId="27" xfId="0" applyNumberFormat="1" applyFont="1" applyBorder="1" applyAlignment="1" applyProtection="1" quotePrefix="1">
      <alignment horizontal="center"/>
      <protection/>
    </xf>
    <xf numFmtId="3" fontId="4" fillId="0" borderId="25" xfId="0" applyNumberFormat="1" applyFont="1" applyBorder="1" applyAlignment="1" applyProtection="1" quotePrefix="1">
      <alignment horizontal="center" wrapText="1"/>
      <protection/>
    </xf>
    <xf numFmtId="3" fontId="4" fillId="0" borderId="41" xfId="0" applyNumberFormat="1" applyFont="1" applyBorder="1" applyAlignment="1" applyProtection="1" quotePrefix="1">
      <alignment horizontal="center"/>
      <protection/>
    </xf>
    <xf numFmtId="3" fontId="4" fillId="0" borderId="20" xfId="0" applyNumberFormat="1" applyFont="1" applyBorder="1" applyAlignment="1" applyProtection="1" quotePrefix="1">
      <alignment horizontal="center" wrapText="1"/>
      <protection/>
    </xf>
    <xf numFmtId="3" fontId="4" fillId="0" borderId="10" xfId="0" applyNumberFormat="1" applyFont="1" applyBorder="1" applyAlignment="1" applyProtection="1">
      <alignment horizontal="left"/>
      <protection/>
    </xf>
    <xf numFmtId="3" fontId="4" fillId="0" borderId="17" xfId="0" applyNumberFormat="1" applyFont="1" applyBorder="1" applyAlignment="1" applyProtection="1">
      <alignment horizontal="left"/>
      <protection/>
    </xf>
    <xf numFmtId="17" fontId="4" fillId="0" borderId="16" xfId="0" applyNumberFormat="1" applyFont="1" applyBorder="1" applyAlignment="1" applyProtection="1">
      <alignment horizontal="left"/>
      <protection/>
    </xf>
    <xf numFmtId="3" fontId="4" fillId="0" borderId="13" xfId="0" applyNumberFormat="1" applyFont="1" applyBorder="1" applyAlignment="1" applyProtection="1" quotePrefix="1">
      <alignment horizontal="center"/>
      <protection/>
    </xf>
    <xf numFmtId="3" fontId="4" fillId="0" borderId="13" xfId="0" applyNumberFormat="1" applyFont="1" applyBorder="1" applyAlignment="1" applyProtection="1" quotePrefix="1">
      <alignment horizontal="center" wrapText="1"/>
      <protection/>
    </xf>
    <xf numFmtId="3" fontId="4" fillId="0" borderId="13" xfId="0" applyNumberFormat="1" applyFont="1" applyBorder="1" applyAlignment="1" applyProtection="1" quotePrefix="1">
      <alignment horizontal="left"/>
      <protection/>
    </xf>
    <xf numFmtId="3" fontId="4" fillId="0" borderId="16" xfId="0" applyNumberFormat="1" applyFont="1" applyBorder="1" applyAlignment="1" applyProtection="1" quotePrefix="1">
      <alignment horizontal="left"/>
      <protection/>
    </xf>
    <xf numFmtId="3" fontId="4" fillId="0" borderId="29" xfId="0" applyNumberFormat="1" applyFont="1" applyBorder="1" applyAlignment="1" applyProtection="1" quotePrefix="1">
      <alignment horizontal="left"/>
      <protection/>
    </xf>
    <xf numFmtId="0" fontId="0" fillId="0" borderId="0" xfId="0" applyBorder="1" applyAlignment="1" applyProtection="1">
      <alignment horizontal="right" wrapText="1"/>
      <protection locked="0"/>
    </xf>
    <xf numFmtId="3" fontId="4" fillId="0" borderId="13" xfId="0" applyNumberFormat="1" applyFont="1" applyBorder="1" applyAlignment="1" applyProtection="1" quotePrefix="1">
      <alignment horizontal="right" wrapText="1"/>
      <protection/>
    </xf>
    <xf numFmtId="3" fontId="4" fillId="0" borderId="0" xfId="0" applyNumberFormat="1" applyFont="1" applyBorder="1" applyAlignment="1" applyProtection="1" quotePrefix="1">
      <alignment horizontal="right" wrapText="1"/>
      <protection/>
    </xf>
    <xf numFmtId="3" fontId="4" fillId="0" borderId="25" xfId="0" applyNumberFormat="1" applyFont="1" applyBorder="1" applyAlignment="1" applyProtection="1" quotePrefix="1">
      <alignment horizontal="right" wrapText="1"/>
      <protection/>
    </xf>
    <xf numFmtId="3" fontId="0" fillId="0" borderId="0" xfId="0" applyNumberFormat="1" applyFont="1" applyBorder="1" applyAlignment="1" applyProtection="1">
      <alignment horizontal="right"/>
      <protection/>
    </xf>
    <xf numFmtId="3" fontId="0" fillId="0" borderId="15" xfId="0" applyNumberFormat="1" applyFont="1" applyBorder="1" applyAlignment="1" applyProtection="1">
      <alignment horizontal="right"/>
      <protection/>
    </xf>
    <xf numFmtId="3" fontId="0" fillId="0" borderId="29" xfId="0" applyNumberFormat="1" applyFont="1" applyBorder="1" applyAlignment="1" applyProtection="1">
      <alignment horizontal="left"/>
      <protection/>
    </xf>
    <xf numFmtId="3" fontId="0" fillId="0" borderId="10" xfId="0" applyNumberFormat="1" applyFont="1" applyBorder="1" applyAlignment="1" applyProtection="1">
      <alignment/>
      <protection/>
    </xf>
    <xf numFmtId="3" fontId="0" fillId="0" borderId="10" xfId="0" applyNumberFormat="1" applyFont="1" applyBorder="1" applyAlignment="1" applyProtection="1" quotePrefix="1">
      <alignment horizontal="center"/>
      <protection/>
    </xf>
    <xf numFmtId="3" fontId="0" fillId="0" borderId="12" xfId="0" applyNumberFormat="1" applyFont="1" applyBorder="1" applyAlignment="1" applyProtection="1">
      <alignment/>
      <protection/>
    </xf>
    <xf numFmtId="3" fontId="0" fillId="0" borderId="13" xfId="0" applyNumberFormat="1" applyFont="1" applyBorder="1" applyAlignment="1" applyProtection="1">
      <alignment horizontal="left"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 quotePrefix="1">
      <alignment horizontal="center"/>
      <protection/>
    </xf>
    <xf numFmtId="3" fontId="0" fillId="0" borderId="15" xfId="0" applyNumberFormat="1" applyFont="1" applyBorder="1" applyAlignment="1" applyProtection="1">
      <alignment/>
      <protection/>
    </xf>
    <xf numFmtId="3" fontId="0" fillId="0" borderId="17" xfId="0" applyNumberFormat="1" applyFont="1" applyBorder="1" applyAlignment="1" applyProtection="1">
      <alignment/>
      <protection/>
    </xf>
    <xf numFmtId="3" fontId="0" fillId="0" borderId="16" xfId="0" applyNumberFormat="1" applyFont="1" applyBorder="1" applyAlignment="1" applyProtection="1">
      <alignment horizontal="left"/>
      <protection/>
    </xf>
    <xf numFmtId="3" fontId="0" fillId="0" borderId="19" xfId="0" applyNumberFormat="1" applyFont="1" applyBorder="1" applyAlignment="1" applyProtection="1">
      <alignment horizontal="left"/>
      <protection/>
    </xf>
    <xf numFmtId="3" fontId="0" fillId="0" borderId="20" xfId="0" applyNumberFormat="1" applyFont="1" applyBorder="1" applyAlignment="1" applyProtection="1">
      <alignment horizontal="left"/>
      <protection/>
    </xf>
    <xf numFmtId="3" fontId="0" fillId="0" borderId="0" xfId="0" applyNumberFormat="1" applyFont="1" applyBorder="1" applyAlignment="1" applyProtection="1">
      <alignment horizontal="right" wrapText="1"/>
      <protection/>
    </xf>
    <xf numFmtId="3" fontId="0" fillId="0" borderId="0" xfId="0" applyNumberFormat="1" applyFont="1" applyBorder="1" applyAlignment="1" applyProtection="1" quotePrefix="1">
      <alignment horizontal="right" wrapText="1"/>
      <protection/>
    </xf>
    <xf numFmtId="3" fontId="0" fillId="0" borderId="15" xfId="0" applyNumberFormat="1" applyFont="1" applyBorder="1" applyAlignment="1" applyProtection="1">
      <alignment horizontal="right" wrapText="1"/>
      <protection/>
    </xf>
    <xf numFmtId="3" fontId="0" fillId="0" borderId="16" xfId="0" applyNumberFormat="1" applyFont="1" applyBorder="1" applyAlignment="1" applyProtection="1">
      <alignment horizontal="right"/>
      <protection/>
    </xf>
    <xf numFmtId="3" fontId="0" fillId="0" borderId="17" xfId="0" applyNumberFormat="1" applyFont="1" applyBorder="1" applyAlignment="1" applyProtection="1">
      <alignment horizontal="right"/>
      <protection/>
    </xf>
    <xf numFmtId="3" fontId="0" fillId="0" borderId="18" xfId="0" applyNumberFormat="1" applyFont="1" applyBorder="1" applyAlignment="1" applyProtection="1">
      <alignment horizontal="right"/>
      <protection/>
    </xf>
    <xf numFmtId="3" fontId="0" fillId="0" borderId="21" xfId="0" applyNumberFormat="1" applyFont="1" applyBorder="1" applyAlignment="1" applyProtection="1" quotePrefix="1">
      <alignment horizontal="center"/>
      <protection/>
    </xf>
    <xf numFmtId="3" fontId="0" fillId="0" borderId="10" xfId="0" applyNumberFormat="1" applyFont="1" applyBorder="1" applyAlignment="1" applyProtection="1">
      <alignment horizontal="left"/>
      <protection/>
    </xf>
    <xf numFmtId="3" fontId="0" fillId="0" borderId="0" xfId="0" applyNumberFormat="1" applyFont="1" applyBorder="1" applyAlignment="1" applyProtection="1">
      <alignment horizontal="left"/>
      <protection/>
    </xf>
    <xf numFmtId="3" fontId="0" fillId="0" borderId="17" xfId="0" applyNumberFormat="1" applyFont="1" applyBorder="1" applyAlignment="1" applyProtection="1">
      <alignment horizontal="left"/>
      <protection/>
    </xf>
    <xf numFmtId="3" fontId="0" fillId="0" borderId="42" xfId="0" applyNumberFormat="1" applyFont="1" applyBorder="1" applyAlignment="1" applyProtection="1">
      <alignment/>
      <protection/>
    </xf>
    <xf numFmtId="3" fontId="0" fillId="0" borderId="43" xfId="0" applyNumberFormat="1" applyFont="1" applyBorder="1" applyAlignment="1" applyProtection="1">
      <alignment/>
      <protection/>
    </xf>
    <xf numFmtId="3" fontId="0" fillId="0" borderId="42" xfId="0" applyNumberFormat="1" applyFont="1" applyBorder="1" applyAlignment="1" applyProtection="1">
      <alignment horizontal="left"/>
      <protection/>
    </xf>
    <xf numFmtId="3" fontId="0" fillId="0" borderId="44" xfId="0" applyNumberFormat="1" applyFont="1" applyBorder="1" applyAlignment="1" applyProtection="1">
      <alignment/>
      <protection/>
    </xf>
    <xf numFmtId="3" fontId="0" fillId="0" borderId="12" xfId="0" applyNumberFormat="1" applyFont="1" applyBorder="1" applyAlignment="1" applyProtection="1">
      <alignment horizontal="left"/>
      <protection/>
    </xf>
    <xf numFmtId="3" fontId="0" fillId="0" borderId="15" xfId="0" applyNumberFormat="1" applyFont="1" applyBorder="1" applyAlignment="1" applyProtection="1">
      <alignment horizontal="left"/>
      <protection/>
    </xf>
    <xf numFmtId="3" fontId="0" fillId="0" borderId="18" xfId="0" applyNumberFormat="1" applyFont="1" applyBorder="1" applyAlignment="1" applyProtection="1">
      <alignment horizontal="left"/>
      <protection/>
    </xf>
    <xf numFmtId="3" fontId="0" fillId="0" borderId="43" xfId="0" applyNumberFormat="1" applyFont="1" applyBorder="1" applyAlignment="1" applyProtection="1">
      <alignment horizontal="left"/>
      <protection/>
    </xf>
    <xf numFmtId="3" fontId="0" fillId="0" borderId="45" xfId="0" applyNumberFormat="1" applyFont="1" applyBorder="1" applyAlignment="1" applyProtection="1">
      <alignment horizontal="left"/>
      <protection/>
    </xf>
    <xf numFmtId="3" fontId="0" fillId="0" borderId="46" xfId="0" applyNumberFormat="1" applyFont="1" applyBorder="1" applyAlignment="1" applyProtection="1">
      <alignment horizontal="left"/>
      <protection/>
    </xf>
    <xf numFmtId="3" fontId="0" fillId="0" borderId="41" xfId="0" applyNumberFormat="1" applyFont="1" applyBorder="1" applyAlignment="1" applyProtection="1">
      <alignment horizontal="left"/>
      <protection/>
    </xf>
    <xf numFmtId="3" fontId="0" fillId="0" borderId="47" xfId="0" applyNumberFormat="1" applyFont="1" applyBorder="1" applyAlignment="1" applyProtection="1">
      <alignment horizontal="left"/>
      <protection/>
    </xf>
    <xf numFmtId="3" fontId="0" fillId="0" borderId="48" xfId="0" applyNumberFormat="1" applyFont="1" applyBorder="1" applyAlignment="1" applyProtection="1">
      <alignment horizontal="left"/>
      <protection/>
    </xf>
    <xf numFmtId="3" fontId="0" fillId="0" borderId="27" xfId="0" applyNumberFormat="1" applyFont="1" applyBorder="1" applyAlignment="1" applyProtection="1">
      <alignment horizontal="right"/>
      <protection/>
    </xf>
    <xf numFmtId="3" fontId="0" fillId="0" borderId="25" xfId="0" applyNumberFormat="1" applyFont="1" applyBorder="1" applyAlignment="1" applyProtection="1">
      <alignment horizontal="right" wrapText="1"/>
      <protection/>
    </xf>
    <xf numFmtId="3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 wrapText="1"/>
      <protection/>
    </xf>
    <xf numFmtId="0" fontId="4" fillId="0" borderId="0" xfId="0" applyNumberFormat="1" applyFont="1" applyBorder="1" applyAlignment="1" applyProtection="1">
      <alignment horizontal="center"/>
      <protection/>
    </xf>
    <xf numFmtId="3" fontId="0" fillId="0" borderId="45" xfId="0" applyNumberFormat="1" applyFont="1" applyBorder="1" applyAlignment="1" applyProtection="1">
      <alignment/>
      <protection/>
    </xf>
    <xf numFmtId="3" fontId="0" fillId="0" borderId="13" xfId="0" applyNumberFormat="1" applyFont="1" applyBorder="1" applyAlignment="1" applyProtection="1" quotePrefix="1">
      <alignment horizontal="right" wrapText="1"/>
      <protection/>
    </xf>
    <xf numFmtId="3" fontId="4" fillId="0" borderId="17" xfId="0" applyNumberFormat="1" applyFont="1" applyBorder="1" applyAlignment="1" applyProtection="1" quotePrefix="1">
      <alignment horizontal="center" wrapText="1"/>
      <protection/>
    </xf>
    <xf numFmtId="3" fontId="0" fillId="0" borderId="31" xfId="0" applyNumberFormat="1" applyBorder="1" applyAlignment="1" applyProtection="1">
      <alignment/>
      <protection/>
    </xf>
    <xf numFmtId="3" fontId="0" fillId="33" borderId="21" xfId="0" applyNumberFormat="1" applyFill="1" applyBorder="1" applyAlignment="1" applyProtection="1">
      <alignment/>
      <protection/>
    </xf>
    <xf numFmtId="3" fontId="0" fillId="33" borderId="0" xfId="0" applyNumberFormat="1" applyFill="1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3" fontId="0" fillId="0" borderId="25" xfId="0" applyNumberFormat="1" applyBorder="1" applyAlignment="1" applyProtection="1">
      <alignment/>
      <protection/>
    </xf>
    <xf numFmtId="3" fontId="0" fillId="0" borderId="20" xfId="0" applyNumberFormat="1" applyBorder="1" applyAlignment="1" applyProtection="1">
      <alignment/>
      <protection/>
    </xf>
    <xf numFmtId="3" fontId="0" fillId="0" borderId="13" xfId="0" applyNumberFormat="1" applyBorder="1" applyAlignment="1" applyProtection="1">
      <alignment/>
      <protection/>
    </xf>
    <xf numFmtId="3" fontId="0" fillId="0" borderId="21" xfId="0" applyNumberFormat="1" applyBorder="1" applyAlignment="1" applyProtection="1">
      <alignment/>
      <protection/>
    </xf>
    <xf numFmtId="3" fontId="0" fillId="0" borderId="17" xfId="0" applyNumberFormat="1" applyBorder="1" applyAlignment="1" applyProtection="1">
      <alignment/>
      <protection/>
    </xf>
    <xf numFmtId="3" fontId="0" fillId="0" borderId="49" xfId="0" applyNumberFormat="1" applyBorder="1" applyAlignment="1" applyProtection="1">
      <alignment/>
      <protection/>
    </xf>
    <xf numFmtId="3" fontId="0" fillId="0" borderId="50" xfId="0" applyNumberFormat="1" applyBorder="1" applyAlignment="1" applyProtection="1">
      <alignment/>
      <protection/>
    </xf>
    <xf numFmtId="3" fontId="0" fillId="0" borderId="38" xfId="0" applyNumberFormat="1" applyBorder="1" applyAlignment="1" applyProtection="1">
      <alignment/>
      <protection/>
    </xf>
    <xf numFmtId="3" fontId="0" fillId="0" borderId="35" xfId="0" applyNumberFormat="1" applyBorder="1" applyAlignment="1" applyProtection="1">
      <alignment/>
      <protection/>
    </xf>
    <xf numFmtId="3" fontId="0" fillId="33" borderId="31" xfId="0" applyNumberFormat="1" applyFill="1" applyBorder="1" applyAlignment="1" applyProtection="1">
      <alignment/>
      <protection/>
    </xf>
    <xf numFmtId="3" fontId="0" fillId="33" borderId="30" xfId="0" applyNumberFormat="1" applyFill="1" applyBorder="1" applyAlignment="1" applyProtection="1">
      <alignment/>
      <protection/>
    </xf>
    <xf numFmtId="3" fontId="0" fillId="0" borderId="51" xfId="0" applyNumberFormat="1" applyBorder="1" applyAlignment="1" applyProtection="1">
      <alignment/>
      <protection/>
    </xf>
    <xf numFmtId="3" fontId="0" fillId="0" borderId="52" xfId="0" applyNumberFormat="1" applyBorder="1" applyAlignment="1" applyProtection="1">
      <alignment/>
      <protection/>
    </xf>
    <xf numFmtId="3" fontId="0" fillId="33" borderId="13" xfId="0" applyNumberFormat="1" applyFill="1" applyBorder="1" applyAlignment="1" applyProtection="1">
      <alignment/>
      <protection/>
    </xf>
    <xf numFmtId="3" fontId="0" fillId="0" borderId="14" xfId="0" applyNumberFormat="1" applyBorder="1" applyAlignment="1" applyProtection="1">
      <alignment/>
      <protection/>
    </xf>
    <xf numFmtId="3" fontId="0" fillId="0" borderId="15" xfId="0" applyNumberFormat="1" applyBorder="1" applyAlignment="1" applyProtection="1">
      <alignment/>
      <protection/>
    </xf>
    <xf numFmtId="3" fontId="0" fillId="33" borderId="53" xfId="0" applyNumberFormat="1" applyFill="1" applyBorder="1" applyAlignment="1" applyProtection="1">
      <alignment/>
      <protection/>
    </xf>
    <xf numFmtId="3" fontId="0" fillId="33" borderId="32" xfId="0" applyNumberFormat="1" applyFill="1" applyBorder="1" applyAlignment="1" applyProtection="1">
      <alignment/>
      <protection/>
    </xf>
    <xf numFmtId="3" fontId="0" fillId="0" borderId="22" xfId="0" applyNumberFormat="1" applyBorder="1" applyAlignment="1" applyProtection="1">
      <alignment/>
      <protection/>
    </xf>
    <xf numFmtId="3" fontId="0" fillId="0" borderId="18" xfId="0" applyNumberFormat="1" applyBorder="1" applyAlignment="1" applyProtection="1">
      <alignment/>
      <protection/>
    </xf>
    <xf numFmtId="3" fontId="0" fillId="33" borderId="25" xfId="0" applyNumberFormat="1" applyFill="1" applyBorder="1" applyAlignment="1" applyProtection="1">
      <alignment/>
      <protection/>
    </xf>
    <xf numFmtId="3" fontId="0" fillId="33" borderId="17" xfId="0" applyNumberFormat="1" applyFill="1" applyBorder="1" applyAlignment="1" applyProtection="1">
      <alignment/>
      <protection/>
    </xf>
    <xf numFmtId="3" fontId="0" fillId="33" borderId="16" xfId="0" applyNumberFormat="1" applyFill="1" applyBorder="1" applyAlignment="1" applyProtection="1">
      <alignment/>
      <protection/>
    </xf>
    <xf numFmtId="3" fontId="0" fillId="0" borderId="54" xfId="0" applyNumberFormat="1" applyBorder="1" applyAlignment="1" applyProtection="1">
      <alignment/>
      <protection/>
    </xf>
    <xf numFmtId="3" fontId="0" fillId="0" borderId="13" xfId="0" applyNumberFormat="1" applyBorder="1" applyAlignment="1" applyProtection="1">
      <alignment horizontal="center"/>
      <protection/>
    </xf>
    <xf numFmtId="3" fontId="0" fillId="0" borderId="0" xfId="0" applyNumberFormat="1" applyBorder="1" applyAlignment="1" applyProtection="1">
      <alignment horizontal="center"/>
      <protection/>
    </xf>
    <xf numFmtId="3" fontId="0" fillId="0" borderId="39" xfId="0" applyNumberFormat="1" applyBorder="1" applyAlignment="1" applyProtection="1">
      <alignment/>
      <protection/>
    </xf>
    <xf numFmtId="3" fontId="0" fillId="0" borderId="34" xfId="0" applyNumberFormat="1" applyBorder="1" applyAlignment="1" applyProtection="1">
      <alignment/>
      <protection/>
    </xf>
    <xf numFmtId="3" fontId="0" fillId="0" borderId="40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3" fontId="12" fillId="0" borderId="0" xfId="0" applyNumberFormat="1" applyFont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167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3" fontId="0" fillId="0" borderId="11" xfId="0" applyNumberFormat="1" applyBorder="1" applyAlignment="1" applyProtection="1">
      <alignment/>
      <protection/>
    </xf>
    <xf numFmtId="3" fontId="0" fillId="0" borderId="14" xfId="0" applyNumberFormat="1" applyBorder="1" applyAlignment="1" applyProtection="1">
      <alignment wrapText="1"/>
      <protection/>
    </xf>
    <xf numFmtId="3" fontId="0" fillId="0" borderId="0" xfId="0" applyNumberFormat="1" applyBorder="1" applyAlignment="1" applyProtection="1">
      <alignment wrapText="1"/>
      <protection/>
    </xf>
    <xf numFmtId="3" fontId="0" fillId="0" borderId="13" xfId="0" applyNumberFormat="1" applyBorder="1" applyAlignment="1" applyProtection="1">
      <alignment horizontal="right" wrapText="1"/>
      <protection/>
    </xf>
    <xf numFmtId="3" fontId="0" fillId="0" borderId="0" xfId="0" applyNumberFormat="1" applyBorder="1" applyAlignment="1" applyProtection="1">
      <alignment horizontal="right" wrapText="1"/>
      <protection/>
    </xf>
    <xf numFmtId="3" fontId="0" fillId="0" borderId="13" xfId="0" applyNumberFormat="1" applyFont="1" applyBorder="1" applyAlignment="1" applyProtection="1">
      <alignment horizontal="right" wrapText="1"/>
      <protection/>
    </xf>
    <xf numFmtId="3" fontId="0" fillId="0" borderId="0" xfId="0" applyNumberFormat="1" applyFont="1" applyAlignment="1" applyProtection="1">
      <alignment horizontal="right" wrapText="1"/>
      <protection/>
    </xf>
    <xf numFmtId="3" fontId="0" fillId="0" borderId="0" xfId="0" applyNumberFormat="1" applyAlignment="1" applyProtection="1">
      <alignment wrapText="1"/>
      <protection/>
    </xf>
    <xf numFmtId="3" fontId="0" fillId="0" borderId="17" xfId="0" applyNumberFormat="1" applyBorder="1" applyAlignment="1" applyProtection="1">
      <alignment horizontal="right"/>
      <protection/>
    </xf>
    <xf numFmtId="3" fontId="0" fillId="0" borderId="31" xfId="0" applyNumberFormat="1" applyBorder="1" applyAlignment="1" applyProtection="1">
      <alignment horizontal="right"/>
      <protection/>
    </xf>
    <xf numFmtId="3" fontId="8" fillId="0" borderId="14" xfId="0" applyNumberFormat="1" applyFont="1" applyBorder="1" applyAlignment="1" applyProtection="1">
      <alignment/>
      <protection/>
    </xf>
    <xf numFmtId="3" fontId="0" fillId="0" borderId="14" xfId="0" applyNumberFormat="1" applyBorder="1" applyAlignment="1" applyProtection="1">
      <alignment horizontal="right"/>
      <protection/>
    </xf>
    <xf numFmtId="0" fontId="0" fillId="0" borderId="21" xfId="0" applyBorder="1" applyAlignment="1" applyProtection="1">
      <alignment/>
      <protection/>
    </xf>
    <xf numFmtId="3" fontId="0" fillId="0" borderId="21" xfId="0" applyNumberFormat="1" applyBorder="1" applyAlignment="1" applyProtection="1">
      <alignment horizontal="right"/>
      <protection/>
    </xf>
    <xf numFmtId="3" fontId="0" fillId="0" borderId="0" xfId="0" applyNumberFormat="1" applyBorder="1" applyAlignment="1" applyProtection="1">
      <alignment horizontal="left"/>
      <protection/>
    </xf>
    <xf numFmtId="3" fontId="0" fillId="0" borderId="21" xfId="0" applyNumberFormat="1" applyBorder="1" applyAlignment="1" applyProtection="1">
      <alignment horizontal="left"/>
      <protection/>
    </xf>
    <xf numFmtId="3" fontId="0" fillId="0" borderId="31" xfId="0" applyNumberFormat="1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3" fontId="0" fillId="0" borderId="34" xfId="0" applyNumberFormat="1" applyBorder="1" applyAlignment="1" applyProtection="1">
      <alignment horizontal="right"/>
      <protection/>
    </xf>
    <xf numFmtId="3" fontId="1" fillId="0" borderId="11" xfId="0" applyNumberFormat="1" applyFont="1" applyBorder="1" applyAlignment="1" applyProtection="1">
      <alignment/>
      <protection/>
    </xf>
    <xf numFmtId="3" fontId="0" fillId="0" borderId="23" xfId="0" applyNumberFormat="1" applyBorder="1" applyAlignment="1" applyProtection="1">
      <alignment horizontal="right"/>
      <protection/>
    </xf>
    <xf numFmtId="3" fontId="1" fillId="0" borderId="14" xfId="0" applyNumberFormat="1" applyFont="1" applyBorder="1" applyAlignment="1" applyProtection="1">
      <alignment/>
      <protection/>
    </xf>
    <xf numFmtId="3" fontId="0" fillId="0" borderId="25" xfId="0" applyNumberFormat="1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 horizontal="center"/>
      <protection/>
    </xf>
    <xf numFmtId="3" fontId="0" fillId="0" borderId="50" xfId="0" applyNumberFormat="1" applyBorder="1" applyAlignment="1" applyProtection="1">
      <alignment horizontal="right"/>
      <protection/>
    </xf>
    <xf numFmtId="3" fontId="0" fillId="0" borderId="0" xfId="0" applyNumberFormat="1" applyAlignment="1" applyProtection="1">
      <alignment/>
      <protection/>
    </xf>
    <xf numFmtId="3" fontId="0" fillId="0" borderId="22" xfId="0" applyNumberFormat="1" applyBorder="1" applyAlignment="1" applyProtection="1">
      <alignment wrapText="1"/>
      <protection/>
    </xf>
    <xf numFmtId="3" fontId="0" fillId="0" borderId="27" xfId="0" applyNumberFormat="1" applyBorder="1" applyAlignment="1" applyProtection="1">
      <alignment horizontal="right" wrapText="1"/>
      <protection/>
    </xf>
    <xf numFmtId="3" fontId="0" fillId="0" borderId="55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1" fillId="0" borderId="10" xfId="0" applyNumberFormat="1" applyFont="1" applyBorder="1" applyAlignment="1" applyProtection="1">
      <alignment/>
      <protection/>
    </xf>
    <xf numFmtId="3" fontId="0" fillId="0" borderId="10" xfId="0" applyNumberFormat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27" xfId="0" applyNumberFormat="1" applyBorder="1" applyAlignment="1" applyProtection="1">
      <alignment horizontal="right"/>
      <protection/>
    </xf>
    <xf numFmtId="3" fontId="0" fillId="0" borderId="24" xfId="0" applyNumberFormat="1" applyBorder="1" applyAlignment="1" applyProtection="1">
      <alignment horizontal="center"/>
      <protection/>
    </xf>
    <xf numFmtId="3" fontId="0" fillId="33" borderId="27" xfId="0" applyNumberFormat="1" applyFill="1" applyBorder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9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23" xfId="0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0" fillId="0" borderId="13" xfId="0" applyBorder="1" applyAlignment="1" applyProtection="1">
      <alignment horizontal="left"/>
      <protection/>
    </xf>
    <xf numFmtId="0" fontId="0" fillId="0" borderId="25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44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right" wrapText="1"/>
      <protection/>
    </xf>
    <xf numFmtId="0" fontId="0" fillId="0" borderId="25" xfId="0" applyBorder="1" applyAlignment="1" applyProtection="1">
      <alignment horizontal="right" wrapText="1"/>
      <protection/>
    </xf>
    <xf numFmtId="0" fontId="0" fillId="0" borderId="0" xfId="0" applyBorder="1" applyAlignment="1" applyProtection="1">
      <alignment horizontal="right" wrapText="1"/>
      <protection/>
    </xf>
    <xf numFmtId="0" fontId="0" fillId="0" borderId="25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right" wrapText="1"/>
      <protection/>
    </xf>
    <xf numFmtId="0" fontId="0" fillId="0" borderId="22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27" xfId="0" applyBorder="1" applyAlignment="1" applyProtection="1">
      <alignment horizontal="right" wrapText="1"/>
      <protection/>
    </xf>
    <xf numFmtId="0" fontId="0" fillId="0" borderId="17" xfId="0" applyBorder="1" applyAlignment="1" applyProtection="1">
      <alignment horizontal="right" wrapText="1"/>
      <protection/>
    </xf>
    <xf numFmtId="0" fontId="0" fillId="0" borderId="17" xfId="0" applyBorder="1" applyAlignment="1" applyProtection="1">
      <alignment horizontal="right"/>
      <protection/>
    </xf>
    <xf numFmtId="0" fontId="0" fillId="0" borderId="16" xfId="0" applyBorder="1" applyAlignment="1" applyProtection="1">
      <alignment horizontal="right"/>
      <protection/>
    </xf>
    <xf numFmtId="0" fontId="0" fillId="0" borderId="27" xfId="0" applyBorder="1" applyAlignment="1" applyProtection="1">
      <alignment horizontal="right"/>
      <protection/>
    </xf>
    <xf numFmtId="0" fontId="0" fillId="0" borderId="2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right"/>
      <protection/>
    </xf>
    <xf numFmtId="0" fontId="4" fillId="0" borderId="14" xfId="0" applyFont="1" applyBorder="1" applyAlignment="1" applyProtection="1">
      <alignment/>
      <protection/>
    </xf>
    <xf numFmtId="168" fontId="0" fillId="0" borderId="25" xfId="44" applyNumberFormat="1" applyFont="1" applyBorder="1" applyAlignment="1" applyProtection="1" quotePrefix="1">
      <alignment horizontal="left"/>
      <protection/>
    </xf>
    <xf numFmtId="0" fontId="0" fillId="0" borderId="0" xfId="0" applyAlignment="1" applyProtection="1">
      <alignment horizontal="right"/>
      <protection/>
    </xf>
    <xf numFmtId="168" fontId="0" fillId="0" borderId="25" xfId="44" applyNumberFormat="1" applyFont="1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168" fontId="0" fillId="0" borderId="54" xfId="44" applyNumberFormat="1" applyFont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168" fontId="0" fillId="0" borderId="27" xfId="44" applyNumberFormat="1" applyFont="1" applyBorder="1" applyAlignment="1" applyProtection="1">
      <alignment horizontal="left"/>
      <protection/>
    </xf>
    <xf numFmtId="0" fontId="4" fillId="0" borderId="38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168" fontId="0" fillId="0" borderId="23" xfId="44" applyNumberFormat="1" applyFont="1" applyBorder="1" applyAlignment="1" applyProtection="1">
      <alignment/>
      <protection/>
    </xf>
    <xf numFmtId="3" fontId="0" fillId="0" borderId="23" xfId="42" applyNumberFormat="1" applyFont="1" applyBorder="1" applyAlignment="1" applyProtection="1">
      <alignment horizontal="center" wrapText="1"/>
      <protection/>
    </xf>
    <xf numFmtId="168" fontId="0" fillId="0" borderId="25" xfId="44" applyNumberFormat="1" applyFont="1" applyBorder="1" applyAlignment="1" applyProtection="1">
      <alignment/>
      <protection/>
    </xf>
    <xf numFmtId="1" fontId="0" fillId="0" borderId="25" xfId="42" applyNumberFormat="1" applyFont="1" applyBorder="1" applyAlignment="1" applyProtection="1">
      <alignment horizontal="center" wrapText="1"/>
      <protection/>
    </xf>
    <xf numFmtId="168" fontId="0" fillId="0" borderId="54" xfId="44" applyNumberFormat="1" applyFont="1" applyBorder="1" applyAlignment="1" applyProtection="1">
      <alignment horizontal="right"/>
      <protection/>
    </xf>
    <xf numFmtId="3" fontId="0" fillId="0" borderId="54" xfId="42" applyNumberFormat="1" applyFont="1" applyBorder="1" applyAlignment="1" applyProtection="1">
      <alignment horizontal="center" wrapText="1"/>
      <protection/>
    </xf>
    <xf numFmtId="0" fontId="0" fillId="0" borderId="39" xfId="0" applyBorder="1" applyAlignment="1" applyProtection="1">
      <alignment horizontal="right"/>
      <protection/>
    </xf>
    <xf numFmtId="0" fontId="0" fillId="0" borderId="37" xfId="0" applyBorder="1" applyAlignment="1" applyProtection="1">
      <alignment horizontal="left"/>
      <protection/>
    </xf>
    <xf numFmtId="0" fontId="0" fillId="0" borderId="56" xfId="0" applyBorder="1" applyAlignment="1" applyProtection="1">
      <alignment horizontal="left"/>
      <protection/>
    </xf>
    <xf numFmtId="3" fontId="0" fillId="0" borderId="57" xfId="42" applyNumberFormat="1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3" fontId="0" fillId="0" borderId="11" xfId="0" applyNumberFormat="1" applyFont="1" applyBorder="1" applyAlignment="1" applyProtection="1">
      <alignment/>
      <protection/>
    </xf>
    <xf numFmtId="3" fontId="0" fillId="0" borderId="14" xfId="0" applyNumberFormat="1" applyFont="1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3" fontId="0" fillId="0" borderId="14" xfId="0" applyNumberFormat="1" applyFont="1" applyBorder="1" applyAlignment="1" applyProtection="1">
      <alignment wrapText="1"/>
      <protection/>
    </xf>
    <xf numFmtId="3" fontId="0" fillId="0" borderId="0" xfId="0" applyNumberFormat="1" applyFont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3" fontId="0" fillId="0" borderId="22" xfId="0" applyNumberFormat="1" applyFont="1" applyBorder="1" applyAlignment="1" applyProtection="1">
      <alignment/>
      <protection/>
    </xf>
    <xf numFmtId="3" fontId="0" fillId="0" borderId="38" xfId="0" applyNumberFormat="1" applyFont="1" applyBorder="1" applyAlignment="1" applyProtection="1">
      <alignment/>
      <protection/>
    </xf>
    <xf numFmtId="3" fontId="0" fillId="0" borderId="31" xfId="0" applyNumberFormat="1" applyFont="1" applyBorder="1" applyAlignment="1" applyProtection="1">
      <alignment horizontal="right"/>
      <protection/>
    </xf>
    <xf numFmtId="3" fontId="8" fillId="0" borderId="14" xfId="0" applyNumberFormat="1" applyFont="1" applyBorder="1" applyAlignment="1" applyProtection="1">
      <alignment horizontal="left"/>
      <protection/>
    </xf>
    <xf numFmtId="3" fontId="0" fillId="0" borderId="14" xfId="0" applyNumberFormat="1" applyFont="1" applyBorder="1" applyAlignment="1" applyProtection="1">
      <alignment horizontal="right"/>
      <protection/>
    </xf>
    <xf numFmtId="3" fontId="1" fillId="0" borderId="11" xfId="0" applyNumberFormat="1" applyFont="1" applyBorder="1" applyAlignment="1" applyProtection="1">
      <alignment/>
      <protection/>
    </xf>
    <xf numFmtId="3" fontId="0" fillId="0" borderId="23" xfId="0" applyNumberFormat="1" applyFont="1" applyBorder="1" applyAlignment="1" applyProtection="1">
      <alignment horizontal="right"/>
      <protection/>
    </xf>
    <xf numFmtId="3" fontId="1" fillId="0" borderId="14" xfId="0" applyNumberFormat="1" applyFont="1" applyBorder="1" applyAlignment="1" applyProtection="1">
      <alignment/>
      <protection/>
    </xf>
    <xf numFmtId="3" fontId="0" fillId="0" borderId="25" xfId="0" applyNumberFormat="1" applyFont="1" applyBorder="1" applyAlignment="1" applyProtection="1">
      <alignment horizontal="right"/>
      <protection/>
    </xf>
    <xf numFmtId="3" fontId="0" fillId="0" borderId="39" xfId="0" applyNumberFormat="1" applyFont="1" applyBorder="1" applyAlignment="1" applyProtection="1">
      <alignment horizontal="right"/>
      <protection/>
    </xf>
    <xf numFmtId="3" fontId="0" fillId="0" borderId="50" xfId="0" applyNumberFormat="1" applyFont="1" applyBorder="1" applyAlignment="1" applyProtection="1">
      <alignment horizontal="right"/>
      <protection/>
    </xf>
    <xf numFmtId="3" fontId="0" fillId="0" borderId="50" xfId="0" applyNumberFormat="1" applyFont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/>
      <protection/>
    </xf>
    <xf numFmtId="3" fontId="0" fillId="0" borderId="0" xfId="0" applyNumberFormat="1" applyAlignment="1" applyProtection="1">
      <alignment horizontal="center"/>
      <protection/>
    </xf>
    <xf numFmtId="3" fontId="0" fillId="0" borderId="34" xfId="0" applyNumberFormat="1" applyBorder="1" applyAlignment="1" applyProtection="1">
      <alignment horizontal="center"/>
      <protection/>
    </xf>
    <xf numFmtId="3" fontId="0" fillId="0" borderId="43" xfId="0" applyNumberFormat="1" applyFont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 horizontal="center"/>
      <protection/>
    </xf>
    <xf numFmtId="3" fontId="0" fillId="0" borderId="17" xfId="0" applyNumberFormat="1" applyFont="1" applyBorder="1" applyAlignment="1" applyProtection="1">
      <alignment horizontal="center"/>
      <protection/>
    </xf>
    <xf numFmtId="3" fontId="0" fillId="0" borderId="10" xfId="0" applyNumberFormat="1" applyFont="1" applyBorder="1" applyAlignment="1" applyProtection="1">
      <alignment horizontal="center"/>
      <protection/>
    </xf>
    <xf numFmtId="3" fontId="0" fillId="0" borderId="20" xfId="0" applyNumberFormat="1" applyFont="1" applyBorder="1" applyAlignment="1" applyProtection="1">
      <alignment horizontal="center"/>
      <protection/>
    </xf>
    <xf numFmtId="3" fontId="4" fillId="0" borderId="25" xfId="0" applyNumberFormat="1" applyFont="1" applyBorder="1" applyAlignment="1" applyProtection="1">
      <alignment wrapText="1"/>
      <protection/>
    </xf>
    <xf numFmtId="3" fontId="0" fillId="0" borderId="57" xfId="0" applyNumberForma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left" wrapText="1"/>
      <protection/>
    </xf>
    <xf numFmtId="0" fontId="0" fillId="0" borderId="54" xfId="0" applyBorder="1" applyAlignment="1" applyProtection="1">
      <alignment horizontal="center" wrapText="1"/>
      <protection/>
    </xf>
    <xf numFmtId="3" fontId="0" fillId="0" borderId="25" xfId="0" applyNumberFormat="1" applyFill="1" applyBorder="1" applyAlignment="1" applyProtection="1">
      <alignment horizontal="center" wrapText="1"/>
      <protection/>
    </xf>
    <xf numFmtId="0" fontId="0" fillId="0" borderId="54" xfId="0" applyBorder="1" applyAlignment="1" applyProtection="1">
      <alignment horizontal="center"/>
      <protection/>
    </xf>
    <xf numFmtId="3" fontId="0" fillId="0" borderId="27" xfId="0" applyNumberFormat="1" applyFill="1" applyBorder="1" applyAlignment="1" applyProtection="1">
      <alignment horizontal="center" wrapText="1"/>
      <protection/>
    </xf>
    <xf numFmtId="3" fontId="0" fillId="0" borderId="54" xfId="0" applyNumberFormat="1" applyFill="1" applyBorder="1" applyAlignment="1" applyProtection="1">
      <alignment horizontal="center" wrapText="1"/>
      <protection/>
    </xf>
    <xf numFmtId="0" fontId="0" fillId="0" borderId="57" xfId="0" applyBorder="1" applyAlignment="1" applyProtection="1">
      <alignment horizontal="center"/>
      <protection/>
    </xf>
    <xf numFmtId="3" fontId="0" fillId="0" borderId="31" xfId="0" applyNumberFormat="1" applyFont="1" applyBorder="1" applyAlignment="1" applyProtection="1" quotePrefix="1">
      <alignment horizontal="center"/>
      <protection/>
    </xf>
    <xf numFmtId="3" fontId="0" fillId="0" borderId="31" xfId="0" applyNumberFormat="1" applyFont="1" applyBorder="1" applyAlignment="1" applyProtection="1">
      <alignment horizontal="center"/>
      <protection/>
    </xf>
    <xf numFmtId="3" fontId="4" fillId="0" borderId="50" xfId="0" applyNumberFormat="1" applyFont="1" applyBorder="1" applyAlignment="1" applyProtection="1" quotePrefix="1">
      <alignment horizontal="center" wrapText="1"/>
      <protection/>
    </xf>
    <xf numFmtId="3" fontId="4" fillId="0" borderId="20" xfId="0" applyNumberFormat="1" applyFont="1" applyBorder="1" applyAlignment="1" applyProtection="1" quotePrefix="1">
      <alignment horizontal="center"/>
      <protection/>
    </xf>
    <xf numFmtId="3" fontId="4" fillId="0" borderId="14" xfId="0" applyNumberFormat="1" applyFont="1" applyBorder="1" applyAlignment="1" applyProtection="1">
      <alignment/>
      <protection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43" xfId="0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3" fontId="0" fillId="0" borderId="0" xfId="55" applyNumberFormat="1" applyFont="1" applyBorder="1" applyAlignment="1" quotePrefix="1">
      <alignment horizontal="right"/>
      <protection/>
    </xf>
    <xf numFmtId="3" fontId="14" fillId="0" borderId="0" xfId="55" applyNumberFormat="1" applyFont="1" applyBorder="1" applyAlignment="1" quotePrefix="1">
      <alignment horizontal="left"/>
      <protection/>
    </xf>
    <xf numFmtId="3" fontId="0" fillId="0" borderId="0" xfId="55" applyNumberFormat="1" applyFont="1" quotePrefix="1">
      <alignment/>
      <protection/>
    </xf>
    <xf numFmtId="3" fontId="14" fillId="0" borderId="0" xfId="55" applyNumberFormat="1" applyFont="1" quotePrefix="1">
      <alignment/>
      <protection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3" fontId="0" fillId="0" borderId="0" xfId="0" applyNumberFormat="1" applyBorder="1" applyAlignment="1" quotePrefix="1">
      <alignment/>
    </xf>
    <xf numFmtId="0" fontId="1" fillId="0" borderId="0" xfId="0" applyFont="1" applyBorder="1" applyAlignment="1">
      <alignment/>
    </xf>
    <xf numFmtId="3" fontId="8" fillId="0" borderId="20" xfId="56" applyNumberFormat="1" applyFont="1" applyBorder="1" quotePrefix="1">
      <alignment/>
      <protection/>
    </xf>
    <xf numFmtId="3" fontId="8" fillId="0" borderId="0" xfId="56" applyNumberFormat="1" applyFont="1" applyBorder="1" quotePrefix="1">
      <alignment/>
      <protection/>
    </xf>
    <xf numFmtId="165" fontId="0" fillId="0" borderId="13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32" xfId="0" applyNumberFormat="1" applyBorder="1" applyAlignment="1" applyProtection="1">
      <alignment/>
      <protection locked="0"/>
    </xf>
    <xf numFmtId="165" fontId="0" fillId="0" borderId="21" xfId="0" applyNumberFormat="1" applyBorder="1" applyAlignment="1" applyProtection="1">
      <alignment/>
      <protection locked="0"/>
    </xf>
    <xf numFmtId="165" fontId="0" fillId="0" borderId="30" xfId="0" applyNumberFormat="1" applyBorder="1" applyAlignment="1" applyProtection="1">
      <alignment/>
      <protection locked="0"/>
    </xf>
    <xf numFmtId="165" fontId="0" fillId="0" borderId="31" xfId="0" applyNumberFormat="1" applyBorder="1" applyAlignment="1" applyProtection="1">
      <alignment/>
      <protection locked="0"/>
    </xf>
    <xf numFmtId="165" fontId="0" fillId="0" borderId="19" xfId="0" applyNumberFormat="1" applyBorder="1" applyAlignment="1" applyProtection="1">
      <alignment/>
      <protection locked="0"/>
    </xf>
    <xf numFmtId="165" fontId="0" fillId="0" borderId="31" xfId="0" applyNumberFormat="1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165" fontId="0" fillId="0" borderId="17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/>
    </xf>
    <xf numFmtId="165" fontId="0" fillId="0" borderId="23" xfId="0" applyNumberFormat="1" applyBorder="1" applyAlignment="1" applyProtection="1">
      <alignment/>
      <protection/>
    </xf>
    <xf numFmtId="165" fontId="0" fillId="0" borderId="25" xfId="0" applyNumberFormat="1" applyBorder="1" applyAlignment="1" applyProtection="1">
      <alignment/>
      <protection/>
    </xf>
    <xf numFmtId="165" fontId="0" fillId="0" borderId="19" xfId="0" applyNumberFormat="1" applyBorder="1" applyAlignment="1" applyProtection="1">
      <alignment/>
      <protection/>
    </xf>
    <xf numFmtId="165" fontId="0" fillId="0" borderId="20" xfId="0" applyNumberFormat="1" applyBorder="1" applyAlignment="1" applyProtection="1">
      <alignment/>
      <protection/>
    </xf>
    <xf numFmtId="165" fontId="0" fillId="0" borderId="13" xfId="0" applyNumberFormat="1" applyBorder="1" applyAlignment="1" applyProtection="1">
      <alignment/>
      <protection/>
    </xf>
    <xf numFmtId="165" fontId="0" fillId="0" borderId="21" xfId="0" applyNumberFormat="1" applyBorder="1" applyAlignment="1" applyProtection="1">
      <alignment/>
      <protection/>
    </xf>
    <xf numFmtId="165" fontId="0" fillId="0" borderId="17" xfId="0" applyNumberFormat="1" applyBorder="1" applyAlignment="1" applyProtection="1">
      <alignment/>
      <protection/>
    </xf>
    <xf numFmtId="165" fontId="0" fillId="0" borderId="49" xfId="0" applyNumberFormat="1" applyBorder="1" applyAlignment="1" applyProtection="1">
      <alignment/>
      <protection/>
    </xf>
    <xf numFmtId="165" fontId="0" fillId="0" borderId="50" xfId="0" applyNumberFormat="1" applyBorder="1" applyAlignment="1" applyProtection="1">
      <alignment/>
      <protection/>
    </xf>
    <xf numFmtId="165" fontId="0" fillId="0" borderId="34" xfId="0" applyNumberFormat="1" applyBorder="1" applyAlignment="1" applyProtection="1">
      <alignment/>
      <protection locked="0"/>
    </xf>
    <xf numFmtId="165" fontId="0" fillId="0" borderId="32" xfId="0" applyNumberFormat="1" applyBorder="1" applyAlignment="1" applyProtection="1">
      <alignment/>
      <protection/>
    </xf>
    <xf numFmtId="165" fontId="0" fillId="0" borderId="30" xfId="0" applyNumberFormat="1" applyBorder="1" applyAlignment="1" applyProtection="1">
      <alignment/>
      <protection/>
    </xf>
    <xf numFmtId="165" fontId="0" fillId="0" borderId="34" xfId="0" applyNumberFormat="1" applyBorder="1" applyAlignment="1" applyProtection="1">
      <alignment/>
      <protection/>
    </xf>
    <xf numFmtId="165" fontId="0" fillId="0" borderId="25" xfId="0" applyNumberFormat="1" applyBorder="1" applyAlignment="1" applyProtection="1">
      <alignment/>
      <protection locked="0"/>
    </xf>
    <xf numFmtId="165" fontId="0" fillId="0" borderId="53" xfId="0" applyNumberFormat="1" applyBorder="1" applyAlignment="1" applyProtection="1">
      <alignment/>
      <protection locked="0"/>
    </xf>
    <xf numFmtId="165" fontId="0" fillId="0" borderId="58" xfId="0" applyNumberFormat="1" applyBorder="1" applyAlignment="1" applyProtection="1">
      <alignment/>
      <protection locked="0"/>
    </xf>
    <xf numFmtId="165" fontId="0" fillId="0" borderId="27" xfId="0" applyNumberFormat="1" applyBorder="1" applyAlignment="1" applyProtection="1">
      <alignment/>
      <protection locked="0"/>
    </xf>
    <xf numFmtId="165" fontId="0" fillId="0" borderId="29" xfId="0" applyNumberFormat="1" applyBorder="1" applyAlignment="1" applyProtection="1">
      <alignment/>
      <protection/>
    </xf>
    <xf numFmtId="165" fontId="0" fillId="0" borderId="54" xfId="0" applyNumberFormat="1" applyBorder="1" applyAlignment="1" applyProtection="1">
      <alignment/>
      <protection/>
    </xf>
    <xf numFmtId="165" fontId="0" fillId="0" borderId="53" xfId="0" applyNumberFormat="1" applyBorder="1" applyAlignment="1" applyProtection="1">
      <alignment/>
      <protection/>
    </xf>
    <xf numFmtId="165" fontId="0" fillId="0" borderId="27" xfId="0" applyNumberFormat="1" applyBorder="1" applyAlignment="1" applyProtection="1">
      <alignment/>
      <protection/>
    </xf>
    <xf numFmtId="165" fontId="0" fillId="0" borderId="59" xfId="0" applyNumberFormat="1" applyBorder="1" applyAlignment="1" applyProtection="1">
      <alignment/>
      <protection/>
    </xf>
    <xf numFmtId="165" fontId="0" fillId="0" borderId="15" xfId="0" applyNumberFormat="1" applyBorder="1" applyAlignment="1" applyProtection="1">
      <alignment/>
      <protection locked="0"/>
    </xf>
    <xf numFmtId="165" fontId="0" fillId="0" borderId="36" xfId="0" applyNumberFormat="1" applyBorder="1" applyAlignment="1" applyProtection="1">
      <alignment/>
      <protection locked="0"/>
    </xf>
    <xf numFmtId="165" fontId="0" fillId="0" borderId="35" xfId="0" applyNumberFormat="1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/>
      <protection/>
    </xf>
    <xf numFmtId="165" fontId="0" fillId="0" borderId="15" xfId="0" applyNumberFormat="1" applyBorder="1" applyAlignment="1" applyProtection="1">
      <alignment/>
      <protection/>
    </xf>
    <xf numFmtId="165" fontId="0" fillId="0" borderId="36" xfId="0" applyNumberFormat="1" applyBorder="1" applyAlignment="1" applyProtection="1">
      <alignment/>
      <protection/>
    </xf>
    <xf numFmtId="165" fontId="0" fillId="0" borderId="16" xfId="0" applyNumberFormat="1" applyBorder="1" applyAlignment="1" applyProtection="1">
      <alignment/>
      <protection/>
    </xf>
    <xf numFmtId="165" fontId="0" fillId="0" borderId="60" xfId="0" applyNumberFormat="1" applyBorder="1" applyAlignment="1" applyProtection="1">
      <alignment/>
      <protection/>
    </xf>
    <xf numFmtId="165" fontId="0" fillId="0" borderId="13" xfId="0" applyNumberFormat="1" applyBorder="1" applyAlignment="1" applyProtection="1">
      <alignment horizontal="right" wrapText="1"/>
      <protection locked="0"/>
    </xf>
    <xf numFmtId="165" fontId="0" fillId="0" borderId="0" xfId="0" applyNumberFormat="1" applyBorder="1" applyAlignment="1" applyProtection="1">
      <alignment horizontal="right" wrapText="1"/>
      <protection locked="0"/>
    </xf>
    <xf numFmtId="165" fontId="0" fillId="0" borderId="19" xfId="0" applyNumberFormat="1" applyBorder="1" applyAlignment="1" applyProtection="1">
      <alignment horizontal="right" wrapText="1"/>
      <protection locked="0"/>
    </xf>
    <xf numFmtId="165" fontId="0" fillId="0" borderId="20" xfId="0" applyNumberFormat="1" applyBorder="1" applyAlignment="1" applyProtection="1">
      <alignment horizontal="right" wrapText="1"/>
      <protection locked="0"/>
    </xf>
    <xf numFmtId="165" fontId="0" fillId="0" borderId="13" xfId="0" applyNumberFormat="1" applyFont="1" applyFill="1" applyBorder="1" applyAlignment="1" applyProtection="1">
      <alignment horizontal="right" wrapText="1"/>
      <protection locked="0"/>
    </xf>
    <xf numFmtId="165" fontId="0" fillId="0" borderId="0" xfId="0" applyNumberFormat="1" applyFont="1" applyFill="1" applyBorder="1" applyAlignment="1" applyProtection="1">
      <alignment horizontal="right" wrapText="1"/>
      <protection locked="0"/>
    </xf>
    <xf numFmtId="165" fontId="0" fillId="0" borderId="16" xfId="0" applyNumberFormat="1" applyFont="1" applyFill="1" applyBorder="1" applyAlignment="1" applyProtection="1">
      <alignment horizontal="right" wrapText="1"/>
      <protection locked="0"/>
    </xf>
    <xf numFmtId="165" fontId="0" fillId="0" borderId="17" xfId="0" applyNumberFormat="1" applyFont="1" applyFill="1" applyBorder="1" applyAlignment="1" applyProtection="1">
      <alignment horizontal="right" wrapText="1"/>
      <protection locked="0"/>
    </xf>
    <xf numFmtId="165" fontId="0" fillId="0" borderId="19" xfId="0" applyNumberFormat="1" applyFont="1" applyFill="1" applyBorder="1" applyAlignment="1" applyProtection="1">
      <alignment horizontal="right" wrapText="1"/>
      <protection locked="0"/>
    </xf>
    <xf numFmtId="165" fontId="0" fillId="0" borderId="20" xfId="0" applyNumberFormat="1" applyFont="1" applyFill="1" applyBorder="1" applyAlignment="1" applyProtection="1">
      <alignment horizontal="right" wrapText="1"/>
      <protection locked="0"/>
    </xf>
    <xf numFmtId="165" fontId="0" fillId="0" borderId="33" xfId="0" applyNumberFormat="1" applyBorder="1" applyAlignment="1" applyProtection="1">
      <alignment horizontal="right" wrapText="1"/>
      <protection locked="0"/>
    </xf>
    <xf numFmtId="165" fontId="0" fillId="0" borderId="34" xfId="0" applyNumberFormat="1" applyBorder="1" applyAlignment="1" applyProtection="1">
      <alignment horizontal="right" wrapText="1"/>
      <protection locked="0"/>
    </xf>
    <xf numFmtId="165" fontId="0" fillId="0" borderId="29" xfId="42" applyNumberFormat="1" applyFont="1" applyBorder="1" applyAlignment="1" applyProtection="1">
      <alignment horizontal="right" wrapText="1"/>
      <protection/>
    </xf>
    <xf numFmtId="165" fontId="0" fillId="0" borderId="10" xfId="42" applyNumberFormat="1" applyFont="1" applyBorder="1" applyAlignment="1" applyProtection="1">
      <alignment horizontal="right" wrapText="1"/>
      <protection/>
    </xf>
    <xf numFmtId="165" fontId="0" fillId="0" borderId="13" xfId="42" applyNumberFormat="1" applyFont="1" applyBorder="1" applyAlignment="1" applyProtection="1">
      <alignment horizontal="right" wrapText="1"/>
      <protection/>
    </xf>
    <xf numFmtId="165" fontId="0" fillId="0" borderId="0" xfId="42" applyNumberFormat="1" applyFont="1" applyBorder="1" applyAlignment="1" applyProtection="1">
      <alignment horizontal="right" wrapText="1"/>
      <protection/>
    </xf>
    <xf numFmtId="165" fontId="0" fillId="0" borderId="19" xfId="42" applyNumberFormat="1" applyFont="1" applyBorder="1" applyAlignment="1" applyProtection="1">
      <alignment horizontal="right" wrapText="1"/>
      <protection/>
    </xf>
    <xf numFmtId="165" fontId="0" fillId="0" borderId="20" xfId="42" applyNumberFormat="1" applyFont="1" applyBorder="1" applyAlignment="1" applyProtection="1">
      <alignment horizontal="right" wrapText="1"/>
      <protection/>
    </xf>
    <xf numFmtId="165" fontId="0" fillId="0" borderId="33" xfId="42" applyNumberFormat="1" applyFont="1" applyBorder="1" applyAlignment="1" applyProtection="1">
      <alignment horizontal="right" wrapText="1"/>
      <protection/>
    </xf>
    <xf numFmtId="165" fontId="0" fillId="0" borderId="34" xfId="42" applyNumberFormat="1" applyFont="1" applyBorder="1" applyAlignment="1" applyProtection="1">
      <alignment horizontal="right" wrapText="1"/>
      <protection/>
    </xf>
    <xf numFmtId="165" fontId="0" fillId="0" borderId="20" xfId="0" applyNumberFormat="1" applyBorder="1" applyAlignment="1" applyProtection="1">
      <alignment/>
      <protection locked="0"/>
    </xf>
    <xf numFmtId="165" fontId="0" fillId="0" borderId="33" xfId="0" applyNumberFormat="1" applyBorder="1" applyAlignment="1" applyProtection="1">
      <alignment/>
      <protection locked="0"/>
    </xf>
    <xf numFmtId="165" fontId="0" fillId="0" borderId="25" xfId="0" applyNumberFormat="1" applyBorder="1" applyAlignment="1" applyProtection="1">
      <alignment horizontal="right" wrapText="1"/>
      <protection locked="0"/>
    </xf>
    <xf numFmtId="165" fontId="0" fillId="0" borderId="54" xfId="0" applyNumberFormat="1" applyBorder="1" applyAlignment="1" applyProtection="1">
      <alignment horizontal="right" wrapText="1"/>
      <protection locked="0"/>
    </xf>
    <xf numFmtId="165" fontId="0" fillId="0" borderId="25" xfId="0" applyNumberFormat="1" applyFont="1" applyFill="1" applyBorder="1" applyAlignment="1" applyProtection="1">
      <alignment horizontal="right" wrapText="1"/>
      <protection locked="0"/>
    </xf>
    <xf numFmtId="165" fontId="0" fillId="0" borderId="54" xfId="0" applyNumberFormat="1" applyBorder="1" applyAlignment="1" applyProtection="1">
      <alignment/>
      <protection locked="0"/>
    </xf>
    <xf numFmtId="165" fontId="0" fillId="0" borderId="27" xfId="0" applyNumberFormat="1" applyFont="1" applyFill="1" applyBorder="1" applyAlignment="1" applyProtection="1">
      <alignment horizontal="right" wrapText="1"/>
      <protection locked="0"/>
    </xf>
    <xf numFmtId="165" fontId="0" fillId="0" borderId="54" xfId="0" applyNumberFormat="1" applyFont="1" applyFill="1" applyBorder="1" applyAlignment="1" applyProtection="1">
      <alignment horizontal="right" wrapText="1"/>
      <protection locked="0"/>
    </xf>
    <xf numFmtId="165" fontId="0" fillId="0" borderId="57" xfId="0" applyNumberFormat="1" applyBorder="1" applyAlignment="1" applyProtection="1">
      <alignment/>
      <protection locked="0"/>
    </xf>
    <xf numFmtId="165" fontId="0" fillId="0" borderId="23" xfId="42" applyNumberFormat="1" applyFont="1" applyBorder="1" applyAlignment="1" applyProtection="1">
      <alignment horizontal="right" wrapText="1"/>
      <protection/>
    </xf>
    <xf numFmtId="165" fontId="0" fillId="0" borderId="25" xfId="42" applyNumberFormat="1" applyFont="1" applyBorder="1" applyAlignment="1" applyProtection="1">
      <alignment horizontal="right" wrapText="1"/>
      <protection/>
    </xf>
    <xf numFmtId="165" fontId="0" fillId="0" borderId="54" xfId="42" applyNumberFormat="1" applyFont="1" applyBorder="1" applyAlignment="1" applyProtection="1">
      <alignment horizontal="right" wrapText="1"/>
      <protection/>
    </xf>
    <xf numFmtId="165" fontId="0" fillId="0" borderId="57" xfId="42" applyNumberFormat="1" applyFont="1" applyBorder="1" applyAlignment="1" applyProtection="1">
      <alignment horizontal="right" wrapText="1"/>
      <protection/>
    </xf>
    <xf numFmtId="165" fontId="0" fillId="0" borderId="15" xfId="0" applyNumberFormat="1" applyBorder="1" applyAlignment="1" applyProtection="1">
      <alignment horizontal="right" wrapText="1"/>
      <protection locked="0"/>
    </xf>
    <xf numFmtId="165" fontId="0" fillId="0" borderId="52" xfId="0" applyNumberFormat="1" applyBorder="1" applyAlignment="1" applyProtection="1">
      <alignment horizontal="right" wrapText="1"/>
      <protection locked="0"/>
    </xf>
    <xf numFmtId="165" fontId="0" fillId="0" borderId="15" xfId="0" applyNumberFormat="1" applyFont="1" applyFill="1" applyBorder="1" applyAlignment="1" applyProtection="1">
      <alignment horizontal="right" wrapText="1"/>
      <protection locked="0"/>
    </xf>
    <xf numFmtId="165" fontId="0" fillId="0" borderId="52" xfId="0" applyNumberFormat="1" applyBorder="1" applyAlignment="1" applyProtection="1">
      <alignment/>
      <protection locked="0"/>
    </xf>
    <xf numFmtId="165" fontId="0" fillId="0" borderId="18" xfId="0" applyNumberFormat="1" applyFont="1" applyFill="1" applyBorder="1" applyAlignment="1" applyProtection="1">
      <alignment horizontal="right" wrapText="1"/>
      <protection locked="0"/>
    </xf>
    <xf numFmtId="165" fontId="0" fillId="0" borderId="52" xfId="0" applyNumberFormat="1" applyFont="1" applyFill="1" applyBorder="1" applyAlignment="1" applyProtection="1">
      <alignment horizontal="right" wrapText="1"/>
      <protection locked="0"/>
    </xf>
    <xf numFmtId="165" fontId="0" fillId="0" borderId="40" xfId="0" applyNumberFormat="1" applyBorder="1" applyAlignment="1" applyProtection="1">
      <alignment/>
      <protection locked="0"/>
    </xf>
    <xf numFmtId="165" fontId="0" fillId="0" borderId="12" xfId="42" applyNumberFormat="1" applyFont="1" applyBorder="1" applyAlignment="1" applyProtection="1">
      <alignment horizontal="right" wrapText="1"/>
      <protection/>
    </xf>
    <xf numFmtId="165" fontId="0" fillId="0" borderId="15" xfId="42" applyNumberFormat="1" applyFont="1" applyBorder="1" applyAlignment="1" applyProtection="1">
      <alignment horizontal="right" wrapText="1"/>
      <protection/>
    </xf>
    <xf numFmtId="165" fontId="0" fillId="0" borderId="52" xfId="42" applyNumberFormat="1" applyFont="1" applyBorder="1" applyAlignment="1" applyProtection="1">
      <alignment horizontal="right" wrapText="1"/>
      <protection/>
    </xf>
    <xf numFmtId="165" fontId="0" fillId="0" borderId="40" xfId="42" applyNumberFormat="1" applyFont="1" applyBorder="1" applyAlignment="1" applyProtection="1">
      <alignment horizontal="right" wrapText="1"/>
      <protection/>
    </xf>
    <xf numFmtId="165" fontId="0" fillId="0" borderId="30" xfId="0" applyNumberFormat="1" applyFont="1" applyBorder="1" applyAlignment="1" applyProtection="1">
      <alignment/>
      <protection locked="0"/>
    </xf>
    <xf numFmtId="165" fontId="0" fillId="0" borderId="31" xfId="0" applyNumberFormat="1" applyFont="1" applyBorder="1" applyAlignment="1" applyProtection="1">
      <alignment/>
      <protection locked="0"/>
    </xf>
    <xf numFmtId="165" fontId="0" fillId="0" borderId="13" xfId="0" applyNumberFormat="1" applyFont="1" applyBorder="1" applyAlignment="1" applyProtection="1">
      <alignment/>
      <protection locked="0"/>
    </xf>
    <xf numFmtId="165" fontId="0" fillId="0" borderId="0" xfId="0" applyNumberFormat="1" applyFont="1" applyBorder="1" applyAlignment="1" applyProtection="1">
      <alignment/>
      <protection locked="0"/>
    </xf>
    <xf numFmtId="165" fontId="0" fillId="0" borderId="10" xfId="0" applyNumberFormat="1" applyFont="1" applyBorder="1" applyAlignment="1" applyProtection="1">
      <alignment/>
      <protection/>
    </xf>
    <xf numFmtId="165" fontId="0" fillId="0" borderId="23" xfId="0" applyNumberFormat="1" applyFont="1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/>
      <protection/>
    </xf>
    <xf numFmtId="165" fontId="0" fillId="0" borderId="25" xfId="0" applyNumberFormat="1" applyFont="1" applyBorder="1" applyAlignment="1" applyProtection="1">
      <alignment/>
      <protection/>
    </xf>
    <xf numFmtId="165" fontId="0" fillId="0" borderId="13" xfId="0" applyNumberFormat="1" applyFont="1" applyBorder="1" applyAlignment="1" applyProtection="1">
      <alignment/>
      <protection/>
    </xf>
    <xf numFmtId="165" fontId="0" fillId="0" borderId="17" xfId="0" applyNumberFormat="1" applyFont="1" applyBorder="1" applyAlignment="1" applyProtection="1">
      <alignment/>
      <protection/>
    </xf>
    <xf numFmtId="165" fontId="0" fillId="0" borderId="49" xfId="0" applyNumberFormat="1" applyFont="1" applyBorder="1" applyAlignment="1" applyProtection="1">
      <alignment/>
      <protection/>
    </xf>
    <xf numFmtId="165" fontId="0" fillId="0" borderId="50" xfId="0" applyNumberFormat="1" applyFont="1" applyBorder="1" applyAlignment="1" applyProtection="1">
      <alignment/>
      <protection/>
    </xf>
    <xf numFmtId="165" fontId="0" fillId="0" borderId="29" xfId="0" applyNumberFormat="1" applyFont="1" applyBorder="1" applyAlignment="1" applyProtection="1">
      <alignment/>
      <protection/>
    </xf>
    <xf numFmtId="165" fontId="0" fillId="0" borderId="16" xfId="0" applyNumberFormat="1" applyFont="1" applyBorder="1" applyAlignment="1" applyProtection="1">
      <alignment/>
      <protection/>
    </xf>
    <xf numFmtId="165" fontId="0" fillId="0" borderId="59" xfId="0" applyNumberFormat="1" applyFont="1" applyBorder="1" applyAlignment="1" applyProtection="1">
      <alignment/>
      <protection/>
    </xf>
    <xf numFmtId="165" fontId="0" fillId="0" borderId="35" xfId="0" applyNumberFormat="1" applyFont="1" applyBorder="1" applyAlignment="1" applyProtection="1">
      <alignment/>
      <protection locked="0"/>
    </xf>
    <xf numFmtId="165" fontId="0" fillId="0" borderId="15" xfId="0" applyNumberFormat="1" applyFont="1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/>
      <protection/>
    </xf>
    <xf numFmtId="165" fontId="0" fillId="0" borderId="15" xfId="0" applyNumberFormat="1" applyFont="1" applyBorder="1" applyAlignment="1" applyProtection="1">
      <alignment/>
      <protection/>
    </xf>
    <xf numFmtId="165" fontId="0" fillId="0" borderId="60" xfId="0" applyNumberFormat="1" applyFont="1" applyBorder="1" applyAlignment="1" applyProtection="1">
      <alignment/>
      <protection/>
    </xf>
    <xf numFmtId="165" fontId="0" fillId="0" borderId="58" xfId="0" applyNumberFormat="1" applyBorder="1" applyAlignment="1" applyProtection="1">
      <alignment/>
      <protection/>
    </xf>
    <xf numFmtId="165" fontId="4" fillId="0" borderId="0" xfId="0" applyNumberFormat="1" applyFont="1" applyBorder="1" applyAlignment="1" applyProtection="1" quotePrefix="1">
      <alignment horizontal="right" wrapText="1"/>
      <protection locked="0"/>
    </xf>
    <xf numFmtId="165" fontId="4" fillId="0" borderId="25" xfId="0" applyNumberFormat="1" applyFont="1" applyBorder="1" applyAlignment="1" applyProtection="1" quotePrefix="1">
      <alignment horizontal="right" wrapText="1"/>
      <protection locked="0"/>
    </xf>
    <xf numFmtId="165" fontId="4" fillId="0" borderId="31" xfId="0" applyNumberFormat="1" applyFont="1" applyBorder="1" applyAlignment="1" applyProtection="1" quotePrefix="1">
      <alignment horizontal="right" wrapText="1"/>
      <protection locked="0"/>
    </xf>
    <xf numFmtId="165" fontId="4" fillId="0" borderId="58" xfId="0" applyNumberFormat="1" applyFont="1" applyBorder="1" applyAlignment="1" applyProtection="1" quotePrefix="1">
      <alignment horizontal="right" wrapText="1"/>
      <protection locked="0"/>
    </xf>
    <xf numFmtId="165" fontId="4" fillId="0" borderId="17" xfId="0" applyNumberFormat="1" applyFont="1" applyBorder="1" applyAlignment="1" applyProtection="1" quotePrefix="1">
      <alignment horizontal="right" wrapText="1"/>
      <protection locked="0"/>
    </xf>
    <xf numFmtId="165" fontId="4" fillId="0" borderId="27" xfId="0" applyNumberFormat="1" applyFont="1" applyBorder="1" applyAlignment="1" applyProtection="1" quotePrefix="1">
      <alignment horizontal="right" wrapText="1"/>
      <protection locked="0"/>
    </xf>
    <xf numFmtId="165" fontId="4" fillId="0" borderId="34" xfId="0" applyNumberFormat="1" applyFont="1" applyBorder="1" applyAlignment="1" applyProtection="1" quotePrefix="1">
      <alignment horizontal="right" wrapText="1"/>
      <protection locked="0"/>
    </xf>
    <xf numFmtId="165" fontId="4" fillId="0" borderId="34" xfId="0" applyNumberFormat="1" applyFont="1" applyBorder="1" applyAlignment="1" applyProtection="1">
      <alignment horizontal="right" wrapText="1"/>
      <protection locked="0"/>
    </xf>
    <xf numFmtId="165" fontId="4" fillId="0" borderId="57" xfId="0" applyNumberFormat="1" applyFont="1" applyBorder="1" applyAlignment="1" applyProtection="1" quotePrefix="1">
      <alignment horizontal="right" wrapText="1"/>
      <protection locked="0"/>
    </xf>
    <xf numFmtId="165" fontId="4" fillId="0" borderId="0" xfId="0" applyNumberFormat="1" applyFont="1" applyBorder="1" applyAlignment="1" applyProtection="1" quotePrefix="1">
      <alignment horizontal="right" wrapText="1"/>
      <protection/>
    </xf>
    <xf numFmtId="165" fontId="4" fillId="0" borderId="25" xfId="0" applyNumberFormat="1" applyFont="1" applyBorder="1" applyAlignment="1" applyProtection="1" quotePrefix="1">
      <alignment horizontal="right" wrapText="1"/>
      <protection/>
    </xf>
    <xf numFmtId="165" fontId="4" fillId="0" borderId="17" xfId="0" applyNumberFormat="1" applyFont="1" applyBorder="1" applyAlignment="1" applyProtection="1" quotePrefix="1">
      <alignment horizontal="right" wrapText="1"/>
      <protection/>
    </xf>
    <xf numFmtId="165" fontId="4" fillId="0" borderId="27" xfId="0" applyNumberFormat="1" applyFont="1" applyBorder="1" applyAlignment="1" applyProtection="1" quotePrefix="1">
      <alignment horizontal="right" wrapText="1"/>
      <protection/>
    </xf>
    <xf numFmtId="165" fontId="4" fillId="0" borderId="34" xfId="0" applyNumberFormat="1" applyFont="1" applyBorder="1" applyAlignment="1" applyProtection="1" quotePrefix="1">
      <alignment horizontal="right" wrapText="1"/>
      <protection/>
    </xf>
    <xf numFmtId="165" fontId="4" fillId="0" borderId="57" xfId="0" applyNumberFormat="1" applyFont="1" applyBorder="1" applyAlignment="1" applyProtection="1" quotePrefix="1">
      <alignment horizontal="right" wrapText="1"/>
      <protection/>
    </xf>
    <xf numFmtId="165" fontId="0" fillId="0" borderId="52" xfId="0" applyNumberFormat="1" applyBorder="1" applyAlignment="1" applyProtection="1">
      <alignment/>
      <protection/>
    </xf>
    <xf numFmtId="165" fontId="4" fillId="0" borderId="30" xfId="0" applyNumberFormat="1" applyFont="1" applyBorder="1" applyAlignment="1" applyProtection="1" quotePrefix="1">
      <alignment horizontal="right" wrapText="1"/>
      <protection/>
    </xf>
    <xf numFmtId="165" fontId="4" fillId="0" borderId="31" xfId="0" applyNumberFormat="1" applyFont="1" applyBorder="1" applyAlignment="1" applyProtection="1" quotePrefix="1">
      <alignment horizontal="right" wrapText="1"/>
      <protection/>
    </xf>
    <xf numFmtId="165" fontId="4" fillId="0" borderId="58" xfId="0" applyNumberFormat="1" applyFont="1" applyBorder="1" applyAlignment="1" applyProtection="1" quotePrefix="1">
      <alignment horizontal="right" wrapText="1"/>
      <protection/>
    </xf>
    <xf numFmtId="165" fontId="4" fillId="0" borderId="13" xfId="0" applyNumberFormat="1" applyFont="1" applyBorder="1" applyAlignment="1" applyProtection="1" quotePrefix="1">
      <alignment horizontal="right" wrapText="1"/>
      <protection/>
    </xf>
    <xf numFmtId="165" fontId="4" fillId="0" borderId="16" xfId="0" applyNumberFormat="1" applyFont="1" applyBorder="1" applyAlignment="1" applyProtection="1" quotePrefix="1">
      <alignment horizontal="right" wrapText="1"/>
      <protection/>
    </xf>
    <xf numFmtId="165" fontId="4" fillId="0" borderId="33" xfId="0" applyNumberFormat="1" applyFont="1" applyBorder="1" applyAlignment="1" applyProtection="1" quotePrefix="1">
      <alignment horizontal="right" wrapText="1"/>
      <protection/>
    </xf>
    <xf numFmtId="165" fontId="0" fillId="0" borderId="16" xfId="0" applyNumberFormat="1" applyBorder="1" applyAlignment="1" applyProtection="1">
      <alignment/>
      <protection locked="0"/>
    </xf>
    <xf numFmtId="3" fontId="4" fillId="0" borderId="13" xfId="0" applyNumberFormat="1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42" xfId="0" applyBorder="1" applyAlignment="1" applyProtection="1">
      <alignment horizontal="center" wrapText="1"/>
      <protection/>
    </xf>
    <xf numFmtId="0" fontId="0" fillId="0" borderId="45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3" xfId="0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newtab" xfId="55"/>
    <cellStyle name="Normal_tresult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151"/>
  <sheetViews>
    <sheetView tabSelected="1" zoomScale="75" zoomScaleNormal="75" zoomScalePageLayoutView="0" workbookViewId="0" topLeftCell="A1">
      <selection activeCell="T6" sqref="T6"/>
    </sheetView>
  </sheetViews>
  <sheetFormatPr defaultColWidth="9.140625" defaultRowHeight="12.75"/>
  <cols>
    <col min="1" max="1" width="15.8515625" style="67" customWidth="1"/>
    <col min="2" max="2" width="6.57421875" style="67" bestFit="1" customWidth="1"/>
    <col min="3" max="3" width="5.57421875" style="67" bestFit="1" customWidth="1"/>
    <col min="4" max="7" width="8.7109375" style="67" customWidth="1"/>
    <col min="8" max="8" width="8.7109375" style="67" hidden="1" customWidth="1"/>
    <col min="9" max="12" width="8.7109375" style="67" customWidth="1"/>
    <col min="13" max="13" width="8.7109375" style="67" hidden="1" customWidth="1"/>
    <col min="14" max="17" width="8.7109375" style="67" customWidth="1"/>
    <col min="18" max="18" width="8.7109375" style="67" hidden="1" customWidth="1"/>
    <col min="19" max="22" width="8.7109375" style="67" customWidth="1"/>
    <col min="23" max="28" width="8.7109375" style="67" hidden="1" customWidth="1"/>
    <col min="29" max="32" width="8.7109375" style="67" customWidth="1"/>
    <col min="33" max="33" width="8.7109375" style="67" hidden="1" customWidth="1"/>
    <col min="34" max="36" width="8.7109375" style="67" customWidth="1"/>
    <col min="37" max="37" width="1.7109375" style="67" hidden="1" customWidth="1"/>
    <col min="38" max="40" width="8.7109375" style="67" customWidth="1"/>
    <col min="41" max="45" width="9.140625" style="67" hidden="1" customWidth="1"/>
    <col min="46" max="16384" width="9.140625" style="67" customWidth="1"/>
  </cols>
  <sheetData>
    <row r="1" ht="18">
      <c r="A1" s="186" t="s">
        <v>126</v>
      </c>
    </row>
    <row r="2" ht="12.75">
      <c r="A2" s="187"/>
    </row>
    <row r="3" ht="15.75">
      <c r="A3" s="78" t="s">
        <v>130</v>
      </c>
    </row>
    <row r="4" ht="15.75">
      <c r="A4" s="78" t="s">
        <v>129</v>
      </c>
    </row>
    <row r="5" ht="15.75">
      <c r="A5" s="78" t="s">
        <v>72</v>
      </c>
    </row>
    <row r="6" spans="1:19" ht="15.75">
      <c r="A6" s="78" t="s">
        <v>175</v>
      </c>
      <c r="L6" s="188"/>
      <c r="M6" s="189"/>
      <c r="N6" s="189"/>
      <c r="S6" s="40"/>
    </row>
    <row r="7" ht="13.5" thickBot="1"/>
    <row r="8" spans="1:40" ht="12.75">
      <c r="A8" s="190"/>
      <c r="B8" s="153"/>
      <c r="C8" s="153"/>
      <c r="D8" s="46">
        <v>1</v>
      </c>
      <c r="E8" s="1"/>
      <c r="F8" s="1"/>
      <c r="G8" s="1"/>
      <c r="H8" s="2" t="s">
        <v>1</v>
      </c>
      <c r="I8" s="46">
        <v>2</v>
      </c>
      <c r="J8" s="1"/>
      <c r="K8" s="1"/>
      <c r="L8" s="1"/>
      <c r="M8" s="2" t="s">
        <v>1</v>
      </c>
      <c r="N8" s="46">
        <v>3</v>
      </c>
      <c r="O8" s="1"/>
      <c r="P8" s="1"/>
      <c r="Q8" s="1"/>
      <c r="R8" s="2" t="s">
        <v>1</v>
      </c>
      <c r="S8" s="46">
        <v>4</v>
      </c>
      <c r="T8" s="1"/>
      <c r="U8" s="1"/>
      <c r="V8" s="1"/>
      <c r="W8" s="2" t="s">
        <v>1</v>
      </c>
      <c r="X8" s="3" t="s">
        <v>2</v>
      </c>
      <c r="Y8" s="1"/>
      <c r="Z8" s="1"/>
      <c r="AA8" s="4"/>
      <c r="AB8" s="2" t="s">
        <v>1</v>
      </c>
      <c r="AC8" s="46">
        <v>5</v>
      </c>
      <c r="AD8" s="1"/>
      <c r="AE8" s="1"/>
      <c r="AF8" s="28"/>
      <c r="AG8" s="29" t="s">
        <v>1</v>
      </c>
      <c r="AH8" s="107">
        <v>6</v>
      </c>
      <c r="AI8" s="126"/>
      <c r="AJ8" s="126"/>
      <c r="AK8" s="126"/>
      <c r="AL8" s="126"/>
      <c r="AM8" s="126"/>
      <c r="AN8" s="133"/>
    </row>
    <row r="9" spans="1:40" ht="12.75">
      <c r="A9" s="168"/>
      <c r="B9" s="69"/>
      <c r="C9" s="69"/>
      <c r="D9" s="38"/>
      <c r="E9" s="7"/>
      <c r="F9" s="7"/>
      <c r="G9" s="7"/>
      <c r="H9" s="5"/>
      <c r="I9" s="38"/>
      <c r="J9" s="7"/>
      <c r="K9" s="7"/>
      <c r="L9" s="7"/>
      <c r="M9" s="5"/>
      <c r="N9" s="38"/>
      <c r="O9" s="7"/>
      <c r="P9" s="7"/>
      <c r="Q9" s="7"/>
      <c r="R9" s="5"/>
      <c r="S9" s="38"/>
      <c r="T9" s="7"/>
      <c r="U9" s="7"/>
      <c r="V9" s="7"/>
      <c r="W9" s="5"/>
      <c r="X9" s="8"/>
      <c r="Y9" s="7"/>
      <c r="Z9" s="7"/>
      <c r="AA9" s="9"/>
      <c r="AB9" s="5"/>
      <c r="AC9" s="38"/>
      <c r="AD9" s="7"/>
      <c r="AE9" s="7"/>
      <c r="AF9" s="30"/>
      <c r="AG9" s="31"/>
      <c r="AH9" s="111"/>
      <c r="AI9" s="127"/>
      <c r="AJ9" s="127"/>
      <c r="AK9" s="127"/>
      <c r="AL9" s="127"/>
      <c r="AM9" s="127"/>
      <c r="AN9" s="134"/>
    </row>
    <row r="10" spans="1:40" ht="12.75">
      <c r="A10" s="168"/>
      <c r="B10" s="69"/>
      <c r="C10" s="69"/>
      <c r="D10" s="6" t="s">
        <v>46</v>
      </c>
      <c r="E10" s="7"/>
      <c r="F10" s="7"/>
      <c r="G10" s="7"/>
      <c r="H10" s="5" t="s">
        <v>1</v>
      </c>
      <c r="I10" s="6" t="s">
        <v>47</v>
      </c>
      <c r="J10" s="7"/>
      <c r="K10" s="7"/>
      <c r="L10" s="7"/>
      <c r="M10" s="5" t="s">
        <v>1</v>
      </c>
      <c r="N10" s="6" t="s">
        <v>148</v>
      </c>
      <c r="O10" s="7"/>
      <c r="P10" s="7"/>
      <c r="Q10" s="7"/>
      <c r="R10" s="5" t="s">
        <v>1</v>
      </c>
      <c r="S10" s="6" t="s">
        <v>40</v>
      </c>
      <c r="T10" s="7"/>
      <c r="U10" s="7"/>
      <c r="V10" s="7"/>
      <c r="W10" s="5" t="s">
        <v>1</v>
      </c>
      <c r="X10" s="8"/>
      <c r="Y10" s="7"/>
      <c r="Z10" s="7"/>
      <c r="AA10" s="9"/>
      <c r="AB10" s="5" t="s">
        <v>1</v>
      </c>
      <c r="AC10" s="6" t="s">
        <v>192</v>
      </c>
      <c r="AD10" s="7"/>
      <c r="AE10" s="7"/>
      <c r="AF10" s="30"/>
      <c r="AG10" s="31" t="s">
        <v>1</v>
      </c>
      <c r="AH10" s="111" t="s">
        <v>145</v>
      </c>
      <c r="AI10" s="127"/>
      <c r="AJ10" s="127"/>
      <c r="AK10" s="127"/>
      <c r="AL10" s="127"/>
      <c r="AM10" s="127"/>
      <c r="AN10" s="134"/>
    </row>
    <row r="11" spans="1:40" ht="15" customHeight="1">
      <c r="A11" s="168"/>
      <c r="B11" s="69"/>
      <c r="C11" s="69"/>
      <c r="D11" s="6" t="s">
        <v>85</v>
      </c>
      <c r="E11" s="7"/>
      <c r="F11" s="7"/>
      <c r="G11" s="7"/>
      <c r="H11" s="5" t="s">
        <v>1</v>
      </c>
      <c r="I11" s="6" t="s">
        <v>86</v>
      </c>
      <c r="J11" s="7"/>
      <c r="K11" s="7"/>
      <c r="L11" s="7"/>
      <c r="M11" s="5" t="s">
        <v>1</v>
      </c>
      <c r="N11" s="6" t="s">
        <v>149</v>
      </c>
      <c r="O11" s="7"/>
      <c r="P11" s="7"/>
      <c r="Q11" s="7"/>
      <c r="R11" s="5" t="s">
        <v>1</v>
      </c>
      <c r="S11" s="6" t="s">
        <v>125</v>
      </c>
      <c r="T11" s="7"/>
      <c r="U11" s="7"/>
      <c r="V11" s="7"/>
      <c r="W11" s="5" t="s">
        <v>1</v>
      </c>
      <c r="X11" s="27" t="s">
        <v>36</v>
      </c>
      <c r="Y11" s="7"/>
      <c r="Z11" s="7"/>
      <c r="AA11" s="9"/>
      <c r="AB11" s="5" t="s">
        <v>1</v>
      </c>
      <c r="AC11" s="6" t="s">
        <v>193</v>
      </c>
      <c r="AD11" s="7"/>
      <c r="AE11" s="7"/>
      <c r="AF11" s="30"/>
      <c r="AG11" s="31" t="s">
        <v>1</v>
      </c>
      <c r="AH11" s="111" t="s">
        <v>146</v>
      </c>
      <c r="AI11" s="127"/>
      <c r="AJ11" s="127"/>
      <c r="AK11" s="127"/>
      <c r="AL11" s="127"/>
      <c r="AM11" s="127"/>
      <c r="AN11" s="134"/>
    </row>
    <row r="12" spans="1:40" ht="12.75">
      <c r="A12" s="168"/>
      <c r="B12" s="69"/>
      <c r="C12" s="69"/>
      <c r="D12" s="10" t="str">
        <f>"1 December 1999 inclusive"</f>
        <v>1 December 1999 inclusive</v>
      </c>
      <c r="E12" s="11"/>
      <c r="F12" s="11"/>
      <c r="G12" s="11"/>
      <c r="H12" s="12" t="s">
        <v>1</v>
      </c>
      <c r="I12" s="13" t="s">
        <v>87</v>
      </c>
      <c r="J12" s="11"/>
      <c r="K12" s="11"/>
      <c r="L12" s="11"/>
      <c r="M12" s="12" t="s">
        <v>1</v>
      </c>
      <c r="N12" s="13" t="s">
        <v>156</v>
      </c>
      <c r="O12" s="11"/>
      <c r="P12" s="11"/>
      <c r="Q12" s="11"/>
      <c r="R12" s="12" t="s">
        <v>1</v>
      </c>
      <c r="S12" s="13" t="s">
        <v>77</v>
      </c>
      <c r="T12" s="11"/>
      <c r="U12" s="11"/>
      <c r="V12" s="11"/>
      <c r="W12" s="12" t="s">
        <v>1</v>
      </c>
      <c r="X12" s="8" t="s">
        <v>37</v>
      </c>
      <c r="Y12" s="7"/>
      <c r="Z12" s="7"/>
      <c r="AA12" s="9"/>
      <c r="AB12" s="12" t="s">
        <v>1</v>
      </c>
      <c r="AC12" s="13"/>
      <c r="AD12" s="11"/>
      <c r="AE12" s="11"/>
      <c r="AF12" s="32"/>
      <c r="AG12" s="33" t="s">
        <v>1</v>
      </c>
      <c r="AH12" s="116" t="s">
        <v>68</v>
      </c>
      <c r="AI12" s="128"/>
      <c r="AJ12" s="128"/>
      <c r="AK12" s="128"/>
      <c r="AL12" s="128"/>
      <c r="AM12" s="128"/>
      <c r="AN12" s="135"/>
    </row>
    <row r="13" spans="1:40" ht="12.75">
      <c r="A13" s="168"/>
      <c r="B13" s="69"/>
      <c r="C13" s="69"/>
      <c r="D13" s="15" t="s">
        <v>3</v>
      </c>
      <c r="E13" s="16"/>
      <c r="F13" s="16"/>
      <c r="G13" s="69"/>
      <c r="H13" s="5" t="s">
        <v>1</v>
      </c>
      <c r="I13" s="15" t="s">
        <v>3</v>
      </c>
      <c r="J13" s="16"/>
      <c r="K13" s="16"/>
      <c r="L13" s="69"/>
      <c r="M13" s="5" t="s">
        <v>1</v>
      </c>
      <c r="N13" s="15" t="s">
        <v>3</v>
      </c>
      <c r="O13" s="16"/>
      <c r="P13" s="16"/>
      <c r="Q13" s="69"/>
      <c r="R13" s="5" t="s">
        <v>1</v>
      </c>
      <c r="S13" s="15" t="s">
        <v>3</v>
      </c>
      <c r="T13" s="16"/>
      <c r="U13" s="16"/>
      <c r="V13" s="69"/>
      <c r="W13" s="5" t="s">
        <v>1</v>
      </c>
      <c r="X13" s="8"/>
      <c r="Y13" s="7"/>
      <c r="Z13" s="7"/>
      <c r="AA13" s="9"/>
      <c r="AB13" s="5" t="s">
        <v>1</v>
      </c>
      <c r="AC13" s="15" t="s">
        <v>3</v>
      </c>
      <c r="AD13" s="16"/>
      <c r="AE13" s="16"/>
      <c r="AF13" s="154"/>
      <c r="AG13" s="31" t="s">
        <v>1</v>
      </c>
      <c r="AH13" s="131" t="s">
        <v>142</v>
      </c>
      <c r="AI13" s="136"/>
      <c r="AJ13" s="136"/>
      <c r="AK13" s="136"/>
      <c r="AL13" s="136"/>
      <c r="AM13" s="136"/>
      <c r="AN13" s="137"/>
    </row>
    <row r="14" spans="1:40" ht="14.25" customHeight="1">
      <c r="A14" s="168"/>
      <c r="B14" s="69"/>
      <c r="C14" s="69"/>
      <c r="D14" s="15" t="s">
        <v>69</v>
      </c>
      <c r="E14" s="16"/>
      <c r="F14" s="17"/>
      <c r="G14" s="17"/>
      <c r="H14" s="5" t="s">
        <v>1</v>
      </c>
      <c r="I14" s="15" t="s">
        <v>69</v>
      </c>
      <c r="J14" s="16"/>
      <c r="K14" s="17"/>
      <c r="L14" s="17"/>
      <c r="M14" s="5" t="s">
        <v>1</v>
      </c>
      <c r="N14" s="15" t="s">
        <v>69</v>
      </c>
      <c r="O14" s="16"/>
      <c r="P14" s="17"/>
      <c r="Q14" s="17"/>
      <c r="R14" s="5" t="s">
        <v>1</v>
      </c>
      <c r="S14" s="15" t="s">
        <v>69</v>
      </c>
      <c r="T14" s="16"/>
      <c r="U14" s="17"/>
      <c r="V14" s="17"/>
      <c r="W14" s="5" t="s">
        <v>1</v>
      </c>
      <c r="X14" s="8"/>
      <c r="Y14" s="7"/>
      <c r="Z14" s="7"/>
      <c r="AA14" s="9"/>
      <c r="AB14" s="5" t="s">
        <v>1</v>
      </c>
      <c r="AC14" s="15" t="s">
        <v>69</v>
      </c>
      <c r="AD14" s="16"/>
      <c r="AE14" s="17"/>
      <c r="AF14" s="34"/>
      <c r="AG14" s="31" t="s">
        <v>1</v>
      </c>
      <c r="AH14" s="138" t="s">
        <v>189</v>
      </c>
      <c r="AI14" s="139"/>
      <c r="AJ14" s="140"/>
      <c r="AK14" s="139"/>
      <c r="AL14" s="139" t="s">
        <v>190</v>
      </c>
      <c r="AM14" s="139"/>
      <c r="AN14" s="141"/>
    </row>
    <row r="15" spans="1:45" s="197" customFormat="1" ht="41.25" customHeight="1">
      <c r="A15" s="191"/>
      <c r="B15" s="192"/>
      <c r="C15" s="192"/>
      <c r="D15" s="193" t="s">
        <v>73</v>
      </c>
      <c r="E15" s="194" t="s">
        <v>75</v>
      </c>
      <c r="F15" s="194" t="s">
        <v>61</v>
      </c>
      <c r="G15" s="19" t="s">
        <v>76</v>
      </c>
      <c r="H15" s="20" t="s">
        <v>1</v>
      </c>
      <c r="I15" s="193" t="s">
        <v>73</v>
      </c>
      <c r="J15" s="194" t="s">
        <v>75</v>
      </c>
      <c r="K15" s="194" t="s">
        <v>61</v>
      </c>
      <c r="L15" s="19" t="s">
        <v>76</v>
      </c>
      <c r="M15" s="20" t="s">
        <v>1</v>
      </c>
      <c r="N15" s="193" t="s">
        <v>73</v>
      </c>
      <c r="O15" s="194" t="s">
        <v>75</v>
      </c>
      <c r="P15" s="194" t="s">
        <v>61</v>
      </c>
      <c r="Q15" s="19" t="s">
        <v>76</v>
      </c>
      <c r="R15" s="20" t="s">
        <v>1</v>
      </c>
      <c r="S15" s="193" t="s">
        <v>73</v>
      </c>
      <c r="T15" s="194" t="s">
        <v>75</v>
      </c>
      <c r="U15" s="194" t="s">
        <v>61</v>
      </c>
      <c r="V15" s="19" t="s">
        <v>76</v>
      </c>
      <c r="W15" s="20" t="s">
        <v>1</v>
      </c>
      <c r="X15" s="43" t="s">
        <v>34</v>
      </c>
      <c r="Y15" s="44"/>
      <c r="Z15" s="44"/>
      <c r="AA15" s="45"/>
      <c r="AB15" s="20" t="s">
        <v>1</v>
      </c>
      <c r="AC15" s="193" t="s">
        <v>73</v>
      </c>
      <c r="AD15" s="194" t="s">
        <v>75</v>
      </c>
      <c r="AE15" s="194" t="s">
        <v>61</v>
      </c>
      <c r="AF15" s="35" t="s">
        <v>76</v>
      </c>
      <c r="AG15" s="36" t="s">
        <v>1</v>
      </c>
      <c r="AH15" s="195" t="s">
        <v>143</v>
      </c>
      <c r="AI15" s="119" t="s">
        <v>144</v>
      </c>
      <c r="AJ15" s="143" t="s">
        <v>147</v>
      </c>
      <c r="AK15" s="119"/>
      <c r="AL15" s="196" t="s">
        <v>143</v>
      </c>
      <c r="AM15" s="196" t="s">
        <v>144</v>
      </c>
      <c r="AN15" s="121" t="s">
        <v>147</v>
      </c>
      <c r="AO15" s="48" t="s">
        <v>1</v>
      </c>
      <c r="AP15" s="197" t="s">
        <v>0</v>
      </c>
      <c r="AQ15" s="17" t="s">
        <v>31</v>
      </c>
      <c r="AR15" s="17" t="s">
        <v>32</v>
      </c>
      <c r="AS15" s="17" t="s">
        <v>82</v>
      </c>
    </row>
    <row r="16" spans="1:45" ht="12.75">
      <c r="A16" s="172" t="s">
        <v>45</v>
      </c>
      <c r="B16" s="158" t="s">
        <v>31</v>
      </c>
      <c r="C16" s="198" t="s">
        <v>32</v>
      </c>
      <c r="D16" s="22" t="s">
        <v>5</v>
      </c>
      <c r="E16" s="23" t="s">
        <v>6</v>
      </c>
      <c r="F16" s="23" t="s">
        <v>7</v>
      </c>
      <c r="G16" s="23" t="s">
        <v>8</v>
      </c>
      <c r="H16" s="12" t="s">
        <v>1</v>
      </c>
      <c r="I16" s="22" t="s">
        <v>5</v>
      </c>
      <c r="J16" s="23" t="s">
        <v>6</v>
      </c>
      <c r="K16" s="23" t="s">
        <v>7</v>
      </c>
      <c r="L16" s="23" t="s">
        <v>8</v>
      </c>
      <c r="M16" s="5" t="s">
        <v>1</v>
      </c>
      <c r="N16" s="22" t="s">
        <v>5</v>
      </c>
      <c r="O16" s="23" t="s">
        <v>6</v>
      </c>
      <c r="P16" s="23" t="s">
        <v>7</v>
      </c>
      <c r="Q16" s="23" t="s">
        <v>8</v>
      </c>
      <c r="R16" s="20" t="s">
        <v>1</v>
      </c>
      <c r="S16" s="22" t="s">
        <v>5</v>
      </c>
      <c r="T16" s="23" t="s">
        <v>6</v>
      </c>
      <c r="U16" s="23" t="s">
        <v>7</v>
      </c>
      <c r="V16" s="23" t="s">
        <v>8</v>
      </c>
      <c r="W16" s="20" t="s">
        <v>1</v>
      </c>
      <c r="X16" s="26" t="s">
        <v>33</v>
      </c>
      <c r="Y16" s="11"/>
      <c r="Z16" s="11"/>
      <c r="AA16" s="14"/>
      <c r="AB16" s="20" t="s">
        <v>1</v>
      </c>
      <c r="AC16" s="22" t="s">
        <v>5</v>
      </c>
      <c r="AD16" s="23" t="s">
        <v>6</v>
      </c>
      <c r="AE16" s="23" t="s">
        <v>7</v>
      </c>
      <c r="AF16" s="37" t="s">
        <v>8</v>
      </c>
      <c r="AG16" s="36" t="s">
        <v>1</v>
      </c>
      <c r="AH16" s="122" t="s">
        <v>137</v>
      </c>
      <c r="AI16" s="123" t="s">
        <v>138</v>
      </c>
      <c r="AJ16" s="142" t="s">
        <v>139</v>
      </c>
      <c r="AK16" s="123"/>
      <c r="AL16" s="123" t="s">
        <v>137</v>
      </c>
      <c r="AM16" s="123" t="s">
        <v>138</v>
      </c>
      <c r="AN16" s="124" t="s">
        <v>139</v>
      </c>
      <c r="AO16" s="144" t="s">
        <v>1</v>
      </c>
      <c r="AP16" s="17"/>
      <c r="AQ16" s="17"/>
      <c r="AR16" s="17"/>
      <c r="AS16" s="17"/>
    </row>
    <row r="17" spans="1:45" ht="12.75">
      <c r="A17" s="168" t="s">
        <v>44</v>
      </c>
      <c r="B17" s="69"/>
      <c r="C17" s="199" t="s">
        <v>9</v>
      </c>
      <c r="D17" s="340">
        <v>0</v>
      </c>
      <c r="E17" s="341">
        <v>0</v>
      </c>
      <c r="F17" s="341">
        <v>0</v>
      </c>
      <c r="G17" s="341">
        <v>0</v>
      </c>
      <c r="H17" s="5" t="s">
        <v>1</v>
      </c>
      <c r="I17" s="340">
        <v>0</v>
      </c>
      <c r="J17" s="341">
        <v>0</v>
      </c>
      <c r="K17" s="341">
        <v>0</v>
      </c>
      <c r="L17" s="341">
        <v>0</v>
      </c>
      <c r="M17" s="5" t="s">
        <v>1</v>
      </c>
      <c r="N17" s="340">
        <v>0</v>
      </c>
      <c r="O17" s="341">
        <v>0</v>
      </c>
      <c r="P17" s="341">
        <v>0</v>
      </c>
      <c r="Q17" s="341">
        <v>0</v>
      </c>
      <c r="R17" s="20" t="s">
        <v>1</v>
      </c>
      <c r="S17" s="355">
        <f aca="true" t="shared" si="0" ref="S17:S52">D17+I17+N17</f>
        <v>0</v>
      </c>
      <c r="T17" s="348">
        <f aca="true" t="shared" si="1" ref="S17:T52">E17+J17+O17</f>
        <v>0</v>
      </c>
      <c r="U17" s="348">
        <f aca="true" t="shared" si="2" ref="U17:U62">F17+K17+P17</f>
        <v>0</v>
      </c>
      <c r="V17" s="348">
        <f aca="true" t="shared" si="3" ref="V17:V62">G17+L17+Q17</f>
        <v>0</v>
      </c>
      <c r="W17" s="20" t="s">
        <v>1</v>
      </c>
      <c r="X17" s="168">
        <f aca="true" t="shared" si="4" ref="X17:X54">S17</f>
        <v>0</v>
      </c>
      <c r="Y17" s="69">
        <f aca="true" t="shared" si="5" ref="Y17:Y54">T17</f>
        <v>0</v>
      </c>
      <c r="Z17" s="69">
        <f aca="true" t="shared" si="6" ref="Z17:Z54">U17</f>
        <v>0</v>
      </c>
      <c r="AA17" s="169">
        <f aca="true" t="shared" si="7" ref="AA17:AA54">V17</f>
        <v>0</v>
      </c>
      <c r="AB17" s="20" t="s">
        <v>1</v>
      </c>
      <c r="AC17" s="340">
        <v>0</v>
      </c>
      <c r="AD17" s="341">
        <v>0</v>
      </c>
      <c r="AE17" s="341">
        <v>0</v>
      </c>
      <c r="AF17" s="364">
        <v>0</v>
      </c>
      <c r="AG17" s="36" t="s">
        <v>1</v>
      </c>
      <c r="AH17" s="340">
        <v>0</v>
      </c>
      <c r="AI17" s="341">
        <v>0</v>
      </c>
      <c r="AJ17" s="341">
        <v>0</v>
      </c>
      <c r="AK17" s="69" t="s">
        <v>1</v>
      </c>
      <c r="AL17" s="344">
        <v>0</v>
      </c>
      <c r="AM17" s="341">
        <v>0</v>
      </c>
      <c r="AN17" s="373">
        <v>0</v>
      </c>
      <c r="AO17" s="41" t="s">
        <v>1</v>
      </c>
      <c r="AP17" s="183" t="s">
        <v>10</v>
      </c>
      <c r="AQ17" s="183" t="s">
        <v>11</v>
      </c>
      <c r="AR17" s="183" t="s">
        <v>9</v>
      </c>
      <c r="AS17" s="41" t="s">
        <v>1</v>
      </c>
    </row>
    <row r="18" spans="1:45" ht="12.75">
      <c r="A18" s="200" t="s">
        <v>62</v>
      </c>
      <c r="B18" s="69"/>
      <c r="C18" s="70" t="s">
        <v>12</v>
      </c>
      <c r="D18" s="340">
        <v>0</v>
      </c>
      <c r="E18" s="341">
        <v>0</v>
      </c>
      <c r="F18" s="341">
        <v>0</v>
      </c>
      <c r="G18" s="341">
        <v>0</v>
      </c>
      <c r="H18" s="5" t="s">
        <v>1</v>
      </c>
      <c r="I18" s="340">
        <v>0</v>
      </c>
      <c r="J18" s="341">
        <v>0</v>
      </c>
      <c r="K18" s="341">
        <v>0</v>
      </c>
      <c r="L18" s="341">
        <v>0</v>
      </c>
      <c r="M18" s="5" t="s">
        <v>1</v>
      </c>
      <c r="N18" s="340">
        <v>0</v>
      </c>
      <c r="O18" s="341">
        <v>0</v>
      </c>
      <c r="P18" s="341">
        <v>0</v>
      </c>
      <c r="Q18" s="341">
        <v>0</v>
      </c>
      <c r="R18" s="20" t="s">
        <v>1</v>
      </c>
      <c r="S18" s="355">
        <f t="shared" si="0"/>
        <v>0</v>
      </c>
      <c r="T18" s="348">
        <f t="shared" si="1"/>
        <v>0</v>
      </c>
      <c r="U18" s="348">
        <f t="shared" si="2"/>
        <v>0</v>
      </c>
      <c r="V18" s="348">
        <f t="shared" si="3"/>
        <v>0</v>
      </c>
      <c r="W18" s="20" t="s">
        <v>1</v>
      </c>
      <c r="X18" s="168">
        <f t="shared" si="4"/>
        <v>0</v>
      </c>
      <c r="Y18" s="69">
        <f t="shared" si="5"/>
        <v>0</v>
      </c>
      <c r="Z18" s="69">
        <f t="shared" si="6"/>
        <v>0</v>
      </c>
      <c r="AA18" s="169">
        <f t="shared" si="7"/>
        <v>0</v>
      </c>
      <c r="AB18" s="20" t="s">
        <v>1</v>
      </c>
      <c r="AC18" s="340">
        <v>0</v>
      </c>
      <c r="AD18" s="341">
        <v>0</v>
      </c>
      <c r="AE18" s="341">
        <v>0</v>
      </c>
      <c r="AF18" s="364">
        <v>0</v>
      </c>
      <c r="AG18" s="36" t="s">
        <v>1</v>
      </c>
      <c r="AH18" s="340">
        <v>0</v>
      </c>
      <c r="AI18" s="341">
        <v>0</v>
      </c>
      <c r="AJ18" s="341">
        <v>0</v>
      </c>
      <c r="AK18" s="69" t="s">
        <v>1</v>
      </c>
      <c r="AL18" s="340">
        <v>0</v>
      </c>
      <c r="AM18" s="341">
        <v>0</v>
      </c>
      <c r="AN18" s="373">
        <v>0</v>
      </c>
      <c r="AO18" s="41" t="s">
        <v>1</v>
      </c>
      <c r="AP18" s="183" t="s">
        <v>10</v>
      </c>
      <c r="AQ18" s="183" t="s">
        <v>11</v>
      </c>
      <c r="AR18" s="183" t="s">
        <v>12</v>
      </c>
      <c r="AS18" s="41" t="s">
        <v>1</v>
      </c>
    </row>
    <row r="19" spans="1:45" ht="12.75">
      <c r="A19" s="168"/>
      <c r="B19" s="69"/>
      <c r="C19" s="70" t="s">
        <v>13</v>
      </c>
      <c r="D19" s="340">
        <v>0</v>
      </c>
      <c r="E19" s="341">
        <v>0</v>
      </c>
      <c r="F19" s="341">
        <v>0</v>
      </c>
      <c r="G19" s="341">
        <v>0</v>
      </c>
      <c r="H19" s="5" t="s">
        <v>1</v>
      </c>
      <c r="I19" s="340">
        <v>0</v>
      </c>
      <c r="J19" s="341">
        <v>0</v>
      </c>
      <c r="K19" s="341">
        <v>0</v>
      </c>
      <c r="L19" s="341">
        <v>0</v>
      </c>
      <c r="M19" s="5" t="s">
        <v>1</v>
      </c>
      <c r="N19" s="340">
        <v>0</v>
      </c>
      <c r="O19" s="341">
        <v>0</v>
      </c>
      <c r="P19" s="341">
        <v>0</v>
      </c>
      <c r="Q19" s="341">
        <v>0</v>
      </c>
      <c r="R19" s="20" t="s">
        <v>1</v>
      </c>
      <c r="S19" s="355">
        <f t="shared" si="0"/>
        <v>0</v>
      </c>
      <c r="T19" s="348">
        <f t="shared" si="1"/>
        <v>0</v>
      </c>
      <c r="U19" s="348">
        <f t="shared" si="2"/>
        <v>0</v>
      </c>
      <c r="V19" s="348">
        <f t="shared" si="3"/>
        <v>0</v>
      </c>
      <c r="W19" s="20" t="s">
        <v>1</v>
      </c>
      <c r="X19" s="165">
        <f t="shared" si="4"/>
        <v>0</v>
      </c>
      <c r="Y19" s="155">
        <f t="shared" si="5"/>
        <v>0</v>
      </c>
      <c r="Z19" s="155">
        <f t="shared" si="6"/>
        <v>0</v>
      </c>
      <c r="AA19" s="166">
        <f t="shared" si="7"/>
        <v>0</v>
      </c>
      <c r="AB19" s="20" t="s">
        <v>1</v>
      </c>
      <c r="AC19" s="340">
        <v>0</v>
      </c>
      <c r="AD19" s="341">
        <v>0</v>
      </c>
      <c r="AE19" s="341">
        <v>0</v>
      </c>
      <c r="AF19" s="364">
        <v>0</v>
      </c>
      <c r="AG19" s="36" t="s">
        <v>1</v>
      </c>
      <c r="AH19" s="340">
        <v>0</v>
      </c>
      <c r="AI19" s="341">
        <v>0</v>
      </c>
      <c r="AJ19" s="341">
        <v>0</v>
      </c>
      <c r="AK19" s="69" t="s">
        <v>1</v>
      </c>
      <c r="AL19" s="340">
        <v>0</v>
      </c>
      <c r="AM19" s="341">
        <v>0</v>
      </c>
      <c r="AN19" s="373">
        <v>0</v>
      </c>
      <c r="AO19" s="41" t="s">
        <v>1</v>
      </c>
      <c r="AP19" s="183" t="s">
        <v>10</v>
      </c>
      <c r="AQ19" s="183" t="s">
        <v>11</v>
      </c>
      <c r="AR19" s="183" t="s">
        <v>13</v>
      </c>
      <c r="AS19" s="41" t="s">
        <v>1</v>
      </c>
    </row>
    <row r="20" spans="1:45" ht="12.75">
      <c r="A20" s="201"/>
      <c r="B20" s="202" t="s">
        <v>14</v>
      </c>
      <c r="C20" s="203" t="s">
        <v>9</v>
      </c>
      <c r="D20" s="342">
        <v>0</v>
      </c>
      <c r="E20" s="343">
        <v>0</v>
      </c>
      <c r="F20" s="343">
        <v>0</v>
      </c>
      <c r="G20" s="343">
        <v>0</v>
      </c>
      <c r="H20" s="5" t="s">
        <v>1</v>
      </c>
      <c r="I20" s="342">
        <v>0</v>
      </c>
      <c r="J20" s="343">
        <v>0</v>
      </c>
      <c r="K20" s="343">
        <v>0</v>
      </c>
      <c r="L20" s="343">
        <v>0</v>
      </c>
      <c r="M20" s="5" t="s">
        <v>1</v>
      </c>
      <c r="N20" s="342">
        <v>0</v>
      </c>
      <c r="O20" s="343">
        <v>0</v>
      </c>
      <c r="P20" s="343">
        <v>0</v>
      </c>
      <c r="Q20" s="343">
        <v>0</v>
      </c>
      <c r="R20" s="20" t="s">
        <v>1</v>
      </c>
      <c r="S20" s="361">
        <f t="shared" si="0"/>
        <v>0</v>
      </c>
      <c r="T20" s="356">
        <f t="shared" si="1"/>
        <v>0</v>
      </c>
      <c r="U20" s="356">
        <f t="shared" si="2"/>
        <v>0</v>
      </c>
      <c r="V20" s="356">
        <f t="shared" si="3"/>
        <v>0</v>
      </c>
      <c r="W20" s="20" t="s">
        <v>1</v>
      </c>
      <c r="X20" s="168">
        <f t="shared" si="4"/>
        <v>0</v>
      </c>
      <c r="Y20" s="69">
        <f t="shared" si="5"/>
        <v>0</v>
      </c>
      <c r="Z20" s="69">
        <f t="shared" si="6"/>
        <v>0</v>
      </c>
      <c r="AA20" s="169">
        <f t="shared" si="7"/>
        <v>0</v>
      </c>
      <c r="AB20" s="20" t="s">
        <v>1</v>
      </c>
      <c r="AC20" s="342">
        <v>0</v>
      </c>
      <c r="AD20" s="343">
        <v>0</v>
      </c>
      <c r="AE20" s="343">
        <v>0</v>
      </c>
      <c r="AF20" s="365">
        <v>0</v>
      </c>
      <c r="AG20" s="36" t="s">
        <v>1</v>
      </c>
      <c r="AH20" s="342">
        <v>0</v>
      </c>
      <c r="AI20" s="343">
        <v>0</v>
      </c>
      <c r="AJ20" s="343">
        <v>0</v>
      </c>
      <c r="AK20" s="69" t="s">
        <v>1</v>
      </c>
      <c r="AL20" s="342">
        <v>0</v>
      </c>
      <c r="AM20" s="343">
        <v>0</v>
      </c>
      <c r="AN20" s="374">
        <v>0</v>
      </c>
      <c r="AO20" s="41" t="s">
        <v>1</v>
      </c>
      <c r="AP20" s="183" t="s">
        <v>10</v>
      </c>
      <c r="AQ20" s="183" t="s">
        <v>15</v>
      </c>
      <c r="AR20" s="183" t="s">
        <v>9</v>
      </c>
      <c r="AS20" s="41" t="s">
        <v>1</v>
      </c>
    </row>
    <row r="21" spans="1:45" ht="12.75">
      <c r="A21" s="168"/>
      <c r="B21" s="69"/>
      <c r="C21" s="70" t="s">
        <v>12</v>
      </c>
      <c r="D21" s="340">
        <v>0</v>
      </c>
      <c r="E21" s="341">
        <v>0</v>
      </c>
      <c r="F21" s="341">
        <v>0</v>
      </c>
      <c r="G21" s="341">
        <v>0</v>
      </c>
      <c r="H21" s="5" t="s">
        <v>1</v>
      </c>
      <c r="I21" s="340">
        <v>0</v>
      </c>
      <c r="J21" s="341">
        <v>0</v>
      </c>
      <c r="K21" s="341">
        <v>0</v>
      </c>
      <c r="L21" s="341">
        <v>0</v>
      </c>
      <c r="M21" s="5" t="s">
        <v>1</v>
      </c>
      <c r="N21" s="340">
        <v>0</v>
      </c>
      <c r="O21" s="341">
        <v>0</v>
      </c>
      <c r="P21" s="341">
        <v>0</v>
      </c>
      <c r="Q21" s="341">
        <v>0</v>
      </c>
      <c r="R21" s="20" t="s">
        <v>1</v>
      </c>
      <c r="S21" s="355">
        <f t="shared" si="0"/>
        <v>0</v>
      </c>
      <c r="T21" s="348">
        <f t="shared" si="1"/>
        <v>0</v>
      </c>
      <c r="U21" s="348">
        <f t="shared" si="2"/>
        <v>0</v>
      </c>
      <c r="V21" s="348">
        <f t="shared" si="3"/>
        <v>0</v>
      </c>
      <c r="W21" s="20" t="s">
        <v>1</v>
      </c>
      <c r="X21" s="168">
        <f t="shared" si="4"/>
        <v>0</v>
      </c>
      <c r="Y21" s="69">
        <f t="shared" si="5"/>
        <v>0</v>
      </c>
      <c r="Z21" s="69">
        <f t="shared" si="6"/>
        <v>0</v>
      </c>
      <c r="AA21" s="169">
        <f t="shared" si="7"/>
        <v>0</v>
      </c>
      <c r="AB21" s="20" t="s">
        <v>1</v>
      </c>
      <c r="AC21" s="340">
        <v>0</v>
      </c>
      <c r="AD21" s="341">
        <v>0</v>
      </c>
      <c r="AE21" s="341">
        <v>0</v>
      </c>
      <c r="AF21" s="364">
        <v>0</v>
      </c>
      <c r="AG21" s="36" t="s">
        <v>1</v>
      </c>
      <c r="AH21" s="340">
        <v>0</v>
      </c>
      <c r="AI21" s="341">
        <v>0</v>
      </c>
      <c r="AJ21" s="341">
        <v>0</v>
      </c>
      <c r="AK21" s="69" t="s">
        <v>1</v>
      </c>
      <c r="AL21" s="340">
        <v>0</v>
      </c>
      <c r="AM21" s="341">
        <v>0</v>
      </c>
      <c r="AN21" s="373">
        <v>0</v>
      </c>
      <c r="AO21" s="41" t="s">
        <v>1</v>
      </c>
      <c r="AP21" s="183" t="s">
        <v>10</v>
      </c>
      <c r="AQ21" s="183" t="s">
        <v>15</v>
      </c>
      <c r="AR21" s="183" t="s">
        <v>12</v>
      </c>
      <c r="AS21" s="41" t="s">
        <v>1</v>
      </c>
    </row>
    <row r="22" spans="1:45" ht="12.75">
      <c r="A22" s="168"/>
      <c r="B22" s="69"/>
      <c r="C22" s="70" t="s">
        <v>13</v>
      </c>
      <c r="D22" s="340">
        <v>0</v>
      </c>
      <c r="E22" s="341">
        <v>0</v>
      </c>
      <c r="F22" s="341">
        <v>0</v>
      </c>
      <c r="G22" s="341">
        <v>0</v>
      </c>
      <c r="H22" s="5" t="s">
        <v>1</v>
      </c>
      <c r="I22" s="340">
        <v>0</v>
      </c>
      <c r="J22" s="341">
        <v>0</v>
      </c>
      <c r="K22" s="341">
        <v>0</v>
      </c>
      <c r="L22" s="341">
        <v>0</v>
      </c>
      <c r="M22" s="5" t="s">
        <v>1</v>
      </c>
      <c r="N22" s="340">
        <v>0</v>
      </c>
      <c r="O22" s="341">
        <v>0</v>
      </c>
      <c r="P22" s="341">
        <v>0</v>
      </c>
      <c r="Q22" s="341">
        <v>0</v>
      </c>
      <c r="R22" s="20" t="s">
        <v>1</v>
      </c>
      <c r="S22" s="355">
        <f t="shared" si="0"/>
        <v>0</v>
      </c>
      <c r="T22" s="348">
        <f t="shared" si="1"/>
        <v>0</v>
      </c>
      <c r="U22" s="348">
        <f t="shared" si="2"/>
        <v>0</v>
      </c>
      <c r="V22" s="348">
        <f t="shared" si="3"/>
        <v>0</v>
      </c>
      <c r="W22" s="20" t="s">
        <v>1</v>
      </c>
      <c r="X22" s="172">
        <f t="shared" si="4"/>
        <v>0</v>
      </c>
      <c r="Y22" s="158">
        <f t="shared" si="5"/>
        <v>0</v>
      </c>
      <c r="Z22" s="158">
        <f t="shared" si="6"/>
        <v>0</v>
      </c>
      <c r="AA22" s="173">
        <f t="shared" si="7"/>
        <v>0</v>
      </c>
      <c r="AB22" s="20" t="s">
        <v>1</v>
      </c>
      <c r="AC22" s="340">
        <v>0</v>
      </c>
      <c r="AD22" s="341">
        <v>0</v>
      </c>
      <c r="AE22" s="341">
        <v>0</v>
      </c>
      <c r="AF22" s="364">
        <v>0</v>
      </c>
      <c r="AG22" s="36" t="s">
        <v>1</v>
      </c>
      <c r="AH22" s="340">
        <v>0</v>
      </c>
      <c r="AI22" s="341">
        <v>0</v>
      </c>
      <c r="AJ22" s="341">
        <v>0</v>
      </c>
      <c r="AK22" s="69" t="s">
        <v>1</v>
      </c>
      <c r="AL22" s="340">
        <v>0</v>
      </c>
      <c r="AM22" s="341">
        <v>0</v>
      </c>
      <c r="AN22" s="373">
        <v>0</v>
      </c>
      <c r="AO22" s="41" t="s">
        <v>1</v>
      </c>
      <c r="AP22" s="183" t="s">
        <v>10</v>
      </c>
      <c r="AQ22" s="183" t="s">
        <v>15</v>
      </c>
      <c r="AR22" s="183" t="s">
        <v>13</v>
      </c>
      <c r="AS22" s="41" t="s">
        <v>1</v>
      </c>
    </row>
    <row r="23" spans="1:45" ht="12.75">
      <c r="A23" s="161" t="s">
        <v>43</v>
      </c>
      <c r="B23" s="150"/>
      <c r="C23" s="199" t="s">
        <v>9</v>
      </c>
      <c r="D23" s="344">
        <v>0</v>
      </c>
      <c r="E23" s="345">
        <v>0</v>
      </c>
      <c r="F23" s="345">
        <v>0</v>
      </c>
      <c r="G23" s="345">
        <v>0</v>
      </c>
      <c r="H23" s="5" t="s">
        <v>1</v>
      </c>
      <c r="I23" s="344">
        <v>0</v>
      </c>
      <c r="J23" s="345">
        <v>0</v>
      </c>
      <c r="K23" s="345">
        <v>0</v>
      </c>
      <c r="L23" s="345">
        <v>0</v>
      </c>
      <c r="M23" s="5" t="s">
        <v>1</v>
      </c>
      <c r="N23" s="344">
        <v>0</v>
      </c>
      <c r="O23" s="345">
        <v>0</v>
      </c>
      <c r="P23" s="345">
        <v>0</v>
      </c>
      <c r="Q23" s="345">
        <v>0</v>
      </c>
      <c r="R23" s="20" t="s">
        <v>1</v>
      </c>
      <c r="S23" s="362">
        <f t="shared" si="0"/>
        <v>0</v>
      </c>
      <c r="T23" s="347">
        <f t="shared" si="1"/>
        <v>0</v>
      </c>
      <c r="U23" s="347">
        <f t="shared" si="2"/>
        <v>0</v>
      </c>
      <c r="V23" s="347">
        <f t="shared" si="3"/>
        <v>0</v>
      </c>
      <c r="W23" s="20" t="s">
        <v>1</v>
      </c>
      <c r="X23" s="168">
        <f t="shared" si="4"/>
        <v>0</v>
      </c>
      <c r="Y23" s="69">
        <f t="shared" si="5"/>
        <v>0</v>
      </c>
      <c r="Z23" s="69">
        <f t="shared" si="6"/>
        <v>0</v>
      </c>
      <c r="AA23" s="169">
        <f t="shared" si="7"/>
        <v>0</v>
      </c>
      <c r="AB23" s="20" t="s">
        <v>1</v>
      </c>
      <c r="AC23" s="344">
        <v>0</v>
      </c>
      <c r="AD23" s="345">
        <v>0</v>
      </c>
      <c r="AE23" s="345">
        <v>0</v>
      </c>
      <c r="AF23" s="366">
        <v>0</v>
      </c>
      <c r="AG23" s="36" t="s">
        <v>1</v>
      </c>
      <c r="AH23" s="344">
        <v>0</v>
      </c>
      <c r="AI23" s="345">
        <v>0</v>
      </c>
      <c r="AJ23" s="345">
        <v>0</v>
      </c>
      <c r="AK23" s="69" t="s">
        <v>1</v>
      </c>
      <c r="AL23" s="344">
        <v>0</v>
      </c>
      <c r="AM23" s="345">
        <v>0</v>
      </c>
      <c r="AN23" s="375">
        <v>0</v>
      </c>
      <c r="AO23" s="41" t="s">
        <v>1</v>
      </c>
      <c r="AP23" s="183" t="s">
        <v>16</v>
      </c>
      <c r="AQ23" s="183" t="s">
        <v>11</v>
      </c>
      <c r="AR23" s="183" t="s">
        <v>9</v>
      </c>
      <c r="AS23" s="41" t="s">
        <v>1</v>
      </c>
    </row>
    <row r="24" spans="1:45" ht="12.75">
      <c r="A24" s="293" t="s">
        <v>229</v>
      </c>
      <c r="B24" s="69"/>
      <c r="C24" s="70" t="s">
        <v>12</v>
      </c>
      <c r="D24" s="340">
        <v>0</v>
      </c>
      <c r="E24" s="341">
        <v>0</v>
      </c>
      <c r="F24" s="341">
        <v>0</v>
      </c>
      <c r="G24" s="341">
        <v>0</v>
      </c>
      <c r="H24" s="5" t="s">
        <v>1</v>
      </c>
      <c r="I24" s="340">
        <v>0</v>
      </c>
      <c r="J24" s="341">
        <v>0</v>
      </c>
      <c r="K24" s="341">
        <v>0</v>
      </c>
      <c r="L24" s="341">
        <v>0</v>
      </c>
      <c r="M24" s="5" t="s">
        <v>1</v>
      </c>
      <c r="N24" s="340">
        <v>0</v>
      </c>
      <c r="O24" s="341">
        <v>0</v>
      </c>
      <c r="P24" s="341">
        <v>0</v>
      </c>
      <c r="Q24" s="341">
        <v>0</v>
      </c>
      <c r="R24" s="20" t="s">
        <v>1</v>
      </c>
      <c r="S24" s="355">
        <f t="shared" si="0"/>
        <v>0</v>
      </c>
      <c r="T24" s="348">
        <f t="shared" si="1"/>
        <v>0</v>
      </c>
      <c r="U24" s="348">
        <f t="shared" si="2"/>
        <v>0</v>
      </c>
      <c r="V24" s="348">
        <f t="shared" si="3"/>
        <v>0</v>
      </c>
      <c r="W24" s="20" t="s">
        <v>1</v>
      </c>
      <c r="X24" s="168">
        <f t="shared" si="4"/>
        <v>0</v>
      </c>
      <c r="Y24" s="69">
        <f t="shared" si="5"/>
        <v>0</v>
      </c>
      <c r="Z24" s="69">
        <f t="shared" si="6"/>
        <v>0</v>
      </c>
      <c r="AA24" s="169">
        <f t="shared" si="7"/>
        <v>0</v>
      </c>
      <c r="AB24" s="20" t="s">
        <v>1</v>
      </c>
      <c r="AC24" s="340">
        <v>0</v>
      </c>
      <c r="AD24" s="341">
        <v>0</v>
      </c>
      <c r="AE24" s="341">
        <v>0</v>
      </c>
      <c r="AF24" s="364">
        <v>0</v>
      </c>
      <c r="AG24" s="36" t="s">
        <v>1</v>
      </c>
      <c r="AH24" s="340">
        <v>0</v>
      </c>
      <c r="AI24" s="341">
        <v>0</v>
      </c>
      <c r="AJ24" s="341">
        <v>0</v>
      </c>
      <c r="AK24" s="69" t="s">
        <v>1</v>
      </c>
      <c r="AL24" s="340">
        <v>0</v>
      </c>
      <c r="AM24" s="341">
        <v>0</v>
      </c>
      <c r="AN24" s="373">
        <v>0</v>
      </c>
      <c r="AO24" s="41" t="s">
        <v>1</v>
      </c>
      <c r="AP24" s="183" t="s">
        <v>16</v>
      </c>
      <c r="AQ24" s="183" t="s">
        <v>11</v>
      </c>
      <c r="AR24" s="183" t="s">
        <v>12</v>
      </c>
      <c r="AS24" s="41" t="s">
        <v>1</v>
      </c>
    </row>
    <row r="25" spans="1:45" ht="12.75">
      <c r="A25" s="293" t="s">
        <v>212</v>
      </c>
      <c r="B25" s="204"/>
      <c r="C25" s="70" t="s">
        <v>13</v>
      </c>
      <c r="D25" s="340">
        <v>0</v>
      </c>
      <c r="E25" s="341">
        <v>0</v>
      </c>
      <c r="F25" s="341">
        <v>0</v>
      </c>
      <c r="G25" s="341">
        <v>0</v>
      </c>
      <c r="H25" s="5" t="s">
        <v>1</v>
      </c>
      <c r="I25" s="340">
        <v>0</v>
      </c>
      <c r="J25" s="341">
        <v>0</v>
      </c>
      <c r="K25" s="341">
        <v>0</v>
      </c>
      <c r="L25" s="341">
        <v>0</v>
      </c>
      <c r="M25" s="5" t="s">
        <v>1</v>
      </c>
      <c r="N25" s="340">
        <v>0</v>
      </c>
      <c r="O25" s="341">
        <v>0</v>
      </c>
      <c r="P25" s="341">
        <v>0</v>
      </c>
      <c r="Q25" s="341">
        <v>0</v>
      </c>
      <c r="R25" s="20" t="s">
        <v>1</v>
      </c>
      <c r="S25" s="355">
        <f t="shared" si="0"/>
        <v>0</v>
      </c>
      <c r="T25" s="348">
        <f t="shared" si="1"/>
        <v>0</v>
      </c>
      <c r="U25" s="348">
        <f t="shared" si="2"/>
        <v>0</v>
      </c>
      <c r="V25" s="348">
        <f t="shared" si="3"/>
        <v>0</v>
      </c>
      <c r="W25" s="20" t="s">
        <v>1</v>
      </c>
      <c r="X25" s="165">
        <f t="shared" si="4"/>
        <v>0</v>
      </c>
      <c r="Y25" s="155">
        <f t="shared" si="5"/>
        <v>0</v>
      </c>
      <c r="Z25" s="155">
        <f t="shared" si="6"/>
        <v>0</v>
      </c>
      <c r="AA25" s="166">
        <f t="shared" si="7"/>
        <v>0</v>
      </c>
      <c r="AB25" s="20" t="s">
        <v>1</v>
      </c>
      <c r="AC25" s="340">
        <v>0</v>
      </c>
      <c r="AD25" s="341">
        <v>0</v>
      </c>
      <c r="AE25" s="341">
        <v>0</v>
      </c>
      <c r="AF25" s="364">
        <v>0</v>
      </c>
      <c r="AG25" s="36" t="s">
        <v>1</v>
      </c>
      <c r="AH25" s="340">
        <v>0</v>
      </c>
      <c r="AI25" s="341">
        <v>0</v>
      </c>
      <c r="AJ25" s="341">
        <v>0</v>
      </c>
      <c r="AK25" s="69" t="s">
        <v>1</v>
      </c>
      <c r="AL25" s="340">
        <v>0</v>
      </c>
      <c r="AM25" s="341">
        <v>0</v>
      </c>
      <c r="AN25" s="373">
        <v>0</v>
      </c>
      <c r="AO25" s="41" t="s">
        <v>1</v>
      </c>
      <c r="AP25" s="183" t="s">
        <v>16</v>
      </c>
      <c r="AQ25" s="183" t="s">
        <v>11</v>
      </c>
      <c r="AR25" s="183" t="s">
        <v>13</v>
      </c>
      <c r="AS25" s="41" t="s">
        <v>1</v>
      </c>
    </row>
    <row r="26" spans="1:45" ht="12.75">
      <c r="A26" s="293" t="s">
        <v>74</v>
      </c>
      <c r="B26" s="205" t="s">
        <v>14</v>
      </c>
      <c r="C26" s="203" t="s">
        <v>9</v>
      </c>
      <c r="D26" s="342">
        <v>0</v>
      </c>
      <c r="E26" s="343">
        <v>0</v>
      </c>
      <c r="F26" s="343">
        <v>0</v>
      </c>
      <c r="G26" s="343">
        <v>0</v>
      </c>
      <c r="H26" s="5" t="s">
        <v>1</v>
      </c>
      <c r="I26" s="342">
        <v>0</v>
      </c>
      <c r="J26" s="343">
        <v>0</v>
      </c>
      <c r="K26" s="343">
        <v>0</v>
      </c>
      <c r="L26" s="343">
        <v>0</v>
      </c>
      <c r="M26" s="5" t="s">
        <v>1</v>
      </c>
      <c r="N26" s="342">
        <v>0</v>
      </c>
      <c r="O26" s="343">
        <v>0</v>
      </c>
      <c r="P26" s="343">
        <v>0</v>
      </c>
      <c r="Q26" s="343">
        <v>0</v>
      </c>
      <c r="R26" s="20" t="s">
        <v>1</v>
      </c>
      <c r="S26" s="361">
        <f t="shared" si="0"/>
        <v>0</v>
      </c>
      <c r="T26" s="356">
        <f t="shared" si="1"/>
        <v>0</v>
      </c>
      <c r="U26" s="356">
        <f t="shared" si="2"/>
        <v>0</v>
      </c>
      <c r="V26" s="356">
        <f t="shared" si="3"/>
        <v>0</v>
      </c>
      <c r="W26" s="20" t="s">
        <v>1</v>
      </c>
      <c r="X26" s="168">
        <f t="shared" si="4"/>
        <v>0</v>
      </c>
      <c r="Y26" s="69">
        <f t="shared" si="5"/>
        <v>0</v>
      </c>
      <c r="Z26" s="69">
        <f t="shared" si="6"/>
        <v>0</v>
      </c>
      <c r="AA26" s="169">
        <f t="shared" si="7"/>
        <v>0</v>
      </c>
      <c r="AB26" s="20" t="s">
        <v>1</v>
      </c>
      <c r="AC26" s="342">
        <v>0</v>
      </c>
      <c r="AD26" s="343">
        <v>0</v>
      </c>
      <c r="AE26" s="343">
        <v>0</v>
      </c>
      <c r="AF26" s="365">
        <v>0</v>
      </c>
      <c r="AG26" s="36" t="s">
        <v>1</v>
      </c>
      <c r="AH26" s="342">
        <v>0</v>
      </c>
      <c r="AI26" s="343">
        <v>0</v>
      </c>
      <c r="AJ26" s="343">
        <v>0</v>
      </c>
      <c r="AK26" s="69" t="s">
        <v>1</v>
      </c>
      <c r="AL26" s="342">
        <v>0</v>
      </c>
      <c r="AM26" s="343">
        <v>0</v>
      </c>
      <c r="AN26" s="374">
        <v>0</v>
      </c>
      <c r="AO26" s="41" t="s">
        <v>1</v>
      </c>
      <c r="AP26" s="183" t="s">
        <v>16</v>
      </c>
      <c r="AQ26" s="183" t="s">
        <v>15</v>
      </c>
      <c r="AR26" s="183" t="s">
        <v>9</v>
      </c>
      <c r="AS26" s="41" t="s">
        <v>1</v>
      </c>
    </row>
    <row r="27" spans="1:45" ht="12.75">
      <c r="A27" s="168"/>
      <c r="B27" s="204"/>
      <c r="C27" s="70" t="s">
        <v>12</v>
      </c>
      <c r="D27" s="340">
        <v>0</v>
      </c>
      <c r="E27" s="341">
        <v>0</v>
      </c>
      <c r="F27" s="341">
        <v>0</v>
      </c>
      <c r="G27" s="341">
        <v>0</v>
      </c>
      <c r="H27" s="5" t="s">
        <v>1</v>
      </c>
      <c r="I27" s="340">
        <v>0</v>
      </c>
      <c r="J27" s="341">
        <v>0</v>
      </c>
      <c r="K27" s="341">
        <v>0</v>
      </c>
      <c r="L27" s="341">
        <v>0</v>
      </c>
      <c r="M27" s="5" t="s">
        <v>1</v>
      </c>
      <c r="N27" s="340">
        <v>0</v>
      </c>
      <c r="O27" s="341">
        <v>0</v>
      </c>
      <c r="P27" s="341">
        <v>0</v>
      </c>
      <c r="Q27" s="341">
        <v>0</v>
      </c>
      <c r="R27" s="20" t="s">
        <v>1</v>
      </c>
      <c r="S27" s="355">
        <f t="shared" si="0"/>
        <v>0</v>
      </c>
      <c r="T27" s="348">
        <f t="shared" si="1"/>
        <v>0</v>
      </c>
      <c r="U27" s="348">
        <f t="shared" si="2"/>
        <v>0</v>
      </c>
      <c r="V27" s="348">
        <f t="shared" si="3"/>
        <v>0</v>
      </c>
      <c r="W27" s="20" t="s">
        <v>1</v>
      </c>
      <c r="X27" s="168">
        <f t="shared" si="4"/>
        <v>0</v>
      </c>
      <c r="Y27" s="69">
        <f t="shared" si="5"/>
        <v>0</v>
      </c>
      <c r="Z27" s="69">
        <f t="shared" si="6"/>
        <v>0</v>
      </c>
      <c r="AA27" s="169">
        <f t="shared" si="7"/>
        <v>0</v>
      </c>
      <c r="AB27" s="20" t="s">
        <v>1</v>
      </c>
      <c r="AC27" s="340">
        <v>0</v>
      </c>
      <c r="AD27" s="341">
        <v>0</v>
      </c>
      <c r="AE27" s="341">
        <v>0</v>
      </c>
      <c r="AF27" s="364">
        <v>0</v>
      </c>
      <c r="AG27" s="36" t="s">
        <v>1</v>
      </c>
      <c r="AH27" s="340">
        <v>0</v>
      </c>
      <c r="AI27" s="341">
        <v>0</v>
      </c>
      <c r="AJ27" s="341">
        <v>0</v>
      </c>
      <c r="AK27" s="69" t="s">
        <v>1</v>
      </c>
      <c r="AL27" s="340">
        <v>0</v>
      </c>
      <c r="AM27" s="341">
        <v>0</v>
      </c>
      <c r="AN27" s="373">
        <v>0</v>
      </c>
      <c r="AO27" s="41" t="s">
        <v>1</v>
      </c>
      <c r="AP27" s="183" t="s">
        <v>16</v>
      </c>
      <c r="AQ27" s="183" t="s">
        <v>15</v>
      </c>
      <c r="AR27" s="183" t="s">
        <v>12</v>
      </c>
      <c r="AS27" s="41" t="s">
        <v>1</v>
      </c>
    </row>
    <row r="28" spans="1:45" ht="12.75">
      <c r="A28" s="168"/>
      <c r="B28" s="204"/>
      <c r="C28" s="70" t="s">
        <v>13</v>
      </c>
      <c r="D28" s="340">
        <v>0</v>
      </c>
      <c r="E28" s="341">
        <v>0</v>
      </c>
      <c r="F28" s="341">
        <v>0</v>
      </c>
      <c r="G28" s="341">
        <v>0</v>
      </c>
      <c r="H28" s="5" t="s">
        <v>1</v>
      </c>
      <c r="I28" s="340">
        <v>0</v>
      </c>
      <c r="J28" s="341">
        <v>0</v>
      </c>
      <c r="K28" s="341">
        <v>0</v>
      </c>
      <c r="L28" s="341">
        <v>0</v>
      </c>
      <c r="M28" s="5" t="s">
        <v>1</v>
      </c>
      <c r="N28" s="340">
        <v>0</v>
      </c>
      <c r="O28" s="341">
        <v>0</v>
      </c>
      <c r="P28" s="341">
        <v>0</v>
      </c>
      <c r="Q28" s="341">
        <v>0</v>
      </c>
      <c r="R28" s="20" t="s">
        <v>1</v>
      </c>
      <c r="S28" s="355">
        <f t="shared" si="0"/>
        <v>0</v>
      </c>
      <c r="T28" s="348">
        <f t="shared" si="1"/>
        <v>0</v>
      </c>
      <c r="U28" s="348">
        <f t="shared" si="2"/>
        <v>0</v>
      </c>
      <c r="V28" s="348">
        <f t="shared" si="3"/>
        <v>0</v>
      </c>
      <c r="W28" s="20" t="s">
        <v>1</v>
      </c>
      <c r="X28" s="172">
        <f t="shared" si="4"/>
        <v>0</v>
      </c>
      <c r="Y28" s="158">
        <f t="shared" si="5"/>
        <v>0</v>
      </c>
      <c r="Z28" s="158">
        <f t="shared" si="6"/>
        <v>0</v>
      </c>
      <c r="AA28" s="173">
        <f t="shared" si="7"/>
        <v>0</v>
      </c>
      <c r="AB28" s="20" t="s">
        <v>1</v>
      </c>
      <c r="AC28" s="340">
        <v>0</v>
      </c>
      <c r="AD28" s="341">
        <v>0</v>
      </c>
      <c r="AE28" s="341">
        <v>0</v>
      </c>
      <c r="AF28" s="364">
        <v>0</v>
      </c>
      <c r="AG28" s="36" t="s">
        <v>1</v>
      </c>
      <c r="AH28" s="340">
        <v>0</v>
      </c>
      <c r="AI28" s="341">
        <v>0</v>
      </c>
      <c r="AJ28" s="341">
        <v>0</v>
      </c>
      <c r="AK28" s="69" t="s">
        <v>1</v>
      </c>
      <c r="AL28" s="340">
        <v>0</v>
      </c>
      <c r="AM28" s="341">
        <v>0</v>
      </c>
      <c r="AN28" s="373">
        <v>0</v>
      </c>
      <c r="AO28" s="41" t="s">
        <v>1</v>
      </c>
      <c r="AP28" s="183" t="s">
        <v>16</v>
      </c>
      <c r="AQ28" s="183" t="s">
        <v>15</v>
      </c>
      <c r="AR28" s="183" t="s">
        <v>13</v>
      </c>
      <c r="AS28" s="41" t="s">
        <v>1</v>
      </c>
    </row>
    <row r="29" spans="1:45" ht="12.75">
      <c r="A29" s="161" t="s">
        <v>42</v>
      </c>
      <c r="B29" s="206"/>
      <c r="C29" s="199" t="s">
        <v>9</v>
      </c>
      <c r="D29" s="344">
        <v>0</v>
      </c>
      <c r="E29" s="345">
        <v>0</v>
      </c>
      <c r="F29" s="345">
        <v>0</v>
      </c>
      <c r="G29" s="345">
        <v>0</v>
      </c>
      <c r="H29" s="5" t="s">
        <v>1</v>
      </c>
      <c r="I29" s="344">
        <v>0</v>
      </c>
      <c r="J29" s="345">
        <v>0</v>
      </c>
      <c r="K29" s="345">
        <v>0</v>
      </c>
      <c r="L29" s="345">
        <v>0</v>
      </c>
      <c r="M29" s="5" t="s">
        <v>1</v>
      </c>
      <c r="N29" s="344">
        <v>0</v>
      </c>
      <c r="O29" s="345">
        <v>0</v>
      </c>
      <c r="P29" s="345">
        <v>0</v>
      </c>
      <c r="Q29" s="345">
        <v>0</v>
      </c>
      <c r="R29" s="20" t="s">
        <v>1</v>
      </c>
      <c r="S29" s="362">
        <f t="shared" si="0"/>
        <v>0</v>
      </c>
      <c r="T29" s="347">
        <f t="shared" si="1"/>
        <v>0</v>
      </c>
      <c r="U29" s="347">
        <f t="shared" si="2"/>
        <v>0</v>
      </c>
      <c r="V29" s="347">
        <f t="shared" si="3"/>
        <v>0</v>
      </c>
      <c r="W29" s="20" t="s">
        <v>1</v>
      </c>
      <c r="X29" s="168">
        <f t="shared" si="4"/>
        <v>0</v>
      </c>
      <c r="Y29" s="69">
        <f t="shared" si="5"/>
        <v>0</v>
      </c>
      <c r="Z29" s="69">
        <f t="shared" si="6"/>
        <v>0</v>
      </c>
      <c r="AA29" s="169">
        <f t="shared" si="7"/>
        <v>0</v>
      </c>
      <c r="AB29" s="20" t="s">
        <v>1</v>
      </c>
      <c r="AC29" s="344">
        <v>0</v>
      </c>
      <c r="AD29" s="345">
        <v>0</v>
      </c>
      <c r="AE29" s="345">
        <v>0</v>
      </c>
      <c r="AF29" s="366">
        <v>0</v>
      </c>
      <c r="AG29" s="36" t="s">
        <v>1</v>
      </c>
      <c r="AH29" s="344">
        <v>0</v>
      </c>
      <c r="AI29" s="345">
        <v>0</v>
      </c>
      <c r="AJ29" s="345">
        <v>0</v>
      </c>
      <c r="AK29" s="69" t="s">
        <v>1</v>
      </c>
      <c r="AL29" s="344">
        <v>0</v>
      </c>
      <c r="AM29" s="345">
        <v>0</v>
      </c>
      <c r="AN29" s="375">
        <v>0</v>
      </c>
      <c r="AO29" s="41" t="s">
        <v>1</v>
      </c>
      <c r="AP29" s="183" t="s">
        <v>17</v>
      </c>
      <c r="AQ29" s="183" t="s">
        <v>11</v>
      </c>
      <c r="AR29" s="183" t="s">
        <v>9</v>
      </c>
      <c r="AS29" s="41" t="s">
        <v>1</v>
      </c>
    </row>
    <row r="30" spans="1:45" ht="12.75">
      <c r="A30" s="200" t="s">
        <v>63</v>
      </c>
      <c r="B30" s="204"/>
      <c r="C30" s="70" t="s">
        <v>12</v>
      </c>
      <c r="D30" s="340">
        <v>0</v>
      </c>
      <c r="E30" s="341">
        <v>0</v>
      </c>
      <c r="F30" s="341">
        <v>0</v>
      </c>
      <c r="G30" s="341">
        <v>0</v>
      </c>
      <c r="H30" s="5" t="s">
        <v>1</v>
      </c>
      <c r="I30" s="340">
        <v>0</v>
      </c>
      <c r="J30" s="341">
        <v>0</v>
      </c>
      <c r="K30" s="341">
        <v>0</v>
      </c>
      <c r="L30" s="341">
        <v>0</v>
      </c>
      <c r="M30" s="5" t="s">
        <v>1</v>
      </c>
      <c r="N30" s="340">
        <v>0</v>
      </c>
      <c r="O30" s="341">
        <v>0</v>
      </c>
      <c r="P30" s="341">
        <v>0</v>
      </c>
      <c r="Q30" s="341">
        <v>0</v>
      </c>
      <c r="R30" s="20" t="s">
        <v>1</v>
      </c>
      <c r="S30" s="355">
        <f t="shared" si="0"/>
        <v>0</v>
      </c>
      <c r="T30" s="348">
        <f t="shared" si="1"/>
        <v>0</v>
      </c>
      <c r="U30" s="348">
        <f t="shared" si="2"/>
        <v>0</v>
      </c>
      <c r="V30" s="348">
        <f t="shared" si="3"/>
        <v>0</v>
      </c>
      <c r="W30" s="20" t="s">
        <v>1</v>
      </c>
      <c r="X30" s="168">
        <f t="shared" si="4"/>
        <v>0</v>
      </c>
      <c r="Y30" s="69">
        <f t="shared" si="5"/>
        <v>0</v>
      </c>
      <c r="Z30" s="69">
        <f t="shared" si="6"/>
        <v>0</v>
      </c>
      <c r="AA30" s="169">
        <f t="shared" si="7"/>
        <v>0</v>
      </c>
      <c r="AB30" s="20" t="s">
        <v>1</v>
      </c>
      <c r="AC30" s="340">
        <v>0</v>
      </c>
      <c r="AD30" s="341">
        <v>0</v>
      </c>
      <c r="AE30" s="341">
        <v>0</v>
      </c>
      <c r="AF30" s="364">
        <v>0</v>
      </c>
      <c r="AG30" s="36" t="s">
        <v>1</v>
      </c>
      <c r="AH30" s="340">
        <v>0</v>
      </c>
      <c r="AI30" s="341">
        <v>0</v>
      </c>
      <c r="AJ30" s="341">
        <v>0</v>
      </c>
      <c r="AK30" s="69" t="s">
        <v>1</v>
      </c>
      <c r="AL30" s="340">
        <v>0</v>
      </c>
      <c r="AM30" s="341">
        <v>0</v>
      </c>
      <c r="AN30" s="373">
        <v>0</v>
      </c>
      <c r="AO30" s="41" t="s">
        <v>1</v>
      </c>
      <c r="AP30" s="183" t="s">
        <v>17</v>
      </c>
      <c r="AQ30" s="183" t="s">
        <v>11</v>
      </c>
      <c r="AR30" s="183" t="s">
        <v>12</v>
      </c>
      <c r="AS30" s="41" t="s">
        <v>1</v>
      </c>
    </row>
    <row r="31" spans="1:45" ht="12.75">
      <c r="A31" s="200" t="s">
        <v>64</v>
      </c>
      <c r="B31" s="204"/>
      <c r="C31" s="70" t="s">
        <v>13</v>
      </c>
      <c r="D31" s="340">
        <v>0</v>
      </c>
      <c r="E31" s="341">
        <v>0</v>
      </c>
      <c r="F31" s="341">
        <v>0</v>
      </c>
      <c r="G31" s="341">
        <v>0</v>
      </c>
      <c r="H31" s="5" t="s">
        <v>1</v>
      </c>
      <c r="I31" s="340">
        <v>0</v>
      </c>
      <c r="J31" s="341">
        <v>0</v>
      </c>
      <c r="K31" s="341">
        <v>0</v>
      </c>
      <c r="L31" s="341">
        <v>0</v>
      </c>
      <c r="M31" s="5" t="s">
        <v>1</v>
      </c>
      <c r="N31" s="340">
        <v>0</v>
      </c>
      <c r="O31" s="341">
        <v>0</v>
      </c>
      <c r="P31" s="341">
        <v>0</v>
      </c>
      <c r="Q31" s="341">
        <v>0</v>
      </c>
      <c r="R31" s="20" t="s">
        <v>1</v>
      </c>
      <c r="S31" s="355">
        <f t="shared" si="0"/>
        <v>0</v>
      </c>
      <c r="T31" s="348">
        <f t="shared" si="1"/>
        <v>0</v>
      </c>
      <c r="U31" s="348">
        <f t="shared" si="2"/>
        <v>0</v>
      </c>
      <c r="V31" s="348">
        <f t="shared" si="3"/>
        <v>0</v>
      </c>
      <c r="W31" s="20" t="s">
        <v>1</v>
      </c>
      <c r="X31" s="165">
        <f t="shared" si="4"/>
        <v>0</v>
      </c>
      <c r="Y31" s="155">
        <f t="shared" si="5"/>
        <v>0</v>
      </c>
      <c r="Z31" s="155">
        <f t="shared" si="6"/>
        <v>0</v>
      </c>
      <c r="AA31" s="166">
        <f t="shared" si="7"/>
        <v>0</v>
      </c>
      <c r="AB31" s="20" t="s">
        <v>1</v>
      </c>
      <c r="AC31" s="340">
        <v>0</v>
      </c>
      <c r="AD31" s="341">
        <v>0</v>
      </c>
      <c r="AE31" s="341">
        <v>0</v>
      </c>
      <c r="AF31" s="364">
        <v>0</v>
      </c>
      <c r="AG31" s="36" t="s">
        <v>1</v>
      </c>
      <c r="AH31" s="340">
        <v>0</v>
      </c>
      <c r="AI31" s="341">
        <v>0</v>
      </c>
      <c r="AJ31" s="341">
        <v>0</v>
      </c>
      <c r="AK31" s="69" t="s">
        <v>1</v>
      </c>
      <c r="AL31" s="340">
        <v>0</v>
      </c>
      <c r="AM31" s="341">
        <v>0</v>
      </c>
      <c r="AN31" s="373">
        <v>0</v>
      </c>
      <c r="AO31" s="41" t="s">
        <v>1</v>
      </c>
      <c r="AP31" s="183" t="s">
        <v>17</v>
      </c>
      <c r="AQ31" s="183" t="s">
        <v>11</v>
      </c>
      <c r="AR31" s="183" t="s">
        <v>13</v>
      </c>
      <c r="AS31" s="41" t="s">
        <v>1</v>
      </c>
    </row>
    <row r="32" spans="1:45" ht="12.75">
      <c r="A32" s="200" t="s">
        <v>70</v>
      </c>
      <c r="B32" s="205" t="s">
        <v>14</v>
      </c>
      <c r="C32" s="203" t="s">
        <v>9</v>
      </c>
      <c r="D32" s="342">
        <v>0</v>
      </c>
      <c r="E32" s="343">
        <v>0</v>
      </c>
      <c r="F32" s="343">
        <v>0</v>
      </c>
      <c r="G32" s="343">
        <v>0</v>
      </c>
      <c r="H32" s="5" t="s">
        <v>1</v>
      </c>
      <c r="I32" s="342">
        <v>0</v>
      </c>
      <c r="J32" s="343">
        <v>0</v>
      </c>
      <c r="K32" s="343">
        <v>0</v>
      </c>
      <c r="L32" s="343">
        <v>0</v>
      </c>
      <c r="M32" s="5" t="s">
        <v>1</v>
      </c>
      <c r="N32" s="342">
        <v>0</v>
      </c>
      <c r="O32" s="343">
        <v>0</v>
      </c>
      <c r="P32" s="343">
        <v>0</v>
      </c>
      <c r="Q32" s="343">
        <v>0</v>
      </c>
      <c r="R32" s="20" t="s">
        <v>1</v>
      </c>
      <c r="S32" s="361">
        <f t="shared" si="0"/>
        <v>0</v>
      </c>
      <c r="T32" s="356">
        <f t="shared" si="1"/>
        <v>0</v>
      </c>
      <c r="U32" s="356">
        <f t="shared" si="2"/>
        <v>0</v>
      </c>
      <c r="V32" s="356">
        <f t="shared" si="3"/>
        <v>0</v>
      </c>
      <c r="W32" s="20" t="s">
        <v>1</v>
      </c>
      <c r="X32" s="168">
        <f t="shared" si="4"/>
        <v>0</v>
      </c>
      <c r="Y32" s="69">
        <f t="shared" si="5"/>
        <v>0</v>
      </c>
      <c r="Z32" s="69">
        <f t="shared" si="6"/>
        <v>0</v>
      </c>
      <c r="AA32" s="169">
        <f t="shared" si="7"/>
        <v>0</v>
      </c>
      <c r="AB32" s="20" t="s">
        <v>1</v>
      </c>
      <c r="AC32" s="342">
        <v>0</v>
      </c>
      <c r="AD32" s="343">
        <v>0</v>
      </c>
      <c r="AE32" s="343">
        <v>0</v>
      </c>
      <c r="AF32" s="365">
        <v>0</v>
      </c>
      <c r="AG32" s="36" t="s">
        <v>1</v>
      </c>
      <c r="AH32" s="342">
        <v>0</v>
      </c>
      <c r="AI32" s="343">
        <v>0</v>
      </c>
      <c r="AJ32" s="343">
        <v>0</v>
      </c>
      <c r="AK32" s="69" t="s">
        <v>1</v>
      </c>
      <c r="AL32" s="342">
        <v>0</v>
      </c>
      <c r="AM32" s="343">
        <v>0</v>
      </c>
      <c r="AN32" s="374">
        <v>0</v>
      </c>
      <c r="AO32" s="41" t="s">
        <v>1</v>
      </c>
      <c r="AP32" s="183" t="s">
        <v>17</v>
      </c>
      <c r="AQ32" s="183" t="s">
        <v>15</v>
      </c>
      <c r="AR32" s="183" t="s">
        <v>9</v>
      </c>
      <c r="AS32" s="41" t="s">
        <v>1</v>
      </c>
    </row>
    <row r="33" spans="1:45" ht="12.75">
      <c r="A33" s="200" t="s">
        <v>65</v>
      </c>
      <c r="B33" s="204"/>
      <c r="C33" s="70" t="s">
        <v>12</v>
      </c>
      <c r="D33" s="340">
        <v>0</v>
      </c>
      <c r="E33" s="341">
        <v>0</v>
      </c>
      <c r="F33" s="341">
        <v>0</v>
      </c>
      <c r="G33" s="341">
        <v>0</v>
      </c>
      <c r="H33" s="5" t="s">
        <v>1</v>
      </c>
      <c r="I33" s="340">
        <v>0</v>
      </c>
      <c r="J33" s="341">
        <v>0</v>
      </c>
      <c r="K33" s="341">
        <v>0</v>
      </c>
      <c r="L33" s="341">
        <v>0</v>
      </c>
      <c r="M33" s="5" t="s">
        <v>1</v>
      </c>
      <c r="N33" s="340">
        <v>0</v>
      </c>
      <c r="O33" s="341">
        <v>0</v>
      </c>
      <c r="P33" s="341">
        <v>0</v>
      </c>
      <c r="Q33" s="341">
        <v>0</v>
      </c>
      <c r="R33" s="20" t="s">
        <v>1</v>
      </c>
      <c r="S33" s="355">
        <f t="shared" si="0"/>
        <v>0</v>
      </c>
      <c r="T33" s="348">
        <f t="shared" si="1"/>
        <v>0</v>
      </c>
      <c r="U33" s="348">
        <f t="shared" si="2"/>
        <v>0</v>
      </c>
      <c r="V33" s="348">
        <f t="shared" si="3"/>
        <v>0</v>
      </c>
      <c r="W33" s="20" t="s">
        <v>1</v>
      </c>
      <c r="X33" s="168">
        <f t="shared" si="4"/>
        <v>0</v>
      </c>
      <c r="Y33" s="69">
        <f t="shared" si="5"/>
        <v>0</v>
      </c>
      <c r="Z33" s="69">
        <f t="shared" si="6"/>
        <v>0</v>
      </c>
      <c r="AA33" s="169">
        <f t="shared" si="7"/>
        <v>0</v>
      </c>
      <c r="AB33" s="20" t="s">
        <v>1</v>
      </c>
      <c r="AC33" s="340">
        <v>0</v>
      </c>
      <c r="AD33" s="341">
        <v>0</v>
      </c>
      <c r="AE33" s="341">
        <v>0</v>
      </c>
      <c r="AF33" s="364">
        <v>0</v>
      </c>
      <c r="AG33" s="36" t="s">
        <v>1</v>
      </c>
      <c r="AH33" s="340">
        <v>0</v>
      </c>
      <c r="AI33" s="341">
        <v>0</v>
      </c>
      <c r="AJ33" s="341">
        <v>0</v>
      </c>
      <c r="AK33" s="69" t="s">
        <v>1</v>
      </c>
      <c r="AL33" s="340">
        <v>0</v>
      </c>
      <c r="AM33" s="341">
        <v>0</v>
      </c>
      <c r="AN33" s="373">
        <v>0</v>
      </c>
      <c r="AO33" s="41" t="s">
        <v>1</v>
      </c>
      <c r="AP33" s="183" t="s">
        <v>17</v>
      </c>
      <c r="AQ33" s="183" t="s">
        <v>15</v>
      </c>
      <c r="AR33" s="183" t="s">
        <v>12</v>
      </c>
      <c r="AS33" s="41" t="s">
        <v>1</v>
      </c>
    </row>
    <row r="34" spans="1:45" ht="12.75">
      <c r="A34" s="168"/>
      <c r="B34" s="204"/>
      <c r="C34" s="70" t="s">
        <v>13</v>
      </c>
      <c r="D34" s="340">
        <v>0</v>
      </c>
      <c r="E34" s="341">
        <v>0</v>
      </c>
      <c r="F34" s="341">
        <v>0</v>
      </c>
      <c r="G34" s="341">
        <v>0</v>
      </c>
      <c r="H34" s="5" t="s">
        <v>1</v>
      </c>
      <c r="I34" s="340">
        <v>0</v>
      </c>
      <c r="J34" s="341">
        <v>0</v>
      </c>
      <c r="K34" s="341">
        <v>0</v>
      </c>
      <c r="L34" s="341">
        <v>0</v>
      </c>
      <c r="M34" s="5" t="s">
        <v>1</v>
      </c>
      <c r="N34" s="340">
        <v>0</v>
      </c>
      <c r="O34" s="341">
        <v>0</v>
      </c>
      <c r="P34" s="341">
        <v>0</v>
      </c>
      <c r="Q34" s="341">
        <v>0</v>
      </c>
      <c r="R34" s="20" t="s">
        <v>1</v>
      </c>
      <c r="S34" s="355">
        <f t="shared" si="0"/>
        <v>0</v>
      </c>
      <c r="T34" s="348">
        <f t="shared" si="1"/>
        <v>0</v>
      </c>
      <c r="U34" s="348">
        <f t="shared" si="2"/>
        <v>0</v>
      </c>
      <c r="V34" s="348">
        <f t="shared" si="3"/>
        <v>0</v>
      </c>
      <c r="W34" s="20" t="s">
        <v>1</v>
      </c>
      <c r="X34" s="172">
        <f t="shared" si="4"/>
        <v>0</v>
      </c>
      <c r="Y34" s="158">
        <f t="shared" si="5"/>
        <v>0</v>
      </c>
      <c r="Z34" s="158">
        <f t="shared" si="6"/>
        <v>0</v>
      </c>
      <c r="AA34" s="173">
        <f t="shared" si="7"/>
        <v>0</v>
      </c>
      <c r="AB34" s="20" t="s">
        <v>1</v>
      </c>
      <c r="AC34" s="340">
        <v>0</v>
      </c>
      <c r="AD34" s="341">
        <v>0</v>
      </c>
      <c r="AE34" s="341">
        <v>0</v>
      </c>
      <c r="AF34" s="364">
        <v>0</v>
      </c>
      <c r="AG34" s="36" t="s">
        <v>1</v>
      </c>
      <c r="AH34" s="340">
        <v>0</v>
      </c>
      <c r="AI34" s="341">
        <v>0</v>
      </c>
      <c r="AJ34" s="341">
        <v>0</v>
      </c>
      <c r="AK34" s="69" t="s">
        <v>1</v>
      </c>
      <c r="AL34" s="340">
        <v>0</v>
      </c>
      <c r="AM34" s="341">
        <v>0</v>
      </c>
      <c r="AN34" s="373">
        <v>0</v>
      </c>
      <c r="AO34" s="41" t="s">
        <v>1</v>
      </c>
      <c r="AP34" s="183" t="s">
        <v>17</v>
      </c>
      <c r="AQ34" s="183" t="s">
        <v>15</v>
      </c>
      <c r="AR34" s="183" t="s">
        <v>13</v>
      </c>
      <c r="AS34" s="41" t="s">
        <v>1</v>
      </c>
    </row>
    <row r="35" spans="1:45" ht="12.75">
      <c r="A35" s="161" t="s">
        <v>41</v>
      </c>
      <c r="B35" s="206"/>
      <c r="C35" s="199" t="s">
        <v>9</v>
      </c>
      <c r="D35" s="344">
        <v>0</v>
      </c>
      <c r="E35" s="345">
        <v>0</v>
      </c>
      <c r="F35" s="345">
        <v>0</v>
      </c>
      <c r="G35" s="345">
        <v>0</v>
      </c>
      <c r="H35" s="5" t="s">
        <v>1</v>
      </c>
      <c r="I35" s="344">
        <v>0</v>
      </c>
      <c r="J35" s="345">
        <v>0</v>
      </c>
      <c r="K35" s="345">
        <v>0</v>
      </c>
      <c r="L35" s="345">
        <v>0</v>
      </c>
      <c r="M35" s="5" t="s">
        <v>1</v>
      </c>
      <c r="N35" s="344">
        <v>0</v>
      </c>
      <c r="O35" s="345">
        <v>0</v>
      </c>
      <c r="P35" s="345">
        <v>0</v>
      </c>
      <c r="Q35" s="345">
        <v>0</v>
      </c>
      <c r="R35" s="20" t="s">
        <v>1</v>
      </c>
      <c r="S35" s="362">
        <f t="shared" si="1"/>
        <v>0</v>
      </c>
      <c r="T35" s="347">
        <f t="shared" si="1"/>
        <v>0</v>
      </c>
      <c r="U35" s="347">
        <f t="shared" si="2"/>
        <v>0</v>
      </c>
      <c r="V35" s="347">
        <f t="shared" si="3"/>
        <v>0</v>
      </c>
      <c r="W35" s="20" t="s">
        <v>1</v>
      </c>
      <c r="X35" s="168">
        <f t="shared" si="4"/>
        <v>0</v>
      </c>
      <c r="Y35" s="69">
        <f t="shared" si="5"/>
        <v>0</v>
      </c>
      <c r="Z35" s="69">
        <f t="shared" si="6"/>
        <v>0</v>
      </c>
      <c r="AA35" s="169">
        <f t="shared" si="7"/>
        <v>0</v>
      </c>
      <c r="AB35" s="20" t="s">
        <v>1</v>
      </c>
      <c r="AC35" s="344">
        <v>0</v>
      </c>
      <c r="AD35" s="345">
        <v>0</v>
      </c>
      <c r="AE35" s="345">
        <v>0</v>
      </c>
      <c r="AF35" s="366">
        <v>0</v>
      </c>
      <c r="AG35" s="36" t="s">
        <v>1</v>
      </c>
      <c r="AH35" s="344">
        <v>0</v>
      </c>
      <c r="AI35" s="345">
        <v>0</v>
      </c>
      <c r="AJ35" s="345">
        <v>0</v>
      </c>
      <c r="AK35" s="69" t="s">
        <v>1</v>
      </c>
      <c r="AL35" s="344">
        <v>0</v>
      </c>
      <c r="AM35" s="345">
        <v>0</v>
      </c>
      <c r="AN35" s="375">
        <v>0</v>
      </c>
      <c r="AO35" s="41" t="s">
        <v>1</v>
      </c>
      <c r="AP35" s="183" t="s">
        <v>18</v>
      </c>
      <c r="AQ35" s="183" t="s">
        <v>11</v>
      </c>
      <c r="AR35" s="183" t="s">
        <v>9</v>
      </c>
      <c r="AS35" s="41" t="s">
        <v>1</v>
      </c>
    </row>
    <row r="36" spans="1:45" ht="12.75">
      <c r="A36" s="200" t="s">
        <v>66</v>
      </c>
      <c r="B36" s="204"/>
      <c r="C36" s="70" t="s">
        <v>12</v>
      </c>
      <c r="D36" s="340">
        <v>0</v>
      </c>
      <c r="E36" s="341">
        <v>0</v>
      </c>
      <c r="F36" s="341">
        <v>0</v>
      </c>
      <c r="G36" s="341">
        <v>0</v>
      </c>
      <c r="H36" s="5" t="s">
        <v>1</v>
      </c>
      <c r="I36" s="340">
        <v>0</v>
      </c>
      <c r="J36" s="341">
        <v>0</v>
      </c>
      <c r="K36" s="341">
        <v>0</v>
      </c>
      <c r="L36" s="341">
        <v>0</v>
      </c>
      <c r="M36" s="5" t="s">
        <v>1</v>
      </c>
      <c r="N36" s="340">
        <v>0</v>
      </c>
      <c r="O36" s="341">
        <v>0</v>
      </c>
      <c r="P36" s="341">
        <v>0</v>
      </c>
      <c r="Q36" s="341">
        <v>0</v>
      </c>
      <c r="R36" s="20" t="s">
        <v>1</v>
      </c>
      <c r="S36" s="355">
        <f t="shared" si="1"/>
        <v>0</v>
      </c>
      <c r="T36" s="348">
        <f t="shared" si="1"/>
        <v>0</v>
      </c>
      <c r="U36" s="348">
        <f t="shared" si="2"/>
        <v>0</v>
      </c>
      <c r="V36" s="348">
        <f t="shared" si="3"/>
        <v>0</v>
      </c>
      <c r="W36" s="20" t="s">
        <v>1</v>
      </c>
      <c r="X36" s="168">
        <f t="shared" si="4"/>
        <v>0</v>
      </c>
      <c r="Y36" s="69">
        <f t="shared" si="5"/>
        <v>0</v>
      </c>
      <c r="Z36" s="69">
        <f t="shared" si="6"/>
        <v>0</v>
      </c>
      <c r="AA36" s="169">
        <f t="shared" si="7"/>
        <v>0</v>
      </c>
      <c r="AB36" s="20" t="s">
        <v>1</v>
      </c>
      <c r="AC36" s="340">
        <v>0</v>
      </c>
      <c r="AD36" s="341">
        <v>0</v>
      </c>
      <c r="AE36" s="341">
        <v>0</v>
      </c>
      <c r="AF36" s="364">
        <v>0</v>
      </c>
      <c r="AG36" s="36" t="s">
        <v>1</v>
      </c>
      <c r="AH36" s="340">
        <v>0</v>
      </c>
      <c r="AI36" s="341">
        <v>0</v>
      </c>
      <c r="AJ36" s="341">
        <v>0</v>
      </c>
      <c r="AK36" s="69" t="s">
        <v>1</v>
      </c>
      <c r="AL36" s="340">
        <v>0</v>
      </c>
      <c r="AM36" s="341">
        <v>0</v>
      </c>
      <c r="AN36" s="373">
        <v>0</v>
      </c>
      <c r="AO36" s="41" t="s">
        <v>1</v>
      </c>
      <c r="AP36" s="183" t="s">
        <v>18</v>
      </c>
      <c r="AQ36" s="183" t="s">
        <v>11</v>
      </c>
      <c r="AR36" s="183" t="s">
        <v>12</v>
      </c>
      <c r="AS36" s="41" t="s">
        <v>1</v>
      </c>
    </row>
    <row r="37" spans="1:45" ht="12.75">
      <c r="A37" s="168"/>
      <c r="B37" s="204"/>
      <c r="C37" s="70" t="s">
        <v>13</v>
      </c>
      <c r="D37" s="340">
        <v>0</v>
      </c>
      <c r="E37" s="341">
        <v>0</v>
      </c>
      <c r="F37" s="341">
        <v>0</v>
      </c>
      <c r="G37" s="341">
        <v>0</v>
      </c>
      <c r="H37" s="5" t="s">
        <v>1</v>
      </c>
      <c r="I37" s="340">
        <v>0</v>
      </c>
      <c r="J37" s="341">
        <v>0</v>
      </c>
      <c r="K37" s="341">
        <v>0</v>
      </c>
      <c r="L37" s="341">
        <v>0</v>
      </c>
      <c r="M37" s="5" t="s">
        <v>1</v>
      </c>
      <c r="N37" s="340">
        <v>0</v>
      </c>
      <c r="O37" s="341">
        <v>0</v>
      </c>
      <c r="P37" s="341">
        <v>0</v>
      </c>
      <c r="Q37" s="341">
        <v>0</v>
      </c>
      <c r="R37" s="20" t="s">
        <v>1</v>
      </c>
      <c r="S37" s="355">
        <f t="shared" si="1"/>
        <v>0</v>
      </c>
      <c r="T37" s="348">
        <f t="shared" si="1"/>
        <v>0</v>
      </c>
      <c r="U37" s="348">
        <f t="shared" si="2"/>
        <v>0</v>
      </c>
      <c r="V37" s="348">
        <f t="shared" si="3"/>
        <v>0</v>
      </c>
      <c r="W37" s="20" t="s">
        <v>1</v>
      </c>
      <c r="X37" s="165">
        <f t="shared" si="4"/>
        <v>0</v>
      </c>
      <c r="Y37" s="155">
        <f t="shared" si="5"/>
        <v>0</v>
      </c>
      <c r="Z37" s="155">
        <f t="shared" si="6"/>
        <v>0</v>
      </c>
      <c r="AA37" s="166">
        <f t="shared" si="7"/>
        <v>0</v>
      </c>
      <c r="AB37" s="20" t="s">
        <v>1</v>
      </c>
      <c r="AC37" s="340">
        <v>0</v>
      </c>
      <c r="AD37" s="341">
        <v>0</v>
      </c>
      <c r="AE37" s="341">
        <v>0</v>
      </c>
      <c r="AF37" s="364">
        <v>0</v>
      </c>
      <c r="AG37" s="36" t="s">
        <v>1</v>
      </c>
      <c r="AH37" s="340">
        <v>0</v>
      </c>
      <c r="AI37" s="341">
        <v>0</v>
      </c>
      <c r="AJ37" s="341">
        <v>0</v>
      </c>
      <c r="AK37" s="69" t="s">
        <v>1</v>
      </c>
      <c r="AL37" s="340">
        <v>0</v>
      </c>
      <c r="AM37" s="341">
        <v>0</v>
      </c>
      <c r="AN37" s="373">
        <v>0</v>
      </c>
      <c r="AO37" s="41" t="s">
        <v>1</v>
      </c>
      <c r="AP37" s="183" t="s">
        <v>18</v>
      </c>
      <c r="AQ37" s="183" t="s">
        <v>11</v>
      </c>
      <c r="AR37" s="183" t="s">
        <v>13</v>
      </c>
      <c r="AS37" s="41" t="s">
        <v>1</v>
      </c>
    </row>
    <row r="38" spans="1:45" ht="12.75">
      <c r="A38" s="201"/>
      <c r="B38" s="205" t="s">
        <v>14</v>
      </c>
      <c r="C38" s="203" t="s">
        <v>9</v>
      </c>
      <c r="D38" s="342">
        <v>0</v>
      </c>
      <c r="E38" s="343">
        <v>0</v>
      </c>
      <c r="F38" s="343">
        <v>0</v>
      </c>
      <c r="G38" s="343">
        <v>0</v>
      </c>
      <c r="H38" s="5" t="s">
        <v>1</v>
      </c>
      <c r="I38" s="342">
        <v>0</v>
      </c>
      <c r="J38" s="343">
        <v>0</v>
      </c>
      <c r="K38" s="343">
        <v>0</v>
      </c>
      <c r="L38" s="343">
        <v>0</v>
      </c>
      <c r="M38" s="5" t="s">
        <v>1</v>
      </c>
      <c r="N38" s="342">
        <v>0</v>
      </c>
      <c r="O38" s="343">
        <v>0</v>
      </c>
      <c r="P38" s="343">
        <v>0</v>
      </c>
      <c r="Q38" s="343">
        <v>0</v>
      </c>
      <c r="R38" s="20" t="s">
        <v>1</v>
      </c>
      <c r="S38" s="361">
        <f t="shared" si="0"/>
        <v>0</v>
      </c>
      <c r="T38" s="356">
        <f t="shared" si="1"/>
        <v>0</v>
      </c>
      <c r="U38" s="356">
        <f t="shared" si="2"/>
        <v>0</v>
      </c>
      <c r="V38" s="356">
        <f t="shared" si="3"/>
        <v>0</v>
      </c>
      <c r="W38" s="20" t="s">
        <v>1</v>
      </c>
      <c r="X38" s="168">
        <f t="shared" si="4"/>
        <v>0</v>
      </c>
      <c r="Y38" s="69">
        <f t="shared" si="5"/>
        <v>0</v>
      </c>
      <c r="Z38" s="69">
        <f t="shared" si="6"/>
        <v>0</v>
      </c>
      <c r="AA38" s="169">
        <f t="shared" si="7"/>
        <v>0</v>
      </c>
      <c r="AB38" s="20" t="s">
        <v>1</v>
      </c>
      <c r="AC38" s="342">
        <v>0</v>
      </c>
      <c r="AD38" s="343">
        <v>0</v>
      </c>
      <c r="AE38" s="343">
        <v>0</v>
      </c>
      <c r="AF38" s="365">
        <v>0</v>
      </c>
      <c r="AG38" s="36" t="s">
        <v>1</v>
      </c>
      <c r="AH38" s="342">
        <v>0</v>
      </c>
      <c r="AI38" s="343">
        <v>0</v>
      </c>
      <c r="AJ38" s="343">
        <v>0</v>
      </c>
      <c r="AK38" s="69" t="s">
        <v>1</v>
      </c>
      <c r="AL38" s="342">
        <v>0</v>
      </c>
      <c r="AM38" s="343">
        <v>0</v>
      </c>
      <c r="AN38" s="374">
        <v>0</v>
      </c>
      <c r="AO38" s="41" t="s">
        <v>1</v>
      </c>
      <c r="AP38" s="183" t="s">
        <v>18</v>
      </c>
      <c r="AQ38" s="183" t="s">
        <v>15</v>
      </c>
      <c r="AR38" s="183" t="s">
        <v>9</v>
      </c>
      <c r="AS38" s="41" t="s">
        <v>1</v>
      </c>
    </row>
    <row r="39" spans="1:45" ht="12.75">
      <c r="A39" s="168"/>
      <c r="B39" s="204"/>
      <c r="C39" s="70" t="s">
        <v>12</v>
      </c>
      <c r="D39" s="340">
        <v>0</v>
      </c>
      <c r="E39" s="341">
        <v>0</v>
      </c>
      <c r="F39" s="341">
        <v>0</v>
      </c>
      <c r="G39" s="341">
        <v>0</v>
      </c>
      <c r="H39" s="5" t="s">
        <v>1</v>
      </c>
      <c r="I39" s="340">
        <v>0</v>
      </c>
      <c r="J39" s="341">
        <v>0</v>
      </c>
      <c r="K39" s="341">
        <v>0</v>
      </c>
      <c r="L39" s="341">
        <v>0</v>
      </c>
      <c r="M39" s="5" t="s">
        <v>1</v>
      </c>
      <c r="N39" s="340">
        <v>0</v>
      </c>
      <c r="O39" s="341">
        <v>0</v>
      </c>
      <c r="P39" s="341">
        <v>0</v>
      </c>
      <c r="Q39" s="341">
        <v>0</v>
      </c>
      <c r="R39" s="20" t="s">
        <v>1</v>
      </c>
      <c r="S39" s="355">
        <f t="shared" si="0"/>
        <v>0</v>
      </c>
      <c r="T39" s="348">
        <f t="shared" si="1"/>
        <v>0</v>
      </c>
      <c r="U39" s="348">
        <f t="shared" si="2"/>
        <v>0</v>
      </c>
      <c r="V39" s="348">
        <f t="shared" si="3"/>
        <v>0</v>
      </c>
      <c r="W39" s="20" t="s">
        <v>1</v>
      </c>
      <c r="X39" s="168">
        <f t="shared" si="4"/>
        <v>0</v>
      </c>
      <c r="Y39" s="69">
        <f t="shared" si="5"/>
        <v>0</v>
      </c>
      <c r="Z39" s="69">
        <f t="shared" si="6"/>
        <v>0</v>
      </c>
      <c r="AA39" s="169">
        <f t="shared" si="7"/>
        <v>0</v>
      </c>
      <c r="AB39" s="20" t="s">
        <v>1</v>
      </c>
      <c r="AC39" s="340">
        <v>0</v>
      </c>
      <c r="AD39" s="341">
        <v>0</v>
      </c>
      <c r="AE39" s="341">
        <v>0</v>
      </c>
      <c r="AF39" s="364">
        <v>0</v>
      </c>
      <c r="AG39" s="36" t="s">
        <v>1</v>
      </c>
      <c r="AH39" s="340">
        <v>0</v>
      </c>
      <c r="AI39" s="341">
        <v>0</v>
      </c>
      <c r="AJ39" s="341">
        <v>0</v>
      </c>
      <c r="AK39" s="69" t="s">
        <v>1</v>
      </c>
      <c r="AL39" s="340">
        <v>0</v>
      </c>
      <c r="AM39" s="341">
        <v>0</v>
      </c>
      <c r="AN39" s="373">
        <v>0</v>
      </c>
      <c r="AO39" s="41" t="s">
        <v>1</v>
      </c>
      <c r="AP39" s="183" t="s">
        <v>18</v>
      </c>
      <c r="AQ39" s="183" t="s">
        <v>15</v>
      </c>
      <c r="AR39" s="183" t="s">
        <v>12</v>
      </c>
      <c r="AS39" s="41" t="s">
        <v>1</v>
      </c>
    </row>
    <row r="40" spans="1:45" ht="12.75">
      <c r="A40" s="168"/>
      <c r="B40" s="204"/>
      <c r="C40" s="70" t="s">
        <v>13</v>
      </c>
      <c r="D40" s="340">
        <v>0</v>
      </c>
      <c r="E40" s="341">
        <v>0</v>
      </c>
      <c r="F40" s="341">
        <v>0</v>
      </c>
      <c r="G40" s="341">
        <v>0</v>
      </c>
      <c r="H40" s="5" t="s">
        <v>1</v>
      </c>
      <c r="I40" s="340">
        <v>0</v>
      </c>
      <c r="J40" s="341">
        <v>0</v>
      </c>
      <c r="K40" s="341">
        <v>0</v>
      </c>
      <c r="L40" s="341">
        <v>0</v>
      </c>
      <c r="M40" s="5" t="s">
        <v>1</v>
      </c>
      <c r="N40" s="340">
        <v>0</v>
      </c>
      <c r="O40" s="341">
        <v>0</v>
      </c>
      <c r="P40" s="341">
        <v>0</v>
      </c>
      <c r="Q40" s="341">
        <v>0</v>
      </c>
      <c r="R40" s="20" t="s">
        <v>1</v>
      </c>
      <c r="S40" s="355">
        <f t="shared" si="0"/>
        <v>0</v>
      </c>
      <c r="T40" s="348">
        <f t="shared" si="1"/>
        <v>0</v>
      </c>
      <c r="U40" s="348">
        <f t="shared" si="2"/>
        <v>0</v>
      </c>
      <c r="V40" s="348">
        <f t="shared" si="3"/>
        <v>0</v>
      </c>
      <c r="W40" s="20" t="s">
        <v>1</v>
      </c>
      <c r="X40" s="172">
        <f t="shared" si="4"/>
        <v>0</v>
      </c>
      <c r="Y40" s="158">
        <f t="shared" si="5"/>
        <v>0</v>
      </c>
      <c r="Z40" s="158">
        <f t="shared" si="6"/>
        <v>0</v>
      </c>
      <c r="AA40" s="173">
        <f t="shared" si="7"/>
        <v>0</v>
      </c>
      <c r="AB40" s="20" t="s">
        <v>1</v>
      </c>
      <c r="AC40" s="340">
        <v>0</v>
      </c>
      <c r="AD40" s="341">
        <v>0</v>
      </c>
      <c r="AE40" s="341">
        <v>0</v>
      </c>
      <c r="AF40" s="364">
        <v>0</v>
      </c>
      <c r="AG40" s="36" t="s">
        <v>1</v>
      </c>
      <c r="AH40" s="340">
        <v>0</v>
      </c>
      <c r="AI40" s="341">
        <v>0</v>
      </c>
      <c r="AJ40" s="341">
        <v>0</v>
      </c>
      <c r="AK40" s="69" t="s">
        <v>1</v>
      </c>
      <c r="AL40" s="340">
        <v>0</v>
      </c>
      <c r="AM40" s="341">
        <v>0</v>
      </c>
      <c r="AN40" s="373">
        <v>0</v>
      </c>
      <c r="AO40" s="41" t="s">
        <v>1</v>
      </c>
      <c r="AP40" s="183" t="s">
        <v>18</v>
      </c>
      <c r="AQ40" s="183" t="s">
        <v>15</v>
      </c>
      <c r="AR40" s="183" t="s">
        <v>13</v>
      </c>
      <c r="AS40" s="41" t="s">
        <v>1</v>
      </c>
    </row>
    <row r="41" spans="1:45" ht="12.75">
      <c r="A41" s="161" t="s">
        <v>19</v>
      </c>
      <c r="B41" s="206"/>
      <c r="C41" s="199" t="s">
        <v>9</v>
      </c>
      <c r="D41" s="344">
        <v>0</v>
      </c>
      <c r="E41" s="345">
        <v>0</v>
      </c>
      <c r="F41" s="345">
        <v>0</v>
      </c>
      <c r="G41" s="345">
        <v>0</v>
      </c>
      <c r="H41" s="5" t="s">
        <v>1</v>
      </c>
      <c r="I41" s="344">
        <v>0</v>
      </c>
      <c r="J41" s="345">
        <v>0</v>
      </c>
      <c r="K41" s="345">
        <v>0</v>
      </c>
      <c r="L41" s="345">
        <v>0</v>
      </c>
      <c r="M41" s="5" t="s">
        <v>1</v>
      </c>
      <c r="N41" s="344">
        <v>0</v>
      </c>
      <c r="O41" s="345">
        <v>0</v>
      </c>
      <c r="P41" s="345">
        <v>0</v>
      </c>
      <c r="Q41" s="345">
        <v>0</v>
      </c>
      <c r="R41" s="20" t="s">
        <v>1</v>
      </c>
      <c r="S41" s="362">
        <f t="shared" si="0"/>
        <v>0</v>
      </c>
      <c r="T41" s="347">
        <f t="shared" si="1"/>
        <v>0</v>
      </c>
      <c r="U41" s="347">
        <f t="shared" si="2"/>
        <v>0</v>
      </c>
      <c r="V41" s="347">
        <f t="shared" si="3"/>
        <v>0</v>
      </c>
      <c r="W41" s="20" t="s">
        <v>1</v>
      </c>
      <c r="X41" s="168">
        <f t="shared" si="4"/>
        <v>0</v>
      </c>
      <c r="Y41" s="69">
        <f t="shared" si="5"/>
        <v>0</v>
      </c>
      <c r="Z41" s="69">
        <f t="shared" si="6"/>
        <v>0</v>
      </c>
      <c r="AA41" s="169">
        <f t="shared" si="7"/>
        <v>0</v>
      </c>
      <c r="AB41" s="20" t="s">
        <v>1</v>
      </c>
      <c r="AC41" s="344">
        <v>0</v>
      </c>
      <c r="AD41" s="345">
        <v>0</v>
      </c>
      <c r="AE41" s="345">
        <v>0</v>
      </c>
      <c r="AF41" s="366">
        <v>0</v>
      </c>
      <c r="AG41" s="36" t="s">
        <v>1</v>
      </c>
      <c r="AH41" s="344">
        <v>0</v>
      </c>
      <c r="AI41" s="345">
        <v>0</v>
      </c>
      <c r="AJ41" s="345">
        <v>0</v>
      </c>
      <c r="AK41" s="69" t="s">
        <v>1</v>
      </c>
      <c r="AL41" s="344">
        <v>0</v>
      </c>
      <c r="AM41" s="345">
        <v>0</v>
      </c>
      <c r="AN41" s="375">
        <v>0</v>
      </c>
      <c r="AO41" s="41" t="s">
        <v>1</v>
      </c>
      <c r="AP41" s="183" t="s">
        <v>20</v>
      </c>
      <c r="AQ41" s="183" t="s">
        <v>11</v>
      </c>
      <c r="AR41" s="183" t="s">
        <v>9</v>
      </c>
      <c r="AS41" s="41" t="s">
        <v>1</v>
      </c>
    </row>
    <row r="42" spans="1:45" ht="12.75">
      <c r="A42" s="168"/>
      <c r="B42" s="204"/>
      <c r="C42" s="70" t="s">
        <v>12</v>
      </c>
      <c r="D42" s="340">
        <v>0</v>
      </c>
      <c r="E42" s="341">
        <v>0</v>
      </c>
      <c r="F42" s="341">
        <v>0</v>
      </c>
      <c r="G42" s="341">
        <v>0</v>
      </c>
      <c r="H42" s="5" t="s">
        <v>1</v>
      </c>
      <c r="I42" s="340">
        <v>0</v>
      </c>
      <c r="J42" s="341">
        <v>0</v>
      </c>
      <c r="K42" s="341">
        <v>0</v>
      </c>
      <c r="L42" s="341">
        <v>0</v>
      </c>
      <c r="M42" s="5" t="s">
        <v>1</v>
      </c>
      <c r="N42" s="340">
        <v>0</v>
      </c>
      <c r="O42" s="341">
        <v>0</v>
      </c>
      <c r="P42" s="341">
        <v>0</v>
      </c>
      <c r="Q42" s="341">
        <v>0</v>
      </c>
      <c r="R42" s="20" t="s">
        <v>1</v>
      </c>
      <c r="S42" s="355">
        <f t="shared" si="0"/>
        <v>0</v>
      </c>
      <c r="T42" s="348">
        <f t="shared" si="1"/>
        <v>0</v>
      </c>
      <c r="U42" s="348">
        <f t="shared" si="2"/>
        <v>0</v>
      </c>
      <c r="V42" s="348">
        <f t="shared" si="3"/>
        <v>0</v>
      </c>
      <c r="W42" s="20" t="s">
        <v>1</v>
      </c>
      <c r="X42" s="168">
        <f t="shared" si="4"/>
        <v>0</v>
      </c>
      <c r="Y42" s="69">
        <f t="shared" si="5"/>
        <v>0</v>
      </c>
      <c r="Z42" s="69">
        <f t="shared" si="6"/>
        <v>0</v>
      </c>
      <c r="AA42" s="169">
        <f t="shared" si="7"/>
        <v>0</v>
      </c>
      <c r="AB42" s="20" t="s">
        <v>1</v>
      </c>
      <c r="AC42" s="340">
        <v>0</v>
      </c>
      <c r="AD42" s="341">
        <v>0</v>
      </c>
      <c r="AE42" s="341">
        <v>0</v>
      </c>
      <c r="AF42" s="364">
        <v>0</v>
      </c>
      <c r="AG42" s="36" t="s">
        <v>1</v>
      </c>
      <c r="AH42" s="340">
        <v>0</v>
      </c>
      <c r="AI42" s="341">
        <v>0</v>
      </c>
      <c r="AJ42" s="341">
        <v>0</v>
      </c>
      <c r="AK42" s="69" t="s">
        <v>1</v>
      </c>
      <c r="AL42" s="340">
        <v>0</v>
      </c>
      <c r="AM42" s="341">
        <v>0</v>
      </c>
      <c r="AN42" s="373">
        <v>0</v>
      </c>
      <c r="AO42" s="41" t="s">
        <v>1</v>
      </c>
      <c r="AP42" s="183" t="s">
        <v>20</v>
      </c>
      <c r="AQ42" s="183" t="s">
        <v>11</v>
      </c>
      <c r="AR42" s="183" t="s">
        <v>12</v>
      </c>
      <c r="AS42" s="41" t="s">
        <v>1</v>
      </c>
    </row>
    <row r="43" spans="1:45" ht="12.75">
      <c r="A43" s="168"/>
      <c r="B43" s="204"/>
      <c r="C43" s="70" t="s">
        <v>13</v>
      </c>
      <c r="D43" s="346">
        <v>0</v>
      </c>
      <c r="E43" s="341">
        <v>0</v>
      </c>
      <c r="F43" s="341">
        <v>0</v>
      </c>
      <c r="G43" s="341">
        <v>0</v>
      </c>
      <c r="H43" s="5" t="s">
        <v>1</v>
      </c>
      <c r="I43" s="340">
        <v>0</v>
      </c>
      <c r="J43" s="341">
        <v>0</v>
      </c>
      <c r="K43" s="341">
        <v>0</v>
      </c>
      <c r="L43" s="341">
        <v>0</v>
      </c>
      <c r="M43" s="5" t="s">
        <v>1</v>
      </c>
      <c r="N43" s="340">
        <v>0</v>
      </c>
      <c r="O43" s="341">
        <v>0</v>
      </c>
      <c r="P43" s="341">
        <v>0</v>
      </c>
      <c r="Q43" s="341">
        <v>0</v>
      </c>
      <c r="R43" s="20" t="s">
        <v>1</v>
      </c>
      <c r="S43" s="355">
        <f t="shared" si="0"/>
        <v>0</v>
      </c>
      <c r="T43" s="348">
        <f t="shared" si="1"/>
        <v>0</v>
      </c>
      <c r="U43" s="348">
        <f t="shared" si="2"/>
        <v>0</v>
      </c>
      <c r="V43" s="348">
        <f t="shared" si="3"/>
        <v>0</v>
      </c>
      <c r="W43" s="20" t="s">
        <v>1</v>
      </c>
      <c r="X43" s="165">
        <f t="shared" si="4"/>
        <v>0</v>
      </c>
      <c r="Y43" s="155">
        <f t="shared" si="5"/>
        <v>0</v>
      </c>
      <c r="Z43" s="155">
        <f t="shared" si="6"/>
        <v>0</v>
      </c>
      <c r="AA43" s="166">
        <f t="shared" si="7"/>
        <v>0</v>
      </c>
      <c r="AB43" s="20" t="s">
        <v>1</v>
      </c>
      <c r="AC43" s="340">
        <v>0</v>
      </c>
      <c r="AD43" s="341">
        <v>0</v>
      </c>
      <c r="AE43" s="341">
        <v>0</v>
      </c>
      <c r="AF43" s="364">
        <v>0</v>
      </c>
      <c r="AG43" s="36" t="s">
        <v>1</v>
      </c>
      <c r="AH43" s="340">
        <v>0</v>
      </c>
      <c r="AI43" s="341">
        <v>0</v>
      </c>
      <c r="AJ43" s="341">
        <v>0</v>
      </c>
      <c r="AK43" s="69" t="s">
        <v>1</v>
      </c>
      <c r="AL43" s="340">
        <v>0</v>
      </c>
      <c r="AM43" s="341">
        <v>0</v>
      </c>
      <c r="AN43" s="373">
        <v>0</v>
      </c>
      <c r="AO43" s="41" t="s">
        <v>1</v>
      </c>
      <c r="AP43" s="183" t="s">
        <v>20</v>
      </c>
      <c r="AQ43" s="183" t="s">
        <v>11</v>
      </c>
      <c r="AR43" s="183" t="s">
        <v>13</v>
      </c>
      <c r="AS43" s="41" t="s">
        <v>1</v>
      </c>
    </row>
    <row r="44" spans="1:45" ht="12.75">
      <c r="A44" s="168"/>
      <c r="B44" s="205" t="s">
        <v>14</v>
      </c>
      <c r="C44" s="203" t="s">
        <v>9</v>
      </c>
      <c r="D44" s="342">
        <v>0</v>
      </c>
      <c r="E44" s="343">
        <v>0</v>
      </c>
      <c r="F44" s="343">
        <v>0</v>
      </c>
      <c r="G44" s="343">
        <v>0</v>
      </c>
      <c r="H44" s="5" t="s">
        <v>1</v>
      </c>
      <c r="I44" s="342">
        <v>0</v>
      </c>
      <c r="J44" s="343">
        <v>0</v>
      </c>
      <c r="K44" s="343">
        <v>0</v>
      </c>
      <c r="L44" s="343">
        <v>0</v>
      </c>
      <c r="M44" s="5" t="s">
        <v>1</v>
      </c>
      <c r="N44" s="342">
        <v>0</v>
      </c>
      <c r="O44" s="343">
        <v>0</v>
      </c>
      <c r="P44" s="343">
        <v>0</v>
      </c>
      <c r="Q44" s="343">
        <v>0</v>
      </c>
      <c r="R44" s="20" t="s">
        <v>1</v>
      </c>
      <c r="S44" s="361">
        <f t="shared" si="0"/>
        <v>0</v>
      </c>
      <c r="T44" s="356">
        <f t="shared" si="1"/>
        <v>0</v>
      </c>
      <c r="U44" s="356">
        <f t="shared" si="2"/>
        <v>0</v>
      </c>
      <c r="V44" s="356">
        <f t="shared" si="3"/>
        <v>0</v>
      </c>
      <c r="W44" s="20" t="s">
        <v>1</v>
      </c>
      <c r="X44" s="168">
        <f t="shared" si="4"/>
        <v>0</v>
      </c>
      <c r="Y44" s="69">
        <f t="shared" si="5"/>
        <v>0</v>
      </c>
      <c r="Z44" s="69">
        <f t="shared" si="6"/>
        <v>0</v>
      </c>
      <c r="AA44" s="169">
        <f t="shared" si="7"/>
        <v>0</v>
      </c>
      <c r="AB44" s="20" t="s">
        <v>1</v>
      </c>
      <c r="AC44" s="342">
        <v>0</v>
      </c>
      <c r="AD44" s="343">
        <v>0</v>
      </c>
      <c r="AE44" s="343">
        <v>0</v>
      </c>
      <c r="AF44" s="365">
        <v>0</v>
      </c>
      <c r="AG44" s="36" t="s">
        <v>1</v>
      </c>
      <c r="AH44" s="342">
        <v>0</v>
      </c>
      <c r="AI44" s="343">
        <v>0</v>
      </c>
      <c r="AJ44" s="343">
        <v>0</v>
      </c>
      <c r="AK44" s="69" t="s">
        <v>1</v>
      </c>
      <c r="AL44" s="342">
        <v>0</v>
      </c>
      <c r="AM44" s="343">
        <v>0</v>
      </c>
      <c r="AN44" s="374">
        <v>0</v>
      </c>
      <c r="AO44" s="41" t="s">
        <v>1</v>
      </c>
      <c r="AP44" s="183" t="s">
        <v>20</v>
      </c>
      <c r="AQ44" s="183" t="s">
        <v>15</v>
      </c>
      <c r="AR44" s="183" t="s">
        <v>9</v>
      </c>
      <c r="AS44" s="41" t="s">
        <v>1</v>
      </c>
    </row>
    <row r="45" spans="1:45" ht="12.75">
      <c r="A45" s="168"/>
      <c r="B45" s="204"/>
      <c r="C45" s="70" t="s">
        <v>12</v>
      </c>
      <c r="D45" s="340">
        <v>0</v>
      </c>
      <c r="E45" s="341">
        <v>0</v>
      </c>
      <c r="F45" s="341">
        <v>0</v>
      </c>
      <c r="G45" s="341">
        <v>0</v>
      </c>
      <c r="H45" s="5" t="s">
        <v>1</v>
      </c>
      <c r="I45" s="340">
        <v>0</v>
      </c>
      <c r="J45" s="341">
        <v>0</v>
      </c>
      <c r="K45" s="341">
        <v>0</v>
      </c>
      <c r="L45" s="341">
        <v>0</v>
      </c>
      <c r="M45" s="5" t="s">
        <v>1</v>
      </c>
      <c r="N45" s="340">
        <v>0</v>
      </c>
      <c r="O45" s="341">
        <v>0</v>
      </c>
      <c r="P45" s="341">
        <v>0</v>
      </c>
      <c r="Q45" s="341">
        <v>0</v>
      </c>
      <c r="R45" s="20" t="s">
        <v>1</v>
      </c>
      <c r="S45" s="355">
        <f t="shared" si="0"/>
        <v>0</v>
      </c>
      <c r="T45" s="348">
        <f t="shared" si="1"/>
        <v>0</v>
      </c>
      <c r="U45" s="348">
        <f t="shared" si="2"/>
        <v>0</v>
      </c>
      <c r="V45" s="348">
        <f t="shared" si="3"/>
        <v>0</v>
      </c>
      <c r="W45" s="20" t="s">
        <v>1</v>
      </c>
      <c r="X45" s="168">
        <f t="shared" si="4"/>
        <v>0</v>
      </c>
      <c r="Y45" s="69">
        <f t="shared" si="5"/>
        <v>0</v>
      </c>
      <c r="Z45" s="69">
        <f t="shared" si="6"/>
        <v>0</v>
      </c>
      <c r="AA45" s="169">
        <f t="shared" si="7"/>
        <v>0</v>
      </c>
      <c r="AB45" s="20" t="s">
        <v>1</v>
      </c>
      <c r="AC45" s="340">
        <v>0</v>
      </c>
      <c r="AD45" s="341">
        <v>0</v>
      </c>
      <c r="AE45" s="341">
        <v>0</v>
      </c>
      <c r="AF45" s="364">
        <v>0</v>
      </c>
      <c r="AG45" s="36" t="s">
        <v>1</v>
      </c>
      <c r="AH45" s="340">
        <v>0</v>
      </c>
      <c r="AI45" s="341">
        <v>0</v>
      </c>
      <c r="AJ45" s="341">
        <v>0</v>
      </c>
      <c r="AK45" s="69" t="s">
        <v>1</v>
      </c>
      <c r="AL45" s="340">
        <v>0</v>
      </c>
      <c r="AM45" s="341">
        <v>0</v>
      </c>
      <c r="AN45" s="373">
        <v>0</v>
      </c>
      <c r="AO45" s="41" t="s">
        <v>1</v>
      </c>
      <c r="AP45" s="183" t="s">
        <v>20</v>
      </c>
      <c r="AQ45" s="183" t="s">
        <v>15</v>
      </c>
      <c r="AR45" s="183" t="s">
        <v>12</v>
      </c>
      <c r="AS45" s="41" t="s">
        <v>1</v>
      </c>
    </row>
    <row r="46" spans="1:45" ht="12.75">
      <c r="A46" s="168"/>
      <c r="B46" s="204"/>
      <c r="C46" s="70" t="s">
        <v>13</v>
      </c>
      <c r="D46" s="340">
        <v>0</v>
      </c>
      <c r="E46" s="341">
        <v>0</v>
      </c>
      <c r="F46" s="341">
        <v>0</v>
      </c>
      <c r="G46" s="341">
        <v>0</v>
      </c>
      <c r="H46" s="5" t="s">
        <v>1</v>
      </c>
      <c r="I46" s="340">
        <v>0</v>
      </c>
      <c r="J46" s="341">
        <v>0</v>
      </c>
      <c r="K46" s="341">
        <v>0</v>
      </c>
      <c r="L46" s="341">
        <v>0</v>
      </c>
      <c r="M46" s="5" t="s">
        <v>1</v>
      </c>
      <c r="N46" s="340">
        <v>0</v>
      </c>
      <c r="O46" s="341">
        <v>0</v>
      </c>
      <c r="P46" s="341">
        <v>0</v>
      </c>
      <c r="Q46" s="341">
        <v>0</v>
      </c>
      <c r="R46" s="20" t="s">
        <v>1</v>
      </c>
      <c r="S46" s="355">
        <f t="shared" si="0"/>
        <v>0</v>
      </c>
      <c r="T46" s="348">
        <f t="shared" si="1"/>
        <v>0</v>
      </c>
      <c r="U46" s="348">
        <f t="shared" si="2"/>
        <v>0</v>
      </c>
      <c r="V46" s="348">
        <f t="shared" si="3"/>
        <v>0</v>
      </c>
      <c r="W46" s="20" t="s">
        <v>1</v>
      </c>
      <c r="X46" s="172">
        <f t="shared" si="4"/>
        <v>0</v>
      </c>
      <c r="Y46" s="158">
        <f t="shared" si="5"/>
        <v>0</v>
      </c>
      <c r="Z46" s="158">
        <f t="shared" si="6"/>
        <v>0</v>
      </c>
      <c r="AA46" s="173">
        <f t="shared" si="7"/>
        <v>0</v>
      </c>
      <c r="AB46" s="20" t="s">
        <v>1</v>
      </c>
      <c r="AC46" s="340">
        <v>0</v>
      </c>
      <c r="AD46" s="341">
        <v>0</v>
      </c>
      <c r="AE46" s="341">
        <v>0</v>
      </c>
      <c r="AF46" s="364">
        <v>0</v>
      </c>
      <c r="AG46" s="36" t="s">
        <v>1</v>
      </c>
      <c r="AH46" s="340">
        <v>0</v>
      </c>
      <c r="AI46" s="341">
        <v>0</v>
      </c>
      <c r="AJ46" s="341">
        <v>0</v>
      </c>
      <c r="AK46" s="69" t="s">
        <v>1</v>
      </c>
      <c r="AL46" s="340">
        <v>0</v>
      </c>
      <c r="AM46" s="341">
        <v>0</v>
      </c>
      <c r="AN46" s="373">
        <v>0</v>
      </c>
      <c r="AO46" s="41" t="s">
        <v>1</v>
      </c>
      <c r="AP46" s="183" t="s">
        <v>20</v>
      </c>
      <c r="AQ46" s="183" t="s">
        <v>15</v>
      </c>
      <c r="AR46" s="183" t="s">
        <v>13</v>
      </c>
      <c r="AS46" s="41" t="s">
        <v>1</v>
      </c>
    </row>
    <row r="47" spans="1:45" ht="12.75">
      <c r="A47" s="161" t="s">
        <v>67</v>
      </c>
      <c r="B47" s="206"/>
      <c r="C47" s="199" t="s">
        <v>9</v>
      </c>
      <c r="D47" s="344">
        <v>0</v>
      </c>
      <c r="E47" s="345">
        <v>0</v>
      </c>
      <c r="F47" s="345">
        <v>0</v>
      </c>
      <c r="G47" s="345">
        <v>0</v>
      </c>
      <c r="H47" s="5" t="s">
        <v>1</v>
      </c>
      <c r="I47" s="344">
        <v>0</v>
      </c>
      <c r="J47" s="345">
        <v>0</v>
      </c>
      <c r="K47" s="345">
        <v>0</v>
      </c>
      <c r="L47" s="345">
        <v>0</v>
      </c>
      <c r="M47" s="5" t="s">
        <v>1</v>
      </c>
      <c r="N47" s="344">
        <v>0</v>
      </c>
      <c r="O47" s="345">
        <v>0</v>
      </c>
      <c r="P47" s="345">
        <v>0</v>
      </c>
      <c r="Q47" s="345">
        <v>0</v>
      </c>
      <c r="R47" s="20" t="s">
        <v>1</v>
      </c>
      <c r="S47" s="362">
        <f t="shared" si="0"/>
        <v>0</v>
      </c>
      <c r="T47" s="347">
        <f t="shared" si="1"/>
        <v>0</v>
      </c>
      <c r="U47" s="347">
        <f t="shared" si="2"/>
        <v>0</v>
      </c>
      <c r="V47" s="347">
        <f t="shared" si="3"/>
        <v>0</v>
      </c>
      <c r="W47" s="20" t="s">
        <v>1</v>
      </c>
      <c r="X47" s="168">
        <f aca="true" t="shared" si="8" ref="X47:X52">S47</f>
        <v>0</v>
      </c>
      <c r="Y47" s="69">
        <f aca="true" t="shared" si="9" ref="Y47:Y52">T47</f>
        <v>0</v>
      </c>
      <c r="Z47" s="69">
        <f aca="true" t="shared" si="10" ref="Z47:Z52">U47</f>
        <v>0</v>
      </c>
      <c r="AA47" s="169">
        <f aca="true" t="shared" si="11" ref="AA47:AA52">V47</f>
        <v>0</v>
      </c>
      <c r="AB47" s="20" t="s">
        <v>1</v>
      </c>
      <c r="AC47" s="344">
        <v>0</v>
      </c>
      <c r="AD47" s="345">
        <v>0</v>
      </c>
      <c r="AE47" s="345">
        <v>0</v>
      </c>
      <c r="AF47" s="366">
        <v>0</v>
      </c>
      <c r="AG47" s="36" t="s">
        <v>1</v>
      </c>
      <c r="AH47" s="344">
        <v>0</v>
      </c>
      <c r="AI47" s="345">
        <v>0</v>
      </c>
      <c r="AJ47" s="345">
        <v>0</v>
      </c>
      <c r="AK47" s="69" t="s">
        <v>1</v>
      </c>
      <c r="AL47" s="344">
        <v>0</v>
      </c>
      <c r="AM47" s="345">
        <v>0</v>
      </c>
      <c r="AN47" s="375">
        <v>0</v>
      </c>
      <c r="AO47" s="41" t="s">
        <v>1</v>
      </c>
      <c r="AP47" s="183" t="s">
        <v>81</v>
      </c>
      <c r="AQ47" s="183" t="s">
        <v>11</v>
      </c>
      <c r="AR47" s="183" t="s">
        <v>9</v>
      </c>
      <c r="AS47" s="41" t="s">
        <v>1</v>
      </c>
    </row>
    <row r="48" spans="1:45" ht="12.75">
      <c r="A48" s="168"/>
      <c r="B48" s="204"/>
      <c r="C48" s="70" t="s">
        <v>12</v>
      </c>
      <c r="D48" s="340">
        <v>0</v>
      </c>
      <c r="E48" s="341">
        <v>0</v>
      </c>
      <c r="F48" s="341">
        <v>0</v>
      </c>
      <c r="G48" s="341">
        <v>0</v>
      </c>
      <c r="H48" s="5" t="s">
        <v>1</v>
      </c>
      <c r="I48" s="340">
        <v>0</v>
      </c>
      <c r="J48" s="341">
        <v>0</v>
      </c>
      <c r="K48" s="341">
        <v>0</v>
      </c>
      <c r="L48" s="341">
        <v>0</v>
      </c>
      <c r="M48" s="5" t="s">
        <v>1</v>
      </c>
      <c r="N48" s="340">
        <v>0</v>
      </c>
      <c r="O48" s="341">
        <v>0</v>
      </c>
      <c r="P48" s="341">
        <v>0</v>
      </c>
      <c r="Q48" s="341">
        <v>0</v>
      </c>
      <c r="R48" s="20" t="s">
        <v>1</v>
      </c>
      <c r="S48" s="355">
        <f t="shared" si="0"/>
        <v>0</v>
      </c>
      <c r="T48" s="348">
        <f t="shared" si="1"/>
        <v>0</v>
      </c>
      <c r="U48" s="348">
        <f t="shared" si="2"/>
        <v>0</v>
      </c>
      <c r="V48" s="348">
        <f t="shared" si="3"/>
        <v>0</v>
      </c>
      <c r="W48" s="20" t="s">
        <v>1</v>
      </c>
      <c r="X48" s="168">
        <f t="shared" si="8"/>
        <v>0</v>
      </c>
      <c r="Y48" s="69">
        <f t="shared" si="9"/>
        <v>0</v>
      </c>
      <c r="Z48" s="69">
        <f t="shared" si="10"/>
        <v>0</v>
      </c>
      <c r="AA48" s="169">
        <f t="shared" si="11"/>
        <v>0</v>
      </c>
      <c r="AB48" s="20" t="s">
        <v>1</v>
      </c>
      <c r="AC48" s="340">
        <v>0</v>
      </c>
      <c r="AD48" s="341">
        <v>0</v>
      </c>
      <c r="AE48" s="341">
        <v>0</v>
      </c>
      <c r="AF48" s="364">
        <v>0</v>
      </c>
      <c r="AG48" s="36" t="s">
        <v>1</v>
      </c>
      <c r="AH48" s="340">
        <v>0</v>
      </c>
      <c r="AI48" s="341">
        <v>0</v>
      </c>
      <c r="AJ48" s="341">
        <v>0</v>
      </c>
      <c r="AK48" s="69" t="s">
        <v>1</v>
      </c>
      <c r="AL48" s="340">
        <v>0</v>
      </c>
      <c r="AM48" s="341">
        <v>0</v>
      </c>
      <c r="AN48" s="373">
        <v>0</v>
      </c>
      <c r="AO48" s="41" t="s">
        <v>1</v>
      </c>
      <c r="AP48" s="183" t="s">
        <v>81</v>
      </c>
      <c r="AQ48" s="183" t="s">
        <v>11</v>
      </c>
      <c r="AR48" s="183" t="s">
        <v>12</v>
      </c>
      <c r="AS48" s="41" t="s">
        <v>1</v>
      </c>
    </row>
    <row r="49" spans="1:45" ht="12.75">
      <c r="A49" s="168"/>
      <c r="B49" s="204"/>
      <c r="C49" s="70" t="s">
        <v>13</v>
      </c>
      <c r="D49" s="346">
        <v>0</v>
      </c>
      <c r="E49" s="341">
        <v>0</v>
      </c>
      <c r="F49" s="341">
        <v>0</v>
      </c>
      <c r="G49" s="341">
        <v>0</v>
      </c>
      <c r="H49" s="5" t="s">
        <v>1</v>
      </c>
      <c r="I49" s="340">
        <v>0</v>
      </c>
      <c r="J49" s="341">
        <v>0</v>
      </c>
      <c r="K49" s="341">
        <v>0</v>
      </c>
      <c r="L49" s="341">
        <v>0</v>
      </c>
      <c r="M49" s="5" t="s">
        <v>1</v>
      </c>
      <c r="N49" s="340">
        <v>0</v>
      </c>
      <c r="O49" s="341">
        <v>0</v>
      </c>
      <c r="P49" s="341">
        <v>0</v>
      </c>
      <c r="Q49" s="341">
        <v>0</v>
      </c>
      <c r="R49" s="20" t="s">
        <v>1</v>
      </c>
      <c r="S49" s="355">
        <f t="shared" si="0"/>
        <v>0</v>
      </c>
      <c r="T49" s="348">
        <f t="shared" si="1"/>
        <v>0</v>
      </c>
      <c r="U49" s="348">
        <f t="shared" si="2"/>
        <v>0</v>
      </c>
      <c r="V49" s="348">
        <f t="shared" si="3"/>
        <v>0</v>
      </c>
      <c r="W49" s="20" t="s">
        <v>1</v>
      </c>
      <c r="X49" s="165">
        <f t="shared" si="8"/>
        <v>0</v>
      </c>
      <c r="Y49" s="155">
        <f t="shared" si="9"/>
        <v>0</v>
      </c>
      <c r="Z49" s="155">
        <f t="shared" si="10"/>
        <v>0</v>
      </c>
      <c r="AA49" s="166">
        <f t="shared" si="11"/>
        <v>0</v>
      </c>
      <c r="AB49" s="20" t="s">
        <v>1</v>
      </c>
      <c r="AC49" s="340">
        <v>0</v>
      </c>
      <c r="AD49" s="341">
        <v>0</v>
      </c>
      <c r="AE49" s="341">
        <v>0</v>
      </c>
      <c r="AF49" s="364">
        <v>0</v>
      </c>
      <c r="AG49" s="36" t="s">
        <v>1</v>
      </c>
      <c r="AH49" s="340">
        <v>0</v>
      </c>
      <c r="AI49" s="341">
        <v>0</v>
      </c>
      <c r="AJ49" s="341">
        <v>0</v>
      </c>
      <c r="AK49" s="69" t="s">
        <v>1</v>
      </c>
      <c r="AL49" s="340">
        <v>0</v>
      </c>
      <c r="AM49" s="341">
        <v>0</v>
      </c>
      <c r="AN49" s="373">
        <v>0</v>
      </c>
      <c r="AO49" s="41" t="s">
        <v>1</v>
      </c>
      <c r="AP49" s="183" t="s">
        <v>81</v>
      </c>
      <c r="AQ49" s="183" t="s">
        <v>11</v>
      </c>
      <c r="AR49" s="183" t="s">
        <v>13</v>
      </c>
      <c r="AS49" s="41" t="s">
        <v>1</v>
      </c>
    </row>
    <row r="50" spans="1:45" ht="12.75">
      <c r="A50" s="168"/>
      <c r="B50" s="205" t="s">
        <v>14</v>
      </c>
      <c r="C50" s="203" t="s">
        <v>9</v>
      </c>
      <c r="D50" s="342">
        <v>0</v>
      </c>
      <c r="E50" s="343">
        <v>0</v>
      </c>
      <c r="F50" s="343">
        <v>0</v>
      </c>
      <c r="G50" s="343">
        <v>0</v>
      </c>
      <c r="H50" s="5" t="s">
        <v>1</v>
      </c>
      <c r="I50" s="342">
        <v>0</v>
      </c>
      <c r="J50" s="343">
        <v>0</v>
      </c>
      <c r="K50" s="343">
        <v>0</v>
      </c>
      <c r="L50" s="343">
        <v>0</v>
      </c>
      <c r="M50" s="5" t="s">
        <v>1</v>
      </c>
      <c r="N50" s="342">
        <v>0</v>
      </c>
      <c r="O50" s="343">
        <v>0</v>
      </c>
      <c r="P50" s="343">
        <v>0</v>
      </c>
      <c r="Q50" s="343">
        <v>0</v>
      </c>
      <c r="R50" s="20" t="s">
        <v>1</v>
      </c>
      <c r="S50" s="361">
        <f t="shared" si="0"/>
        <v>0</v>
      </c>
      <c r="T50" s="356">
        <f t="shared" si="1"/>
        <v>0</v>
      </c>
      <c r="U50" s="356">
        <f t="shared" si="2"/>
        <v>0</v>
      </c>
      <c r="V50" s="356">
        <f t="shared" si="3"/>
        <v>0</v>
      </c>
      <c r="W50" s="20" t="s">
        <v>1</v>
      </c>
      <c r="X50" s="168">
        <f t="shared" si="8"/>
        <v>0</v>
      </c>
      <c r="Y50" s="69">
        <f t="shared" si="9"/>
        <v>0</v>
      </c>
      <c r="Z50" s="69">
        <f t="shared" si="10"/>
        <v>0</v>
      </c>
      <c r="AA50" s="169">
        <f t="shared" si="11"/>
        <v>0</v>
      </c>
      <c r="AB50" s="20" t="s">
        <v>1</v>
      </c>
      <c r="AC50" s="342">
        <v>0</v>
      </c>
      <c r="AD50" s="343">
        <v>0</v>
      </c>
      <c r="AE50" s="343">
        <v>0</v>
      </c>
      <c r="AF50" s="365">
        <v>0</v>
      </c>
      <c r="AG50" s="36" t="s">
        <v>1</v>
      </c>
      <c r="AH50" s="342">
        <v>0</v>
      </c>
      <c r="AI50" s="343">
        <v>0</v>
      </c>
      <c r="AJ50" s="343">
        <v>0</v>
      </c>
      <c r="AK50" s="69" t="s">
        <v>1</v>
      </c>
      <c r="AL50" s="342">
        <v>0</v>
      </c>
      <c r="AM50" s="343">
        <v>0</v>
      </c>
      <c r="AN50" s="374">
        <v>0</v>
      </c>
      <c r="AO50" s="41" t="s">
        <v>1</v>
      </c>
      <c r="AP50" s="183" t="s">
        <v>81</v>
      </c>
      <c r="AQ50" s="183" t="s">
        <v>15</v>
      </c>
      <c r="AR50" s="183" t="s">
        <v>9</v>
      </c>
      <c r="AS50" s="41" t="s">
        <v>1</v>
      </c>
    </row>
    <row r="51" spans="1:45" ht="12.75">
      <c r="A51" s="168"/>
      <c r="B51" s="204"/>
      <c r="C51" s="70" t="s">
        <v>12</v>
      </c>
      <c r="D51" s="340">
        <v>0</v>
      </c>
      <c r="E51" s="341">
        <v>0</v>
      </c>
      <c r="F51" s="341">
        <v>0</v>
      </c>
      <c r="G51" s="341">
        <v>0</v>
      </c>
      <c r="H51" s="5" t="s">
        <v>1</v>
      </c>
      <c r="I51" s="340">
        <v>0</v>
      </c>
      <c r="J51" s="341">
        <v>0</v>
      </c>
      <c r="K51" s="341">
        <v>0</v>
      </c>
      <c r="L51" s="341">
        <v>0</v>
      </c>
      <c r="M51" s="5" t="s">
        <v>1</v>
      </c>
      <c r="N51" s="340">
        <v>0</v>
      </c>
      <c r="O51" s="341">
        <v>0</v>
      </c>
      <c r="P51" s="341">
        <v>0</v>
      </c>
      <c r="Q51" s="341">
        <v>0</v>
      </c>
      <c r="R51" s="20" t="s">
        <v>1</v>
      </c>
      <c r="S51" s="355">
        <f t="shared" si="0"/>
        <v>0</v>
      </c>
      <c r="T51" s="348">
        <f t="shared" si="1"/>
        <v>0</v>
      </c>
      <c r="U51" s="348">
        <f t="shared" si="2"/>
        <v>0</v>
      </c>
      <c r="V51" s="348">
        <f t="shared" si="3"/>
        <v>0</v>
      </c>
      <c r="W51" s="20" t="s">
        <v>1</v>
      </c>
      <c r="X51" s="168">
        <f t="shared" si="8"/>
        <v>0</v>
      </c>
      <c r="Y51" s="69">
        <f t="shared" si="9"/>
        <v>0</v>
      </c>
      <c r="Z51" s="69">
        <f t="shared" si="10"/>
        <v>0</v>
      </c>
      <c r="AA51" s="169">
        <f t="shared" si="11"/>
        <v>0</v>
      </c>
      <c r="AB51" s="20" t="s">
        <v>1</v>
      </c>
      <c r="AC51" s="340">
        <v>0</v>
      </c>
      <c r="AD51" s="341">
        <v>0</v>
      </c>
      <c r="AE51" s="341">
        <v>0</v>
      </c>
      <c r="AF51" s="364">
        <v>0</v>
      </c>
      <c r="AG51" s="36" t="s">
        <v>1</v>
      </c>
      <c r="AH51" s="340">
        <v>0</v>
      </c>
      <c r="AI51" s="341">
        <v>0</v>
      </c>
      <c r="AJ51" s="341">
        <v>0</v>
      </c>
      <c r="AK51" s="69" t="s">
        <v>1</v>
      </c>
      <c r="AL51" s="340">
        <v>0</v>
      </c>
      <c r="AM51" s="341">
        <v>0</v>
      </c>
      <c r="AN51" s="373">
        <v>0</v>
      </c>
      <c r="AO51" s="41" t="s">
        <v>1</v>
      </c>
      <c r="AP51" s="183" t="s">
        <v>81</v>
      </c>
      <c r="AQ51" s="183" t="s">
        <v>15</v>
      </c>
      <c r="AR51" s="183" t="s">
        <v>12</v>
      </c>
      <c r="AS51" s="41" t="s">
        <v>1</v>
      </c>
    </row>
    <row r="52" spans="1:45" ht="12.75">
      <c r="A52" s="168"/>
      <c r="B52" s="204"/>
      <c r="C52" s="70" t="s">
        <v>13</v>
      </c>
      <c r="D52" s="340">
        <v>0</v>
      </c>
      <c r="E52" s="341">
        <v>0</v>
      </c>
      <c r="F52" s="341">
        <v>0</v>
      </c>
      <c r="G52" s="341">
        <v>0</v>
      </c>
      <c r="H52" s="5" t="s">
        <v>1</v>
      </c>
      <c r="I52" s="340">
        <v>0</v>
      </c>
      <c r="J52" s="341">
        <v>0</v>
      </c>
      <c r="K52" s="341">
        <v>0</v>
      </c>
      <c r="L52" s="341">
        <v>0</v>
      </c>
      <c r="M52" s="5" t="s">
        <v>1</v>
      </c>
      <c r="N52" s="340">
        <v>0</v>
      </c>
      <c r="O52" s="341">
        <v>0</v>
      </c>
      <c r="P52" s="341">
        <v>0</v>
      </c>
      <c r="Q52" s="341">
        <v>0</v>
      </c>
      <c r="R52" s="20" t="s">
        <v>1</v>
      </c>
      <c r="S52" s="355">
        <f t="shared" si="0"/>
        <v>0</v>
      </c>
      <c r="T52" s="348">
        <f t="shared" si="1"/>
        <v>0</v>
      </c>
      <c r="U52" s="348">
        <f t="shared" si="2"/>
        <v>0</v>
      </c>
      <c r="V52" s="348">
        <f t="shared" si="3"/>
        <v>0</v>
      </c>
      <c r="W52" s="20" t="s">
        <v>1</v>
      </c>
      <c r="X52" s="168">
        <f t="shared" si="8"/>
        <v>0</v>
      </c>
      <c r="Y52" s="69">
        <f t="shared" si="9"/>
        <v>0</v>
      </c>
      <c r="Z52" s="69">
        <f t="shared" si="10"/>
        <v>0</v>
      </c>
      <c r="AA52" s="169">
        <f t="shared" si="11"/>
        <v>0</v>
      </c>
      <c r="AB52" s="20" t="s">
        <v>1</v>
      </c>
      <c r="AC52" s="340">
        <v>0</v>
      </c>
      <c r="AD52" s="341">
        <v>0</v>
      </c>
      <c r="AE52" s="341">
        <v>0</v>
      </c>
      <c r="AF52" s="364">
        <v>0</v>
      </c>
      <c r="AG52" s="36" t="s">
        <v>1</v>
      </c>
      <c r="AH52" s="340">
        <v>0</v>
      </c>
      <c r="AI52" s="341">
        <v>0</v>
      </c>
      <c r="AJ52" s="341">
        <v>0</v>
      </c>
      <c r="AK52" s="69" t="s">
        <v>1</v>
      </c>
      <c r="AL52" s="340">
        <v>0</v>
      </c>
      <c r="AM52" s="341">
        <v>0</v>
      </c>
      <c r="AN52" s="373">
        <v>0</v>
      </c>
      <c r="AO52" s="41" t="s">
        <v>1</v>
      </c>
      <c r="AP52" s="183" t="s">
        <v>81</v>
      </c>
      <c r="AQ52" s="183" t="s">
        <v>15</v>
      </c>
      <c r="AR52" s="183" t="s">
        <v>13</v>
      </c>
      <c r="AS52" s="41" t="s">
        <v>1</v>
      </c>
    </row>
    <row r="53" spans="1:45" ht="12.75">
      <c r="A53" s="161" t="s">
        <v>59</v>
      </c>
      <c r="B53" s="206"/>
      <c r="C53" s="199" t="s">
        <v>9</v>
      </c>
      <c r="D53" s="49"/>
      <c r="E53" s="50"/>
      <c r="F53" s="347">
        <f>TTA____!D46+TTA____!E46</f>
        <v>0</v>
      </c>
      <c r="G53" s="347">
        <f>TTA____!F46</f>
        <v>0</v>
      </c>
      <c r="H53" s="5" t="s">
        <v>1</v>
      </c>
      <c r="I53" s="58"/>
      <c r="J53" s="50"/>
      <c r="K53" s="347">
        <f>TTA____!H46+TTA____!I46</f>
        <v>0</v>
      </c>
      <c r="L53" s="347">
        <f>TTA____!J46</f>
        <v>0</v>
      </c>
      <c r="M53" s="5" t="s">
        <v>1</v>
      </c>
      <c r="N53" s="58"/>
      <c r="O53" s="50"/>
      <c r="P53" s="347">
        <f>TTA____!L46+TTA____!M46</f>
        <v>0</v>
      </c>
      <c r="Q53" s="347">
        <f>TTA____!N46</f>
        <v>0</v>
      </c>
      <c r="R53" s="20" t="s">
        <v>1</v>
      </c>
      <c r="S53" s="58"/>
      <c r="T53" s="50"/>
      <c r="U53" s="347">
        <f>TTA____!P46+TTA____!Q46</f>
        <v>0</v>
      </c>
      <c r="V53" s="347">
        <f>TTA____!R46</f>
        <v>0</v>
      </c>
      <c r="W53" s="20" t="s">
        <v>1</v>
      </c>
      <c r="X53" s="161">
        <f t="shared" si="4"/>
        <v>0</v>
      </c>
      <c r="Y53" s="150">
        <f t="shared" si="5"/>
        <v>0</v>
      </c>
      <c r="Z53" s="150">
        <f t="shared" si="6"/>
        <v>0</v>
      </c>
      <c r="AA53" s="162">
        <f t="shared" si="7"/>
        <v>0</v>
      </c>
      <c r="AB53" s="20" t="s">
        <v>1</v>
      </c>
      <c r="AC53" s="58"/>
      <c r="AD53" s="50"/>
      <c r="AE53" s="347">
        <f>TTA____!X46+TTA____!Y46</f>
        <v>0</v>
      </c>
      <c r="AF53" s="347">
        <f>TTA____!Z46</f>
        <v>0</v>
      </c>
      <c r="AG53" s="36" t="s">
        <v>1</v>
      </c>
      <c r="AH53" s="58"/>
      <c r="AI53" s="50"/>
      <c r="AJ53" s="163"/>
      <c r="AK53" s="163"/>
      <c r="AL53" s="164"/>
      <c r="AM53" s="50"/>
      <c r="AN53" s="72"/>
      <c r="AO53" s="41" t="s">
        <v>1</v>
      </c>
      <c r="AP53" s="183" t="s">
        <v>21</v>
      </c>
      <c r="AQ53" s="183" t="s">
        <v>11</v>
      </c>
      <c r="AR53" s="183" t="s">
        <v>9</v>
      </c>
      <c r="AS53" s="41" t="s">
        <v>1</v>
      </c>
    </row>
    <row r="54" spans="1:45" ht="12.75">
      <c r="A54" s="207"/>
      <c r="B54" s="208"/>
      <c r="C54" s="70" t="s">
        <v>12</v>
      </c>
      <c r="D54" s="51"/>
      <c r="E54" s="52"/>
      <c r="F54" s="348">
        <f>TTA____!D47+TTA____!E47</f>
        <v>0</v>
      </c>
      <c r="G54" s="348">
        <f>TTA____!F47</f>
        <v>0</v>
      </c>
      <c r="H54" s="5" t="s">
        <v>1</v>
      </c>
      <c r="I54" s="59"/>
      <c r="J54" s="60"/>
      <c r="K54" s="348">
        <f>TTA____!H47+TTA____!I47</f>
        <v>0</v>
      </c>
      <c r="L54" s="348">
        <f>TTA____!J47</f>
        <v>0</v>
      </c>
      <c r="M54" s="5" t="s">
        <v>1</v>
      </c>
      <c r="N54" s="59"/>
      <c r="O54" s="60"/>
      <c r="P54" s="348">
        <f>TTA____!L47+TTA____!M47</f>
        <v>0</v>
      </c>
      <c r="Q54" s="348">
        <f>TTA____!N47</f>
        <v>0</v>
      </c>
      <c r="R54" s="20" t="s">
        <v>1</v>
      </c>
      <c r="S54" s="59"/>
      <c r="T54" s="60"/>
      <c r="U54" s="348">
        <f>TTA____!P47+TTA____!Q47</f>
        <v>0</v>
      </c>
      <c r="V54" s="348">
        <f>TTA____!R47</f>
        <v>0</v>
      </c>
      <c r="W54" s="20" t="s">
        <v>1</v>
      </c>
      <c r="X54" s="165">
        <f t="shared" si="4"/>
        <v>0</v>
      </c>
      <c r="Y54" s="155">
        <f t="shared" si="5"/>
        <v>0</v>
      </c>
      <c r="Z54" s="155">
        <f t="shared" si="6"/>
        <v>0</v>
      </c>
      <c r="AA54" s="166">
        <f t="shared" si="7"/>
        <v>0</v>
      </c>
      <c r="AB54" s="20" t="s">
        <v>1</v>
      </c>
      <c r="AC54" s="59"/>
      <c r="AD54" s="60"/>
      <c r="AE54" s="348">
        <f>TTA____!X47+TTA____!Y47</f>
        <v>0</v>
      </c>
      <c r="AF54" s="348">
        <f>TTA____!Z47</f>
        <v>0</v>
      </c>
      <c r="AG54" s="36" t="s">
        <v>1</v>
      </c>
      <c r="AH54" s="59"/>
      <c r="AI54" s="60"/>
      <c r="AJ54" s="152"/>
      <c r="AK54" s="152"/>
      <c r="AL54" s="167"/>
      <c r="AM54" s="60"/>
      <c r="AN54" s="73"/>
      <c r="AO54" s="41" t="s">
        <v>1</v>
      </c>
      <c r="AP54" s="183" t="s">
        <v>21</v>
      </c>
      <c r="AQ54" s="183" t="s">
        <v>11</v>
      </c>
      <c r="AR54" s="183" t="s">
        <v>12</v>
      </c>
      <c r="AS54" s="41" t="s">
        <v>1</v>
      </c>
    </row>
    <row r="55" spans="1:45" ht="12.75">
      <c r="A55" s="201"/>
      <c r="B55" s="205" t="s">
        <v>14</v>
      </c>
      <c r="C55" s="203" t="s">
        <v>9</v>
      </c>
      <c r="D55" s="53"/>
      <c r="E55" s="54"/>
      <c r="F55" s="151"/>
      <c r="G55" s="151"/>
      <c r="H55" s="5" t="s">
        <v>1</v>
      </c>
      <c r="I55" s="61"/>
      <c r="J55" s="62"/>
      <c r="K55" s="151"/>
      <c r="L55" s="151"/>
      <c r="M55" s="5" t="s">
        <v>1</v>
      </c>
      <c r="N55" s="61"/>
      <c r="O55" s="62"/>
      <c r="P55" s="151"/>
      <c r="Q55" s="151"/>
      <c r="R55" s="20" t="s">
        <v>1</v>
      </c>
      <c r="S55" s="61"/>
      <c r="T55" s="62"/>
      <c r="U55" s="151"/>
      <c r="V55" s="151"/>
      <c r="W55" s="20" t="s">
        <v>1</v>
      </c>
      <c r="X55" s="168">
        <f aca="true" t="shared" si="12" ref="X55:X69">S55</f>
        <v>0</v>
      </c>
      <c r="Y55" s="69">
        <f aca="true" t="shared" si="13" ref="Y55:Y69">T55</f>
        <v>0</v>
      </c>
      <c r="Z55" s="69">
        <f aca="true" t="shared" si="14" ref="Z55:Z69">U55</f>
        <v>0</v>
      </c>
      <c r="AA55" s="169">
        <f aca="true" t="shared" si="15" ref="AA55:AA69">V55</f>
        <v>0</v>
      </c>
      <c r="AB55" s="20" t="s">
        <v>1</v>
      </c>
      <c r="AC55" s="61"/>
      <c r="AD55" s="62"/>
      <c r="AE55" s="151"/>
      <c r="AF55" s="170"/>
      <c r="AG55" s="36" t="s">
        <v>1</v>
      </c>
      <c r="AH55" s="61"/>
      <c r="AI55" s="62"/>
      <c r="AJ55" s="151"/>
      <c r="AK55" s="151"/>
      <c r="AL55" s="171"/>
      <c r="AM55" s="62"/>
      <c r="AN55" s="75"/>
      <c r="AO55" s="41" t="s">
        <v>1</v>
      </c>
      <c r="AP55" s="183" t="s">
        <v>21</v>
      </c>
      <c r="AQ55" s="183" t="s">
        <v>15</v>
      </c>
      <c r="AR55" s="183" t="s">
        <v>9</v>
      </c>
      <c r="AS55" s="41" t="s">
        <v>1</v>
      </c>
    </row>
    <row r="56" spans="1:45" ht="12.75">
      <c r="A56" s="168"/>
      <c r="B56" s="204"/>
      <c r="C56" s="70" t="s">
        <v>12</v>
      </c>
      <c r="D56" s="51"/>
      <c r="E56" s="52"/>
      <c r="F56" s="152"/>
      <c r="G56" s="152"/>
      <c r="H56" s="5" t="s">
        <v>1</v>
      </c>
      <c r="I56" s="59"/>
      <c r="J56" s="60"/>
      <c r="K56" s="152"/>
      <c r="L56" s="152"/>
      <c r="M56" s="5" t="s">
        <v>1</v>
      </c>
      <c r="N56" s="59"/>
      <c r="O56" s="60"/>
      <c r="P56" s="152"/>
      <c r="Q56" s="152"/>
      <c r="R56" s="20" t="s">
        <v>1</v>
      </c>
      <c r="S56" s="59"/>
      <c r="T56" s="60"/>
      <c r="U56" s="152"/>
      <c r="V56" s="152"/>
      <c r="W56" s="20" t="s">
        <v>1</v>
      </c>
      <c r="X56" s="172">
        <f t="shared" si="12"/>
        <v>0</v>
      </c>
      <c r="Y56" s="158">
        <f t="shared" si="13"/>
        <v>0</v>
      </c>
      <c r="Z56" s="158">
        <f t="shared" si="14"/>
        <v>0</v>
      </c>
      <c r="AA56" s="173">
        <f t="shared" si="15"/>
        <v>0</v>
      </c>
      <c r="AB56" s="20" t="s">
        <v>1</v>
      </c>
      <c r="AC56" s="59"/>
      <c r="AD56" s="60"/>
      <c r="AE56" s="152"/>
      <c r="AF56" s="174"/>
      <c r="AG56" s="36" t="s">
        <v>1</v>
      </c>
      <c r="AH56" s="59"/>
      <c r="AI56" s="60"/>
      <c r="AJ56" s="152"/>
      <c r="AK56" s="152"/>
      <c r="AL56" s="167"/>
      <c r="AM56" s="60"/>
      <c r="AN56" s="73"/>
      <c r="AO56" s="41" t="s">
        <v>1</v>
      </c>
      <c r="AP56" s="183" t="s">
        <v>21</v>
      </c>
      <c r="AQ56" s="183" t="s">
        <v>15</v>
      </c>
      <c r="AR56" s="183" t="s">
        <v>12</v>
      </c>
      <c r="AS56" s="41" t="s">
        <v>1</v>
      </c>
    </row>
    <row r="57" spans="1:45" ht="12.75">
      <c r="A57" s="161" t="s">
        <v>58</v>
      </c>
      <c r="B57" s="206"/>
      <c r="C57" s="199" t="s">
        <v>9</v>
      </c>
      <c r="D57" s="49"/>
      <c r="E57" s="55"/>
      <c r="F57" s="345">
        <v>0</v>
      </c>
      <c r="G57" s="345">
        <v>0</v>
      </c>
      <c r="H57" s="5" t="s">
        <v>1</v>
      </c>
      <c r="I57" s="58"/>
      <c r="J57" s="50"/>
      <c r="K57" s="345">
        <v>0</v>
      </c>
      <c r="L57" s="345">
        <v>0</v>
      </c>
      <c r="M57" s="5" t="s">
        <v>1</v>
      </c>
      <c r="N57" s="58"/>
      <c r="O57" s="50"/>
      <c r="P57" s="345">
        <v>0</v>
      </c>
      <c r="Q57" s="345">
        <v>0</v>
      </c>
      <c r="R57" s="20" t="s">
        <v>1</v>
      </c>
      <c r="S57" s="58"/>
      <c r="T57" s="50"/>
      <c r="U57" s="347">
        <f t="shared" si="2"/>
        <v>0</v>
      </c>
      <c r="V57" s="347">
        <f t="shared" si="3"/>
        <v>0</v>
      </c>
      <c r="W57" s="20" t="s">
        <v>1</v>
      </c>
      <c r="X57" s="168">
        <f t="shared" si="12"/>
        <v>0</v>
      </c>
      <c r="Y57" s="69">
        <f t="shared" si="13"/>
        <v>0</v>
      </c>
      <c r="Z57" s="69">
        <f t="shared" si="14"/>
        <v>0</v>
      </c>
      <c r="AA57" s="169">
        <f t="shared" si="15"/>
        <v>0</v>
      </c>
      <c r="AB57" s="20" t="s">
        <v>1</v>
      </c>
      <c r="AC57" s="58"/>
      <c r="AD57" s="50"/>
      <c r="AE57" s="345">
        <v>0</v>
      </c>
      <c r="AF57" s="366">
        <v>0</v>
      </c>
      <c r="AG57" s="36" t="s">
        <v>1</v>
      </c>
      <c r="AH57" s="58"/>
      <c r="AI57" s="50"/>
      <c r="AJ57" s="163"/>
      <c r="AK57" s="163"/>
      <c r="AL57" s="164"/>
      <c r="AM57" s="50"/>
      <c r="AN57" s="72"/>
      <c r="AO57" s="41" t="s">
        <v>1</v>
      </c>
      <c r="AP57" s="183" t="s">
        <v>22</v>
      </c>
      <c r="AQ57" s="183" t="s">
        <v>11</v>
      </c>
      <c r="AR57" s="183" t="s">
        <v>9</v>
      </c>
      <c r="AS57" s="41" t="s">
        <v>1</v>
      </c>
    </row>
    <row r="58" spans="1:45" ht="12.75">
      <c r="A58" s="168"/>
      <c r="B58" s="204"/>
      <c r="C58" s="70" t="s">
        <v>12</v>
      </c>
      <c r="D58" s="51"/>
      <c r="E58" s="52"/>
      <c r="F58" s="341">
        <v>0</v>
      </c>
      <c r="G58" s="341">
        <v>0</v>
      </c>
      <c r="H58" s="5" t="s">
        <v>1</v>
      </c>
      <c r="I58" s="59"/>
      <c r="J58" s="60"/>
      <c r="K58" s="341">
        <v>0</v>
      </c>
      <c r="L58" s="341">
        <v>0</v>
      </c>
      <c r="M58" s="5" t="s">
        <v>1</v>
      </c>
      <c r="N58" s="59"/>
      <c r="O58" s="60"/>
      <c r="P58" s="341">
        <v>0</v>
      </c>
      <c r="Q58" s="341">
        <v>0</v>
      </c>
      <c r="R58" s="20" t="s">
        <v>1</v>
      </c>
      <c r="S58" s="59"/>
      <c r="T58" s="60"/>
      <c r="U58" s="348">
        <f t="shared" si="2"/>
        <v>0</v>
      </c>
      <c r="V58" s="348">
        <f t="shared" si="3"/>
        <v>0</v>
      </c>
      <c r="W58" s="20" t="s">
        <v>1</v>
      </c>
      <c r="X58" s="168">
        <f t="shared" si="12"/>
        <v>0</v>
      </c>
      <c r="Y58" s="69">
        <f t="shared" si="13"/>
        <v>0</v>
      </c>
      <c r="Z58" s="69">
        <f t="shared" si="14"/>
        <v>0</v>
      </c>
      <c r="AA58" s="169">
        <f t="shared" si="15"/>
        <v>0</v>
      </c>
      <c r="AB58" s="20" t="s">
        <v>1</v>
      </c>
      <c r="AC58" s="59"/>
      <c r="AD58" s="60"/>
      <c r="AE58" s="341">
        <v>0</v>
      </c>
      <c r="AF58" s="364">
        <v>0</v>
      </c>
      <c r="AG58" s="36" t="s">
        <v>1</v>
      </c>
      <c r="AH58" s="59"/>
      <c r="AI58" s="60"/>
      <c r="AJ58" s="152"/>
      <c r="AK58" s="152"/>
      <c r="AL58" s="167"/>
      <c r="AM58" s="60"/>
      <c r="AN58" s="73"/>
      <c r="AO58" s="41" t="s">
        <v>1</v>
      </c>
      <c r="AP58" s="183" t="s">
        <v>22</v>
      </c>
      <c r="AQ58" s="183" t="s">
        <v>11</v>
      </c>
      <c r="AR58" s="183" t="s">
        <v>12</v>
      </c>
      <c r="AS58" s="41" t="s">
        <v>1</v>
      </c>
    </row>
    <row r="59" spans="1:45" ht="12.75">
      <c r="A59" s="168"/>
      <c r="B59" s="204"/>
      <c r="C59" s="70" t="s">
        <v>13</v>
      </c>
      <c r="D59" s="51"/>
      <c r="E59" s="52"/>
      <c r="F59" s="341">
        <v>0</v>
      </c>
      <c r="G59" s="341">
        <v>0</v>
      </c>
      <c r="H59" s="5" t="s">
        <v>1</v>
      </c>
      <c r="I59" s="59"/>
      <c r="J59" s="60"/>
      <c r="K59" s="341">
        <v>0</v>
      </c>
      <c r="L59" s="341">
        <v>0</v>
      </c>
      <c r="M59" s="5" t="s">
        <v>1</v>
      </c>
      <c r="N59" s="59"/>
      <c r="O59" s="60"/>
      <c r="P59" s="341">
        <v>0</v>
      </c>
      <c r="Q59" s="341">
        <v>0</v>
      </c>
      <c r="R59" s="20" t="s">
        <v>1</v>
      </c>
      <c r="S59" s="59"/>
      <c r="T59" s="60"/>
      <c r="U59" s="348">
        <f t="shared" si="2"/>
        <v>0</v>
      </c>
      <c r="V59" s="348">
        <f t="shared" si="3"/>
        <v>0</v>
      </c>
      <c r="W59" s="20" t="s">
        <v>1</v>
      </c>
      <c r="X59" s="165">
        <f t="shared" si="12"/>
        <v>0</v>
      </c>
      <c r="Y59" s="155">
        <f t="shared" si="13"/>
        <v>0</v>
      </c>
      <c r="Z59" s="155">
        <f t="shared" si="14"/>
        <v>0</v>
      </c>
      <c r="AA59" s="166">
        <f t="shared" si="15"/>
        <v>0</v>
      </c>
      <c r="AB59" s="20" t="s">
        <v>1</v>
      </c>
      <c r="AC59" s="59"/>
      <c r="AD59" s="60"/>
      <c r="AE59" s="341">
        <v>0</v>
      </c>
      <c r="AF59" s="364">
        <v>0</v>
      </c>
      <c r="AG59" s="36" t="s">
        <v>1</v>
      </c>
      <c r="AH59" s="59"/>
      <c r="AI59" s="60"/>
      <c r="AJ59" s="152"/>
      <c r="AK59" s="152"/>
      <c r="AL59" s="167"/>
      <c r="AM59" s="60"/>
      <c r="AN59" s="73"/>
      <c r="AO59" s="41" t="s">
        <v>1</v>
      </c>
      <c r="AP59" s="183" t="s">
        <v>22</v>
      </c>
      <c r="AQ59" s="183" t="s">
        <v>11</v>
      </c>
      <c r="AR59" s="183" t="s">
        <v>13</v>
      </c>
      <c r="AS59" s="41" t="s">
        <v>1</v>
      </c>
    </row>
    <row r="60" spans="1:45" ht="12.75">
      <c r="A60" s="201"/>
      <c r="B60" s="205" t="s">
        <v>14</v>
      </c>
      <c r="C60" s="203" t="s">
        <v>9</v>
      </c>
      <c r="D60" s="53"/>
      <c r="E60" s="54"/>
      <c r="F60" s="343">
        <v>0</v>
      </c>
      <c r="G60" s="343">
        <v>0</v>
      </c>
      <c r="H60" s="5" t="s">
        <v>1</v>
      </c>
      <c r="I60" s="61"/>
      <c r="J60" s="62"/>
      <c r="K60" s="343">
        <v>0</v>
      </c>
      <c r="L60" s="343">
        <v>0</v>
      </c>
      <c r="M60" s="5" t="s">
        <v>1</v>
      </c>
      <c r="N60" s="61"/>
      <c r="O60" s="62"/>
      <c r="P60" s="343">
        <v>0</v>
      </c>
      <c r="Q60" s="343">
        <v>0</v>
      </c>
      <c r="R60" s="20" t="s">
        <v>1</v>
      </c>
      <c r="S60" s="61"/>
      <c r="T60" s="62"/>
      <c r="U60" s="356">
        <f t="shared" si="2"/>
        <v>0</v>
      </c>
      <c r="V60" s="356">
        <f t="shared" si="3"/>
        <v>0</v>
      </c>
      <c r="W60" s="20" t="s">
        <v>1</v>
      </c>
      <c r="X60" s="168">
        <f t="shared" si="12"/>
        <v>0</v>
      </c>
      <c r="Y60" s="69">
        <f t="shared" si="13"/>
        <v>0</v>
      </c>
      <c r="Z60" s="69">
        <f t="shared" si="14"/>
        <v>0</v>
      </c>
      <c r="AA60" s="169">
        <f t="shared" si="15"/>
        <v>0</v>
      </c>
      <c r="AB60" s="20" t="s">
        <v>1</v>
      </c>
      <c r="AC60" s="61"/>
      <c r="AD60" s="62"/>
      <c r="AE60" s="343">
        <v>0</v>
      </c>
      <c r="AF60" s="365">
        <v>0</v>
      </c>
      <c r="AG60" s="36" t="s">
        <v>1</v>
      </c>
      <c r="AH60" s="61"/>
      <c r="AI60" s="62"/>
      <c r="AJ60" s="151"/>
      <c r="AK60" s="151"/>
      <c r="AL60" s="171"/>
      <c r="AM60" s="62"/>
      <c r="AN60" s="75"/>
      <c r="AO60" s="41" t="s">
        <v>1</v>
      </c>
      <c r="AP60" s="183" t="s">
        <v>22</v>
      </c>
      <c r="AQ60" s="183" t="s">
        <v>15</v>
      </c>
      <c r="AR60" s="183" t="s">
        <v>9</v>
      </c>
      <c r="AS60" s="41" t="s">
        <v>1</v>
      </c>
    </row>
    <row r="61" spans="1:45" ht="12.75">
      <c r="A61" s="168"/>
      <c r="B61" s="204"/>
      <c r="C61" s="70" t="s">
        <v>12</v>
      </c>
      <c r="D61" s="51"/>
      <c r="E61" s="52"/>
      <c r="F61" s="341">
        <v>0</v>
      </c>
      <c r="G61" s="341">
        <v>0</v>
      </c>
      <c r="H61" s="5" t="s">
        <v>1</v>
      </c>
      <c r="I61" s="59"/>
      <c r="J61" s="60"/>
      <c r="K61" s="341">
        <v>0</v>
      </c>
      <c r="L61" s="341">
        <v>0</v>
      </c>
      <c r="M61" s="5" t="s">
        <v>1</v>
      </c>
      <c r="N61" s="59"/>
      <c r="O61" s="60"/>
      <c r="P61" s="341">
        <v>0</v>
      </c>
      <c r="Q61" s="341">
        <v>0</v>
      </c>
      <c r="R61" s="20" t="s">
        <v>1</v>
      </c>
      <c r="S61" s="59"/>
      <c r="T61" s="60"/>
      <c r="U61" s="348">
        <f t="shared" si="2"/>
        <v>0</v>
      </c>
      <c r="V61" s="348">
        <f t="shared" si="3"/>
        <v>0</v>
      </c>
      <c r="W61" s="20" t="s">
        <v>1</v>
      </c>
      <c r="X61" s="168">
        <f t="shared" si="12"/>
        <v>0</v>
      </c>
      <c r="Y61" s="69">
        <f t="shared" si="13"/>
        <v>0</v>
      </c>
      <c r="Z61" s="69">
        <f t="shared" si="14"/>
        <v>0</v>
      </c>
      <c r="AA61" s="169">
        <f t="shared" si="15"/>
        <v>0</v>
      </c>
      <c r="AB61" s="20" t="s">
        <v>1</v>
      </c>
      <c r="AC61" s="59"/>
      <c r="AD61" s="60"/>
      <c r="AE61" s="341">
        <v>0</v>
      </c>
      <c r="AF61" s="364">
        <v>0</v>
      </c>
      <c r="AG61" s="36" t="s">
        <v>1</v>
      </c>
      <c r="AH61" s="59"/>
      <c r="AI61" s="60"/>
      <c r="AJ61" s="152"/>
      <c r="AK61" s="152"/>
      <c r="AL61" s="167"/>
      <c r="AM61" s="60"/>
      <c r="AN61" s="73"/>
      <c r="AO61" s="41" t="s">
        <v>1</v>
      </c>
      <c r="AP61" s="183" t="s">
        <v>22</v>
      </c>
      <c r="AQ61" s="183" t="s">
        <v>15</v>
      </c>
      <c r="AR61" s="183" t="s">
        <v>12</v>
      </c>
      <c r="AS61" s="41" t="s">
        <v>1</v>
      </c>
    </row>
    <row r="62" spans="1:45" ht="13.5" thickBot="1">
      <c r="A62" s="172"/>
      <c r="B62" s="181"/>
      <c r="C62" s="209" t="s">
        <v>13</v>
      </c>
      <c r="D62" s="56"/>
      <c r="E62" s="57"/>
      <c r="F62" s="349">
        <v>0</v>
      </c>
      <c r="G62" s="349">
        <v>0</v>
      </c>
      <c r="H62" s="5" t="s">
        <v>1</v>
      </c>
      <c r="I62" s="63"/>
      <c r="J62" s="64"/>
      <c r="K62" s="349">
        <v>0</v>
      </c>
      <c r="L62" s="349">
        <v>0</v>
      </c>
      <c r="M62" s="5" t="s">
        <v>1</v>
      </c>
      <c r="N62" s="63"/>
      <c r="O62" s="64"/>
      <c r="P62" s="349">
        <v>0</v>
      </c>
      <c r="Q62" s="360">
        <v>0</v>
      </c>
      <c r="R62" s="20" t="s">
        <v>1</v>
      </c>
      <c r="S62" s="65"/>
      <c r="T62" s="66"/>
      <c r="U62" s="363">
        <f t="shared" si="2"/>
        <v>0</v>
      </c>
      <c r="V62" s="363">
        <f t="shared" si="3"/>
        <v>0</v>
      </c>
      <c r="W62" s="20" t="s">
        <v>1</v>
      </c>
      <c r="X62" s="180">
        <f t="shared" si="12"/>
        <v>0</v>
      </c>
      <c r="Y62" s="181">
        <f t="shared" si="13"/>
        <v>0</v>
      </c>
      <c r="Z62" s="181">
        <f t="shared" si="14"/>
        <v>0</v>
      </c>
      <c r="AA62" s="182">
        <f t="shared" si="15"/>
        <v>0</v>
      </c>
      <c r="AB62" s="20" t="s">
        <v>1</v>
      </c>
      <c r="AC62" s="63"/>
      <c r="AD62" s="64"/>
      <c r="AE62" s="349">
        <v>0</v>
      </c>
      <c r="AF62" s="367">
        <v>0</v>
      </c>
      <c r="AG62" s="36" t="s">
        <v>1</v>
      </c>
      <c r="AH62" s="63"/>
      <c r="AI62" s="64"/>
      <c r="AJ62" s="175"/>
      <c r="AK62" s="175"/>
      <c r="AL62" s="176"/>
      <c r="AM62" s="64"/>
      <c r="AN62" s="74"/>
      <c r="AO62" s="41" t="s">
        <v>1</v>
      </c>
      <c r="AP62" s="183" t="s">
        <v>22</v>
      </c>
      <c r="AQ62" s="183" t="s">
        <v>15</v>
      </c>
      <c r="AR62" s="183" t="s">
        <v>13</v>
      </c>
      <c r="AS62" s="41" t="s">
        <v>1</v>
      </c>
    </row>
    <row r="63" spans="1:45" ht="12.75">
      <c r="A63" s="210" t="s">
        <v>48</v>
      </c>
      <c r="B63" s="185"/>
      <c r="C63" s="211" t="s">
        <v>9</v>
      </c>
      <c r="D63" s="350">
        <f aca="true" t="shared" si="16" ref="D63:E68">D17+D23+D29+D35+D41+D47</f>
        <v>0</v>
      </c>
      <c r="E63" s="350">
        <f t="shared" si="16"/>
        <v>0</v>
      </c>
      <c r="F63" s="350">
        <f>F17+F23+F29+F35+F41+F47+F53+F57</f>
        <v>0</v>
      </c>
      <c r="G63" s="351">
        <f>G17+G23+G29+G35+G41+G47+G53+G57</f>
        <v>0</v>
      </c>
      <c r="H63" s="24" t="s">
        <v>1</v>
      </c>
      <c r="I63" s="350">
        <f aca="true" t="shared" si="17" ref="I63:J68">I17+I23+I29+I35+I41+I47</f>
        <v>0</v>
      </c>
      <c r="J63" s="350">
        <f t="shared" si="17"/>
        <v>0</v>
      </c>
      <c r="K63" s="350">
        <f>K17+K23+K29+K35+K41+K47+K53+K57</f>
        <v>0</v>
      </c>
      <c r="L63" s="351">
        <f>L17+L23+L29+L35+L41+L47+L53+L57</f>
        <v>0</v>
      </c>
      <c r="M63" s="5" t="s">
        <v>1</v>
      </c>
      <c r="N63" s="350">
        <f aca="true" t="shared" si="18" ref="N63:O68">N17+N23+N29+N35+N41+N47</f>
        <v>0</v>
      </c>
      <c r="O63" s="350">
        <f t="shared" si="18"/>
        <v>0</v>
      </c>
      <c r="P63" s="350">
        <f>P17+P23+P29+P35+P41+P47+P53+P57</f>
        <v>0</v>
      </c>
      <c r="Q63" s="351">
        <f>Q17+Q23+Q29+Q35+Q41+Q47+Q53+Q57</f>
        <v>0</v>
      </c>
      <c r="R63" s="20" t="s">
        <v>1</v>
      </c>
      <c r="S63" s="350">
        <f aca="true" t="shared" si="19" ref="S63:T68">S17+S23+S29+S35+S41+S47</f>
        <v>0</v>
      </c>
      <c r="T63" s="350">
        <f t="shared" si="19"/>
        <v>0</v>
      </c>
      <c r="U63" s="350">
        <f>U17+U23+U29+U35+U41+U47+U53+U57</f>
        <v>0</v>
      </c>
      <c r="V63" s="350">
        <f>V17+V23+V29+V35+V41+V47+V53+V57</f>
        <v>0</v>
      </c>
      <c r="W63" s="20" t="s">
        <v>1</v>
      </c>
      <c r="X63" s="168">
        <f t="shared" si="12"/>
        <v>0</v>
      </c>
      <c r="Y63" s="69">
        <f t="shared" si="13"/>
        <v>0</v>
      </c>
      <c r="Z63" s="69">
        <f t="shared" si="14"/>
        <v>0</v>
      </c>
      <c r="AA63" s="69">
        <f t="shared" si="15"/>
        <v>0</v>
      </c>
      <c r="AB63" s="20" t="s">
        <v>1</v>
      </c>
      <c r="AC63" s="368">
        <f aca="true" t="shared" si="20" ref="AC63:AD68">AC17+AC23+AC29+AC35+AC41+AC47</f>
        <v>0</v>
      </c>
      <c r="AD63" s="350">
        <f t="shared" si="20"/>
        <v>0</v>
      </c>
      <c r="AE63" s="350">
        <f>AE17+AE23+AE29+AE35+AE41+AE47+AE53+AE57</f>
        <v>0</v>
      </c>
      <c r="AF63" s="351">
        <f>AF17+AF23+AF29+AF35+AF41+AF47+AF53+AF57</f>
        <v>0</v>
      </c>
      <c r="AG63" s="36" t="s">
        <v>1</v>
      </c>
      <c r="AH63" s="368">
        <f aca="true" t="shared" si="21" ref="AH63:AH68">AH17+AH23+AH29+AH35+AH41+AH47</f>
        <v>0</v>
      </c>
      <c r="AI63" s="350">
        <f aca="true" t="shared" si="22" ref="AI63:AN68">AI17+AI23+AI29+AI35+AI41+AI47</f>
        <v>0</v>
      </c>
      <c r="AJ63" s="350">
        <f t="shared" si="22"/>
        <v>0</v>
      </c>
      <c r="AK63" s="153"/>
      <c r="AL63" s="368">
        <f t="shared" si="22"/>
        <v>0</v>
      </c>
      <c r="AM63" s="350">
        <f t="shared" si="22"/>
        <v>0</v>
      </c>
      <c r="AN63" s="376">
        <f t="shared" si="22"/>
        <v>0</v>
      </c>
      <c r="AO63" s="145"/>
      <c r="AP63" s="183"/>
      <c r="AQ63" s="183"/>
      <c r="AR63" s="183"/>
      <c r="AS63" s="183"/>
    </row>
    <row r="64" spans="1:45" ht="12.75">
      <c r="A64" s="212"/>
      <c r="B64" s="185"/>
      <c r="C64" s="213" t="s">
        <v>12</v>
      </c>
      <c r="D64" s="348">
        <f t="shared" si="16"/>
        <v>0</v>
      </c>
      <c r="E64" s="348">
        <f t="shared" si="16"/>
        <v>0</v>
      </c>
      <c r="F64" s="348">
        <f>F18+F24+F30+F36+F42+F48+F54+F58</f>
        <v>0</v>
      </c>
      <c r="G64" s="352">
        <f>G18+G24+G30+G36+G42+G48+G54+G58</f>
        <v>0</v>
      </c>
      <c r="H64" s="24" t="s">
        <v>1</v>
      </c>
      <c r="I64" s="348">
        <f t="shared" si="17"/>
        <v>0</v>
      </c>
      <c r="J64" s="348">
        <f t="shared" si="17"/>
        <v>0</v>
      </c>
      <c r="K64" s="348">
        <f>K18+K24+K30+K36+K42+K48+K54+K58</f>
        <v>0</v>
      </c>
      <c r="L64" s="352">
        <f>L18+L24+L30+L36+L42+L48+L54+L58</f>
        <v>0</v>
      </c>
      <c r="M64" s="5" t="s">
        <v>1</v>
      </c>
      <c r="N64" s="348">
        <f t="shared" si="18"/>
        <v>0</v>
      </c>
      <c r="O64" s="348">
        <f t="shared" si="18"/>
        <v>0</v>
      </c>
      <c r="P64" s="348">
        <f>P18+P24+P30+P36+P42+P48+P54+P58</f>
        <v>0</v>
      </c>
      <c r="Q64" s="352">
        <f>Q18+Q24+Q30+Q36+Q42+Q48+Q54+Q58</f>
        <v>0</v>
      </c>
      <c r="R64" s="20" t="s">
        <v>1</v>
      </c>
      <c r="S64" s="348">
        <f t="shared" si="19"/>
        <v>0</v>
      </c>
      <c r="T64" s="348">
        <f t="shared" si="19"/>
        <v>0</v>
      </c>
      <c r="U64" s="348">
        <f>U18+U24+U30+U36+U42+U48+U54+U58</f>
        <v>0</v>
      </c>
      <c r="V64" s="348">
        <f>V18+V24+V30+V36+V42+V48+V54+V58</f>
        <v>0</v>
      </c>
      <c r="W64" s="20" t="s">
        <v>1</v>
      </c>
      <c r="X64" s="168">
        <f t="shared" si="12"/>
        <v>0</v>
      </c>
      <c r="Y64" s="69">
        <f t="shared" si="13"/>
        <v>0</v>
      </c>
      <c r="Z64" s="69">
        <f t="shared" si="14"/>
        <v>0</v>
      </c>
      <c r="AA64" s="69">
        <f t="shared" si="15"/>
        <v>0</v>
      </c>
      <c r="AB64" s="20" t="s">
        <v>1</v>
      </c>
      <c r="AC64" s="355">
        <f t="shared" si="20"/>
        <v>0</v>
      </c>
      <c r="AD64" s="348">
        <f t="shared" si="20"/>
        <v>0</v>
      </c>
      <c r="AE64" s="348">
        <f>AE18+AE24+AE30+AE36+AE42+AE48+AE54+AE58</f>
        <v>0</v>
      </c>
      <c r="AF64" s="352">
        <f>AF18+AF24+AF30+AF36+AF42+AF48+AF54+AF58</f>
        <v>0</v>
      </c>
      <c r="AG64" s="36" t="s">
        <v>1</v>
      </c>
      <c r="AH64" s="355">
        <f t="shared" si="21"/>
        <v>0</v>
      </c>
      <c r="AI64" s="348">
        <f t="shared" si="22"/>
        <v>0</v>
      </c>
      <c r="AJ64" s="348">
        <f t="shared" si="22"/>
        <v>0</v>
      </c>
      <c r="AK64" s="69"/>
      <c r="AL64" s="355">
        <f t="shared" si="22"/>
        <v>0</v>
      </c>
      <c r="AM64" s="348">
        <f t="shared" si="22"/>
        <v>0</v>
      </c>
      <c r="AN64" s="377">
        <f t="shared" si="22"/>
        <v>0</v>
      </c>
      <c r="AO64" s="145"/>
      <c r="AP64" s="183"/>
      <c r="AQ64" s="183"/>
      <c r="AR64" s="183"/>
      <c r="AS64" s="183"/>
    </row>
    <row r="65" spans="1:45" ht="12.75">
      <c r="A65" s="212"/>
      <c r="B65" s="185"/>
      <c r="C65" s="70" t="s">
        <v>13</v>
      </c>
      <c r="D65" s="353">
        <f t="shared" si="16"/>
        <v>0</v>
      </c>
      <c r="E65" s="354">
        <f t="shared" si="16"/>
        <v>0</v>
      </c>
      <c r="F65" s="354">
        <f aca="true" t="shared" si="23" ref="F65:G68">F19+F25+F31+F37+F43+F49+F59</f>
        <v>0</v>
      </c>
      <c r="G65" s="354">
        <f t="shared" si="23"/>
        <v>0</v>
      </c>
      <c r="H65" s="24" t="s">
        <v>1</v>
      </c>
      <c r="I65" s="353">
        <f t="shared" si="17"/>
        <v>0</v>
      </c>
      <c r="J65" s="354">
        <f t="shared" si="17"/>
        <v>0</v>
      </c>
      <c r="K65" s="354">
        <f aca="true" t="shared" si="24" ref="K65:L68">K19+K25+K31+K37+K43+K49+K59</f>
        <v>0</v>
      </c>
      <c r="L65" s="354">
        <f t="shared" si="24"/>
        <v>0</v>
      </c>
      <c r="M65" s="5" t="s">
        <v>1</v>
      </c>
      <c r="N65" s="353">
        <f t="shared" si="18"/>
        <v>0</v>
      </c>
      <c r="O65" s="354">
        <f t="shared" si="18"/>
        <v>0</v>
      </c>
      <c r="P65" s="354">
        <f aca="true" t="shared" si="25" ref="P65:Q68">P19+P25+P31+P37+P43+P49+P59</f>
        <v>0</v>
      </c>
      <c r="Q65" s="354">
        <f t="shared" si="25"/>
        <v>0</v>
      </c>
      <c r="R65" s="20" t="s">
        <v>1</v>
      </c>
      <c r="S65" s="353">
        <f t="shared" si="19"/>
        <v>0</v>
      </c>
      <c r="T65" s="354">
        <f t="shared" si="19"/>
        <v>0</v>
      </c>
      <c r="U65" s="354">
        <f aca="true" t="shared" si="26" ref="U65:V68">U19+U25+U31+U37+U43+U49+U59</f>
        <v>0</v>
      </c>
      <c r="V65" s="354">
        <f t="shared" si="26"/>
        <v>0</v>
      </c>
      <c r="W65" s="20" t="s">
        <v>1</v>
      </c>
      <c r="X65" s="165">
        <f t="shared" si="12"/>
        <v>0</v>
      </c>
      <c r="Y65" s="155">
        <f t="shared" si="13"/>
        <v>0</v>
      </c>
      <c r="Z65" s="155">
        <f t="shared" si="14"/>
        <v>0</v>
      </c>
      <c r="AA65" s="155">
        <f t="shared" si="15"/>
        <v>0</v>
      </c>
      <c r="AB65" s="20" t="s">
        <v>1</v>
      </c>
      <c r="AC65" s="353">
        <f t="shared" si="20"/>
        <v>0</v>
      </c>
      <c r="AD65" s="354">
        <f t="shared" si="20"/>
        <v>0</v>
      </c>
      <c r="AE65" s="354">
        <f aca="true" t="shared" si="27" ref="AE65:AF68">AE19+AE25+AE31+AE37+AE43+AE49+AE59</f>
        <v>0</v>
      </c>
      <c r="AF65" s="369">
        <f t="shared" si="27"/>
        <v>0</v>
      </c>
      <c r="AG65" s="36" t="s">
        <v>1</v>
      </c>
      <c r="AH65" s="353">
        <f t="shared" si="21"/>
        <v>0</v>
      </c>
      <c r="AI65" s="354">
        <f t="shared" si="22"/>
        <v>0</v>
      </c>
      <c r="AJ65" s="354">
        <f t="shared" si="22"/>
        <v>0</v>
      </c>
      <c r="AK65" s="155"/>
      <c r="AL65" s="353">
        <f t="shared" si="22"/>
        <v>0</v>
      </c>
      <c r="AM65" s="348">
        <f t="shared" si="22"/>
        <v>0</v>
      </c>
      <c r="AN65" s="377">
        <f t="shared" si="22"/>
        <v>0</v>
      </c>
      <c r="AO65" s="145"/>
      <c r="AP65" s="183"/>
      <c r="AQ65" s="183"/>
      <c r="AR65" s="183"/>
      <c r="AS65" s="183"/>
    </row>
    <row r="66" spans="1:45" ht="12.75">
      <c r="A66" s="201"/>
      <c r="B66" s="203" t="s">
        <v>14</v>
      </c>
      <c r="C66" s="203" t="s">
        <v>9</v>
      </c>
      <c r="D66" s="355">
        <f t="shared" si="16"/>
        <v>0</v>
      </c>
      <c r="E66" s="356">
        <f t="shared" si="16"/>
        <v>0</v>
      </c>
      <c r="F66" s="356">
        <f t="shared" si="23"/>
        <v>0</v>
      </c>
      <c r="G66" s="348">
        <f t="shared" si="23"/>
        <v>0</v>
      </c>
      <c r="H66" s="24" t="s">
        <v>1</v>
      </c>
      <c r="I66" s="355">
        <f t="shared" si="17"/>
        <v>0</v>
      </c>
      <c r="J66" s="356">
        <f t="shared" si="17"/>
        <v>0</v>
      </c>
      <c r="K66" s="356">
        <f t="shared" si="24"/>
        <v>0</v>
      </c>
      <c r="L66" s="348">
        <f t="shared" si="24"/>
        <v>0</v>
      </c>
      <c r="M66" s="322" t="s">
        <v>1</v>
      </c>
      <c r="N66" s="355">
        <f t="shared" si="18"/>
        <v>0</v>
      </c>
      <c r="O66" s="356">
        <f t="shared" si="18"/>
        <v>0</v>
      </c>
      <c r="P66" s="356">
        <f t="shared" si="25"/>
        <v>0</v>
      </c>
      <c r="Q66" s="348">
        <f t="shared" si="25"/>
        <v>0</v>
      </c>
      <c r="R66" s="20" t="s">
        <v>1</v>
      </c>
      <c r="S66" s="355">
        <f t="shared" si="19"/>
        <v>0</v>
      </c>
      <c r="T66" s="356">
        <f t="shared" si="19"/>
        <v>0</v>
      </c>
      <c r="U66" s="356">
        <f t="shared" si="26"/>
        <v>0</v>
      </c>
      <c r="V66" s="348">
        <f t="shared" si="26"/>
        <v>0</v>
      </c>
      <c r="W66" s="20" t="s">
        <v>1</v>
      </c>
      <c r="X66" s="168">
        <f t="shared" si="12"/>
        <v>0</v>
      </c>
      <c r="Y66" s="69">
        <f>T66</f>
        <v>0</v>
      </c>
      <c r="Z66" s="69">
        <f t="shared" si="14"/>
        <v>0</v>
      </c>
      <c r="AA66" s="69">
        <f t="shared" si="15"/>
        <v>0</v>
      </c>
      <c r="AB66" s="20" t="s">
        <v>1</v>
      </c>
      <c r="AC66" s="355">
        <f t="shared" si="20"/>
        <v>0</v>
      </c>
      <c r="AD66" s="356">
        <f t="shared" si="20"/>
        <v>0</v>
      </c>
      <c r="AE66" s="356">
        <f t="shared" si="27"/>
        <v>0</v>
      </c>
      <c r="AF66" s="370">
        <f t="shared" si="27"/>
        <v>0</v>
      </c>
      <c r="AG66" s="36" t="s">
        <v>1</v>
      </c>
      <c r="AH66" s="355">
        <f t="shared" si="21"/>
        <v>0</v>
      </c>
      <c r="AI66" s="356">
        <f t="shared" si="22"/>
        <v>0</v>
      </c>
      <c r="AJ66" s="356">
        <f t="shared" si="22"/>
        <v>0</v>
      </c>
      <c r="AK66" s="157"/>
      <c r="AL66" s="361">
        <f t="shared" si="22"/>
        <v>0</v>
      </c>
      <c r="AM66" s="356">
        <f t="shared" si="22"/>
        <v>0</v>
      </c>
      <c r="AN66" s="378">
        <f t="shared" si="22"/>
        <v>0</v>
      </c>
      <c r="AO66" s="145"/>
      <c r="AP66" s="183"/>
      <c r="AQ66" s="183"/>
      <c r="AR66" s="183"/>
      <c r="AS66" s="183"/>
    </row>
    <row r="67" spans="1:45" ht="12.75">
      <c r="A67" s="168"/>
      <c r="B67" s="69"/>
      <c r="C67" s="70" t="s">
        <v>12</v>
      </c>
      <c r="D67" s="355">
        <f t="shared" si="16"/>
        <v>0</v>
      </c>
      <c r="E67" s="348">
        <f t="shared" si="16"/>
        <v>0</v>
      </c>
      <c r="F67" s="348">
        <f t="shared" si="23"/>
        <v>0</v>
      </c>
      <c r="G67" s="348">
        <f t="shared" si="23"/>
        <v>0</v>
      </c>
      <c r="H67" s="24" t="s">
        <v>1</v>
      </c>
      <c r="I67" s="355">
        <f t="shared" si="17"/>
        <v>0</v>
      </c>
      <c r="J67" s="348">
        <f t="shared" si="17"/>
        <v>0</v>
      </c>
      <c r="K67" s="348">
        <f t="shared" si="24"/>
        <v>0</v>
      </c>
      <c r="L67" s="348">
        <f t="shared" si="24"/>
        <v>0</v>
      </c>
      <c r="M67" s="24" t="s">
        <v>1</v>
      </c>
      <c r="N67" s="355">
        <f t="shared" si="18"/>
        <v>0</v>
      </c>
      <c r="O67" s="348">
        <f t="shared" si="18"/>
        <v>0</v>
      </c>
      <c r="P67" s="348">
        <f t="shared" si="25"/>
        <v>0</v>
      </c>
      <c r="Q67" s="348">
        <f t="shared" si="25"/>
        <v>0</v>
      </c>
      <c r="R67" s="20" t="s">
        <v>1</v>
      </c>
      <c r="S67" s="355">
        <f t="shared" si="19"/>
        <v>0</v>
      </c>
      <c r="T67" s="348">
        <f t="shared" si="19"/>
        <v>0</v>
      </c>
      <c r="U67" s="348">
        <f t="shared" si="26"/>
        <v>0</v>
      </c>
      <c r="V67" s="348">
        <f t="shared" si="26"/>
        <v>0</v>
      </c>
      <c r="W67" s="20" t="s">
        <v>1</v>
      </c>
      <c r="X67" s="168">
        <f t="shared" si="12"/>
        <v>0</v>
      </c>
      <c r="Y67" s="69">
        <f>T67</f>
        <v>0</v>
      </c>
      <c r="Z67" s="69">
        <f t="shared" si="14"/>
        <v>0</v>
      </c>
      <c r="AA67" s="69">
        <f t="shared" si="15"/>
        <v>0</v>
      </c>
      <c r="AB67" s="20" t="s">
        <v>1</v>
      </c>
      <c r="AC67" s="355">
        <f t="shared" si="20"/>
        <v>0</v>
      </c>
      <c r="AD67" s="348">
        <f t="shared" si="20"/>
        <v>0</v>
      </c>
      <c r="AE67" s="348">
        <f t="shared" si="27"/>
        <v>0</v>
      </c>
      <c r="AF67" s="352">
        <f t="shared" si="27"/>
        <v>0</v>
      </c>
      <c r="AG67" s="36" t="s">
        <v>1</v>
      </c>
      <c r="AH67" s="355">
        <f t="shared" si="21"/>
        <v>0</v>
      </c>
      <c r="AI67" s="348">
        <f t="shared" si="22"/>
        <v>0</v>
      </c>
      <c r="AJ67" s="348">
        <f t="shared" si="22"/>
        <v>0</v>
      </c>
      <c r="AK67" s="69"/>
      <c r="AL67" s="355">
        <f t="shared" si="22"/>
        <v>0</v>
      </c>
      <c r="AM67" s="348">
        <f t="shared" si="22"/>
        <v>0</v>
      </c>
      <c r="AN67" s="377">
        <f t="shared" si="22"/>
        <v>0</v>
      </c>
      <c r="AO67" s="145"/>
      <c r="AP67" s="183"/>
      <c r="AQ67" s="183"/>
      <c r="AR67" s="183"/>
      <c r="AS67" s="183"/>
    </row>
    <row r="68" spans="1:45" ht="12.75">
      <c r="A68" s="168"/>
      <c r="B68" s="69"/>
      <c r="C68" s="70" t="s">
        <v>13</v>
      </c>
      <c r="D68" s="355">
        <f t="shared" si="16"/>
        <v>0</v>
      </c>
      <c r="E68" s="357">
        <f t="shared" si="16"/>
        <v>0</v>
      </c>
      <c r="F68" s="357">
        <f t="shared" si="23"/>
        <v>0</v>
      </c>
      <c r="G68" s="348">
        <f t="shared" si="23"/>
        <v>0</v>
      </c>
      <c r="H68" s="178" t="s">
        <v>1</v>
      </c>
      <c r="I68" s="355">
        <f t="shared" si="17"/>
        <v>0</v>
      </c>
      <c r="J68" s="357">
        <f t="shared" si="17"/>
        <v>0</v>
      </c>
      <c r="K68" s="357">
        <f t="shared" si="24"/>
        <v>0</v>
      </c>
      <c r="L68" s="348">
        <f t="shared" si="24"/>
        <v>0</v>
      </c>
      <c r="M68" s="178" t="s">
        <v>1</v>
      </c>
      <c r="N68" s="355">
        <f t="shared" si="18"/>
        <v>0</v>
      </c>
      <c r="O68" s="357">
        <f t="shared" si="18"/>
        <v>0</v>
      </c>
      <c r="P68" s="357">
        <f t="shared" si="25"/>
        <v>0</v>
      </c>
      <c r="Q68" s="348">
        <f t="shared" si="25"/>
        <v>0</v>
      </c>
      <c r="R68" s="178" t="s">
        <v>1</v>
      </c>
      <c r="S68" s="355">
        <f t="shared" si="19"/>
        <v>0</v>
      </c>
      <c r="T68" s="357">
        <f t="shared" si="19"/>
        <v>0</v>
      </c>
      <c r="U68" s="357">
        <f t="shared" si="26"/>
        <v>0</v>
      </c>
      <c r="V68" s="348">
        <f t="shared" si="26"/>
        <v>0</v>
      </c>
      <c r="W68" s="178" t="s">
        <v>1</v>
      </c>
      <c r="X68" s="172">
        <f t="shared" si="12"/>
        <v>0</v>
      </c>
      <c r="Y68" s="158">
        <f>T68</f>
        <v>0</v>
      </c>
      <c r="Z68" s="158">
        <f t="shared" si="14"/>
        <v>0</v>
      </c>
      <c r="AA68" s="158">
        <f t="shared" si="15"/>
        <v>0</v>
      </c>
      <c r="AB68" s="179" t="s">
        <v>1</v>
      </c>
      <c r="AC68" s="355">
        <f t="shared" si="20"/>
        <v>0</v>
      </c>
      <c r="AD68" s="357">
        <f t="shared" si="20"/>
        <v>0</v>
      </c>
      <c r="AE68" s="357">
        <f t="shared" si="27"/>
        <v>0</v>
      </c>
      <c r="AF68" s="371">
        <f t="shared" si="27"/>
        <v>0</v>
      </c>
      <c r="AG68" s="36" t="s">
        <v>1</v>
      </c>
      <c r="AH68" s="355">
        <f t="shared" si="21"/>
        <v>0</v>
      </c>
      <c r="AI68" s="357">
        <f t="shared" si="22"/>
        <v>0</v>
      </c>
      <c r="AJ68" s="357">
        <f t="shared" si="22"/>
        <v>0</v>
      </c>
      <c r="AK68" s="158"/>
      <c r="AL68" s="379">
        <f t="shared" si="22"/>
        <v>0</v>
      </c>
      <c r="AM68" s="348">
        <f t="shared" si="22"/>
        <v>0</v>
      </c>
      <c r="AN68" s="377">
        <f t="shared" si="22"/>
        <v>0</v>
      </c>
      <c r="AO68" s="214"/>
      <c r="AP68" s="183"/>
      <c r="AQ68" s="183"/>
      <c r="AR68" s="183"/>
      <c r="AS68" s="183"/>
    </row>
    <row r="69" spans="1:45" ht="13.5" thickBot="1">
      <c r="A69" s="180"/>
      <c r="B69" s="181"/>
      <c r="C69" s="215" t="s">
        <v>23</v>
      </c>
      <c r="D69" s="358">
        <f>SUM(D63:D68)</f>
        <v>0</v>
      </c>
      <c r="E69" s="359">
        <f>SUM(E63:E68)</f>
        <v>0</v>
      </c>
      <c r="F69" s="359">
        <f>SUM(F63:F68)</f>
        <v>0</v>
      </c>
      <c r="G69" s="359">
        <f>SUM(G63:G68)</f>
        <v>0</v>
      </c>
      <c r="H69" s="24" t="s">
        <v>1</v>
      </c>
      <c r="I69" s="358">
        <f>SUM(I63:I68)</f>
        <v>0</v>
      </c>
      <c r="J69" s="359">
        <f>SUM(J63:J68)</f>
        <v>0</v>
      </c>
      <c r="K69" s="359">
        <f>SUM(K63:K68)</f>
        <v>0</v>
      </c>
      <c r="L69" s="359">
        <f>SUM(L63:L68)</f>
        <v>0</v>
      </c>
      <c r="M69" s="5" t="s">
        <v>1</v>
      </c>
      <c r="N69" s="358">
        <f>SUM(N63:N68)</f>
        <v>0</v>
      </c>
      <c r="O69" s="359">
        <f>SUM(O63:O68)</f>
        <v>0</v>
      </c>
      <c r="P69" s="359">
        <f>SUM(P63:P68)</f>
        <v>0</v>
      </c>
      <c r="Q69" s="359">
        <f>SUM(Q63:Q68)</f>
        <v>0</v>
      </c>
      <c r="R69" s="20" t="s">
        <v>1</v>
      </c>
      <c r="S69" s="358">
        <f>SUM(S63:S68)</f>
        <v>0</v>
      </c>
      <c r="T69" s="359">
        <f>SUM(T63:T68)</f>
        <v>0</v>
      </c>
      <c r="U69" s="359">
        <f>SUM(U63:U68)</f>
        <v>0</v>
      </c>
      <c r="V69" s="359">
        <f>SUM(V63:V68)</f>
        <v>0</v>
      </c>
      <c r="W69" s="20" t="s">
        <v>1</v>
      </c>
      <c r="X69" s="180">
        <f t="shared" si="12"/>
        <v>0</v>
      </c>
      <c r="Y69" s="181">
        <f t="shared" si="13"/>
        <v>0</v>
      </c>
      <c r="Z69" s="181">
        <f t="shared" si="14"/>
        <v>0</v>
      </c>
      <c r="AA69" s="181">
        <f t="shared" si="15"/>
        <v>0</v>
      </c>
      <c r="AB69" s="20" t="s">
        <v>1</v>
      </c>
      <c r="AC69" s="358">
        <f>SUM(AC63:AC68)</f>
        <v>0</v>
      </c>
      <c r="AD69" s="359">
        <f>SUM(AD63:AD68)</f>
        <v>0</v>
      </c>
      <c r="AE69" s="359">
        <f>SUM(AE63:AE68)</f>
        <v>0</v>
      </c>
      <c r="AF69" s="372">
        <f>SUM(AF63:AF68)</f>
        <v>0</v>
      </c>
      <c r="AG69" s="36" t="s">
        <v>1</v>
      </c>
      <c r="AH69" s="358">
        <f aca="true" t="shared" si="28" ref="AH69:AN69">SUM(AH63:AH68)</f>
        <v>0</v>
      </c>
      <c r="AI69" s="359">
        <f t="shared" si="28"/>
        <v>0</v>
      </c>
      <c r="AJ69" s="359">
        <f t="shared" si="28"/>
        <v>0</v>
      </c>
      <c r="AK69" s="160"/>
      <c r="AL69" s="358">
        <f t="shared" si="28"/>
        <v>0</v>
      </c>
      <c r="AM69" s="359">
        <f t="shared" si="28"/>
        <v>0</v>
      </c>
      <c r="AN69" s="380">
        <f t="shared" si="28"/>
        <v>0</v>
      </c>
      <c r="AO69" s="145"/>
      <c r="AP69" s="183"/>
      <c r="AQ69" s="183"/>
      <c r="AR69" s="183"/>
      <c r="AS69" s="183"/>
    </row>
    <row r="70" spans="1:41" ht="12.75">
      <c r="A70" s="69"/>
      <c r="B70" s="69"/>
      <c r="C70" s="70"/>
      <c r="D70" s="183"/>
      <c r="E70" s="183"/>
      <c r="F70" s="183"/>
      <c r="G70" s="183"/>
      <c r="H70" s="41"/>
      <c r="I70" s="183"/>
      <c r="J70" s="183"/>
      <c r="K70" s="183"/>
      <c r="L70" s="183"/>
      <c r="M70" s="41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41"/>
      <c r="AC70" s="183"/>
      <c r="AD70" s="183"/>
      <c r="AE70" s="183"/>
      <c r="AF70" s="183"/>
      <c r="AG70" s="41"/>
      <c r="AH70" s="69"/>
      <c r="AI70" s="69"/>
      <c r="AJ70" s="69"/>
      <c r="AK70" s="69"/>
      <c r="AL70" s="69"/>
      <c r="AM70" s="69"/>
      <c r="AN70" s="69"/>
      <c r="AO70" s="69"/>
    </row>
    <row r="71" spans="1:62" ht="15">
      <c r="A71" s="68" t="s">
        <v>219</v>
      </c>
      <c r="G71" s="332"/>
      <c r="Q71" s="339"/>
      <c r="BJ71" s="71"/>
    </row>
    <row r="72" spans="1:62" ht="12.75">
      <c r="A72" s="68" t="s">
        <v>209</v>
      </c>
      <c r="Q72" s="339"/>
      <c r="BJ72" s="71"/>
    </row>
    <row r="73" spans="1:17" ht="12.75">
      <c r="A73" s="67">
        <f>D96&amp;E96&amp;F96&amp;G96&amp;I96&amp;J96&amp;K96&amp;L96&amp;N96&amp;O96&amp;P96&amp;Q96&amp;AC96&amp;AD96&amp;AE96&amp;AF96&amp;AH96&amp;AI96&amp;AJ96&amp;AL96&amp;AM96&amp;AN96</f>
      </c>
      <c r="Q73" s="339"/>
    </row>
    <row r="74" ht="12.75">
      <c r="Q74" s="339"/>
    </row>
    <row r="75" spans="1:17" ht="12.75">
      <c r="A75" s="71" t="s">
        <v>214</v>
      </c>
      <c r="Q75" s="339"/>
    </row>
    <row r="76" spans="1:17" ht="12.75">
      <c r="A76" s="67">
        <f>F124&amp;G124</f>
      </c>
      <c r="Q76" s="339"/>
    </row>
    <row r="78" ht="12.75">
      <c r="A78" s="71" t="s">
        <v>215</v>
      </c>
    </row>
    <row r="79" ht="12.75">
      <c r="A79" s="67">
        <f>N146&amp;O146&amp;P146&amp;Q146</f>
      </c>
    </row>
    <row r="81" ht="12.75">
      <c r="A81" s="68" t="s">
        <v>176</v>
      </c>
    </row>
    <row r="82" ht="12.75">
      <c r="A82" s="67">
        <f>AC146&amp;AD146&amp;AE146&amp;AF146</f>
      </c>
    </row>
    <row r="84" spans="1:93" ht="12.75">
      <c r="A84" s="68" t="s">
        <v>216</v>
      </c>
      <c r="B84" s="69"/>
      <c r="C84" s="70"/>
      <c r="D84" s="183"/>
      <c r="E84" s="183"/>
      <c r="F84" s="183"/>
      <c r="G84" s="183"/>
      <c r="H84" s="41"/>
      <c r="I84" s="183"/>
      <c r="J84" s="183"/>
      <c r="K84" s="183"/>
      <c r="L84" s="183"/>
      <c r="M84" s="41"/>
      <c r="N84" s="183"/>
      <c r="O84" s="183"/>
      <c r="P84" s="183"/>
      <c r="Q84" s="183"/>
      <c r="R84" s="41"/>
      <c r="S84" s="183"/>
      <c r="T84" s="183"/>
      <c r="U84" s="183"/>
      <c r="V84" s="183"/>
      <c r="W84" s="41"/>
      <c r="X84" s="42"/>
      <c r="Y84" s="42"/>
      <c r="Z84" s="42"/>
      <c r="AA84" s="42"/>
      <c r="AB84" s="41"/>
      <c r="AC84" s="183"/>
      <c r="AD84" s="183"/>
      <c r="AE84" s="183"/>
      <c r="AF84" s="183"/>
      <c r="AG84" s="41"/>
      <c r="AH84" s="183"/>
      <c r="AI84" s="183"/>
      <c r="AJ84" s="41"/>
      <c r="AK84" s="41"/>
      <c r="AL84" s="183"/>
      <c r="AM84" s="183"/>
      <c r="AN84" s="183"/>
      <c r="AO84" s="183"/>
      <c r="AP84" s="41"/>
      <c r="AQ84" s="183"/>
      <c r="AR84" s="183"/>
      <c r="AS84" s="183"/>
      <c r="AT84" s="183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Q84" s="69"/>
      <c r="BR84" s="70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</row>
    <row r="85" spans="1:93" ht="12.75">
      <c r="A85" s="67">
        <f>AH136</f>
      </c>
      <c r="B85" s="112"/>
      <c r="C85" s="70"/>
      <c r="D85" s="183"/>
      <c r="E85" s="183"/>
      <c r="F85" s="183"/>
      <c r="G85" s="183"/>
      <c r="H85" s="41"/>
      <c r="I85" s="183"/>
      <c r="J85" s="183"/>
      <c r="K85" s="183"/>
      <c r="L85" s="183"/>
      <c r="M85" s="41"/>
      <c r="N85" s="183"/>
      <c r="O85" s="183"/>
      <c r="P85" s="183"/>
      <c r="Q85" s="183"/>
      <c r="R85" s="41"/>
      <c r="S85" s="183"/>
      <c r="T85" s="183"/>
      <c r="U85" s="183"/>
      <c r="V85" s="183"/>
      <c r="W85" s="41"/>
      <c r="X85" s="42"/>
      <c r="Y85" s="42"/>
      <c r="Z85" s="42"/>
      <c r="AA85" s="42"/>
      <c r="AB85" s="41"/>
      <c r="AC85" s="183"/>
      <c r="AD85" s="183"/>
      <c r="AE85" s="183"/>
      <c r="AF85" s="183"/>
      <c r="AG85" s="41"/>
      <c r="AH85" s="183"/>
      <c r="AI85" s="183"/>
      <c r="AJ85" s="41"/>
      <c r="AK85" s="41"/>
      <c r="AL85" s="183"/>
      <c r="AM85" s="183"/>
      <c r="AN85" s="183"/>
      <c r="AO85" s="183"/>
      <c r="AP85" s="41"/>
      <c r="AQ85" s="183"/>
      <c r="AR85" s="183"/>
      <c r="AS85" s="183"/>
      <c r="AT85" s="183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Q85" s="69"/>
      <c r="BR85" s="70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</row>
    <row r="86" spans="1:93" ht="12.75">
      <c r="A86" s="112"/>
      <c r="B86" s="69"/>
      <c r="C86" s="70"/>
      <c r="D86" s="183"/>
      <c r="E86" s="183"/>
      <c r="F86" s="183"/>
      <c r="G86" s="183"/>
      <c r="H86" s="41"/>
      <c r="I86" s="183"/>
      <c r="J86" s="183"/>
      <c r="K86" s="183"/>
      <c r="L86" s="183"/>
      <c r="M86" s="41"/>
      <c r="N86" s="183"/>
      <c r="O86" s="183"/>
      <c r="P86" s="183"/>
      <c r="Q86" s="183"/>
      <c r="R86" s="41"/>
      <c r="S86" s="183"/>
      <c r="T86" s="183"/>
      <c r="U86" s="183"/>
      <c r="V86" s="183"/>
      <c r="W86" s="41"/>
      <c r="X86" s="42"/>
      <c r="Y86" s="42"/>
      <c r="Z86" s="42"/>
      <c r="AA86" s="42"/>
      <c r="AB86" s="41"/>
      <c r="AC86" s="183"/>
      <c r="AD86" s="183"/>
      <c r="AE86" s="183"/>
      <c r="AF86" s="183"/>
      <c r="AG86" s="41"/>
      <c r="AH86" s="183"/>
      <c r="AI86" s="183"/>
      <c r="AJ86" s="41"/>
      <c r="AK86" s="41"/>
      <c r="AL86" s="183"/>
      <c r="AM86" s="183"/>
      <c r="AN86" s="183"/>
      <c r="AO86" s="183"/>
      <c r="AP86" s="41"/>
      <c r="AQ86" s="183"/>
      <c r="AR86" s="183"/>
      <c r="AS86" s="183"/>
      <c r="AT86" s="183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Q86" s="69"/>
      <c r="BR86" s="70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</row>
    <row r="87" s="184" customFormat="1" ht="12.75" hidden="1"/>
    <row r="88" s="184" customFormat="1" ht="12.75" hidden="1"/>
    <row r="89" spans="1:34" s="184" customFormat="1" ht="12.75" hidden="1">
      <c r="A89" s="69" t="s">
        <v>233</v>
      </c>
      <c r="D89" s="184" t="s">
        <v>168</v>
      </c>
      <c r="I89" s="184" t="s">
        <v>169</v>
      </c>
      <c r="N89" s="184" t="s">
        <v>170</v>
      </c>
      <c r="AC89" s="184" t="s">
        <v>171</v>
      </c>
      <c r="AH89" s="184" t="s">
        <v>172</v>
      </c>
    </row>
    <row r="90" spans="1:93" ht="12.75" hidden="1">
      <c r="A90" s="69" t="s">
        <v>1</v>
      </c>
      <c r="B90" s="69"/>
      <c r="C90" s="70"/>
      <c r="D90" s="183">
        <f aca="true" t="shared" si="29" ref="D90:E92">IF(TRUNC(D63)&lt;&gt;D63,"Column "&amp;$D$8&amp;", "&amp;D$15&amp;", Standard length"&amp;", Level "&amp;$C63&amp;"; ","")</f>
      </c>
      <c r="E90" s="183">
        <f t="shared" si="29"/>
      </c>
      <c r="F90" s="183">
        <f>IF(TRUNC(F63-F53-F57)&lt;&gt;(F63-F53-F57),"Column "&amp;$D$8&amp;", "&amp;F$15&amp;", Standard length"&amp;", Level "&amp;$C63&amp;"; ","")</f>
      </c>
      <c r="G90" s="183">
        <f>IF(TRUNC(G63-G53-G57)&lt;&gt;(G63-G53-G57),"Column "&amp;$D$8&amp;", "&amp;G$15&amp;", Standard length"&amp;", Level "&amp;$C63&amp;"; ","")</f>
      </c>
      <c r="H90" s="183"/>
      <c r="I90" s="183">
        <f aca="true" t="shared" si="30" ref="I90:J92">IF(TRUNC(I63)&lt;&gt;I63,"Column "&amp;$I$8&amp;", "&amp;I$15&amp;", Standard length"&amp;", Level "&amp;$C63&amp;"; ","")</f>
      </c>
      <c r="J90" s="183">
        <f t="shared" si="30"/>
      </c>
      <c r="K90" s="183">
        <f>IF(TRUNC(K63-K53-K57)&lt;&gt;(K63-K53-K57),"Column "&amp;$I$8&amp;", "&amp;K$15&amp;", Standard length"&amp;", Level "&amp;$C63&amp;"; ","")</f>
      </c>
      <c r="L90" s="183">
        <f>IF(TRUNC(L63-L53-L57)&lt;&gt;(L63-L53-L57),"Column "&amp;$I$8&amp;", "&amp;L$15&amp;", Standard length"&amp;", Level "&amp;$C63&amp;"; ","")</f>
      </c>
      <c r="M90" s="183"/>
      <c r="N90" s="183">
        <f aca="true" t="shared" si="31" ref="N90:O92">IF(TRUNC(N63)&lt;&gt;N63,"Column "&amp;$N$8&amp;", "&amp;N$15&amp;", Standard length"&amp;", Level "&amp;$C63&amp;"; ","")</f>
      </c>
      <c r="O90" s="183">
        <f t="shared" si="31"/>
      </c>
      <c r="P90" s="183">
        <f>IF(TRUNC(P63-P53-P57)&lt;&gt;(P63-P53-P57),"Column "&amp;$N$8&amp;", "&amp;P$15&amp;", Standard length"&amp;", Level "&amp;$C63&amp;"; ","")</f>
      </c>
      <c r="Q90" s="183">
        <f>IF(TRUNC(Q63-Q53-Q57)&lt;&gt;(Q63-Q53-Q57),"Column "&amp;$N$8&amp;", "&amp;Q$15&amp;", Standard length"&amp;", Level "&amp;$C63&amp;"; ","")</f>
      </c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41"/>
      <c r="AC90" s="183">
        <f aca="true" t="shared" si="32" ref="AC90:AD92">IF(TRUNC(AC63)&lt;&gt;AC63,"Column "&amp;$AC$8&amp;", "&amp;AC$15&amp;", Standard length"&amp;", Level "&amp;$C63&amp;"; ","")</f>
      </c>
      <c r="AD90" s="183">
        <f t="shared" si="32"/>
      </c>
      <c r="AE90" s="183">
        <f>IF(TRUNC(AE63-AE53-AE57)&lt;&gt;(AE63-AE53-AE57),"Column "&amp;$AC$8&amp;", "&amp;AE$15&amp;", Standard length"&amp;", Level "&amp;$C63&amp;"; ","")</f>
      </c>
      <c r="AF90" s="183">
        <f>IF(TRUNC(AF63-AF53-AF57)&lt;&gt;(AF63-AF53-AF57),"Column "&amp;$AC$8&amp;", "&amp;AF$15&amp;", Standard length"&amp;", Level "&amp;$C63&amp;"; ","")</f>
      </c>
      <c r="AG90" s="41"/>
      <c r="AH90" s="183">
        <f>IF(TRUNC(AH63)&lt;&gt;AH63,"Column "&amp;$AH$8&amp;", Wholly franchised out to "&amp;AH$15&amp;", Standard length"&amp;", Level "&amp;$C63&amp;"; ","")</f>
      </c>
      <c r="AI90" s="183">
        <f>IF(TRUNC(AI63)&lt;&gt;AI63,"Column "&amp;$AH$8&amp;", Wholly franchised out to "&amp;AI$15&amp;", Standard length"&amp;", Level "&amp;$C63&amp;"; ","")</f>
      </c>
      <c r="AJ90" s="183">
        <f>IF(TRUNC(AJ63)&lt;&gt;AJ63,"Column "&amp;$AH$8&amp;", Wholly franchised out to "&amp;AJ$15&amp;", Standard length"&amp;", Level "&amp;$C63&amp;"; ","")</f>
      </c>
      <c r="AK90" s="183"/>
      <c r="AL90" s="183">
        <f aca="true" t="shared" si="33" ref="AL90:AN92">IF(TRUNC(AL63)&lt;&gt;AL63,"Column "&amp;$AH$8&amp;", Partially franchised out to "&amp;AL$15&amp;", Standard length"&amp;", Level "&amp;$C63&amp;"; ","")</f>
      </c>
      <c r="AM90" s="183">
        <f t="shared" si="33"/>
      </c>
      <c r="AN90" s="183">
        <f t="shared" si="33"/>
      </c>
      <c r="AO90" s="183"/>
      <c r="AP90" s="41"/>
      <c r="AQ90" s="183"/>
      <c r="AR90" s="183"/>
      <c r="AS90" s="183"/>
      <c r="AT90" s="183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P90" s="69"/>
      <c r="BQ90" s="69"/>
      <c r="BR90" s="70"/>
      <c r="BS90" s="69"/>
      <c r="BT90" s="69"/>
      <c r="BU90" s="69">
        <f>IF(TRUNC(BU70)&lt;&gt;BU70,"Level "&amp;$BQ70&amp;", Column"&amp;BU$70&amp;","&amp;BU$15&amp;";","")</f>
      </c>
      <c r="BV90" s="69"/>
      <c r="BW90" s="69">
        <f>IF(TRUNC(BW70)&lt;&gt;BW70,"Level "&amp;$BQ70&amp;", Column"&amp;BW$70&amp;","&amp;BW$15&amp;";","")</f>
      </c>
      <c r="BX90" s="69"/>
      <c r="BY90" s="69">
        <f>IF(TRUNC(BY70)&lt;&gt;BY70,"Level "&amp;$BQ70&amp;", Column"&amp;BY$70&amp;","&amp;BY$15&amp;";","")</f>
      </c>
      <c r="BZ90" s="69"/>
      <c r="CA90" s="69">
        <f>IF(TRUNC(CA70)&lt;&gt;CA70,"Level "&amp;$BQ70&amp;", Column"&amp;CA$70&amp;","&amp;CA$15&amp;";","")</f>
      </c>
      <c r="CB90" s="69"/>
      <c r="CC90" s="69">
        <f>IF(TRUNC(CC70)&lt;&gt;CC70,"Level "&amp;$BQ70&amp;", Column"&amp;CC$70&amp;","&amp;CC$15&amp;";","")</f>
      </c>
      <c r="CD90" s="69" t="e">
        <f>#REF!&amp;#REF!&amp;#REF!&amp;CD87&amp;CD88&amp;CD89</f>
        <v>#REF!</v>
      </c>
      <c r="CE90" s="69" t="e">
        <f>#REF!&amp;#REF!&amp;#REF!&amp;CE87&amp;CE88&amp;CE89</f>
        <v>#REF!</v>
      </c>
      <c r="CF90" s="69" t="e">
        <f>#REF!&amp;#REF!&amp;#REF!&amp;CF87&amp;CF88&amp;CF89</f>
        <v>#REF!</v>
      </c>
      <c r="CG90" s="69" t="e">
        <f>#REF!&amp;#REF!&amp;#REF!&amp;CG87&amp;CG88&amp;CG89</f>
        <v>#REF!</v>
      </c>
      <c r="CH90" s="69" t="e">
        <f>#REF!&amp;#REF!&amp;#REF!&amp;CH87&amp;CH88&amp;CH89</f>
        <v>#REF!</v>
      </c>
      <c r="CI90" s="69" t="e">
        <f>#REF!&amp;#REF!&amp;#REF!&amp;CI87&amp;CI88&amp;CI89</f>
        <v>#REF!</v>
      </c>
      <c r="CJ90" s="69" t="e">
        <f>#REF!&amp;#REF!&amp;#REF!&amp;CJ87&amp;CJ88&amp;CJ89</f>
        <v>#REF!</v>
      </c>
      <c r="CK90" s="69" t="e">
        <f>#REF!&amp;#REF!&amp;#REF!&amp;CK87&amp;CK88&amp;CK89</f>
        <v>#REF!</v>
      </c>
      <c r="CL90" s="69" t="e">
        <f>#REF!&amp;#REF!&amp;#REF!&amp;CL87&amp;CL88&amp;CL89</f>
        <v>#REF!</v>
      </c>
      <c r="CM90" s="69" t="e">
        <f>#REF!&amp;#REF!&amp;#REF!&amp;CM87&amp;CM88&amp;CM89</f>
        <v>#REF!</v>
      </c>
      <c r="CN90" s="69" t="e">
        <f>#REF!&amp;#REF!&amp;#REF!&amp;CN87&amp;CN88&amp;CN89</f>
        <v>#REF!</v>
      </c>
      <c r="CO90" s="69"/>
    </row>
    <row r="91" spans="1:93" ht="12.75" hidden="1">
      <c r="A91" s="69" t="s">
        <v>1</v>
      </c>
      <c r="B91" s="69"/>
      <c r="C91" s="70"/>
      <c r="D91" s="183">
        <f t="shared" si="29"/>
      </c>
      <c r="E91" s="183">
        <f t="shared" si="29"/>
      </c>
      <c r="F91" s="183">
        <f>IF(TRUNC(F64-F54-F58)&lt;&gt;(F64-F54-F58),"Column "&amp;$D$8&amp;", "&amp;F$15&amp;", Standard length"&amp;", Level "&amp;$C64&amp;"; ","")</f>
      </c>
      <c r="G91" s="183">
        <f>IF(TRUNC(G64-G54-G58)&lt;&gt;(G64-G54-G58),"Column "&amp;$D$8&amp;", "&amp;G$15&amp;", Standard length"&amp;", Level "&amp;$C64&amp;"; ","")</f>
      </c>
      <c r="H91" s="183"/>
      <c r="I91" s="183">
        <f t="shared" si="30"/>
      </c>
      <c r="J91" s="183">
        <f t="shared" si="30"/>
      </c>
      <c r="K91" s="183">
        <f>IF(TRUNC(K64-K54-K58)&lt;&gt;(K64-K54-K58),"Column "&amp;$I$8&amp;", "&amp;K$15&amp;", Standard length"&amp;", Level "&amp;$C64&amp;"; ","")</f>
      </c>
      <c r="L91" s="183">
        <f>IF(TRUNC(L64-L54-L58)&lt;&gt;(L64-L54-L58),"Column "&amp;$I$8&amp;", "&amp;L$15&amp;", Standard length"&amp;", Level "&amp;$C64&amp;"; ","")</f>
      </c>
      <c r="M91" s="183"/>
      <c r="N91" s="183">
        <f t="shared" si="31"/>
      </c>
      <c r="O91" s="183">
        <f t="shared" si="31"/>
      </c>
      <c r="P91" s="183">
        <f>IF(TRUNC(P64-P54-P58)&lt;&gt;(P64-P54-P58),"Column "&amp;$N$8&amp;", "&amp;P$15&amp;", Standard length"&amp;", Level "&amp;$C64&amp;"; ","")</f>
      </c>
      <c r="Q91" s="183">
        <f>IF(TRUNC(Q64-Q54-Q58)&lt;&gt;(Q64-Q54-Q58),"Column "&amp;$N$8&amp;", "&amp;Q$15&amp;", Standard length"&amp;", Level "&amp;$C64&amp;"; ","")</f>
      </c>
      <c r="R91" s="183"/>
      <c r="S91" s="183"/>
      <c r="T91" s="183"/>
      <c r="U91" s="183"/>
      <c r="V91" s="183"/>
      <c r="AC91" s="183">
        <f t="shared" si="32"/>
      </c>
      <c r="AD91" s="183">
        <f t="shared" si="32"/>
      </c>
      <c r="AE91" s="183">
        <f>IF(TRUNC(AE64-AE54-AE58)&lt;&gt;(AE64-AE54-AE58),"Column "&amp;$AC$8&amp;", "&amp;AE$15&amp;", Standard length"&amp;", Level "&amp;$C64&amp;"; ","")</f>
      </c>
      <c r="AF91" s="183">
        <f>IF(TRUNC(AF64-AF54-AF58)&lt;&gt;(AF64-AF54-AF58),"Column "&amp;$AC$8&amp;", "&amp;AF$15&amp;", Standard length"&amp;", Level "&amp;$C64&amp;"; ","")</f>
      </c>
      <c r="AG91" s="41"/>
      <c r="AH91" s="183">
        <f aca="true" t="shared" si="34" ref="AH91:AJ92">IF(TRUNC(AH64)&lt;&gt;AH64,"Column "&amp;$AH$8&amp;", Wholly franchised out to "&amp;AH$15&amp;", Standard length"&amp;", Level "&amp;$C64&amp;"; ","")</f>
      </c>
      <c r="AI91" s="183">
        <f t="shared" si="34"/>
      </c>
      <c r="AJ91" s="183">
        <f t="shared" si="34"/>
      </c>
      <c r="AK91" s="183"/>
      <c r="AL91" s="183">
        <f t="shared" si="33"/>
      </c>
      <c r="AM91" s="183">
        <f t="shared" si="33"/>
      </c>
      <c r="AN91" s="183">
        <f t="shared" si="33"/>
      </c>
      <c r="AO91" s="183"/>
      <c r="AP91" s="41"/>
      <c r="AQ91" s="183"/>
      <c r="AR91" s="183"/>
      <c r="AS91" s="183"/>
      <c r="AT91" s="183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P91" s="69"/>
      <c r="BQ91" s="69"/>
      <c r="BR91" s="70"/>
      <c r="BS91" s="69"/>
      <c r="BT91" s="69"/>
      <c r="BU91" s="69">
        <f>IF(TRUNC(BU71)&lt;&gt;BU71,"Level "&amp;$BQ71&amp;", Column"&amp;BU$70&amp;","&amp;BU$15&amp;";","")</f>
      </c>
      <c r="BV91" s="69"/>
      <c r="BW91" s="69">
        <f>IF(TRUNC(BW71)&lt;&gt;BW71,"Level "&amp;$BQ71&amp;", Column"&amp;BW$70&amp;","&amp;BW$15&amp;";","")</f>
      </c>
      <c r="BX91" s="69"/>
      <c r="BY91" s="69">
        <f>IF(TRUNC(BY71)&lt;&gt;BY71,"Level "&amp;$BQ71&amp;", Column"&amp;BY$70&amp;","&amp;BY$15&amp;";","")</f>
      </c>
      <c r="BZ91" s="69"/>
      <c r="CA91" s="69">
        <f>IF(TRUNC(CA71)&lt;&gt;CA71,"Level "&amp;$BQ71&amp;", Column"&amp;CA$70&amp;","&amp;CA$15&amp;";","")</f>
      </c>
      <c r="CB91" s="69"/>
      <c r="CC91" s="69">
        <f>IF(TRUNC(CC71)&lt;&gt;CC71,"Level "&amp;$BQ71&amp;", Column"&amp;CC$70&amp;","&amp;CC$15&amp;";","")</f>
      </c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</row>
    <row r="92" spans="1:93" ht="12.75" hidden="1">
      <c r="A92" s="69" t="s">
        <v>1</v>
      </c>
      <c r="B92" s="69"/>
      <c r="C92" s="70"/>
      <c r="D92" s="183">
        <f t="shared" si="29"/>
      </c>
      <c r="E92" s="183">
        <f t="shared" si="29"/>
      </c>
      <c r="F92" s="183">
        <f>IF(TRUNC(F65-F59)&lt;&gt;(F65-F59),"Column "&amp;$D$8&amp;", "&amp;F$15&amp;", Standard length"&amp;", Level "&amp;$C65&amp;"; ","")</f>
      </c>
      <c r="G92" s="183">
        <f>IF(TRUNC(G65-G59)&lt;&gt;(G65-G59),"Column "&amp;$D$8&amp;", "&amp;G$15&amp;", Standard length"&amp;", Level "&amp;$C65&amp;"; ","")</f>
      </c>
      <c r="H92" s="183"/>
      <c r="I92" s="183">
        <f t="shared" si="30"/>
      </c>
      <c r="J92" s="183">
        <f t="shared" si="30"/>
      </c>
      <c r="K92" s="183">
        <f>IF(TRUNC(K65-K59)&lt;&gt;(K65-K59),"Column "&amp;$I$8&amp;", "&amp;K$15&amp;", Standard length"&amp;", Level "&amp;$C65&amp;"; ","")</f>
      </c>
      <c r="L92" s="183">
        <f>IF(TRUNC(L65-L59)&lt;&gt;(L65-L59),"Column "&amp;$I$8&amp;", "&amp;L$15&amp;", Standard length"&amp;", Level "&amp;$C65&amp;"; ","")</f>
      </c>
      <c r="M92" s="183"/>
      <c r="N92" s="183">
        <f t="shared" si="31"/>
      </c>
      <c r="O92" s="183">
        <f t="shared" si="31"/>
      </c>
      <c r="P92" s="183">
        <f>IF(TRUNC(P65-P59)&lt;&gt;(P65-P59),"Column "&amp;$N$8&amp;", "&amp;P$15&amp;", Standard length"&amp;", Level "&amp;$C65&amp;"; ","")</f>
      </c>
      <c r="Q92" s="183">
        <f>IF(TRUNC(Q65-Q59)&lt;&gt;(Q65-Q59),"Column "&amp;$N$8&amp;", "&amp;Q$15&amp;", Standard length"&amp;", Level "&amp;$C65&amp;"; ","")</f>
      </c>
      <c r="R92" s="183"/>
      <c r="S92" s="183"/>
      <c r="T92" s="183"/>
      <c r="U92" s="183"/>
      <c r="V92" s="183"/>
      <c r="AC92" s="183">
        <f t="shared" si="32"/>
      </c>
      <c r="AD92" s="183">
        <f t="shared" si="32"/>
      </c>
      <c r="AE92" s="183">
        <f>IF(TRUNC(AE65-AE59)&lt;&gt;(AE65-AE59),"Column "&amp;$AC$8&amp;", "&amp;AE$15&amp;", Standard length"&amp;", Level "&amp;$C65&amp;"; ","")</f>
      </c>
      <c r="AF92" s="183">
        <f>IF(TRUNC(AF65-AF59)&lt;&gt;(AF65-AF59),"Column "&amp;$AC$8&amp;", "&amp;AF$15&amp;", Standard length"&amp;", Level "&amp;$C65&amp;"; ","")</f>
      </c>
      <c r="AG92" s="41"/>
      <c r="AH92" s="183">
        <f t="shared" si="34"/>
      </c>
      <c r="AI92" s="183">
        <f t="shared" si="34"/>
      </c>
      <c r="AJ92" s="183">
        <f t="shared" si="34"/>
      </c>
      <c r="AK92" s="183"/>
      <c r="AL92" s="183">
        <f t="shared" si="33"/>
      </c>
      <c r="AM92" s="183">
        <f t="shared" si="33"/>
      </c>
      <c r="AN92" s="183">
        <f t="shared" si="33"/>
      </c>
      <c r="AO92" s="183"/>
      <c r="AP92" s="41"/>
      <c r="AQ92" s="183"/>
      <c r="AR92" s="183"/>
      <c r="AS92" s="183"/>
      <c r="AT92" s="183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P92" s="69"/>
      <c r="BQ92" s="69"/>
      <c r="BR92" s="70"/>
      <c r="BS92" s="69"/>
      <c r="BT92" s="69"/>
      <c r="BU92" s="69">
        <f>IF(TRUNC(BU72)&lt;&gt;BU72,"Level "&amp;$BQ72&amp;", Column"&amp;BU$70&amp;","&amp;BU$15&amp;";","")</f>
      </c>
      <c r="BV92" s="69"/>
      <c r="BW92" s="69">
        <f>IF(TRUNC(BW72)&lt;&gt;BW72,"Level "&amp;$BQ72&amp;", Column"&amp;BW$70&amp;","&amp;BW$15&amp;";","")</f>
      </c>
      <c r="BX92" s="69"/>
      <c r="BY92" s="69">
        <f>IF(TRUNC(BY72)&lt;&gt;BY72,"Level "&amp;$BQ72&amp;", Column"&amp;BY$70&amp;","&amp;BY$15&amp;";","")</f>
      </c>
      <c r="BZ92" s="69"/>
      <c r="CA92" s="69">
        <f>IF(TRUNC(CA72)&lt;&gt;CA72,"Level "&amp;$BQ72&amp;", Column"&amp;CA$70&amp;","&amp;CA$15&amp;";","")</f>
      </c>
      <c r="CB92" s="69"/>
      <c r="CC92" s="69">
        <f>IF(TRUNC(CC72)&lt;&gt;CC72,"Level "&amp;$BQ72&amp;", Column"&amp;CC$70&amp;","&amp;CC$15&amp;";","")</f>
      </c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</row>
    <row r="93" spans="1:93" ht="12.75" hidden="1">
      <c r="A93" s="185" t="s">
        <v>1</v>
      </c>
      <c r="B93" s="69"/>
      <c r="C93" s="70"/>
      <c r="D93" s="183">
        <f aca="true" t="shared" si="35" ref="D93:E95">IF(TRUNC(D66)&lt;&gt;D66,"Column "&amp;$D$8&amp;", "&amp;D$15&amp;", Long length"&amp;", Level "&amp;$C66&amp;"; ","")</f>
      </c>
      <c r="E93" s="183">
        <f t="shared" si="35"/>
      </c>
      <c r="F93" s="183">
        <f aca="true" t="shared" si="36" ref="F93:G95">IF(TRUNC(F66-F60)&lt;&gt;(F66-F60),"Column "&amp;$D$8&amp;", "&amp;F$15&amp;", Long length"&amp;", Level "&amp;$C66&amp;"; ","")</f>
      </c>
      <c r="G93" s="183">
        <f t="shared" si="36"/>
      </c>
      <c r="H93" s="183"/>
      <c r="I93" s="183">
        <f aca="true" t="shared" si="37" ref="I93:J95">IF(TRUNC(I66)&lt;&gt;I66,"Column "&amp;$I$8&amp;", "&amp;I$15&amp;", Long length"&amp;", Level "&amp;$C66&amp;"; ","")</f>
      </c>
      <c r="J93" s="183">
        <f t="shared" si="37"/>
      </c>
      <c r="K93" s="183">
        <f aca="true" t="shared" si="38" ref="K93:L95">IF(TRUNC(K66-K60)&lt;&gt;(K66-K60),"Column "&amp;$I$8&amp;", "&amp;K$15&amp;", Long length"&amp;", Level "&amp;$C66&amp;"; ","")</f>
      </c>
      <c r="L93" s="183">
        <f t="shared" si="38"/>
      </c>
      <c r="M93" s="183"/>
      <c r="N93" s="183">
        <f aca="true" t="shared" si="39" ref="N93:O95">IF(TRUNC(N66)&lt;&gt;N66,"Column "&amp;$N$8&amp;", "&amp;N$15&amp;", Long length"&amp;", Level "&amp;$C66&amp;"; ","")</f>
      </c>
      <c r="O93" s="183">
        <f t="shared" si="39"/>
      </c>
      <c r="P93" s="183">
        <f aca="true" t="shared" si="40" ref="P93:Q95">IF(TRUNC(P66-P60)&lt;&gt;(P66-P60),"Column "&amp;$N$8&amp;", "&amp;P$15&amp;", Long length"&amp;", Level "&amp;$C66&amp;"; ","")</f>
      </c>
      <c r="Q93" s="183">
        <f t="shared" si="40"/>
      </c>
      <c r="R93" s="183"/>
      <c r="S93" s="183"/>
      <c r="T93" s="183"/>
      <c r="U93" s="183"/>
      <c r="V93" s="183"/>
      <c r="AC93" s="183">
        <f aca="true" t="shared" si="41" ref="AC93:AD95">IF(TRUNC(AC66)&lt;&gt;AC66,"Column "&amp;$AC$8&amp;", "&amp;AC$15&amp;", Long length"&amp;", Level "&amp;$C66&amp;"; ","")</f>
      </c>
      <c r="AD93" s="183">
        <f t="shared" si="41"/>
      </c>
      <c r="AE93" s="183">
        <f aca="true" t="shared" si="42" ref="AE93:AF95">IF(TRUNC(AE66-AE60)&lt;&gt;(AE66-AE60),"Column "&amp;$AC$8&amp;", "&amp;AE$15&amp;", Long length"&amp;", Level "&amp;$C66&amp;"; ","")</f>
      </c>
      <c r="AF93" s="183">
        <f t="shared" si="42"/>
      </c>
      <c r="AG93" s="41"/>
      <c r="AH93" s="183">
        <f>IF(TRUNC(AH66)&lt;&gt;AH66,"Column "&amp;$AH$8&amp;", Wholly franchised out to "&amp;AH$15&amp;", Long length"&amp;", Level "&amp;$C66&amp;"; ","")</f>
      </c>
      <c r="AI93" s="183">
        <f>IF(TRUNC(AI66)&lt;&gt;AI66,"Column "&amp;$AH$8&amp;", Wholly franchised out to "&amp;AI$15&amp;", Long length"&amp;", Level "&amp;$C66&amp;"; ","")</f>
      </c>
      <c r="AJ93" s="183">
        <f>IF(TRUNC(AJ66)&lt;&gt;AJ66,"Column "&amp;$AH$8&amp;", Wholly franchised out to "&amp;AJ$15&amp;", Long length"&amp;", Level "&amp;$C66&amp;"; ","")</f>
      </c>
      <c r="AK93" s="183"/>
      <c r="AL93" s="183">
        <f aca="true" t="shared" si="43" ref="AL93:AN95">IF(TRUNC(AL66)&lt;&gt;AL66,"Column "&amp;$AH$8&amp;", Partially franchised out to "&amp;AL$15&amp;", Long length"&amp;", Level "&amp;$C66&amp;"; ","")</f>
      </c>
      <c r="AM93" s="183">
        <f t="shared" si="43"/>
      </c>
      <c r="AN93" s="183">
        <f t="shared" si="43"/>
      </c>
      <c r="AO93" s="183"/>
      <c r="AP93" s="41"/>
      <c r="AQ93" s="183"/>
      <c r="AR93" s="183"/>
      <c r="AS93" s="183"/>
      <c r="AT93" s="183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P93" s="69"/>
      <c r="BQ93" s="69"/>
      <c r="BR93" s="70"/>
      <c r="BS93" s="69"/>
      <c r="BT93" s="69"/>
      <c r="BU93" s="69">
        <f>BU90&amp;BU91&amp;BU92</f>
      </c>
      <c r="BV93" s="69"/>
      <c r="BW93" s="69">
        <f>BW90&amp;BW91&amp;BW92</f>
      </c>
      <c r="BX93" s="69"/>
      <c r="BY93" s="69">
        <f>BY90&amp;BY91&amp;BY92</f>
      </c>
      <c r="BZ93" s="69"/>
      <c r="CA93" s="69">
        <f>CA90&amp;CA91&amp;CA92</f>
      </c>
      <c r="CB93" s="69"/>
      <c r="CC93" s="69">
        <f>CC90&amp;CC91&amp;CC92</f>
      </c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</row>
    <row r="94" spans="1:93" ht="12.75" hidden="1">
      <c r="A94" s="185" t="s">
        <v>1</v>
      </c>
      <c r="B94" s="185"/>
      <c r="C94" s="70"/>
      <c r="D94" s="183">
        <f t="shared" si="35"/>
      </c>
      <c r="E94" s="183">
        <f t="shared" si="35"/>
      </c>
      <c r="F94" s="183">
        <f t="shared" si="36"/>
      </c>
      <c r="G94" s="183">
        <f t="shared" si="36"/>
      </c>
      <c r="H94" s="41"/>
      <c r="I94" s="183">
        <f t="shared" si="37"/>
      </c>
      <c r="J94" s="183">
        <f t="shared" si="37"/>
      </c>
      <c r="K94" s="183">
        <f t="shared" si="38"/>
      </c>
      <c r="L94" s="183">
        <f t="shared" si="38"/>
      </c>
      <c r="M94" s="41"/>
      <c r="N94" s="183">
        <f t="shared" si="39"/>
      </c>
      <c r="O94" s="183">
        <f t="shared" si="39"/>
      </c>
      <c r="P94" s="183">
        <f t="shared" si="40"/>
      </c>
      <c r="Q94" s="183">
        <f t="shared" si="40"/>
      </c>
      <c r="R94" s="41"/>
      <c r="S94" s="183"/>
      <c r="T94" s="183"/>
      <c r="U94" s="183"/>
      <c r="V94" s="183"/>
      <c r="AC94" s="183">
        <f t="shared" si="41"/>
      </c>
      <c r="AD94" s="183">
        <f t="shared" si="41"/>
      </c>
      <c r="AE94" s="183">
        <f t="shared" si="42"/>
      </c>
      <c r="AF94" s="183">
        <f t="shared" si="42"/>
      </c>
      <c r="AG94" s="41"/>
      <c r="AH94" s="183">
        <f aca="true" t="shared" si="44" ref="AH94:AJ95">IF(TRUNC(AH67)&lt;&gt;AH67,"Column "&amp;$AH$8&amp;", Wholly franchised out to "&amp;AH$15&amp;", Long length"&amp;", Level "&amp;$C67&amp;"; ","")</f>
      </c>
      <c r="AI94" s="183">
        <f t="shared" si="44"/>
      </c>
      <c r="AJ94" s="183">
        <f t="shared" si="44"/>
      </c>
      <c r="AK94" s="183"/>
      <c r="AL94" s="183">
        <f t="shared" si="43"/>
      </c>
      <c r="AM94" s="183">
        <f t="shared" si="43"/>
      </c>
      <c r="AN94" s="183">
        <f t="shared" si="43"/>
      </c>
      <c r="AO94" s="183"/>
      <c r="AP94" s="41"/>
      <c r="AQ94" s="183"/>
      <c r="AR94" s="183"/>
      <c r="AS94" s="183"/>
      <c r="AT94" s="183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P94" s="69"/>
      <c r="BQ94" s="69"/>
      <c r="BR94" s="70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</row>
    <row r="95" spans="1:93" ht="12.75" hidden="1">
      <c r="A95" s="69" t="s">
        <v>1</v>
      </c>
      <c r="B95" s="185"/>
      <c r="C95" s="70"/>
      <c r="D95" s="183">
        <f t="shared" si="35"/>
      </c>
      <c r="E95" s="183">
        <f t="shared" si="35"/>
      </c>
      <c r="F95" s="183">
        <f t="shared" si="36"/>
      </c>
      <c r="G95" s="183">
        <f t="shared" si="36"/>
      </c>
      <c r="H95" s="41"/>
      <c r="I95" s="183">
        <f t="shared" si="37"/>
      </c>
      <c r="J95" s="183">
        <f t="shared" si="37"/>
      </c>
      <c r="K95" s="183">
        <f t="shared" si="38"/>
      </c>
      <c r="L95" s="183">
        <f t="shared" si="38"/>
      </c>
      <c r="M95" s="41"/>
      <c r="N95" s="183">
        <f t="shared" si="39"/>
      </c>
      <c r="O95" s="183">
        <f t="shared" si="39"/>
      </c>
      <c r="P95" s="183">
        <f t="shared" si="40"/>
      </c>
      <c r="Q95" s="183">
        <f t="shared" si="40"/>
      </c>
      <c r="R95" s="41"/>
      <c r="S95" s="183"/>
      <c r="T95" s="183"/>
      <c r="U95" s="183"/>
      <c r="V95" s="183"/>
      <c r="AC95" s="183">
        <f t="shared" si="41"/>
      </c>
      <c r="AD95" s="183">
        <f t="shared" si="41"/>
      </c>
      <c r="AE95" s="183">
        <f t="shared" si="42"/>
      </c>
      <c r="AF95" s="183">
        <f t="shared" si="42"/>
      </c>
      <c r="AG95" s="41"/>
      <c r="AH95" s="183">
        <f t="shared" si="44"/>
      </c>
      <c r="AI95" s="183">
        <f t="shared" si="44"/>
      </c>
      <c r="AJ95" s="183">
        <f t="shared" si="44"/>
      </c>
      <c r="AK95" s="183"/>
      <c r="AL95" s="183">
        <f t="shared" si="43"/>
      </c>
      <c r="AM95" s="183">
        <f t="shared" si="43"/>
      </c>
      <c r="AN95" s="183">
        <f t="shared" si="43"/>
      </c>
      <c r="AO95" s="183"/>
      <c r="AP95" s="41"/>
      <c r="AQ95" s="183"/>
      <c r="AR95" s="183"/>
      <c r="AS95" s="183"/>
      <c r="AT95" s="183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P95" s="69"/>
      <c r="BQ95" s="69"/>
      <c r="BR95" s="70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</row>
    <row r="96" spans="1:93" ht="12.75" hidden="1">
      <c r="A96" s="67" t="s">
        <v>1</v>
      </c>
      <c r="B96" s="69"/>
      <c r="C96" s="70"/>
      <c r="D96" s="183">
        <f>D90&amp;D91&amp;D92&amp;D93&amp;D94&amp;D95</f>
      </c>
      <c r="E96" s="183">
        <f>E90&amp;E91&amp;E92&amp;E93&amp;E94&amp;E95</f>
      </c>
      <c r="F96" s="183">
        <f>F90&amp;F91&amp;F92&amp;F93&amp;F94&amp;F95</f>
      </c>
      <c r="G96" s="183">
        <f>G90&amp;G91&amp;G92&amp;G93&amp;G94&amp;G95</f>
      </c>
      <c r="H96" s="41"/>
      <c r="I96" s="183">
        <f>I90&amp;I91&amp;I92&amp;I93&amp;I94&amp;I95</f>
      </c>
      <c r="J96" s="183">
        <f>J90&amp;J91&amp;J92&amp;J93&amp;J94&amp;J95</f>
      </c>
      <c r="K96" s="183">
        <f>K90&amp;K91&amp;K92&amp;K93&amp;K94&amp;K95</f>
      </c>
      <c r="L96" s="183">
        <f>L90&amp;L91&amp;L92&amp;L93&amp;L94&amp;L95</f>
      </c>
      <c r="M96" s="41"/>
      <c r="N96" s="183">
        <f>N90&amp;N91&amp;N92&amp;N93&amp;N94&amp;N95</f>
      </c>
      <c r="O96" s="183">
        <f>O90&amp;O91&amp;O92&amp;O93&amp;O94&amp;O95</f>
      </c>
      <c r="P96" s="183">
        <f>P90&amp;P91&amp;P92&amp;P93&amp;P94&amp;P95</f>
      </c>
      <c r="Q96" s="183">
        <f>Q90&amp;Q91&amp;Q92&amp;Q93&amp;Q94&amp;Q95</f>
      </c>
      <c r="R96" s="41"/>
      <c r="S96" s="183"/>
      <c r="T96" s="183"/>
      <c r="U96" s="183"/>
      <c r="V96" s="183"/>
      <c r="AC96" s="183">
        <f>AC90&amp;AC91&amp;AC92&amp;AC93&amp;AC94&amp;AC95</f>
      </c>
      <c r="AD96" s="183">
        <f>AD90&amp;AD91&amp;AD92&amp;AD93&amp;AD94&amp;AD95</f>
      </c>
      <c r="AE96" s="183">
        <f>AE90&amp;AE91&amp;AE92&amp;AE93&amp;AE94&amp;AE95</f>
      </c>
      <c r="AF96" s="183">
        <f>AF90&amp;AF91&amp;AF92&amp;AF93&amp;AF94&amp;AF95</f>
      </c>
      <c r="AG96" s="41"/>
      <c r="AH96" s="183">
        <f aca="true" t="shared" si="45" ref="AH96:AN96">AH90&amp;AH91&amp;AH92&amp;AH93&amp;AH94&amp;AH95</f>
      </c>
      <c r="AI96" s="183">
        <f t="shared" si="45"/>
      </c>
      <c r="AJ96" s="183">
        <f t="shared" si="45"/>
      </c>
      <c r="AK96" s="183"/>
      <c r="AL96" s="183">
        <f t="shared" si="45"/>
      </c>
      <c r="AM96" s="183">
        <f t="shared" si="45"/>
      </c>
      <c r="AN96" s="183">
        <f t="shared" si="45"/>
      </c>
      <c r="AO96" s="183"/>
      <c r="AP96" s="41"/>
      <c r="AQ96" s="183"/>
      <c r="AR96" s="183"/>
      <c r="AS96" s="183"/>
      <c r="AT96" s="183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P96" s="69"/>
      <c r="BQ96" s="69"/>
      <c r="BR96" s="70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</row>
    <row r="97" ht="12.75" hidden="1"/>
    <row r="98" spans="1:34" ht="12.75" hidden="1">
      <c r="A98" s="67" t="s">
        <v>232</v>
      </c>
      <c r="F98" s="67" t="s">
        <v>234</v>
      </c>
      <c r="N98" s="67" t="s">
        <v>235</v>
      </c>
      <c r="AC98" s="67" t="s">
        <v>236</v>
      </c>
      <c r="AH98" s="67" t="s">
        <v>237</v>
      </c>
    </row>
    <row r="99" spans="1:34" ht="12.75" hidden="1">
      <c r="A99" s="69" t="s">
        <v>1</v>
      </c>
      <c r="F99" s="67" t="s">
        <v>227</v>
      </c>
      <c r="G99" s="67" t="s">
        <v>228</v>
      </c>
      <c r="M99" s="67" t="s">
        <v>10</v>
      </c>
      <c r="N99" s="69">
        <f aca="true" t="shared" si="46" ref="N99:Q101">IF(N17&gt;0,""&amp;$A$17&amp;", "&amp;N$15&amp;", Standard length"&amp;", Level "&amp;$C17&amp;"; ","")</f>
      </c>
      <c r="O99" s="69">
        <f t="shared" si="46"/>
      </c>
      <c r="P99" s="69">
        <f t="shared" si="46"/>
      </c>
      <c r="Q99" s="69">
        <f t="shared" si="46"/>
      </c>
      <c r="AB99" s="67" t="s">
        <v>10</v>
      </c>
      <c r="AC99" s="69">
        <f aca="true" t="shared" si="47" ref="AC99:AF101">IF(AC17&gt;(D17+I17),""&amp;$A$17&amp;", "&amp;AC$15&amp;", Standard length"&amp;", Level "&amp;$C17&amp;"; ","")</f>
      </c>
      <c r="AD99" s="69">
        <f t="shared" si="47"/>
      </c>
      <c r="AE99" s="69">
        <f t="shared" si="47"/>
      </c>
      <c r="AF99" s="69">
        <f t="shared" si="47"/>
      </c>
      <c r="AG99" s="67" t="s">
        <v>10</v>
      </c>
      <c r="AH99" s="69">
        <f>IF((SUM(AH17:AN17)&gt;SUM(S17:T17)),""&amp;$A$17&amp;", Standard length"&amp;", Level "&amp;$C17&amp;"; ","")</f>
      </c>
    </row>
    <row r="100" spans="1:34" ht="12.75" hidden="1">
      <c r="A100" s="69" t="s">
        <v>1</v>
      </c>
      <c r="D100" s="67" t="s">
        <v>168</v>
      </c>
      <c r="E100" s="67" t="s">
        <v>9</v>
      </c>
      <c r="F100" s="183">
        <f aca="true" t="shared" si="48" ref="F100:G102">IF(TRUNC(F57)&lt;&gt;F57,"Column "&amp;$D$8&amp;", "&amp;F$15&amp;", Standard length"&amp;", Level "&amp;$C57&amp;"; ","")</f>
      </c>
      <c r="G100" s="183">
        <f t="shared" si="48"/>
      </c>
      <c r="N100" s="69">
        <f t="shared" si="46"/>
      </c>
      <c r="O100" s="69">
        <f t="shared" si="46"/>
      </c>
      <c r="P100" s="69">
        <f t="shared" si="46"/>
      </c>
      <c r="Q100" s="69">
        <f t="shared" si="46"/>
      </c>
      <c r="AC100" s="69">
        <f t="shared" si="47"/>
      </c>
      <c r="AD100" s="69">
        <f t="shared" si="47"/>
      </c>
      <c r="AE100" s="69">
        <f t="shared" si="47"/>
      </c>
      <c r="AF100" s="69">
        <f t="shared" si="47"/>
      </c>
      <c r="AH100" s="69">
        <f>IF((SUM(AH18:AN18)&gt;SUM(S18:T18)),""&amp;$A$17&amp;", Standard length"&amp;", Level "&amp;$C18&amp;"; ","")</f>
      </c>
    </row>
    <row r="101" spans="1:34" ht="12.75" hidden="1">
      <c r="A101" s="69" t="s">
        <v>1</v>
      </c>
      <c r="E101" s="67" t="s">
        <v>12</v>
      </c>
      <c r="F101" s="183">
        <f t="shared" si="48"/>
      </c>
      <c r="G101" s="183">
        <f t="shared" si="48"/>
      </c>
      <c r="N101" s="69">
        <f t="shared" si="46"/>
      </c>
      <c r="O101" s="69">
        <f t="shared" si="46"/>
      </c>
      <c r="P101" s="69">
        <f t="shared" si="46"/>
      </c>
      <c r="Q101" s="69">
        <f t="shared" si="46"/>
      </c>
      <c r="AC101" s="69">
        <f t="shared" si="47"/>
      </c>
      <c r="AD101" s="69">
        <f t="shared" si="47"/>
      </c>
      <c r="AE101" s="69">
        <f t="shared" si="47"/>
      </c>
      <c r="AF101" s="69">
        <f t="shared" si="47"/>
      </c>
      <c r="AH101" s="69">
        <f>IF((SUM(AH19:AN19)&gt;SUM(S19:T19)),""&amp;$A$17&amp;", Standard length"&amp;", Level "&amp;$C19&amp;"; ","")</f>
      </c>
    </row>
    <row r="102" spans="1:34" ht="12.75" hidden="1">
      <c r="A102" s="185" t="s">
        <v>1</v>
      </c>
      <c r="E102" s="67" t="s">
        <v>13</v>
      </c>
      <c r="F102" s="183">
        <f t="shared" si="48"/>
      </c>
      <c r="G102" s="183">
        <f t="shared" si="48"/>
      </c>
      <c r="N102" s="69">
        <f aca="true" t="shared" si="49" ref="N102:Q104">IF(N20&gt;0,""&amp;$A$17&amp;", "&amp;N$15&amp;", Long length"&amp;", Level "&amp;$C20&amp;"; ","")</f>
      </c>
      <c r="O102" s="69">
        <f t="shared" si="49"/>
      </c>
      <c r="P102" s="69">
        <f t="shared" si="49"/>
      </c>
      <c r="Q102" s="69">
        <f t="shared" si="49"/>
      </c>
      <c r="AC102" s="69">
        <f>IF(AC20&gt;(D20+I20),""&amp;$A$17&amp;", "&amp;AC$15&amp;", Long length"&amp;", Level "&amp;$C20&amp;"; ","")</f>
      </c>
      <c r="AD102" s="69">
        <f>IF(AD20&gt;(E20+J20),""&amp;$A$17&amp;", "&amp;AD$15&amp;", Long length"&amp;", Level "&amp;$C20&amp;"; ","")</f>
      </c>
      <c r="AE102" s="69">
        <f>IF(AE20&gt;(F20+K20),""&amp;$A$17&amp;", "&amp;AE$15&amp;", Long length"&amp;", Level "&amp;$C20&amp;"; ","")</f>
      </c>
      <c r="AF102" s="69">
        <f>IF(AF20&gt;(G20+L20),""&amp;$A$17&amp;", "&amp;AF$15&amp;", Long length"&amp;", Level "&amp;$C20&amp;"; ","")</f>
      </c>
      <c r="AH102" s="69">
        <f>IF((SUM(AH20:AN20)&gt;SUM(S20:T20)),""&amp;$A$17&amp;", Long length"&amp;", Level "&amp;$C20&amp;"; ","")</f>
      </c>
    </row>
    <row r="103" spans="1:34" ht="12.75" hidden="1">
      <c r="A103" s="185" t="s">
        <v>1</v>
      </c>
      <c r="E103" s="67" t="s">
        <v>9</v>
      </c>
      <c r="F103" s="183">
        <f aca="true" t="shared" si="50" ref="F103:G105">IF(TRUNC(F60)&lt;&gt;F60,"Column "&amp;$D$8&amp;", "&amp;F$15&amp;", Long length"&amp;", Level "&amp;$C60&amp;"; ","")</f>
      </c>
      <c r="G103" s="183">
        <f t="shared" si="50"/>
      </c>
      <c r="N103" s="69">
        <f t="shared" si="49"/>
      </c>
      <c r="O103" s="69">
        <f t="shared" si="49"/>
      </c>
      <c r="P103" s="69">
        <f t="shared" si="49"/>
      </c>
      <c r="Q103" s="69">
        <f t="shared" si="49"/>
      </c>
      <c r="AC103" s="69">
        <f aca="true" t="shared" si="51" ref="AC103:AF104">IF(AC21&gt;(D21+I21),""&amp;$A$17&amp;", "&amp;AC$15&amp;", Long length"&amp;", Level "&amp;$C21&amp;"; ","")</f>
      </c>
      <c r="AD103" s="69">
        <f t="shared" si="51"/>
      </c>
      <c r="AE103" s="69">
        <f t="shared" si="51"/>
      </c>
      <c r="AF103" s="69">
        <f t="shared" si="51"/>
      </c>
      <c r="AH103" s="69">
        <f>IF((SUM(AH21:AN21)&gt;SUM(S21:T21)),""&amp;$A$17&amp;", Long length"&amp;", Level "&amp;$C21&amp;"; ","")</f>
      </c>
    </row>
    <row r="104" spans="1:34" ht="12.75" hidden="1">
      <c r="A104" s="69" t="s">
        <v>1</v>
      </c>
      <c r="E104" s="67" t="s">
        <v>12</v>
      </c>
      <c r="F104" s="183">
        <f t="shared" si="50"/>
      </c>
      <c r="G104" s="183">
        <f t="shared" si="50"/>
      </c>
      <c r="N104" s="69">
        <f t="shared" si="49"/>
      </c>
      <c r="O104" s="69">
        <f t="shared" si="49"/>
      </c>
      <c r="P104" s="69">
        <f t="shared" si="49"/>
      </c>
      <c r="Q104" s="69">
        <f t="shared" si="49"/>
      </c>
      <c r="AC104" s="69">
        <f t="shared" si="51"/>
      </c>
      <c r="AD104" s="69">
        <f t="shared" si="51"/>
      </c>
      <c r="AE104" s="69">
        <f t="shared" si="51"/>
      </c>
      <c r="AF104" s="69">
        <f t="shared" si="51"/>
      </c>
      <c r="AH104" s="69">
        <f>IF((SUM(AH22:AN22)&gt;SUM(S22:T22)),""&amp;$A$17&amp;", Long length"&amp;", Level "&amp;$C22&amp;"; ","")</f>
      </c>
    </row>
    <row r="105" spans="1:34" ht="12.75" hidden="1">
      <c r="A105" s="67" t="s">
        <v>1</v>
      </c>
      <c r="E105" s="67" t="s">
        <v>13</v>
      </c>
      <c r="F105" s="183">
        <f t="shared" si="50"/>
      </c>
      <c r="G105" s="183">
        <f t="shared" si="50"/>
      </c>
      <c r="M105" s="67" t="s">
        <v>16</v>
      </c>
      <c r="N105" s="69">
        <f aca="true" t="shared" si="52" ref="N105:Q107">IF(N23&gt;0,""&amp;$A$23&amp;", "&amp;N$15&amp;", Standard length"&amp;", Level "&amp;$C23&amp;"; ","")</f>
      </c>
      <c r="O105" s="69">
        <f t="shared" si="52"/>
      </c>
      <c r="P105" s="69">
        <f t="shared" si="52"/>
      </c>
      <c r="Q105" s="69">
        <f t="shared" si="52"/>
      </c>
      <c r="AB105" s="67" t="s">
        <v>16</v>
      </c>
      <c r="AC105" s="69">
        <f aca="true" t="shared" si="53" ref="AC105:AF107">IF(AC23&gt;(D23+I23),""&amp;$A$23&amp;", "&amp;AC$15&amp;", Standard length"&amp;", Level "&amp;$C23&amp;"; ","")</f>
      </c>
      <c r="AD105" s="69">
        <f t="shared" si="53"/>
      </c>
      <c r="AE105" s="69">
        <f t="shared" si="53"/>
      </c>
      <c r="AF105" s="69">
        <f t="shared" si="53"/>
      </c>
      <c r="AG105" s="67" t="s">
        <v>16</v>
      </c>
      <c r="AH105" s="69">
        <f>IF((SUM(AH23:AN23)&gt;SUM(S23:T23)),""&amp;$A$23&amp;", Standard length"&amp;", Level "&amp;$C23&amp;"; ","")</f>
      </c>
    </row>
    <row r="106" spans="1:34" ht="12.75" hidden="1">
      <c r="A106" s="67" t="s">
        <v>1</v>
      </c>
      <c r="D106" s="67" t="s">
        <v>169</v>
      </c>
      <c r="E106" s="67" t="s">
        <v>9</v>
      </c>
      <c r="F106" s="183">
        <f aca="true" t="shared" si="54" ref="F106:G108">IF(TRUNC(K57)&lt;&gt;K57,"Column "&amp;$I$8&amp;", "&amp;K$15&amp;", Standard length"&amp;", Level "&amp;$C57&amp;"; ","")</f>
      </c>
      <c r="G106" s="183">
        <f t="shared" si="54"/>
      </c>
      <c r="N106" s="69">
        <f t="shared" si="52"/>
      </c>
      <c r="O106" s="69">
        <f t="shared" si="52"/>
      </c>
      <c r="P106" s="69">
        <f t="shared" si="52"/>
      </c>
      <c r="Q106" s="69">
        <f t="shared" si="52"/>
      </c>
      <c r="AC106" s="69">
        <f t="shared" si="53"/>
      </c>
      <c r="AD106" s="69">
        <f t="shared" si="53"/>
      </c>
      <c r="AE106" s="69">
        <f t="shared" si="53"/>
      </c>
      <c r="AF106" s="69">
        <f t="shared" si="53"/>
      </c>
      <c r="AH106" s="69">
        <f>IF((SUM(AH24:AN24)&gt;SUM(S24:T24)),""&amp;$A$23&amp;", Standard length"&amp;", Level "&amp;$C24&amp;"; ","")</f>
      </c>
    </row>
    <row r="107" spans="1:34" ht="12.75" hidden="1">
      <c r="A107" s="69" t="s">
        <v>1</v>
      </c>
      <c r="E107" s="67" t="s">
        <v>12</v>
      </c>
      <c r="F107" s="183">
        <f t="shared" si="54"/>
      </c>
      <c r="G107" s="183">
        <f t="shared" si="54"/>
      </c>
      <c r="N107" s="69">
        <f t="shared" si="52"/>
      </c>
      <c r="O107" s="69">
        <f t="shared" si="52"/>
      </c>
      <c r="P107" s="69">
        <f t="shared" si="52"/>
      </c>
      <c r="Q107" s="69">
        <f t="shared" si="52"/>
      </c>
      <c r="AC107" s="69">
        <f t="shared" si="53"/>
      </c>
      <c r="AD107" s="69">
        <f t="shared" si="53"/>
      </c>
      <c r="AE107" s="69">
        <f t="shared" si="53"/>
      </c>
      <c r="AF107" s="69">
        <f t="shared" si="53"/>
      </c>
      <c r="AH107" s="69">
        <f>IF((SUM(AH25:AN25)&gt;SUM(S25:T25)),""&amp;$A$23&amp;", Standard length"&amp;", Level "&amp;$C25&amp;"; ","")</f>
      </c>
    </row>
    <row r="108" spans="1:34" ht="12.75" hidden="1">
      <c r="A108" s="67" t="s">
        <v>1</v>
      </c>
      <c r="E108" s="67" t="s">
        <v>13</v>
      </c>
      <c r="F108" s="183">
        <f t="shared" si="54"/>
      </c>
      <c r="G108" s="183">
        <f t="shared" si="54"/>
      </c>
      <c r="N108" s="69">
        <f aca="true" t="shared" si="55" ref="N108:Q110">IF(N26&gt;0,""&amp;$A$23&amp;", "&amp;N$15&amp;", Long length"&amp;", Level "&amp;$C26&amp;"; ","")</f>
      </c>
      <c r="O108" s="69">
        <f t="shared" si="55"/>
      </c>
      <c r="P108" s="69">
        <f t="shared" si="55"/>
      </c>
      <c r="Q108" s="69">
        <f t="shared" si="55"/>
      </c>
      <c r="AC108" s="69">
        <f aca="true" t="shared" si="56" ref="AC108:AF110">IF(AC26&gt;(D26+I26),""&amp;$A$23&amp;", "&amp;AC$15&amp;", Long length"&amp;", Level "&amp;$C26&amp;"; ","")</f>
      </c>
      <c r="AD108" s="69">
        <f t="shared" si="56"/>
      </c>
      <c r="AE108" s="69">
        <f t="shared" si="56"/>
      </c>
      <c r="AF108" s="69">
        <f t="shared" si="56"/>
      </c>
      <c r="AH108" s="69">
        <f>IF((SUM(AH26:AN26)&gt;SUM(S26:T26)),""&amp;$A$23&amp;", Long length"&amp;", Level "&amp;$C26&amp;"; ","")</f>
      </c>
    </row>
    <row r="109" spans="1:34" ht="12.75" hidden="1">
      <c r="A109" s="67" t="s">
        <v>1</v>
      </c>
      <c r="E109" s="67" t="s">
        <v>9</v>
      </c>
      <c r="F109" s="183">
        <f aca="true" t="shared" si="57" ref="F109:G111">IF(TRUNC(K60)&lt;&gt;K60,"Column "&amp;$I$8&amp;", "&amp;K$15&amp;", Long length"&amp;", Level "&amp;$C60&amp;"; ","")</f>
      </c>
      <c r="G109" s="183">
        <f t="shared" si="57"/>
      </c>
      <c r="N109" s="69">
        <f t="shared" si="55"/>
      </c>
      <c r="O109" s="69">
        <f t="shared" si="55"/>
      </c>
      <c r="P109" s="69">
        <f t="shared" si="55"/>
      </c>
      <c r="Q109" s="69">
        <f t="shared" si="55"/>
      </c>
      <c r="AC109" s="69">
        <f t="shared" si="56"/>
      </c>
      <c r="AD109" s="69">
        <f t="shared" si="56"/>
      </c>
      <c r="AE109" s="69">
        <f t="shared" si="56"/>
      </c>
      <c r="AF109" s="69">
        <f t="shared" si="56"/>
      </c>
      <c r="AH109" s="69">
        <f>IF((SUM(AH27:AN27)&gt;SUM(S27:T27)),""&amp;$A$23&amp;", Long length"&amp;", Level "&amp;$C27&amp;"; ","")</f>
      </c>
    </row>
    <row r="110" spans="1:34" ht="12.75" hidden="1">
      <c r="A110" s="69" t="s">
        <v>1</v>
      </c>
      <c r="E110" s="67" t="s">
        <v>12</v>
      </c>
      <c r="F110" s="183">
        <f t="shared" si="57"/>
      </c>
      <c r="G110" s="183">
        <f t="shared" si="57"/>
      </c>
      <c r="N110" s="69">
        <f t="shared" si="55"/>
      </c>
      <c r="O110" s="69">
        <f t="shared" si="55"/>
      </c>
      <c r="P110" s="69">
        <f t="shared" si="55"/>
      </c>
      <c r="Q110" s="69">
        <f t="shared" si="55"/>
      </c>
      <c r="AC110" s="69">
        <f t="shared" si="56"/>
      </c>
      <c r="AD110" s="69">
        <f t="shared" si="56"/>
      </c>
      <c r="AE110" s="69">
        <f t="shared" si="56"/>
      </c>
      <c r="AF110" s="69">
        <f t="shared" si="56"/>
      </c>
      <c r="AH110" s="69">
        <f>IF((SUM(AH28:AN28)&gt;SUM(S28:T28)),""&amp;$A$23&amp;", Long length"&amp;", Level "&amp;$C28&amp;"; ","")</f>
      </c>
    </row>
    <row r="111" spans="1:34" ht="12.75" hidden="1">
      <c r="A111" s="67" t="s">
        <v>1</v>
      </c>
      <c r="E111" s="67" t="s">
        <v>13</v>
      </c>
      <c r="F111" s="183">
        <f t="shared" si="57"/>
      </c>
      <c r="G111" s="183">
        <f t="shared" si="57"/>
      </c>
      <c r="M111" s="67" t="s">
        <v>17</v>
      </c>
      <c r="N111" s="69">
        <f aca="true" t="shared" si="58" ref="N111:Q113">IF(N29&gt;0,""&amp;$A$29&amp;", "&amp;N$15&amp;", Standard length"&amp;", Level "&amp;$C29&amp;"; ","")</f>
      </c>
      <c r="O111" s="69">
        <f t="shared" si="58"/>
      </c>
      <c r="P111" s="69">
        <f t="shared" si="58"/>
      </c>
      <c r="Q111" s="69">
        <f t="shared" si="58"/>
      </c>
      <c r="AB111" s="67" t="s">
        <v>17</v>
      </c>
      <c r="AC111" s="69">
        <f aca="true" t="shared" si="59" ref="AC111:AF113">IF(AC29&gt;(D29+I29),""&amp;$A$29&amp;", "&amp;AC$15&amp;", Standard length"&amp;", Level "&amp;$C29&amp;"; ","")</f>
      </c>
      <c r="AD111" s="69">
        <f t="shared" si="59"/>
      </c>
      <c r="AE111" s="69">
        <f t="shared" si="59"/>
      </c>
      <c r="AF111" s="69">
        <f t="shared" si="59"/>
      </c>
      <c r="AG111" s="67" t="s">
        <v>17</v>
      </c>
      <c r="AH111" s="69">
        <f>IF((SUM(AH29:AN29)&gt;SUM(S29:T29)),""&amp;$A$29&amp;", Standard length"&amp;", Level "&amp;$C29&amp;"; ","")</f>
      </c>
    </row>
    <row r="112" spans="1:34" ht="12.75" hidden="1">
      <c r="A112" s="67" t="s">
        <v>1</v>
      </c>
      <c r="D112" s="67" t="s">
        <v>170</v>
      </c>
      <c r="E112" s="67" t="s">
        <v>9</v>
      </c>
      <c r="F112" s="183">
        <f aca="true" t="shared" si="60" ref="F112:G114">IF(TRUNC(P57)&lt;&gt;P57,"Column "&amp;$N$8&amp;", "&amp;P$15&amp;", Standard length"&amp;", Level "&amp;$C57&amp;"; ","")</f>
      </c>
      <c r="G112" s="183">
        <f t="shared" si="60"/>
      </c>
      <c r="N112" s="69">
        <f t="shared" si="58"/>
      </c>
      <c r="O112" s="69">
        <f t="shared" si="58"/>
      </c>
      <c r="P112" s="69">
        <f t="shared" si="58"/>
      </c>
      <c r="Q112" s="69">
        <f t="shared" si="58"/>
      </c>
      <c r="AC112" s="69">
        <f t="shared" si="59"/>
      </c>
      <c r="AD112" s="69">
        <f t="shared" si="59"/>
      </c>
      <c r="AE112" s="69">
        <f t="shared" si="59"/>
      </c>
      <c r="AF112" s="69">
        <f t="shared" si="59"/>
      </c>
      <c r="AH112" s="69">
        <f>IF((SUM(AH30:AN30)&gt;SUM(S30:T30)),""&amp;$A$29&amp;", Standard length"&amp;", Level "&amp;$C30&amp;"; ","")</f>
      </c>
    </row>
    <row r="113" spans="1:34" ht="12.75" hidden="1">
      <c r="A113" s="69" t="s">
        <v>1</v>
      </c>
      <c r="E113" s="67" t="s">
        <v>12</v>
      </c>
      <c r="F113" s="183">
        <f t="shared" si="60"/>
      </c>
      <c r="G113" s="183">
        <f t="shared" si="60"/>
      </c>
      <c r="N113" s="69">
        <f t="shared" si="58"/>
      </c>
      <c r="O113" s="69">
        <f t="shared" si="58"/>
      </c>
      <c r="P113" s="69">
        <f t="shared" si="58"/>
      </c>
      <c r="Q113" s="69">
        <f t="shared" si="58"/>
      </c>
      <c r="AC113" s="69">
        <f t="shared" si="59"/>
      </c>
      <c r="AD113" s="69">
        <f t="shared" si="59"/>
      </c>
      <c r="AE113" s="69">
        <f t="shared" si="59"/>
      </c>
      <c r="AF113" s="69">
        <f t="shared" si="59"/>
      </c>
      <c r="AH113" s="69">
        <f>IF((SUM(AH31:AN31)&gt;SUM(S31:T31)),""&amp;$A$29&amp;", Standard length"&amp;", Level "&amp;$C31&amp;"; ","")</f>
      </c>
    </row>
    <row r="114" spans="1:34" ht="12.75" hidden="1">
      <c r="A114" s="67" t="s">
        <v>1</v>
      </c>
      <c r="E114" s="67" t="s">
        <v>13</v>
      </c>
      <c r="F114" s="183">
        <f t="shared" si="60"/>
      </c>
      <c r="G114" s="183">
        <f t="shared" si="60"/>
      </c>
      <c r="N114" s="69">
        <f aca="true" t="shared" si="61" ref="N114:Q116">IF(N32&gt;0,""&amp;$A$29&amp;", "&amp;N$15&amp;", Long length"&amp;", Level "&amp;$C32&amp;"; ","")</f>
      </c>
      <c r="O114" s="69">
        <f t="shared" si="61"/>
      </c>
      <c r="P114" s="69">
        <f t="shared" si="61"/>
      </c>
      <c r="Q114" s="69">
        <f t="shared" si="61"/>
      </c>
      <c r="AC114" s="69">
        <f aca="true" t="shared" si="62" ref="AC114:AF116">IF(AC32&gt;(D32+I32),""&amp;$A$29&amp;", "&amp;AC$15&amp;", Long length"&amp;", Level "&amp;$C32&amp;"; ","")</f>
      </c>
      <c r="AD114" s="69">
        <f t="shared" si="62"/>
      </c>
      <c r="AE114" s="69">
        <f t="shared" si="62"/>
      </c>
      <c r="AF114" s="69">
        <f t="shared" si="62"/>
      </c>
      <c r="AH114" s="69">
        <f>IF((SUM(AH32:AN32)&gt;SUM(S32:T32)),""&amp;$A$29&amp;", Long length"&amp;", Level "&amp;$C32&amp;"; ","")</f>
      </c>
    </row>
    <row r="115" spans="1:34" ht="12.75" hidden="1">
      <c r="A115" s="67" t="s">
        <v>1</v>
      </c>
      <c r="E115" s="67" t="s">
        <v>9</v>
      </c>
      <c r="F115" s="183">
        <f aca="true" t="shared" si="63" ref="F115:G117">IF(TRUNC(P60)&lt;&gt;P60,"Column "&amp;$N$8&amp;", "&amp;P$15&amp;", Long length"&amp;", Level "&amp;$C60&amp;"; ","")</f>
      </c>
      <c r="G115" s="183">
        <f t="shared" si="63"/>
      </c>
      <c r="N115" s="69">
        <f t="shared" si="61"/>
      </c>
      <c r="O115" s="69">
        <f t="shared" si="61"/>
      </c>
      <c r="P115" s="69">
        <f t="shared" si="61"/>
      </c>
      <c r="Q115" s="69">
        <f t="shared" si="61"/>
      </c>
      <c r="AC115" s="69">
        <f t="shared" si="62"/>
      </c>
      <c r="AD115" s="69">
        <f t="shared" si="62"/>
      </c>
      <c r="AE115" s="69">
        <f t="shared" si="62"/>
      </c>
      <c r="AF115" s="69">
        <f t="shared" si="62"/>
      </c>
      <c r="AH115" s="69">
        <f>IF((SUM(AH33:AN33)&gt;SUM(S33:T33)),""&amp;$A$29&amp;", Long length"&amp;", Level "&amp;$C33&amp;"; ","")</f>
      </c>
    </row>
    <row r="116" spans="1:34" ht="12.75" hidden="1">
      <c r="A116" s="69" t="s">
        <v>1</v>
      </c>
      <c r="E116" s="67" t="s">
        <v>12</v>
      </c>
      <c r="F116" s="183">
        <f t="shared" si="63"/>
      </c>
      <c r="G116" s="183">
        <f t="shared" si="63"/>
      </c>
      <c r="N116" s="69">
        <f t="shared" si="61"/>
      </c>
      <c r="O116" s="69">
        <f t="shared" si="61"/>
      </c>
      <c r="P116" s="69">
        <f t="shared" si="61"/>
      </c>
      <c r="Q116" s="69">
        <f t="shared" si="61"/>
      </c>
      <c r="AC116" s="69">
        <f t="shared" si="62"/>
      </c>
      <c r="AD116" s="69">
        <f t="shared" si="62"/>
      </c>
      <c r="AE116" s="69">
        <f t="shared" si="62"/>
      </c>
      <c r="AF116" s="69">
        <f t="shared" si="62"/>
      </c>
      <c r="AH116" s="69">
        <f>IF((SUM(AH34:AN34)&gt;SUM(S34:T34)),""&amp;$A$29&amp;", Long length"&amp;", Level "&amp;$C34&amp;"; ","")</f>
      </c>
    </row>
    <row r="117" spans="1:34" ht="12.75" hidden="1">
      <c r="A117" s="67" t="s">
        <v>1</v>
      </c>
      <c r="E117" s="67" t="s">
        <v>13</v>
      </c>
      <c r="F117" s="183">
        <f t="shared" si="63"/>
      </c>
      <c r="G117" s="183">
        <f t="shared" si="63"/>
      </c>
      <c r="M117" s="67" t="s">
        <v>18</v>
      </c>
      <c r="N117" s="69">
        <f aca="true" t="shared" si="64" ref="N117:Q119">IF(N35&gt;0,""&amp;$A$35&amp;", "&amp;N$15&amp;", Standard length"&amp;", Level "&amp;$C35&amp;"; ","")</f>
      </c>
      <c r="O117" s="69">
        <f t="shared" si="64"/>
      </c>
      <c r="P117" s="69">
        <f t="shared" si="64"/>
      </c>
      <c r="Q117" s="69">
        <f t="shared" si="64"/>
      </c>
      <c r="AB117" s="67" t="s">
        <v>18</v>
      </c>
      <c r="AC117" s="69">
        <f aca="true" t="shared" si="65" ref="AC117:AF119">IF(AC35&gt;(D35+I35),""&amp;$A$35&amp;", "&amp;AC$15&amp;", Standard length"&amp;", Level "&amp;$C35&amp;"; ","")</f>
      </c>
      <c r="AD117" s="69">
        <f t="shared" si="65"/>
      </c>
      <c r="AE117" s="69">
        <f t="shared" si="65"/>
      </c>
      <c r="AF117" s="69">
        <f t="shared" si="65"/>
      </c>
      <c r="AG117" s="67" t="s">
        <v>18</v>
      </c>
      <c r="AH117" s="69">
        <f>IF((SUM(AH35:AN35)&gt;SUM(S35:T35)),""&amp;$A$35&amp;", Standard length"&amp;", Level "&amp;$C35&amp;"; ","")</f>
      </c>
    </row>
    <row r="118" spans="1:34" ht="12.75" hidden="1">
      <c r="A118" s="67" t="s">
        <v>1</v>
      </c>
      <c r="D118" s="67" t="s">
        <v>171</v>
      </c>
      <c r="E118" s="67" t="s">
        <v>9</v>
      </c>
      <c r="F118" s="183">
        <f aca="true" t="shared" si="66" ref="F118:G120">IF(TRUNC(AE57)&lt;&gt;AE57,"Column "&amp;$AC$8&amp;", "&amp;AE$15&amp;", Standard length"&amp;", Level "&amp;$C57&amp;"; ","")</f>
      </c>
      <c r="G118" s="183">
        <f t="shared" si="66"/>
      </c>
      <c r="N118" s="69">
        <f t="shared" si="64"/>
      </c>
      <c r="O118" s="69">
        <f t="shared" si="64"/>
      </c>
      <c r="P118" s="69">
        <f t="shared" si="64"/>
      </c>
      <c r="Q118" s="69">
        <f t="shared" si="64"/>
      </c>
      <c r="AC118" s="69">
        <f t="shared" si="65"/>
      </c>
      <c r="AD118" s="69">
        <f t="shared" si="65"/>
      </c>
      <c r="AE118" s="69">
        <f t="shared" si="65"/>
      </c>
      <c r="AF118" s="69">
        <f t="shared" si="65"/>
      </c>
      <c r="AH118" s="69">
        <f>IF((SUM(AH36:AN36)&gt;SUM(S36:T36)),""&amp;$A$35&amp;", Standard length"&amp;", Level "&amp;$C36&amp;"; ","")</f>
      </c>
    </row>
    <row r="119" spans="1:34" ht="12.75" hidden="1">
      <c r="A119" s="69" t="s">
        <v>1</v>
      </c>
      <c r="E119" s="67" t="s">
        <v>12</v>
      </c>
      <c r="F119" s="183">
        <f t="shared" si="66"/>
      </c>
      <c r="G119" s="183">
        <f t="shared" si="66"/>
      </c>
      <c r="N119" s="69">
        <f t="shared" si="64"/>
      </c>
      <c r="O119" s="69">
        <f t="shared" si="64"/>
      </c>
      <c r="P119" s="69">
        <f t="shared" si="64"/>
      </c>
      <c r="Q119" s="69">
        <f t="shared" si="64"/>
      </c>
      <c r="AC119" s="69">
        <f t="shared" si="65"/>
      </c>
      <c r="AD119" s="69">
        <f t="shared" si="65"/>
      </c>
      <c r="AE119" s="69">
        <f t="shared" si="65"/>
      </c>
      <c r="AF119" s="69">
        <f t="shared" si="65"/>
      </c>
      <c r="AH119" s="69">
        <f>IF((SUM(AH37:AN37)&gt;SUM(S37:T37)),""&amp;$A$35&amp;", Standard length"&amp;", Level "&amp;$C37&amp;"; ","")</f>
      </c>
    </row>
    <row r="120" spans="1:34" ht="12.75" hidden="1">
      <c r="A120" s="67" t="s">
        <v>1</v>
      </c>
      <c r="E120" s="67" t="s">
        <v>13</v>
      </c>
      <c r="F120" s="183">
        <f t="shared" si="66"/>
      </c>
      <c r="G120" s="183">
        <f t="shared" si="66"/>
      </c>
      <c r="N120" s="69">
        <f aca="true" t="shared" si="67" ref="N120:Q122">IF(N38&gt;0,""&amp;$A$35&amp;", "&amp;N$15&amp;", Long length"&amp;", Level "&amp;$C38&amp;"; ","")</f>
      </c>
      <c r="O120" s="69">
        <f t="shared" si="67"/>
      </c>
      <c r="P120" s="69">
        <f t="shared" si="67"/>
      </c>
      <c r="Q120" s="69">
        <f t="shared" si="67"/>
      </c>
      <c r="AC120" s="69">
        <f aca="true" t="shared" si="68" ref="AC120:AF122">IF(AC38&gt;(D38+I38),""&amp;$A$35&amp;", "&amp;AC$15&amp;", Long length"&amp;", Level "&amp;$C38&amp;"; ","")</f>
      </c>
      <c r="AD120" s="69">
        <f t="shared" si="68"/>
      </c>
      <c r="AE120" s="69">
        <f t="shared" si="68"/>
      </c>
      <c r="AF120" s="69">
        <f t="shared" si="68"/>
      </c>
      <c r="AH120" s="69">
        <f>IF((SUM(AH38:AN38)&gt;SUM(S38:T38)),""&amp;$A$35&amp;", Long length"&amp;", Level "&amp;$C38&amp;"; ","")</f>
      </c>
    </row>
    <row r="121" spans="1:34" ht="12.75" hidden="1">
      <c r="A121" s="67" t="s">
        <v>1</v>
      </c>
      <c r="E121" s="67" t="s">
        <v>9</v>
      </c>
      <c r="F121" s="183">
        <f aca="true" t="shared" si="69" ref="F121:G123">IF(TRUNC(AE60)&lt;&gt;AE60,"Column "&amp;$AC$8&amp;", "&amp;AE$15&amp;", Long length"&amp;", Level "&amp;$C60&amp;"; ","")</f>
      </c>
      <c r="G121" s="183">
        <f t="shared" si="69"/>
      </c>
      <c r="N121" s="69">
        <f t="shared" si="67"/>
      </c>
      <c r="O121" s="69">
        <f t="shared" si="67"/>
      </c>
      <c r="P121" s="69">
        <f t="shared" si="67"/>
      </c>
      <c r="Q121" s="69">
        <f t="shared" si="67"/>
      </c>
      <c r="AC121" s="69">
        <f t="shared" si="68"/>
      </c>
      <c r="AD121" s="69">
        <f t="shared" si="68"/>
      </c>
      <c r="AE121" s="69">
        <f t="shared" si="68"/>
      </c>
      <c r="AF121" s="69">
        <f t="shared" si="68"/>
      </c>
      <c r="AH121" s="69">
        <f>IF((SUM(AH39:AN39)&gt;SUM(S39:T39)),""&amp;$A$35&amp;", Long length"&amp;", Level "&amp;$C39&amp;"; ","")</f>
      </c>
    </row>
    <row r="122" spans="1:34" ht="12.75" hidden="1">
      <c r="A122" s="69" t="s">
        <v>1</v>
      </c>
      <c r="E122" s="67" t="s">
        <v>12</v>
      </c>
      <c r="F122" s="183">
        <f t="shared" si="69"/>
      </c>
      <c r="G122" s="183">
        <f t="shared" si="69"/>
      </c>
      <c r="N122" s="69">
        <f t="shared" si="67"/>
      </c>
      <c r="O122" s="69">
        <f t="shared" si="67"/>
      </c>
      <c r="P122" s="69">
        <f t="shared" si="67"/>
      </c>
      <c r="Q122" s="69">
        <f t="shared" si="67"/>
      </c>
      <c r="AC122" s="69">
        <f t="shared" si="68"/>
      </c>
      <c r="AD122" s="69">
        <f t="shared" si="68"/>
      </c>
      <c r="AE122" s="69">
        <f t="shared" si="68"/>
      </c>
      <c r="AF122" s="69">
        <f t="shared" si="68"/>
      </c>
      <c r="AH122" s="69">
        <f>IF((SUM(AH40:AN40)&gt;SUM(S40:T40)),""&amp;$A$35&amp;", Long length"&amp;", Level "&amp;$C40&amp;"; ","")</f>
      </c>
    </row>
    <row r="123" spans="1:34" ht="12.75" hidden="1">
      <c r="A123" s="67" t="s">
        <v>1</v>
      </c>
      <c r="E123" s="67" t="s">
        <v>13</v>
      </c>
      <c r="F123" s="183">
        <f t="shared" si="69"/>
      </c>
      <c r="G123" s="183">
        <f t="shared" si="69"/>
      </c>
      <c r="M123" s="67" t="s">
        <v>174</v>
      </c>
      <c r="N123" s="69">
        <f aca="true" t="shared" si="70" ref="N123:Q125">IF(N41&gt;0,""&amp;$A$41&amp;", "&amp;N$15&amp;", Standard length"&amp;", Level "&amp;$C41&amp;"; ","")</f>
      </c>
      <c r="O123" s="69">
        <f t="shared" si="70"/>
      </c>
      <c r="P123" s="69">
        <f t="shared" si="70"/>
      </c>
      <c r="Q123" s="69">
        <f t="shared" si="70"/>
      </c>
      <c r="AB123" s="67" t="s">
        <v>174</v>
      </c>
      <c r="AC123" s="69">
        <f aca="true" t="shared" si="71" ref="AC123:AF125">IF(AC41&gt;(D41+I41),""&amp;$A$41&amp;", "&amp;AC$15&amp;", Standard length"&amp;", Level "&amp;$C41&amp;"; ","")</f>
      </c>
      <c r="AD123" s="69">
        <f t="shared" si="71"/>
      </c>
      <c r="AE123" s="69">
        <f t="shared" si="71"/>
      </c>
      <c r="AF123" s="69">
        <f t="shared" si="71"/>
      </c>
      <c r="AG123" s="67" t="s">
        <v>174</v>
      </c>
      <c r="AH123" s="69">
        <f>IF((SUM(AH41:AN41)&gt;SUM(S41:T41)),""&amp;$A$41&amp;", Standard length"&amp;", Level "&amp;$C41&amp;"; ","")</f>
      </c>
    </row>
    <row r="124" spans="1:34" ht="12.75" hidden="1">
      <c r="A124" s="67" t="s">
        <v>1</v>
      </c>
      <c r="F124" s="183">
        <f>F100&amp;F101&amp;F102&amp;F103&amp;F104&amp;F105&amp;F106&amp;F107&amp;F108&amp;F109&amp;F110&amp;F111&amp;F112&amp;F113&amp;F114&amp;F115&amp;F116&amp;F117&amp;F118&amp;F119&amp;F120&amp;F121&amp;F122&amp;F123</f>
      </c>
      <c r="G124" s="183">
        <f>G100&amp;G101&amp;G102&amp;G103&amp;G104&amp;G105&amp;G106&amp;G107&amp;G108&amp;G109&amp;G110&amp;G111&amp;G112&amp;G113&amp;G114&amp;G115&amp;G116&amp;G117&amp;G118&amp;G119&amp;G120&amp;G121&amp;G122&amp;G123</f>
      </c>
      <c r="N124" s="69">
        <f t="shared" si="70"/>
      </c>
      <c r="O124" s="69">
        <f t="shared" si="70"/>
      </c>
      <c r="P124" s="69">
        <f t="shared" si="70"/>
      </c>
      <c r="Q124" s="69">
        <f t="shared" si="70"/>
      </c>
      <c r="AC124" s="69">
        <f t="shared" si="71"/>
      </c>
      <c r="AD124" s="69">
        <f t="shared" si="71"/>
      </c>
      <c r="AE124" s="69">
        <f t="shared" si="71"/>
      </c>
      <c r="AF124" s="69">
        <f t="shared" si="71"/>
      </c>
      <c r="AH124" s="69">
        <f>IF((SUM(AH42:AN42)&gt;SUM(S42:T42)),""&amp;$A$41&amp;", Standard length"&amp;", Level "&amp;$C42&amp;"; ","")</f>
      </c>
    </row>
    <row r="125" spans="1:34" ht="12.75" hidden="1">
      <c r="A125" s="69" t="s">
        <v>1</v>
      </c>
      <c r="N125" s="69">
        <f t="shared" si="70"/>
      </c>
      <c r="O125" s="69">
        <f t="shared" si="70"/>
      </c>
      <c r="P125" s="69">
        <f t="shared" si="70"/>
      </c>
      <c r="Q125" s="69">
        <f t="shared" si="70"/>
      </c>
      <c r="AC125" s="69">
        <f t="shared" si="71"/>
      </c>
      <c r="AD125" s="69">
        <f t="shared" si="71"/>
      </c>
      <c r="AE125" s="69">
        <f t="shared" si="71"/>
      </c>
      <c r="AF125" s="69">
        <f t="shared" si="71"/>
      </c>
      <c r="AH125" s="69">
        <f>IF((SUM(AH43:AN43)&gt;SUM(S43:T43)),""&amp;$A$41&amp;", Standard length"&amp;", Level "&amp;$C43&amp;"; ","")</f>
      </c>
    </row>
    <row r="126" spans="1:34" ht="12.75" hidden="1">
      <c r="A126" s="67" t="s">
        <v>1</v>
      </c>
      <c r="N126" s="69">
        <f aca="true" t="shared" si="72" ref="N126:Q128">IF(N44&gt;0,""&amp;$A$41&amp;", "&amp;N$15&amp;", Long length"&amp;", Level "&amp;$C44&amp;"; ","")</f>
      </c>
      <c r="O126" s="69">
        <f t="shared" si="72"/>
      </c>
      <c r="P126" s="69">
        <f t="shared" si="72"/>
      </c>
      <c r="Q126" s="69">
        <f t="shared" si="72"/>
      </c>
      <c r="AC126" s="69">
        <f aca="true" t="shared" si="73" ref="AC126:AF128">IF(AC44&gt;(D44+I44),""&amp;$A$41&amp;", "&amp;AC$15&amp;", Long length"&amp;", Level "&amp;$C44&amp;"; ","")</f>
      </c>
      <c r="AD126" s="69">
        <f t="shared" si="73"/>
      </c>
      <c r="AE126" s="69">
        <f t="shared" si="73"/>
      </c>
      <c r="AF126" s="69">
        <f t="shared" si="73"/>
      </c>
      <c r="AH126" s="69">
        <f>IF((SUM(AH44:AN44)&gt;SUM(S44:T44)),""&amp;$A$41&amp;", Long length"&amp;", Level "&amp;$C44&amp;"; ","")</f>
      </c>
    </row>
    <row r="127" spans="1:34" ht="12.75" hidden="1">
      <c r="A127" s="67" t="s">
        <v>1</v>
      </c>
      <c r="N127" s="69">
        <f t="shared" si="72"/>
      </c>
      <c r="O127" s="69">
        <f t="shared" si="72"/>
      </c>
      <c r="P127" s="69">
        <f t="shared" si="72"/>
      </c>
      <c r="Q127" s="69">
        <f t="shared" si="72"/>
      </c>
      <c r="AC127" s="69">
        <f t="shared" si="73"/>
      </c>
      <c r="AD127" s="69">
        <f t="shared" si="73"/>
      </c>
      <c r="AE127" s="69">
        <f t="shared" si="73"/>
      </c>
      <c r="AF127" s="69">
        <f t="shared" si="73"/>
      </c>
      <c r="AH127" s="69">
        <f>IF((SUM(AH45:AN45)&gt;SUM(S45:T45)),""&amp;$A$41&amp;", Long length"&amp;", Level "&amp;$C45&amp;"; ","")</f>
      </c>
    </row>
    <row r="128" spans="1:34" ht="12.75" hidden="1">
      <c r="A128" s="69" t="s">
        <v>1</v>
      </c>
      <c r="N128" s="69">
        <f t="shared" si="72"/>
      </c>
      <c r="O128" s="69">
        <f t="shared" si="72"/>
      </c>
      <c r="P128" s="69">
        <f t="shared" si="72"/>
      </c>
      <c r="Q128" s="69">
        <f t="shared" si="72"/>
      </c>
      <c r="AC128" s="69">
        <f t="shared" si="73"/>
      </c>
      <c r="AD128" s="69">
        <f t="shared" si="73"/>
      </c>
      <c r="AE128" s="69">
        <f t="shared" si="73"/>
      </c>
      <c r="AF128" s="69">
        <f t="shared" si="73"/>
      </c>
      <c r="AH128" s="69">
        <f>IF((SUM(AH46:AN46)&gt;SUM(S46:T46)),""&amp;$A$41&amp;", Long length"&amp;", Level "&amp;$C46&amp;"; ","")</f>
      </c>
    </row>
    <row r="129" spans="1:34" ht="12.75" hidden="1">
      <c r="A129" s="67" t="s">
        <v>1</v>
      </c>
      <c r="M129" s="67" t="s">
        <v>173</v>
      </c>
      <c r="N129" s="69">
        <f aca="true" t="shared" si="74" ref="N129:Q131">IF(N47&gt;0,""&amp;$A$47&amp;", "&amp;N$15&amp;", Standard length"&amp;", Level "&amp;$C47&amp;"; ","")</f>
      </c>
      <c r="O129" s="69">
        <f t="shared" si="74"/>
      </c>
      <c r="P129" s="69">
        <f t="shared" si="74"/>
      </c>
      <c r="Q129" s="69">
        <f t="shared" si="74"/>
      </c>
      <c r="AB129" s="67" t="s">
        <v>173</v>
      </c>
      <c r="AC129" s="69">
        <f aca="true" t="shared" si="75" ref="AC129:AF131">IF(AC47&gt;(D47+I47),""&amp;$A$47&amp;", "&amp;AC$15&amp;", Standard length"&amp;", Level "&amp;$C47&amp;"; ","")</f>
      </c>
      <c r="AD129" s="69">
        <f t="shared" si="75"/>
      </c>
      <c r="AE129" s="69">
        <f t="shared" si="75"/>
      </c>
      <c r="AF129" s="69">
        <f t="shared" si="75"/>
      </c>
      <c r="AG129" s="67" t="s">
        <v>173</v>
      </c>
      <c r="AH129" s="69">
        <f>IF((SUM(AH47:AN47)&gt;SUM(S47:T47)),""&amp;$A$47&amp;", Standard length"&amp;", Level "&amp;$C47&amp;"; ","")</f>
      </c>
    </row>
    <row r="130" spans="1:34" ht="12.75" hidden="1">
      <c r="A130" s="67" t="s">
        <v>1</v>
      </c>
      <c r="N130" s="69">
        <f t="shared" si="74"/>
      </c>
      <c r="O130" s="69">
        <f t="shared" si="74"/>
      </c>
      <c r="P130" s="69">
        <f t="shared" si="74"/>
      </c>
      <c r="Q130" s="69">
        <f t="shared" si="74"/>
      </c>
      <c r="AC130" s="69">
        <f t="shared" si="75"/>
      </c>
      <c r="AD130" s="69">
        <f t="shared" si="75"/>
      </c>
      <c r="AE130" s="69">
        <f t="shared" si="75"/>
      </c>
      <c r="AF130" s="69">
        <f t="shared" si="75"/>
      </c>
      <c r="AH130" s="69">
        <f>IF((SUM(AH48:AN48)&gt;SUM(S48:T48)),""&amp;$A$47&amp;", Standard length"&amp;", Level "&amp;$C48&amp;"; ","")</f>
      </c>
    </row>
    <row r="131" spans="1:34" ht="12.75" hidden="1">
      <c r="A131" s="69" t="s">
        <v>1</v>
      </c>
      <c r="N131" s="69">
        <f t="shared" si="74"/>
      </c>
      <c r="O131" s="69">
        <f t="shared" si="74"/>
      </c>
      <c r="P131" s="69">
        <f t="shared" si="74"/>
      </c>
      <c r="Q131" s="69">
        <f t="shared" si="74"/>
      </c>
      <c r="AC131" s="69">
        <f t="shared" si="75"/>
      </c>
      <c r="AD131" s="69">
        <f t="shared" si="75"/>
      </c>
      <c r="AE131" s="69">
        <f t="shared" si="75"/>
      </c>
      <c r="AF131" s="69">
        <f t="shared" si="75"/>
      </c>
      <c r="AH131" s="69">
        <f>IF((SUM(AH49:AN49)&gt;SUM(S49:T49)),""&amp;$A$47&amp;", Standard length"&amp;", Level "&amp;$C49&amp;"; ","")</f>
      </c>
    </row>
    <row r="132" spans="1:34" ht="12.75" hidden="1">
      <c r="A132" s="67" t="s">
        <v>1</v>
      </c>
      <c r="N132" s="69">
        <f aca="true" t="shared" si="76" ref="N132:Q134">IF(N50&gt;0,""&amp;$A$47&amp;", "&amp;N$15&amp;", Long length"&amp;", Level "&amp;$C50&amp;"; ","")</f>
      </c>
      <c r="O132" s="69">
        <f t="shared" si="76"/>
      </c>
      <c r="P132" s="69">
        <f t="shared" si="76"/>
      </c>
      <c r="Q132" s="69">
        <f t="shared" si="76"/>
      </c>
      <c r="AC132" s="69">
        <f aca="true" t="shared" si="77" ref="AC132:AF134">IF(AC50&gt;(D50+I50),""&amp;$A$47&amp;", "&amp;AC$15&amp;", Long length"&amp;", Level "&amp;$C50&amp;"; ","")</f>
      </c>
      <c r="AD132" s="69">
        <f t="shared" si="77"/>
      </c>
      <c r="AE132" s="69">
        <f t="shared" si="77"/>
      </c>
      <c r="AF132" s="69">
        <f t="shared" si="77"/>
      </c>
      <c r="AH132" s="69">
        <f>IF((SUM(AH50:AN50)&gt;SUM(S50:T50)),""&amp;$A$47&amp;", Long length"&amp;", Level "&amp;$C50&amp;"; ","")</f>
      </c>
    </row>
    <row r="133" spans="1:34" ht="12.75" hidden="1">
      <c r="A133" s="67" t="s">
        <v>1</v>
      </c>
      <c r="N133" s="69">
        <f t="shared" si="76"/>
      </c>
      <c r="O133" s="69">
        <f t="shared" si="76"/>
      </c>
      <c r="P133" s="69">
        <f t="shared" si="76"/>
      </c>
      <c r="Q133" s="69">
        <f t="shared" si="76"/>
      </c>
      <c r="AC133" s="69">
        <f t="shared" si="77"/>
      </c>
      <c r="AD133" s="69">
        <f t="shared" si="77"/>
      </c>
      <c r="AE133" s="69">
        <f t="shared" si="77"/>
      </c>
      <c r="AF133" s="69">
        <f t="shared" si="77"/>
      </c>
      <c r="AH133" s="69">
        <f>IF((SUM(AH51:AN51)&gt;SUM(S51:T51)),""&amp;$A$47&amp;", Long length"&amp;", Level "&amp;$C51&amp;"; ","")</f>
      </c>
    </row>
    <row r="134" spans="1:34" ht="12.75" hidden="1">
      <c r="A134" s="69" t="s">
        <v>1</v>
      </c>
      <c r="N134" s="69">
        <f t="shared" si="76"/>
      </c>
      <c r="O134" s="69">
        <f t="shared" si="76"/>
      </c>
      <c r="P134" s="69">
        <f t="shared" si="76"/>
      </c>
      <c r="Q134" s="69">
        <f t="shared" si="76"/>
      </c>
      <c r="AC134" s="69">
        <f t="shared" si="77"/>
      </c>
      <c r="AD134" s="69">
        <f t="shared" si="77"/>
      </c>
      <c r="AE134" s="69">
        <f t="shared" si="77"/>
      </c>
      <c r="AF134" s="69">
        <f t="shared" si="77"/>
      </c>
      <c r="AH134" s="69">
        <f>IF((SUM(AH52:AN52)&gt;SUM(S52:T52)),""&amp;$A$47&amp;", Long length"&amp;", Level "&amp;$C52&amp;"; ","")</f>
      </c>
    </row>
    <row r="135" spans="1:32" ht="12.75" hidden="1">
      <c r="A135" s="67" t="s">
        <v>1</v>
      </c>
      <c r="M135" s="67" t="s">
        <v>21</v>
      </c>
      <c r="N135" s="69">
        <f aca="true" t="shared" si="78" ref="N135:Q136">IF(N53&gt;0,""&amp;$A$53&amp;", "&amp;N$15&amp;", Standard length"&amp;", Level "&amp;$C53&amp;"; ","")</f>
      </c>
      <c r="O135" s="69">
        <f t="shared" si="78"/>
      </c>
      <c r="P135" s="69">
        <f t="shared" si="78"/>
      </c>
      <c r="Q135" s="69">
        <f t="shared" si="78"/>
      </c>
      <c r="AB135" s="67" t="s">
        <v>21</v>
      </c>
      <c r="AC135" s="69">
        <f aca="true" t="shared" si="79" ref="AC135:AF136">IF(AC53&gt;(D53+I53),""&amp;$A$53&amp;", "&amp;AC$15&amp;", Standard length"&amp;", Level "&amp;$C53&amp;"; ","")</f>
      </c>
      <c r="AD135" s="69">
        <f t="shared" si="79"/>
      </c>
      <c r="AE135" s="69">
        <f t="shared" si="79"/>
      </c>
      <c r="AF135" s="69">
        <f t="shared" si="79"/>
      </c>
    </row>
    <row r="136" spans="1:34" ht="12.75" hidden="1">
      <c r="A136" s="67" t="s">
        <v>1</v>
      </c>
      <c r="N136" s="69">
        <f t="shared" si="78"/>
      </c>
      <c r="O136" s="69">
        <f t="shared" si="78"/>
      </c>
      <c r="P136" s="69">
        <f t="shared" si="78"/>
      </c>
      <c r="Q136" s="69">
        <f t="shared" si="78"/>
      </c>
      <c r="AC136" s="69">
        <f t="shared" si="79"/>
      </c>
      <c r="AD136" s="69">
        <f t="shared" si="79"/>
      </c>
      <c r="AE136" s="69">
        <f t="shared" si="79"/>
      </c>
      <c r="AF136" s="69">
        <f t="shared" si="79"/>
      </c>
      <c r="AH136" s="69">
        <f>AH99&amp;AH100&amp;AH101&amp;AH102&amp;AH103&amp;AH104&amp;AH105&amp;AH106&amp;AH107&amp;AH108&amp;AH109&amp;AH110&amp;AH111&amp;AH112&amp;AH113&amp;AH114&amp;AH115&amp;AH116&amp;AH117&amp;AH118&amp;AH119&amp;AH120&amp;AH121&amp;AH122&amp;AH123&amp;AH124&amp;AH125&amp;AH126&amp;AH127&amp;AH128&amp;AH129&amp;AH130&amp;AH131&amp;AH132&amp;AH133&amp;AH134</f>
      </c>
    </row>
    <row r="137" spans="1:34" ht="12.75" hidden="1">
      <c r="A137" s="69" t="s">
        <v>1</v>
      </c>
      <c r="N137" s="69">
        <f aca="true" t="shared" si="80" ref="N137:Q138">IF(N55&gt;0,""&amp;$A$53&amp;", "&amp;N$15&amp;", Long length"&amp;", Level "&amp;$C55&amp;"; ","")</f>
      </c>
      <c r="O137" s="69">
        <f t="shared" si="80"/>
      </c>
      <c r="P137" s="69">
        <f t="shared" si="80"/>
      </c>
      <c r="Q137" s="69">
        <f t="shared" si="80"/>
      </c>
      <c r="AC137" s="69">
        <f aca="true" t="shared" si="81" ref="AC137:AF138">IF(AC55&gt;(D55+I55),""&amp;$A$53&amp;", "&amp;AC$15&amp;", Long length"&amp;", Level "&amp;$C55&amp;"; ","")</f>
      </c>
      <c r="AD137" s="69">
        <f t="shared" si="81"/>
      </c>
      <c r="AE137" s="69">
        <f t="shared" si="81"/>
      </c>
      <c r="AF137" s="69">
        <f t="shared" si="81"/>
      </c>
      <c r="AH137" s="69"/>
    </row>
    <row r="138" spans="1:34" ht="12.75" hidden="1">
      <c r="A138" s="67" t="s">
        <v>1</v>
      </c>
      <c r="N138" s="69">
        <f t="shared" si="80"/>
      </c>
      <c r="O138" s="69">
        <f t="shared" si="80"/>
      </c>
      <c r="P138" s="69">
        <f t="shared" si="80"/>
      </c>
      <c r="Q138" s="69">
        <f t="shared" si="80"/>
      </c>
      <c r="AC138" s="69">
        <f t="shared" si="81"/>
      </c>
      <c r="AD138" s="69">
        <f t="shared" si="81"/>
      </c>
      <c r="AE138" s="69">
        <f t="shared" si="81"/>
      </c>
      <c r="AF138" s="69">
        <f t="shared" si="81"/>
      </c>
      <c r="AH138" s="69"/>
    </row>
    <row r="139" spans="1:34" ht="12.75" hidden="1">
      <c r="A139" s="67" t="s">
        <v>1</v>
      </c>
      <c r="M139" s="67" t="s">
        <v>22</v>
      </c>
      <c r="N139" s="69">
        <f aca="true" t="shared" si="82" ref="N139:Q141">IF(N57&gt;0,""&amp;$A$57&amp;", "&amp;N$15&amp;", Standard length"&amp;", Level "&amp;$C57&amp;"; ","")</f>
      </c>
      <c r="O139" s="69">
        <f t="shared" si="82"/>
      </c>
      <c r="P139" s="69">
        <f t="shared" si="82"/>
      </c>
      <c r="Q139" s="69">
        <f t="shared" si="82"/>
      </c>
      <c r="AB139" s="67" t="s">
        <v>22</v>
      </c>
      <c r="AC139" s="69">
        <f aca="true" t="shared" si="83" ref="AC139:AF141">IF(AC57&gt;(D57+I57),""&amp;$A$57&amp;", "&amp;AC$15&amp;", Standard length"&amp;", Level "&amp;$C57&amp;"; ","")</f>
      </c>
      <c r="AD139" s="69">
        <f t="shared" si="83"/>
      </c>
      <c r="AE139" s="69">
        <f t="shared" si="83"/>
      </c>
      <c r="AF139" s="69">
        <f t="shared" si="83"/>
      </c>
      <c r="AH139" s="69"/>
    </row>
    <row r="140" spans="1:34" ht="12.75" hidden="1">
      <c r="A140" s="69" t="s">
        <v>1</v>
      </c>
      <c r="N140" s="69">
        <f t="shared" si="82"/>
      </c>
      <c r="O140" s="69">
        <f t="shared" si="82"/>
      </c>
      <c r="P140" s="69">
        <f t="shared" si="82"/>
      </c>
      <c r="Q140" s="69">
        <f t="shared" si="82"/>
      </c>
      <c r="AC140" s="69">
        <f t="shared" si="83"/>
      </c>
      <c r="AD140" s="69">
        <f t="shared" si="83"/>
      </c>
      <c r="AE140" s="69">
        <f t="shared" si="83"/>
      </c>
      <c r="AF140" s="69">
        <f t="shared" si="83"/>
      </c>
      <c r="AH140" s="69"/>
    </row>
    <row r="141" spans="1:34" ht="12.75" hidden="1">
      <c r="A141" s="67" t="s">
        <v>1</v>
      </c>
      <c r="N141" s="69">
        <f t="shared" si="82"/>
      </c>
      <c r="O141" s="69">
        <f t="shared" si="82"/>
      </c>
      <c r="P141" s="69">
        <f t="shared" si="82"/>
      </c>
      <c r="Q141" s="69">
        <f t="shared" si="82"/>
      </c>
      <c r="AC141" s="69">
        <f t="shared" si="83"/>
      </c>
      <c r="AD141" s="69">
        <f t="shared" si="83"/>
      </c>
      <c r="AE141" s="69">
        <f t="shared" si="83"/>
      </c>
      <c r="AF141" s="69">
        <f t="shared" si="83"/>
      </c>
      <c r="AH141" s="69"/>
    </row>
    <row r="142" spans="1:34" ht="12.75" hidden="1">
      <c r="A142" s="67" t="s">
        <v>1</v>
      </c>
      <c r="N142" s="69">
        <f aca="true" t="shared" si="84" ref="N142:Q144">IF(N60&gt;0,""&amp;$A$57&amp;", "&amp;N$15&amp;", Long length"&amp;", Level "&amp;$C60&amp;"; ","")</f>
      </c>
      <c r="O142" s="69">
        <f t="shared" si="84"/>
      </c>
      <c r="P142" s="69">
        <f t="shared" si="84"/>
      </c>
      <c r="Q142" s="69">
        <f t="shared" si="84"/>
      </c>
      <c r="AC142" s="69">
        <f aca="true" t="shared" si="85" ref="AC142:AF144">IF(AC60&gt;(D60+I60),""&amp;$A$57&amp;", "&amp;AC$15&amp;", Long length"&amp;", Level "&amp;$C60&amp;"; ","")</f>
      </c>
      <c r="AD142" s="69">
        <f t="shared" si="85"/>
      </c>
      <c r="AE142" s="69">
        <f t="shared" si="85"/>
      </c>
      <c r="AF142" s="69">
        <f t="shared" si="85"/>
      </c>
      <c r="AH142" s="69"/>
    </row>
    <row r="143" spans="1:34" ht="12.75" hidden="1">
      <c r="A143" s="69" t="s">
        <v>1</v>
      </c>
      <c r="N143" s="69">
        <f t="shared" si="84"/>
      </c>
      <c r="O143" s="69">
        <f t="shared" si="84"/>
      </c>
      <c r="P143" s="69">
        <f t="shared" si="84"/>
      </c>
      <c r="Q143" s="69">
        <f t="shared" si="84"/>
      </c>
      <c r="AC143" s="69">
        <f t="shared" si="85"/>
      </c>
      <c r="AD143" s="69">
        <f t="shared" si="85"/>
      </c>
      <c r="AE143" s="69">
        <f t="shared" si="85"/>
      </c>
      <c r="AF143" s="69">
        <f t="shared" si="85"/>
      </c>
      <c r="AH143" s="69"/>
    </row>
    <row r="144" spans="1:34" ht="12.75" hidden="1">
      <c r="A144" s="67" t="s">
        <v>1</v>
      </c>
      <c r="N144" s="69">
        <f t="shared" si="84"/>
      </c>
      <c r="O144" s="69">
        <f t="shared" si="84"/>
      </c>
      <c r="P144" s="69">
        <f t="shared" si="84"/>
      </c>
      <c r="Q144" s="69">
        <f t="shared" si="84"/>
      </c>
      <c r="AC144" s="69">
        <f>IF(AC62&gt;(D62+I62),""&amp;$A$57&amp;", "&amp;AC$15&amp;", Long length"&amp;", Level "&amp;$C62&amp;"; ","")</f>
      </c>
      <c r="AD144" s="69">
        <f t="shared" si="85"/>
      </c>
      <c r="AE144" s="69">
        <f t="shared" si="85"/>
      </c>
      <c r="AF144" s="69">
        <f t="shared" si="85"/>
      </c>
      <c r="AH144" s="69"/>
    </row>
    <row r="145" spans="1:17" ht="12.75" hidden="1">
      <c r="A145" s="67" t="s">
        <v>1</v>
      </c>
      <c r="O145" s="69"/>
      <c r="P145" s="69"/>
      <c r="Q145" s="69"/>
    </row>
    <row r="146" spans="1:32" ht="12.75" hidden="1">
      <c r="A146" s="69" t="s">
        <v>1</v>
      </c>
      <c r="N146" s="69">
        <f>N99&amp;N100&amp;N101&amp;N102&amp;N103&amp;N104&amp;N105&amp;N106&amp;N107&amp;N108&amp;N109&amp;N110&amp;N111&amp;N112&amp;N113&amp;N114&amp;N115&amp;N116&amp;N117&amp;N118&amp;N119&amp;N120&amp;N121&amp;N122&amp;N123&amp;N124&amp;N125&amp;N126&amp;N127&amp;N128&amp;N129&amp;N130&amp;N131&amp;N132&amp;N133&amp;N134&amp;N135&amp;N136&amp;N137&amp;N138&amp;N139&amp;N140&amp;N141&amp;N142&amp;N143&amp;N144</f>
      </c>
      <c r="O146" s="69">
        <f>O99&amp;O100&amp;O101&amp;O102&amp;O103&amp;O104&amp;O105&amp;O106&amp;O107&amp;O108&amp;O109&amp;O110&amp;O111&amp;O112&amp;O113&amp;O114&amp;O115&amp;O116&amp;O117&amp;O118&amp;O119&amp;O120&amp;O121&amp;O122&amp;O123&amp;O124&amp;O125&amp;O126&amp;O127&amp;O128&amp;O129&amp;O130&amp;O131&amp;O132&amp;O133&amp;O134&amp;O135&amp;O136&amp;O137&amp;O138&amp;O139&amp;O140&amp;O141&amp;O142&amp;O143&amp;O144</f>
      </c>
      <c r="P146" s="69">
        <f>P99&amp;P100&amp;P101&amp;P102&amp;P103&amp;P104&amp;P105&amp;P106&amp;P107&amp;P108&amp;P109&amp;P110&amp;P111&amp;P112&amp;P113&amp;P114&amp;P115&amp;P116&amp;P117&amp;P118&amp;P119&amp;P120&amp;P121&amp;P122&amp;P123&amp;P124&amp;P125&amp;P126&amp;P127&amp;P128&amp;P129&amp;P130&amp;P131&amp;P132&amp;P133&amp;P134&amp;P135&amp;P136&amp;P137&amp;P138&amp;P139&amp;P140&amp;P141&amp;P142&amp;P143&amp;P144</f>
      </c>
      <c r="Q146" s="69">
        <f>Q99&amp;Q100&amp;Q101&amp;Q102&amp;Q103&amp;Q104&amp;Q105&amp;Q106&amp;Q107&amp;Q108&amp;Q109&amp;Q110&amp;Q111&amp;Q112&amp;Q113&amp;Q114&amp;Q115&amp;Q116&amp;Q117&amp;Q118&amp;Q119&amp;Q120&amp;Q121&amp;Q122&amp;Q123&amp;Q124&amp;Q125&amp;Q126&amp;Q127&amp;Q128&amp;Q129&amp;Q130&amp;Q131&amp;Q132&amp;Q133&amp;Q134&amp;Q135&amp;Q136&amp;Q137&amp;Q138&amp;Q139&amp;Q140&amp;Q141&amp;Q142&amp;Q143&amp;Q144</f>
      </c>
      <c r="AC146" s="69">
        <f>AC99&amp;AC100&amp;AC101&amp;AC102&amp;AC103&amp;AC104&amp;AC105&amp;AC106&amp;AC107&amp;AC108&amp;AC109&amp;AC110&amp;AC111&amp;AC112&amp;AC113&amp;AC114&amp;AC115&amp;AC116&amp;AC117&amp;AC118&amp;AC119&amp;AC120&amp;AC121&amp;AC122&amp;AC123&amp;AC124&amp;AC125&amp;AC126&amp;AC127&amp;AC128&amp;AC129&amp;AC130&amp;AC131&amp;AC132&amp;AC133&amp;AC134&amp;AC135&amp;AC136&amp;AC137&amp;AC138&amp;AC139&amp;AC140&amp;AC141&amp;AC142&amp;AC143&amp;AC144</f>
      </c>
      <c r="AD146" s="69">
        <f>AD99&amp;AD100&amp;AD101&amp;AD102&amp;AD103&amp;AD104&amp;AD105&amp;AD106&amp;AD107&amp;AD108&amp;AD109&amp;AD110&amp;AD111&amp;AD112&amp;AD113&amp;AD114&amp;AD115&amp;AD116&amp;AD117&amp;AD118&amp;AD119&amp;AD120&amp;AD121&amp;AD122&amp;AD123&amp;AD124&amp;AD125&amp;AD126&amp;AD127&amp;AD128&amp;AD129&amp;AD130&amp;AD131&amp;AD132&amp;AD133&amp;AD134&amp;AD135&amp;AD136&amp;AD137&amp;AD138&amp;AD139&amp;AD140&amp;AD141&amp;AD142&amp;AD143&amp;AD144</f>
      </c>
      <c r="AE146" s="69">
        <f>AE99&amp;AE100&amp;AE101&amp;AE102&amp;AE103&amp;AE104&amp;AE105&amp;AE106&amp;AE107&amp;AE108&amp;AE109&amp;AE110&amp;AE111&amp;AE112&amp;AE113&amp;AE114&amp;AE115&amp;AE116&amp;AE117&amp;AE118&amp;AE119&amp;AE120&amp;AE121&amp;AE122&amp;AE123&amp;AE124&amp;AE125&amp;AE126&amp;AE127&amp;AE128&amp;AE129&amp;AE130&amp;AE131&amp;AE132&amp;AE133&amp;AE134&amp;AE135&amp;AE136&amp;AE137&amp;AE138&amp;AE139&amp;AE140&amp;AE141&amp;AE142&amp;AE143&amp;AE144</f>
      </c>
      <c r="AF146" s="69">
        <f>AF99&amp;AF100&amp;AF101&amp;AF102&amp;AF103&amp;AF104&amp;AF105&amp;AF106&amp;AF107&amp;AF108&amp;AF109&amp;AF110&amp;AF111&amp;AF112&amp;AF113&amp;AF114&amp;AF115&amp;AF116&amp;AF117&amp;AF118&amp;AF119&amp;AF120&amp;AF121&amp;AF122&amp;AF123&amp;AF124&amp;AF125&amp;AF126&amp;AF127&amp;AF128&amp;AF129&amp;AF130&amp;AF131&amp;AF132&amp;AF133&amp;AF134&amp;AF135&amp;AF136&amp;AF137&amp;AF138&amp;AF139&amp;AF140&amp;AF141&amp;AF142&amp;AF143&amp;AF144</f>
      </c>
    </row>
    <row r="147" spans="15:17" ht="12.75" hidden="1">
      <c r="O147" s="69"/>
      <c r="P147" s="69"/>
      <c r="Q147" s="69"/>
    </row>
    <row r="148" spans="14:17" ht="12.75" hidden="1">
      <c r="N148" s="69"/>
      <c r="O148" s="69"/>
      <c r="P148" s="69"/>
      <c r="Q148" s="69"/>
    </row>
    <row r="149" spans="14:17" ht="12.75" hidden="1">
      <c r="N149" s="69"/>
      <c r="O149" s="69"/>
      <c r="P149" s="69"/>
      <c r="Q149" s="69"/>
    </row>
    <row r="150" spans="14:17" ht="12.75" hidden="1">
      <c r="N150" s="69"/>
      <c r="O150" s="69"/>
      <c r="P150" s="69"/>
      <c r="Q150" s="69"/>
    </row>
    <row r="151" spans="14:17" ht="12.75">
      <c r="N151" s="69"/>
      <c r="O151" s="69"/>
      <c r="P151" s="69"/>
      <c r="Q151" s="69"/>
    </row>
  </sheetData>
  <sheetProtection password="FA90" sheet="1" objects="1" scenarios="1"/>
  <printOptions/>
  <pageMargins left="0.5905511811023623" right="0.18" top="0.3937007874015748" bottom="0.2755905511811024" header="0.5118110236220472" footer="0.5118110236220472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47"/>
  <sheetViews>
    <sheetView zoomScale="85" zoomScaleNormal="85" zoomScalePageLayoutView="0" workbookViewId="0" topLeftCell="A1">
      <selection activeCell="C72" sqref="C72"/>
    </sheetView>
  </sheetViews>
  <sheetFormatPr defaultColWidth="9.140625" defaultRowHeight="12.75"/>
  <cols>
    <col min="1" max="1" width="15.421875" style="184" customWidth="1"/>
    <col min="2" max="2" width="6.57421875" style="184" customWidth="1"/>
    <col min="3" max="3" width="5.7109375" style="184" customWidth="1"/>
    <col min="4" max="7" width="8.7109375" style="184" customWidth="1"/>
    <col min="8" max="8" width="8.7109375" style="184" hidden="1" customWidth="1"/>
    <col min="9" max="12" width="8.7109375" style="184" customWidth="1"/>
    <col min="13" max="13" width="8.7109375" style="184" hidden="1" customWidth="1"/>
    <col min="14" max="17" width="8.7109375" style="184" customWidth="1"/>
    <col min="18" max="18" width="8.7109375" style="184" hidden="1" customWidth="1"/>
    <col min="19" max="22" width="8.7109375" style="184" customWidth="1"/>
    <col min="23" max="28" width="8.7109375" style="184" hidden="1" customWidth="1"/>
    <col min="29" max="31" width="8.7109375" style="184" customWidth="1"/>
    <col min="32" max="32" width="8.57421875" style="184" customWidth="1"/>
    <col min="33" max="35" width="9.140625" style="184" hidden="1" customWidth="1"/>
    <col min="36" max="16384" width="9.140625" style="184" customWidth="1"/>
  </cols>
  <sheetData>
    <row r="1" spans="1:40" ht="12.75">
      <c r="A1" s="68" t="str">
        <f>FTS____!A1</f>
        <v>Higher Education Students Early Statistics 1999-2000</v>
      </c>
      <c r="B1" s="69"/>
      <c r="C1" s="70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7"/>
    </row>
    <row r="2" spans="1:40" ht="12.75">
      <c r="A2" s="69"/>
      <c r="B2" s="69"/>
      <c r="C2" s="70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7"/>
    </row>
    <row r="3" spans="1:40" ht="12.75">
      <c r="A3" s="68" t="str">
        <f>FTS____!A3</f>
        <v>Institution:</v>
      </c>
      <c r="B3" s="69"/>
      <c r="C3" s="70"/>
      <c r="D3" s="69"/>
      <c r="E3" s="69"/>
      <c r="F3" s="69"/>
      <c r="G3" s="69"/>
      <c r="H3" s="69"/>
      <c r="I3" s="69"/>
      <c r="J3" s="69"/>
      <c r="K3" s="67"/>
      <c r="L3" s="67"/>
      <c r="M3" s="67"/>
      <c r="N3" s="67"/>
      <c r="O3" s="67"/>
      <c r="P3" s="67"/>
      <c r="Q3" s="67"/>
      <c r="R3" s="67"/>
      <c r="S3" s="67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7"/>
    </row>
    <row r="4" spans="1:40" ht="12.75">
      <c r="A4" s="68" t="str">
        <f>FTS____!A4</f>
        <v>Code:</v>
      </c>
      <c r="B4" s="69"/>
      <c r="C4" s="70"/>
      <c r="D4" s="69"/>
      <c r="E4" s="69"/>
      <c r="F4" s="69"/>
      <c r="G4" s="69"/>
      <c r="H4" s="69"/>
      <c r="I4" s="69"/>
      <c r="J4" s="69"/>
      <c r="K4" s="67"/>
      <c r="L4" s="67"/>
      <c r="M4" s="67"/>
      <c r="N4" s="67"/>
      <c r="O4" s="67"/>
      <c r="P4" s="67"/>
      <c r="Q4" s="67"/>
      <c r="R4" s="67"/>
      <c r="S4" s="67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7"/>
    </row>
    <row r="5" spans="1:40" ht="12.75">
      <c r="A5" s="68" t="str">
        <f>FTS____!A5</f>
        <v>Mode: Full-time and sandwich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</row>
    <row r="6" spans="1:40" ht="12.75">
      <c r="A6" s="71" t="s">
        <v>107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88"/>
      <c r="M6" s="189"/>
      <c r="N6" s="189"/>
      <c r="O6" s="67"/>
      <c r="P6" s="67"/>
      <c r="Q6" s="67"/>
      <c r="R6" s="67"/>
      <c r="S6" s="40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</row>
    <row r="7" spans="1:40" ht="13.5" thickBo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</row>
    <row r="8" spans="1:40" ht="12.75">
      <c r="A8" s="190"/>
      <c r="B8" s="153"/>
      <c r="C8" s="153"/>
      <c r="D8" s="46">
        <v>1</v>
      </c>
      <c r="E8" s="1"/>
      <c r="F8" s="1"/>
      <c r="G8" s="1"/>
      <c r="H8" s="2" t="s">
        <v>1</v>
      </c>
      <c r="I8" s="46">
        <v>2</v>
      </c>
      <c r="J8" s="1"/>
      <c r="K8" s="1"/>
      <c r="L8" s="1"/>
      <c r="M8" s="2" t="s">
        <v>1</v>
      </c>
      <c r="N8" s="46">
        <v>3</v>
      </c>
      <c r="O8" s="1"/>
      <c r="P8" s="1"/>
      <c r="Q8" s="1"/>
      <c r="R8" s="2" t="s">
        <v>1</v>
      </c>
      <c r="S8" s="46">
        <v>4</v>
      </c>
      <c r="T8" s="1"/>
      <c r="U8" s="1"/>
      <c r="V8" s="1"/>
      <c r="W8" s="2" t="s">
        <v>1</v>
      </c>
      <c r="X8" s="3" t="s">
        <v>2</v>
      </c>
      <c r="Y8" s="1"/>
      <c r="Z8" s="1"/>
      <c r="AA8" s="4"/>
      <c r="AB8" s="2" t="s">
        <v>1</v>
      </c>
      <c r="AC8" s="46">
        <v>5</v>
      </c>
      <c r="AD8" s="1"/>
      <c r="AE8" s="1"/>
      <c r="AF8" s="4"/>
      <c r="AG8" s="20"/>
      <c r="AH8" s="197"/>
      <c r="AI8" s="197"/>
      <c r="AJ8" s="197"/>
      <c r="AK8" s="197"/>
      <c r="AL8" s="197"/>
      <c r="AM8" s="197"/>
      <c r="AN8" s="197"/>
    </row>
    <row r="9" spans="1:40" ht="12.75">
      <c r="A9" s="168"/>
      <c r="B9" s="69"/>
      <c r="C9" s="69"/>
      <c r="D9" s="6" t="s">
        <v>46</v>
      </c>
      <c r="E9" s="7"/>
      <c r="F9" s="7"/>
      <c r="G9" s="7"/>
      <c r="H9" s="5" t="s">
        <v>1</v>
      </c>
      <c r="I9" s="6" t="s">
        <v>47</v>
      </c>
      <c r="J9" s="7"/>
      <c r="K9" s="7"/>
      <c r="L9" s="7"/>
      <c r="M9" s="5" t="s">
        <v>1</v>
      </c>
      <c r="N9" s="6" t="s">
        <v>148</v>
      </c>
      <c r="O9" s="7"/>
      <c r="P9" s="7"/>
      <c r="Q9" s="7"/>
      <c r="R9" s="5" t="s">
        <v>1</v>
      </c>
      <c r="S9" s="6" t="s">
        <v>40</v>
      </c>
      <c r="T9" s="7"/>
      <c r="U9" s="7"/>
      <c r="V9" s="7"/>
      <c r="W9" s="5" t="s">
        <v>1</v>
      </c>
      <c r="X9" s="8"/>
      <c r="Y9" s="7"/>
      <c r="Z9" s="7"/>
      <c r="AA9" s="9"/>
      <c r="AB9" s="5" t="s">
        <v>1</v>
      </c>
      <c r="AC9" s="6" t="s">
        <v>192</v>
      </c>
      <c r="AD9" s="7"/>
      <c r="AE9" s="7"/>
      <c r="AF9" s="9"/>
      <c r="AG9" s="20"/>
      <c r="AH9" s="67"/>
      <c r="AI9" s="67"/>
      <c r="AJ9" s="67"/>
      <c r="AK9" s="67"/>
      <c r="AL9" s="67"/>
      <c r="AM9" s="67"/>
      <c r="AN9" s="67"/>
    </row>
    <row r="10" spans="1:40" ht="12.75">
      <c r="A10" s="168"/>
      <c r="B10" s="69"/>
      <c r="C10" s="69"/>
      <c r="D10" s="6" t="s">
        <v>85</v>
      </c>
      <c r="E10" s="7"/>
      <c r="F10" s="7"/>
      <c r="G10" s="7"/>
      <c r="H10" s="5" t="s">
        <v>1</v>
      </c>
      <c r="I10" s="6" t="s">
        <v>86</v>
      </c>
      <c r="J10" s="7"/>
      <c r="K10" s="7"/>
      <c r="L10" s="7"/>
      <c r="M10" s="5" t="s">
        <v>1</v>
      </c>
      <c r="N10" s="6" t="s">
        <v>149</v>
      </c>
      <c r="O10" s="7"/>
      <c r="P10" s="7"/>
      <c r="Q10" s="7"/>
      <c r="R10" s="5" t="s">
        <v>1</v>
      </c>
      <c r="S10" s="6" t="s">
        <v>125</v>
      </c>
      <c r="T10" s="7"/>
      <c r="U10" s="7"/>
      <c r="V10" s="7"/>
      <c r="W10" s="5" t="s">
        <v>1</v>
      </c>
      <c r="X10" s="27" t="s">
        <v>166</v>
      </c>
      <c r="Y10" s="7"/>
      <c r="Z10" s="7"/>
      <c r="AA10" s="9"/>
      <c r="AB10" s="5" t="s">
        <v>1</v>
      </c>
      <c r="AC10" s="6" t="s">
        <v>193</v>
      </c>
      <c r="AD10" s="7"/>
      <c r="AE10" s="7"/>
      <c r="AF10" s="9"/>
      <c r="AG10" s="20"/>
      <c r="AH10" s="67"/>
      <c r="AI10" s="67"/>
      <c r="AJ10" s="67"/>
      <c r="AK10" s="67"/>
      <c r="AL10" s="67"/>
      <c r="AM10" s="67"/>
      <c r="AN10" s="67"/>
    </row>
    <row r="11" spans="1:40" ht="12.75">
      <c r="A11" s="168"/>
      <c r="B11" s="69"/>
      <c r="C11" s="69"/>
      <c r="D11" s="10" t="str">
        <f>"1 December 1999 inclusive"</f>
        <v>1 December 1999 inclusive</v>
      </c>
      <c r="E11" s="11"/>
      <c r="F11" s="11"/>
      <c r="G11" s="11"/>
      <c r="H11" s="12" t="s">
        <v>1</v>
      </c>
      <c r="I11" s="13" t="s">
        <v>87</v>
      </c>
      <c r="J11" s="11"/>
      <c r="K11" s="11"/>
      <c r="L11" s="11"/>
      <c r="M11" s="12" t="s">
        <v>1</v>
      </c>
      <c r="N11" s="13" t="s">
        <v>156</v>
      </c>
      <c r="O11" s="11"/>
      <c r="P11" s="11"/>
      <c r="Q11" s="11"/>
      <c r="R11" s="12" t="s">
        <v>1</v>
      </c>
      <c r="S11" s="13" t="s">
        <v>77</v>
      </c>
      <c r="T11" s="11"/>
      <c r="U11" s="11"/>
      <c r="V11" s="11"/>
      <c r="W11" s="12" t="s">
        <v>1</v>
      </c>
      <c r="X11" s="8" t="s">
        <v>37</v>
      </c>
      <c r="Y11" s="7"/>
      <c r="Z11" s="7"/>
      <c r="AA11" s="9"/>
      <c r="AB11" s="12" t="s">
        <v>1</v>
      </c>
      <c r="AC11" s="13"/>
      <c r="AD11" s="11"/>
      <c r="AE11" s="11"/>
      <c r="AF11" s="14"/>
      <c r="AG11" s="20"/>
      <c r="AH11" s="67"/>
      <c r="AI11" s="67"/>
      <c r="AJ11" s="67"/>
      <c r="AK11" s="67"/>
      <c r="AL11" s="67"/>
      <c r="AM11" s="67"/>
      <c r="AN11" s="67"/>
    </row>
    <row r="12" spans="1:40" ht="12.75">
      <c r="A12" s="168"/>
      <c r="B12" s="69"/>
      <c r="C12" s="69"/>
      <c r="D12" s="15" t="s">
        <v>3</v>
      </c>
      <c r="E12" s="16"/>
      <c r="F12" s="16"/>
      <c r="G12" s="69"/>
      <c r="H12" s="5" t="s">
        <v>1</v>
      </c>
      <c r="I12" s="15" t="s">
        <v>3</v>
      </c>
      <c r="J12" s="16"/>
      <c r="K12" s="16"/>
      <c r="L12" s="69"/>
      <c r="M12" s="5" t="s">
        <v>1</v>
      </c>
      <c r="N12" s="15" t="s">
        <v>3</v>
      </c>
      <c r="O12" s="16"/>
      <c r="P12" s="16"/>
      <c r="Q12" s="69"/>
      <c r="R12" s="5" t="s">
        <v>1</v>
      </c>
      <c r="S12" s="15" t="s">
        <v>3</v>
      </c>
      <c r="T12" s="16"/>
      <c r="U12" s="16"/>
      <c r="V12" s="69"/>
      <c r="W12" s="5" t="s">
        <v>1</v>
      </c>
      <c r="X12" s="8"/>
      <c r="Y12" s="7"/>
      <c r="Z12" s="7"/>
      <c r="AA12" s="9"/>
      <c r="AB12" s="5" t="s">
        <v>1</v>
      </c>
      <c r="AC12" s="15" t="s">
        <v>3</v>
      </c>
      <c r="AD12" s="16"/>
      <c r="AE12" s="16"/>
      <c r="AF12" s="169"/>
      <c r="AG12" s="20"/>
      <c r="AH12" s="67"/>
      <c r="AI12" s="67"/>
      <c r="AJ12" s="67"/>
      <c r="AK12" s="67"/>
      <c r="AL12" s="67"/>
      <c r="AM12" s="67"/>
      <c r="AN12" s="67"/>
    </row>
    <row r="13" spans="1:40" ht="12.75">
      <c r="A13" s="168"/>
      <c r="B13" s="69"/>
      <c r="C13" s="69"/>
      <c r="D13" s="15" t="s">
        <v>69</v>
      </c>
      <c r="E13" s="16"/>
      <c r="F13" s="17"/>
      <c r="G13" s="17"/>
      <c r="H13" s="5" t="s">
        <v>1</v>
      </c>
      <c r="I13" s="15" t="s">
        <v>69</v>
      </c>
      <c r="J13" s="16"/>
      <c r="K13" s="17"/>
      <c r="L13" s="17"/>
      <c r="M13" s="5" t="s">
        <v>1</v>
      </c>
      <c r="N13" s="15" t="s">
        <v>69</v>
      </c>
      <c r="O13" s="16"/>
      <c r="P13" s="17"/>
      <c r="Q13" s="17"/>
      <c r="R13" s="5" t="s">
        <v>1</v>
      </c>
      <c r="S13" s="15" t="s">
        <v>69</v>
      </c>
      <c r="T13" s="16"/>
      <c r="U13" s="17"/>
      <c r="V13" s="17"/>
      <c r="W13" s="5" t="s">
        <v>1</v>
      </c>
      <c r="X13" s="8"/>
      <c r="Y13" s="7"/>
      <c r="Z13" s="7"/>
      <c r="AA13" s="9"/>
      <c r="AB13" s="5" t="s">
        <v>1</v>
      </c>
      <c r="AC13" s="15" t="s">
        <v>69</v>
      </c>
      <c r="AD13" s="16"/>
      <c r="AE13" s="17"/>
      <c r="AF13" s="18"/>
      <c r="AG13" s="20"/>
      <c r="AH13" s="216"/>
      <c r="AI13" s="67"/>
      <c r="AJ13" s="47"/>
      <c r="AK13" s="216"/>
      <c r="AL13" s="67"/>
      <c r="AM13" s="67"/>
      <c r="AN13" s="67"/>
    </row>
    <row r="14" spans="1:40" ht="25.5">
      <c r="A14" s="168"/>
      <c r="B14" s="192"/>
      <c r="C14" s="67"/>
      <c r="D14" s="193" t="s">
        <v>73</v>
      </c>
      <c r="E14" s="194" t="s">
        <v>75</v>
      </c>
      <c r="F14" s="194" t="s">
        <v>61</v>
      </c>
      <c r="G14" s="19" t="s">
        <v>76</v>
      </c>
      <c r="H14" s="20" t="s">
        <v>1</v>
      </c>
      <c r="I14" s="193" t="s">
        <v>73</v>
      </c>
      <c r="J14" s="194" t="s">
        <v>75</v>
      </c>
      <c r="K14" s="194" t="s">
        <v>61</v>
      </c>
      <c r="L14" s="19" t="s">
        <v>76</v>
      </c>
      <c r="M14" s="20" t="s">
        <v>1</v>
      </c>
      <c r="N14" s="193" t="s">
        <v>73</v>
      </c>
      <c r="O14" s="194" t="s">
        <v>75</v>
      </c>
      <c r="P14" s="194" t="s">
        <v>61</v>
      </c>
      <c r="Q14" s="19" t="s">
        <v>76</v>
      </c>
      <c r="R14" s="20" t="s">
        <v>1</v>
      </c>
      <c r="S14" s="193" t="s">
        <v>73</v>
      </c>
      <c r="T14" s="194" t="s">
        <v>75</v>
      </c>
      <c r="U14" s="194" t="s">
        <v>61</v>
      </c>
      <c r="V14" s="19" t="s">
        <v>76</v>
      </c>
      <c r="W14" s="20" t="s">
        <v>1</v>
      </c>
      <c r="X14" s="8" t="s">
        <v>34</v>
      </c>
      <c r="Y14" s="7"/>
      <c r="Z14" s="7"/>
      <c r="AA14" s="9"/>
      <c r="AB14" s="20" t="s">
        <v>1</v>
      </c>
      <c r="AC14" s="193" t="s">
        <v>73</v>
      </c>
      <c r="AD14" s="194" t="s">
        <v>75</v>
      </c>
      <c r="AE14" s="194" t="s">
        <v>61</v>
      </c>
      <c r="AF14" s="21" t="s">
        <v>76</v>
      </c>
      <c r="AG14" s="20" t="s">
        <v>1</v>
      </c>
      <c r="AH14" s="48" t="s">
        <v>83</v>
      </c>
      <c r="AI14" s="67" t="s">
        <v>82</v>
      </c>
      <c r="AL14" s="67"/>
      <c r="AM14" s="67"/>
      <c r="AN14" s="67"/>
    </row>
    <row r="15" spans="1:40" ht="18.75" customHeight="1">
      <c r="A15" s="217" t="s">
        <v>45</v>
      </c>
      <c r="B15" s="158"/>
      <c r="C15" s="218" t="s">
        <v>32</v>
      </c>
      <c r="D15" s="22" t="s">
        <v>5</v>
      </c>
      <c r="E15" s="23" t="s">
        <v>6</v>
      </c>
      <c r="F15" s="23" t="s">
        <v>7</v>
      </c>
      <c r="G15" s="23" t="s">
        <v>8</v>
      </c>
      <c r="H15" s="20" t="s">
        <v>1</v>
      </c>
      <c r="I15" s="22" t="s">
        <v>5</v>
      </c>
      <c r="J15" s="23" t="s">
        <v>6</v>
      </c>
      <c r="K15" s="23" t="s">
        <v>7</v>
      </c>
      <c r="L15" s="23" t="s">
        <v>8</v>
      </c>
      <c r="M15" s="20" t="s">
        <v>1</v>
      </c>
      <c r="N15" s="22" t="s">
        <v>5</v>
      </c>
      <c r="O15" s="23" t="s">
        <v>6</v>
      </c>
      <c r="P15" s="23" t="s">
        <v>7</v>
      </c>
      <c r="Q15" s="23" t="s">
        <v>8</v>
      </c>
      <c r="R15" s="20" t="s">
        <v>1</v>
      </c>
      <c r="S15" s="22" t="s">
        <v>5</v>
      </c>
      <c r="T15" s="23" t="s">
        <v>6</v>
      </c>
      <c r="U15" s="23" t="s">
        <v>7</v>
      </c>
      <c r="V15" s="23" t="s">
        <v>8</v>
      </c>
      <c r="W15" s="20" t="s">
        <v>1</v>
      </c>
      <c r="X15" s="26" t="s">
        <v>33</v>
      </c>
      <c r="Y15" s="7"/>
      <c r="Z15" s="7"/>
      <c r="AA15" s="9"/>
      <c r="AB15" s="20" t="s">
        <v>1</v>
      </c>
      <c r="AC15" s="22" t="s">
        <v>5</v>
      </c>
      <c r="AD15" s="23" t="s">
        <v>6</v>
      </c>
      <c r="AE15" s="23" t="s">
        <v>7</v>
      </c>
      <c r="AF15" s="25" t="s">
        <v>8</v>
      </c>
      <c r="AG15" s="20" t="s">
        <v>1</v>
      </c>
      <c r="AH15" s="20"/>
      <c r="AI15" s="67"/>
      <c r="AL15" s="67"/>
      <c r="AM15" s="67"/>
      <c r="AN15" s="67"/>
    </row>
    <row r="16" spans="1:40" ht="12.75">
      <c r="A16" s="168" t="s">
        <v>49</v>
      </c>
      <c r="B16" s="69"/>
      <c r="C16" s="70" t="s">
        <v>9</v>
      </c>
      <c r="D16" s="340">
        <v>0</v>
      </c>
      <c r="E16" s="341">
        <v>0</v>
      </c>
      <c r="F16" s="341">
        <v>0</v>
      </c>
      <c r="G16" s="341">
        <v>0</v>
      </c>
      <c r="H16" s="20" t="s">
        <v>1</v>
      </c>
      <c r="I16" s="340">
        <v>0</v>
      </c>
      <c r="J16" s="341">
        <v>0</v>
      </c>
      <c r="K16" s="341">
        <v>0</v>
      </c>
      <c r="L16" s="341">
        <v>0</v>
      </c>
      <c r="M16" s="20" t="s">
        <v>1</v>
      </c>
      <c r="N16" s="340">
        <v>0</v>
      </c>
      <c r="O16" s="341">
        <v>0</v>
      </c>
      <c r="P16" s="341">
        <v>0</v>
      </c>
      <c r="Q16" s="341">
        <v>0</v>
      </c>
      <c r="R16" s="20" t="s">
        <v>1</v>
      </c>
      <c r="S16" s="355">
        <f>D16+I16+N16</f>
        <v>0</v>
      </c>
      <c r="T16" s="348">
        <f>E16+J16+O16</f>
        <v>0</v>
      </c>
      <c r="U16" s="348">
        <f>F16+K16+P16</f>
        <v>0</v>
      </c>
      <c r="V16" s="348">
        <f>G16+L16+Q16</f>
        <v>0</v>
      </c>
      <c r="W16" s="20" t="s">
        <v>1</v>
      </c>
      <c r="X16" s="168">
        <f>S16</f>
        <v>0</v>
      </c>
      <c r="Y16" s="69">
        <f>T16</f>
        <v>0</v>
      </c>
      <c r="Z16" s="69">
        <f>U16</f>
        <v>0</v>
      </c>
      <c r="AA16" s="154">
        <f>V16</f>
        <v>0</v>
      </c>
      <c r="AB16" s="20" t="s">
        <v>1</v>
      </c>
      <c r="AC16" s="340">
        <v>0</v>
      </c>
      <c r="AD16" s="341">
        <v>0</v>
      </c>
      <c r="AE16" s="341">
        <v>0</v>
      </c>
      <c r="AF16" s="373">
        <v>0</v>
      </c>
      <c r="AG16" s="20" t="s">
        <v>1</v>
      </c>
      <c r="AH16" s="48" t="s">
        <v>25</v>
      </c>
      <c r="AI16" s="20" t="s">
        <v>1</v>
      </c>
      <c r="AL16" s="67"/>
      <c r="AM16" s="67"/>
      <c r="AN16" s="67"/>
    </row>
    <row r="17" spans="1:40" ht="12.75">
      <c r="A17" s="168" t="s">
        <v>50</v>
      </c>
      <c r="B17" s="69"/>
      <c r="C17" s="70" t="s">
        <v>9</v>
      </c>
      <c r="D17" s="340">
        <v>0</v>
      </c>
      <c r="E17" s="341">
        <v>0</v>
      </c>
      <c r="F17" s="341">
        <v>0</v>
      </c>
      <c r="G17" s="341">
        <v>0</v>
      </c>
      <c r="H17" s="20" t="s">
        <v>1</v>
      </c>
      <c r="I17" s="340">
        <v>0</v>
      </c>
      <c r="J17" s="341">
        <v>0</v>
      </c>
      <c r="K17" s="341">
        <v>0</v>
      </c>
      <c r="L17" s="341">
        <v>0</v>
      </c>
      <c r="M17" s="20" t="s">
        <v>1</v>
      </c>
      <c r="N17" s="340">
        <v>0</v>
      </c>
      <c r="O17" s="341">
        <v>0</v>
      </c>
      <c r="P17" s="341">
        <v>0</v>
      </c>
      <c r="Q17" s="341">
        <v>0</v>
      </c>
      <c r="R17" s="20" t="s">
        <v>1</v>
      </c>
      <c r="S17" s="355">
        <f aca="true" t="shared" si="0" ref="S17:T19">D17+I17+N17</f>
        <v>0</v>
      </c>
      <c r="T17" s="348">
        <f t="shared" si="0"/>
        <v>0</v>
      </c>
      <c r="U17" s="348">
        <f aca="true" t="shared" si="1" ref="U17:V19">F17+K17+P17</f>
        <v>0</v>
      </c>
      <c r="V17" s="348">
        <f t="shared" si="1"/>
        <v>0</v>
      </c>
      <c r="W17" s="20" t="s">
        <v>1</v>
      </c>
      <c r="X17" s="168">
        <f>S17</f>
        <v>0</v>
      </c>
      <c r="Y17" s="69">
        <v>0</v>
      </c>
      <c r="Z17" s="69">
        <f aca="true" t="shared" si="2" ref="Z17:AA19">U17</f>
        <v>0</v>
      </c>
      <c r="AA17" s="154">
        <f t="shared" si="2"/>
        <v>0</v>
      </c>
      <c r="AB17" s="20" t="s">
        <v>1</v>
      </c>
      <c r="AC17" s="340">
        <v>0</v>
      </c>
      <c r="AD17" s="341">
        <v>0</v>
      </c>
      <c r="AE17" s="341">
        <v>0</v>
      </c>
      <c r="AF17" s="373">
        <v>0</v>
      </c>
      <c r="AG17" s="20" t="s">
        <v>1</v>
      </c>
      <c r="AH17" s="48" t="s">
        <v>26</v>
      </c>
      <c r="AI17" s="20" t="s">
        <v>1</v>
      </c>
      <c r="AL17" s="67"/>
      <c r="AM17" s="67"/>
      <c r="AN17" s="67"/>
    </row>
    <row r="18" spans="1:40" ht="12.75">
      <c r="A18" s="168" t="s">
        <v>51</v>
      </c>
      <c r="B18" s="69"/>
      <c r="C18" s="70" t="s">
        <v>9</v>
      </c>
      <c r="D18" s="340">
        <v>0</v>
      </c>
      <c r="E18" s="341">
        <v>0</v>
      </c>
      <c r="F18" s="341">
        <v>0</v>
      </c>
      <c r="G18" s="341">
        <v>0</v>
      </c>
      <c r="H18" s="20" t="s">
        <v>1</v>
      </c>
      <c r="I18" s="340">
        <v>0</v>
      </c>
      <c r="J18" s="341">
        <v>0</v>
      </c>
      <c r="K18" s="341">
        <v>0</v>
      </c>
      <c r="L18" s="341">
        <v>0</v>
      </c>
      <c r="M18" s="20" t="s">
        <v>1</v>
      </c>
      <c r="N18" s="340">
        <v>0</v>
      </c>
      <c r="O18" s="341">
        <v>0</v>
      </c>
      <c r="P18" s="341">
        <v>0</v>
      </c>
      <c r="Q18" s="341">
        <v>0</v>
      </c>
      <c r="R18" s="20" t="s">
        <v>1</v>
      </c>
      <c r="S18" s="355">
        <f t="shared" si="0"/>
        <v>0</v>
      </c>
      <c r="T18" s="348">
        <f t="shared" si="0"/>
        <v>0</v>
      </c>
      <c r="U18" s="348">
        <f t="shared" si="1"/>
        <v>0</v>
      </c>
      <c r="V18" s="348">
        <f t="shared" si="1"/>
        <v>0</v>
      </c>
      <c r="W18" s="20" t="s">
        <v>1</v>
      </c>
      <c r="X18" s="168">
        <f>S18</f>
        <v>0</v>
      </c>
      <c r="Y18" s="69">
        <f>T18</f>
        <v>0</v>
      </c>
      <c r="Z18" s="69">
        <f t="shared" si="2"/>
        <v>0</v>
      </c>
      <c r="AA18" s="154">
        <f t="shared" si="2"/>
        <v>0</v>
      </c>
      <c r="AB18" s="20" t="s">
        <v>1</v>
      </c>
      <c r="AC18" s="340">
        <v>0</v>
      </c>
      <c r="AD18" s="341">
        <v>0</v>
      </c>
      <c r="AE18" s="341">
        <v>0</v>
      </c>
      <c r="AF18" s="373">
        <v>0</v>
      </c>
      <c r="AG18" s="20" t="s">
        <v>1</v>
      </c>
      <c r="AH18" s="48" t="s">
        <v>27</v>
      </c>
      <c r="AI18" s="20" t="s">
        <v>1</v>
      </c>
      <c r="AL18" s="67"/>
      <c r="AM18" s="67"/>
      <c r="AN18" s="67"/>
    </row>
    <row r="19" spans="1:40" ht="12.75">
      <c r="A19" s="168" t="s">
        <v>52</v>
      </c>
      <c r="B19" s="69"/>
      <c r="C19" s="70" t="s">
        <v>9</v>
      </c>
      <c r="D19" s="340">
        <v>0</v>
      </c>
      <c r="E19" s="341">
        <v>0</v>
      </c>
      <c r="F19" s="341">
        <v>0</v>
      </c>
      <c r="G19" s="341">
        <v>0</v>
      </c>
      <c r="H19" s="20" t="s">
        <v>1</v>
      </c>
      <c r="I19" s="340">
        <v>0</v>
      </c>
      <c r="J19" s="341">
        <v>0</v>
      </c>
      <c r="K19" s="341">
        <v>0</v>
      </c>
      <c r="L19" s="341">
        <v>0</v>
      </c>
      <c r="M19" s="20" t="s">
        <v>1</v>
      </c>
      <c r="N19" s="340">
        <v>0</v>
      </c>
      <c r="O19" s="341">
        <v>0</v>
      </c>
      <c r="P19" s="341">
        <v>0</v>
      </c>
      <c r="Q19" s="341">
        <v>0</v>
      </c>
      <c r="R19" s="20" t="s">
        <v>1</v>
      </c>
      <c r="S19" s="355">
        <f t="shared" si="0"/>
        <v>0</v>
      </c>
      <c r="T19" s="348">
        <f t="shared" si="0"/>
        <v>0</v>
      </c>
      <c r="U19" s="348">
        <f t="shared" si="1"/>
        <v>0</v>
      </c>
      <c r="V19" s="348">
        <f t="shared" si="1"/>
        <v>0</v>
      </c>
      <c r="W19" s="20" t="s">
        <v>1</v>
      </c>
      <c r="X19" s="168">
        <f>S19</f>
        <v>0</v>
      </c>
      <c r="Y19" s="69">
        <f>T19</f>
        <v>0</v>
      </c>
      <c r="Z19" s="69">
        <f t="shared" si="2"/>
        <v>0</v>
      </c>
      <c r="AA19" s="154">
        <f t="shared" si="2"/>
        <v>0</v>
      </c>
      <c r="AB19" s="20" t="s">
        <v>1</v>
      </c>
      <c r="AC19" s="340">
        <v>0</v>
      </c>
      <c r="AD19" s="341">
        <v>0</v>
      </c>
      <c r="AE19" s="341">
        <v>0</v>
      </c>
      <c r="AF19" s="373">
        <v>0</v>
      </c>
      <c r="AG19" s="20" t="s">
        <v>1</v>
      </c>
      <c r="AH19" s="48" t="s">
        <v>28</v>
      </c>
      <c r="AI19" s="20" t="s">
        <v>1</v>
      </c>
      <c r="AL19" s="67"/>
      <c r="AM19" s="67"/>
      <c r="AN19" s="67"/>
    </row>
    <row r="20" spans="1:40" ht="13.5" thickBot="1">
      <c r="A20" s="219" t="s">
        <v>29</v>
      </c>
      <c r="B20" s="160"/>
      <c r="C20" s="215" t="s">
        <v>9</v>
      </c>
      <c r="D20" s="358">
        <f>SUM(D16:D19)</f>
        <v>0</v>
      </c>
      <c r="E20" s="359">
        <f>SUM(E16:E19)</f>
        <v>0</v>
      </c>
      <c r="F20" s="359">
        <f>SUM(F16:F19)</f>
        <v>0</v>
      </c>
      <c r="G20" s="359">
        <f>SUM(G16:G19)</f>
        <v>0</v>
      </c>
      <c r="H20" s="321" t="s">
        <v>1</v>
      </c>
      <c r="I20" s="358">
        <f>SUM(I16:I19)</f>
        <v>0</v>
      </c>
      <c r="J20" s="359">
        <f>SUM(J16:J19)</f>
        <v>0</v>
      </c>
      <c r="K20" s="359">
        <f>SUM(K16:K19)</f>
        <v>0</v>
      </c>
      <c r="L20" s="359">
        <f>SUM(L16:L19)</f>
        <v>0</v>
      </c>
      <c r="M20" s="321" t="s">
        <v>1</v>
      </c>
      <c r="N20" s="358">
        <f>SUM(N16:N19)</f>
        <v>0</v>
      </c>
      <c r="O20" s="359">
        <f>SUM(O16:O19)</f>
        <v>0</v>
      </c>
      <c r="P20" s="359">
        <f>SUM(P16:P19)</f>
        <v>0</v>
      </c>
      <c r="Q20" s="359">
        <f>SUM(Q16:Q19)</f>
        <v>0</v>
      </c>
      <c r="R20" s="321" t="s">
        <v>1</v>
      </c>
      <c r="S20" s="358">
        <f>SUM(S16:S19)</f>
        <v>0</v>
      </c>
      <c r="T20" s="359">
        <f>SUM(T16:T19)</f>
        <v>0</v>
      </c>
      <c r="U20" s="359">
        <f>SUM(U16:U19)</f>
        <v>0</v>
      </c>
      <c r="V20" s="359">
        <f>SUM(V16:V19)</f>
        <v>0</v>
      </c>
      <c r="W20" s="321" t="s">
        <v>1</v>
      </c>
      <c r="X20" s="159">
        <f>S20</f>
        <v>0</v>
      </c>
      <c r="Y20" s="160">
        <f>T20</f>
        <v>0</v>
      </c>
      <c r="Z20" s="160">
        <f>U20</f>
        <v>0</v>
      </c>
      <c r="AA20" s="160">
        <f>V20</f>
        <v>0</v>
      </c>
      <c r="AB20" s="321" t="s">
        <v>1</v>
      </c>
      <c r="AC20" s="358">
        <f>SUM(AC16:AC19)</f>
        <v>0</v>
      </c>
      <c r="AD20" s="359">
        <f>SUM(AD16:AD19)</f>
        <v>0</v>
      </c>
      <c r="AE20" s="359">
        <f>SUM(AE16:AE19)</f>
        <v>0</v>
      </c>
      <c r="AF20" s="380">
        <f>SUM(AF16:AF19)</f>
        <v>0</v>
      </c>
      <c r="AG20" s="20" t="s">
        <v>1</v>
      </c>
      <c r="AH20" s="67"/>
      <c r="AI20" s="67"/>
      <c r="AJ20" s="67"/>
      <c r="AK20" s="67"/>
      <c r="AL20" s="67"/>
      <c r="AM20" s="67"/>
      <c r="AN20" s="67"/>
    </row>
    <row r="22" spans="1:67" s="67" customFormat="1" ht="12.75">
      <c r="A22" s="68" t="s">
        <v>220</v>
      </c>
      <c r="BO22" s="71"/>
    </row>
    <row r="23" spans="1:67" s="67" customFormat="1" ht="12.75">
      <c r="A23" s="68" t="s">
        <v>207</v>
      </c>
      <c r="BO23" s="71"/>
    </row>
    <row r="24" spans="1:67" s="67" customFormat="1" ht="12.75">
      <c r="A24" s="67">
        <f>H43&amp;H44&amp;H45&amp;H46</f>
      </c>
      <c r="BO24" s="67">
        <f>BR16&amp;BT16&amp;BV16&amp;BX16&amp;BZ16&amp;CB16</f>
      </c>
    </row>
    <row r="25" s="67" customFormat="1" ht="12.75"/>
    <row r="26" s="67" customFormat="1" ht="12.75">
      <c r="A26" s="71" t="s">
        <v>205</v>
      </c>
    </row>
    <row r="27" s="67" customFormat="1" ht="12.75">
      <c r="A27" s="67">
        <f>N47&amp;O47&amp;P47&amp;Q47</f>
      </c>
    </row>
    <row r="28" s="67" customFormat="1" ht="12.75"/>
    <row r="29" s="67" customFormat="1" ht="12.75">
      <c r="A29" s="68" t="s">
        <v>206</v>
      </c>
    </row>
    <row r="30" s="67" customFormat="1" ht="12.75">
      <c r="A30" s="67">
        <f>AC47&amp;AD47&amp;AE47&amp;AF47</f>
      </c>
    </row>
    <row r="31" s="67" customFormat="1" ht="12.75"/>
    <row r="32" s="67" customFormat="1" ht="12.75">
      <c r="A32" s="68"/>
    </row>
    <row r="33" s="67" customFormat="1" ht="12.75"/>
    <row r="34" s="67" customFormat="1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spans="1:40" ht="12.75" hidden="1">
      <c r="A42" s="69" t="s">
        <v>167</v>
      </c>
      <c r="B42" s="67"/>
      <c r="C42" s="67"/>
      <c r="D42" s="183" t="s">
        <v>277</v>
      </c>
      <c r="E42" s="183"/>
      <c r="F42" s="183"/>
      <c r="G42" s="183"/>
      <c r="H42" s="183"/>
      <c r="I42" s="183"/>
      <c r="J42" s="183"/>
      <c r="K42" s="183"/>
      <c r="L42" s="183"/>
      <c r="M42" s="183"/>
      <c r="N42" s="183" t="s">
        <v>240</v>
      </c>
      <c r="O42" s="183"/>
      <c r="P42" s="183"/>
      <c r="Q42" s="183"/>
      <c r="R42" s="183"/>
      <c r="S42" s="183"/>
      <c r="T42" s="183"/>
      <c r="U42" s="183"/>
      <c r="V42" s="183"/>
      <c r="W42" s="67"/>
      <c r="X42" s="67"/>
      <c r="Y42" s="67"/>
      <c r="Z42" s="67"/>
      <c r="AA42" s="67"/>
      <c r="AB42" s="67"/>
      <c r="AC42" s="183" t="s">
        <v>241</v>
      </c>
      <c r="AD42" s="183"/>
      <c r="AE42" s="183"/>
      <c r="AF42" s="183"/>
      <c r="AG42" s="67"/>
      <c r="AH42" s="67"/>
      <c r="AI42" s="67"/>
      <c r="AJ42" s="67"/>
      <c r="AK42" s="67"/>
      <c r="AL42" s="67"/>
      <c r="AM42" s="67"/>
      <c r="AN42" s="67"/>
    </row>
    <row r="43" spans="1:40" ht="12.75" hidden="1">
      <c r="A43" s="69" t="s">
        <v>1</v>
      </c>
      <c r="B43" s="67"/>
      <c r="C43" s="67" t="s">
        <v>178</v>
      </c>
      <c r="D43" s="67">
        <f>IF(TRUNC(D$20)&lt;&gt;D$20,"Column "&amp;$D$8&amp;", "&amp;D$14&amp;"; ","")</f>
      </c>
      <c r="E43" s="67">
        <f>IF(TRUNC(E$20)&lt;&gt;E$20,"Column "&amp;$D$8&amp;", "&amp;E$14&amp;"; ","")</f>
      </c>
      <c r="F43" s="67">
        <f>IF(TRUNC(F$20)&lt;&gt;F$20,"Column "&amp;$D$8&amp;", "&amp;F$14&amp;"; ","")</f>
      </c>
      <c r="G43" s="67">
        <f>IF(TRUNC(G$20)&lt;&gt;G$20,"Column "&amp;$D$8&amp;", "&amp;G$14&amp;"; ","")</f>
      </c>
      <c r="H43" s="67">
        <f>D43&amp;E43&amp;F43&amp;G43</f>
      </c>
      <c r="I43" s="67"/>
      <c r="J43" s="67"/>
      <c r="K43" s="67"/>
      <c r="L43" s="67"/>
      <c r="M43" s="67"/>
      <c r="N43" s="69">
        <f>IF(N16&gt;0,""&amp;$A16&amp;", "&amp;N$14&amp;"; ","")</f>
      </c>
      <c r="O43" s="69">
        <f aca="true" t="shared" si="3" ref="O43:Q46">IF(O16&gt;0,""&amp;$A16&amp;", "&amp;O$14&amp;"; ","")</f>
      </c>
      <c r="P43" s="69">
        <f t="shared" si="3"/>
      </c>
      <c r="Q43" s="69">
        <f t="shared" si="3"/>
      </c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>
        <f aca="true" t="shared" si="4" ref="AC43:AF46">IF(AC16&gt;D16+I16,""&amp;$A16&amp;", "&amp;AC$14&amp;"; ","")</f>
      </c>
      <c r="AD43" s="67">
        <f t="shared" si="4"/>
      </c>
      <c r="AE43" s="67">
        <f t="shared" si="4"/>
      </c>
      <c r="AF43" s="67">
        <f t="shared" si="4"/>
      </c>
      <c r="AH43" s="67"/>
      <c r="AI43" s="67"/>
      <c r="AJ43" s="67"/>
      <c r="AK43" s="67"/>
      <c r="AL43" s="67"/>
      <c r="AM43" s="67"/>
      <c r="AN43" s="67"/>
    </row>
    <row r="44" spans="1:40" ht="12.75" hidden="1">
      <c r="A44" s="69" t="s">
        <v>1</v>
      </c>
      <c r="B44" s="67"/>
      <c r="C44" s="67" t="s">
        <v>177</v>
      </c>
      <c r="D44" s="67">
        <f>IF(TRUNC(I$20)&lt;&gt;I$20,"Column "&amp;$I$8&amp;", "&amp;I$14&amp;"; ","")</f>
      </c>
      <c r="E44" s="67">
        <f>IF(TRUNC(J$20)&lt;&gt;J$20,"Column "&amp;$I$8&amp;", "&amp;J$14&amp;"; ","")</f>
      </c>
      <c r="F44" s="67">
        <f>IF(TRUNC(K$20)&lt;&gt;K$20,"Column "&amp;$I$8&amp;", "&amp;K$14&amp;"; ","")</f>
      </c>
      <c r="G44" s="67">
        <f>IF(TRUNC(L$20)&lt;&gt;L$20,"Column "&amp;$I$8&amp;", "&amp;L$14&amp;"; ","")</f>
      </c>
      <c r="H44" s="67">
        <f>D44&amp;E44&amp;F44&amp;G44</f>
      </c>
      <c r="I44" s="67"/>
      <c r="J44" s="67"/>
      <c r="K44" s="67"/>
      <c r="L44" s="67"/>
      <c r="M44" s="67"/>
      <c r="N44" s="69">
        <f>IF(N17&gt;0,""&amp;$A17&amp;", "&amp;N$14&amp;"; ","")</f>
      </c>
      <c r="O44" s="69">
        <f t="shared" si="3"/>
      </c>
      <c r="P44" s="69">
        <f t="shared" si="3"/>
      </c>
      <c r="Q44" s="69">
        <f t="shared" si="3"/>
      </c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>
        <f t="shared" si="4"/>
      </c>
      <c r="AD44" s="67">
        <f t="shared" si="4"/>
      </c>
      <c r="AE44" s="67">
        <f t="shared" si="4"/>
      </c>
      <c r="AF44" s="67">
        <f t="shared" si="4"/>
      </c>
      <c r="AH44" s="67"/>
      <c r="AI44" s="67"/>
      <c r="AJ44" s="67"/>
      <c r="AK44" s="67"/>
      <c r="AL44" s="67"/>
      <c r="AM44" s="67"/>
      <c r="AN44" s="67"/>
    </row>
    <row r="45" spans="1:40" ht="12.75" hidden="1">
      <c r="A45" s="69" t="s">
        <v>1</v>
      </c>
      <c r="B45" s="67"/>
      <c r="C45" s="67" t="s">
        <v>238</v>
      </c>
      <c r="D45" s="67">
        <f>IF(TRUNC(N$20)&lt;&gt;N$20,"Column "&amp;$N$8&amp;", "&amp;N$14&amp;"; ","")</f>
      </c>
      <c r="E45" s="67">
        <f>IF(TRUNC(O$20)&lt;&gt;O$20,"Column "&amp;$N$8&amp;", "&amp;O$14&amp;"; ","")</f>
      </c>
      <c r="F45" s="67">
        <f>IF(TRUNC(P$20)&lt;&gt;P$20,"Column "&amp;$N$8&amp;", "&amp;P$14&amp;"; ","")</f>
      </c>
      <c r="G45" s="67">
        <f>IF(TRUNC(Q$20)&lt;&gt;Q$20,"Column "&amp;$N$8&amp;", "&amp;Q$14&amp;"; ","")</f>
      </c>
      <c r="H45" s="67">
        <f>D45&amp;E45&amp;F45&amp;G45</f>
      </c>
      <c r="I45" s="67"/>
      <c r="J45" s="67"/>
      <c r="K45" s="67"/>
      <c r="L45" s="67"/>
      <c r="M45" s="67"/>
      <c r="N45" s="69">
        <f>IF(N18&gt;0,""&amp;$A18&amp;", "&amp;N$14&amp;"; ","")</f>
      </c>
      <c r="O45" s="69">
        <f t="shared" si="3"/>
      </c>
      <c r="P45" s="69">
        <f t="shared" si="3"/>
      </c>
      <c r="Q45" s="69">
        <f t="shared" si="3"/>
      </c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>
        <f t="shared" si="4"/>
      </c>
      <c r="AD45" s="67">
        <f t="shared" si="4"/>
      </c>
      <c r="AE45" s="67">
        <f t="shared" si="4"/>
      </c>
      <c r="AF45" s="67">
        <f t="shared" si="4"/>
      </c>
      <c r="AH45" s="67"/>
      <c r="AI45" s="67"/>
      <c r="AJ45" s="67"/>
      <c r="AK45" s="67"/>
      <c r="AL45" s="67"/>
      <c r="AM45" s="67"/>
      <c r="AN45" s="67"/>
    </row>
    <row r="46" spans="1:40" ht="12.75" hidden="1">
      <c r="A46" s="112" t="s">
        <v>1</v>
      </c>
      <c r="B46" s="67"/>
      <c r="C46" s="67" t="s">
        <v>239</v>
      </c>
      <c r="D46" s="67">
        <f>IF(TRUNC(AC$20)&lt;&gt;AC$20,"Column "&amp;$AC$8&amp;", "&amp;AC$14&amp;"; ","")</f>
      </c>
      <c r="E46" s="67">
        <f>IF(TRUNC(AD$20)&lt;&gt;AD$20,"Column "&amp;$AC$8&amp;", "&amp;AD$14&amp;"; ","")</f>
      </c>
      <c r="F46" s="67">
        <f>IF(TRUNC(AE$20)&lt;&gt;AE$20,"Column "&amp;$AC$8&amp;", "&amp;AE$14&amp;"; ","")</f>
      </c>
      <c r="G46" s="67">
        <f>IF(TRUNC(AF$20)&lt;&gt;AF$20,"Column "&amp;$AC$8&amp;", "&amp;AF$14&amp;"; ","")</f>
      </c>
      <c r="H46" s="67">
        <f>D46&amp;E46&amp;F46&amp;G46</f>
      </c>
      <c r="I46" s="67"/>
      <c r="J46" s="67"/>
      <c r="K46" s="67"/>
      <c r="L46" s="67"/>
      <c r="M46" s="67"/>
      <c r="N46" s="69">
        <f>IF(N19&gt;0,""&amp;$A19&amp;", "&amp;N$14&amp;"; ","")</f>
      </c>
      <c r="O46" s="69">
        <f t="shared" si="3"/>
      </c>
      <c r="P46" s="69">
        <f t="shared" si="3"/>
      </c>
      <c r="Q46" s="69">
        <f t="shared" si="3"/>
      </c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>
        <f t="shared" si="4"/>
      </c>
      <c r="AD46" s="67">
        <f t="shared" si="4"/>
      </c>
      <c r="AE46" s="67">
        <f t="shared" si="4"/>
      </c>
      <c r="AF46" s="67">
        <f t="shared" si="4"/>
      </c>
      <c r="AH46" s="67"/>
      <c r="AI46" s="67"/>
      <c r="AJ46" s="67"/>
      <c r="AK46" s="67"/>
      <c r="AL46" s="67"/>
      <c r="AM46" s="67"/>
      <c r="AN46" s="67"/>
    </row>
    <row r="47" spans="1:40" ht="12.75" hidden="1">
      <c r="A47" s="184" t="s">
        <v>1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9">
        <f>N43&amp;N44&amp;N45&amp;N46</f>
      </c>
      <c r="O47" s="69">
        <f>O43&amp;O44&amp;O45&amp;O46</f>
      </c>
      <c r="P47" s="69">
        <f>P43&amp;P44&amp;P45&amp;P46</f>
      </c>
      <c r="Q47" s="69">
        <f>Q43&amp;Q44&amp;Q45&amp;Q46</f>
      </c>
      <c r="R47" s="67"/>
      <c r="S47" s="67"/>
      <c r="T47" s="67"/>
      <c r="U47" s="67"/>
      <c r="V47" s="67"/>
      <c r="AC47" s="67">
        <f>AC43&amp;AC44&amp;AC45&amp;AC46</f>
      </c>
      <c r="AD47" s="67">
        <f>AD43&amp;AD44&amp;AD45&amp;AD46</f>
      </c>
      <c r="AE47" s="67">
        <f>AE43&amp;AE44&amp;AE45&amp;AE46</f>
      </c>
      <c r="AF47" s="67">
        <f>AF43&amp;AF44&amp;AF45&amp;AF46</f>
      </c>
      <c r="AG47" s="67"/>
      <c r="AH47" s="67"/>
      <c r="AI47" s="67"/>
      <c r="AJ47" s="67"/>
      <c r="AK47" s="67"/>
      <c r="AL47" s="67"/>
      <c r="AM47" s="67"/>
      <c r="AN47" s="67"/>
    </row>
    <row r="48" ht="12.75" hidden="1"/>
    <row r="49" ht="12.75" hidden="1"/>
    <row r="50" ht="12.75" hidden="1"/>
    <row r="51" ht="12.75" hidden="1"/>
  </sheetData>
  <sheetProtection password="FB10" sheet="1" objects="1" scenarios="1"/>
  <printOptions/>
  <pageMargins left="0.75" right="0.75" top="1" bottom="1" header="0.5" footer="0.5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O99"/>
  <sheetViews>
    <sheetView zoomScale="75" zoomScaleNormal="75" zoomScalePageLayoutView="0" workbookViewId="0" topLeftCell="A1">
      <selection activeCell="D57" sqref="D57"/>
    </sheetView>
  </sheetViews>
  <sheetFormatPr defaultColWidth="9.140625" defaultRowHeight="12.75"/>
  <cols>
    <col min="1" max="1" width="22.7109375" style="67" customWidth="1"/>
    <col min="2" max="2" width="5.00390625" style="67" customWidth="1"/>
    <col min="3" max="3" width="4.8515625" style="67" customWidth="1"/>
    <col min="4" max="7" width="8.7109375" style="67" customWidth="1"/>
    <col min="8" max="8" width="8.7109375" style="67" hidden="1" customWidth="1"/>
    <col min="9" max="12" width="8.7109375" style="67" customWidth="1"/>
    <col min="13" max="13" width="8.7109375" style="67" hidden="1" customWidth="1"/>
    <col min="14" max="17" width="8.7109375" style="67" customWidth="1"/>
    <col min="18" max="18" width="8.7109375" style="67" hidden="1" customWidth="1"/>
    <col min="19" max="22" width="8.7109375" style="67" customWidth="1"/>
    <col min="23" max="28" width="8.7109375" style="67" hidden="1" customWidth="1"/>
    <col min="29" max="32" width="8.7109375" style="67" customWidth="1"/>
    <col min="33" max="33" width="8.7109375" style="67" hidden="1" customWidth="1"/>
    <col min="34" max="36" width="8.7109375" style="67" customWidth="1"/>
    <col min="37" max="37" width="1.7109375" style="67" hidden="1" customWidth="1"/>
    <col min="38" max="40" width="8.7109375" style="67" customWidth="1"/>
    <col min="41" max="41" width="9.57421875" style="67" hidden="1" customWidth="1"/>
    <col min="42" max="42" width="8.8515625" style="67" hidden="1" customWidth="1"/>
    <col min="43" max="43" width="9.00390625" style="67" hidden="1" customWidth="1"/>
    <col min="44" max="44" width="9.140625" style="67" hidden="1" customWidth="1"/>
    <col min="45" max="45" width="9.421875" style="67" hidden="1" customWidth="1"/>
    <col min="46" max="46" width="15.7109375" style="67" customWidth="1"/>
    <col min="47" max="50" width="9.140625" style="67" customWidth="1"/>
    <col min="51" max="51" width="10.28125" style="67" customWidth="1"/>
    <col min="52" max="16384" width="9.140625" style="67" customWidth="1"/>
  </cols>
  <sheetData>
    <row r="1" ht="18">
      <c r="A1" s="186" t="s">
        <v>126</v>
      </c>
    </row>
    <row r="2" ht="12.75">
      <c r="A2" s="71"/>
    </row>
    <row r="3" ht="15.75">
      <c r="A3" s="78" t="str">
        <f>FTS____!INSTNAME</f>
        <v>Institution:</v>
      </c>
    </row>
    <row r="4" ht="15.75">
      <c r="A4" s="78" t="str">
        <f>FTS____!CODE</f>
        <v>Code:</v>
      </c>
    </row>
    <row r="5" spans="1:29" ht="15.75">
      <c r="A5" s="78" t="s">
        <v>71</v>
      </c>
      <c r="AC5" s="40"/>
    </row>
    <row r="6" spans="1:19" ht="15.75">
      <c r="A6" s="78" t="s">
        <v>108</v>
      </c>
      <c r="L6" s="188"/>
      <c r="M6" s="189"/>
      <c r="N6" s="189"/>
      <c r="S6" s="40"/>
    </row>
    <row r="7" ht="13.5" thickBot="1"/>
    <row r="8" spans="1:45" ht="12.75">
      <c r="A8" s="190"/>
      <c r="B8" s="153"/>
      <c r="C8" s="153"/>
      <c r="D8" s="46">
        <v>1</v>
      </c>
      <c r="E8" s="1"/>
      <c r="F8" s="1"/>
      <c r="G8" s="1"/>
      <c r="H8" s="2" t="s">
        <v>1</v>
      </c>
      <c r="I8" s="46">
        <v>2</v>
      </c>
      <c r="J8" s="1"/>
      <c r="K8" s="1"/>
      <c r="L8" s="1"/>
      <c r="M8" s="2" t="s">
        <v>1</v>
      </c>
      <c r="N8" s="46">
        <v>3</v>
      </c>
      <c r="O8" s="1"/>
      <c r="P8" s="1"/>
      <c r="Q8" s="1"/>
      <c r="R8" s="2" t="s">
        <v>1</v>
      </c>
      <c r="S8" s="46">
        <v>4</v>
      </c>
      <c r="T8" s="1"/>
      <c r="U8" s="1"/>
      <c r="V8" s="1"/>
      <c r="W8" s="2" t="s">
        <v>1</v>
      </c>
      <c r="X8" s="3" t="s">
        <v>2</v>
      </c>
      <c r="Y8" s="1"/>
      <c r="Z8" s="1"/>
      <c r="AA8" s="4"/>
      <c r="AB8" s="2" t="s">
        <v>1</v>
      </c>
      <c r="AC8" s="46">
        <v>5</v>
      </c>
      <c r="AD8" s="1"/>
      <c r="AE8" s="1"/>
      <c r="AF8" s="1"/>
      <c r="AG8" s="2" t="s">
        <v>1</v>
      </c>
      <c r="AH8" s="107">
        <v>6</v>
      </c>
      <c r="AI8" s="126"/>
      <c r="AJ8" s="126"/>
      <c r="AK8" s="126"/>
      <c r="AL8" s="126"/>
      <c r="AM8" s="126"/>
      <c r="AN8" s="133"/>
      <c r="AO8" s="7"/>
      <c r="AP8" s="7"/>
      <c r="AQ8" s="7"/>
      <c r="AR8" s="7"/>
      <c r="AS8" s="7"/>
    </row>
    <row r="9" spans="1:61" ht="12.75">
      <c r="A9" s="168"/>
      <c r="D9" s="156"/>
      <c r="G9" s="7"/>
      <c r="I9" s="156"/>
      <c r="N9" s="156"/>
      <c r="S9" s="156"/>
      <c r="AC9" s="156"/>
      <c r="AF9" s="69"/>
      <c r="AH9" s="111"/>
      <c r="AI9" s="127"/>
      <c r="AJ9" s="127"/>
      <c r="AK9" s="127"/>
      <c r="AL9" s="127"/>
      <c r="AM9" s="127"/>
      <c r="AN9" s="134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</row>
    <row r="10" spans="1:61" ht="12.75">
      <c r="A10" s="168"/>
      <c r="B10" s="69"/>
      <c r="C10" s="69"/>
      <c r="D10" s="469" t="s">
        <v>46</v>
      </c>
      <c r="E10" s="470"/>
      <c r="F10" s="470"/>
      <c r="G10" s="470"/>
      <c r="H10" s="5" t="s">
        <v>1</v>
      </c>
      <c r="I10" s="469" t="s">
        <v>47</v>
      </c>
      <c r="J10" s="470"/>
      <c r="K10" s="470"/>
      <c r="L10" s="470"/>
      <c r="M10" s="5" t="s">
        <v>1</v>
      </c>
      <c r="N10" s="6" t="s">
        <v>148</v>
      </c>
      <c r="O10" s="47"/>
      <c r="P10" s="47"/>
      <c r="Q10" s="47"/>
      <c r="R10" s="5" t="s">
        <v>1</v>
      </c>
      <c r="S10" s="469" t="s">
        <v>40</v>
      </c>
      <c r="T10" s="470"/>
      <c r="U10" s="470"/>
      <c r="V10" s="470"/>
      <c r="W10" s="5" t="s">
        <v>1</v>
      </c>
      <c r="X10" s="8"/>
      <c r="Y10" s="7"/>
      <c r="Z10" s="7"/>
      <c r="AA10" s="9"/>
      <c r="AB10" s="5" t="s">
        <v>1</v>
      </c>
      <c r="AC10" s="6" t="s">
        <v>192</v>
      </c>
      <c r="AD10" s="7"/>
      <c r="AE10" s="7"/>
      <c r="AF10" s="7"/>
      <c r="AG10" s="5" t="s">
        <v>1</v>
      </c>
      <c r="AH10" s="111" t="s">
        <v>145</v>
      </c>
      <c r="AI10" s="127"/>
      <c r="AJ10" s="127"/>
      <c r="AK10" s="127"/>
      <c r="AL10" s="127"/>
      <c r="AM10" s="127"/>
      <c r="AN10" s="134"/>
      <c r="AO10" s="39"/>
      <c r="AP10" s="39"/>
      <c r="AQ10" s="39"/>
      <c r="AR10" s="39"/>
      <c r="AS10" s="39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</row>
    <row r="11" spans="1:61" ht="12.75">
      <c r="A11" s="168"/>
      <c r="B11" s="69"/>
      <c r="C11" s="69"/>
      <c r="D11" s="6" t="s">
        <v>85</v>
      </c>
      <c r="E11" s="220"/>
      <c r="F11" s="220"/>
      <c r="G11" s="220"/>
      <c r="H11" s="5" t="s">
        <v>1</v>
      </c>
      <c r="I11" s="6" t="s">
        <v>86</v>
      </c>
      <c r="J11" s="220"/>
      <c r="K11" s="220"/>
      <c r="L11" s="220"/>
      <c r="M11" s="5" t="s">
        <v>1</v>
      </c>
      <c r="N11" s="6" t="s">
        <v>149</v>
      </c>
      <c r="O11" s="7"/>
      <c r="P11" s="7"/>
      <c r="Q11" s="7"/>
      <c r="R11" s="5" t="s">
        <v>1</v>
      </c>
      <c r="S11" s="6" t="s">
        <v>125</v>
      </c>
      <c r="T11" s="7"/>
      <c r="U11" s="7"/>
      <c r="V11" s="7"/>
      <c r="W11" s="5" t="s">
        <v>1</v>
      </c>
      <c r="X11" s="27" t="s">
        <v>38</v>
      </c>
      <c r="Y11" s="7"/>
      <c r="Z11" s="7"/>
      <c r="AA11" s="9"/>
      <c r="AB11" s="5" t="s">
        <v>1</v>
      </c>
      <c r="AC11" s="6" t="s">
        <v>193</v>
      </c>
      <c r="AD11" s="7"/>
      <c r="AE11" s="7"/>
      <c r="AF11" s="7"/>
      <c r="AG11" s="5" t="s">
        <v>1</v>
      </c>
      <c r="AH11" s="111" t="s">
        <v>146</v>
      </c>
      <c r="AI11" s="127"/>
      <c r="AJ11" s="127"/>
      <c r="AK11" s="127"/>
      <c r="AL11" s="127"/>
      <c r="AM11" s="127"/>
      <c r="AN11" s="134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</row>
    <row r="12" spans="1:61" ht="12.75">
      <c r="A12" s="168"/>
      <c r="B12" s="69"/>
      <c r="C12" s="69"/>
      <c r="D12" s="10" t="str">
        <f>"1 December 1999 inclusive"</f>
        <v>1 December 1999 inclusive</v>
      </c>
      <c r="E12" s="11"/>
      <c r="F12" s="11"/>
      <c r="G12" s="11"/>
      <c r="H12" s="12" t="s">
        <v>1</v>
      </c>
      <c r="I12" s="13" t="s">
        <v>87</v>
      </c>
      <c r="J12" s="11"/>
      <c r="K12" s="11"/>
      <c r="L12" s="11"/>
      <c r="M12" s="12" t="s">
        <v>1</v>
      </c>
      <c r="N12" s="13" t="s">
        <v>156</v>
      </c>
      <c r="O12" s="11"/>
      <c r="P12" s="11"/>
      <c r="Q12" s="11"/>
      <c r="R12" s="12" t="s">
        <v>1</v>
      </c>
      <c r="S12" s="13" t="s">
        <v>77</v>
      </c>
      <c r="T12" s="11"/>
      <c r="U12" s="11"/>
      <c r="V12" s="11"/>
      <c r="W12" s="12" t="s">
        <v>1</v>
      </c>
      <c r="X12" s="8" t="s">
        <v>39</v>
      </c>
      <c r="Y12" s="7"/>
      <c r="Z12" s="7"/>
      <c r="AA12" s="9"/>
      <c r="AB12" s="12" t="s">
        <v>1</v>
      </c>
      <c r="AC12" s="13"/>
      <c r="AD12" s="11"/>
      <c r="AE12" s="11"/>
      <c r="AF12" s="11"/>
      <c r="AG12" s="12" t="s">
        <v>1</v>
      </c>
      <c r="AH12" s="116" t="s">
        <v>68</v>
      </c>
      <c r="AI12" s="128"/>
      <c r="AJ12" s="128"/>
      <c r="AK12" s="128"/>
      <c r="AL12" s="128"/>
      <c r="AM12" s="128"/>
      <c r="AN12" s="135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</row>
    <row r="13" spans="1:61" ht="12.75">
      <c r="A13" s="168"/>
      <c r="B13" s="69"/>
      <c r="C13" s="69"/>
      <c r="D13" s="15" t="s">
        <v>3</v>
      </c>
      <c r="E13" s="16"/>
      <c r="F13" s="16"/>
      <c r="G13" s="69"/>
      <c r="H13" s="5" t="s">
        <v>1</v>
      </c>
      <c r="I13" s="15" t="s">
        <v>3</v>
      </c>
      <c r="J13" s="16"/>
      <c r="K13" s="16"/>
      <c r="L13" s="69"/>
      <c r="M13" s="5" t="s">
        <v>1</v>
      </c>
      <c r="N13" s="15" t="s">
        <v>3</v>
      </c>
      <c r="O13" s="16"/>
      <c r="P13" s="16"/>
      <c r="Q13" s="69"/>
      <c r="R13" s="5" t="s">
        <v>1</v>
      </c>
      <c r="S13" s="15" t="s">
        <v>3</v>
      </c>
      <c r="T13" s="16"/>
      <c r="U13" s="16"/>
      <c r="V13" s="69"/>
      <c r="W13" s="5" t="s">
        <v>1</v>
      </c>
      <c r="X13" s="8"/>
      <c r="Y13" s="7"/>
      <c r="Z13" s="7"/>
      <c r="AA13" s="9"/>
      <c r="AB13" s="5" t="s">
        <v>1</v>
      </c>
      <c r="AC13" s="15" t="s">
        <v>3</v>
      </c>
      <c r="AD13" s="16"/>
      <c r="AE13" s="16"/>
      <c r="AF13" s="69"/>
      <c r="AG13" s="5" t="s">
        <v>1</v>
      </c>
      <c r="AH13" s="131" t="s">
        <v>142</v>
      </c>
      <c r="AI13" s="136"/>
      <c r="AJ13" s="136"/>
      <c r="AK13" s="136"/>
      <c r="AL13" s="136"/>
      <c r="AM13" s="136"/>
      <c r="AN13" s="137"/>
      <c r="AO13" s="47"/>
      <c r="AP13" s="47"/>
      <c r="AQ13" s="47"/>
      <c r="AR13" s="47"/>
      <c r="AS13" s="47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</row>
    <row r="14" spans="1:61" ht="12.75">
      <c r="A14" s="168"/>
      <c r="B14" s="69"/>
      <c r="C14" s="69"/>
      <c r="D14" s="15" t="s">
        <v>69</v>
      </c>
      <c r="E14" s="16"/>
      <c r="F14" s="17"/>
      <c r="G14" s="17"/>
      <c r="H14" s="5" t="s">
        <v>1</v>
      </c>
      <c r="I14" s="15" t="s">
        <v>69</v>
      </c>
      <c r="J14" s="16"/>
      <c r="K14" s="17"/>
      <c r="L14" s="17"/>
      <c r="M14" s="5" t="s">
        <v>1</v>
      </c>
      <c r="N14" s="15" t="s">
        <v>69</v>
      </c>
      <c r="O14" s="16"/>
      <c r="P14" s="17"/>
      <c r="Q14" s="17"/>
      <c r="R14" s="5" t="s">
        <v>1</v>
      </c>
      <c r="S14" s="15" t="s">
        <v>69</v>
      </c>
      <c r="T14" s="16"/>
      <c r="U14" s="17"/>
      <c r="V14" s="17"/>
      <c r="W14" s="5" t="s">
        <v>1</v>
      </c>
      <c r="X14" s="8"/>
      <c r="Y14" s="7"/>
      <c r="Z14" s="7"/>
      <c r="AA14" s="9"/>
      <c r="AB14" s="5" t="s">
        <v>1</v>
      </c>
      <c r="AC14" s="15" t="s">
        <v>69</v>
      </c>
      <c r="AD14" s="16"/>
      <c r="AE14" s="17"/>
      <c r="AF14" s="17"/>
      <c r="AG14" s="5" t="s">
        <v>1</v>
      </c>
      <c r="AH14" s="138" t="s">
        <v>189</v>
      </c>
      <c r="AI14" s="139"/>
      <c r="AJ14" s="140"/>
      <c r="AK14" s="139"/>
      <c r="AL14" s="139" t="s">
        <v>190</v>
      </c>
      <c r="AM14" s="139"/>
      <c r="AN14" s="141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</row>
    <row r="15" spans="1:61" s="197" customFormat="1" ht="30.75" customHeight="1">
      <c r="A15" s="191"/>
      <c r="B15" s="192"/>
      <c r="C15" s="192"/>
      <c r="D15" s="193" t="s">
        <v>73</v>
      </c>
      <c r="E15" s="194" t="s">
        <v>75</v>
      </c>
      <c r="F15" s="194" t="s">
        <v>61</v>
      </c>
      <c r="G15" s="19" t="s">
        <v>76</v>
      </c>
      <c r="H15" s="20" t="s">
        <v>1</v>
      </c>
      <c r="I15" s="193" t="s">
        <v>73</v>
      </c>
      <c r="J15" s="194" t="s">
        <v>75</v>
      </c>
      <c r="K15" s="194" t="s">
        <v>61</v>
      </c>
      <c r="L15" s="19" t="s">
        <v>76</v>
      </c>
      <c r="M15" s="20" t="s">
        <v>1</v>
      </c>
      <c r="N15" s="193" t="s">
        <v>73</v>
      </c>
      <c r="O15" s="194" t="s">
        <v>75</v>
      </c>
      <c r="P15" s="194" t="s">
        <v>61</v>
      </c>
      <c r="Q15" s="19" t="s">
        <v>76</v>
      </c>
      <c r="R15" s="20" t="s">
        <v>1</v>
      </c>
      <c r="S15" s="193" t="s">
        <v>73</v>
      </c>
      <c r="T15" s="194" t="s">
        <v>75</v>
      </c>
      <c r="U15" s="194" t="s">
        <v>61</v>
      </c>
      <c r="V15" s="19" t="s">
        <v>76</v>
      </c>
      <c r="W15" s="20" t="s">
        <v>1</v>
      </c>
      <c r="X15" s="323" t="s">
        <v>34</v>
      </c>
      <c r="Y15" s="44"/>
      <c r="Z15" s="44"/>
      <c r="AA15" s="45"/>
      <c r="AB15" s="20" t="s">
        <v>1</v>
      </c>
      <c r="AC15" s="193" t="s">
        <v>73</v>
      </c>
      <c r="AD15" s="194" t="s">
        <v>75</v>
      </c>
      <c r="AE15" s="194" t="s">
        <v>61</v>
      </c>
      <c r="AF15" s="19" t="s">
        <v>76</v>
      </c>
      <c r="AG15" s="20" t="s">
        <v>1</v>
      </c>
      <c r="AH15" s="195" t="s">
        <v>143</v>
      </c>
      <c r="AI15" s="119" t="s">
        <v>144</v>
      </c>
      <c r="AJ15" s="143" t="s">
        <v>147</v>
      </c>
      <c r="AK15" s="119"/>
      <c r="AL15" s="196" t="s">
        <v>143</v>
      </c>
      <c r="AM15" s="196" t="s">
        <v>144</v>
      </c>
      <c r="AN15" s="121" t="s">
        <v>147</v>
      </c>
      <c r="AO15" s="194"/>
      <c r="AP15" s="194" t="s">
        <v>0</v>
      </c>
      <c r="AQ15" s="194" t="s">
        <v>31</v>
      </c>
      <c r="AR15" s="194" t="s">
        <v>32</v>
      </c>
      <c r="AS15" s="194" t="s">
        <v>82</v>
      </c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</row>
    <row r="16" spans="1:61" ht="12.75">
      <c r="A16" s="172" t="s">
        <v>45</v>
      </c>
      <c r="B16" s="158"/>
      <c r="C16" s="158" t="s">
        <v>32</v>
      </c>
      <c r="D16" s="22" t="s">
        <v>5</v>
      </c>
      <c r="E16" s="23" t="s">
        <v>6</v>
      </c>
      <c r="F16" s="23" t="s">
        <v>7</v>
      </c>
      <c r="G16" s="23" t="s">
        <v>8</v>
      </c>
      <c r="H16" s="20" t="s">
        <v>1</v>
      </c>
      <c r="I16" s="22" t="s">
        <v>5</v>
      </c>
      <c r="J16" s="23" t="s">
        <v>6</v>
      </c>
      <c r="K16" s="23" t="s">
        <v>7</v>
      </c>
      <c r="L16" s="23" t="s">
        <v>8</v>
      </c>
      <c r="M16" s="20" t="s">
        <v>1</v>
      </c>
      <c r="N16" s="22" t="s">
        <v>5</v>
      </c>
      <c r="O16" s="23" t="s">
        <v>6</v>
      </c>
      <c r="P16" s="23" t="s">
        <v>7</v>
      </c>
      <c r="Q16" s="23" t="s">
        <v>8</v>
      </c>
      <c r="R16" s="20" t="s">
        <v>1</v>
      </c>
      <c r="S16" s="22" t="s">
        <v>5</v>
      </c>
      <c r="T16" s="23" t="s">
        <v>6</v>
      </c>
      <c r="U16" s="23" t="s">
        <v>7</v>
      </c>
      <c r="V16" s="23" t="s">
        <v>8</v>
      </c>
      <c r="W16" s="20" t="s">
        <v>1</v>
      </c>
      <c r="X16" s="26" t="s">
        <v>35</v>
      </c>
      <c r="Y16" s="11"/>
      <c r="Z16" s="11"/>
      <c r="AA16" s="14"/>
      <c r="AB16" s="20" t="s">
        <v>1</v>
      </c>
      <c r="AC16" s="22" t="s">
        <v>5</v>
      </c>
      <c r="AD16" s="23" t="s">
        <v>6</v>
      </c>
      <c r="AE16" s="23" t="s">
        <v>7</v>
      </c>
      <c r="AF16" s="23" t="s">
        <v>8</v>
      </c>
      <c r="AG16" s="20" t="s">
        <v>1</v>
      </c>
      <c r="AH16" s="122" t="s">
        <v>137</v>
      </c>
      <c r="AI16" s="123" t="s">
        <v>138</v>
      </c>
      <c r="AJ16" s="142" t="s">
        <v>139</v>
      </c>
      <c r="AK16" s="123"/>
      <c r="AL16" s="123" t="s">
        <v>137</v>
      </c>
      <c r="AM16" s="123" t="s">
        <v>138</v>
      </c>
      <c r="AN16" s="124" t="s">
        <v>139</v>
      </c>
      <c r="AO16" s="17"/>
      <c r="AP16" s="17"/>
      <c r="AQ16" s="17"/>
      <c r="AR16" s="17"/>
      <c r="AS16" s="17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</row>
    <row r="17" spans="1:61" ht="12.75">
      <c r="A17" s="168" t="s">
        <v>44</v>
      </c>
      <c r="B17" s="69"/>
      <c r="C17" s="199" t="s">
        <v>9</v>
      </c>
      <c r="D17" s="340">
        <v>0</v>
      </c>
      <c r="E17" s="341">
        <v>0</v>
      </c>
      <c r="F17" s="341">
        <v>0</v>
      </c>
      <c r="G17" s="341">
        <v>0</v>
      </c>
      <c r="H17" s="20" t="s">
        <v>1</v>
      </c>
      <c r="I17" s="340">
        <v>0</v>
      </c>
      <c r="J17" s="341">
        <v>0</v>
      </c>
      <c r="K17" s="341">
        <v>0</v>
      </c>
      <c r="L17" s="341">
        <v>0</v>
      </c>
      <c r="M17" s="20" t="s">
        <v>1</v>
      </c>
      <c r="N17" s="340">
        <v>0</v>
      </c>
      <c r="O17" s="341">
        <v>0</v>
      </c>
      <c r="P17" s="341">
        <v>0</v>
      </c>
      <c r="Q17" s="341">
        <v>0</v>
      </c>
      <c r="R17" s="20" t="s">
        <v>1</v>
      </c>
      <c r="S17" s="355">
        <f aca="true" t="shared" si="0" ref="S17:S31">D17+I17+N17</f>
        <v>0</v>
      </c>
      <c r="T17" s="348">
        <f aca="true" t="shared" si="1" ref="T17:T31">E17+J17+O17</f>
        <v>0</v>
      </c>
      <c r="U17" s="348">
        <f aca="true" t="shared" si="2" ref="U17:U31">F17+K17+P17</f>
        <v>0</v>
      </c>
      <c r="V17" s="348">
        <f aca="true" t="shared" si="3" ref="V17:V37">G17+L17+Q17</f>
        <v>0</v>
      </c>
      <c r="W17" s="20" t="s">
        <v>1</v>
      </c>
      <c r="X17" s="80">
        <f aca="true" t="shared" si="4" ref="X17:AA19">0.5*S17</f>
        <v>0</v>
      </c>
      <c r="Y17" s="81">
        <f t="shared" si="4"/>
        <v>0</v>
      </c>
      <c r="Z17" s="81">
        <f t="shared" si="4"/>
        <v>0</v>
      </c>
      <c r="AA17" s="82">
        <f t="shared" si="4"/>
        <v>0</v>
      </c>
      <c r="AB17" s="20" t="s">
        <v>1</v>
      </c>
      <c r="AC17" s="340">
        <v>0</v>
      </c>
      <c r="AD17" s="341">
        <v>0</v>
      </c>
      <c r="AE17" s="341">
        <v>0</v>
      </c>
      <c r="AF17" s="341">
        <v>0</v>
      </c>
      <c r="AG17" s="20" t="s">
        <v>1</v>
      </c>
      <c r="AH17" s="340">
        <v>0</v>
      </c>
      <c r="AI17" s="341">
        <v>0</v>
      </c>
      <c r="AJ17" s="341">
        <v>0</v>
      </c>
      <c r="AK17" s="69" t="s">
        <v>1</v>
      </c>
      <c r="AL17" s="344">
        <v>0</v>
      </c>
      <c r="AM17" s="341">
        <v>0</v>
      </c>
      <c r="AN17" s="373">
        <v>0</v>
      </c>
      <c r="AO17" s="20" t="s">
        <v>1</v>
      </c>
      <c r="AP17" s="183" t="s">
        <v>10</v>
      </c>
      <c r="AQ17" s="183" t="s">
        <v>11</v>
      </c>
      <c r="AR17" s="183" t="s">
        <v>9</v>
      </c>
      <c r="AS17" s="41" t="s">
        <v>1</v>
      </c>
      <c r="AT17" s="17"/>
      <c r="AU17" s="17"/>
      <c r="AV17" s="17"/>
      <c r="AW17" s="17"/>
      <c r="AX17" s="17"/>
      <c r="AY17" s="17"/>
      <c r="AZ17" s="47"/>
      <c r="BA17" s="17"/>
      <c r="BB17" s="17"/>
      <c r="BC17" s="17"/>
      <c r="BD17" s="17"/>
      <c r="BE17" s="69"/>
      <c r="BF17" s="17"/>
      <c r="BG17" s="17"/>
      <c r="BH17" s="17"/>
      <c r="BI17" s="17"/>
    </row>
    <row r="18" spans="1:61" ht="12.75">
      <c r="A18" s="200" t="s">
        <v>62</v>
      </c>
      <c r="B18" s="69"/>
      <c r="C18" s="70" t="s">
        <v>12</v>
      </c>
      <c r="D18" s="340">
        <v>0</v>
      </c>
      <c r="E18" s="341">
        <v>0</v>
      </c>
      <c r="F18" s="341">
        <v>0</v>
      </c>
      <c r="G18" s="341">
        <v>0</v>
      </c>
      <c r="H18" s="20" t="s">
        <v>1</v>
      </c>
      <c r="I18" s="340">
        <v>0</v>
      </c>
      <c r="J18" s="341">
        <v>0</v>
      </c>
      <c r="K18" s="341">
        <v>0</v>
      </c>
      <c r="L18" s="341">
        <v>0</v>
      </c>
      <c r="M18" s="20" t="s">
        <v>1</v>
      </c>
      <c r="N18" s="340">
        <v>0</v>
      </c>
      <c r="O18" s="341">
        <v>0</v>
      </c>
      <c r="P18" s="341">
        <v>0</v>
      </c>
      <c r="Q18" s="341">
        <v>0</v>
      </c>
      <c r="R18" s="20" t="s">
        <v>1</v>
      </c>
      <c r="S18" s="355">
        <f t="shared" si="0"/>
        <v>0</v>
      </c>
      <c r="T18" s="348">
        <f t="shared" si="1"/>
        <v>0</v>
      </c>
      <c r="U18" s="348">
        <f t="shared" si="2"/>
        <v>0</v>
      </c>
      <c r="V18" s="348">
        <f t="shared" si="3"/>
        <v>0</v>
      </c>
      <c r="W18" s="20" t="s">
        <v>1</v>
      </c>
      <c r="X18" s="8">
        <f t="shared" si="4"/>
        <v>0</v>
      </c>
      <c r="Y18" s="7">
        <f t="shared" si="4"/>
        <v>0</v>
      </c>
      <c r="Z18" s="7">
        <f t="shared" si="4"/>
        <v>0</v>
      </c>
      <c r="AA18" s="9">
        <f t="shared" si="4"/>
        <v>0</v>
      </c>
      <c r="AB18" s="20" t="s">
        <v>1</v>
      </c>
      <c r="AC18" s="340">
        <v>0</v>
      </c>
      <c r="AD18" s="341">
        <v>0</v>
      </c>
      <c r="AE18" s="341">
        <v>0</v>
      </c>
      <c r="AF18" s="341">
        <v>0</v>
      </c>
      <c r="AG18" s="20" t="s">
        <v>1</v>
      </c>
      <c r="AH18" s="340">
        <v>0</v>
      </c>
      <c r="AI18" s="341">
        <v>0</v>
      </c>
      <c r="AJ18" s="341">
        <v>0</v>
      </c>
      <c r="AK18" s="69" t="s">
        <v>1</v>
      </c>
      <c r="AL18" s="340">
        <v>0</v>
      </c>
      <c r="AM18" s="341">
        <v>0</v>
      </c>
      <c r="AN18" s="373">
        <v>0</v>
      </c>
      <c r="AO18" s="20" t="s">
        <v>1</v>
      </c>
      <c r="AP18" s="183" t="s">
        <v>10</v>
      </c>
      <c r="AQ18" s="183" t="s">
        <v>11</v>
      </c>
      <c r="AR18" s="183" t="s">
        <v>12</v>
      </c>
      <c r="AS18" s="41" t="s">
        <v>1</v>
      </c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</row>
    <row r="19" spans="1:61" ht="12.75">
      <c r="A19" s="168"/>
      <c r="B19" s="69"/>
      <c r="C19" s="70" t="s">
        <v>13</v>
      </c>
      <c r="D19" s="340">
        <v>0</v>
      </c>
      <c r="E19" s="341">
        <v>0</v>
      </c>
      <c r="F19" s="341">
        <v>0</v>
      </c>
      <c r="G19" s="341">
        <v>0</v>
      </c>
      <c r="H19" s="20" t="s">
        <v>1</v>
      </c>
      <c r="I19" s="340">
        <v>0</v>
      </c>
      <c r="J19" s="341">
        <v>0</v>
      </c>
      <c r="K19" s="341">
        <v>0</v>
      </c>
      <c r="L19" s="341">
        <v>0</v>
      </c>
      <c r="M19" s="20" t="s">
        <v>1</v>
      </c>
      <c r="N19" s="340">
        <v>0</v>
      </c>
      <c r="O19" s="341">
        <v>0</v>
      </c>
      <c r="P19" s="341">
        <v>0</v>
      </c>
      <c r="Q19" s="341">
        <v>0</v>
      </c>
      <c r="R19" s="20" t="s">
        <v>1</v>
      </c>
      <c r="S19" s="355">
        <f t="shared" si="0"/>
        <v>0</v>
      </c>
      <c r="T19" s="348">
        <f t="shared" si="1"/>
        <v>0</v>
      </c>
      <c r="U19" s="348">
        <f t="shared" si="2"/>
        <v>0</v>
      </c>
      <c r="V19" s="348">
        <f t="shared" si="3"/>
        <v>0</v>
      </c>
      <c r="W19" s="20" t="s">
        <v>1</v>
      </c>
      <c r="X19" s="8">
        <f t="shared" si="4"/>
        <v>0</v>
      </c>
      <c r="Y19" s="7">
        <f t="shared" si="4"/>
        <v>0</v>
      </c>
      <c r="Z19" s="7">
        <f t="shared" si="4"/>
        <v>0</v>
      </c>
      <c r="AA19" s="9">
        <f t="shared" si="4"/>
        <v>0</v>
      </c>
      <c r="AB19" s="20" t="s">
        <v>1</v>
      </c>
      <c r="AC19" s="340">
        <v>0</v>
      </c>
      <c r="AD19" s="341">
        <v>0</v>
      </c>
      <c r="AE19" s="341">
        <v>0</v>
      </c>
      <c r="AF19" s="341">
        <v>0</v>
      </c>
      <c r="AG19" s="20" t="s">
        <v>1</v>
      </c>
      <c r="AH19" s="340">
        <v>0</v>
      </c>
      <c r="AI19" s="341">
        <v>0</v>
      </c>
      <c r="AJ19" s="341">
        <v>0</v>
      </c>
      <c r="AK19" s="69" t="s">
        <v>1</v>
      </c>
      <c r="AL19" s="340">
        <v>0</v>
      </c>
      <c r="AM19" s="341">
        <v>0</v>
      </c>
      <c r="AN19" s="373">
        <v>0</v>
      </c>
      <c r="AO19" s="20" t="s">
        <v>1</v>
      </c>
      <c r="AP19" s="183" t="s">
        <v>10</v>
      </c>
      <c r="AQ19" s="183" t="s">
        <v>11</v>
      </c>
      <c r="AR19" s="183" t="s">
        <v>13</v>
      </c>
      <c r="AS19" s="41" t="s">
        <v>1</v>
      </c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</row>
    <row r="20" spans="1:61" ht="12.75">
      <c r="A20" s="161" t="s">
        <v>43</v>
      </c>
      <c r="B20" s="150"/>
      <c r="C20" s="199" t="s">
        <v>9</v>
      </c>
      <c r="D20" s="344">
        <v>0</v>
      </c>
      <c r="E20" s="345">
        <v>0</v>
      </c>
      <c r="F20" s="345">
        <v>0</v>
      </c>
      <c r="G20" s="345">
        <v>0</v>
      </c>
      <c r="H20" s="20" t="s">
        <v>1</v>
      </c>
      <c r="I20" s="344">
        <v>0</v>
      </c>
      <c r="J20" s="345">
        <v>0</v>
      </c>
      <c r="K20" s="345">
        <v>0</v>
      </c>
      <c r="L20" s="345">
        <v>0</v>
      </c>
      <c r="M20" s="20" t="s">
        <v>1</v>
      </c>
      <c r="N20" s="344">
        <v>0</v>
      </c>
      <c r="O20" s="345">
        <v>0</v>
      </c>
      <c r="P20" s="345">
        <v>0</v>
      </c>
      <c r="Q20" s="345">
        <v>0</v>
      </c>
      <c r="R20" s="20" t="s">
        <v>1</v>
      </c>
      <c r="S20" s="362">
        <f t="shared" si="0"/>
        <v>0</v>
      </c>
      <c r="T20" s="347">
        <f t="shared" si="1"/>
        <v>0</v>
      </c>
      <c r="U20" s="347">
        <f t="shared" si="2"/>
        <v>0</v>
      </c>
      <c r="V20" s="347">
        <f t="shared" si="3"/>
        <v>0</v>
      </c>
      <c r="W20" s="20" t="s">
        <v>1</v>
      </c>
      <c r="X20" s="8">
        <f aca="true" t="shared" si="5" ref="X20:AA22">0.5*S20</f>
        <v>0</v>
      </c>
      <c r="Y20" s="7">
        <f t="shared" si="5"/>
        <v>0</v>
      </c>
      <c r="Z20" s="7">
        <f t="shared" si="5"/>
        <v>0</v>
      </c>
      <c r="AA20" s="9">
        <f t="shared" si="5"/>
        <v>0</v>
      </c>
      <c r="AB20" s="20" t="s">
        <v>1</v>
      </c>
      <c r="AC20" s="344">
        <v>0</v>
      </c>
      <c r="AD20" s="345">
        <v>0</v>
      </c>
      <c r="AE20" s="345">
        <v>0</v>
      </c>
      <c r="AF20" s="345">
        <v>0</v>
      </c>
      <c r="AG20" s="20" t="s">
        <v>1</v>
      </c>
      <c r="AH20" s="344">
        <v>0</v>
      </c>
      <c r="AI20" s="345">
        <v>0</v>
      </c>
      <c r="AJ20" s="345">
        <v>0</v>
      </c>
      <c r="AK20" s="69" t="s">
        <v>1</v>
      </c>
      <c r="AL20" s="344">
        <v>0</v>
      </c>
      <c r="AM20" s="345">
        <v>0</v>
      </c>
      <c r="AN20" s="375">
        <v>0</v>
      </c>
      <c r="AO20" s="20" t="s">
        <v>1</v>
      </c>
      <c r="AP20" s="183" t="s">
        <v>16</v>
      </c>
      <c r="AQ20" s="183" t="s">
        <v>11</v>
      </c>
      <c r="AR20" s="183" t="s">
        <v>9</v>
      </c>
      <c r="AS20" s="41" t="s">
        <v>1</v>
      </c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</row>
    <row r="21" spans="1:61" ht="12.75">
      <c r="A21" s="200" t="s">
        <v>230</v>
      </c>
      <c r="B21" s="69"/>
      <c r="C21" s="70" t="s">
        <v>12</v>
      </c>
      <c r="D21" s="340">
        <v>0</v>
      </c>
      <c r="E21" s="341">
        <v>0</v>
      </c>
      <c r="F21" s="341">
        <v>0</v>
      </c>
      <c r="G21" s="341">
        <v>0</v>
      </c>
      <c r="H21" s="20" t="s">
        <v>1</v>
      </c>
      <c r="I21" s="340">
        <v>0</v>
      </c>
      <c r="J21" s="341">
        <v>0</v>
      </c>
      <c r="K21" s="341">
        <v>0</v>
      </c>
      <c r="L21" s="341">
        <v>0</v>
      </c>
      <c r="M21" s="20" t="s">
        <v>1</v>
      </c>
      <c r="N21" s="340">
        <v>0</v>
      </c>
      <c r="O21" s="341">
        <v>0</v>
      </c>
      <c r="P21" s="341">
        <v>0</v>
      </c>
      <c r="Q21" s="341">
        <v>0</v>
      </c>
      <c r="R21" s="20" t="s">
        <v>1</v>
      </c>
      <c r="S21" s="355">
        <f t="shared" si="0"/>
        <v>0</v>
      </c>
      <c r="T21" s="348">
        <f t="shared" si="1"/>
        <v>0</v>
      </c>
      <c r="U21" s="348">
        <f t="shared" si="2"/>
        <v>0</v>
      </c>
      <c r="V21" s="348">
        <f t="shared" si="3"/>
        <v>0</v>
      </c>
      <c r="W21" s="20" t="s">
        <v>1</v>
      </c>
      <c r="X21" s="8">
        <f t="shared" si="5"/>
        <v>0</v>
      </c>
      <c r="Y21" s="7">
        <f t="shared" si="5"/>
        <v>0</v>
      </c>
      <c r="Z21" s="7">
        <f t="shared" si="5"/>
        <v>0</v>
      </c>
      <c r="AA21" s="9">
        <f t="shared" si="5"/>
        <v>0</v>
      </c>
      <c r="AB21" s="20" t="s">
        <v>1</v>
      </c>
      <c r="AC21" s="340">
        <v>0</v>
      </c>
      <c r="AD21" s="341">
        <v>0</v>
      </c>
      <c r="AE21" s="341">
        <v>0</v>
      </c>
      <c r="AF21" s="341">
        <v>0</v>
      </c>
      <c r="AG21" s="20" t="s">
        <v>1</v>
      </c>
      <c r="AH21" s="340">
        <v>0</v>
      </c>
      <c r="AI21" s="341">
        <v>0</v>
      </c>
      <c r="AJ21" s="341">
        <v>0</v>
      </c>
      <c r="AK21" s="69" t="s">
        <v>1</v>
      </c>
      <c r="AL21" s="340">
        <v>0</v>
      </c>
      <c r="AM21" s="341">
        <v>0</v>
      </c>
      <c r="AN21" s="373">
        <v>0</v>
      </c>
      <c r="AO21" s="20" t="s">
        <v>1</v>
      </c>
      <c r="AP21" s="183" t="s">
        <v>16</v>
      </c>
      <c r="AQ21" s="183" t="s">
        <v>11</v>
      </c>
      <c r="AR21" s="183" t="s">
        <v>12</v>
      </c>
      <c r="AS21" s="41" t="s">
        <v>1</v>
      </c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</row>
    <row r="22" spans="1:61" ht="12.75">
      <c r="A22" s="200" t="s">
        <v>213</v>
      </c>
      <c r="B22" s="69"/>
      <c r="C22" s="70" t="s">
        <v>13</v>
      </c>
      <c r="D22" s="340">
        <v>0</v>
      </c>
      <c r="E22" s="341">
        <v>0</v>
      </c>
      <c r="F22" s="341">
        <v>0</v>
      </c>
      <c r="G22" s="341">
        <v>0</v>
      </c>
      <c r="H22" s="20" t="s">
        <v>1</v>
      </c>
      <c r="I22" s="340">
        <v>0</v>
      </c>
      <c r="J22" s="341">
        <v>0</v>
      </c>
      <c r="K22" s="341">
        <v>0</v>
      </c>
      <c r="L22" s="341">
        <v>0</v>
      </c>
      <c r="M22" s="20" t="s">
        <v>1</v>
      </c>
      <c r="N22" s="340">
        <v>0</v>
      </c>
      <c r="O22" s="341">
        <v>0</v>
      </c>
      <c r="P22" s="341">
        <v>0</v>
      </c>
      <c r="Q22" s="341">
        <v>0</v>
      </c>
      <c r="R22" s="20" t="s">
        <v>1</v>
      </c>
      <c r="S22" s="355">
        <f t="shared" si="0"/>
        <v>0</v>
      </c>
      <c r="T22" s="348">
        <f t="shared" si="1"/>
        <v>0</v>
      </c>
      <c r="U22" s="348">
        <f t="shared" si="2"/>
        <v>0</v>
      </c>
      <c r="V22" s="348">
        <f t="shared" si="3"/>
        <v>0</v>
      </c>
      <c r="W22" s="20" t="s">
        <v>1</v>
      </c>
      <c r="X22" s="8">
        <f t="shared" si="5"/>
        <v>0</v>
      </c>
      <c r="Y22" s="7">
        <f t="shared" si="5"/>
        <v>0</v>
      </c>
      <c r="Z22" s="7">
        <f t="shared" si="5"/>
        <v>0</v>
      </c>
      <c r="AA22" s="9">
        <f t="shared" si="5"/>
        <v>0</v>
      </c>
      <c r="AB22" s="20" t="s">
        <v>1</v>
      </c>
      <c r="AC22" s="340">
        <v>0</v>
      </c>
      <c r="AD22" s="341">
        <v>0</v>
      </c>
      <c r="AE22" s="341">
        <v>0</v>
      </c>
      <c r="AF22" s="341">
        <v>0</v>
      </c>
      <c r="AG22" s="20" t="s">
        <v>1</v>
      </c>
      <c r="AH22" s="340">
        <v>0</v>
      </c>
      <c r="AI22" s="341">
        <v>0</v>
      </c>
      <c r="AJ22" s="341">
        <v>0</v>
      </c>
      <c r="AK22" s="69" t="s">
        <v>1</v>
      </c>
      <c r="AL22" s="340">
        <v>0</v>
      </c>
      <c r="AM22" s="341">
        <v>0</v>
      </c>
      <c r="AN22" s="373">
        <v>0</v>
      </c>
      <c r="AO22" s="20" t="s">
        <v>1</v>
      </c>
      <c r="AP22" s="183" t="s">
        <v>16</v>
      </c>
      <c r="AQ22" s="183" t="s">
        <v>11</v>
      </c>
      <c r="AR22" s="183" t="s">
        <v>13</v>
      </c>
      <c r="AS22" s="41" t="s">
        <v>1</v>
      </c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</row>
    <row r="23" spans="1:61" ht="12.75">
      <c r="A23" s="161" t="s">
        <v>42</v>
      </c>
      <c r="B23" s="150"/>
      <c r="C23" s="199" t="s">
        <v>9</v>
      </c>
      <c r="D23" s="344">
        <v>0</v>
      </c>
      <c r="E23" s="345">
        <v>0</v>
      </c>
      <c r="F23" s="345">
        <v>0</v>
      </c>
      <c r="G23" s="345">
        <v>0</v>
      </c>
      <c r="H23" s="20" t="s">
        <v>1</v>
      </c>
      <c r="I23" s="344">
        <v>0</v>
      </c>
      <c r="J23" s="345">
        <v>0</v>
      </c>
      <c r="K23" s="345">
        <v>0</v>
      </c>
      <c r="L23" s="345">
        <v>0</v>
      </c>
      <c r="M23" s="20" t="s">
        <v>1</v>
      </c>
      <c r="N23" s="344">
        <v>0</v>
      </c>
      <c r="O23" s="345">
        <v>0</v>
      </c>
      <c r="P23" s="345">
        <v>0</v>
      </c>
      <c r="Q23" s="345">
        <v>0</v>
      </c>
      <c r="R23" s="20" t="s">
        <v>1</v>
      </c>
      <c r="S23" s="362">
        <f t="shared" si="0"/>
        <v>0</v>
      </c>
      <c r="T23" s="347">
        <f t="shared" si="1"/>
        <v>0</v>
      </c>
      <c r="U23" s="347">
        <f t="shared" si="2"/>
        <v>0</v>
      </c>
      <c r="V23" s="347">
        <f t="shared" si="3"/>
        <v>0</v>
      </c>
      <c r="W23" s="20" t="s">
        <v>1</v>
      </c>
      <c r="X23" s="8">
        <f aca="true" t="shared" si="6" ref="X23:AA25">0.5*S23</f>
        <v>0</v>
      </c>
      <c r="Y23" s="7">
        <f t="shared" si="6"/>
        <v>0</v>
      </c>
      <c r="Z23" s="7">
        <f t="shared" si="6"/>
        <v>0</v>
      </c>
      <c r="AA23" s="9">
        <f t="shared" si="6"/>
        <v>0</v>
      </c>
      <c r="AB23" s="20" t="s">
        <v>1</v>
      </c>
      <c r="AC23" s="344">
        <v>0</v>
      </c>
      <c r="AD23" s="345">
        <v>0</v>
      </c>
      <c r="AE23" s="345">
        <v>0</v>
      </c>
      <c r="AF23" s="345">
        <v>0</v>
      </c>
      <c r="AG23" s="20" t="s">
        <v>1</v>
      </c>
      <c r="AH23" s="344">
        <v>0</v>
      </c>
      <c r="AI23" s="345">
        <v>0</v>
      </c>
      <c r="AJ23" s="345">
        <v>0</v>
      </c>
      <c r="AK23" s="69" t="s">
        <v>1</v>
      </c>
      <c r="AL23" s="344">
        <v>0</v>
      </c>
      <c r="AM23" s="345">
        <v>0</v>
      </c>
      <c r="AN23" s="375">
        <v>0</v>
      </c>
      <c r="AO23" s="20" t="s">
        <v>1</v>
      </c>
      <c r="AP23" s="183" t="s">
        <v>17</v>
      </c>
      <c r="AQ23" s="183" t="s">
        <v>11</v>
      </c>
      <c r="AR23" s="183" t="s">
        <v>9</v>
      </c>
      <c r="AS23" s="41" t="s">
        <v>1</v>
      </c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</row>
    <row r="24" spans="1:61" ht="12.75">
      <c r="A24" s="200" t="s">
        <v>78</v>
      </c>
      <c r="B24" s="69"/>
      <c r="C24" s="70" t="s">
        <v>12</v>
      </c>
      <c r="D24" s="340">
        <v>0</v>
      </c>
      <c r="E24" s="341">
        <v>0</v>
      </c>
      <c r="F24" s="341">
        <v>0</v>
      </c>
      <c r="G24" s="341">
        <v>0</v>
      </c>
      <c r="H24" s="20" t="s">
        <v>1</v>
      </c>
      <c r="I24" s="340">
        <v>0</v>
      </c>
      <c r="J24" s="341">
        <v>0</v>
      </c>
      <c r="K24" s="341">
        <v>0</v>
      </c>
      <c r="L24" s="341">
        <v>0</v>
      </c>
      <c r="M24" s="20" t="s">
        <v>1</v>
      </c>
      <c r="N24" s="340">
        <v>0</v>
      </c>
      <c r="O24" s="341">
        <v>0</v>
      </c>
      <c r="P24" s="341">
        <v>0</v>
      </c>
      <c r="Q24" s="341">
        <v>0</v>
      </c>
      <c r="R24" s="20" t="s">
        <v>1</v>
      </c>
      <c r="S24" s="355">
        <f t="shared" si="0"/>
        <v>0</v>
      </c>
      <c r="T24" s="348">
        <f t="shared" si="1"/>
        <v>0</v>
      </c>
      <c r="U24" s="348">
        <f t="shared" si="2"/>
        <v>0</v>
      </c>
      <c r="V24" s="348">
        <f t="shared" si="3"/>
        <v>0</v>
      </c>
      <c r="W24" s="20" t="s">
        <v>1</v>
      </c>
      <c r="X24" s="8">
        <f t="shared" si="6"/>
        <v>0</v>
      </c>
      <c r="Y24" s="7">
        <f t="shared" si="6"/>
        <v>0</v>
      </c>
      <c r="Z24" s="7">
        <f t="shared" si="6"/>
        <v>0</v>
      </c>
      <c r="AA24" s="9">
        <f t="shared" si="6"/>
        <v>0</v>
      </c>
      <c r="AB24" s="20" t="s">
        <v>1</v>
      </c>
      <c r="AC24" s="340">
        <v>0</v>
      </c>
      <c r="AD24" s="341">
        <v>0</v>
      </c>
      <c r="AE24" s="341">
        <v>0</v>
      </c>
      <c r="AF24" s="341">
        <v>0</v>
      </c>
      <c r="AG24" s="20" t="s">
        <v>1</v>
      </c>
      <c r="AH24" s="340">
        <v>0</v>
      </c>
      <c r="AI24" s="341">
        <v>0</v>
      </c>
      <c r="AJ24" s="341">
        <v>0</v>
      </c>
      <c r="AK24" s="69" t="s">
        <v>1</v>
      </c>
      <c r="AL24" s="340">
        <v>0</v>
      </c>
      <c r="AM24" s="341">
        <v>0</v>
      </c>
      <c r="AN24" s="373">
        <v>0</v>
      </c>
      <c r="AO24" s="20" t="s">
        <v>1</v>
      </c>
      <c r="AP24" s="183" t="s">
        <v>17</v>
      </c>
      <c r="AQ24" s="183" t="s">
        <v>11</v>
      </c>
      <c r="AR24" s="183" t="s">
        <v>12</v>
      </c>
      <c r="AS24" s="41" t="s">
        <v>1</v>
      </c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</row>
    <row r="25" spans="1:61" ht="12.75">
      <c r="A25" s="200" t="s">
        <v>79</v>
      </c>
      <c r="B25" s="69"/>
      <c r="C25" s="70" t="s">
        <v>13</v>
      </c>
      <c r="D25" s="340">
        <v>0</v>
      </c>
      <c r="E25" s="341">
        <v>0</v>
      </c>
      <c r="F25" s="341">
        <v>0</v>
      </c>
      <c r="G25" s="341">
        <v>0</v>
      </c>
      <c r="H25" s="20" t="s">
        <v>1</v>
      </c>
      <c r="I25" s="340">
        <v>0</v>
      </c>
      <c r="J25" s="341">
        <v>0</v>
      </c>
      <c r="K25" s="341">
        <v>0</v>
      </c>
      <c r="L25" s="341">
        <v>0</v>
      </c>
      <c r="M25" s="20" t="s">
        <v>1</v>
      </c>
      <c r="N25" s="340">
        <v>0</v>
      </c>
      <c r="O25" s="341">
        <v>0</v>
      </c>
      <c r="P25" s="341">
        <v>0</v>
      </c>
      <c r="Q25" s="341">
        <v>0</v>
      </c>
      <c r="R25" s="20" t="s">
        <v>1</v>
      </c>
      <c r="S25" s="355">
        <f t="shared" si="0"/>
        <v>0</v>
      </c>
      <c r="T25" s="348">
        <f t="shared" si="1"/>
        <v>0</v>
      </c>
      <c r="U25" s="348">
        <f t="shared" si="2"/>
        <v>0</v>
      </c>
      <c r="V25" s="348">
        <f t="shared" si="3"/>
        <v>0</v>
      </c>
      <c r="W25" s="20" t="s">
        <v>1</v>
      </c>
      <c r="X25" s="8">
        <f t="shared" si="6"/>
        <v>0</v>
      </c>
      <c r="Y25" s="7">
        <f t="shared" si="6"/>
        <v>0</v>
      </c>
      <c r="Z25" s="7">
        <f t="shared" si="6"/>
        <v>0</v>
      </c>
      <c r="AA25" s="9">
        <f t="shared" si="6"/>
        <v>0</v>
      </c>
      <c r="AB25" s="20" t="s">
        <v>1</v>
      </c>
      <c r="AC25" s="340">
        <v>0</v>
      </c>
      <c r="AD25" s="341">
        <v>0</v>
      </c>
      <c r="AE25" s="341">
        <v>0</v>
      </c>
      <c r="AF25" s="341">
        <v>0</v>
      </c>
      <c r="AG25" s="20" t="s">
        <v>1</v>
      </c>
      <c r="AH25" s="340">
        <v>0</v>
      </c>
      <c r="AI25" s="341">
        <v>0</v>
      </c>
      <c r="AJ25" s="341">
        <v>0</v>
      </c>
      <c r="AK25" s="69" t="s">
        <v>1</v>
      </c>
      <c r="AL25" s="340">
        <v>0</v>
      </c>
      <c r="AM25" s="341">
        <v>0</v>
      </c>
      <c r="AN25" s="373">
        <v>0</v>
      </c>
      <c r="AO25" s="20" t="s">
        <v>1</v>
      </c>
      <c r="AP25" s="183" t="s">
        <v>17</v>
      </c>
      <c r="AQ25" s="183" t="s">
        <v>11</v>
      </c>
      <c r="AR25" s="183" t="s">
        <v>13</v>
      </c>
      <c r="AS25" s="41" t="s">
        <v>1</v>
      </c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</row>
    <row r="26" spans="1:61" ht="12.75">
      <c r="A26" s="161" t="s">
        <v>41</v>
      </c>
      <c r="B26" s="150"/>
      <c r="C26" s="199" t="s">
        <v>9</v>
      </c>
      <c r="D26" s="344">
        <v>0</v>
      </c>
      <c r="E26" s="345">
        <v>0</v>
      </c>
      <c r="F26" s="345">
        <v>0</v>
      </c>
      <c r="G26" s="345">
        <v>0</v>
      </c>
      <c r="H26" s="20" t="s">
        <v>1</v>
      </c>
      <c r="I26" s="344">
        <v>0</v>
      </c>
      <c r="J26" s="345">
        <v>0</v>
      </c>
      <c r="K26" s="345">
        <v>0</v>
      </c>
      <c r="L26" s="345">
        <v>0</v>
      </c>
      <c r="M26" s="20" t="s">
        <v>1</v>
      </c>
      <c r="N26" s="344">
        <v>0</v>
      </c>
      <c r="O26" s="345">
        <v>0</v>
      </c>
      <c r="P26" s="345">
        <v>0</v>
      </c>
      <c r="Q26" s="345">
        <v>0</v>
      </c>
      <c r="R26" s="20" t="s">
        <v>1</v>
      </c>
      <c r="S26" s="362">
        <f t="shared" si="0"/>
        <v>0</v>
      </c>
      <c r="T26" s="347">
        <f t="shared" si="1"/>
        <v>0</v>
      </c>
      <c r="U26" s="347">
        <f t="shared" si="2"/>
        <v>0</v>
      </c>
      <c r="V26" s="347">
        <f t="shared" si="3"/>
        <v>0</v>
      </c>
      <c r="W26" s="20" t="s">
        <v>1</v>
      </c>
      <c r="X26" s="8">
        <f aca="true" t="shared" si="7" ref="X26:AA28">0.5*S26</f>
        <v>0</v>
      </c>
      <c r="Y26" s="7">
        <f t="shared" si="7"/>
        <v>0</v>
      </c>
      <c r="Z26" s="7">
        <f t="shared" si="7"/>
        <v>0</v>
      </c>
      <c r="AA26" s="9">
        <f t="shared" si="7"/>
        <v>0</v>
      </c>
      <c r="AB26" s="20" t="s">
        <v>1</v>
      </c>
      <c r="AC26" s="344">
        <v>0</v>
      </c>
      <c r="AD26" s="345">
        <v>0</v>
      </c>
      <c r="AE26" s="345">
        <v>0</v>
      </c>
      <c r="AF26" s="345">
        <v>0</v>
      </c>
      <c r="AG26" s="20" t="s">
        <v>1</v>
      </c>
      <c r="AH26" s="344">
        <v>0</v>
      </c>
      <c r="AI26" s="345">
        <v>0</v>
      </c>
      <c r="AJ26" s="345">
        <v>0</v>
      </c>
      <c r="AK26" s="69" t="s">
        <v>1</v>
      </c>
      <c r="AL26" s="344">
        <v>0</v>
      </c>
      <c r="AM26" s="345">
        <v>0</v>
      </c>
      <c r="AN26" s="375">
        <v>0</v>
      </c>
      <c r="AO26" s="20" t="s">
        <v>1</v>
      </c>
      <c r="AP26" s="183" t="s">
        <v>18</v>
      </c>
      <c r="AQ26" s="183" t="s">
        <v>11</v>
      </c>
      <c r="AR26" s="183" t="s">
        <v>9</v>
      </c>
      <c r="AS26" s="41" t="s">
        <v>1</v>
      </c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</row>
    <row r="27" spans="1:61" ht="12.75">
      <c r="A27" s="200" t="s">
        <v>66</v>
      </c>
      <c r="B27" s="69"/>
      <c r="C27" s="70" t="s">
        <v>12</v>
      </c>
      <c r="D27" s="340">
        <v>0</v>
      </c>
      <c r="E27" s="341">
        <v>0</v>
      </c>
      <c r="F27" s="341">
        <v>0</v>
      </c>
      <c r="G27" s="341">
        <v>0</v>
      </c>
      <c r="H27" s="20" t="s">
        <v>1</v>
      </c>
      <c r="I27" s="340">
        <v>0</v>
      </c>
      <c r="J27" s="341">
        <v>0</v>
      </c>
      <c r="K27" s="341">
        <v>0</v>
      </c>
      <c r="L27" s="341">
        <v>0</v>
      </c>
      <c r="M27" s="20" t="s">
        <v>1</v>
      </c>
      <c r="N27" s="340">
        <v>0</v>
      </c>
      <c r="O27" s="341">
        <v>0</v>
      </c>
      <c r="P27" s="341">
        <v>0</v>
      </c>
      <c r="Q27" s="341">
        <v>0</v>
      </c>
      <c r="R27" s="20" t="s">
        <v>1</v>
      </c>
      <c r="S27" s="355">
        <f t="shared" si="0"/>
        <v>0</v>
      </c>
      <c r="T27" s="348">
        <f t="shared" si="1"/>
        <v>0</v>
      </c>
      <c r="U27" s="348">
        <f t="shared" si="2"/>
        <v>0</v>
      </c>
      <c r="V27" s="348">
        <f t="shared" si="3"/>
        <v>0</v>
      </c>
      <c r="W27" s="20" t="s">
        <v>1</v>
      </c>
      <c r="X27" s="8">
        <f t="shared" si="7"/>
        <v>0</v>
      </c>
      <c r="Y27" s="7">
        <f t="shared" si="7"/>
        <v>0</v>
      </c>
      <c r="Z27" s="7">
        <f t="shared" si="7"/>
        <v>0</v>
      </c>
      <c r="AA27" s="9">
        <f t="shared" si="7"/>
        <v>0</v>
      </c>
      <c r="AB27" s="20" t="s">
        <v>1</v>
      </c>
      <c r="AC27" s="340">
        <v>0</v>
      </c>
      <c r="AD27" s="341">
        <v>0</v>
      </c>
      <c r="AE27" s="341">
        <v>0</v>
      </c>
      <c r="AF27" s="341">
        <v>0</v>
      </c>
      <c r="AG27" s="20" t="s">
        <v>1</v>
      </c>
      <c r="AH27" s="340">
        <v>0</v>
      </c>
      <c r="AI27" s="341">
        <v>0</v>
      </c>
      <c r="AJ27" s="341">
        <v>0</v>
      </c>
      <c r="AK27" s="69" t="s">
        <v>1</v>
      </c>
      <c r="AL27" s="340">
        <v>0</v>
      </c>
      <c r="AM27" s="341">
        <v>0</v>
      </c>
      <c r="AN27" s="373">
        <v>0</v>
      </c>
      <c r="AO27" s="20" t="s">
        <v>1</v>
      </c>
      <c r="AP27" s="183" t="s">
        <v>18</v>
      </c>
      <c r="AQ27" s="183" t="s">
        <v>11</v>
      </c>
      <c r="AR27" s="183" t="s">
        <v>12</v>
      </c>
      <c r="AS27" s="41" t="s">
        <v>1</v>
      </c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</row>
    <row r="28" spans="1:61" ht="12.75">
      <c r="A28" s="168"/>
      <c r="B28" s="69"/>
      <c r="C28" s="70" t="s">
        <v>13</v>
      </c>
      <c r="D28" s="340">
        <v>0</v>
      </c>
      <c r="E28" s="341">
        <v>0</v>
      </c>
      <c r="F28" s="341">
        <v>0</v>
      </c>
      <c r="G28" s="341">
        <v>0</v>
      </c>
      <c r="H28" s="20" t="s">
        <v>1</v>
      </c>
      <c r="I28" s="340">
        <v>0</v>
      </c>
      <c r="J28" s="341">
        <v>0</v>
      </c>
      <c r="K28" s="341">
        <v>0</v>
      </c>
      <c r="L28" s="341">
        <v>0</v>
      </c>
      <c r="M28" s="20" t="s">
        <v>1</v>
      </c>
      <c r="N28" s="340">
        <v>0</v>
      </c>
      <c r="O28" s="341">
        <v>0</v>
      </c>
      <c r="P28" s="341">
        <v>0</v>
      </c>
      <c r="Q28" s="341">
        <v>0</v>
      </c>
      <c r="R28" s="20" t="s">
        <v>1</v>
      </c>
      <c r="S28" s="355">
        <f t="shared" si="0"/>
        <v>0</v>
      </c>
      <c r="T28" s="348">
        <f t="shared" si="1"/>
        <v>0</v>
      </c>
      <c r="U28" s="348">
        <f t="shared" si="2"/>
        <v>0</v>
      </c>
      <c r="V28" s="348">
        <f t="shared" si="3"/>
        <v>0</v>
      </c>
      <c r="W28" s="20" t="s">
        <v>1</v>
      </c>
      <c r="X28" s="8">
        <f t="shared" si="7"/>
        <v>0</v>
      </c>
      <c r="Y28" s="7">
        <f t="shared" si="7"/>
        <v>0</v>
      </c>
      <c r="Z28" s="7">
        <f t="shared" si="7"/>
        <v>0</v>
      </c>
      <c r="AA28" s="9">
        <f t="shared" si="7"/>
        <v>0</v>
      </c>
      <c r="AB28" s="20" t="s">
        <v>1</v>
      </c>
      <c r="AC28" s="340">
        <v>0</v>
      </c>
      <c r="AD28" s="341">
        <v>0</v>
      </c>
      <c r="AE28" s="341">
        <v>0</v>
      </c>
      <c r="AF28" s="341">
        <v>0</v>
      </c>
      <c r="AG28" s="20" t="s">
        <v>1</v>
      </c>
      <c r="AH28" s="340">
        <v>0</v>
      </c>
      <c r="AI28" s="341">
        <v>0</v>
      </c>
      <c r="AJ28" s="341">
        <v>0</v>
      </c>
      <c r="AK28" s="69" t="s">
        <v>1</v>
      </c>
      <c r="AL28" s="340">
        <v>0</v>
      </c>
      <c r="AM28" s="341">
        <v>0</v>
      </c>
      <c r="AN28" s="373">
        <v>0</v>
      </c>
      <c r="AO28" s="20" t="s">
        <v>1</v>
      </c>
      <c r="AP28" s="183" t="s">
        <v>18</v>
      </c>
      <c r="AQ28" s="183" t="s">
        <v>11</v>
      </c>
      <c r="AR28" s="183" t="s">
        <v>13</v>
      </c>
      <c r="AS28" s="41" t="s">
        <v>1</v>
      </c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</row>
    <row r="29" spans="1:61" ht="12.75">
      <c r="A29" s="161" t="s">
        <v>19</v>
      </c>
      <c r="B29" s="150"/>
      <c r="C29" s="199" t="s">
        <v>9</v>
      </c>
      <c r="D29" s="344">
        <v>0</v>
      </c>
      <c r="E29" s="345">
        <v>0</v>
      </c>
      <c r="F29" s="345">
        <v>0</v>
      </c>
      <c r="G29" s="345">
        <v>0</v>
      </c>
      <c r="H29" s="20" t="s">
        <v>1</v>
      </c>
      <c r="I29" s="344">
        <v>0</v>
      </c>
      <c r="J29" s="345">
        <v>0</v>
      </c>
      <c r="K29" s="345">
        <v>0</v>
      </c>
      <c r="L29" s="345">
        <v>0</v>
      </c>
      <c r="M29" s="20" t="s">
        <v>1</v>
      </c>
      <c r="N29" s="344">
        <v>0</v>
      </c>
      <c r="O29" s="345">
        <v>0</v>
      </c>
      <c r="P29" s="345">
        <v>0</v>
      </c>
      <c r="Q29" s="345">
        <v>0</v>
      </c>
      <c r="R29" s="20" t="s">
        <v>1</v>
      </c>
      <c r="S29" s="362">
        <f t="shared" si="0"/>
        <v>0</v>
      </c>
      <c r="T29" s="347">
        <f t="shared" si="1"/>
        <v>0</v>
      </c>
      <c r="U29" s="347">
        <f t="shared" si="2"/>
        <v>0</v>
      </c>
      <c r="V29" s="347">
        <f t="shared" si="3"/>
        <v>0</v>
      </c>
      <c r="W29" s="20" t="s">
        <v>1</v>
      </c>
      <c r="X29" s="8">
        <f aca="true" t="shared" si="8" ref="X29:AA31">0.5*S29</f>
        <v>0</v>
      </c>
      <c r="Y29" s="7">
        <f t="shared" si="8"/>
        <v>0</v>
      </c>
      <c r="Z29" s="7">
        <f t="shared" si="8"/>
        <v>0</v>
      </c>
      <c r="AA29" s="9">
        <f t="shared" si="8"/>
        <v>0</v>
      </c>
      <c r="AB29" s="20" t="s">
        <v>1</v>
      </c>
      <c r="AC29" s="344">
        <v>0</v>
      </c>
      <c r="AD29" s="345">
        <v>0</v>
      </c>
      <c r="AE29" s="345">
        <v>0</v>
      </c>
      <c r="AF29" s="345">
        <v>0</v>
      </c>
      <c r="AG29" s="20" t="s">
        <v>1</v>
      </c>
      <c r="AH29" s="344">
        <v>0</v>
      </c>
      <c r="AI29" s="345">
        <v>0</v>
      </c>
      <c r="AJ29" s="345">
        <v>0</v>
      </c>
      <c r="AK29" s="69" t="s">
        <v>1</v>
      </c>
      <c r="AL29" s="344">
        <v>0</v>
      </c>
      <c r="AM29" s="345">
        <v>0</v>
      </c>
      <c r="AN29" s="375">
        <v>0</v>
      </c>
      <c r="AO29" s="20" t="s">
        <v>1</v>
      </c>
      <c r="AP29" s="183" t="s">
        <v>20</v>
      </c>
      <c r="AQ29" s="183" t="s">
        <v>11</v>
      </c>
      <c r="AR29" s="183" t="s">
        <v>9</v>
      </c>
      <c r="AS29" s="41" t="s">
        <v>1</v>
      </c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</row>
    <row r="30" spans="1:61" ht="12.75">
      <c r="A30" s="168"/>
      <c r="B30" s="69"/>
      <c r="C30" s="70" t="s">
        <v>12</v>
      </c>
      <c r="D30" s="340">
        <v>0</v>
      </c>
      <c r="E30" s="341">
        <v>0</v>
      </c>
      <c r="F30" s="341">
        <v>0</v>
      </c>
      <c r="G30" s="341">
        <v>0</v>
      </c>
      <c r="H30" s="20" t="s">
        <v>1</v>
      </c>
      <c r="I30" s="340">
        <v>0</v>
      </c>
      <c r="J30" s="341">
        <v>0</v>
      </c>
      <c r="K30" s="341">
        <v>0</v>
      </c>
      <c r="L30" s="341">
        <v>0</v>
      </c>
      <c r="M30" s="20" t="s">
        <v>1</v>
      </c>
      <c r="N30" s="340">
        <v>0</v>
      </c>
      <c r="O30" s="341">
        <v>0</v>
      </c>
      <c r="P30" s="341">
        <v>0</v>
      </c>
      <c r="Q30" s="341">
        <v>0</v>
      </c>
      <c r="R30" s="20" t="s">
        <v>1</v>
      </c>
      <c r="S30" s="355">
        <f t="shared" si="0"/>
        <v>0</v>
      </c>
      <c r="T30" s="348">
        <f t="shared" si="1"/>
        <v>0</v>
      </c>
      <c r="U30" s="348">
        <f t="shared" si="2"/>
        <v>0</v>
      </c>
      <c r="V30" s="348">
        <f t="shared" si="3"/>
        <v>0</v>
      </c>
      <c r="W30" s="20" t="s">
        <v>1</v>
      </c>
      <c r="X30" s="8">
        <f t="shared" si="8"/>
        <v>0</v>
      </c>
      <c r="Y30" s="7">
        <f t="shared" si="8"/>
        <v>0</v>
      </c>
      <c r="Z30" s="7">
        <f t="shared" si="8"/>
        <v>0</v>
      </c>
      <c r="AA30" s="9">
        <f t="shared" si="8"/>
        <v>0</v>
      </c>
      <c r="AB30" s="20" t="s">
        <v>1</v>
      </c>
      <c r="AC30" s="340">
        <v>0</v>
      </c>
      <c r="AD30" s="341">
        <v>0</v>
      </c>
      <c r="AE30" s="341">
        <v>0</v>
      </c>
      <c r="AF30" s="341">
        <v>0</v>
      </c>
      <c r="AG30" s="20" t="s">
        <v>1</v>
      </c>
      <c r="AH30" s="340">
        <v>0</v>
      </c>
      <c r="AI30" s="341">
        <v>0</v>
      </c>
      <c r="AJ30" s="341">
        <v>0</v>
      </c>
      <c r="AK30" s="69" t="s">
        <v>1</v>
      </c>
      <c r="AL30" s="340">
        <v>0</v>
      </c>
      <c r="AM30" s="341">
        <v>0</v>
      </c>
      <c r="AN30" s="373">
        <v>0</v>
      </c>
      <c r="AO30" s="20" t="s">
        <v>1</v>
      </c>
      <c r="AP30" s="183" t="s">
        <v>20</v>
      </c>
      <c r="AQ30" s="183" t="s">
        <v>11</v>
      </c>
      <c r="AR30" s="183" t="s">
        <v>12</v>
      </c>
      <c r="AS30" s="41" t="s">
        <v>1</v>
      </c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</row>
    <row r="31" spans="1:61" ht="12.75">
      <c r="A31" s="168"/>
      <c r="B31" s="69"/>
      <c r="C31" s="70" t="s">
        <v>13</v>
      </c>
      <c r="D31" s="340">
        <v>0</v>
      </c>
      <c r="E31" s="341">
        <v>0</v>
      </c>
      <c r="F31" s="341">
        <v>0</v>
      </c>
      <c r="G31" s="341">
        <v>0</v>
      </c>
      <c r="H31" s="20" t="s">
        <v>1</v>
      </c>
      <c r="I31" s="340">
        <v>0</v>
      </c>
      <c r="J31" s="341">
        <v>0</v>
      </c>
      <c r="K31" s="341">
        <v>0</v>
      </c>
      <c r="L31" s="341">
        <v>0</v>
      </c>
      <c r="M31" s="20" t="s">
        <v>1</v>
      </c>
      <c r="N31" s="340">
        <v>0</v>
      </c>
      <c r="O31" s="341">
        <v>0</v>
      </c>
      <c r="P31" s="341">
        <v>0</v>
      </c>
      <c r="Q31" s="341">
        <v>0</v>
      </c>
      <c r="R31" s="20" t="s">
        <v>1</v>
      </c>
      <c r="S31" s="355">
        <f t="shared" si="0"/>
        <v>0</v>
      </c>
      <c r="T31" s="348">
        <f t="shared" si="1"/>
        <v>0</v>
      </c>
      <c r="U31" s="348">
        <f t="shared" si="2"/>
        <v>0</v>
      </c>
      <c r="V31" s="348">
        <f t="shared" si="3"/>
        <v>0</v>
      </c>
      <c r="W31" s="20" t="s">
        <v>1</v>
      </c>
      <c r="X31" s="8">
        <f t="shared" si="8"/>
        <v>0</v>
      </c>
      <c r="Y31" s="7">
        <f t="shared" si="8"/>
        <v>0</v>
      </c>
      <c r="Z31" s="7">
        <f t="shared" si="8"/>
        <v>0</v>
      </c>
      <c r="AA31" s="9">
        <f t="shared" si="8"/>
        <v>0</v>
      </c>
      <c r="AB31" s="20" t="s">
        <v>1</v>
      </c>
      <c r="AC31" s="340">
        <v>0</v>
      </c>
      <c r="AD31" s="341">
        <v>0</v>
      </c>
      <c r="AE31" s="341">
        <v>0</v>
      </c>
      <c r="AF31" s="341">
        <v>0</v>
      </c>
      <c r="AG31" s="20" t="s">
        <v>1</v>
      </c>
      <c r="AH31" s="340">
        <v>0</v>
      </c>
      <c r="AI31" s="341">
        <v>0</v>
      </c>
      <c r="AJ31" s="341">
        <v>0</v>
      </c>
      <c r="AK31" s="69" t="s">
        <v>1</v>
      </c>
      <c r="AL31" s="340">
        <v>0</v>
      </c>
      <c r="AM31" s="341">
        <v>0</v>
      </c>
      <c r="AN31" s="373">
        <v>0</v>
      </c>
      <c r="AO31" s="20" t="s">
        <v>1</v>
      </c>
      <c r="AP31" s="183" t="s">
        <v>20</v>
      </c>
      <c r="AQ31" s="183" t="s">
        <v>11</v>
      </c>
      <c r="AR31" s="183" t="s">
        <v>13</v>
      </c>
      <c r="AS31" s="41" t="s">
        <v>1</v>
      </c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</row>
    <row r="32" spans="1:61" ht="12.75">
      <c r="A32" s="161" t="s">
        <v>67</v>
      </c>
      <c r="B32" s="150"/>
      <c r="C32" s="199" t="s">
        <v>9</v>
      </c>
      <c r="D32" s="344">
        <v>0</v>
      </c>
      <c r="E32" s="345">
        <v>0</v>
      </c>
      <c r="F32" s="345">
        <v>0</v>
      </c>
      <c r="G32" s="345">
        <v>0</v>
      </c>
      <c r="H32" s="20" t="s">
        <v>1</v>
      </c>
      <c r="I32" s="344">
        <v>0</v>
      </c>
      <c r="J32" s="345">
        <v>0</v>
      </c>
      <c r="K32" s="345">
        <v>0</v>
      </c>
      <c r="L32" s="345">
        <v>0</v>
      </c>
      <c r="M32" s="20" t="s">
        <v>1</v>
      </c>
      <c r="N32" s="344">
        <v>0</v>
      </c>
      <c r="O32" s="345">
        <v>0</v>
      </c>
      <c r="P32" s="345">
        <v>0</v>
      </c>
      <c r="Q32" s="345">
        <v>0</v>
      </c>
      <c r="R32" s="20" t="s">
        <v>1</v>
      </c>
      <c r="S32" s="362">
        <f aca="true" t="shared" si="9" ref="S32:U34">D32+I32+N32</f>
        <v>0</v>
      </c>
      <c r="T32" s="347">
        <f t="shared" si="9"/>
        <v>0</v>
      </c>
      <c r="U32" s="347">
        <f t="shared" si="9"/>
        <v>0</v>
      </c>
      <c r="V32" s="347">
        <f t="shared" si="3"/>
        <v>0</v>
      </c>
      <c r="W32" s="20" t="s">
        <v>1</v>
      </c>
      <c r="X32" s="8">
        <f aca="true" t="shared" si="10" ref="X32:AA34">0.5*S32</f>
        <v>0</v>
      </c>
      <c r="Y32" s="7">
        <f t="shared" si="10"/>
        <v>0</v>
      </c>
      <c r="Z32" s="7">
        <f t="shared" si="10"/>
        <v>0</v>
      </c>
      <c r="AA32" s="9">
        <f t="shared" si="10"/>
        <v>0</v>
      </c>
      <c r="AB32" s="20" t="s">
        <v>1</v>
      </c>
      <c r="AC32" s="344">
        <v>0</v>
      </c>
      <c r="AD32" s="345">
        <v>0</v>
      </c>
      <c r="AE32" s="345">
        <v>0</v>
      </c>
      <c r="AF32" s="345">
        <v>0</v>
      </c>
      <c r="AG32" s="20" t="s">
        <v>1</v>
      </c>
      <c r="AH32" s="344">
        <v>0</v>
      </c>
      <c r="AI32" s="345">
        <v>0</v>
      </c>
      <c r="AJ32" s="345">
        <v>0</v>
      </c>
      <c r="AK32" s="69" t="s">
        <v>1</v>
      </c>
      <c r="AL32" s="344">
        <v>0</v>
      </c>
      <c r="AM32" s="345">
        <v>0</v>
      </c>
      <c r="AN32" s="375">
        <v>0</v>
      </c>
      <c r="AO32" s="20" t="s">
        <v>1</v>
      </c>
      <c r="AP32" s="183" t="s">
        <v>81</v>
      </c>
      <c r="AQ32" s="183" t="s">
        <v>11</v>
      </c>
      <c r="AR32" s="183" t="s">
        <v>9</v>
      </c>
      <c r="AS32" s="41" t="s">
        <v>1</v>
      </c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</row>
    <row r="33" spans="1:61" ht="12.75">
      <c r="A33" s="168"/>
      <c r="B33" s="69"/>
      <c r="C33" s="70" t="s">
        <v>12</v>
      </c>
      <c r="D33" s="340">
        <v>0</v>
      </c>
      <c r="E33" s="341">
        <v>0</v>
      </c>
      <c r="F33" s="341">
        <v>0</v>
      </c>
      <c r="G33" s="341">
        <v>0</v>
      </c>
      <c r="H33" s="20" t="s">
        <v>1</v>
      </c>
      <c r="I33" s="340">
        <v>0</v>
      </c>
      <c r="J33" s="341">
        <v>0</v>
      </c>
      <c r="K33" s="341">
        <v>0</v>
      </c>
      <c r="L33" s="341">
        <v>0</v>
      </c>
      <c r="M33" s="20" t="s">
        <v>1</v>
      </c>
      <c r="N33" s="340">
        <v>0</v>
      </c>
      <c r="O33" s="341">
        <v>0</v>
      </c>
      <c r="P33" s="341">
        <v>0</v>
      </c>
      <c r="Q33" s="341">
        <v>0</v>
      </c>
      <c r="R33" s="20" t="s">
        <v>1</v>
      </c>
      <c r="S33" s="355">
        <f t="shared" si="9"/>
        <v>0</v>
      </c>
      <c r="T33" s="348">
        <f t="shared" si="9"/>
        <v>0</v>
      </c>
      <c r="U33" s="348">
        <f t="shared" si="9"/>
        <v>0</v>
      </c>
      <c r="V33" s="348">
        <f t="shared" si="3"/>
        <v>0</v>
      </c>
      <c r="W33" s="20" t="s">
        <v>1</v>
      </c>
      <c r="X33" s="8">
        <f t="shared" si="10"/>
        <v>0</v>
      </c>
      <c r="Y33" s="7">
        <f t="shared" si="10"/>
        <v>0</v>
      </c>
      <c r="Z33" s="7">
        <f t="shared" si="10"/>
        <v>0</v>
      </c>
      <c r="AA33" s="9">
        <f t="shared" si="10"/>
        <v>0</v>
      </c>
      <c r="AB33" s="20" t="s">
        <v>1</v>
      </c>
      <c r="AC33" s="340">
        <v>0</v>
      </c>
      <c r="AD33" s="341">
        <v>0</v>
      </c>
      <c r="AE33" s="341">
        <v>0</v>
      </c>
      <c r="AF33" s="341">
        <v>0</v>
      </c>
      <c r="AG33" s="20" t="s">
        <v>1</v>
      </c>
      <c r="AH33" s="340">
        <v>0</v>
      </c>
      <c r="AI33" s="341">
        <v>0</v>
      </c>
      <c r="AJ33" s="341">
        <v>0</v>
      </c>
      <c r="AK33" s="69" t="s">
        <v>1</v>
      </c>
      <c r="AL33" s="340">
        <v>0</v>
      </c>
      <c r="AM33" s="341">
        <v>0</v>
      </c>
      <c r="AN33" s="373">
        <v>0</v>
      </c>
      <c r="AO33" s="20" t="s">
        <v>1</v>
      </c>
      <c r="AP33" s="183" t="s">
        <v>81</v>
      </c>
      <c r="AQ33" s="183" t="s">
        <v>11</v>
      </c>
      <c r="AR33" s="183" t="s">
        <v>12</v>
      </c>
      <c r="AS33" s="41" t="s">
        <v>1</v>
      </c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</row>
    <row r="34" spans="1:61" ht="12.75">
      <c r="A34" s="168"/>
      <c r="B34" s="69"/>
      <c r="C34" s="70" t="s">
        <v>13</v>
      </c>
      <c r="D34" s="340">
        <v>0</v>
      </c>
      <c r="E34" s="341">
        <v>0</v>
      </c>
      <c r="F34" s="341">
        <v>0</v>
      </c>
      <c r="G34" s="341">
        <v>0</v>
      </c>
      <c r="H34" s="20" t="s">
        <v>1</v>
      </c>
      <c r="I34" s="340">
        <v>0</v>
      </c>
      <c r="J34" s="341">
        <v>0</v>
      </c>
      <c r="K34" s="341">
        <v>0</v>
      </c>
      <c r="L34" s="341">
        <v>0</v>
      </c>
      <c r="M34" s="20" t="s">
        <v>1</v>
      </c>
      <c r="N34" s="340">
        <v>0</v>
      </c>
      <c r="O34" s="341">
        <v>0</v>
      </c>
      <c r="P34" s="341">
        <v>0</v>
      </c>
      <c r="Q34" s="341">
        <v>0</v>
      </c>
      <c r="R34" s="20" t="s">
        <v>1</v>
      </c>
      <c r="S34" s="355">
        <f t="shared" si="9"/>
        <v>0</v>
      </c>
      <c r="T34" s="348">
        <f t="shared" si="9"/>
        <v>0</v>
      </c>
      <c r="U34" s="348">
        <f t="shared" si="9"/>
        <v>0</v>
      </c>
      <c r="V34" s="348">
        <f t="shared" si="3"/>
        <v>0</v>
      </c>
      <c r="W34" s="20" t="s">
        <v>1</v>
      </c>
      <c r="X34" s="8">
        <f t="shared" si="10"/>
        <v>0</v>
      </c>
      <c r="Y34" s="7">
        <f t="shared" si="10"/>
        <v>0</v>
      </c>
      <c r="Z34" s="7">
        <f t="shared" si="10"/>
        <v>0</v>
      </c>
      <c r="AA34" s="9">
        <f t="shared" si="10"/>
        <v>0</v>
      </c>
      <c r="AB34" s="20" t="s">
        <v>1</v>
      </c>
      <c r="AC34" s="340">
        <v>0</v>
      </c>
      <c r="AD34" s="341">
        <v>0</v>
      </c>
      <c r="AE34" s="341">
        <v>0</v>
      </c>
      <c r="AF34" s="341">
        <v>0</v>
      </c>
      <c r="AG34" s="20" t="s">
        <v>1</v>
      </c>
      <c r="AH34" s="340">
        <v>0</v>
      </c>
      <c r="AI34" s="341">
        <v>0</v>
      </c>
      <c r="AJ34" s="341">
        <v>0</v>
      </c>
      <c r="AK34" s="69" t="s">
        <v>1</v>
      </c>
      <c r="AL34" s="340">
        <v>0</v>
      </c>
      <c r="AM34" s="341">
        <v>0</v>
      </c>
      <c r="AN34" s="373">
        <v>0</v>
      </c>
      <c r="AO34" s="20" t="s">
        <v>1</v>
      </c>
      <c r="AP34" s="183" t="s">
        <v>81</v>
      </c>
      <c r="AQ34" s="183" t="s">
        <v>11</v>
      </c>
      <c r="AR34" s="183" t="s">
        <v>13</v>
      </c>
      <c r="AS34" s="41" t="s">
        <v>1</v>
      </c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</row>
    <row r="35" spans="1:61" ht="12.75">
      <c r="A35" s="161" t="s">
        <v>58</v>
      </c>
      <c r="B35" s="150"/>
      <c r="C35" s="199" t="s">
        <v>9</v>
      </c>
      <c r="D35" s="58"/>
      <c r="E35" s="50"/>
      <c r="F35" s="345">
        <v>0</v>
      </c>
      <c r="G35" s="345">
        <v>0</v>
      </c>
      <c r="H35" s="20" t="s">
        <v>1</v>
      </c>
      <c r="I35" s="58"/>
      <c r="J35" s="50"/>
      <c r="K35" s="345">
        <v>0</v>
      </c>
      <c r="L35" s="345">
        <v>0</v>
      </c>
      <c r="M35" s="20" t="s">
        <v>1</v>
      </c>
      <c r="N35" s="58"/>
      <c r="O35" s="50"/>
      <c r="P35" s="345">
        <v>0</v>
      </c>
      <c r="Q35" s="345">
        <v>0</v>
      </c>
      <c r="R35" s="20" t="s">
        <v>1</v>
      </c>
      <c r="S35" s="58"/>
      <c r="T35" s="50"/>
      <c r="U35" s="347">
        <f>F35+K35+P35</f>
        <v>0</v>
      </c>
      <c r="V35" s="347">
        <f t="shared" si="3"/>
        <v>0</v>
      </c>
      <c r="W35" s="20" t="s">
        <v>1</v>
      </c>
      <c r="X35" s="8">
        <f aca="true" t="shared" si="11" ref="X35:X41">0.5*S35</f>
        <v>0</v>
      </c>
      <c r="Y35" s="7">
        <f aca="true" t="shared" si="12" ref="Y35:Y41">0.5*T35</f>
        <v>0</v>
      </c>
      <c r="Z35" s="7">
        <f aca="true" t="shared" si="13" ref="Z35:Z41">0.5*U35</f>
        <v>0</v>
      </c>
      <c r="AA35" s="9">
        <f aca="true" t="shared" si="14" ref="AA35:AA41">0.5*V35</f>
        <v>0</v>
      </c>
      <c r="AB35" s="20" t="s">
        <v>1</v>
      </c>
      <c r="AC35" s="58"/>
      <c r="AD35" s="50"/>
      <c r="AE35" s="345">
        <v>0</v>
      </c>
      <c r="AF35" s="345">
        <v>0</v>
      </c>
      <c r="AG35" s="20" t="s">
        <v>1</v>
      </c>
      <c r="AH35" s="58"/>
      <c r="AI35" s="50"/>
      <c r="AJ35" s="163"/>
      <c r="AK35" s="163"/>
      <c r="AL35" s="164"/>
      <c r="AM35" s="50"/>
      <c r="AN35" s="72"/>
      <c r="AO35" s="20" t="s">
        <v>1</v>
      </c>
      <c r="AP35" s="183" t="s">
        <v>22</v>
      </c>
      <c r="AQ35" s="183" t="s">
        <v>11</v>
      </c>
      <c r="AR35" s="183" t="s">
        <v>9</v>
      </c>
      <c r="AS35" s="41" t="s">
        <v>1</v>
      </c>
      <c r="AT35" s="41"/>
      <c r="AU35" s="41"/>
      <c r="AV35" s="146"/>
      <c r="AW35" s="146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</row>
    <row r="36" spans="1:61" ht="12.75">
      <c r="A36" s="168"/>
      <c r="B36" s="69"/>
      <c r="C36" s="70" t="s">
        <v>12</v>
      </c>
      <c r="D36" s="59"/>
      <c r="E36" s="60"/>
      <c r="F36" s="341">
        <v>0</v>
      </c>
      <c r="G36" s="341">
        <v>0</v>
      </c>
      <c r="H36" s="20" t="s">
        <v>1</v>
      </c>
      <c r="I36" s="59"/>
      <c r="J36" s="60"/>
      <c r="K36" s="341">
        <v>0</v>
      </c>
      <c r="L36" s="341">
        <v>0</v>
      </c>
      <c r="M36" s="20" t="s">
        <v>1</v>
      </c>
      <c r="N36" s="59"/>
      <c r="O36" s="60"/>
      <c r="P36" s="341">
        <v>0</v>
      </c>
      <c r="Q36" s="341">
        <v>0</v>
      </c>
      <c r="R36" s="20" t="s">
        <v>1</v>
      </c>
      <c r="S36" s="59"/>
      <c r="T36" s="60"/>
      <c r="U36" s="348">
        <f>F36+K36+P36</f>
        <v>0</v>
      </c>
      <c r="V36" s="348">
        <f t="shared" si="3"/>
        <v>0</v>
      </c>
      <c r="W36" s="20" t="s">
        <v>1</v>
      </c>
      <c r="X36" s="8">
        <f t="shared" si="11"/>
        <v>0</v>
      </c>
      <c r="Y36" s="7">
        <f t="shared" si="12"/>
        <v>0</v>
      </c>
      <c r="Z36" s="7">
        <f t="shared" si="13"/>
        <v>0</v>
      </c>
      <c r="AA36" s="9">
        <f t="shared" si="14"/>
        <v>0</v>
      </c>
      <c r="AB36" s="20" t="s">
        <v>1</v>
      </c>
      <c r="AC36" s="59"/>
      <c r="AD36" s="60"/>
      <c r="AE36" s="341">
        <v>0</v>
      </c>
      <c r="AF36" s="341">
        <v>0</v>
      </c>
      <c r="AG36" s="20" t="s">
        <v>1</v>
      </c>
      <c r="AH36" s="59"/>
      <c r="AI36" s="60"/>
      <c r="AJ36" s="152"/>
      <c r="AK36" s="152"/>
      <c r="AL36" s="167"/>
      <c r="AM36" s="60"/>
      <c r="AN36" s="73"/>
      <c r="AO36" s="20" t="s">
        <v>1</v>
      </c>
      <c r="AP36" s="183" t="s">
        <v>22</v>
      </c>
      <c r="AQ36" s="183" t="s">
        <v>11</v>
      </c>
      <c r="AR36" s="183" t="s">
        <v>12</v>
      </c>
      <c r="AS36" s="41" t="s">
        <v>1</v>
      </c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</row>
    <row r="37" spans="1:61" ht="13.5" thickBot="1">
      <c r="A37" s="168"/>
      <c r="B37" s="69"/>
      <c r="C37" s="70" t="s">
        <v>13</v>
      </c>
      <c r="D37" s="59"/>
      <c r="E37" s="60"/>
      <c r="F37" s="341">
        <v>0</v>
      </c>
      <c r="G37" s="341">
        <v>0</v>
      </c>
      <c r="H37" s="20" t="s">
        <v>1</v>
      </c>
      <c r="I37" s="59"/>
      <c r="J37" s="60"/>
      <c r="K37" s="341">
        <v>0</v>
      </c>
      <c r="L37" s="341">
        <v>0</v>
      </c>
      <c r="M37" s="20" t="s">
        <v>1</v>
      </c>
      <c r="N37" s="59"/>
      <c r="O37" s="60"/>
      <c r="P37" s="341">
        <v>0</v>
      </c>
      <c r="Q37" s="341">
        <v>0</v>
      </c>
      <c r="R37" s="20" t="s">
        <v>1</v>
      </c>
      <c r="S37" s="59"/>
      <c r="T37" s="60"/>
      <c r="U37" s="348">
        <f>F37+K37+P37</f>
        <v>0</v>
      </c>
      <c r="V37" s="348">
        <f t="shared" si="3"/>
        <v>0</v>
      </c>
      <c r="W37" s="20" t="s">
        <v>1</v>
      </c>
      <c r="X37" s="8">
        <f t="shared" si="11"/>
        <v>0</v>
      </c>
      <c r="Y37" s="7">
        <f t="shared" si="12"/>
        <v>0</v>
      </c>
      <c r="Z37" s="7">
        <f t="shared" si="13"/>
        <v>0</v>
      </c>
      <c r="AA37" s="9">
        <f t="shared" si="14"/>
        <v>0</v>
      </c>
      <c r="AB37" s="20" t="s">
        <v>1</v>
      </c>
      <c r="AC37" s="59"/>
      <c r="AD37" s="60"/>
      <c r="AE37" s="341">
        <v>0</v>
      </c>
      <c r="AF37" s="341">
        <v>0</v>
      </c>
      <c r="AG37" s="20" t="s">
        <v>1</v>
      </c>
      <c r="AH37" s="59"/>
      <c r="AI37" s="60"/>
      <c r="AJ37" s="152"/>
      <c r="AK37" s="152"/>
      <c r="AL37" s="167"/>
      <c r="AM37" s="60"/>
      <c r="AN37" s="73"/>
      <c r="AO37" s="20" t="s">
        <v>1</v>
      </c>
      <c r="AP37" s="183" t="s">
        <v>22</v>
      </c>
      <c r="AQ37" s="183" t="s">
        <v>11</v>
      </c>
      <c r="AR37" s="183" t="s">
        <v>13</v>
      </c>
      <c r="AS37" s="41" t="s">
        <v>1</v>
      </c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</row>
    <row r="38" spans="1:61" ht="12.75">
      <c r="A38" s="210" t="s">
        <v>48</v>
      </c>
      <c r="B38" s="221"/>
      <c r="C38" s="222" t="s">
        <v>9</v>
      </c>
      <c r="D38" s="368">
        <f aca="true" t="shared" si="15" ref="D38:E40">D17+D20+D23+D26+D29+D32</f>
        <v>0</v>
      </c>
      <c r="E38" s="350">
        <f t="shared" si="15"/>
        <v>0</v>
      </c>
      <c r="F38" s="350">
        <f aca="true" t="shared" si="16" ref="F38:G40">F17+F20+F23+F26+F29+F32+F35</f>
        <v>0</v>
      </c>
      <c r="G38" s="351">
        <f t="shared" si="16"/>
        <v>0</v>
      </c>
      <c r="H38" s="20" t="s">
        <v>1</v>
      </c>
      <c r="I38" s="350">
        <f aca="true" t="shared" si="17" ref="I38:J40">I17+I20+I23+I26+I29+I32</f>
        <v>0</v>
      </c>
      <c r="J38" s="350">
        <f t="shared" si="17"/>
        <v>0</v>
      </c>
      <c r="K38" s="350">
        <f aca="true" t="shared" si="18" ref="K38:L40">K17+K20+K23+K26+K29+K32+K35</f>
        <v>0</v>
      </c>
      <c r="L38" s="351">
        <f t="shared" si="18"/>
        <v>0</v>
      </c>
      <c r="M38" s="20" t="s">
        <v>1</v>
      </c>
      <c r="N38" s="350">
        <f aca="true" t="shared" si="19" ref="N38:O40">N17+N20+N23+N26+N29+N32</f>
        <v>0</v>
      </c>
      <c r="O38" s="350">
        <f t="shared" si="19"/>
        <v>0</v>
      </c>
      <c r="P38" s="350">
        <f aca="true" t="shared" si="20" ref="P38:Q40">P17+P20+P23+P26+P29+P32+P35</f>
        <v>0</v>
      </c>
      <c r="Q38" s="351">
        <f t="shared" si="20"/>
        <v>0</v>
      </c>
      <c r="R38" s="20" t="s">
        <v>1</v>
      </c>
      <c r="S38" s="350">
        <f aca="true" t="shared" si="21" ref="S38:T40">S17+S20+S23+S26+S29+S32</f>
        <v>0</v>
      </c>
      <c r="T38" s="350">
        <f t="shared" si="21"/>
        <v>0</v>
      </c>
      <c r="U38" s="350">
        <f aca="true" t="shared" si="22" ref="U38:V40">U17+U20+U23+U26+U29+U32+U35</f>
        <v>0</v>
      </c>
      <c r="V38" s="351">
        <f t="shared" si="22"/>
        <v>0</v>
      </c>
      <c r="W38" s="20" t="s">
        <v>1</v>
      </c>
      <c r="X38" s="8">
        <f t="shared" si="11"/>
        <v>0</v>
      </c>
      <c r="Y38" s="7">
        <f t="shared" si="12"/>
        <v>0</v>
      </c>
      <c r="Z38" s="7">
        <f t="shared" si="13"/>
        <v>0</v>
      </c>
      <c r="AA38" s="9">
        <f t="shared" si="14"/>
        <v>0</v>
      </c>
      <c r="AB38" s="20" t="s">
        <v>1</v>
      </c>
      <c r="AC38" s="350">
        <f aca="true" t="shared" si="23" ref="AC38:AD40">AC17+AC20+AC23+AC26+AC29+AC32</f>
        <v>0</v>
      </c>
      <c r="AD38" s="350">
        <f t="shared" si="23"/>
        <v>0</v>
      </c>
      <c r="AE38" s="350">
        <f aca="true" t="shared" si="24" ref="AE38:AF40">AE17+AE20+AE23+AE26+AE29+AE32+AE35</f>
        <v>0</v>
      </c>
      <c r="AF38" s="351">
        <f t="shared" si="24"/>
        <v>0</v>
      </c>
      <c r="AG38" s="20" t="s">
        <v>1</v>
      </c>
      <c r="AH38" s="368">
        <f aca="true" t="shared" si="25" ref="AH38:AN40">AH17+AH20+AH23+AH26+AH29+AH32</f>
        <v>0</v>
      </c>
      <c r="AI38" s="350">
        <f t="shared" si="25"/>
        <v>0</v>
      </c>
      <c r="AJ38" s="351">
        <f t="shared" si="25"/>
        <v>0</v>
      </c>
      <c r="AK38" s="153"/>
      <c r="AL38" s="350">
        <f t="shared" si="25"/>
        <v>0</v>
      </c>
      <c r="AM38" s="350">
        <f t="shared" si="25"/>
        <v>0</v>
      </c>
      <c r="AN38" s="376">
        <f t="shared" si="25"/>
        <v>0</v>
      </c>
      <c r="AO38" s="223"/>
      <c r="AP38" s="224"/>
      <c r="AQ38" s="224"/>
      <c r="AR38" s="224"/>
      <c r="AS38" s="224"/>
      <c r="AT38" s="41"/>
      <c r="AU38" s="41"/>
      <c r="AV38" s="145"/>
      <c r="AW38" s="145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</row>
    <row r="39" spans="1:61" ht="12.75">
      <c r="A39" s="212"/>
      <c r="B39" s="185"/>
      <c r="C39" s="70" t="s">
        <v>12</v>
      </c>
      <c r="D39" s="355">
        <f t="shared" si="15"/>
        <v>0</v>
      </c>
      <c r="E39" s="348">
        <f t="shared" si="15"/>
        <v>0</v>
      </c>
      <c r="F39" s="348">
        <f t="shared" si="16"/>
        <v>0</v>
      </c>
      <c r="G39" s="352">
        <f t="shared" si="16"/>
        <v>0</v>
      </c>
      <c r="H39" s="20" t="s">
        <v>1</v>
      </c>
      <c r="I39" s="348">
        <f t="shared" si="17"/>
        <v>0</v>
      </c>
      <c r="J39" s="348">
        <f t="shared" si="17"/>
        <v>0</v>
      </c>
      <c r="K39" s="348">
        <f t="shared" si="18"/>
        <v>0</v>
      </c>
      <c r="L39" s="352">
        <f t="shared" si="18"/>
        <v>0</v>
      </c>
      <c r="M39" s="20" t="s">
        <v>1</v>
      </c>
      <c r="N39" s="348">
        <f t="shared" si="19"/>
        <v>0</v>
      </c>
      <c r="O39" s="348">
        <f t="shared" si="19"/>
        <v>0</v>
      </c>
      <c r="P39" s="348">
        <f t="shared" si="20"/>
        <v>0</v>
      </c>
      <c r="Q39" s="352">
        <f t="shared" si="20"/>
        <v>0</v>
      </c>
      <c r="R39" s="20" t="s">
        <v>1</v>
      </c>
      <c r="S39" s="348">
        <f t="shared" si="21"/>
        <v>0</v>
      </c>
      <c r="T39" s="348">
        <f t="shared" si="21"/>
        <v>0</v>
      </c>
      <c r="U39" s="348">
        <f t="shared" si="22"/>
        <v>0</v>
      </c>
      <c r="V39" s="352">
        <f t="shared" si="22"/>
        <v>0</v>
      </c>
      <c r="W39" s="20" t="s">
        <v>1</v>
      </c>
      <c r="X39" s="8">
        <f t="shared" si="11"/>
        <v>0</v>
      </c>
      <c r="Y39" s="7">
        <f t="shared" si="12"/>
        <v>0</v>
      </c>
      <c r="Z39" s="7">
        <f t="shared" si="13"/>
        <v>0</v>
      </c>
      <c r="AA39" s="9">
        <f t="shared" si="14"/>
        <v>0</v>
      </c>
      <c r="AB39" s="20" t="s">
        <v>1</v>
      </c>
      <c r="AC39" s="348">
        <f t="shared" si="23"/>
        <v>0</v>
      </c>
      <c r="AD39" s="348">
        <f t="shared" si="23"/>
        <v>0</v>
      </c>
      <c r="AE39" s="348">
        <f t="shared" si="24"/>
        <v>0</v>
      </c>
      <c r="AF39" s="352">
        <f t="shared" si="24"/>
        <v>0</v>
      </c>
      <c r="AG39" s="20" t="s">
        <v>1</v>
      </c>
      <c r="AH39" s="355">
        <f t="shared" si="25"/>
        <v>0</v>
      </c>
      <c r="AI39" s="348">
        <f t="shared" si="25"/>
        <v>0</v>
      </c>
      <c r="AJ39" s="348">
        <f t="shared" si="25"/>
        <v>0</v>
      </c>
      <c r="AK39" s="69"/>
      <c r="AL39" s="355">
        <f t="shared" si="25"/>
        <v>0</v>
      </c>
      <c r="AM39" s="348">
        <f t="shared" si="25"/>
        <v>0</v>
      </c>
      <c r="AN39" s="377">
        <f t="shared" si="25"/>
        <v>0</v>
      </c>
      <c r="AO39" s="223"/>
      <c r="AP39" s="223"/>
      <c r="AR39" s="223"/>
      <c r="AS39" s="223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</row>
    <row r="40" spans="1:61" ht="12.75">
      <c r="A40" s="212"/>
      <c r="B40" s="185"/>
      <c r="C40" s="225" t="s">
        <v>13</v>
      </c>
      <c r="D40" s="357">
        <f t="shared" si="15"/>
        <v>0</v>
      </c>
      <c r="E40" s="357">
        <f t="shared" si="15"/>
        <v>0</v>
      </c>
      <c r="F40" s="357">
        <f t="shared" si="16"/>
        <v>0</v>
      </c>
      <c r="G40" s="371">
        <f t="shared" si="16"/>
        <v>0</v>
      </c>
      <c r="H40" s="20" t="s">
        <v>1</v>
      </c>
      <c r="I40" s="357">
        <f t="shared" si="17"/>
        <v>0</v>
      </c>
      <c r="J40" s="357">
        <f t="shared" si="17"/>
        <v>0</v>
      </c>
      <c r="K40" s="357">
        <f t="shared" si="18"/>
        <v>0</v>
      </c>
      <c r="L40" s="371">
        <f t="shared" si="18"/>
        <v>0</v>
      </c>
      <c r="M40" s="20" t="s">
        <v>1</v>
      </c>
      <c r="N40" s="357">
        <f t="shared" si="19"/>
        <v>0</v>
      </c>
      <c r="O40" s="357">
        <f t="shared" si="19"/>
        <v>0</v>
      </c>
      <c r="P40" s="357">
        <f t="shared" si="20"/>
        <v>0</v>
      </c>
      <c r="Q40" s="371">
        <f t="shared" si="20"/>
        <v>0</v>
      </c>
      <c r="R40" s="20" t="s">
        <v>1</v>
      </c>
      <c r="S40" s="357">
        <f t="shared" si="21"/>
        <v>0</v>
      </c>
      <c r="T40" s="357">
        <f t="shared" si="21"/>
        <v>0</v>
      </c>
      <c r="U40" s="357">
        <f t="shared" si="22"/>
        <v>0</v>
      </c>
      <c r="V40" s="371">
        <f t="shared" si="22"/>
        <v>0</v>
      </c>
      <c r="W40" s="20" t="s">
        <v>1</v>
      </c>
      <c r="X40" s="26">
        <f t="shared" si="11"/>
        <v>0</v>
      </c>
      <c r="Y40" s="11">
        <f t="shared" si="12"/>
        <v>0</v>
      </c>
      <c r="Z40" s="11">
        <f t="shared" si="13"/>
        <v>0</v>
      </c>
      <c r="AA40" s="14">
        <f t="shared" si="14"/>
        <v>0</v>
      </c>
      <c r="AB40" s="20" t="s">
        <v>1</v>
      </c>
      <c r="AC40" s="357">
        <f t="shared" si="23"/>
        <v>0</v>
      </c>
      <c r="AD40" s="357">
        <f t="shared" si="23"/>
        <v>0</v>
      </c>
      <c r="AE40" s="357">
        <f t="shared" si="24"/>
        <v>0</v>
      </c>
      <c r="AF40" s="371">
        <f t="shared" si="24"/>
        <v>0</v>
      </c>
      <c r="AG40" s="20" t="s">
        <v>1</v>
      </c>
      <c r="AH40" s="355">
        <f t="shared" si="25"/>
        <v>0</v>
      </c>
      <c r="AI40" s="348">
        <f t="shared" si="25"/>
        <v>0</v>
      </c>
      <c r="AJ40" s="348">
        <f t="shared" si="25"/>
        <v>0</v>
      </c>
      <c r="AK40" s="69"/>
      <c r="AL40" s="355">
        <f t="shared" si="25"/>
        <v>0</v>
      </c>
      <c r="AM40" s="348">
        <f t="shared" si="25"/>
        <v>0</v>
      </c>
      <c r="AN40" s="377">
        <f t="shared" si="25"/>
        <v>0</v>
      </c>
      <c r="AO40" s="183"/>
      <c r="AP40" s="183"/>
      <c r="AR40" s="183"/>
      <c r="AS40" s="183"/>
      <c r="AT40" s="41"/>
      <c r="AU40" s="41"/>
      <c r="AV40" s="41"/>
      <c r="AW40" s="146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</row>
    <row r="41" spans="1:61" ht="13.5" thickBot="1">
      <c r="A41" s="180"/>
      <c r="B41" s="181"/>
      <c r="C41" s="215" t="s">
        <v>23</v>
      </c>
      <c r="D41" s="358">
        <f>SUM(D38:D40)</f>
        <v>0</v>
      </c>
      <c r="E41" s="359">
        <f>SUM(E38:E40)</f>
        <v>0</v>
      </c>
      <c r="F41" s="359">
        <f>SUM(F38:F40)</f>
        <v>0</v>
      </c>
      <c r="G41" s="359">
        <f>SUM(G38:G40)</f>
        <v>0</v>
      </c>
      <c r="H41" s="77" t="s">
        <v>1</v>
      </c>
      <c r="I41" s="358">
        <f>SUM(I38:I40)</f>
        <v>0</v>
      </c>
      <c r="J41" s="359">
        <f>SUM(J38:J40)</f>
        <v>0</v>
      </c>
      <c r="K41" s="359">
        <f>SUM(K38:K40)</f>
        <v>0</v>
      </c>
      <c r="L41" s="359">
        <f>SUM(L38:L40)</f>
        <v>0</v>
      </c>
      <c r="M41" s="77" t="s">
        <v>1</v>
      </c>
      <c r="N41" s="358">
        <f>SUM(N38:N40)</f>
        <v>0</v>
      </c>
      <c r="O41" s="359">
        <f>SUM(O38:O40)</f>
        <v>0</v>
      </c>
      <c r="P41" s="359">
        <f>SUM(P38:P40)</f>
        <v>0</v>
      </c>
      <c r="Q41" s="359">
        <f>SUM(Q38:Q40)</f>
        <v>0</v>
      </c>
      <c r="R41" s="77" t="s">
        <v>1</v>
      </c>
      <c r="S41" s="358">
        <f>SUM(S38:S40)</f>
        <v>0</v>
      </c>
      <c r="T41" s="359">
        <f>SUM(T38:T40)</f>
        <v>0</v>
      </c>
      <c r="U41" s="359">
        <f>SUM(U38:U40)</f>
        <v>0</v>
      </c>
      <c r="V41" s="359">
        <f>SUM(V38:V40)</f>
        <v>0</v>
      </c>
      <c r="W41" s="77" t="s">
        <v>1</v>
      </c>
      <c r="X41" s="83">
        <f t="shared" si="11"/>
        <v>0</v>
      </c>
      <c r="Y41" s="84">
        <f t="shared" si="12"/>
        <v>0</v>
      </c>
      <c r="Z41" s="84">
        <f t="shared" si="13"/>
        <v>0</v>
      </c>
      <c r="AA41" s="85">
        <f t="shared" si="14"/>
        <v>0</v>
      </c>
      <c r="AB41" s="77" t="s">
        <v>1</v>
      </c>
      <c r="AC41" s="358">
        <f>SUM(AC38:AC40)</f>
        <v>0</v>
      </c>
      <c r="AD41" s="359">
        <f>SUM(AD38:AD40)</f>
        <v>0</v>
      </c>
      <c r="AE41" s="359">
        <f>SUM(AE38:AE40)</f>
        <v>0</v>
      </c>
      <c r="AF41" s="359">
        <f>SUM(AF38:AF40)</f>
        <v>0</v>
      </c>
      <c r="AG41" s="20" t="s">
        <v>1</v>
      </c>
      <c r="AH41" s="358">
        <f aca="true" t="shared" si="26" ref="AH41:AN41">SUM(AH38:AH40)</f>
        <v>0</v>
      </c>
      <c r="AI41" s="359">
        <f t="shared" si="26"/>
        <v>0</v>
      </c>
      <c r="AJ41" s="359">
        <f t="shared" si="26"/>
        <v>0</v>
      </c>
      <c r="AK41" s="160"/>
      <c r="AL41" s="358">
        <f t="shared" si="26"/>
        <v>0</v>
      </c>
      <c r="AM41" s="359">
        <f t="shared" si="26"/>
        <v>0</v>
      </c>
      <c r="AN41" s="380">
        <f t="shared" si="26"/>
        <v>0</v>
      </c>
      <c r="AO41" s="183"/>
      <c r="AP41" s="183"/>
      <c r="AR41" s="183"/>
      <c r="AS41" s="183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</row>
    <row r="42" spans="1:41" ht="12.75">
      <c r="A42" s="69"/>
      <c r="B42" s="69"/>
      <c r="C42" s="70"/>
      <c r="D42" s="183"/>
      <c r="E42" s="183"/>
      <c r="F42" s="183"/>
      <c r="G42" s="183"/>
      <c r="H42" s="41"/>
      <c r="I42" s="183"/>
      <c r="J42" s="183"/>
      <c r="K42" s="183"/>
      <c r="L42" s="183"/>
      <c r="M42" s="41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41"/>
      <c r="AC42" s="183"/>
      <c r="AD42" s="183"/>
      <c r="AE42" s="183"/>
      <c r="AF42" s="183"/>
      <c r="AG42" s="41"/>
      <c r="AH42" s="69"/>
      <c r="AI42" s="69"/>
      <c r="AJ42" s="69"/>
      <c r="AK42" s="69"/>
      <c r="AL42" s="69"/>
      <c r="AM42" s="69"/>
      <c r="AN42" s="69"/>
      <c r="AO42" s="69"/>
    </row>
    <row r="43" spans="1:62" ht="15">
      <c r="A43" s="68" t="s">
        <v>221</v>
      </c>
      <c r="I43" s="332"/>
      <c r="S43" s="339"/>
      <c r="BJ43" s="71"/>
    </row>
    <row r="44" spans="1:62" ht="12.75">
      <c r="A44" s="68" t="s">
        <v>210</v>
      </c>
      <c r="S44" s="339"/>
      <c r="BJ44" s="71"/>
    </row>
    <row r="45" spans="1:19" ht="12.75">
      <c r="A45" s="67">
        <f>D69&amp;E69&amp;F69&amp;G69&amp;I69&amp;J69&amp;K69&amp;L69&amp;N69&amp;O69&amp;P69&amp;Q69&amp;AC69&amp;AD69&amp;AE69&amp;AF69&amp;AH69&amp;AI69&amp;AJ69&amp;AL69&amp;AM69&amp;AN69</f>
      </c>
      <c r="S45" s="339"/>
    </row>
    <row r="46" ht="12.75">
      <c r="S46" s="339"/>
    </row>
    <row r="47" spans="1:19" ht="12.75">
      <c r="A47" s="71" t="s">
        <v>214</v>
      </c>
      <c r="S47" s="339"/>
    </row>
    <row r="48" spans="1:19" ht="12.75">
      <c r="A48" s="67">
        <f>F85&amp;G85</f>
      </c>
      <c r="S48" s="339"/>
    </row>
    <row r="50" ht="12.75">
      <c r="A50" s="71" t="s">
        <v>215</v>
      </c>
    </row>
    <row r="51" ht="12.75">
      <c r="A51" s="67">
        <f>N94&amp;O94&amp;P94&amp;Q94</f>
      </c>
    </row>
    <row r="53" ht="12.75">
      <c r="A53" s="68" t="s">
        <v>176</v>
      </c>
    </row>
    <row r="54" ht="12.75">
      <c r="A54" s="67">
        <f>AC94&amp;AD94&amp;AE94&amp;AF94</f>
      </c>
    </row>
    <row r="56" spans="1:93" ht="12.75">
      <c r="A56" s="68" t="s">
        <v>216</v>
      </c>
      <c r="B56" s="69"/>
      <c r="C56" s="70"/>
      <c r="D56" s="183"/>
      <c r="E56" s="183"/>
      <c r="F56" s="183"/>
      <c r="G56" s="183"/>
      <c r="H56" s="41"/>
      <c r="I56" s="183"/>
      <c r="J56" s="183"/>
      <c r="K56" s="183"/>
      <c r="L56" s="183"/>
      <c r="M56" s="41"/>
      <c r="N56" s="183"/>
      <c r="O56" s="183"/>
      <c r="P56" s="183"/>
      <c r="Q56" s="183"/>
      <c r="R56" s="41"/>
      <c r="S56" s="183"/>
      <c r="T56" s="183"/>
      <c r="U56" s="183"/>
      <c r="V56" s="183"/>
      <c r="W56" s="41"/>
      <c r="X56" s="42"/>
      <c r="Y56" s="42"/>
      <c r="Z56" s="42"/>
      <c r="AA56" s="42"/>
      <c r="AB56" s="41"/>
      <c r="AC56" s="183"/>
      <c r="AD56" s="183"/>
      <c r="AE56" s="183"/>
      <c r="AF56" s="183"/>
      <c r="AG56" s="41"/>
      <c r="AH56" s="183"/>
      <c r="AI56" s="183"/>
      <c r="AJ56" s="41"/>
      <c r="AK56" s="41"/>
      <c r="AL56" s="183"/>
      <c r="AM56" s="183"/>
      <c r="AN56" s="183"/>
      <c r="AO56" s="183"/>
      <c r="AP56" s="41"/>
      <c r="AQ56" s="183"/>
      <c r="AR56" s="183"/>
      <c r="AS56" s="183"/>
      <c r="AT56" s="183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Q56" s="69"/>
      <c r="BR56" s="70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</row>
    <row r="57" spans="1:93" ht="12.75">
      <c r="A57" s="67">
        <f>AH90</f>
      </c>
      <c r="B57" s="112"/>
      <c r="C57" s="70"/>
      <c r="D57" s="183"/>
      <c r="E57" s="183"/>
      <c r="F57" s="183"/>
      <c r="G57" s="183"/>
      <c r="H57" s="41"/>
      <c r="I57" s="183"/>
      <c r="J57" s="183"/>
      <c r="K57" s="183"/>
      <c r="L57" s="183"/>
      <c r="M57" s="41"/>
      <c r="N57" s="183"/>
      <c r="O57" s="183"/>
      <c r="P57" s="183"/>
      <c r="Q57" s="183"/>
      <c r="R57" s="41"/>
      <c r="S57" s="183"/>
      <c r="T57" s="183"/>
      <c r="U57" s="183"/>
      <c r="V57" s="183"/>
      <c r="W57" s="41"/>
      <c r="X57" s="42"/>
      <c r="Y57" s="42"/>
      <c r="Z57" s="42"/>
      <c r="AA57" s="42"/>
      <c r="AB57" s="41"/>
      <c r="AC57" s="183"/>
      <c r="AD57" s="183"/>
      <c r="AE57" s="183"/>
      <c r="AF57" s="183"/>
      <c r="AG57" s="41"/>
      <c r="AH57" s="183"/>
      <c r="AI57" s="183"/>
      <c r="AJ57" s="41"/>
      <c r="AK57" s="41"/>
      <c r="AL57" s="183"/>
      <c r="AM57" s="183"/>
      <c r="AN57" s="183"/>
      <c r="AO57" s="183"/>
      <c r="AP57" s="41"/>
      <c r="AQ57" s="183"/>
      <c r="AR57" s="183"/>
      <c r="AS57" s="183"/>
      <c r="AT57" s="183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Q57" s="69"/>
      <c r="BR57" s="70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</row>
    <row r="58" spans="1:93" ht="12.75">
      <c r="A58" s="112"/>
      <c r="B58" s="69"/>
      <c r="C58" s="70"/>
      <c r="D58" s="183"/>
      <c r="E58" s="183"/>
      <c r="F58" s="183"/>
      <c r="G58" s="183"/>
      <c r="H58" s="41"/>
      <c r="I58" s="183"/>
      <c r="J58" s="183"/>
      <c r="K58" s="183"/>
      <c r="L58" s="183"/>
      <c r="M58" s="41"/>
      <c r="N58" s="183"/>
      <c r="O58" s="183"/>
      <c r="P58" s="183"/>
      <c r="Q58" s="183"/>
      <c r="R58" s="41"/>
      <c r="S58" s="183"/>
      <c r="T58" s="183"/>
      <c r="U58" s="183"/>
      <c r="V58" s="183"/>
      <c r="W58" s="41"/>
      <c r="X58" s="42"/>
      <c r="Y58" s="42"/>
      <c r="Z58" s="42"/>
      <c r="AA58" s="42"/>
      <c r="AB58" s="41"/>
      <c r="AC58" s="183"/>
      <c r="AD58" s="183"/>
      <c r="AE58" s="183"/>
      <c r="AF58" s="183"/>
      <c r="AG58" s="41"/>
      <c r="AH58" s="183"/>
      <c r="AI58" s="183"/>
      <c r="AJ58" s="41"/>
      <c r="AK58" s="41"/>
      <c r="AL58" s="183"/>
      <c r="AM58" s="183"/>
      <c r="AN58" s="183"/>
      <c r="AO58" s="183"/>
      <c r="AP58" s="41"/>
      <c r="AQ58" s="183"/>
      <c r="AR58" s="183"/>
      <c r="AS58" s="183"/>
      <c r="AT58" s="183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Q58" s="69"/>
      <c r="BR58" s="70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</row>
    <row r="59" spans="1:93" ht="12.75">
      <c r="A59" s="68"/>
      <c r="B59" s="69"/>
      <c r="C59" s="70"/>
      <c r="D59" s="183"/>
      <c r="E59" s="183"/>
      <c r="F59" s="183"/>
      <c r="G59" s="183"/>
      <c r="H59" s="41"/>
      <c r="I59" s="183"/>
      <c r="J59" s="183"/>
      <c r="K59" s="183"/>
      <c r="L59" s="183"/>
      <c r="M59" s="41"/>
      <c r="N59" s="183"/>
      <c r="O59" s="183"/>
      <c r="P59" s="183"/>
      <c r="Q59" s="183"/>
      <c r="R59" s="41"/>
      <c r="S59" s="183"/>
      <c r="T59" s="183"/>
      <c r="U59" s="183"/>
      <c r="V59" s="183"/>
      <c r="W59" s="41"/>
      <c r="X59" s="42"/>
      <c r="Y59" s="42"/>
      <c r="Z59" s="42"/>
      <c r="AA59" s="42"/>
      <c r="AB59" s="41"/>
      <c r="AC59" s="183"/>
      <c r="AD59" s="183"/>
      <c r="AE59" s="183"/>
      <c r="AF59" s="183"/>
      <c r="AG59" s="41"/>
      <c r="AH59" s="183"/>
      <c r="AI59" s="183"/>
      <c r="AJ59" s="41"/>
      <c r="AK59" s="41"/>
      <c r="AL59" s="183"/>
      <c r="AM59" s="183"/>
      <c r="AN59" s="183"/>
      <c r="AO59" s="183"/>
      <c r="AP59" s="41"/>
      <c r="AQ59" s="183"/>
      <c r="AR59" s="183"/>
      <c r="AS59" s="183"/>
      <c r="AT59" s="183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Q59" s="69"/>
      <c r="BR59" s="70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</row>
    <row r="60" s="184" customFormat="1" ht="12.75" hidden="1"/>
    <row r="61" s="184" customFormat="1" ht="12.75" hidden="1"/>
    <row r="62" s="184" customFormat="1" ht="12.75" hidden="1"/>
    <row r="63" s="184" customFormat="1" ht="12.75" hidden="1"/>
    <row r="64" s="184" customFormat="1" ht="12.75" hidden="1"/>
    <row r="65" spans="1:34" s="184" customFormat="1" ht="12.75" hidden="1">
      <c r="A65" s="69" t="s">
        <v>233</v>
      </c>
      <c r="D65" s="184" t="s">
        <v>168</v>
      </c>
      <c r="I65" s="184" t="s">
        <v>169</v>
      </c>
      <c r="N65" s="184" t="s">
        <v>170</v>
      </c>
      <c r="AC65" s="184" t="s">
        <v>171</v>
      </c>
      <c r="AH65" s="184" t="s">
        <v>172</v>
      </c>
    </row>
    <row r="66" spans="1:93" ht="12.75" hidden="1">
      <c r="A66" s="69" t="s">
        <v>1</v>
      </c>
      <c r="B66" s="69"/>
      <c r="C66" s="70"/>
      <c r="D66" s="183">
        <f aca="true" t="shared" si="27" ref="D66:E68">IF(TRUNC(D38)&lt;&gt;D38,"Column "&amp;$D$8&amp;", "&amp;D$15&amp;", Level "&amp;$C38&amp;"; ","")</f>
      </c>
      <c r="E66" s="183">
        <f t="shared" si="27"/>
      </c>
      <c r="F66" s="183">
        <f aca="true" t="shared" si="28" ref="F66:G68">IF(TRUNC(F38-F35)&lt;&gt;(F38-F35),"Column "&amp;$D$8&amp;", "&amp;F$15&amp;", Level "&amp;$C38&amp;"; ","")</f>
      </c>
      <c r="G66" s="183">
        <f t="shared" si="28"/>
      </c>
      <c r="H66" s="183"/>
      <c r="I66" s="183">
        <f aca="true" t="shared" si="29" ref="I66:J68">IF(TRUNC(I38)&lt;&gt;I38,"Column "&amp;$I$8&amp;", "&amp;I$15&amp;", Level "&amp;$C38&amp;"; ","")</f>
      </c>
      <c r="J66" s="183">
        <f t="shared" si="29"/>
      </c>
      <c r="K66" s="183">
        <f aca="true" t="shared" si="30" ref="K66:L68">IF(TRUNC(K38-K35)&lt;&gt;(K38-K35),"Column "&amp;$I$8&amp;", "&amp;K$15&amp;", Level "&amp;$C38&amp;"; ","")</f>
      </c>
      <c r="L66" s="183">
        <f t="shared" si="30"/>
      </c>
      <c r="M66" s="183"/>
      <c r="N66" s="183">
        <f aca="true" t="shared" si="31" ref="N66:O68">IF(TRUNC(N38)&lt;&gt;N38,"Column "&amp;$N$8&amp;", "&amp;N$15&amp;", Level "&amp;$C38&amp;"; ","")</f>
      </c>
      <c r="O66" s="183">
        <f t="shared" si="31"/>
      </c>
      <c r="P66" s="183">
        <f aca="true" t="shared" si="32" ref="P66:Q68">IF(TRUNC(P38-P35)&lt;&gt;(P38-P35),"Column "&amp;$N$8&amp;", "&amp;P$15&amp;", Level "&amp;$C38&amp;"; ","")</f>
      </c>
      <c r="Q66" s="183">
        <f t="shared" si="32"/>
      </c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41"/>
      <c r="AC66" s="183">
        <f aca="true" t="shared" si="33" ref="AC66:AD68">IF(TRUNC(AC38)&lt;&gt;AC38,"Column "&amp;$AC$8&amp;", "&amp;AC$15&amp;", Level "&amp;$C38&amp;"; ","")</f>
      </c>
      <c r="AD66" s="183">
        <f t="shared" si="33"/>
      </c>
      <c r="AE66" s="183">
        <f aca="true" t="shared" si="34" ref="AE66:AF68">IF(TRUNC(AE38-AE35)&lt;&gt;(AE38-AE35),"Column "&amp;$AC$8&amp;", "&amp;AE$15&amp;", Level "&amp;$C38&amp;"; ","")</f>
      </c>
      <c r="AF66" s="183">
        <f t="shared" si="34"/>
      </c>
      <c r="AG66" s="41"/>
      <c r="AH66" s="183">
        <f aca="true" t="shared" si="35" ref="AH66:AJ68">IF(TRUNC(AH38)&lt;&gt;AH38,"Column "&amp;$AH$8&amp;", Wholly franchised-out to "&amp;AH$15&amp;", Level "&amp;$C38&amp;"; ","")</f>
      </c>
      <c r="AI66" s="183">
        <f t="shared" si="35"/>
      </c>
      <c r="AJ66" s="183">
        <f t="shared" si="35"/>
      </c>
      <c r="AK66" s="183"/>
      <c r="AL66" s="183">
        <f aca="true" t="shared" si="36" ref="AL66:AN68">IF(TRUNC(AL38)&lt;&gt;AL38,"Column "&amp;$AH$8&amp;", Partially franchised-out to "&amp;AL$15&amp;", Level "&amp;$C38&amp;"; ","")</f>
      </c>
      <c r="AM66" s="183">
        <f t="shared" si="36"/>
      </c>
      <c r="AN66" s="183">
        <f t="shared" si="36"/>
      </c>
      <c r="AO66" s="183"/>
      <c r="AP66" s="41"/>
      <c r="AQ66" s="183"/>
      <c r="AR66" s="183"/>
      <c r="AS66" s="183"/>
      <c r="AT66" s="183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P66" s="69"/>
      <c r="BQ66" s="69"/>
      <c r="BR66" s="70"/>
      <c r="BS66" s="69"/>
      <c r="BT66" s="69"/>
      <c r="BU66" s="69">
        <f>IF(TRUNC(BU42)&lt;&gt;BU42,"Level "&amp;$BQ42&amp;", Column"&amp;BU$62&amp;","&amp;BU$15&amp;";","")</f>
      </c>
      <c r="BV66" s="69"/>
      <c r="BW66" s="69">
        <f>IF(TRUNC(BW42)&lt;&gt;BW42,"Level "&amp;$BQ42&amp;", Column"&amp;BW$62&amp;","&amp;BW$15&amp;";","")</f>
      </c>
      <c r="BX66" s="69"/>
      <c r="BY66" s="69">
        <f>IF(TRUNC(BY42)&lt;&gt;BY42,"Level "&amp;$BQ42&amp;", Column"&amp;BY$62&amp;","&amp;BY$15&amp;";","")</f>
      </c>
      <c r="BZ66" s="69"/>
      <c r="CA66" s="69">
        <f>IF(TRUNC(CA42)&lt;&gt;CA42,"Level "&amp;$BQ42&amp;", Column"&amp;CA$62&amp;","&amp;CA$15&amp;";","")</f>
      </c>
      <c r="CB66" s="69"/>
      <c r="CC66" s="69">
        <f>IF(TRUNC(CC42)&lt;&gt;CC42,"Level "&amp;$BQ42&amp;", Column"&amp;CC$62&amp;","&amp;CC$15&amp;";","")</f>
      </c>
      <c r="CD66" s="69" t="e">
        <f>#REF!&amp;#REF!&amp;#REF!&amp;CD63&amp;CD64&amp;CD65</f>
        <v>#REF!</v>
      </c>
      <c r="CE66" s="69" t="e">
        <f>#REF!&amp;#REF!&amp;#REF!&amp;CE63&amp;CE64&amp;CE65</f>
        <v>#REF!</v>
      </c>
      <c r="CF66" s="69" t="e">
        <f>#REF!&amp;#REF!&amp;#REF!&amp;CF63&amp;CF64&amp;CF65</f>
        <v>#REF!</v>
      </c>
      <c r="CG66" s="69" t="e">
        <f>#REF!&amp;#REF!&amp;#REF!&amp;CG63&amp;CG64&amp;CG65</f>
        <v>#REF!</v>
      </c>
      <c r="CH66" s="69" t="e">
        <f>#REF!&amp;#REF!&amp;#REF!&amp;CH63&amp;CH64&amp;CH65</f>
        <v>#REF!</v>
      </c>
      <c r="CI66" s="69" t="e">
        <f>#REF!&amp;#REF!&amp;#REF!&amp;CI63&amp;CI64&amp;CI65</f>
        <v>#REF!</v>
      </c>
      <c r="CJ66" s="69" t="e">
        <f>#REF!&amp;#REF!&amp;#REF!&amp;CJ63&amp;CJ64&amp;CJ65</f>
        <v>#REF!</v>
      </c>
      <c r="CK66" s="69" t="e">
        <f>#REF!&amp;#REF!&amp;#REF!&amp;CK63&amp;CK64&amp;CK65</f>
        <v>#REF!</v>
      </c>
      <c r="CL66" s="69" t="e">
        <f>#REF!&amp;#REF!&amp;#REF!&amp;CL63&amp;CL64&amp;CL65</f>
        <v>#REF!</v>
      </c>
      <c r="CM66" s="69" t="e">
        <f>#REF!&amp;#REF!&amp;#REF!&amp;CM63&amp;CM64&amp;CM65</f>
        <v>#REF!</v>
      </c>
      <c r="CN66" s="69" t="e">
        <f>#REF!&amp;#REF!&amp;#REF!&amp;CN63&amp;CN64&amp;CN65</f>
        <v>#REF!</v>
      </c>
      <c r="CO66" s="69"/>
    </row>
    <row r="67" spans="1:93" ht="12.75" hidden="1">
      <c r="A67" s="69" t="s">
        <v>1</v>
      </c>
      <c r="B67" s="69"/>
      <c r="C67" s="70"/>
      <c r="D67" s="183">
        <f t="shared" si="27"/>
      </c>
      <c r="E67" s="183">
        <f t="shared" si="27"/>
      </c>
      <c r="F67" s="183">
        <f t="shared" si="28"/>
      </c>
      <c r="G67" s="183">
        <f t="shared" si="28"/>
      </c>
      <c r="H67" s="183"/>
      <c r="I67" s="183">
        <f t="shared" si="29"/>
      </c>
      <c r="J67" s="183">
        <f t="shared" si="29"/>
      </c>
      <c r="K67" s="183">
        <f t="shared" si="30"/>
      </c>
      <c r="L67" s="183">
        <f t="shared" si="30"/>
      </c>
      <c r="M67" s="183"/>
      <c r="N67" s="183">
        <f t="shared" si="31"/>
      </c>
      <c r="O67" s="183">
        <f t="shared" si="31"/>
      </c>
      <c r="P67" s="183">
        <f t="shared" si="32"/>
      </c>
      <c r="Q67" s="183">
        <f t="shared" si="32"/>
      </c>
      <c r="R67" s="183"/>
      <c r="S67" s="183"/>
      <c r="T67" s="183"/>
      <c r="U67" s="183"/>
      <c r="V67" s="183"/>
      <c r="AC67" s="183">
        <f t="shared" si="33"/>
      </c>
      <c r="AD67" s="183">
        <f t="shared" si="33"/>
      </c>
      <c r="AE67" s="183">
        <f t="shared" si="34"/>
      </c>
      <c r="AF67" s="183">
        <f t="shared" si="34"/>
      </c>
      <c r="AG67" s="41"/>
      <c r="AH67" s="183">
        <f t="shared" si="35"/>
      </c>
      <c r="AI67" s="183">
        <f t="shared" si="35"/>
      </c>
      <c r="AJ67" s="183">
        <f t="shared" si="35"/>
      </c>
      <c r="AK67" s="183"/>
      <c r="AL67" s="183">
        <f t="shared" si="36"/>
      </c>
      <c r="AM67" s="183">
        <f t="shared" si="36"/>
      </c>
      <c r="AN67" s="183">
        <f t="shared" si="36"/>
      </c>
      <c r="AO67" s="183"/>
      <c r="AP67" s="41"/>
      <c r="AQ67" s="183"/>
      <c r="AR67" s="183"/>
      <c r="AS67" s="183"/>
      <c r="AT67" s="183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P67" s="69"/>
      <c r="BQ67" s="69"/>
      <c r="BR67" s="70"/>
      <c r="BS67" s="69"/>
      <c r="BT67" s="69"/>
      <c r="BU67" s="69">
        <f>IF(TRUNC(BU43)&lt;&gt;BU43,"Level "&amp;$BQ43&amp;", Column"&amp;BU$62&amp;","&amp;BU$15&amp;";","")</f>
      </c>
      <c r="BV67" s="69"/>
      <c r="BW67" s="69">
        <f>IF(TRUNC(BW43)&lt;&gt;BW43,"Level "&amp;$BQ43&amp;", Column"&amp;BW$62&amp;","&amp;BW$15&amp;";","")</f>
      </c>
      <c r="BX67" s="69"/>
      <c r="BY67" s="69">
        <f>IF(TRUNC(BY43)&lt;&gt;BY43,"Level "&amp;$BQ43&amp;", Column"&amp;BY$62&amp;","&amp;BY$15&amp;";","")</f>
      </c>
      <c r="BZ67" s="69"/>
      <c r="CA67" s="69">
        <f>IF(TRUNC(CA43)&lt;&gt;CA43,"Level "&amp;$BQ43&amp;", Column"&amp;CA$62&amp;","&amp;CA$15&amp;";","")</f>
      </c>
      <c r="CB67" s="69"/>
      <c r="CC67" s="69">
        <f>IF(TRUNC(CC43)&lt;&gt;CC43,"Level "&amp;$BQ43&amp;", Column"&amp;CC$62&amp;","&amp;CC$15&amp;";","")</f>
      </c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</row>
    <row r="68" spans="1:93" ht="12.75" hidden="1">
      <c r="A68" s="69" t="s">
        <v>1</v>
      </c>
      <c r="B68" s="69"/>
      <c r="C68" s="70"/>
      <c r="D68" s="183">
        <f t="shared" si="27"/>
      </c>
      <c r="E68" s="183">
        <f t="shared" si="27"/>
      </c>
      <c r="F68" s="183">
        <f t="shared" si="28"/>
      </c>
      <c r="G68" s="183">
        <f t="shared" si="28"/>
      </c>
      <c r="H68" s="183"/>
      <c r="I68" s="183">
        <f t="shared" si="29"/>
      </c>
      <c r="J68" s="183">
        <f t="shared" si="29"/>
      </c>
      <c r="K68" s="183">
        <f t="shared" si="30"/>
      </c>
      <c r="L68" s="183">
        <f t="shared" si="30"/>
      </c>
      <c r="M68" s="183"/>
      <c r="N68" s="183">
        <f t="shared" si="31"/>
      </c>
      <c r="O68" s="183">
        <f t="shared" si="31"/>
      </c>
      <c r="P68" s="183">
        <f t="shared" si="32"/>
      </c>
      <c r="Q68" s="183">
        <f t="shared" si="32"/>
      </c>
      <c r="R68" s="183"/>
      <c r="S68" s="183"/>
      <c r="T68" s="183"/>
      <c r="U68" s="183"/>
      <c r="V68" s="183"/>
      <c r="AC68" s="183">
        <f t="shared" si="33"/>
      </c>
      <c r="AD68" s="183">
        <f t="shared" si="33"/>
      </c>
      <c r="AE68" s="183">
        <f t="shared" si="34"/>
      </c>
      <c r="AF68" s="183">
        <f t="shared" si="34"/>
      </c>
      <c r="AG68" s="41"/>
      <c r="AH68" s="183">
        <f t="shared" si="35"/>
      </c>
      <c r="AI68" s="183">
        <f t="shared" si="35"/>
      </c>
      <c r="AJ68" s="183">
        <f t="shared" si="35"/>
      </c>
      <c r="AK68" s="183"/>
      <c r="AL68" s="183">
        <f t="shared" si="36"/>
      </c>
      <c r="AM68" s="183">
        <f t="shared" si="36"/>
      </c>
      <c r="AN68" s="183">
        <f t="shared" si="36"/>
      </c>
      <c r="AO68" s="183"/>
      <c r="AP68" s="41"/>
      <c r="AQ68" s="183"/>
      <c r="AR68" s="183"/>
      <c r="AS68" s="183"/>
      <c r="AT68" s="183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P68" s="69"/>
      <c r="BQ68" s="69"/>
      <c r="BR68" s="70"/>
      <c r="BS68" s="69"/>
      <c r="BT68" s="69"/>
      <c r="BU68" s="69">
        <f>IF(TRUNC(BU44)&lt;&gt;BU44,"Level "&amp;$BQ44&amp;", Column"&amp;BU$62&amp;","&amp;BU$15&amp;";","")</f>
      </c>
      <c r="BV68" s="69"/>
      <c r="BW68" s="69">
        <f>IF(TRUNC(BW44)&lt;&gt;BW44,"Level "&amp;$BQ44&amp;", Column"&amp;BW$62&amp;","&amp;BW$15&amp;";","")</f>
      </c>
      <c r="BX68" s="69"/>
      <c r="BY68" s="69">
        <f>IF(TRUNC(BY44)&lt;&gt;BY44,"Level "&amp;$BQ44&amp;", Column"&amp;BY$62&amp;","&amp;BY$15&amp;";","")</f>
      </c>
      <c r="BZ68" s="69"/>
      <c r="CA68" s="69">
        <f>IF(TRUNC(CA44)&lt;&gt;CA44,"Level "&amp;$BQ44&amp;", Column"&amp;CA$62&amp;","&amp;CA$15&amp;";","")</f>
      </c>
      <c r="CB68" s="69"/>
      <c r="CC68" s="69">
        <f>IF(TRUNC(CC44)&lt;&gt;CC44,"Level "&amp;$BQ44&amp;", Column"&amp;CC$62&amp;","&amp;CC$15&amp;";","")</f>
      </c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</row>
    <row r="69" spans="1:93" ht="12.75" hidden="1">
      <c r="A69" s="67" t="s">
        <v>1</v>
      </c>
      <c r="B69" s="69"/>
      <c r="C69" s="70"/>
      <c r="D69" s="183">
        <f>D66&amp;D67&amp;D68</f>
      </c>
      <c r="E69" s="183">
        <f>E66&amp;E67&amp;E68</f>
      </c>
      <c r="F69" s="183">
        <f>F66&amp;F67&amp;F68</f>
      </c>
      <c r="G69" s="183">
        <f>G66&amp;G67&amp;G68</f>
      </c>
      <c r="H69" s="41"/>
      <c r="I69" s="183">
        <f>I66&amp;I67&amp;I68</f>
      </c>
      <c r="J69" s="183">
        <f>J66&amp;J67&amp;J68</f>
      </c>
      <c r="K69" s="183">
        <f>K66&amp;K67&amp;K68</f>
      </c>
      <c r="L69" s="183">
        <f>L66&amp;L67&amp;L68</f>
      </c>
      <c r="M69" s="41"/>
      <c r="N69" s="183">
        <f>N66&amp;N67&amp;N68</f>
      </c>
      <c r="O69" s="183">
        <f>O66&amp;O67&amp;O68</f>
      </c>
      <c r="P69" s="183">
        <f>P66&amp;P67&amp;P68</f>
      </c>
      <c r="Q69" s="183">
        <f>Q66&amp;Q67&amp;Q68</f>
      </c>
      <c r="R69" s="41"/>
      <c r="S69" s="183"/>
      <c r="T69" s="183"/>
      <c r="U69" s="183"/>
      <c r="V69" s="183"/>
      <c r="AC69" s="183">
        <f>AC66&amp;AC67&amp;AC68</f>
      </c>
      <c r="AD69" s="183">
        <f>AD66&amp;AD67&amp;AD68</f>
      </c>
      <c r="AE69" s="183">
        <f>AE66&amp;AE67&amp;AE68</f>
      </c>
      <c r="AF69" s="183">
        <f>AF66&amp;AF67&amp;AF68</f>
      </c>
      <c r="AG69" s="41"/>
      <c r="AH69" s="183">
        <f aca="true" t="shared" si="37" ref="AH69:AN69">AH66&amp;AH67&amp;AH68</f>
      </c>
      <c r="AI69" s="183">
        <f t="shared" si="37"/>
      </c>
      <c r="AJ69" s="183">
        <f t="shared" si="37"/>
      </c>
      <c r="AK69" s="183"/>
      <c r="AL69" s="183">
        <f t="shared" si="37"/>
      </c>
      <c r="AM69" s="183">
        <f t="shared" si="37"/>
      </c>
      <c r="AN69" s="183">
        <f t="shared" si="37"/>
      </c>
      <c r="AO69" s="183"/>
      <c r="AP69" s="41"/>
      <c r="AQ69" s="183"/>
      <c r="AR69" s="183"/>
      <c r="AS69" s="183"/>
      <c r="AT69" s="183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P69" s="69"/>
      <c r="BQ69" s="69"/>
      <c r="BR69" s="70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</row>
    <row r="70" ht="12.75" hidden="1"/>
    <row r="71" spans="1:34" ht="12.75" hidden="1">
      <c r="A71" s="67" t="s">
        <v>242</v>
      </c>
      <c r="F71" s="67" t="s">
        <v>234</v>
      </c>
      <c r="N71" s="67" t="s">
        <v>235</v>
      </c>
      <c r="AC71" s="67" t="s">
        <v>236</v>
      </c>
      <c r="AH71" s="67" t="s">
        <v>237</v>
      </c>
    </row>
    <row r="72" spans="1:34" ht="12.75" hidden="1">
      <c r="A72" s="69" t="s">
        <v>1</v>
      </c>
      <c r="F72" s="67" t="s">
        <v>227</v>
      </c>
      <c r="G72" s="67" t="s">
        <v>228</v>
      </c>
      <c r="M72" s="67" t="s">
        <v>10</v>
      </c>
      <c r="N72" s="69">
        <f aca="true" t="shared" si="38" ref="N72:Q74">IF(N17&gt;0,""&amp;$A$17&amp;", "&amp;N$15&amp;", Level "&amp;$C17&amp;"; ","")</f>
      </c>
      <c r="O72" s="69">
        <f t="shared" si="38"/>
      </c>
      <c r="P72" s="69">
        <f t="shared" si="38"/>
      </c>
      <c r="Q72" s="69">
        <f t="shared" si="38"/>
      </c>
      <c r="AB72" s="67" t="s">
        <v>10</v>
      </c>
      <c r="AC72" s="69">
        <f aca="true" t="shared" si="39" ref="AC72:AF74">IF(AC17&gt;(D17+I17),""&amp;$A$17&amp;", "&amp;AC$15&amp;", Level "&amp;$C17&amp;"; ","")</f>
      </c>
      <c r="AD72" s="69">
        <f t="shared" si="39"/>
      </c>
      <c r="AE72" s="69">
        <f t="shared" si="39"/>
      </c>
      <c r="AF72" s="69">
        <f t="shared" si="39"/>
      </c>
      <c r="AG72" s="67" t="s">
        <v>10</v>
      </c>
      <c r="AH72" s="69">
        <f>IF((SUM(AH17:AN17)&gt;SUM(S17:T17)),""&amp;$A$17&amp;", Level "&amp;$C17&amp;"; ","")</f>
      </c>
    </row>
    <row r="73" spans="1:34" ht="12.75" hidden="1">
      <c r="A73" s="69" t="s">
        <v>1</v>
      </c>
      <c r="D73" s="67" t="s">
        <v>168</v>
      </c>
      <c r="E73" s="67" t="s">
        <v>9</v>
      </c>
      <c r="F73" s="183">
        <f aca="true" t="shared" si="40" ref="F73:G75">IF(TRUNC(F35)&lt;&gt;F35,"Column "&amp;$D$8&amp;", "&amp;F$15&amp;", Level "&amp;$C35&amp;"; ","")</f>
      </c>
      <c r="G73" s="183">
        <f t="shared" si="40"/>
      </c>
      <c r="N73" s="69">
        <f t="shared" si="38"/>
      </c>
      <c r="O73" s="69">
        <f t="shared" si="38"/>
      </c>
      <c r="P73" s="69">
        <f t="shared" si="38"/>
      </c>
      <c r="Q73" s="69">
        <f t="shared" si="38"/>
      </c>
      <c r="AC73" s="69">
        <f t="shared" si="39"/>
      </c>
      <c r="AD73" s="69">
        <f t="shared" si="39"/>
      </c>
      <c r="AE73" s="69">
        <f t="shared" si="39"/>
      </c>
      <c r="AF73" s="69">
        <f t="shared" si="39"/>
      </c>
      <c r="AH73" s="69">
        <f>IF((SUM(AH18:AN18)&gt;SUM(S18:T18)),""&amp;$A$17&amp;", Level "&amp;$C18&amp;"; ","")</f>
      </c>
    </row>
    <row r="74" spans="1:34" ht="12.75" hidden="1">
      <c r="A74" s="69" t="s">
        <v>1</v>
      </c>
      <c r="E74" s="67" t="s">
        <v>12</v>
      </c>
      <c r="F74" s="183">
        <f t="shared" si="40"/>
      </c>
      <c r="G74" s="183">
        <f t="shared" si="40"/>
      </c>
      <c r="N74" s="69">
        <f t="shared" si="38"/>
      </c>
      <c r="O74" s="69">
        <f t="shared" si="38"/>
      </c>
      <c r="P74" s="69">
        <f t="shared" si="38"/>
      </c>
      <c r="Q74" s="69">
        <f t="shared" si="38"/>
      </c>
      <c r="AC74" s="69">
        <f t="shared" si="39"/>
      </c>
      <c r="AD74" s="69">
        <f t="shared" si="39"/>
      </c>
      <c r="AE74" s="69">
        <f t="shared" si="39"/>
      </c>
      <c r="AF74" s="69">
        <f t="shared" si="39"/>
      </c>
      <c r="AH74" s="69">
        <f>IF((SUM(AH19:AN19)&gt;SUM(S19:T19)),""&amp;$A$17&amp;", Level "&amp;$C19&amp;"; ","")</f>
      </c>
    </row>
    <row r="75" spans="1:34" ht="12.75" hidden="1">
      <c r="A75" s="185" t="s">
        <v>1</v>
      </c>
      <c r="E75" s="67" t="s">
        <v>13</v>
      </c>
      <c r="F75" s="183">
        <f t="shared" si="40"/>
      </c>
      <c r="G75" s="183">
        <f t="shared" si="40"/>
      </c>
      <c r="M75" s="67" t="s">
        <v>16</v>
      </c>
      <c r="N75" s="69">
        <f aca="true" t="shared" si="41" ref="N75:Q77">IF(N20&gt;0,""&amp;$A$20&amp;", "&amp;N$15&amp;", Level "&amp;$C20&amp;"; ","")</f>
      </c>
      <c r="O75" s="69">
        <f t="shared" si="41"/>
      </c>
      <c r="P75" s="69">
        <f t="shared" si="41"/>
      </c>
      <c r="Q75" s="69">
        <f t="shared" si="41"/>
      </c>
      <c r="AB75" s="67" t="s">
        <v>16</v>
      </c>
      <c r="AC75" s="69">
        <f aca="true" t="shared" si="42" ref="AC75:AF77">IF(AC20&gt;(D20+I20),""&amp;$A$20&amp;", "&amp;AC$15&amp;", Level "&amp;$C20&amp;"; ","")</f>
      </c>
      <c r="AD75" s="69">
        <f t="shared" si="42"/>
      </c>
      <c r="AE75" s="69">
        <f t="shared" si="42"/>
      </c>
      <c r="AF75" s="69">
        <f t="shared" si="42"/>
      </c>
      <c r="AG75" s="67" t="s">
        <v>16</v>
      </c>
      <c r="AH75" s="69">
        <f>IF((SUM(AH20:AN20)&gt;SUM(S20:T20)),""&amp;$A$20&amp;", Level "&amp;$C20&amp;"; ","")</f>
      </c>
    </row>
    <row r="76" spans="1:34" ht="12.75" hidden="1">
      <c r="A76" s="185" t="s">
        <v>1</v>
      </c>
      <c r="D76" s="67" t="s">
        <v>169</v>
      </c>
      <c r="E76" s="67" t="s">
        <v>9</v>
      </c>
      <c r="F76" s="183">
        <f aca="true" t="shared" si="43" ref="F76:G78">IF(TRUNC(K35)&lt;&gt;K35,"Column "&amp;$I$8&amp;", "&amp;K$15&amp;", Level "&amp;$C35&amp;"; ","")</f>
      </c>
      <c r="G76" s="183">
        <f t="shared" si="43"/>
      </c>
      <c r="N76" s="69">
        <f t="shared" si="41"/>
      </c>
      <c r="O76" s="69">
        <f t="shared" si="41"/>
      </c>
      <c r="P76" s="69">
        <f t="shared" si="41"/>
      </c>
      <c r="Q76" s="69">
        <f t="shared" si="41"/>
      </c>
      <c r="AC76" s="69">
        <f t="shared" si="42"/>
      </c>
      <c r="AD76" s="69">
        <f t="shared" si="42"/>
      </c>
      <c r="AE76" s="69">
        <f t="shared" si="42"/>
      </c>
      <c r="AF76" s="69">
        <f t="shared" si="42"/>
      </c>
      <c r="AH76" s="69">
        <f>IF((SUM(AH21:AN21)&gt;SUM(S21:T21)),""&amp;$A$20&amp;", Level "&amp;$C21&amp;"; ","")</f>
      </c>
    </row>
    <row r="77" spans="1:34" ht="12.75" hidden="1">
      <c r="A77" s="69" t="s">
        <v>1</v>
      </c>
      <c r="E77" s="67" t="s">
        <v>12</v>
      </c>
      <c r="F77" s="183">
        <f t="shared" si="43"/>
      </c>
      <c r="G77" s="183">
        <f t="shared" si="43"/>
      </c>
      <c r="N77" s="69">
        <f t="shared" si="41"/>
      </c>
      <c r="O77" s="69">
        <f t="shared" si="41"/>
      </c>
      <c r="P77" s="69">
        <f t="shared" si="41"/>
      </c>
      <c r="Q77" s="69">
        <f t="shared" si="41"/>
      </c>
      <c r="AC77" s="69">
        <f t="shared" si="42"/>
      </c>
      <c r="AD77" s="69">
        <f t="shared" si="42"/>
      </c>
      <c r="AE77" s="69">
        <f t="shared" si="42"/>
      </c>
      <c r="AF77" s="69">
        <f t="shared" si="42"/>
      </c>
      <c r="AH77" s="69">
        <f>IF((SUM(AH22:AN22)&gt;SUM(S22:T22)),""&amp;$A$20&amp;", Level "&amp;$C22&amp;"; ","")</f>
      </c>
    </row>
    <row r="78" spans="1:34" ht="12.75" hidden="1">
      <c r="A78" s="69" t="s">
        <v>1</v>
      </c>
      <c r="E78" s="67" t="s">
        <v>13</v>
      </c>
      <c r="F78" s="183">
        <f t="shared" si="43"/>
      </c>
      <c r="G78" s="183">
        <f t="shared" si="43"/>
      </c>
      <c r="M78" s="67" t="s">
        <v>17</v>
      </c>
      <c r="N78" s="69">
        <f aca="true" t="shared" si="44" ref="N78:Q80">IF(N23&gt;0,""&amp;$A$23&amp;", "&amp;N$15&amp;", Level "&amp;$C23&amp;"; ","")</f>
      </c>
      <c r="O78" s="69">
        <f t="shared" si="44"/>
      </c>
      <c r="P78" s="69">
        <f t="shared" si="44"/>
      </c>
      <c r="Q78" s="69">
        <f t="shared" si="44"/>
      </c>
      <c r="AB78" s="67" t="s">
        <v>17</v>
      </c>
      <c r="AC78" s="69">
        <f aca="true" t="shared" si="45" ref="AC78:AF80">IF(AC23&gt;(D23+I23),""&amp;$A$23&amp;", "&amp;AC$15&amp;", Level "&amp;$C23&amp;"; ","")</f>
      </c>
      <c r="AD78" s="69">
        <f t="shared" si="45"/>
      </c>
      <c r="AE78" s="69">
        <f t="shared" si="45"/>
      </c>
      <c r="AF78" s="69">
        <f t="shared" si="45"/>
      </c>
      <c r="AG78" s="67" t="s">
        <v>17</v>
      </c>
      <c r="AH78" s="69">
        <f>IF((SUM(AH23:AN23)&gt;SUM(S23:T23)),""&amp;$A$23&amp;", Level "&amp;$C23&amp;"; ","")</f>
      </c>
    </row>
    <row r="79" spans="1:34" ht="12.75" hidden="1">
      <c r="A79" s="69" t="s">
        <v>1</v>
      </c>
      <c r="D79" s="67" t="s">
        <v>170</v>
      </c>
      <c r="E79" s="67" t="s">
        <v>9</v>
      </c>
      <c r="F79" s="183">
        <f aca="true" t="shared" si="46" ref="F79:G81">IF(TRUNC(P35)&lt;&gt;P35,"Column "&amp;$N$8&amp;", "&amp;P$15&amp;", Level "&amp;$C35&amp;"; ","")</f>
      </c>
      <c r="G79" s="183">
        <f t="shared" si="46"/>
      </c>
      <c r="N79" s="69">
        <f t="shared" si="44"/>
      </c>
      <c r="O79" s="69">
        <f t="shared" si="44"/>
      </c>
      <c r="P79" s="69">
        <f t="shared" si="44"/>
      </c>
      <c r="Q79" s="69">
        <f t="shared" si="44"/>
      </c>
      <c r="AC79" s="69">
        <f t="shared" si="45"/>
      </c>
      <c r="AD79" s="69">
        <f t="shared" si="45"/>
      </c>
      <c r="AE79" s="69">
        <f t="shared" si="45"/>
      </c>
      <c r="AF79" s="69">
        <f t="shared" si="45"/>
      </c>
      <c r="AH79" s="69">
        <f>IF((SUM(AH24:AN24)&gt;SUM(S24:T24)),""&amp;$A$23&amp;", Level "&amp;$C24&amp;"; ","")</f>
      </c>
    </row>
    <row r="80" spans="1:34" ht="12.75" hidden="1">
      <c r="A80" s="69" t="s">
        <v>1</v>
      </c>
      <c r="E80" s="67" t="s">
        <v>12</v>
      </c>
      <c r="F80" s="183">
        <f t="shared" si="46"/>
      </c>
      <c r="G80" s="183">
        <f t="shared" si="46"/>
      </c>
      <c r="N80" s="69">
        <f t="shared" si="44"/>
      </c>
      <c r="O80" s="69">
        <f t="shared" si="44"/>
      </c>
      <c r="P80" s="69">
        <f t="shared" si="44"/>
      </c>
      <c r="Q80" s="69">
        <f t="shared" si="44"/>
      </c>
      <c r="AC80" s="69">
        <f t="shared" si="45"/>
      </c>
      <c r="AD80" s="69">
        <f t="shared" si="45"/>
      </c>
      <c r="AE80" s="69">
        <f t="shared" si="45"/>
      </c>
      <c r="AF80" s="69">
        <f t="shared" si="45"/>
      </c>
      <c r="AH80" s="69">
        <f>IF((SUM(AH25:AN25)&gt;SUM(S25:T25)),""&amp;$A$23&amp;", Level "&amp;$C25&amp;"; ","")</f>
      </c>
    </row>
    <row r="81" spans="1:34" ht="12.75" hidden="1">
      <c r="A81" s="69" t="s">
        <v>1</v>
      </c>
      <c r="E81" s="67" t="s">
        <v>13</v>
      </c>
      <c r="F81" s="183">
        <f t="shared" si="46"/>
      </c>
      <c r="G81" s="183">
        <f t="shared" si="46"/>
      </c>
      <c r="M81" s="67" t="s">
        <v>18</v>
      </c>
      <c r="N81" s="69">
        <f aca="true" t="shared" si="47" ref="N81:Q83">IF(N26&gt;0,""&amp;$A$26&amp;", "&amp;N$15&amp;", Level "&amp;$C26&amp;"; ","")</f>
      </c>
      <c r="O81" s="69">
        <f t="shared" si="47"/>
      </c>
      <c r="P81" s="69">
        <f t="shared" si="47"/>
      </c>
      <c r="Q81" s="69">
        <f t="shared" si="47"/>
      </c>
      <c r="AB81" s="67" t="s">
        <v>18</v>
      </c>
      <c r="AC81" s="69">
        <f aca="true" t="shared" si="48" ref="AC81:AF86">IF(AC26&gt;(D26+I26),""&amp;$A$26&amp;", "&amp;AC$15&amp;", Level "&amp;$C26&amp;"; ","")</f>
      </c>
      <c r="AD81" s="69">
        <f t="shared" si="48"/>
      </c>
      <c r="AE81" s="69">
        <f t="shared" si="48"/>
      </c>
      <c r="AF81" s="69">
        <f t="shared" si="48"/>
      </c>
      <c r="AG81" s="67" t="s">
        <v>18</v>
      </c>
      <c r="AH81" s="69">
        <f>IF((SUM(AH26:AN26)&gt;SUM(S26:T26)),""&amp;$A$26&amp;", Level "&amp;$C26&amp;"; ","")</f>
      </c>
    </row>
    <row r="82" spans="1:34" ht="12.75" hidden="1">
      <c r="A82" s="69" t="s">
        <v>1</v>
      </c>
      <c r="D82" s="67" t="s">
        <v>171</v>
      </c>
      <c r="E82" s="67" t="s">
        <v>9</v>
      </c>
      <c r="F82" s="183">
        <f aca="true" t="shared" si="49" ref="F82:G84">IF(TRUNC(AE35)&lt;&gt;AE35,"Column "&amp;$AC$8&amp;", "&amp;AE$15&amp;", Level "&amp;$C35&amp;"; ","")</f>
      </c>
      <c r="G82" s="183">
        <f t="shared" si="49"/>
      </c>
      <c r="N82" s="69">
        <f t="shared" si="47"/>
      </c>
      <c r="O82" s="69">
        <f t="shared" si="47"/>
      </c>
      <c r="P82" s="69">
        <f t="shared" si="47"/>
      </c>
      <c r="Q82" s="69">
        <f t="shared" si="47"/>
      </c>
      <c r="AC82" s="69">
        <f t="shared" si="48"/>
      </c>
      <c r="AD82" s="69">
        <f t="shared" si="48"/>
      </c>
      <c r="AE82" s="69">
        <f t="shared" si="48"/>
      </c>
      <c r="AF82" s="69">
        <f t="shared" si="48"/>
      </c>
      <c r="AH82" s="69">
        <f>IF((SUM(AH27:AN27)&gt;SUM(S27:T27)),""&amp;$A$26&amp;", Level "&amp;$C27&amp;"; ","")</f>
      </c>
    </row>
    <row r="83" spans="1:34" ht="12.75" hidden="1">
      <c r="A83" s="69" t="s">
        <v>1</v>
      </c>
      <c r="E83" s="67" t="s">
        <v>12</v>
      </c>
      <c r="F83" s="183">
        <f t="shared" si="49"/>
      </c>
      <c r="G83" s="183">
        <f t="shared" si="49"/>
      </c>
      <c r="N83" s="69">
        <f t="shared" si="47"/>
      </c>
      <c r="O83" s="69">
        <f t="shared" si="47"/>
      </c>
      <c r="P83" s="69">
        <f t="shared" si="47"/>
      </c>
      <c r="Q83" s="69">
        <f t="shared" si="47"/>
      </c>
      <c r="AC83" s="69">
        <f t="shared" si="48"/>
      </c>
      <c r="AD83" s="69">
        <f t="shared" si="48"/>
      </c>
      <c r="AE83" s="69">
        <f t="shared" si="48"/>
      </c>
      <c r="AF83" s="69">
        <f t="shared" si="48"/>
      </c>
      <c r="AH83" s="69">
        <f>IF((SUM(AH28:AN28)&gt;SUM(S28:T28)),""&amp;$A$26&amp;", Level "&amp;$C28&amp;"; ","")</f>
      </c>
    </row>
    <row r="84" spans="1:34" ht="12.75" hidden="1">
      <c r="A84" s="69" t="s">
        <v>1</v>
      </c>
      <c r="E84" s="67" t="s">
        <v>13</v>
      </c>
      <c r="F84" s="183">
        <f t="shared" si="49"/>
      </c>
      <c r="G84" s="183">
        <f t="shared" si="49"/>
      </c>
      <c r="M84" s="67" t="s">
        <v>174</v>
      </c>
      <c r="N84" s="69">
        <f aca="true" t="shared" si="50" ref="N84:Q86">IF(N29&gt;0,""&amp;$A$29&amp;", "&amp;N$15&amp;", Level "&amp;$C29&amp;"; ","")</f>
      </c>
      <c r="O84" s="69">
        <f t="shared" si="50"/>
      </c>
      <c r="P84" s="69">
        <f t="shared" si="50"/>
      </c>
      <c r="Q84" s="69">
        <f t="shared" si="50"/>
      </c>
      <c r="AB84" s="67" t="s">
        <v>174</v>
      </c>
      <c r="AC84" s="69">
        <f t="shared" si="48"/>
      </c>
      <c r="AD84" s="69">
        <f t="shared" si="48"/>
      </c>
      <c r="AE84" s="69">
        <f t="shared" si="48"/>
      </c>
      <c r="AF84" s="69">
        <f t="shared" si="48"/>
      </c>
      <c r="AG84" s="67" t="s">
        <v>174</v>
      </c>
      <c r="AH84" s="69">
        <f>IF((SUM(AH29:AN29)&gt;SUM(S29:T29)),""&amp;$A$29&amp;", Level "&amp;$C29&amp;"; ","")</f>
      </c>
    </row>
    <row r="85" spans="1:34" ht="12.75" hidden="1">
      <c r="A85" s="69" t="s">
        <v>1</v>
      </c>
      <c r="F85" s="183">
        <f>F73&amp;F74&amp;F75&amp;F76&amp;F77&amp;F78&amp;F79&amp;F80&amp;F81&amp;F82&amp;F83&amp;F84</f>
      </c>
      <c r="G85" s="183">
        <f>G73&amp;G74&amp;G75&amp;G76&amp;G77&amp;G78&amp;G79&amp;G80&amp;G81&amp;G82&amp;G83&amp;G84</f>
      </c>
      <c r="N85" s="69">
        <f t="shared" si="50"/>
      </c>
      <c r="O85" s="69">
        <f t="shared" si="50"/>
      </c>
      <c r="P85" s="69">
        <f t="shared" si="50"/>
      </c>
      <c r="Q85" s="69">
        <f t="shared" si="50"/>
      </c>
      <c r="AC85" s="69">
        <f t="shared" si="48"/>
      </c>
      <c r="AD85" s="69">
        <f t="shared" si="48"/>
      </c>
      <c r="AE85" s="69">
        <f t="shared" si="48"/>
      </c>
      <c r="AF85" s="69">
        <f t="shared" si="48"/>
      </c>
      <c r="AH85" s="69">
        <f>IF((SUM(AH30:AN30)&gt;SUM(S30:T30)),""&amp;$A$29&amp;", Level "&amp;$C30&amp;"; ","")</f>
      </c>
    </row>
    <row r="86" spans="1:34" ht="12.75" hidden="1">
      <c r="A86" s="69" t="s">
        <v>1</v>
      </c>
      <c r="N86" s="69">
        <f t="shared" si="50"/>
      </c>
      <c r="O86" s="69">
        <f t="shared" si="50"/>
      </c>
      <c r="P86" s="69">
        <f t="shared" si="50"/>
      </c>
      <c r="Q86" s="69">
        <f t="shared" si="50"/>
      </c>
      <c r="AC86" s="69">
        <f t="shared" si="48"/>
      </c>
      <c r="AD86" s="69">
        <f t="shared" si="48"/>
      </c>
      <c r="AE86" s="69">
        <f t="shared" si="48"/>
      </c>
      <c r="AF86" s="69">
        <f t="shared" si="48"/>
      </c>
      <c r="AH86" s="69">
        <f>IF((SUM(AH31:AN31)&gt;SUM(S31:T31)),""&amp;$A$29&amp;", Level "&amp;$C31&amp;"; ","")</f>
      </c>
    </row>
    <row r="87" spans="1:34" ht="12.75" hidden="1">
      <c r="A87" s="69" t="s">
        <v>1</v>
      </c>
      <c r="M87" s="67" t="s">
        <v>173</v>
      </c>
      <c r="N87" s="69">
        <f aca="true" t="shared" si="51" ref="N87:Q89">IF(N32&gt;0,""&amp;$A$32&amp;", "&amp;N$15&amp;", Level "&amp;$C32&amp;"; ","")</f>
      </c>
      <c r="O87" s="69">
        <f t="shared" si="51"/>
      </c>
      <c r="P87" s="69">
        <f t="shared" si="51"/>
      </c>
      <c r="Q87" s="69">
        <f t="shared" si="51"/>
      </c>
      <c r="AB87" s="67" t="s">
        <v>173</v>
      </c>
      <c r="AC87" s="69">
        <f aca="true" t="shared" si="52" ref="AC87:AF89">IF(AC32&gt;(D32+I32),""&amp;$A$32&amp;", "&amp;AC$15&amp;", Level "&amp;$C32&amp;"; ","")</f>
      </c>
      <c r="AD87" s="69">
        <f t="shared" si="52"/>
      </c>
      <c r="AE87" s="69">
        <f t="shared" si="52"/>
      </c>
      <c r="AF87" s="69">
        <f t="shared" si="52"/>
      </c>
      <c r="AG87" s="67" t="s">
        <v>173</v>
      </c>
      <c r="AH87" s="69">
        <f>IF((SUM(AH32:AN32)&gt;SUM(S32:T32)),""&amp;$A$32&amp;", Level "&amp;$C32&amp;"; ","")</f>
      </c>
    </row>
    <row r="88" spans="1:34" ht="12.75" hidden="1">
      <c r="A88" s="69" t="s">
        <v>1</v>
      </c>
      <c r="N88" s="69">
        <f t="shared" si="51"/>
      </c>
      <c r="O88" s="69">
        <f t="shared" si="51"/>
      </c>
      <c r="P88" s="69">
        <f t="shared" si="51"/>
      </c>
      <c r="Q88" s="69">
        <f t="shared" si="51"/>
      </c>
      <c r="AC88" s="69">
        <f t="shared" si="52"/>
      </c>
      <c r="AD88" s="69">
        <f t="shared" si="52"/>
      </c>
      <c r="AE88" s="69">
        <f t="shared" si="52"/>
      </c>
      <c r="AF88" s="69">
        <f t="shared" si="52"/>
      </c>
      <c r="AH88" s="69">
        <f>IF((SUM(AH33:AN33)&gt;SUM(S33:T33)),""&amp;$A$32&amp;", Level "&amp;$C33&amp;"; ","")</f>
      </c>
    </row>
    <row r="89" spans="1:34" ht="12.75" hidden="1">
      <c r="A89" s="69" t="s">
        <v>1</v>
      </c>
      <c r="N89" s="69">
        <f t="shared" si="51"/>
      </c>
      <c r="O89" s="69">
        <f t="shared" si="51"/>
      </c>
      <c r="P89" s="69">
        <f t="shared" si="51"/>
      </c>
      <c r="Q89" s="69">
        <f t="shared" si="51"/>
      </c>
      <c r="AC89" s="69">
        <f t="shared" si="52"/>
      </c>
      <c r="AD89" s="69">
        <f t="shared" si="52"/>
      </c>
      <c r="AE89" s="69">
        <f t="shared" si="52"/>
      </c>
      <c r="AF89" s="69">
        <f t="shared" si="52"/>
      </c>
      <c r="AH89" s="69">
        <f>IF((SUM(AH34:AN34)&gt;SUM(S34:T34)),""&amp;$A$32&amp;", Level "&amp;$C34&amp;"; ","")</f>
      </c>
    </row>
    <row r="90" spans="1:34" ht="12.75" hidden="1">
      <c r="A90" s="69" t="s">
        <v>1</v>
      </c>
      <c r="M90" s="67" t="s">
        <v>22</v>
      </c>
      <c r="N90" s="69">
        <f aca="true" t="shared" si="53" ref="N90:Q92">IF(N35&gt;0,""&amp;$A$35&amp;", "&amp;N$15&amp;", Level "&amp;$C35&amp;"; ","")</f>
      </c>
      <c r="O90" s="69">
        <f t="shared" si="53"/>
      </c>
      <c r="P90" s="69">
        <f t="shared" si="53"/>
      </c>
      <c r="Q90" s="69">
        <f t="shared" si="53"/>
      </c>
      <c r="AB90" s="67" t="s">
        <v>22</v>
      </c>
      <c r="AC90" s="69">
        <f aca="true" t="shared" si="54" ref="AC90:AF92">IF(AC35&gt;(D35+I35),""&amp;$A$35&amp;", "&amp;AC$15&amp;", Level "&amp;$C35&amp;"; ","")</f>
      </c>
      <c r="AD90" s="69">
        <f t="shared" si="54"/>
      </c>
      <c r="AE90" s="69">
        <f t="shared" si="54"/>
      </c>
      <c r="AF90" s="69">
        <f t="shared" si="54"/>
      </c>
      <c r="AH90" s="69">
        <f>AH72&amp;AH73&amp;AH74&amp;AH75&amp;AH76&amp;AH77&amp;AH78&amp;AH79&amp;AH80&amp;AH81&amp;AH82&amp;AH83&amp;AH84&amp;AH85&amp;AH86&amp;AH87&amp;AH88&amp;AH89</f>
      </c>
    </row>
    <row r="91" spans="1:34" ht="12.75" hidden="1">
      <c r="A91" s="69" t="s">
        <v>1</v>
      </c>
      <c r="N91" s="69">
        <f t="shared" si="53"/>
      </c>
      <c r="O91" s="69">
        <f t="shared" si="53"/>
      </c>
      <c r="P91" s="69">
        <f t="shared" si="53"/>
      </c>
      <c r="Q91" s="69">
        <f t="shared" si="53"/>
      </c>
      <c r="AC91" s="69">
        <f t="shared" si="54"/>
      </c>
      <c r="AD91" s="69">
        <f t="shared" si="54"/>
      </c>
      <c r="AE91" s="69">
        <f t="shared" si="54"/>
      </c>
      <c r="AF91" s="69">
        <f t="shared" si="54"/>
      </c>
      <c r="AH91" s="69"/>
    </row>
    <row r="92" spans="1:34" ht="12.75" hidden="1">
      <c r="A92" s="69" t="s">
        <v>1</v>
      </c>
      <c r="N92" s="69">
        <f t="shared" si="53"/>
      </c>
      <c r="O92" s="69">
        <f t="shared" si="53"/>
      </c>
      <c r="P92" s="69">
        <f t="shared" si="53"/>
      </c>
      <c r="Q92" s="69">
        <f t="shared" si="53"/>
      </c>
      <c r="AC92" s="69">
        <f t="shared" si="54"/>
      </c>
      <c r="AD92" s="69">
        <f t="shared" si="54"/>
      </c>
      <c r="AE92" s="69">
        <f t="shared" si="54"/>
      </c>
      <c r="AF92" s="69">
        <f t="shared" si="54"/>
      </c>
      <c r="AH92" s="69"/>
    </row>
    <row r="93" ht="12.75" hidden="1">
      <c r="A93" s="69" t="s">
        <v>1</v>
      </c>
    </row>
    <row r="94" spans="1:32" ht="12.75" hidden="1">
      <c r="A94" s="69" t="s">
        <v>1</v>
      </c>
      <c r="N94" s="69">
        <f>N72&amp;N73&amp;N74&amp;N75&amp;N76&amp;N77&amp;N78&amp;N79&amp;N80&amp;N81&amp;N82&amp;N83&amp;N84&amp;N85&amp;N86&amp;N87&amp;N88&amp;N89&amp;N90&amp;N91&amp;N92</f>
      </c>
      <c r="O94" s="69">
        <f>O72&amp;O73&amp;O74&amp;O75&amp;O76&amp;O77&amp;O78&amp;O79&amp;O80&amp;O81&amp;O82&amp;O83&amp;O84&amp;O85&amp;O86&amp;O87&amp;O88&amp;O89&amp;O90&amp;O91&amp;O92</f>
      </c>
      <c r="P94" s="69">
        <f>P72&amp;P73&amp;P74&amp;P75&amp;P76&amp;P77&amp;P78&amp;P79&amp;P80&amp;P81&amp;P82&amp;P83&amp;P84&amp;P85&amp;P86&amp;P87&amp;P88&amp;P89&amp;P90&amp;P91&amp;P92</f>
      </c>
      <c r="Q94" s="69">
        <f>Q72&amp;Q73&amp;Q74&amp;Q75&amp;Q76&amp;Q77&amp;Q78&amp;Q79&amp;Q80&amp;Q81&amp;Q82&amp;Q83&amp;Q84&amp;Q85&amp;Q86&amp;Q87&amp;Q88&amp;Q89&amp;Q90&amp;Q91&amp;Q92</f>
      </c>
      <c r="AC94" s="69">
        <f>AC72&amp;AC73&amp;AC74&amp;AC75&amp;AC76&amp;AC77&amp;AC78&amp;AC79&amp;AC80&amp;AC81&amp;AC82&amp;AC83&amp;AC84&amp;AC85&amp;AC86&amp;AC87&amp;AC88&amp;AC89&amp;AC90&amp;AC91&amp;AC92</f>
      </c>
      <c r="AD94" s="69">
        <f>AD72&amp;AD73&amp;AD74&amp;AD75&amp;AD76&amp;AD77&amp;AD78&amp;AD79&amp;AD80&amp;AD81&amp;AD82&amp;AD83&amp;AD84&amp;AD85&amp;AD86&amp;AD87&amp;AD88&amp;AD89&amp;AD90&amp;AD91&amp;AD92</f>
      </c>
      <c r="AE94" s="69">
        <f>AE72&amp;AE73&amp;AE74&amp;AE75&amp;AE76&amp;AE77&amp;AE78&amp;AE79&amp;AE80&amp;AE81&amp;AE82&amp;AE83&amp;AE84&amp;AE85&amp;AE86&amp;AE87&amp;AE88&amp;AE89&amp;AE90&amp;AE91&amp;AE92</f>
      </c>
      <c r="AF94" s="69">
        <f>AF72&amp;AF73&amp;AF74&amp;AF75&amp;AF76&amp;AF77&amp;AF78&amp;AF79&amp;AF80&amp;AF81&amp;AF82&amp;AF83&amp;AF84&amp;AF85&amp;AF86&amp;AF87&amp;AF88&amp;AF89&amp;AF90&amp;AF91&amp;AF92</f>
      </c>
    </row>
    <row r="95" spans="14:17" ht="12.75" hidden="1">
      <c r="N95" s="69"/>
      <c r="O95" s="69"/>
      <c r="P95" s="69"/>
      <c r="Q95" s="69"/>
    </row>
    <row r="96" spans="14:17" ht="12.75" hidden="1">
      <c r="N96" s="69"/>
      <c r="O96" s="69"/>
      <c r="P96" s="69"/>
      <c r="Q96" s="69"/>
    </row>
    <row r="97" spans="14:17" ht="12.75" hidden="1">
      <c r="N97" s="69"/>
      <c r="O97" s="69"/>
      <c r="P97" s="69"/>
      <c r="Q97" s="69"/>
    </row>
    <row r="98" spans="14:17" ht="12.75">
      <c r="N98" s="69"/>
      <c r="O98" s="69"/>
      <c r="P98" s="69"/>
      <c r="Q98" s="69"/>
    </row>
    <row r="99" spans="14:17" ht="12.75">
      <c r="N99" s="69"/>
      <c r="O99" s="69"/>
      <c r="P99" s="69"/>
      <c r="Q99" s="69"/>
    </row>
  </sheetData>
  <sheetProtection password="CAD1" sheet="1" objects="1" scenarios="1"/>
  <mergeCells count="3">
    <mergeCell ref="S10:V10"/>
    <mergeCell ref="D10:G10"/>
    <mergeCell ref="I10:L10"/>
  </mergeCells>
  <printOptions/>
  <pageMargins left="0.54" right="0.34" top="0.3937007874015748" bottom="0.2755905511811024" header="0.5118110236220472" footer="0.5118110236220472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N203"/>
  <sheetViews>
    <sheetView zoomScale="75" zoomScaleNormal="75" zoomScalePageLayoutView="0" workbookViewId="0" topLeftCell="A1">
      <selection activeCell="F58" sqref="F58"/>
    </sheetView>
  </sheetViews>
  <sheetFormatPr defaultColWidth="9.140625" defaultRowHeight="12.75"/>
  <cols>
    <col min="1" max="1" width="15.28125" style="67" customWidth="1"/>
    <col min="2" max="2" width="6.57421875" style="67" bestFit="1" customWidth="1"/>
    <col min="3" max="3" width="5.57421875" style="67" bestFit="1" customWidth="1"/>
    <col min="4" max="7" width="8.140625" style="67" customWidth="1"/>
    <col min="8" max="8" width="8.140625" style="67" hidden="1" customWidth="1"/>
    <col min="9" max="12" width="8.7109375" style="67" customWidth="1"/>
    <col min="13" max="13" width="8.7109375" style="67" hidden="1" customWidth="1"/>
    <col min="14" max="17" width="8.7109375" style="67" customWidth="1"/>
    <col min="18" max="18" width="8.7109375" style="67" hidden="1" customWidth="1"/>
    <col min="19" max="22" width="8.7109375" style="67" customWidth="1"/>
    <col min="23" max="23" width="8.7109375" style="67" hidden="1" customWidth="1"/>
    <col min="24" max="27" width="8.7109375" style="67" customWidth="1"/>
    <col min="28" max="28" width="8.7109375" style="67" hidden="1" customWidth="1"/>
    <col min="29" max="32" width="8.7109375" style="67" customWidth="1"/>
    <col min="33" max="33" width="8.140625" style="67" hidden="1" customWidth="1"/>
    <col min="34" max="36" width="8.7109375" style="67" customWidth="1"/>
    <col min="37" max="37" width="1.7109375" style="67" hidden="1" customWidth="1"/>
    <col min="38" max="40" width="8.7109375" style="67" customWidth="1"/>
    <col min="41" max="41" width="9.421875" style="67" hidden="1" customWidth="1"/>
    <col min="42" max="43" width="9.140625" style="67" hidden="1" customWidth="1"/>
    <col min="44" max="44" width="6.28125" style="67" hidden="1" customWidth="1"/>
    <col min="45" max="45" width="9.140625" style="67" hidden="1" customWidth="1"/>
    <col min="46" max="16384" width="9.140625" style="67" customWidth="1"/>
  </cols>
  <sheetData>
    <row r="1" ht="18">
      <c r="A1" s="186" t="s">
        <v>126</v>
      </c>
    </row>
    <row r="2" ht="12.75">
      <c r="A2" s="71"/>
    </row>
    <row r="3" ht="15.75">
      <c r="A3" s="78" t="str">
        <f>FTS____!INSTNAME</f>
        <v>Institution:</v>
      </c>
    </row>
    <row r="4" ht="15.75">
      <c r="A4" s="78" t="str">
        <f>FTS____!CODE</f>
        <v>Code:</v>
      </c>
    </row>
    <row r="5" ht="15.75">
      <c r="A5" s="78" t="s">
        <v>30</v>
      </c>
    </row>
    <row r="6" spans="1:19" ht="15.75">
      <c r="A6" s="78" t="s">
        <v>109</v>
      </c>
      <c r="L6" s="188"/>
      <c r="M6" s="189"/>
      <c r="N6" s="189"/>
      <c r="S6" s="40"/>
    </row>
    <row r="7" ht="13.5" thickBot="1"/>
    <row r="8" spans="1:40" ht="12.75">
      <c r="A8" s="190"/>
      <c r="B8" s="153"/>
      <c r="C8" s="153"/>
      <c r="D8" s="46">
        <v>1</v>
      </c>
      <c r="E8" s="1"/>
      <c r="F8" s="1"/>
      <c r="G8" s="1"/>
      <c r="H8" s="2" t="s">
        <v>1</v>
      </c>
      <c r="I8" s="46">
        <v>2</v>
      </c>
      <c r="J8" s="1"/>
      <c r="K8" s="1"/>
      <c r="L8" s="1"/>
      <c r="M8" s="2" t="s">
        <v>1</v>
      </c>
      <c r="N8" s="46">
        <v>3</v>
      </c>
      <c r="O8" s="1"/>
      <c r="P8" s="1"/>
      <c r="Q8" s="1"/>
      <c r="R8" s="2" t="s">
        <v>1</v>
      </c>
      <c r="S8" s="46">
        <v>4</v>
      </c>
      <c r="T8" s="1"/>
      <c r="U8" s="1"/>
      <c r="V8" s="1"/>
      <c r="W8" s="2" t="s">
        <v>1</v>
      </c>
      <c r="X8" s="46" t="s">
        <v>2</v>
      </c>
      <c r="Y8" s="2"/>
      <c r="Z8" s="2"/>
      <c r="AA8" s="2"/>
      <c r="AB8" s="2" t="s">
        <v>1</v>
      </c>
      <c r="AC8" s="46">
        <v>5</v>
      </c>
      <c r="AD8" s="1"/>
      <c r="AE8" s="1"/>
      <c r="AF8" s="28"/>
      <c r="AG8" s="226" t="s">
        <v>1</v>
      </c>
      <c r="AH8" s="107">
        <v>6</v>
      </c>
      <c r="AI8" s="126"/>
      <c r="AJ8" s="126"/>
      <c r="AK8" s="126"/>
      <c r="AL8" s="126"/>
      <c r="AM8" s="126"/>
      <c r="AN8" s="133"/>
    </row>
    <row r="9" spans="1:40" ht="12.75">
      <c r="A9" s="168"/>
      <c r="C9" s="154"/>
      <c r="G9" s="154"/>
      <c r="L9" s="154"/>
      <c r="Q9" s="154"/>
      <c r="V9" s="154"/>
      <c r="AA9" s="154"/>
      <c r="AG9" s="5" t="s">
        <v>1</v>
      </c>
      <c r="AH9" s="111"/>
      <c r="AI9" s="127"/>
      <c r="AJ9" s="127"/>
      <c r="AK9" s="127"/>
      <c r="AL9" s="127"/>
      <c r="AM9" s="127"/>
      <c r="AN9" s="134"/>
    </row>
    <row r="10" spans="1:40" ht="12.75">
      <c r="A10" s="168"/>
      <c r="B10" s="69"/>
      <c r="C10" s="69"/>
      <c r="D10" s="469" t="s">
        <v>46</v>
      </c>
      <c r="E10" s="470"/>
      <c r="F10" s="470"/>
      <c r="G10" s="470"/>
      <c r="H10" s="5" t="s">
        <v>1</v>
      </c>
      <c r="I10" s="469" t="s">
        <v>47</v>
      </c>
      <c r="J10" s="470"/>
      <c r="K10" s="470"/>
      <c r="L10" s="470"/>
      <c r="M10" s="5" t="s">
        <v>1</v>
      </c>
      <c r="N10" s="6" t="s">
        <v>148</v>
      </c>
      <c r="O10" s="7"/>
      <c r="P10" s="7"/>
      <c r="Q10" s="7"/>
      <c r="R10" s="5" t="s">
        <v>1</v>
      </c>
      <c r="S10" s="469" t="s">
        <v>40</v>
      </c>
      <c r="T10" s="470"/>
      <c r="U10" s="470"/>
      <c r="V10" s="470"/>
      <c r="W10" s="5" t="s">
        <v>1</v>
      </c>
      <c r="X10" s="6" t="s">
        <v>53</v>
      </c>
      <c r="Y10" s="5"/>
      <c r="Z10" s="5"/>
      <c r="AA10" s="5"/>
      <c r="AB10" s="5" t="s">
        <v>1</v>
      </c>
      <c r="AC10" s="6" t="s">
        <v>192</v>
      </c>
      <c r="AD10" s="7"/>
      <c r="AE10" s="7"/>
      <c r="AF10" s="30"/>
      <c r="AG10" s="5" t="s">
        <v>1</v>
      </c>
      <c r="AH10" s="111" t="s">
        <v>145</v>
      </c>
      <c r="AI10" s="127"/>
      <c r="AJ10" s="127"/>
      <c r="AK10" s="127"/>
      <c r="AL10" s="127"/>
      <c r="AM10" s="127"/>
      <c r="AN10" s="134"/>
    </row>
    <row r="11" spans="1:40" ht="12.75">
      <c r="A11" s="168"/>
      <c r="B11" s="69"/>
      <c r="C11" s="69"/>
      <c r="D11" s="469" t="s">
        <v>85</v>
      </c>
      <c r="E11" s="470"/>
      <c r="F11" s="470"/>
      <c r="G11" s="470"/>
      <c r="H11" s="5" t="s">
        <v>1</v>
      </c>
      <c r="I11" s="469" t="s">
        <v>86</v>
      </c>
      <c r="J11" s="470"/>
      <c r="K11" s="470"/>
      <c r="L11" s="470"/>
      <c r="M11" s="5" t="s">
        <v>1</v>
      </c>
      <c r="N11" s="6" t="s">
        <v>149</v>
      </c>
      <c r="O11" s="7"/>
      <c r="P11" s="7"/>
      <c r="Q11" s="7"/>
      <c r="R11" s="5" t="s">
        <v>1</v>
      </c>
      <c r="S11" s="6" t="s">
        <v>125</v>
      </c>
      <c r="T11" s="7"/>
      <c r="U11" s="7"/>
      <c r="V11" s="7"/>
      <c r="W11" s="5" t="s">
        <v>1</v>
      </c>
      <c r="X11" s="6" t="s">
        <v>68</v>
      </c>
      <c r="Y11" s="5"/>
      <c r="Z11" s="5"/>
      <c r="AA11" s="5"/>
      <c r="AB11" s="5" t="s">
        <v>1</v>
      </c>
      <c r="AC11" s="6" t="s">
        <v>193</v>
      </c>
      <c r="AD11" s="7"/>
      <c r="AE11" s="7"/>
      <c r="AF11" s="30"/>
      <c r="AG11" s="5" t="s">
        <v>1</v>
      </c>
      <c r="AH11" s="111" t="s">
        <v>146</v>
      </c>
      <c r="AI11" s="127"/>
      <c r="AJ11" s="127"/>
      <c r="AK11" s="127"/>
      <c r="AL11" s="127"/>
      <c r="AM11" s="127"/>
      <c r="AN11" s="134"/>
    </row>
    <row r="12" spans="1:40" ht="12.75">
      <c r="A12" s="168"/>
      <c r="B12" s="69"/>
      <c r="C12" s="69"/>
      <c r="D12" s="10" t="str">
        <f>"1 December 1999 inclusive"</f>
        <v>1 December 1999 inclusive</v>
      </c>
      <c r="E12" s="11"/>
      <c r="F12" s="11"/>
      <c r="G12" s="11"/>
      <c r="H12" s="12" t="s">
        <v>1</v>
      </c>
      <c r="I12" s="13" t="s">
        <v>87</v>
      </c>
      <c r="J12" s="11"/>
      <c r="K12" s="11"/>
      <c r="L12" s="11"/>
      <c r="M12" s="12" t="s">
        <v>1</v>
      </c>
      <c r="N12" s="13" t="s">
        <v>156</v>
      </c>
      <c r="O12" s="11"/>
      <c r="P12" s="11"/>
      <c r="Q12" s="11"/>
      <c r="R12" s="12" t="s">
        <v>1</v>
      </c>
      <c r="S12" s="13" t="s">
        <v>77</v>
      </c>
      <c r="T12" s="11"/>
      <c r="U12" s="11"/>
      <c r="V12" s="11"/>
      <c r="W12" s="12" t="s">
        <v>1</v>
      </c>
      <c r="X12" s="13" t="s">
        <v>125</v>
      </c>
      <c r="Y12" s="12"/>
      <c r="Z12" s="12"/>
      <c r="AA12" s="12"/>
      <c r="AB12" s="5" t="s">
        <v>1</v>
      </c>
      <c r="AC12" s="13"/>
      <c r="AD12" s="11"/>
      <c r="AE12" s="11"/>
      <c r="AF12" s="32"/>
      <c r="AG12" s="12" t="s">
        <v>1</v>
      </c>
      <c r="AH12" s="116" t="s">
        <v>68</v>
      </c>
      <c r="AI12" s="128"/>
      <c r="AJ12" s="128"/>
      <c r="AK12" s="128"/>
      <c r="AL12" s="128"/>
      <c r="AM12" s="128"/>
      <c r="AN12" s="135"/>
    </row>
    <row r="13" spans="1:40" ht="12.75">
      <c r="A13" s="168"/>
      <c r="B13" s="69"/>
      <c r="C13" s="69"/>
      <c r="D13" s="15" t="s">
        <v>3</v>
      </c>
      <c r="E13" s="16"/>
      <c r="F13" s="16"/>
      <c r="G13" s="69"/>
      <c r="H13" s="5" t="s">
        <v>1</v>
      </c>
      <c r="I13" s="15" t="s">
        <v>3</v>
      </c>
      <c r="J13" s="16"/>
      <c r="K13" s="16"/>
      <c r="L13" s="69"/>
      <c r="M13" s="5" t="s">
        <v>1</v>
      </c>
      <c r="N13" s="15" t="s">
        <v>3</v>
      </c>
      <c r="O13" s="16"/>
      <c r="P13" s="16"/>
      <c r="Q13" s="69"/>
      <c r="R13" s="5" t="s">
        <v>1</v>
      </c>
      <c r="S13" s="15" t="s">
        <v>3</v>
      </c>
      <c r="T13" s="16"/>
      <c r="U13" s="16"/>
      <c r="V13" s="69"/>
      <c r="W13" s="5" t="s">
        <v>1</v>
      </c>
      <c r="X13" s="15" t="s">
        <v>3</v>
      </c>
      <c r="Y13" s="16"/>
      <c r="Z13" s="16"/>
      <c r="AA13" s="69"/>
      <c r="AB13" s="5" t="s">
        <v>1</v>
      </c>
      <c r="AC13" s="15" t="s">
        <v>3</v>
      </c>
      <c r="AD13" s="16"/>
      <c r="AE13" s="16"/>
      <c r="AF13" s="154"/>
      <c r="AG13" s="5" t="s">
        <v>1</v>
      </c>
      <c r="AH13" s="131" t="s">
        <v>142</v>
      </c>
      <c r="AI13" s="136"/>
      <c r="AJ13" s="136"/>
      <c r="AK13" s="136"/>
      <c r="AL13" s="136"/>
      <c r="AM13" s="136"/>
      <c r="AN13" s="137"/>
    </row>
    <row r="14" spans="1:45" ht="12.75">
      <c r="A14" s="168"/>
      <c r="B14" s="69"/>
      <c r="C14" s="69"/>
      <c r="D14" s="15" t="s">
        <v>69</v>
      </c>
      <c r="E14" s="16"/>
      <c r="F14" s="17"/>
      <c r="G14" s="17"/>
      <c r="H14" s="5" t="s">
        <v>1</v>
      </c>
      <c r="I14" s="15" t="s">
        <v>69</v>
      </c>
      <c r="J14" s="16"/>
      <c r="K14" s="17"/>
      <c r="L14" s="17"/>
      <c r="M14" s="5" t="s">
        <v>1</v>
      </c>
      <c r="N14" s="15" t="s">
        <v>69</v>
      </c>
      <c r="O14" s="16"/>
      <c r="P14" s="17"/>
      <c r="Q14" s="17"/>
      <c r="R14" s="5" t="s">
        <v>1</v>
      </c>
      <c r="S14" s="15" t="s">
        <v>69</v>
      </c>
      <c r="T14" s="16"/>
      <c r="U14" s="17"/>
      <c r="V14" s="17"/>
      <c r="W14" s="5" t="s">
        <v>1</v>
      </c>
      <c r="X14" s="15" t="s">
        <v>69</v>
      </c>
      <c r="Y14" s="16"/>
      <c r="Z14" s="17"/>
      <c r="AA14" s="17"/>
      <c r="AB14" s="5" t="s">
        <v>1</v>
      </c>
      <c r="AC14" s="15" t="s">
        <v>69</v>
      </c>
      <c r="AD14" s="16"/>
      <c r="AE14" s="17"/>
      <c r="AF14" s="34"/>
      <c r="AG14" s="5" t="s">
        <v>1</v>
      </c>
      <c r="AH14" s="138" t="s">
        <v>189</v>
      </c>
      <c r="AI14" s="139"/>
      <c r="AJ14" s="140"/>
      <c r="AK14" s="139"/>
      <c r="AL14" s="139" t="s">
        <v>190</v>
      </c>
      <c r="AM14" s="139"/>
      <c r="AN14" s="141"/>
      <c r="AP14" s="47"/>
      <c r="AQ14" s="17"/>
      <c r="AR14" s="17"/>
      <c r="AS14" s="17"/>
    </row>
    <row r="15" spans="1:45" ht="36.75" customHeight="1">
      <c r="A15" s="168"/>
      <c r="B15" s="69"/>
      <c r="C15" s="69"/>
      <c r="D15" s="193" t="s">
        <v>73</v>
      </c>
      <c r="E15" s="194" t="s">
        <v>75</v>
      </c>
      <c r="F15" s="194" t="s">
        <v>61</v>
      </c>
      <c r="G15" s="19" t="s">
        <v>76</v>
      </c>
      <c r="H15" s="20" t="s">
        <v>1</v>
      </c>
      <c r="I15" s="193" t="s">
        <v>73</v>
      </c>
      <c r="J15" s="194" t="s">
        <v>75</v>
      </c>
      <c r="K15" s="194" t="s">
        <v>61</v>
      </c>
      <c r="L15" s="19" t="s">
        <v>76</v>
      </c>
      <c r="M15" s="20" t="s">
        <v>1</v>
      </c>
      <c r="N15" s="193" t="s">
        <v>73</v>
      </c>
      <c r="O15" s="194" t="s">
        <v>75</v>
      </c>
      <c r="P15" s="194" t="s">
        <v>61</v>
      </c>
      <c r="Q15" s="19" t="s">
        <v>76</v>
      </c>
      <c r="R15" s="20" t="s">
        <v>1</v>
      </c>
      <c r="S15" s="193" t="s">
        <v>73</v>
      </c>
      <c r="T15" s="194" t="s">
        <v>75</v>
      </c>
      <c r="U15" s="194" t="s">
        <v>61</v>
      </c>
      <c r="V15" s="19" t="s">
        <v>76</v>
      </c>
      <c r="W15" s="5" t="s">
        <v>1</v>
      </c>
      <c r="X15" s="193" t="s">
        <v>73</v>
      </c>
      <c r="Y15" s="194" t="s">
        <v>75</v>
      </c>
      <c r="Z15" s="194" t="s">
        <v>61</v>
      </c>
      <c r="AA15" s="19" t="s">
        <v>76</v>
      </c>
      <c r="AB15" s="5" t="s">
        <v>1</v>
      </c>
      <c r="AC15" s="193" t="s">
        <v>73</v>
      </c>
      <c r="AD15" s="194" t="s">
        <v>75</v>
      </c>
      <c r="AE15" s="194" t="s">
        <v>61</v>
      </c>
      <c r="AF15" s="35" t="s">
        <v>76</v>
      </c>
      <c r="AG15" s="5" t="s">
        <v>1</v>
      </c>
      <c r="AH15" s="195" t="s">
        <v>143</v>
      </c>
      <c r="AI15" s="119" t="s">
        <v>144</v>
      </c>
      <c r="AJ15" s="143" t="s">
        <v>147</v>
      </c>
      <c r="AK15" s="119"/>
      <c r="AL15" s="196" t="s">
        <v>143</v>
      </c>
      <c r="AM15" s="196" t="s">
        <v>144</v>
      </c>
      <c r="AN15" s="121" t="s">
        <v>147</v>
      </c>
      <c r="AP15" s="197" t="s">
        <v>0</v>
      </c>
      <c r="AQ15" s="17" t="s">
        <v>31</v>
      </c>
      <c r="AR15" s="17" t="s">
        <v>32</v>
      </c>
      <c r="AS15" s="17" t="s">
        <v>82</v>
      </c>
    </row>
    <row r="16" spans="1:45" ht="12.75">
      <c r="A16" s="172" t="s">
        <v>45</v>
      </c>
      <c r="B16" s="158" t="s">
        <v>31</v>
      </c>
      <c r="C16" s="198" t="s">
        <v>32</v>
      </c>
      <c r="D16" s="22" t="s">
        <v>5</v>
      </c>
      <c r="E16" s="23" t="s">
        <v>6</v>
      </c>
      <c r="F16" s="23" t="s">
        <v>7</v>
      </c>
      <c r="G16" s="23" t="s">
        <v>8</v>
      </c>
      <c r="H16" s="20" t="s">
        <v>1</v>
      </c>
      <c r="I16" s="22" t="s">
        <v>5</v>
      </c>
      <c r="J16" s="23" t="s">
        <v>6</v>
      </c>
      <c r="K16" s="23" t="s">
        <v>7</v>
      </c>
      <c r="L16" s="23" t="s">
        <v>8</v>
      </c>
      <c r="M16" s="20" t="s">
        <v>1</v>
      </c>
      <c r="N16" s="22" t="s">
        <v>5</v>
      </c>
      <c r="O16" s="23" t="s">
        <v>6</v>
      </c>
      <c r="P16" s="23" t="s">
        <v>7</v>
      </c>
      <c r="Q16" s="23" t="s">
        <v>8</v>
      </c>
      <c r="R16" s="20" t="s">
        <v>1</v>
      </c>
      <c r="S16" s="22" t="s">
        <v>5</v>
      </c>
      <c r="T16" s="23" t="s">
        <v>6</v>
      </c>
      <c r="U16" s="23" t="s">
        <v>7</v>
      </c>
      <c r="V16" s="23" t="s">
        <v>8</v>
      </c>
      <c r="W16" s="5" t="s">
        <v>1</v>
      </c>
      <c r="X16" s="22" t="s">
        <v>5</v>
      </c>
      <c r="Y16" s="23" t="s">
        <v>6</v>
      </c>
      <c r="Z16" s="23" t="s">
        <v>7</v>
      </c>
      <c r="AA16" s="23" t="s">
        <v>8</v>
      </c>
      <c r="AB16" s="5" t="s">
        <v>1</v>
      </c>
      <c r="AC16" s="22" t="s">
        <v>5</v>
      </c>
      <c r="AD16" s="23" t="s">
        <v>6</v>
      </c>
      <c r="AE16" s="23" t="s">
        <v>7</v>
      </c>
      <c r="AF16" s="37" t="s">
        <v>8</v>
      </c>
      <c r="AG16" s="5" t="s">
        <v>1</v>
      </c>
      <c r="AH16" s="122" t="s">
        <v>137</v>
      </c>
      <c r="AI16" s="123" t="s">
        <v>138</v>
      </c>
      <c r="AJ16" s="142" t="s">
        <v>139</v>
      </c>
      <c r="AK16" s="123"/>
      <c r="AL16" s="123" t="s">
        <v>137</v>
      </c>
      <c r="AM16" s="123" t="s">
        <v>138</v>
      </c>
      <c r="AN16" s="124" t="s">
        <v>139</v>
      </c>
      <c r="AP16" s="17"/>
      <c r="AQ16" s="17"/>
      <c r="AR16" s="17"/>
      <c r="AS16" s="17"/>
    </row>
    <row r="17" spans="1:45" ht="12.75">
      <c r="A17" s="168" t="s">
        <v>44</v>
      </c>
      <c r="B17" s="69"/>
      <c r="C17" s="199" t="s">
        <v>9</v>
      </c>
      <c r="D17" s="340">
        <v>0</v>
      </c>
      <c r="E17" s="341">
        <v>0</v>
      </c>
      <c r="F17" s="341">
        <v>0</v>
      </c>
      <c r="G17" s="341">
        <v>0</v>
      </c>
      <c r="H17" s="20" t="s">
        <v>1</v>
      </c>
      <c r="I17" s="340">
        <v>0</v>
      </c>
      <c r="J17" s="341">
        <v>0</v>
      </c>
      <c r="K17" s="341">
        <v>0</v>
      </c>
      <c r="L17" s="341">
        <v>0</v>
      </c>
      <c r="M17" s="20" t="s">
        <v>1</v>
      </c>
      <c r="N17" s="340">
        <v>0</v>
      </c>
      <c r="O17" s="341">
        <v>0</v>
      </c>
      <c r="P17" s="341">
        <v>0</v>
      </c>
      <c r="Q17" s="341">
        <v>0</v>
      </c>
      <c r="R17" s="20" t="s">
        <v>1</v>
      </c>
      <c r="S17" s="355">
        <f>D17+I17+N17</f>
        <v>0</v>
      </c>
      <c r="T17" s="348">
        <f aca="true" t="shared" si="0" ref="T17:T52">E17+J17+O17</f>
        <v>0</v>
      </c>
      <c r="U17" s="348">
        <f aca="true" t="shared" si="1" ref="U17:U62">F17+K17+P17</f>
        <v>0</v>
      </c>
      <c r="V17" s="348">
        <f aca="true" t="shared" si="2" ref="V17:V62">G17+L17+Q17</f>
        <v>0</v>
      </c>
      <c r="W17" s="5" t="s">
        <v>1</v>
      </c>
      <c r="X17" s="340">
        <v>0</v>
      </c>
      <c r="Y17" s="341">
        <v>0</v>
      </c>
      <c r="Z17" s="341">
        <v>0</v>
      </c>
      <c r="AA17" s="341">
        <v>0</v>
      </c>
      <c r="AB17" s="5" t="s">
        <v>1</v>
      </c>
      <c r="AC17" s="340">
        <v>0</v>
      </c>
      <c r="AD17" s="341">
        <v>0</v>
      </c>
      <c r="AE17" s="341">
        <v>0</v>
      </c>
      <c r="AF17" s="364">
        <v>0</v>
      </c>
      <c r="AG17" s="5" t="s">
        <v>1</v>
      </c>
      <c r="AH17" s="340">
        <v>0</v>
      </c>
      <c r="AI17" s="341">
        <v>0</v>
      </c>
      <c r="AJ17" s="341">
        <v>0</v>
      </c>
      <c r="AK17" s="69" t="s">
        <v>1</v>
      </c>
      <c r="AL17" s="344">
        <v>0</v>
      </c>
      <c r="AM17" s="341">
        <v>0</v>
      </c>
      <c r="AN17" s="373">
        <v>0</v>
      </c>
      <c r="AO17" s="5" t="s">
        <v>1</v>
      </c>
      <c r="AP17" s="183" t="s">
        <v>10</v>
      </c>
      <c r="AQ17" s="183" t="s">
        <v>11</v>
      </c>
      <c r="AR17" s="183" t="s">
        <v>9</v>
      </c>
      <c r="AS17" s="41" t="s">
        <v>1</v>
      </c>
    </row>
    <row r="18" spans="1:45" ht="12.75">
      <c r="A18" s="200" t="s">
        <v>62</v>
      </c>
      <c r="B18" s="69"/>
      <c r="C18" s="70" t="s">
        <v>12</v>
      </c>
      <c r="D18" s="340">
        <v>0</v>
      </c>
      <c r="E18" s="341">
        <v>0</v>
      </c>
      <c r="F18" s="341">
        <v>0</v>
      </c>
      <c r="G18" s="341">
        <v>0</v>
      </c>
      <c r="H18" s="20" t="s">
        <v>1</v>
      </c>
      <c r="I18" s="340">
        <v>0</v>
      </c>
      <c r="J18" s="341">
        <v>0</v>
      </c>
      <c r="K18" s="341">
        <v>0</v>
      </c>
      <c r="L18" s="341">
        <v>0</v>
      </c>
      <c r="M18" s="20" t="s">
        <v>1</v>
      </c>
      <c r="N18" s="340">
        <v>0</v>
      </c>
      <c r="O18" s="341">
        <v>0</v>
      </c>
      <c r="P18" s="341">
        <v>0</v>
      </c>
      <c r="Q18" s="341">
        <v>0</v>
      </c>
      <c r="R18" s="20" t="s">
        <v>1</v>
      </c>
      <c r="S18" s="355">
        <f aca="true" t="shared" si="3" ref="S18:S52">D18+I18+N18</f>
        <v>0</v>
      </c>
      <c r="T18" s="348">
        <f t="shared" si="0"/>
        <v>0</v>
      </c>
      <c r="U18" s="348">
        <f t="shared" si="1"/>
        <v>0</v>
      </c>
      <c r="V18" s="348">
        <f t="shared" si="2"/>
        <v>0</v>
      </c>
      <c r="W18" s="5" t="s">
        <v>1</v>
      </c>
      <c r="X18" s="340">
        <v>0</v>
      </c>
      <c r="Y18" s="341">
        <v>0</v>
      </c>
      <c r="Z18" s="341">
        <v>0</v>
      </c>
      <c r="AA18" s="341">
        <v>0</v>
      </c>
      <c r="AB18" s="5" t="s">
        <v>1</v>
      </c>
      <c r="AC18" s="340">
        <v>0</v>
      </c>
      <c r="AD18" s="341">
        <v>0</v>
      </c>
      <c r="AE18" s="341">
        <v>0</v>
      </c>
      <c r="AF18" s="364">
        <v>0</v>
      </c>
      <c r="AG18" s="5" t="s">
        <v>1</v>
      </c>
      <c r="AH18" s="340">
        <v>0</v>
      </c>
      <c r="AI18" s="341">
        <v>0</v>
      </c>
      <c r="AJ18" s="341">
        <v>0</v>
      </c>
      <c r="AK18" s="69" t="s">
        <v>1</v>
      </c>
      <c r="AL18" s="340">
        <v>0</v>
      </c>
      <c r="AM18" s="341">
        <v>0</v>
      </c>
      <c r="AN18" s="373">
        <v>0</v>
      </c>
      <c r="AO18" s="5" t="s">
        <v>1</v>
      </c>
      <c r="AP18" s="183" t="s">
        <v>10</v>
      </c>
      <c r="AQ18" s="183" t="s">
        <v>11</v>
      </c>
      <c r="AR18" s="183" t="s">
        <v>12</v>
      </c>
      <c r="AS18" s="41" t="s">
        <v>1</v>
      </c>
    </row>
    <row r="19" spans="1:45" ht="12.75">
      <c r="A19" s="168"/>
      <c r="B19" s="69"/>
      <c r="C19" s="70" t="s">
        <v>13</v>
      </c>
      <c r="D19" s="340">
        <v>0</v>
      </c>
      <c r="E19" s="341">
        <v>0</v>
      </c>
      <c r="F19" s="341">
        <v>0</v>
      </c>
      <c r="G19" s="341">
        <v>0</v>
      </c>
      <c r="H19" s="20" t="s">
        <v>1</v>
      </c>
      <c r="I19" s="340">
        <v>0</v>
      </c>
      <c r="J19" s="341">
        <v>0</v>
      </c>
      <c r="K19" s="341">
        <v>0</v>
      </c>
      <c r="L19" s="341">
        <v>0</v>
      </c>
      <c r="M19" s="20" t="s">
        <v>1</v>
      </c>
      <c r="N19" s="340">
        <v>0</v>
      </c>
      <c r="O19" s="341">
        <v>0</v>
      </c>
      <c r="P19" s="341">
        <v>0</v>
      </c>
      <c r="Q19" s="341">
        <v>0</v>
      </c>
      <c r="R19" s="20" t="s">
        <v>1</v>
      </c>
      <c r="S19" s="355">
        <f t="shared" si="3"/>
        <v>0</v>
      </c>
      <c r="T19" s="348">
        <f t="shared" si="0"/>
        <v>0</v>
      </c>
      <c r="U19" s="348">
        <f t="shared" si="1"/>
        <v>0</v>
      </c>
      <c r="V19" s="348">
        <f t="shared" si="2"/>
        <v>0</v>
      </c>
      <c r="W19" s="5" t="s">
        <v>1</v>
      </c>
      <c r="X19" s="340">
        <v>0</v>
      </c>
      <c r="Y19" s="341">
        <v>0</v>
      </c>
      <c r="Z19" s="341">
        <v>0</v>
      </c>
      <c r="AA19" s="341">
        <v>0</v>
      </c>
      <c r="AB19" s="5" t="s">
        <v>1</v>
      </c>
      <c r="AC19" s="340">
        <v>0</v>
      </c>
      <c r="AD19" s="341">
        <v>0</v>
      </c>
      <c r="AE19" s="341">
        <v>0</v>
      </c>
      <c r="AF19" s="364">
        <v>0</v>
      </c>
      <c r="AG19" s="5" t="s">
        <v>1</v>
      </c>
      <c r="AH19" s="340">
        <v>0</v>
      </c>
      <c r="AI19" s="341">
        <v>0</v>
      </c>
      <c r="AJ19" s="341">
        <v>0</v>
      </c>
      <c r="AK19" s="69" t="s">
        <v>1</v>
      </c>
      <c r="AL19" s="340">
        <v>0</v>
      </c>
      <c r="AM19" s="341">
        <v>0</v>
      </c>
      <c r="AN19" s="373">
        <v>0</v>
      </c>
      <c r="AO19" s="5" t="s">
        <v>1</v>
      </c>
      <c r="AP19" s="183" t="s">
        <v>10</v>
      </c>
      <c r="AQ19" s="183" t="s">
        <v>11</v>
      </c>
      <c r="AR19" s="183" t="s">
        <v>13</v>
      </c>
      <c r="AS19" s="41" t="s">
        <v>1</v>
      </c>
    </row>
    <row r="20" spans="1:45" ht="12.75">
      <c r="A20" s="201"/>
      <c r="B20" s="202" t="s">
        <v>14</v>
      </c>
      <c r="C20" s="203" t="s">
        <v>9</v>
      </c>
      <c r="D20" s="342">
        <v>0</v>
      </c>
      <c r="E20" s="343">
        <v>0</v>
      </c>
      <c r="F20" s="343">
        <v>0</v>
      </c>
      <c r="G20" s="343">
        <v>0</v>
      </c>
      <c r="H20" s="20" t="s">
        <v>1</v>
      </c>
      <c r="I20" s="342">
        <v>0</v>
      </c>
      <c r="J20" s="343">
        <v>0</v>
      </c>
      <c r="K20" s="343">
        <v>0</v>
      </c>
      <c r="L20" s="343">
        <v>0</v>
      </c>
      <c r="M20" s="20" t="s">
        <v>1</v>
      </c>
      <c r="N20" s="342">
        <v>0</v>
      </c>
      <c r="O20" s="343">
        <v>0</v>
      </c>
      <c r="P20" s="343">
        <v>0</v>
      </c>
      <c r="Q20" s="343">
        <v>0</v>
      </c>
      <c r="R20" s="20" t="s">
        <v>1</v>
      </c>
      <c r="S20" s="361">
        <f t="shared" si="3"/>
        <v>0</v>
      </c>
      <c r="T20" s="356">
        <f t="shared" si="0"/>
        <v>0</v>
      </c>
      <c r="U20" s="356">
        <f t="shared" si="1"/>
        <v>0</v>
      </c>
      <c r="V20" s="356">
        <f t="shared" si="2"/>
        <v>0</v>
      </c>
      <c r="W20" s="5" t="s">
        <v>1</v>
      </c>
      <c r="X20" s="342">
        <v>0</v>
      </c>
      <c r="Y20" s="343">
        <v>0</v>
      </c>
      <c r="Z20" s="343">
        <v>0</v>
      </c>
      <c r="AA20" s="343">
        <v>0</v>
      </c>
      <c r="AB20" s="5" t="s">
        <v>1</v>
      </c>
      <c r="AC20" s="342">
        <v>0</v>
      </c>
      <c r="AD20" s="343">
        <v>0</v>
      </c>
      <c r="AE20" s="343">
        <v>0</v>
      </c>
      <c r="AF20" s="365">
        <v>0</v>
      </c>
      <c r="AG20" s="5" t="s">
        <v>1</v>
      </c>
      <c r="AH20" s="342">
        <v>0</v>
      </c>
      <c r="AI20" s="343">
        <v>0</v>
      </c>
      <c r="AJ20" s="343">
        <v>0</v>
      </c>
      <c r="AK20" s="69" t="s">
        <v>1</v>
      </c>
      <c r="AL20" s="342">
        <v>0</v>
      </c>
      <c r="AM20" s="343">
        <v>0</v>
      </c>
      <c r="AN20" s="374">
        <v>0</v>
      </c>
      <c r="AO20" s="5" t="s">
        <v>1</v>
      </c>
      <c r="AP20" s="183" t="s">
        <v>10</v>
      </c>
      <c r="AQ20" s="183" t="s">
        <v>15</v>
      </c>
      <c r="AR20" s="183" t="s">
        <v>9</v>
      </c>
      <c r="AS20" s="41" t="s">
        <v>1</v>
      </c>
    </row>
    <row r="21" spans="1:45" ht="12.75">
      <c r="A21" s="168"/>
      <c r="B21" s="204"/>
      <c r="C21" s="70" t="s">
        <v>12</v>
      </c>
      <c r="D21" s="340">
        <v>0</v>
      </c>
      <c r="E21" s="341">
        <v>0</v>
      </c>
      <c r="F21" s="341">
        <v>0</v>
      </c>
      <c r="G21" s="341">
        <v>0</v>
      </c>
      <c r="H21" s="20" t="s">
        <v>1</v>
      </c>
      <c r="I21" s="340">
        <v>0</v>
      </c>
      <c r="J21" s="341">
        <v>0</v>
      </c>
      <c r="K21" s="341">
        <v>0</v>
      </c>
      <c r="L21" s="341">
        <v>0</v>
      </c>
      <c r="M21" s="20" t="s">
        <v>1</v>
      </c>
      <c r="N21" s="340">
        <v>0</v>
      </c>
      <c r="O21" s="341">
        <v>0</v>
      </c>
      <c r="P21" s="341">
        <v>0</v>
      </c>
      <c r="Q21" s="341">
        <v>0</v>
      </c>
      <c r="R21" s="20" t="s">
        <v>1</v>
      </c>
      <c r="S21" s="355">
        <f t="shared" si="3"/>
        <v>0</v>
      </c>
      <c r="T21" s="348">
        <f t="shared" si="0"/>
        <v>0</v>
      </c>
      <c r="U21" s="348">
        <f t="shared" si="1"/>
        <v>0</v>
      </c>
      <c r="V21" s="348">
        <f t="shared" si="2"/>
        <v>0</v>
      </c>
      <c r="W21" s="5" t="s">
        <v>1</v>
      </c>
      <c r="X21" s="340">
        <v>0</v>
      </c>
      <c r="Y21" s="341">
        <v>0</v>
      </c>
      <c r="Z21" s="341">
        <v>0</v>
      </c>
      <c r="AA21" s="341">
        <v>0</v>
      </c>
      <c r="AB21" s="5" t="s">
        <v>1</v>
      </c>
      <c r="AC21" s="340">
        <v>0</v>
      </c>
      <c r="AD21" s="341">
        <v>0</v>
      </c>
      <c r="AE21" s="341">
        <v>0</v>
      </c>
      <c r="AF21" s="364">
        <v>0</v>
      </c>
      <c r="AG21" s="5" t="s">
        <v>1</v>
      </c>
      <c r="AH21" s="340">
        <v>0</v>
      </c>
      <c r="AI21" s="341">
        <v>0</v>
      </c>
      <c r="AJ21" s="341">
        <v>0</v>
      </c>
      <c r="AK21" s="69" t="s">
        <v>1</v>
      </c>
      <c r="AL21" s="340">
        <v>0</v>
      </c>
      <c r="AM21" s="341">
        <v>0</v>
      </c>
      <c r="AN21" s="373">
        <v>0</v>
      </c>
      <c r="AO21" s="5" t="s">
        <v>1</v>
      </c>
      <c r="AP21" s="183" t="s">
        <v>10</v>
      </c>
      <c r="AQ21" s="183" t="s">
        <v>15</v>
      </c>
      <c r="AR21" s="183" t="s">
        <v>12</v>
      </c>
      <c r="AS21" s="41" t="s">
        <v>1</v>
      </c>
    </row>
    <row r="22" spans="1:45" ht="12.75">
      <c r="A22" s="168"/>
      <c r="B22" s="204"/>
      <c r="C22" s="70" t="s">
        <v>13</v>
      </c>
      <c r="D22" s="340">
        <v>0</v>
      </c>
      <c r="E22" s="341">
        <v>0</v>
      </c>
      <c r="F22" s="341">
        <v>0</v>
      </c>
      <c r="G22" s="341">
        <v>0</v>
      </c>
      <c r="H22" s="20" t="s">
        <v>1</v>
      </c>
      <c r="I22" s="340">
        <v>0</v>
      </c>
      <c r="J22" s="341">
        <v>0</v>
      </c>
      <c r="K22" s="341">
        <v>0</v>
      </c>
      <c r="L22" s="341">
        <v>0</v>
      </c>
      <c r="M22" s="20" t="s">
        <v>1</v>
      </c>
      <c r="N22" s="340">
        <v>0</v>
      </c>
      <c r="O22" s="341">
        <v>0</v>
      </c>
      <c r="P22" s="341">
        <v>0</v>
      </c>
      <c r="Q22" s="341">
        <v>0</v>
      </c>
      <c r="R22" s="20" t="s">
        <v>1</v>
      </c>
      <c r="S22" s="355">
        <f t="shared" si="3"/>
        <v>0</v>
      </c>
      <c r="T22" s="348">
        <f t="shared" si="0"/>
        <v>0</v>
      </c>
      <c r="U22" s="348">
        <f t="shared" si="1"/>
        <v>0</v>
      </c>
      <c r="V22" s="348">
        <f t="shared" si="2"/>
        <v>0</v>
      </c>
      <c r="W22" s="5" t="s">
        <v>1</v>
      </c>
      <c r="X22" s="340">
        <v>0</v>
      </c>
      <c r="Y22" s="341">
        <v>0</v>
      </c>
      <c r="Z22" s="341">
        <v>0</v>
      </c>
      <c r="AA22" s="341">
        <v>0</v>
      </c>
      <c r="AB22" s="5" t="s">
        <v>1</v>
      </c>
      <c r="AC22" s="340">
        <v>0</v>
      </c>
      <c r="AD22" s="341">
        <v>0</v>
      </c>
      <c r="AE22" s="341">
        <v>0</v>
      </c>
      <c r="AF22" s="364">
        <v>0</v>
      </c>
      <c r="AG22" s="5" t="s">
        <v>1</v>
      </c>
      <c r="AH22" s="340">
        <v>0</v>
      </c>
      <c r="AI22" s="341">
        <v>0</v>
      </c>
      <c r="AJ22" s="341">
        <v>0</v>
      </c>
      <c r="AK22" s="69" t="s">
        <v>1</v>
      </c>
      <c r="AL22" s="340">
        <v>0</v>
      </c>
      <c r="AM22" s="341">
        <v>0</v>
      </c>
      <c r="AN22" s="373">
        <v>0</v>
      </c>
      <c r="AO22" s="5" t="s">
        <v>1</v>
      </c>
      <c r="AP22" s="183" t="s">
        <v>10</v>
      </c>
      <c r="AQ22" s="183" t="s">
        <v>15</v>
      </c>
      <c r="AR22" s="183" t="s">
        <v>13</v>
      </c>
      <c r="AS22" s="41" t="s">
        <v>1</v>
      </c>
    </row>
    <row r="23" spans="1:45" ht="12.75">
      <c r="A23" s="161" t="s">
        <v>43</v>
      </c>
      <c r="B23" s="206"/>
      <c r="C23" s="199" t="s">
        <v>9</v>
      </c>
      <c r="D23" s="344">
        <v>0</v>
      </c>
      <c r="E23" s="345">
        <v>0</v>
      </c>
      <c r="F23" s="345">
        <v>0</v>
      </c>
      <c r="G23" s="345">
        <v>0</v>
      </c>
      <c r="H23" s="20" t="s">
        <v>1</v>
      </c>
      <c r="I23" s="344">
        <v>0</v>
      </c>
      <c r="J23" s="345">
        <v>0</v>
      </c>
      <c r="K23" s="345">
        <v>0</v>
      </c>
      <c r="L23" s="345">
        <v>0</v>
      </c>
      <c r="M23" s="20" t="s">
        <v>1</v>
      </c>
      <c r="N23" s="344">
        <v>0</v>
      </c>
      <c r="O23" s="345">
        <v>0</v>
      </c>
      <c r="P23" s="345">
        <v>0</v>
      </c>
      <c r="Q23" s="345">
        <v>0</v>
      </c>
      <c r="R23" s="20" t="s">
        <v>1</v>
      </c>
      <c r="S23" s="362">
        <f t="shared" si="3"/>
        <v>0</v>
      </c>
      <c r="T23" s="347">
        <f t="shared" si="0"/>
        <v>0</v>
      </c>
      <c r="U23" s="347">
        <f t="shared" si="1"/>
        <v>0</v>
      </c>
      <c r="V23" s="347">
        <f t="shared" si="2"/>
        <v>0</v>
      </c>
      <c r="W23" s="5" t="s">
        <v>1</v>
      </c>
      <c r="X23" s="344">
        <v>0</v>
      </c>
      <c r="Y23" s="345">
        <v>0</v>
      </c>
      <c r="Z23" s="345">
        <v>0</v>
      </c>
      <c r="AA23" s="345">
        <v>0</v>
      </c>
      <c r="AB23" s="5" t="s">
        <v>1</v>
      </c>
      <c r="AC23" s="344">
        <v>0</v>
      </c>
      <c r="AD23" s="345">
        <v>0</v>
      </c>
      <c r="AE23" s="345">
        <v>0</v>
      </c>
      <c r="AF23" s="366">
        <v>0</v>
      </c>
      <c r="AG23" s="5" t="s">
        <v>1</v>
      </c>
      <c r="AH23" s="344">
        <v>0</v>
      </c>
      <c r="AI23" s="345">
        <v>0</v>
      </c>
      <c r="AJ23" s="345">
        <v>0</v>
      </c>
      <c r="AK23" s="69" t="s">
        <v>1</v>
      </c>
      <c r="AL23" s="344">
        <v>0</v>
      </c>
      <c r="AM23" s="345">
        <v>0</v>
      </c>
      <c r="AN23" s="375">
        <v>0</v>
      </c>
      <c r="AO23" s="5" t="s">
        <v>1</v>
      </c>
      <c r="AP23" s="183" t="s">
        <v>16</v>
      </c>
      <c r="AQ23" s="183" t="s">
        <v>11</v>
      </c>
      <c r="AR23" s="183" t="s">
        <v>9</v>
      </c>
      <c r="AS23" s="41" t="s">
        <v>1</v>
      </c>
    </row>
    <row r="24" spans="1:45" ht="12.75">
      <c r="A24" s="200" t="s">
        <v>231</v>
      </c>
      <c r="B24" s="204"/>
      <c r="C24" s="70" t="s">
        <v>12</v>
      </c>
      <c r="D24" s="340">
        <v>0</v>
      </c>
      <c r="E24" s="341">
        <v>0</v>
      </c>
      <c r="F24" s="341">
        <v>0</v>
      </c>
      <c r="G24" s="341">
        <v>0</v>
      </c>
      <c r="H24" s="20" t="s">
        <v>1</v>
      </c>
      <c r="I24" s="340">
        <v>0</v>
      </c>
      <c r="J24" s="341">
        <v>0</v>
      </c>
      <c r="K24" s="341">
        <v>0</v>
      </c>
      <c r="L24" s="341">
        <v>0</v>
      </c>
      <c r="M24" s="20" t="s">
        <v>1</v>
      </c>
      <c r="N24" s="340">
        <v>0</v>
      </c>
      <c r="O24" s="341">
        <v>0</v>
      </c>
      <c r="P24" s="341">
        <v>0</v>
      </c>
      <c r="Q24" s="341">
        <v>0</v>
      </c>
      <c r="R24" s="20" t="s">
        <v>1</v>
      </c>
      <c r="S24" s="355">
        <f t="shared" si="3"/>
        <v>0</v>
      </c>
      <c r="T24" s="348">
        <f t="shared" si="0"/>
        <v>0</v>
      </c>
      <c r="U24" s="348">
        <f t="shared" si="1"/>
        <v>0</v>
      </c>
      <c r="V24" s="348">
        <f t="shared" si="2"/>
        <v>0</v>
      </c>
      <c r="W24" s="5" t="s">
        <v>1</v>
      </c>
      <c r="X24" s="340">
        <v>0</v>
      </c>
      <c r="Y24" s="341">
        <v>0</v>
      </c>
      <c r="Z24" s="341">
        <v>0</v>
      </c>
      <c r="AA24" s="341">
        <v>0</v>
      </c>
      <c r="AB24" s="5" t="s">
        <v>1</v>
      </c>
      <c r="AC24" s="340">
        <v>0</v>
      </c>
      <c r="AD24" s="341">
        <v>0</v>
      </c>
      <c r="AE24" s="341">
        <v>0</v>
      </c>
      <c r="AF24" s="364">
        <v>0</v>
      </c>
      <c r="AG24" s="5" t="s">
        <v>1</v>
      </c>
      <c r="AH24" s="340">
        <v>0</v>
      </c>
      <c r="AI24" s="341">
        <v>0</v>
      </c>
      <c r="AJ24" s="341">
        <v>0</v>
      </c>
      <c r="AK24" s="69" t="s">
        <v>1</v>
      </c>
      <c r="AL24" s="340">
        <v>0</v>
      </c>
      <c r="AM24" s="341">
        <v>0</v>
      </c>
      <c r="AN24" s="373">
        <v>0</v>
      </c>
      <c r="AO24" s="5" t="s">
        <v>1</v>
      </c>
      <c r="AP24" s="183" t="s">
        <v>16</v>
      </c>
      <c r="AQ24" s="183" t="s">
        <v>11</v>
      </c>
      <c r="AR24" s="183" t="s">
        <v>12</v>
      </c>
      <c r="AS24" s="41" t="s">
        <v>1</v>
      </c>
    </row>
    <row r="25" spans="1:45" ht="12.75">
      <c r="A25" s="200" t="s">
        <v>212</v>
      </c>
      <c r="B25" s="204"/>
      <c r="C25" s="70" t="s">
        <v>13</v>
      </c>
      <c r="D25" s="340">
        <v>0</v>
      </c>
      <c r="E25" s="341">
        <v>0</v>
      </c>
      <c r="F25" s="341">
        <v>0</v>
      </c>
      <c r="G25" s="341">
        <v>0</v>
      </c>
      <c r="H25" s="20" t="s">
        <v>1</v>
      </c>
      <c r="I25" s="340">
        <v>0</v>
      </c>
      <c r="J25" s="341">
        <v>0</v>
      </c>
      <c r="K25" s="341">
        <v>0</v>
      </c>
      <c r="L25" s="341">
        <v>0</v>
      </c>
      <c r="M25" s="20" t="s">
        <v>1</v>
      </c>
      <c r="N25" s="340">
        <v>0</v>
      </c>
      <c r="O25" s="341">
        <v>0</v>
      </c>
      <c r="P25" s="341">
        <v>0</v>
      </c>
      <c r="Q25" s="341">
        <v>0</v>
      </c>
      <c r="R25" s="20" t="s">
        <v>1</v>
      </c>
      <c r="S25" s="355">
        <f t="shared" si="3"/>
        <v>0</v>
      </c>
      <c r="T25" s="348">
        <f t="shared" si="0"/>
        <v>0</v>
      </c>
      <c r="U25" s="348">
        <f t="shared" si="1"/>
        <v>0</v>
      </c>
      <c r="V25" s="348">
        <f t="shared" si="2"/>
        <v>0</v>
      </c>
      <c r="W25" s="5" t="s">
        <v>1</v>
      </c>
      <c r="X25" s="340">
        <v>0</v>
      </c>
      <c r="Y25" s="341">
        <v>0</v>
      </c>
      <c r="Z25" s="341">
        <v>0</v>
      </c>
      <c r="AA25" s="341">
        <v>0</v>
      </c>
      <c r="AB25" s="5" t="s">
        <v>1</v>
      </c>
      <c r="AC25" s="340">
        <v>0</v>
      </c>
      <c r="AD25" s="341">
        <v>0</v>
      </c>
      <c r="AE25" s="341">
        <v>0</v>
      </c>
      <c r="AF25" s="364">
        <v>0</v>
      </c>
      <c r="AG25" s="5" t="s">
        <v>1</v>
      </c>
      <c r="AH25" s="340">
        <v>0</v>
      </c>
      <c r="AI25" s="341">
        <v>0</v>
      </c>
      <c r="AJ25" s="341">
        <v>0</v>
      </c>
      <c r="AK25" s="69" t="s">
        <v>1</v>
      </c>
      <c r="AL25" s="340">
        <v>0</v>
      </c>
      <c r="AM25" s="341">
        <v>0</v>
      </c>
      <c r="AN25" s="373">
        <v>0</v>
      </c>
      <c r="AO25" s="5" t="s">
        <v>1</v>
      </c>
      <c r="AP25" s="183" t="s">
        <v>16</v>
      </c>
      <c r="AQ25" s="183" t="s">
        <v>11</v>
      </c>
      <c r="AR25" s="183" t="s">
        <v>13</v>
      </c>
      <c r="AS25" s="41" t="s">
        <v>1</v>
      </c>
    </row>
    <row r="26" spans="1:45" ht="12.75">
      <c r="A26" s="293" t="s">
        <v>74</v>
      </c>
      <c r="B26" s="205" t="s">
        <v>14</v>
      </c>
      <c r="C26" s="203" t="s">
        <v>9</v>
      </c>
      <c r="D26" s="342">
        <v>0</v>
      </c>
      <c r="E26" s="343">
        <v>0</v>
      </c>
      <c r="F26" s="343">
        <v>0</v>
      </c>
      <c r="G26" s="343">
        <v>0</v>
      </c>
      <c r="H26" s="20" t="s">
        <v>1</v>
      </c>
      <c r="I26" s="342">
        <v>0</v>
      </c>
      <c r="J26" s="343">
        <v>0</v>
      </c>
      <c r="K26" s="343">
        <v>0</v>
      </c>
      <c r="L26" s="343">
        <v>0</v>
      </c>
      <c r="M26" s="20" t="s">
        <v>1</v>
      </c>
      <c r="N26" s="342">
        <v>0</v>
      </c>
      <c r="O26" s="343">
        <v>0</v>
      </c>
      <c r="P26" s="343">
        <v>0</v>
      </c>
      <c r="Q26" s="343">
        <v>0</v>
      </c>
      <c r="R26" s="20" t="s">
        <v>1</v>
      </c>
      <c r="S26" s="361">
        <f t="shared" si="3"/>
        <v>0</v>
      </c>
      <c r="T26" s="356">
        <f t="shared" si="0"/>
        <v>0</v>
      </c>
      <c r="U26" s="356">
        <f t="shared" si="1"/>
        <v>0</v>
      </c>
      <c r="V26" s="356">
        <f t="shared" si="2"/>
        <v>0</v>
      </c>
      <c r="W26" s="5" t="s">
        <v>1</v>
      </c>
      <c r="X26" s="342">
        <v>0</v>
      </c>
      <c r="Y26" s="343">
        <v>0</v>
      </c>
      <c r="Z26" s="343">
        <v>0</v>
      </c>
      <c r="AA26" s="343">
        <v>0</v>
      </c>
      <c r="AB26" s="5" t="s">
        <v>1</v>
      </c>
      <c r="AC26" s="342">
        <v>0</v>
      </c>
      <c r="AD26" s="343">
        <v>0</v>
      </c>
      <c r="AE26" s="343">
        <v>0</v>
      </c>
      <c r="AF26" s="365">
        <v>0</v>
      </c>
      <c r="AG26" s="5" t="s">
        <v>1</v>
      </c>
      <c r="AH26" s="342">
        <v>0</v>
      </c>
      <c r="AI26" s="343">
        <v>0</v>
      </c>
      <c r="AJ26" s="343">
        <v>0</v>
      </c>
      <c r="AK26" s="69" t="s">
        <v>1</v>
      </c>
      <c r="AL26" s="342">
        <v>0</v>
      </c>
      <c r="AM26" s="343">
        <v>0</v>
      </c>
      <c r="AN26" s="374">
        <v>0</v>
      </c>
      <c r="AO26" s="5" t="s">
        <v>1</v>
      </c>
      <c r="AP26" s="183" t="s">
        <v>16</v>
      </c>
      <c r="AQ26" s="183" t="s">
        <v>15</v>
      </c>
      <c r="AR26" s="183" t="s">
        <v>9</v>
      </c>
      <c r="AS26" s="41" t="s">
        <v>1</v>
      </c>
    </row>
    <row r="27" spans="1:45" ht="12.75">
      <c r="A27" s="168"/>
      <c r="B27" s="204"/>
      <c r="C27" s="70" t="s">
        <v>12</v>
      </c>
      <c r="D27" s="340">
        <v>0</v>
      </c>
      <c r="E27" s="341">
        <v>0</v>
      </c>
      <c r="F27" s="341">
        <v>0</v>
      </c>
      <c r="G27" s="341">
        <v>0</v>
      </c>
      <c r="H27" s="20" t="s">
        <v>1</v>
      </c>
      <c r="I27" s="340">
        <v>0</v>
      </c>
      <c r="J27" s="341">
        <v>0</v>
      </c>
      <c r="K27" s="341">
        <v>0</v>
      </c>
      <c r="L27" s="341">
        <v>0</v>
      </c>
      <c r="M27" s="20" t="s">
        <v>1</v>
      </c>
      <c r="N27" s="340">
        <v>0</v>
      </c>
      <c r="O27" s="341">
        <v>0</v>
      </c>
      <c r="P27" s="341">
        <v>0</v>
      </c>
      <c r="Q27" s="341">
        <v>0</v>
      </c>
      <c r="R27" s="20" t="s">
        <v>1</v>
      </c>
      <c r="S27" s="355">
        <f t="shared" si="3"/>
        <v>0</v>
      </c>
      <c r="T27" s="348">
        <f t="shared" si="0"/>
        <v>0</v>
      </c>
      <c r="U27" s="348">
        <f t="shared" si="1"/>
        <v>0</v>
      </c>
      <c r="V27" s="348">
        <f t="shared" si="2"/>
        <v>0</v>
      </c>
      <c r="W27" s="5" t="s">
        <v>1</v>
      </c>
      <c r="X27" s="340">
        <v>0</v>
      </c>
      <c r="Y27" s="341">
        <v>0</v>
      </c>
      <c r="Z27" s="341">
        <v>0</v>
      </c>
      <c r="AA27" s="341">
        <v>0</v>
      </c>
      <c r="AB27" s="5" t="s">
        <v>1</v>
      </c>
      <c r="AC27" s="340">
        <v>0</v>
      </c>
      <c r="AD27" s="341">
        <v>0</v>
      </c>
      <c r="AE27" s="341">
        <v>0</v>
      </c>
      <c r="AF27" s="364">
        <v>0</v>
      </c>
      <c r="AG27" s="5" t="s">
        <v>1</v>
      </c>
      <c r="AH27" s="340">
        <v>0</v>
      </c>
      <c r="AI27" s="341">
        <v>0</v>
      </c>
      <c r="AJ27" s="341">
        <v>0</v>
      </c>
      <c r="AK27" s="69" t="s">
        <v>1</v>
      </c>
      <c r="AL27" s="340">
        <v>0</v>
      </c>
      <c r="AM27" s="341">
        <v>0</v>
      </c>
      <c r="AN27" s="373">
        <v>0</v>
      </c>
      <c r="AO27" s="5" t="s">
        <v>1</v>
      </c>
      <c r="AP27" s="183" t="s">
        <v>16</v>
      </c>
      <c r="AQ27" s="183" t="s">
        <v>15</v>
      </c>
      <c r="AR27" s="183" t="s">
        <v>12</v>
      </c>
      <c r="AS27" s="41" t="s">
        <v>1</v>
      </c>
    </row>
    <row r="28" spans="1:45" ht="12.75">
      <c r="A28" s="168"/>
      <c r="B28" s="204"/>
      <c r="C28" s="70" t="s">
        <v>13</v>
      </c>
      <c r="D28" s="340">
        <v>0</v>
      </c>
      <c r="E28" s="341">
        <v>0</v>
      </c>
      <c r="F28" s="341">
        <v>0</v>
      </c>
      <c r="G28" s="341">
        <v>0</v>
      </c>
      <c r="H28" s="20" t="s">
        <v>1</v>
      </c>
      <c r="I28" s="340">
        <v>0</v>
      </c>
      <c r="J28" s="341">
        <v>0</v>
      </c>
      <c r="K28" s="341">
        <v>0</v>
      </c>
      <c r="L28" s="341">
        <v>0</v>
      </c>
      <c r="M28" s="20" t="s">
        <v>1</v>
      </c>
      <c r="N28" s="340">
        <v>0</v>
      </c>
      <c r="O28" s="341">
        <v>0</v>
      </c>
      <c r="P28" s="341">
        <v>0</v>
      </c>
      <c r="Q28" s="341">
        <v>0</v>
      </c>
      <c r="R28" s="20" t="s">
        <v>1</v>
      </c>
      <c r="S28" s="355">
        <f t="shared" si="3"/>
        <v>0</v>
      </c>
      <c r="T28" s="348">
        <f t="shared" si="0"/>
        <v>0</v>
      </c>
      <c r="U28" s="348">
        <f t="shared" si="1"/>
        <v>0</v>
      </c>
      <c r="V28" s="348">
        <f t="shared" si="2"/>
        <v>0</v>
      </c>
      <c r="W28" s="5" t="s">
        <v>1</v>
      </c>
      <c r="X28" s="340">
        <v>0</v>
      </c>
      <c r="Y28" s="341">
        <v>0</v>
      </c>
      <c r="Z28" s="341">
        <v>0</v>
      </c>
      <c r="AA28" s="341">
        <v>0</v>
      </c>
      <c r="AB28" s="5" t="s">
        <v>1</v>
      </c>
      <c r="AC28" s="340">
        <v>0</v>
      </c>
      <c r="AD28" s="341">
        <v>0</v>
      </c>
      <c r="AE28" s="341">
        <v>0</v>
      </c>
      <c r="AF28" s="364">
        <v>0</v>
      </c>
      <c r="AG28" s="5" t="s">
        <v>1</v>
      </c>
      <c r="AH28" s="340">
        <v>0</v>
      </c>
      <c r="AI28" s="341">
        <v>0</v>
      </c>
      <c r="AJ28" s="341">
        <v>0</v>
      </c>
      <c r="AK28" s="69" t="s">
        <v>1</v>
      </c>
      <c r="AL28" s="340">
        <v>0</v>
      </c>
      <c r="AM28" s="341">
        <v>0</v>
      </c>
      <c r="AN28" s="373">
        <v>0</v>
      </c>
      <c r="AO28" s="5" t="s">
        <v>1</v>
      </c>
      <c r="AP28" s="183" t="s">
        <v>16</v>
      </c>
      <c r="AQ28" s="183" t="s">
        <v>15</v>
      </c>
      <c r="AR28" s="183" t="s">
        <v>13</v>
      </c>
      <c r="AS28" s="41" t="s">
        <v>1</v>
      </c>
    </row>
    <row r="29" spans="1:45" ht="12.75">
      <c r="A29" s="161" t="s">
        <v>42</v>
      </c>
      <c r="B29" s="206"/>
      <c r="C29" s="199" t="s">
        <v>9</v>
      </c>
      <c r="D29" s="344">
        <v>0</v>
      </c>
      <c r="E29" s="345">
        <v>0</v>
      </c>
      <c r="F29" s="345">
        <v>0</v>
      </c>
      <c r="G29" s="345">
        <v>0</v>
      </c>
      <c r="H29" s="20" t="s">
        <v>1</v>
      </c>
      <c r="I29" s="344">
        <v>0</v>
      </c>
      <c r="J29" s="345">
        <v>0</v>
      </c>
      <c r="K29" s="345">
        <v>0</v>
      </c>
      <c r="L29" s="345">
        <v>0</v>
      </c>
      <c r="M29" s="20" t="s">
        <v>1</v>
      </c>
      <c r="N29" s="344">
        <v>0</v>
      </c>
      <c r="O29" s="345">
        <v>0</v>
      </c>
      <c r="P29" s="345">
        <v>0</v>
      </c>
      <c r="Q29" s="345">
        <v>0</v>
      </c>
      <c r="R29" s="20" t="s">
        <v>1</v>
      </c>
      <c r="S29" s="362">
        <f t="shared" si="3"/>
        <v>0</v>
      </c>
      <c r="T29" s="347">
        <f t="shared" si="0"/>
        <v>0</v>
      </c>
      <c r="U29" s="347">
        <f t="shared" si="1"/>
        <v>0</v>
      </c>
      <c r="V29" s="347">
        <f t="shared" si="2"/>
        <v>0</v>
      </c>
      <c r="W29" s="5" t="s">
        <v>1</v>
      </c>
      <c r="X29" s="344">
        <v>0</v>
      </c>
      <c r="Y29" s="345">
        <v>0</v>
      </c>
      <c r="Z29" s="345">
        <v>0</v>
      </c>
      <c r="AA29" s="345">
        <v>0</v>
      </c>
      <c r="AB29" s="5" t="s">
        <v>1</v>
      </c>
      <c r="AC29" s="344">
        <v>0</v>
      </c>
      <c r="AD29" s="345">
        <v>0</v>
      </c>
      <c r="AE29" s="345">
        <v>0</v>
      </c>
      <c r="AF29" s="366">
        <v>0</v>
      </c>
      <c r="AG29" s="5" t="s">
        <v>1</v>
      </c>
      <c r="AH29" s="344">
        <v>0</v>
      </c>
      <c r="AI29" s="345">
        <v>0</v>
      </c>
      <c r="AJ29" s="345">
        <v>0</v>
      </c>
      <c r="AK29" s="69" t="s">
        <v>1</v>
      </c>
      <c r="AL29" s="344">
        <v>0</v>
      </c>
      <c r="AM29" s="345">
        <v>0</v>
      </c>
      <c r="AN29" s="375">
        <v>0</v>
      </c>
      <c r="AO29" s="5" t="s">
        <v>1</v>
      </c>
      <c r="AP29" s="183" t="s">
        <v>17</v>
      </c>
      <c r="AQ29" s="183" t="s">
        <v>11</v>
      </c>
      <c r="AR29" s="183" t="s">
        <v>9</v>
      </c>
      <c r="AS29" s="41" t="s">
        <v>1</v>
      </c>
    </row>
    <row r="30" spans="1:45" ht="12.75">
      <c r="A30" s="200" t="s">
        <v>63</v>
      </c>
      <c r="B30" s="204"/>
      <c r="C30" s="70" t="s">
        <v>12</v>
      </c>
      <c r="D30" s="340">
        <v>0</v>
      </c>
      <c r="E30" s="341">
        <v>0</v>
      </c>
      <c r="F30" s="341">
        <v>0</v>
      </c>
      <c r="G30" s="341">
        <v>0</v>
      </c>
      <c r="H30" s="20" t="s">
        <v>1</v>
      </c>
      <c r="I30" s="340">
        <v>0</v>
      </c>
      <c r="J30" s="341">
        <v>0</v>
      </c>
      <c r="K30" s="341">
        <v>0</v>
      </c>
      <c r="L30" s="341">
        <v>0</v>
      </c>
      <c r="M30" s="20" t="s">
        <v>1</v>
      </c>
      <c r="N30" s="340">
        <v>0</v>
      </c>
      <c r="O30" s="341">
        <v>0</v>
      </c>
      <c r="P30" s="341">
        <v>0</v>
      </c>
      <c r="Q30" s="341">
        <v>0</v>
      </c>
      <c r="R30" s="20" t="s">
        <v>1</v>
      </c>
      <c r="S30" s="355">
        <f t="shared" si="3"/>
        <v>0</v>
      </c>
      <c r="T30" s="348">
        <f t="shared" si="0"/>
        <v>0</v>
      </c>
      <c r="U30" s="348">
        <f t="shared" si="1"/>
        <v>0</v>
      </c>
      <c r="V30" s="348">
        <f t="shared" si="2"/>
        <v>0</v>
      </c>
      <c r="W30" s="5" t="s">
        <v>1</v>
      </c>
      <c r="X30" s="340">
        <v>0</v>
      </c>
      <c r="Y30" s="341">
        <v>0</v>
      </c>
      <c r="Z30" s="341">
        <v>0</v>
      </c>
      <c r="AA30" s="341">
        <v>0</v>
      </c>
      <c r="AB30" s="5" t="s">
        <v>1</v>
      </c>
      <c r="AC30" s="340">
        <v>0</v>
      </c>
      <c r="AD30" s="341">
        <v>0</v>
      </c>
      <c r="AE30" s="341">
        <v>0</v>
      </c>
      <c r="AF30" s="364">
        <v>0</v>
      </c>
      <c r="AG30" s="5" t="s">
        <v>1</v>
      </c>
      <c r="AH30" s="340">
        <v>0</v>
      </c>
      <c r="AI30" s="341">
        <v>0</v>
      </c>
      <c r="AJ30" s="341">
        <v>0</v>
      </c>
      <c r="AK30" s="69" t="s">
        <v>1</v>
      </c>
      <c r="AL30" s="340">
        <v>0</v>
      </c>
      <c r="AM30" s="341">
        <v>0</v>
      </c>
      <c r="AN30" s="373">
        <v>0</v>
      </c>
      <c r="AO30" s="5" t="s">
        <v>1</v>
      </c>
      <c r="AP30" s="183" t="s">
        <v>17</v>
      </c>
      <c r="AQ30" s="183" t="s">
        <v>11</v>
      </c>
      <c r="AR30" s="183" t="s">
        <v>12</v>
      </c>
      <c r="AS30" s="41" t="s">
        <v>1</v>
      </c>
    </row>
    <row r="31" spans="1:45" ht="12.75">
      <c r="A31" s="200" t="s">
        <v>64</v>
      </c>
      <c r="B31" s="204"/>
      <c r="C31" s="70" t="s">
        <v>13</v>
      </c>
      <c r="D31" s="340">
        <v>0</v>
      </c>
      <c r="E31" s="341">
        <v>0</v>
      </c>
      <c r="F31" s="341">
        <v>0</v>
      </c>
      <c r="G31" s="341">
        <v>0</v>
      </c>
      <c r="H31" s="20" t="s">
        <v>1</v>
      </c>
      <c r="I31" s="340">
        <v>0</v>
      </c>
      <c r="J31" s="341">
        <v>0</v>
      </c>
      <c r="K31" s="341">
        <v>0</v>
      </c>
      <c r="L31" s="341">
        <v>0</v>
      </c>
      <c r="M31" s="20" t="s">
        <v>1</v>
      </c>
      <c r="N31" s="340">
        <v>0</v>
      </c>
      <c r="O31" s="341">
        <v>0</v>
      </c>
      <c r="P31" s="341">
        <v>0</v>
      </c>
      <c r="Q31" s="341">
        <v>0</v>
      </c>
      <c r="R31" s="20" t="s">
        <v>1</v>
      </c>
      <c r="S31" s="355">
        <f t="shared" si="3"/>
        <v>0</v>
      </c>
      <c r="T31" s="348">
        <f t="shared" si="0"/>
        <v>0</v>
      </c>
      <c r="U31" s="348">
        <f t="shared" si="1"/>
        <v>0</v>
      </c>
      <c r="V31" s="348">
        <f t="shared" si="2"/>
        <v>0</v>
      </c>
      <c r="W31" s="5" t="s">
        <v>1</v>
      </c>
      <c r="X31" s="340">
        <v>0</v>
      </c>
      <c r="Y31" s="341">
        <v>0</v>
      </c>
      <c r="Z31" s="341">
        <v>0</v>
      </c>
      <c r="AA31" s="341">
        <v>0</v>
      </c>
      <c r="AB31" s="5" t="s">
        <v>1</v>
      </c>
      <c r="AC31" s="340">
        <v>0</v>
      </c>
      <c r="AD31" s="341">
        <v>0</v>
      </c>
      <c r="AE31" s="341">
        <v>0</v>
      </c>
      <c r="AF31" s="364">
        <v>0</v>
      </c>
      <c r="AG31" s="5" t="s">
        <v>1</v>
      </c>
      <c r="AH31" s="340">
        <v>0</v>
      </c>
      <c r="AI31" s="341">
        <v>0</v>
      </c>
      <c r="AJ31" s="341">
        <v>0</v>
      </c>
      <c r="AK31" s="69" t="s">
        <v>1</v>
      </c>
      <c r="AL31" s="340">
        <v>0</v>
      </c>
      <c r="AM31" s="341">
        <v>0</v>
      </c>
      <c r="AN31" s="373">
        <v>0</v>
      </c>
      <c r="AO31" s="5" t="s">
        <v>1</v>
      </c>
      <c r="AP31" s="183" t="s">
        <v>17</v>
      </c>
      <c r="AQ31" s="183" t="s">
        <v>11</v>
      </c>
      <c r="AR31" s="183" t="s">
        <v>13</v>
      </c>
      <c r="AS31" s="41" t="s">
        <v>1</v>
      </c>
    </row>
    <row r="32" spans="1:45" ht="12.75">
      <c r="A32" s="200" t="s">
        <v>70</v>
      </c>
      <c r="B32" s="205" t="s">
        <v>14</v>
      </c>
      <c r="C32" s="203" t="s">
        <v>9</v>
      </c>
      <c r="D32" s="342">
        <v>0</v>
      </c>
      <c r="E32" s="343">
        <v>0</v>
      </c>
      <c r="F32" s="343">
        <v>0</v>
      </c>
      <c r="G32" s="343">
        <v>0</v>
      </c>
      <c r="H32" s="20" t="s">
        <v>1</v>
      </c>
      <c r="I32" s="342">
        <v>0</v>
      </c>
      <c r="J32" s="343">
        <v>0</v>
      </c>
      <c r="K32" s="343">
        <v>0</v>
      </c>
      <c r="L32" s="343">
        <v>0</v>
      </c>
      <c r="M32" s="20" t="s">
        <v>1</v>
      </c>
      <c r="N32" s="342">
        <v>0</v>
      </c>
      <c r="O32" s="343">
        <v>0</v>
      </c>
      <c r="P32" s="343">
        <v>0</v>
      </c>
      <c r="Q32" s="343">
        <v>0</v>
      </c>
      <c r="R32" s="20" t="s">
        <v>1</v>
      </c>
      <c r="S32" s="361">
        <f t="shared" si="3"/>
        <v>0</v>
      </c>
      <c r="T32" s="356">
        <f t="shared" si="0"/>
        <v>0</v>
      </c>
      <c r="U32" s="356">
        <f t="shared" si="1"/>
        <v>0</v>
      </c>
      <c r="V32" s="356">
        <f t="shared" si="2"/>
        <v>0</v>
      </c>
      <c r="W32" s="5" t="s">
        <v>1</v>
      </c>
      <c r="X32" s="342">
        <v>0</v>
      </c>
      <c r="Y32" s="343">
        <v>0</v>
      </c>
      <c r="Z32" s="343">
        <v>0</v>
      </c>
      <c r="AA32" s="343">
        <v>0</v>
      </c>
      <c r="AB32" s="5" t="s">
        <v>1</v>
      </c>
      <c r="AC32" s="342">
        <v>0</v>
      </c>
      <c r="AD32" s="343">
        <v>0</v>
      </c>
      <c r="AE32" s="343">
        <v>0</v>
      </c>
      <c r="AF32" s="365">
        <v>0</v>
      </c>
      <c r="AG32" s="5" t="s">
        <v>1</v>
      </c>
      <c r="AH32" s="342">
        <v>0</v>
      </c>
      <c r="AI32" s="343">
        <v>0</v>
      </c>
      <c r="AJ32" s="343">
        <v>0</v>
      </c>
      <c r="AK32" s="69" t="s">
        <v>1</v>
      </c>
      <c r="AL32" s="342">
        <v>0</v>
      </c>
      <c r="AM32" s="343">
        <v>0</v>
      </c>
      <c r="AN32" s="374">
        <v>0</v>
      </c>
      <c r="AO32" s="5" t="s">
        <v>1</v>
      </c>
      <c r="AP32" s="183" t="s">
        <v>17</v>
      </c>
      <c r="AQ32" s="183" t="s">
        <v>15</v>
      </c>
      <c r="AR32" s="183" t="s">
        <v>9</v>
      </c>
      <c r="AS32" s="41" t="s">
        <v>1</v>
      </c>
    </row>
    <row r="33" spans="1:45" ht="12.75">
      <c r="A33" s="200" t="s">
        <v>65</v>
      </c>
      <c r="B33" s="204"/>
      <c r="C33" s="70" t="s">
        <v>12</v>
      </c>
      <c r="D33" s="340">
        <v>0</v>
      </c>
      <c r="E33" s="341">
        <v>0</v>
      </c>
      <c r="F33" s="341">
        <v>0</v>
      </c>
      <c r="G33" s="341">
        <v>0</v>
      </c>
      <c r="H33" s="20" t="s">
        <v>1</v>
      </c>
      <c r="I33" s="340">
        <v>0</v>
      </c>
      <c r="J33" s="341">
        <v>0</v>
      </c>
      <c r="K33" s="341">
        <v>0</v>
      </c>
      <c r="L33" s="341">
        <v>0</v>
      </c>
      <c r="M33" s="20" t="s">
        <v>1</v>
      </c>
      <c r="N33" s="340">
        <v>0</v>
      </c>
      <c r="O33" s="341">
        <v>0</v>
      </c>
      <c r="P33" s="341">
        <v>0</v>
      </c>
      <c r="Q33" s="341">
        <v>0</v>
      </c>
      <c r="R33" s="20" t="s">
        <v>1</v>
      </c>
      <c r="S33" s="355">
        <f t="shared" si="3"/>
        <v>0</v>
      </c>
      <c r="T33" s="348">
        <f t="shared" si="0"/>
        <v>0</v>
      </c>
      <c r="U33" s="348">
        <f t="shared" si="1"/>
        <v>0</v>
      </c>
      <c r="V33" s="348">
        <f t="shared" si="2"/>
        <v>0</v>
      </c>
      <c r="W33" s="5" t="s">
        <v>1</v>
      </c>
      <c r="X33" s="340">
        <v>0</v>
      </c>
      <c r="Y33" s="341">
        <v>0</v>
      </c>
      <c r="Z33" s="341">
        <v>0</v>
      </c>
      <c r="AA33" s="341">
        <v>0</v>
      </c>
      <c r="AB33" s="5" t="s">
        <v>1</v>
      </c>
      <c r="AC33" s="340">
        <v>0</v>
      </c>
      <c r="AD33" s="341">
        <v>0</v>
      </c>
      <c r="AE33" s="341">
        <v>0</v>
      </c>
      <c r="AF33" s="364">
        <v>0</v>
      </c>
      <c r="AG33" s="5" t="s">
        <v>1</v>
      </c>
      <c r="AH33" s="340">
        <v>0</v>
      </c>
      <c r="AI33" s="341">
        <v>0</v>
      </c>
      <c r="AJ33" s="341">
        <v>0</v>
      </c>
      <c r="AK33" s="69" t="s">
        <v>1</v>
      </c>
      <c r="AL33" s="340">
        <v>0</v>
      </c>
      <c r="AM33" s="341">
        <v>0</v>
      </c>
      <c r="AN33" s="373">
        <v>0</v>
      </c>
      <c r="AO33" s="5" t="s">
        <v>1</v>
      </c>
      <c r="AP33" s="183" t="s">
        <v>17</v>
      </c>
      <c r="AQ33" s="183" t="s">
        <v>15</v>
      </c>
      <c r="AR33" s="183" t="s">
        <v>12</v>
      </c>
      <c r="AS33" s="41" t="s">
        <v>1</v>
      </c>
    </row>
    <row r="34" spans="1:45" ht="12.75">
      <c r="A34" s="168"/>
      <c r="B34" s="204"/>
      <c r="C34" s="70" t="s">
        <v>13</v>
      </c>
      <c r="D34" s="340">
        <v>0</v>
      </c>
      <c r="E34" s="341">
        <v>0</v>
      </c>
      <c r="F34" s="341">
        <v>0</v>
      </c>
      <c r="G34" s="341">
        <v>0</v>
      </c>
      <c r="H34" s="20" t="s">
        <v>1</v>
      </c>
      <c r="I34" s="340">
        <v>0</v>
      </c>
      <c r="J34" s="341">
        <v>0</v>
      </c>
      <c r="K34" s="341">
        <v>0</v>
      </c>
      <c r="L34" s="341">
        <v>0</v>
      </c>
      <c r="M34" s="20" t="s">
        <v>1</v>
      </c>
      <c r="N34" s="340">
        <v>0</v>
      </c>
      <c r="O34" s="341">
        <v>0</v>
      </c>
      <c r="P34" s="341">
        <v>0</v>
      </c>
      <c r="Q34" s="341">
        <v>0</v>
      </c>
      <c r="R34" s="20" t="s">
        <v>1</v>
      </c>
      <c r="S34" s="355">
        <f t="shared" si="3"/>
        <v>0</v>
      </c>
      <c r="T34" s="348">
        <f t="shared" si="0"/>
        <v>0</v>
      </c>
      <c r="U34" s="348">
        <f t="shared" si="1"/>
        <v>0</v>
      </c>
      <c r="V34" s="348">
        <f t="shared" si="2"/>
        <v>0</v>
      </c>
      <c r="W34" s="5" t="s">
        <v>1</v>
      </c>
      <c r="X34" s="340">
        <v>0</v>
      </c>
      <c r="Y34" s="341">
        <v>0</v>
      </c>
      <c r="Z34" s="341">
        <v>0</v>
      </c>
      <c r="AA34" s="341">
        <v>0</v>
      </c>
      <c r="AB34" s="5" t="s">
        <v>1</v>
      </c>
      <c r="AC34" s="340">
        <v>0</v>
      </c>
      <c r="AD34" s="341">
        <v>0</v>
      </c>
      <c r="AE34" s="341">
        <v>0</v>
      </c>
      <c r="AF34" s="364">
        <v>0</v>
      </c>
      <c r="AG34" s="5" t="s">
        <v>1</v>
      </c>
      <c r="AH34" s="340">
        <v>0</v>
      </c>
      <c r="AI34" s="341">
        <v>0</v>
      </c>
      <c r="AJ34" s="341">
        <v>0</v>
      </c>
      <c r="AK34" s="69" t="s">
        <v>1</v>
      </c>
      <c r="AL34" s="340">
        <v>0</v>
      </c>
      <c r="AM34" s="341">
        <v>0</v>
      </c>
      <c r="AN34" s="373">
        <v>0</v>
      </c>
      <c r="AO34" s="5" t="s">
        <v>1</v>
      </c>
      <c r="AP34" s="183" t="s">
        <v>17</v>
      </c>
      <c r="AQ34" s="183" t="s">
        <v>15</v>
      </c>
      <c r="AR34" s="183" t="s">
        <v>13</v>
      </c>
      <c r="AS34" s="41" t="s">
        <v>1</v>
      </c>
    </row>
    <row r="35" spans="1:45" ht="12.75">
      <c r="A35" s="161" t="s">
        <v>41</v>
      </c>
      <c r="B35" s="206"/>
      <c r="C35" s="199" t="s">
        <v>9</v>
      </c>
      <c r="D35" s="344">
        <v>0</v>
      </c>
      <c r="E35" s="345">
        <v>0</v>
      </c>
      <c r="F35" s="345">
        <v>0</v>
      </c>
      <c r="G35" s="345">
        <v>0</v>
      </c>
      <c r="H35" s="20" t="s">
        <v>1</v>
      </c>
      <c r="I35" s="344">
        <v>0</v>
      </c>
      <c r="J35" s="345">
        <v>0</v>
      </c>
      <c r="K35" s="345">
        <v>0</v>
      </c>
      <c r="L35" s="345">
        <v>0</v>
      </c>
      <c r="M35" s="20" t="s">
        <v>1</v>
      </c>
      <c r="N35" s="344">
        <v>0</v>
      </c>
      <c r="O35" s="345">
        <v>0</v>
      </c>
      <c r="P35" s="345">
        <v>0</v>
      </c>
      <c r="Q35" s="345">
        <v>0</v>
      </c>
      <c r="R35" s="20" t="s">
        <v>1</v>
      </c>
      <c r="S35" s="362">
        <f t="shared" si="3"/>
        <v>0</v>
      </c>
      <c r="T35" s="347">
        <f t="shared" si="0"/>
        <v>0</v>
      </c>
      <c r="U35" s="347">
        <f t="shared" si="1"/>
        <v>0</v>
      </c>
      <c r="V35" s="347">
        <f t="shared" si="2"/>
        <v>0</v>
      </c>
      <c r="W35" s="5" t="s">
        <v>1</v>
      </c>
      <c r="X35" s="344">
        <v>0</v>
      </c>
      <c r="Y35" s="345">
        <v>0</v>
      </c>
      <c r="Z35" s="345">
        <v>0</v>
      </c>
      <c r="AA35" s="345">
        <v>0</v>
      </c>
      <c r="AB35" s="5" t="s">
        <v>1</v>
      </c>
      <c r="AC35" s="344">
        <v>0</v>
      </c>
      <c r="AD35" s="345">
        <v>0</v>
      </c>
      <c r="AE35" s="345">
        <v>0</v>
      </c>
      <c r="AF35" s="366">
        <v>0</v>
      </c>
      <c r="AG35" s="5" t="s">
        <v>1</v>
      </c>
      <c r="AH35" s="344">
        <v>0</v>
      </c>
      <c r="AI35" s="345">
        <v>0</v>
      </c>
      <c r="AJ35" s="345">
        <v>0</v>
      </c>
      <c r="AK35" s="69" t="s">
        <v>1</v>
      </c>
      <c r="AL35" s="344">
        <v>0</v>
      </c>
      <c r="AM35" s="345">
        <v>0</v>
      </c>
      <c r="AN35" s="375">
        <v>0</v>
      </c>
      <c r="AO35" s="5" t="s">
        <v>1</v>
      </c>
      <c r="AP35" s="183" t="s">
        <v>18</v>
      </c>
      <c r="AQ35" s="183" t="s">
        <v>11</v>
      </c>
      <c r="AR35" s="183" t="s">
        <v>9</v>
      </c>
      <c r="AS35" s="41" t="s">
        <v>1</v>
      </c>
    </row>
    <row r="36" spans="1:45" ht="12.75">
      <c r="A36" s="200" t="s">
        <v>66</v>
      </c>
      <c r="B36" s="204"/>
      <c r="C36" s="70" t="s">
        <v>12</v>
      </c>
      <c r="D36" s="340">
        <v>0</v>
      </c>
      <c r="E36" s="341">
        <v>0</v>
      </c>
      <c r="F36" s="341">
        <v>0</v>
      </c>
      <c r="G36" s="341">
        <v>0</v>
      </c>
      <c r="H36" s="20" t="s">
        <v>1</v>
      </c>
      <c r="I36" s="340">
        <v>0</v>
      </c>
      <c r="J36" s="341">
        <v>0</v>
      </c>
      <c r="K36" s="341">
        <v>0</v>
      </c>
      <c r="L36" s="341">
        <v>0</v>
      </c>
      <c r="M36" s="20" t="s">
        <v>1</v>
      </c>
      <c r="N36" s="340">
        <v>0</v>
      </c>
      <c r="O36" s="341">
        <v>0</v>
      </c>
      <c r="P36" s="341">
        <v>0</v>
      </c>
      <c r="Q36" s="341">
        <v>0</v>
      </c>
      <c r="R36" s="20" t="s">
        <v>1</v>
      </c>
      <c r="S36" s="355">
        <f t="shared" si="3"/>
        <v>0</v>
      </c>
      <c r="T36" s="348">
        <f t="shared" si="0"/>
        <v>0</v>
      </c>
      <c r="U36" s="348">
        <f t="shared" si="1"/>
        <v>0</v>
      </c>
      <c r="V36" s="348">
        <f t="shared" si="2"/>
        <v>0</v>
      </c>
      <c r="W36" s="5" t="s">
        <v>1</v>
      </c>
      <c r="X36" s="340">
        <v>0</v>
      </c>
      <c r="Y36" s="341">
        <v>0</v>
      </c>
      <c r="Z36" s="341">
        <v>0</v>
      </c>
      <c r="AA36" s="341">
        <v>0</v>
      </c>
      <c r="AB36" s="5" t="s">
        <v>1</v>
      </c>
      <c r="AC36" s="340">
        <v>0</v>
      </c>
      <c r="AD36" s="341">
        <v>0</v>
      </c>
      <c r="AE36" s="341">
        <v>0</v>
      </c>
      <c r="AF36" s="364">
        <v>0</v>
      </c>
      <c r="AG36" s="5" t="s">
        <v>1</v>
      </c>
      <c r="AH36" s="340">
        <v>0</v>
      </c>
      <c r="AI36" s="341">
        <v>0</v>
      </c>
      <c r="AJ36" s="341">
        <v>0</v>
      </c>
      <c r="AK36" s="69" t="s">
        <v>1</v>
      </c>
      <c r="AL36" s="340">
        <v>0</v>
      </c>
      <c r="AM36" s="341">
        <v>0</v>
      </c>
      <c r="AN36" s="373">
        <v>0</v>
      </c>
      <c r="AO36" s="5" t="s">
        <v>1</v>
      </c>
      <c r="AP36" s="183" t="s">
        <v>18</v>
      </c>
      <c r="AQ36" s="183" t="s">
        <v>11</v>
      </c>
      <c r="AR36" s="183" t="s">
        <v>12</v>
      </c>
      <c r="AS36" s="41" t="s">
        <v>1</v>
      </c>
    </row>
    <row r="37" spans="1:45" ht="12.75">
      <c r="A37" s="168"/>
      <c r="B37" s="204"/>
      <c r="C37" s="70" t="s">
        <v>13</v>
      </c>
      <c r="D37" s="340">
        <v>0</v>
      </c>
      <c r="E37" s="341">
        <v>0</v>
      </c>
      <c r="F37" s="341">
        <v>0</v>
      </c>
      <c r="G37" s="341">
        <v>0</v>
      </c>
      <c r="H37" s="20" t="s">
        <v>1</v>
      </c>
      <c r="I37" s="340">
        <v>0</v>
      </c>
      <c r="J37" s="341">
        <v>0</v>
      </c>
      <c r="K37" s="341">
        <v>0</v>
      </c>
      <c r="L37" s="341">
        <v>0</v>
      </c>
      <c r="M37" s="20" t="s">
        <v>1</v>
      </c>
      <c r="N37" s="340">
        <v>0</v>
      </c>
      <c r="O37" s="341">
        <v>0</v>
      </c>
      <c r="P37" s="341">
        <v>0</v>
      </c>
      <c r="Q37" s="341">
        <v>0</v>
      </c>
      <c r="R37" s="20" t="s">
        <v>1</v>
      </c>
      <c r="S37" s="355">
        <f t="shared" si="3"/>
        <v>0</v>
      </c>
      <c r="T37" s="348">
        <f t="shared" si="0"/>
        <v>0</v>
      </c>
      <c r="U37" s="348">
        <f t="shared" si="1"/>
        <v>0</v>
      </c>
      <c r="V37" s="348">
        <f t="shared" si="2"/>
        <v>0</v>
      </c>
      <c r="W37" s="5" t="s">
        <v>1</v>
      </c>
      <c r="X37" s="340">
        <v>0</v>
      </c>
      <c r="Y37" s="341">
        <v>0</v>
      </c>
      <c r="Z37" s="341">
        <v>0</v>
      </c>
      <c r="AA37" s="341">
        <v>0</v>
      </c>
      <c r="AB37" s="5" t="s">
        <v>1</v>
      </c>
      <c r="AC37" s="340">
        <v>0</v>
      </c>
      <c r="AD37" s="341">
        <v>0</v>
      </c>
      <c r="AE37" s="341">
        <v>0</v>
      </c>
      <c r="AF37" s="364">
        <v>0</v>
      </c>
      <c r="AG37" s="5" t="s">
        <v>1</v>
      </c>
      <c r="AH37" s="340">
        <v>0</v>
      </c>
      <c r="AI37" s="341">
        <v>0</v>
      </c>
      <c r="AJ37" s="341">
        <v>0</v>
      </c>
      <c r="AK37" s="69" t="s">
        <v>1</v>
      </c>
      <c r="AL37" s="340">
        <v>0</v>
      </c>
      <c r="AM37" s="341">
        <v>0</v>
      </c>
      <c r="AN37" s="373">
        <v>0</v>
      </c>
      <c r="AO37" s="5" t="s">
        <v>1</v>
      </c>
      <c r="AP37" s="183" t="s">
        <v>18</v>
      </c>
      <c r="AQ37" s="183" t="s">
        <v>11</v>
      </c>
      <c r="AR37" s="183" t="s">
        <v>13</v>
      </c>
      <c r="AS37" s="41" t="s">
        <v>1</v>
      </c>
    </row>
    <row r="38" spans="1:45" ht="12.75">
      <c r="A38" s="201"/>
      <c r="B38" s="205" t="s">
        <v>14</v>
      </c>
      <c r="C38" s="203" t="s">
        <v>9</v>
      </c>
      <c r="D38" s="342">
        <v>0</v>
      </c>
      <c r="E38" s="343">
        <v>0</v>
      </c>
      <c r="F38" s="343">
        <v>0</v>
      </c>
      <c r="G38" s="343">
        <v>0</v>
      </c>
      <c r="H38" s="20" t="s">
        <v>1</v>
      </c>
      <c r="I38" s="342">
        <v>0</v>
      </c>
      <c r="J38" s="343">
        <v>0</v>
      </c>
      <c r="K38" s="343">
        <v>0</v>
      </c>
      <c r="L38" s="343">
        <v>0</v>
      </c>
      <c r="M38" s="20" t="s">
        <v>1</v>
      </c>
      <c r="N38" s="342">
        <v>0</v>
      </c>
      <c r="O38" s="343">
        <v>0</v>
      </c>
      <c r="P38" s="343">
        <v>0</v>
      </c>
      <c r="Q38" s="343">
        <v>0</v>
      </c>
      <c r="R38" s="20" t="s">
        <v>1</v>
      </c>
      <c r="S38" s="361">
        <f t="shared" si="3"/>
        <v>0</v>
      </c>
      <c r="T38" s="356">
        <f t="shared" si="0"/>
        <v>0</v>
      </c>
      <c r="U38" s="356">
        <f t="shared" si="1"/>
        <v>0</v>
      </c>
      <c r="V38" s="356">
        <f t="shared" si="2"/>
        <v>0</v>
      </c>
      <c r="W38" s="5" t="s">
        <v>1</v>
      </c>
      <c r="X38" s="342">
        <v>0</v>
      </c>
      <c r="Y38" s="343">
        <v>0</v>
      </c>
      <c r="Z38" s="343">
        <v>0</v>
      </c>
      <c r="AA38" s="343">
        <v>0</v>
      </c>
      <c r="AB38" s="5" t="s">
        <v>1</v>
      </c>
      <c r="AC38" s="342">
        <v>0</v>
      </c>
      <c r="AD38" s="343">
        <v>0</v>
      </c>
      <c r="AE38" s="343">
        <v>0</v>
      </c>
      <c r="AF38" s="365">
        <v>0</v>
      </c>
      <c r="AG38" s="5" t="s">
        <v>1</v>
      </c>
      <c r="AH38" s="342">
        <v>0</v>
      </c>
      <c r="AI38" s="343">
        <v>0</v>
      </c>
      <c r="AJ38" s="343">
        <v>0</v>
      </c>
      <c r="AK38" s="69" t="s">
        <v>1</v>
      </c>
      <c r="AL38" s="342">
        <v>0</v>
      </c>
      <c r="AM38" s="343">
        <v>0</v>
      </c>
      <c r="AN38" s="374">
        <v>0</v>
      </c>
      <c r="AO38" s="5" t="s">
        <v>1</v>
      </c>
      <c r="AP38" s="183" t="s">
        <v>18</v>
      </c>
      <c r="AQ38" s="183" t="s">
        <v>15</v>
      </c>
      <c r="AR38" s="183" t="s">
        <v>9</v>
      </c>
      <c r="AS38" s="41" t="s">
        <v>1</v>
      </c>
    </row>
    <row r="39" spans="1:45" ht="12.75">
      <c r="A39" s="168"/>
      <c r="B39" s="204"/>
      <c r="C39" s="70" t="s">
        <v>12</v>
      </c>
      <c r="D39" s="340">
        <v>0</v>
      </c>
      <c r="E39" s="341">
        <v>0</v>
      </c>
      <c r="F39" s="341">
        <v>0</v>
      </c>
      <c r="G39" s="341">
        <v>0</v>
      </c>
      <c r="H39" s="20" t="s">
        <v>1</v>
      </c>
      <c r="I39" s="340">
        <v>0</v>
      </c>
      <c r="J39" s="341">
        <v>0</v>
      </c>
      <c r="K39" s="341">
        <v>0</v>
      </c>
      <c r="L39" s="341">
        <v>0</v>
      </c>
      <c r="M39" s="20" t="s">
        <v>1</v>
      </c>
      <c r="N39" s="340">
        <v>0</v>
      </c>
      <c r="O39" s="341">
        <v>0</v>
      </c>
      <c r="P39" s="341">
        <v>0</v>
      </c>
      <c r="Q39" s="341">
        <v>0</v>
      </c>
      <c r="R39" s="20" t="s">
        <v>1</v>
      </c>
      <c r="S39" s="355">
        <f t="shared" si="3"/>
        <v>0</v>
      </c>
      <c r="T39" s="348">
        <f t="shared" si="0"/>
        <v>0</v>
      </c>
      <c r="U39" s="348">
        <f t="shared" si="1"/>
        <v>0</v>
      </c>
      <c r="V39" s="348">
        <f t="shared" si="2"/>
        <v>0</v>
      </c>
      <c r="W39" s="5" t="s">
        <v>1</v>
      </c>
      <c r="X39" s="340">
        <v>0</v>
      </c>
      <c r="Y39" s="341">
        <v>0</v>
      </c>
      <c r="Z39" s="341">
        <v>0</v>
      </c>
      <c r="AA39" s="341">
        <v>0</v>
      </c>
      <c r="AB39" s="5" t="s">
        <v>1</v>
      </c>
      <c r="AC39" s="340">
        <v>0</v>
      </c>
      <c r="AD39" s="341">
        <v>0</v>
      </c>
      <c r="AE39" s="341">
        <v>0</v>
      </c>
      <c r="AF39" s="364">
        <v>0</v>
      </c>
      <c r="AG39" s="5" t="s">
        <v>1</v>
      </c>
      <c r="AH39" s="340">
        <v>0</v>
      </c>
      <c r="AI39" s="341">
        <v>0</v>
      </c>
      <c r="AJ39" s="341">
        <v>0</v>
      </c>
      <c r="AK39" s="69" t="s">
        <v>1</v>
      </c>
      <c r="AL39" s="340">
        <v>0</v>
      </c>
      <c r="AM39" s="341">
        <v>0</v>
      </c>
      <c r="AN39" s="373">
        <v>0</v>
      </c>
      <c r="AO39" s="5" t="s">
        <v>1</v>
      </c>
      <c r="AP39" s="183" t="s">
        <v>18</v>
      </c>
      <c r="AQ39" s="183" t="s">
        <v>15</v>
      </c>
      <c r="AR39" s="183" t="s">
        <v>12</v>
      </c>
      <c r="AS39" s="41" t="s">
        <v>1</v>
      </c>
    </row>
    <row r="40" spans="1:45" ht="12.75">
      <c r="A40" s="168"/>
      <c r="B40" s="204"/>
      <c r="C40" s="70" t="s">
        <v>13</v>
      </c>
      <c r="D40" s="340">
        <v>0</v>
      </c>
      <c r="E40" s="341">
        <v>0</v>
      </c>
      <c r="F40" s="341">
        <v>0</v>
      </c>
      <c r="G40" s="341">
        <v>0</v>
      </c>
      <c r="H40" s="20" t="s">
        <v>1</v>
      </c>
      <c r="I40" s="340">
        <v>0</v>
      </c>
      <c r="J40" s="341">
        <v>0</v>
      </c>
      <c r="K40" s="341">
        <v>0</v>
      </c>
      <c r="L40" s="341">
        <v>0</v>
      </c>
      <c r="M40" s="20" t="s">
        <v>1</v>
      </c>
      <c r="N40" s="340">
        <v>0</v>
      </c>
      <c r="O40" s="341">
        <v>0</v>
      </c>
      <c r="P40" s="341">
        <v>0</v>
      </c>
      <c r="Q40" s="341">
        <v>0</v>
      </c>
      <c r="R40" s="20" t="s">
        <v>1</v>
      </c>
      <c r="S40" s="355">
        <f t="shared" si="3"/>
        <v>0</v>
      </c>
      <c r="T40" s="348">
        <f t="shared" si="0"/>
        <v>0</v>
      </c>
      <c r="U40" s="348">
        <f t="shared" si="1"/>
        <v>0</v>
      </c>
      <c r="V40" s="348">
        <f t="shared" si="2"/>
        <v>0</v>
      </c>
      <c r="W40" s="5" t="s">
        <v>1</v>
      </c>
      <c r="X40" s="340">
        <v>0</v>
      </c>
      <c r="Y40" s="341">
        <v>0</v>
      </c>
      <c r="Z40" s="341">
        <v>0</v>
      </c>
      <c r="AA40" s="341">
        <v>0</v>
      </c>
      <c r="AB40" s="5" t="s">
        <v>1</v>
      </c>
      <c r="AC40" s="340">
        <v>0</v>
      </c>
      <c r="AD40" s="341">
        <v>0</v>
      </c>
      <c r="AE40" s="341">
        <v>0</v>
      </c>
      <c r="AF40" s="364">
        <v>0</v>
      </c>
      <c r="AG40" s="5" t="s">
        <v>1</v>
      </c>
      <c r="AH40" s="340">
        <v>0</v>
      </c>
      <c r="AI40" s="341">
        <v>0</v>
      </c>
      <c r="AJ40" s="341">
        <v>0</v>
      </c>
      <c r="AK40" s="69" t="s">
        <v>1</v>
      </c>
      <c r="AL40" s="340">
        <v>0</v>
      </c>
      <c r="AM40" s="341">
        <v>0</v>
      </c>
      <c r="AN40" s="373">
        <v>0</v>
      </c>
      <c r="AO40" s="5" t="s">
        <v>1</v>
      </c>
      <c r="AP40" s="183" t="s">
        <v>18</v>
      </c>
      <c r="AQ40" s="183" t="s">
        <v>15</v>
      </c>
      <c r="AR40" s="183" t="s">
        <v>13</v>
      </c>
      <c r="AS40" s="41" t="s">
        <v>1</v>
      </c>
    </row>
    <row r="41" spans="1:45" ht="12.75">
      <c r="A41" s="161" t="s">
        <v>19</v>
      </c>
      <c r="B41" s="206"/>
      <c r="C41" s="199" t="s">
        <v>9</v>
      </c>
      <c r="D41" s="344">
        <v>0</v>
      </c>
      <c r="E41" s="345">
        <v>0</v>
      </c>
      <c r="F41" s="345">
        <v>0</v>
      </c>
      <c r="G41" s="345">
        <v>0</v>
      </c>
      <c r="H41" s="20" t="s">
        <v>1</v>
      </c>
      <c r="I41" s="344">
        <v>0</v>
      </c>
      <c r="J41" s="345">
        <v>0</v>
      </c>
      <c r="K41" s="345">
        <v>0</v>
      </c>
      <c r="L41" s="345">
        <v>0</v>
      </c>
      <c r="M41" s="20" t="s">
        <v>1</v>
      </c>
      <c r="N41" s="344">
        <v>0</v>
      </c>
      <c r="O41" s="345">
        <v>0</v>
      </c>
      <c r="P41" s="345">
        <v>0</v>
      </c>
      <c r="Q41" s="345">
        <v>0</v>
      </c>
      <c r="R41" s="20" t="s">
        <v>1</v>
      </c>
      <c r="S41" s="362">
        <f t="shared" si="3"/>
        <v>0</v>
      </c>
      <c r="T41" s="347">
        <f t="shared" si="0"/>
        <v>0</v>
      </c>
      <c r="U41" s="347">
        <f t="shared" si="1"/>
        <v>0</v>
      </c>
      <c r="V41" s="347">
        <f t="shared" si="2"/>
        <v>0</v>
      </c>
      <c r="W41" s="5" t="s">
        <v>1</v>
      </c>
      <c r="X41" s="344">
        <v>0</v>
      </c>
      <c r="Y41" s="345">
        <v>0</v>
      </c>
      <c r="Z41" s="345">
        <v>0</v>
      </c>
      <c r="AA41" s="345">
        <v>0</v>
      </c>
      <c r="AB41" s="5" t="s">
        <v>1</v>
      </c>
      <c r="AC41" s="344">
        <v>0</v>
      </c>
      <c r="AD41" s="345">
        <v>0</v>
      </c>
      <c r="AE41" s="345">
        <v>0</v>
      </c>
      <c r="AF41" s="366">
        <v>0</v>
      </c>
      <c r="AG41" s="5" t="s">
        <v>1</v>
      </c>
      <c r="AH41" s="344">
        <v>0</v>
      </c>
      <c r="AI41" s="345">
        <v>0</v>
      </c>
      <c r="AJ41" s="345">
        <v>0</v>
      </c>
      <c r="AK41" s="69" t="s">
        <v>1</v>
      </c>
      <c r="AL41" s="344">
        <v>0</v>
      </c>
      <c r="AM41" s="345">
        <v>0</v>
      </c>
      <c r="AN41" s="375">
        <v>0</v>
      </c>
      <c r="AO41" s="5" t="s">
        <v>1</v>
      </c>
      <c r="AP41" s="183" t="s">
        <v>20</v>
      </c>
      <c r="AQ41" s="183" t="s">
        <v>11</v>
      </c>
      <c r="AR41" s="183" t="s">
        <v>9</v>
      </c>
      <c r="AS41" s="41" t="s">
        <v>1</v>
      </c>
    </row>
    <row r="42" spans="1:45" ht="12.75">
      <c r="A42" s="168"/>
      <c r="B42" s="204"/>
      <c r="C42" s="70" t="s">
        <v>12</v>
      </c>
      <c r="D42" s="340">
        <v>0</v>
      </c>
      <c r="E42" s="341">
        <v>0</v>
      </c>
      <c r="F42" s="341">
        <v>0</v>
      </c>
      <c r="G42" s="341">
        <v>0</v>
      </c>
      <c r="H42" s="20" t="s">
        <v>1</v>
      </c>
      <c r="I42" s="340">
        <v>0</v>
      </c>
      <c r="J42" s="341">
        <v>0</v>
      </c>
      <c r="K42" s="341">
        <v>0</v>
      </c>
      <c r="L42" s="341">
        <v>0</v>
      </c>
      <c r="M42" s="20" t="s">
        <v>1</v>
      </c>
      <c r="N42" s="340">
        <v>0</v>
      </c>
      <c r="O42" s="341">
        <v>0</v>
      </c>
      <c r="P42" s="341">
        <v>0</v>
      </c>
      <c r="Q42" s="341">
        <v>0</v>
      </c>
      <c r="R42" s="20" t="s">
        <v>1</v>
      </c>
      <c r="S42" s="355">
        <f t="shared" si="3"/>
        <v>0</v>
      </c>
      <c r="T42" s="348">
        <f t="shared" si="0"/>
        <v>0</v>
      </c>
      <c r="U42" s="348">
        <f t="shared" si="1"/>
        <v>0</v>
      </c>
      <c r="V42" s="348">
        <f t="shared" si="2"/>
        <v>0</v>
      </c>
      <c r="W42" s="5" t="s">
        <v>1</v>
      </c>
      <c r="X42" s="340">
        <v>0</v>
      </c>
      <c r="Y42" s="341">
        <v>0</v>
      </c>
      <c r="Z42" s="341">
        <v>0</v>
      </c>
      <c r="AA42" s="341">
        <v>0</v>
      </c>
      <c r="AB42" s="5" t="s">
        <v>1</v>
      </c>
      <c r="AC42" s="340">
        <v>0</v>
      </c>
      <c r="AD42" s="341">
        <v>0</v>
      </c>
      <c r="AE42" s="341">
        <v>0</v>
      </c>
      <c r="AF42" s="364">
        <v>0</v>
      </c>
      <c r="AG42" s="5" t="s">
        <v>1</v>
      </c>
      <c r="AH42" s="340">
        <v>0</v>
      </c>
      <c r="AI42" s="341">
        <v>0</v>
      </c>
      <c r="AJ42" s="341">
        <v>0</v>
      </c>
      <c r="AK42" s="69" t="s">
        <v>1</v>
      </c>
      <c r="AL42" s="340">
        <v>0</v>
      </c>
      <c r="AM42" s="341">
        <v>0</v>
      </c>
      <c r="AN42" s="373">
        <v>0</v>
      </c>
      <c r="AO42" s="5" t="s">
        <v>1</v>
      </c>
      <c r="AP42" s="183" t="s">
        <v>20</v>
      </c>
      <c r="AQ42" s="183" t="s">
        <v>11</v>
      </c>
      <c r="AR42" s="183" t="s">
        <v>12</v>
      </c>
      <c r="AS42" s="41" t="s">
        <v>1</v>
      </c>
    </row>
    <row r="43" spans="1:45" ht="12.75">
      <c r="A43" s="168"/>
      <c r="B43" s="204"/>
      <c r="C43" s="70" t="s">
        <v>13</v>
      </c>
      <c r="D43" s="340">
        <v>0</v>
      </c>
      <c r="E43" s="341">
        <v>0</v>
      </c>
      <c r="F43" s="341">
        <v>0</v>
      </c>
      <c r="G43" s="341">
        <v>0</v>
      </c>
      <c r="H43" s="20" t="s">
        <v>1</v>
      </c>
      <c r="I43" s="340">
        <v>0</v>
      </c>
      <c r="J43" s="341">
        <v>0</v>
      </c>
      <c r="K43" s="341">
        <v>0</v>
      </c>
      <c r="L43" s="341">
        <v>0</v>
      </c>
      <c r="M43" s="20" t="s">
        <v>1</v>
      </c>
      <c r="N43" s="340">
        <v>0</v>
      </c>
      <c r="O43" s="341">
        <v>0</v>
      </c>
      <c r="P43" s="341">
        <v>0</v>
      </c>
      <c r="Q43" s="341">
        <v>0</v>
      </c>
      <c r="R43" s="20" t="s">
        <v>1</v>
      </c>
      <c r="S43" s="355">
        <f t="shared" si="3"/>
        <v>0</v>
      </c>
      <c r="T43" s="348">
        <f t="shared" si="0"/>
        <v>0</v>
      </c>
      <c r="U43" s="348">
        <f t="shared" si="1"/>
        <v>0</v>
      </c>
      <c r="V43" s="348">
        <f t="shared" si="2"/>
        <v>0</v>
      </c>
      <c r="W43" s="5" t="s">
        <v>1</v>
      </c>
      <c r="X43" s="340">
        <v>0</v>
      </c>
      <c r="Y43" s="341">
        <v>0</v>
      </c>
      <c r="Z43" s="341">
        <v>0</v>
      </c>
      <c r="AA43" s="341">
        <v>0</v>
      </c>
      <c r="AB43" s="5" t="s">
        <v>1</v>
      </c>
      <c r="AC43" s="340">
        <v>0</v>
      </c>
      <c r="AD43" s="341">
        <v>0</v>
      </c>
      <c r="AE43" s="341">
        <v>0</v>
      </c>
      <c r="AF43" s="364">
        <v>0</v>
      </c>
      <c r="AG43" s="5" t="s">
        <v>1</v>
      </c>
      <c r="AH43" s="340">
        <v>0</v>
      </c>
      <c r="AI43" s="341">
        <v>0</v>
      </c>
      <c r="AJ43" s="341">
        <v>0</v>
      </c>
      <c r="AK43" s="69" t="s">
        <v>1</v>
      </c>
      <c r="AL43" s="340">
        <v>0</v>
      </c>
      <c r="AM43" s="341">
        <v>0</v>
      </c>
      <c r="AN43" s="373">
        <v>0</v>
      </c>
      <c r="AO43" s="5" t="s">
        <v>1</v>
      </c>
      <c r="AP43" s="183" t="s">
        <v>20</v>
      </c>
      <c r="AQ43" s="183" t="s">
        <v>11</v>
      </c>
      <c r="AR43" s="183" t="s">
        <v>13</v>
      </c>
      <c r="AS43" s="41" t="s">
        <v>1</v>
      </c>
    </row>
    <row r="44" spans="1:45" ht="12.75">
      <c r="A44" s="168"/>
      <c r="B44" s="205" t="s">
        <v>14</v>
      </c>
      <c r="C44" s="203" t="s">
        <v>9</v>
      </c>
      <c r="D44" s="342">
        <v>0</v>
      </c>
      <c r="E44" s="343">
        <v>0</v>
      </c>
      <c r="F44" s="343">
        <v>0</v>
      </c>
      <c r="G44" s="343">
        <v>0</v>
      </c>
      <c r="H44" s="20" t="s">
        <v>1</v>
      </c>
      <c r="I44" s="342">
        <v>0</v>
      </c>
      <c r="J44" s="343">
        <v>0</v>
      </c>
      <c r="K44" s="343">
        <v>0</v>
      </c>
      <c r="L44" s="343">
        <v>0</v>
      </c>
      <c r="M44" s="20" t="s">
        <v>1</v>
      </c>
      <c r="N44" s="342">
        <v>0</v>
      </c>
      <c r="O44" s="343">
        <v>0</v>
      </c>
      <c r="P44" s="343">
        <v>0</v>
      </c>
      <c r="Q44" s="343">
        <v>0</v>
      </c>
      <c r="R44" s="20" t="s">
        <v>1</v>
      </c>
      <c r="S44" s="361">
        <f t="shared" si="3"/>
        <v>0</v>
      </c>
      <c r="T44" s="356">
        <f t="shared" si="0"/>
        <v>0</v>
      </c>
      <c r="U44" s="356">
        <f t="shared" si="1"/>
        <v>0</v>
      </c>
      <c r="V44" s="356">
        <f t="shared" si="2"/>
        <v>0</v>
      </c>
      <c r="W44" s="5" t="s">
        <v>1</v>
      </c>
      <c r="X44" s="342">
        <v>0</v>
      </c>
      <c r="Y44" s="343">
        <v>0</v>
      </c>
      <c r="Z44" s="343">
        <v>0</v>
      </c>
      <c r="AA44" s="343">
        <v>0</v>
      </c>
      <c r="AB44" s="5" t="s">
        <v>1</v>
      </c>
      <c r="AC44" s="342">
        <v>0</v>
      </c>
      <c r="AD44" s="343">
        <v>0</v>
      </c>
      <c r="AE44" s="343">
        <v>0</v>
      </c>
      <c r="AF44" s="365">
        <v>0</v>
      </c>
      <c r="AG44" s="5" t="s">
        <v>1</v>
      </c>
      <c r="AH44" s="342">
        <v>0</v>
      </c>
      <c r="AI44" s="343">
        <v>0</v>
      </c>
      <c r="AJ44" s="343">
        <v>0</v>
      </c>
      <c r="AK44" s="69" t="s">
        <v>1</v>
      </c>
      <c r="AL44" s="342">
        <v>0</v>
      </c>
      <c r="AM44" s="343">
        <v>0</v>
      </c>
      <c r="AN44" s="374">
        <v>0</v>
      </c>
      <c r="AO44" s="5" t="s">
        <v>1</v>
      </c>
      <c r="AP44" s="183" t="s">
        <v>20</v>
      </c>
      <c r="AQ44" s="183" t="s">
        <v>15</v>
      </c>
      <c r="AR44" s="183" t="s">
        <v>9</v>
      </c>
      <c r="AS44" s="41" t="s">
        <v>1</v>
      </c>
    </row>
    <row r="45" spans="1:45" ht="12.75">
      <c r="A45" s="168"/>
      <c r="B45" s="204"/>
      <c r="C45" s="70" t="s">
        <v>12</v>
      </c>
      <c r="D45" s="340">
        <v>0</v>
      </c>
      <c r="E45" s="341">
        <v>0</v>
      </c>
      <c r="F45" s="341">
        <v>0</v>
      </c>
      <c r="G45" s="341">
        <v>0</v>
      </c>
      <c r="H45" s="20" t="s">
        <v>1</v>
      </c>
      <c r="I45" s="340">
        <v>0</v>
      </c>
      <c r="J45" s="341">
        <v>0</v>
      </c>
      <c r="K45" s="341">
        <v>0</v>
      </c>
      <c r="L45" s="341">
        <v>0</v>
      </c>
      <c r="M45" s="20" t="s">
        <v>1</v>
      </c>
      <c r="N45" s="340">
        <v>0</v>
      </c>
      <c r="O45" s="341">
        <v>0</v>
      </c>
      <c r="P45" s="341">
        <v>0</v>
      </c>
      <c r="Q45" s="341">
        <v>0</v>
      </c>
      <c r="R45" s="20" t="s">
        <v>1</v>
      </c>
      <c r="S45" s="355">
        <f t="shared" si="3"/>
        <v>0</v>
      </c>
      <c r="T45" s="348">
        <f t="shared" si="0"/>
        <v>0</v>
      </c>
      <c r="U45" s="348">
        <f t="shared" si="1"/>
        <v>0</v>
      </c>
      <c r="V45" s="348">
        <f t="shared" si="2"/>
        <v>0</v>
      </c>
      <c r="W45" s="5" t="s">
        <v>1</v>
      </c>
      <c r="X45" s="340">
        <v>0</v>
      </c>
      <c r="Y45" s="341">
        <v>0</v>
      </c>
      <c r="Z45" s="341">
        <v>0</v>
      </c>
      <c r="AA45" s="341">
        <v>0</v>
      </c>
      <c r="AB45" s="5" t="s">
        <v>1</v>
      </c>
      <c r="AC45" s="340">
        <v>0</v>
      </c>
      <c r="AD45" s="341">
        <v>0</v>
      </c>
      <c r="AE45" s="341">
        <v>0</v>
      </c>
      <c r="AF45" s="364">
        <v>0</v>
      </c>
      <c r="AG45" s="5" t="s">
        <v>1</v>
      </c>
      <c r="AH45" s="340">
        <v>0</v>
      </c>
      <c r="AI45" s="341">
        <v>0</v>
      </c>
      <c r="AJ45" s="341">
        <v>0</v>
      </c>
      <c r="AK45" s="69" t="s">
        <v>1</v>
      </c>
      <c r="AL45" s="340">
        <v>0</v>
      </c>
      <c r="AM45" s="341">
        <v>0</v>
      </c>
      <c r="AN45" s="373">
        <v>0</v>
      </c>
      <c r="AO45" s="5" t="s">
        <v>1</v>
      </c>
      <c r="AP45" s="183" t="s">
        <v>20</v>
      </c>
      <c r="AQ45" s="183" t="s">
        <v>15</v>
      </c>
      <c r="AR45" s="183" t="s">
        <v>12</v>
      </c>
      <c r="AS45" s="41" t="s">
        <v>1</v>
      </c>
    </row>
    <row r="46" spans="1:45" ht="12.75">
      <c r="A46" s="168"/>
      <c r="B46" s="204"/>
      <c r="C46" s="70" t="s">
        <v>13</v>
      </c>
      <c r="D46" s="340">
        <v>0</v>
      </c>
      <c r="E46" s="341">
        <v>0</v>
      </c>
      <c r="F46" s="341">
        <v>0</v>
      </c>
      <c r="G46" s="341">
        <v>0</v>
      </c>
      <c r="H46" s="20" t="s">
        <v>1</v>
      </c>
      <c r="I46" s="340">
        <v>0</v>
      </c>
      <c r="J46" s="341">
        <v>0</v>
      </c>
      <c r="K46" s="341">
        <v>0</v>
      </c>
      <c r="L46" s="341">
        <v>0</v>
      </c>
      <c r="M46" s="20" t="s">
        <v>1</v>
      </c>
      <c r="N46" s="340">
        <v>0</v>
      </c>
      <c r="O46" s="341">
        <v>0</v>
      </c>
      <c r="P46" s="341">
        <v>0</v>
      </c>
      <c r="Q46" s="341">
        <v>0</v>
      </c>
      <c r="R46" s="20" t="s">
        <v>1</v>
      </c>
      <c r="S46" s="355">
        <f t="shared" si="3"/>
        <v>0</v>
      </c>
      <c r="T46" s="348">
        <f t="shared" si="0"/>
        <v>0</v>
      </c>
      <c r="U46" s="348">
        <f t="shared" si="1"/>
        <v>0</v>
      </c>
      <c r="V46" s="348">
        <f t="shared" si="2"/>
        <v>0</v>
      </c>
      <c r="W46" s="5" t="s">
        <v>1</v>
      </c>
      <c r="X46" s="340">
        <v>0</v>
      </c>
      <c r="Y46" s="341">
        <v>0</v>
      </c>
      <c r="Z46" s="341">
        <v>0</v>
      </c>
      <c r="AA46" s="341">
        <v>0</v>
      </c>
      <c r="AB46" s="5" t="s">
        <v>1</v>
      </c>
      <c r="AC46" s="340">
        <v>0</v>
      </c>
      <c r="AD46" s="341">
        <v>0</v>
      </c>
      <c r="AE46" s="341">
        <v>0</v>
      </c>
      <c r="AF46" s="364">
        <v>0</v>
      </c>
      <c r="AG46" s="5" t="s">
        <v>1</v>
      </c>
      <c r="AH46" s="340">
        <v>0</v>
      </c>
      <c r="AI46" s="341">
        <v>0</v>
      </c>
      <c r="AJ46" s="341">
        <v>0</v>
      </c>
      <c r="AK46" s="69" t="s">
        <v>1</v>
      </c>
      <c r="AL46" s="340">
        <v>0</v>
      </c>
      <c r="AM46" s="341">
        <v>0</v>
      </c>
      <c r="AN46" s="373">
        <v>0</v>
      </c>
      <c r="AO46" s="5" t="s">
        <v>1</v>
      </c>
      <c r="AP46" s="183" t="s">
        <v>20</v>
      </c>
      <c r="AQ46" s="183" t="s">
        <v>15</v>
      </c>
      <c r="AR46" s="183" t="s">
        <v>13</v>
      </c>
      <c r="AS46" s="41" t="s">
        <v>1</v>
      </c>
    </row>
    <row r="47" spans="1:45" ht="12.75">
      <c r="A47" s="161" t="s">
        <v>67</v>
      </c>
      <c r="B47" s="206"/>
      <c r="C47" s="199" t="s">
        <v>9</v>
      </c>
      <c r="D47" s="344">
        <v>0</v>
      </c>
      <c r="E47" s="345">
        <v>0</v>
      </c>
      <c r="F47" s="345">
        <v>0</v>
      </c>
      <c r="G47" s="345">
        <v>0</v>
      </c>
      <c r="H47" s="20" t="s">
        <v>1</v>
      </c>
      <c r="I47" s="344">
        <v>0</v>
      </c>
      <c r="J47" s="345">
        <v>0</v>
      </c>
      <c r="K47" s="345">
        <v>0</v>
      </c>
      <c r="L47" s="345">
        <v>0</v>
      </c>
      <c r="M47" s="20" t="s">
        <v>1</v>
      </c>
      <c r="N47" s="344">
        <v>0</v>
      </c>
      <c r="O47" s="345">
        <v>0</v>
      </c>
      <c r="P47" s="345">
        <v>0</v>
      </c>
      <c r="Q47" s="345">
        <v>0</v>
      </c>
      <c r="R47" s="20" t="s">
        <v>1</v>
      </c>
      <c r="S47" s="362">
        <f t="shared" si="3"/>
        <v>0</v>
      </c>
      <c r="T47" s="347">
        <f t="shared" si="0"/>
        <v>0</v>
      </c>
      <c r="U47" s="347">
        <f t="shared" si="1"/>
        <v>0</v>
      </c>
      <c r="V47" s="347">
        <f t="shared" si="2"/>
        <v>0</v>
      </c>
      <c r="W47" s="5" t="s">
        <v>1</v>
      </c>
      <c r="X47" s="344">
        <v>0</v>
      </c>
      <c r="Y47" s="345">
        <v>0</v>
      </c>
      <c r="Z47" s="345">
        <v>0</v>
      </c>
      <c r="AA47" s="345">
        <v>0</v>
      </c>
      <c r="AB47" s="5" t="s">
        <v>1</v>
      </c>
      <c r="AC47" s="344">
        <v>0</v>
      </c>
      <c r="AD47" s="345">
        <v>0</v>
      </c>
      <c r="AE47" s="345">
        <v>0</v>
      </c>
      <c r="AF47" s="366">
        <v>0</v>
      </c>
      <c r="AG47" s="5" t="s">
        <v>1</v>
      </c>
      <c r="AH47" s="344">
        <v>0</v>
      </c>
      <c r="AI47" s="345">
        <v>0</v>
      </c>
      <c r="AJ47" s="345">
        <v>0</v>
      </c>
      <c r="AK47" s="69" t="s">
        <v>1</v>
      </c>
      <c r="AL47" s="344">
        <v>0</v>
      </c>
      <c r="AM47" s="345">
        <v>0</v>
      </c>
      <c r="AN47" s="375">
        <v>0</v>
      </c>
      <c r="AO47" s="5" t="s">
        <v>1</v>
      </c>
      <c r="AP47" s="183" t="s">
        <v>81</v>
      </c>
      <c r="AQ47" s="183" t="s">
        <v>11</v>
      </c>
      <c r="AR47" s="183" t="s">
        <v>9</v>
      </c>
      <c r="AS47" s="41" t="s">
        <v>1</v>
      </c>
    </row>
    <row r="48" spans="1:45" ht="12.75">
      <c r="A48" s="168"/>
      <c r="B48" s="204"/>
      <c r="C48" s="70" t="s">
        <v>12</v>
      </c>
      <c r="D48" s="340">
        <v>0</v>
      </c>
      <c r="E48" s="341">
        <v>0</v>
      </c>
      <c r="F48" s="341">
        <v>0</v>
      </c>
      <c r="G48" s="341">
        <v>0</v>
      </c>
      <c r="H48" s="20" t="s">
        <v>1</v>
      </c>
      <c r="I48" s="340">
        <v>0</v>
      </c>
      <c r="J48" s="341">
        <v>0</v>
      </c>
      <c r="K48" s="341">
        <v>0</v>
      </c>
      <c r="L48" s="341">
        <v>0</v>
      </c>
      <c r="M48" s="20" t="s">
        <v>1</v>
      </c>
      <c r="N48" s="340">
        <v>0</v>
      </c>
      <c r="O48" s="341">
        <v>0</v>
      </c>
      <c r="P48" s="341">
        <v>0</v>
      </c>
      <c r="Q48" s="341">
        <v>0</v>
      </c>
      <c r="R48" s="20" t="s">
        <v>1</v>
      </c>
      <c r="S48" s="355">
        <f t="shared" si="3"/>
        <v>0</v>
      </c>
      <c r="T48" s="348">
        <f t="shared" si="0"/>
        <v>0</v>
      </c>
      <c r="U48" s="348">
        <f t="shared" si="1"/>
        <v>0</v>
      </c>
      <c r="V48" s="348">
        <f t="shared" si="2"/>
        <v>0</v>
      </c>
      <c r="W48" s="5" t="s">
        <v>1</v>
      </c>
      <c r="X48" s="340">
        <v>0</v>
      </c>
      <c r="Y48" s="341">
        <v>0</v>
      </c>
      <c r="Z48" s="341">
        <v>0</v>
      </c>
      <c r="AA48" s="341">
        <v>0</v>
      </c>
      <c r="AB48" s="5" t="s">
        <v>1</v>
      </c>
      <c r="AC48" s="340">
        <v>0</v>
      </c>
      <c r="AD48" s="341">
        <v>0</v>
      </c>
      <c r="AE48" s="341">
        <v>0</v>
      </c>
      <c r="AF48" s="364">
        <v>0</v>
      </c>
      <c r="AG48" s="5" t="s">
        <v>1</v>
      </c>
      <c r="AH48" s="340">
        <v>0</v>
      </c>
      <c r="AI48" s="341">
        <v>0</v>
      </c>
      <c r="AJ48" s="341">
        <v>0</v>
      </c>
      <c r="AK48" s="69" t="s">
        <v>1</v>
      </c>
      <c r="AL48" s="340">
        <v>0</v>
      </c>
      <c r="AM48" s="341">
        <v>0</v>
      </c>
      <c r="AN48" s="373">
        <v>0</v>
      </c>
      <c r="AO48" s="5" t="s">
        <v>1</v>
      </c>
      <c r="AP48" s="183" t="s">
        <v>81</v>
      </c>
      <c r="AQ48" s="183" t="s">
        <v>11</v>
      </c>
      <c r="AR48" s="183" t="s">
        <v>12</v>
      </c>
      <c r="AS48" s="41" t="s">
        <v>1</v>
      </c>
    </row>
    <row r="49" spans="1:45" ht="12.75">
      <c r="A49" s="168"/>
      <c r="B49" s="204"/>
      <c r="C49" s="70" t="s">
        <v>13</v>
      </c>
      <c r="D49" s="340">
        <v>0</v>
      </c>
      <c r="E49" s="341">
        <v>0</v>
      </c>
      <c r="F49" s="341">
        <v>0</v>
      </c>
      <c r="G49" s="341">
        <v>0</v>
      </c>
      <c r="H49" s="20" t="s">
        <v>1</v>
      </c>
      <c r="I49" s="340">
        <v>0</v>
      </c>
      <c r="J49" s="341">
        <v>0</v>
      </c>
      <c r="K49" s="341">
        <v>0</v>
      </c>
      <c r="L49" s="341">
        <v>0</v>
      </c>
      <c r="M49" s="20" t="s">
        <v>1</v>
      </c>
      <c r="N49" s="340">
        <v>0</v>
      </c>
      <c r="O49" s="341">
        <v>0</v>
      </c>
      <c r="P49" s="341">
        <v>0</v>
      </c>
      <c r="Q49" s="341">
        <v>0</v>
      </c>
      <c r="R49" s="20" t="s">
        <v>1</v>
      </c>
      <c r="S49" s="355">
        <f t="shared" si="3"/>
        <v>0</v>
      </c>
      <c r="T49" s="348">
        <f t="shared" si="0"/>
        <v>0</v>
      </c>
      <c r="U49" s="348">
        <f t="shared" si="1"/>
        <v>0</v>
      </c>
      <c r="V49" s="348">
        <f t="shared" si="2"/>
        <v>0</v>
      </c>
      <c r="W49" s="5" t="s">
        <v>1</v>
      </c>
      <c r="X49" s="340">
        <v>0</v>
      </c>
      <c r="Y49" s="341">
        <v>0</v>
      </c>
      <c r="Z49" s="341">
        <v>0</v>
      </c>
      <c r="AA49" s="341">
        <v>0</v>
      </c>
      <c r="AB49" s="5" t="s">
        <v>1</v>
      </c>
      <c r="AC49" s="340">
        <v>0</v>
      </c>
      <c r="AD49" s="341">
        <v>0</v>
      </c>
      <c r="AE49" s="341">
        <v>0</v>
      </c>
      <c r="AF49" s="364">
        <v>0</v>
      </c>
      <c r="AG49" s="5" t="s">
        <v>1</v>
      </c>
      <c r="AH49" s="340">
        <v>0</v>
      </c>
      <c r="AI49" s="341">
        <v>0</v>
      </c>
      <c r="AJ49" s="341">
        <v>0</v>
      </c>
      <c r="AK49" s="69" t="s">
        <v>1</v>
      </c>
      <c r="AL49" s="340">
        <v>0</v>
      </c>
      <c r="AM49" s="341">
        <v>0</v>
      </c>
      <c r="AN49" s="373">
        <v>0</v>
      </c>
      <c r="AO49" s="5" t="s">
        <v>1</v>
      </c>
      <c r="AP49" s="183" t="s">
        <v>81</v>
      </c>
      <c r="AQ49" s="183" t="s">
        <v>11</v>
      </c>
      <c r="AR49" s="183" t="s">
        <v>13</v>
      </c>
      <c r="AS49" s="41" t="s">
        <v>1</v>
      </c>
    </row>
    <row r="50" spans="1:45" ht="12.75">
      <c r="A50" s="168"/>
      <c r="B50" s="205" t="s">
        <v>14</v>
      </c>
      <c r="C50" s="203" t="s">
        <v>9</v>
      </c>
      <c r="D50" s="342">
        <v>0</v>
      </c>
      <c r="E50" s="343">
        <v>0</v>
      </c>
      <c r="F50" s="343">
        <v>0</v>
      </c>
      <c r="G50" s="343">
        <v>0</v>
      </c>
      <c r="H50" s="20" t="s">
        <v>1</v>
      </c>
      <c r="I50" s="342">
        <v>0</v>
      </c>
      <c r="J50" s="343">
        <v>0</v>
      </c>
      <c r="K50" s="343">
        <v>0</v>
      </c>
      <c r="L50" s="343">
        <v>0</v>
      </c>
      <c r="M50" s="20" t="s">
        <v>1</v>
      </c>
      <c r="N50" s="342">
        <v>0</v>
      </c>
      <c r="O50" s="343">
        <v>0</v>
      </c>
      <c r="P50" s="343">
        <v>0</v>
      </c>
      <c r="Q50" s="343">
        <v>0</v>
      </c>
      <c r="R50" s="20" t="s">
        <v>1</v>
      </c>
      <c r="S50" s="361">
        <v>0</v>
      </c>
      <c r="T50" s="356">
        <f t="shared" si="0"/>
        <v>0</v>
      </c>
      <c r="U50" s="356">
        <f t="shared" si="1"/>
        <v>0</v>
      </c>
      <c r="V50" s="356">
        <f t="shared" si="2"/>
        <v>0</v>
      </c>
      <c r="W50" s="5" t="s">
        <v>1</v>
      </c>
      <c r="X50" s="342">
        <v>0</v>
      </c>
      <c r="Y50" s="343">
        <v>0</v>
      </c>
      <c r="Z50" s="343">
        <v>0</v>
      </c>
      <c r="AA50" s="343">
        <v>0</v>
      </c>
      <c r="AB50" s="5" t="s">
        <v>1</v>
      </c>
      <c r="AC50" s="342">
        <v>0</v>
      </c>
      <c r="AD50" s="343">
        <v>0</v>
      </c>
      <c r="AE50" s="343">
        <v>0</v>
      </c>
      <c r="AF50" s="365">
        <v>0</v>
      </c>
      <c r="AG50" s="5" t="s">
        <v>1</v>
      </c>
      <c r="AH50" s="342">
        <v>0</v>
      </c>
      <c r="AI50" s="343">
        <v>0</v>
      </c>
      <c r="AJ50" s="343">
        <v>0</v>
      </c>
      <c r="AK50" s="69" t="s">
        <v>1</v>
      </c>
      <c r="AL50" s="342">
        <v>0</v>
      </c>
      <c r="AM50" s="343">
        <v>0</v>
      </c>
      <c r="AN50" s="374">
        <v>0</v>
      </c>
      <c r="AO50" s="5" t="s">
        <v>1</v>
      </c>
      <c r="AP50" s="183" t="s">
        <v>81</v>
      </c>
      <c r="AQ50" s="183" t="s">
        <v>15</v>
      </c>
      <c r="AR50" s="183" t="s">
        <v>9</v>
      </c>
      <c r="AS50" s="41" t="s">
        <v>1</v>
      </c>
    </row>
    <row r="51" spans="1:45" ht="12.75">
      <c r="A51" s="168"/>
      <c r="B51" s="204"/>
      <c r="C51" s="70" t="s">
        <v>12</v>
      </c>
      <c r="D51" s="340">
        <v>0</v>
      </c>
      <c r="E51" s="341">
        <v>0</v>
      </c>
      <c r="F51" s="341">
        <v>0</v>
      </c>
      <c r="G51" s="341">
        <v>0</v>
      </c>
      <c r="H51" s="20" t="s">
        <v>1</v>
      </c>
      <c r="I51" s="340">
        <v>0</v>
      </c>
      <c r="J51" s="341">
        <v>0</v>
      </c>
      <c r="K51" s="341">
        <v>0</v>
      </c>
      <c r="L51" s="341">
        <v>0</v>
      </c>
      <c r="M51" s="20" t="s">
        <v>1</v>
      </c>
      <c r="N51" s="340">
        <v>0</v>
      </c>
      <c r="O51" s="341">
        <v>0</v>
      </c>
      <c r="P51" s="341">
        <v>0</v>
      </c>
      <c r="Q51" s="341">
        <v>0</v>
      </c>
      <c r="R51" s="20" t="s">
        <v>1</v>
      </c>
      <c r="S51" s="355">
        <f t="shared" si="3"/>
        <v>0</v>
      </c>
      <c r="T51" s="348">
        <f t="shared" si="0"/>
        <v>0</v>
      </c>
      <c r="U51" s="348">
        <f t="shared" si="1"/>
        <v>0</v>
      </c>
      <c r="V51" s="348">
        <f t="shared" si="2"/>
        <v>0</v>
      </c>
      <c r="W51" s="5" t="s">
        <v>1</v>
      </c>
      <c r="X51" s="340">
        <v>0</v>
      </c>
      <c r="Y51" s="341">
        <v>0</v>
      </c>
      <c r="Z51" s="341">
        <v>0</v>
      </c>
      <c r="AA51" s="341">
        <v>0</v>
      </c>
      <c r="AB51" s="5" t="s">
        <v>1</v>
      </c>
      <c r="AC51" s="340">
        <v>0</v>
      </c>
      <c r="AD51" s="341">
        <v>0</v>
      </c>
      <c r="AE51" s="341">
        <v>0</v>
      </c>
      <c r="AF51" s="364">
        <v>0</v>
      </c>
      <c r="AG51" s="5" t="s">
        <v>1</v>
      </c>
      <c r="AH51" s="340">
        <v>0</v>
      </c>
      <c r="AI51" s="341">
        <v>0</v>
      </c>
      <c r="AJ51" s="341">
        <v>0</v>
      </c>
      <c r="AK51" s="69" t="s">
        <v>1</v>
      </c>
      <c r="AL51" s="340">
        <v>0</v>
      </c>
      <c r="AM51" s="341">
        <v>0</v>
      </c>
      <c r="AN51" s="373">
        <v>0</v>
      </c>
      <c r="AO51" s="5" t="s">
        <v>1</v>
      </c>
      <c r="AP51" s="183" t="s">
        <v>81</v>
      </c>
      <c r="AQ51" s="183" t="s">
        <v>15</v>
      </c>
      <c r="AR51" s="183" t="s">
        <v>12</v>
      </c>
      <c r="AS51" s="41" t="s">
        <v>1</v>
      </c>
    </row>
    <row r="52" spans="1:45" ht="12.75">
      <c r="A52" s="168"/>
      <c r="B52" s="204"/>
      <c r="C52" s="70" t="s">
        <v>13</v>
      </c>
      <c r="D52" s="340">
        <v>0</v>
      </c>
      <c r="E52" s="341">
        <v>0</v>
      </c>
      <c r="F52" s="341">
        <v>0</v>
      </c>
      <c r="G52" s="341">
        <v>0</v>
      </c>
      <c r="H52" s="20" t="s">
        <v>1</v>
      </c>
      <c r="I52" s="340">
        <v>0</v>
      </c>
      <c r="J52" s="341">
        <v>0</v>
      </c>
      <c r="K52" s="341">
        <v>0</v>
      </c>
      <c r="L52" s="341">
        <v>0</v>
      </c>
      <c r="M52" s="20" t="s">
        <v>1</v>
      </c>
      <c r="N52" s="340">
        <v>0</v>
      </c>
      <c r="O52" s="341">
        <v>0</v>
      </c>
      <c r="P52" s="341">
        <v>0</v>
      </c>
      <c r="Q52" s="341">
        <v>0</v>
      </c>
      <c r="R52" s="20" t="s">
        <v>1</v>
      </c>
      <c r="S52" s="355">
        <f t="shared" si="3"/>
        <v>0</v>
      </c>
      <c r="T52" s="348">
        <f t="shared" si="0"/>
        <v>0</v>
      </c>
      <c r="U52" s="348">
        <f t="shared" si="1"/>
        <v>0</v>
      </c>
      <c r="V52" s="348">
        <f t="shared" si="2"/>
        <v>0</v>
      </c>
      <c r="W52" s="5" t="s">
        <v>1</v>
      </c>
      <c r="X52" s="340">
        <v>0</v>
      </c>
      <c r="Y52" s="341">
        <v>0</v>
      </c>
      <c r="Z52" s="341">
        <v>0</v>
      </c>
      <c r="AA52" s="341">
        <v>0</v>
      </c>
      <c r="AB52" s="5" t="s">
        <v>1</v>
      </c>
      <c r="AC52" s="340">
        <v>0</v>
      </c>
      <c r="AD52" s="341">
        <v>0</v>
      </c>
      <c r="AE52" s="341">
        <v>0</v>
      </c>
      <c r="AF52" s="364">
        <v>0</v>
      </c>
      <c r="AG52" s="5" t="s">
        <v>1</v>
      </c>
      <c r="AH52" s="340">
        <v>0</v>
      </c>
      <c r="AI52" s="341">
        <v>0</v>
      </c>
      <c r="AJ52" s="341">
        <v>0</v>
      </c>
      <c r="AK52" s="69" t="s">
        <v>1</v>
      </c>
      <c r="AL52" s="340">
        <v>0</v>
      </c>
      <c r="AM52" s="341">
        <v>0</v>
      </c>
      <c r="AN52" s="373">
        <v>0</v>
      </c>
      <c r="AO52" s="5" t="s">
        <v>1</v>
      </c>
      <c r="AP52" s="183" t="s">
        <v>81</v>
      </c>
      <c r="AQ52" s="183" t="s">
        <v>15</v>
      </c>
      <c r="AR52" s="183" t="s">
        <v>13</v>
      </c>
      <c r="AS52" s="41" t="s">
        <v>1</v>
      </c>
    </row>
    <row r="53" spans="1:45" ht="12.75">
      <c r="A53" s="161" t="s">
        <v>59</v>
      </c>
      <c r="B53" s="206"/>
      <c r="C53" s="199" t="s">
        <v>9</v>
      </c>
      <c r="D53" s="58"/>
      <c r="E53" s="50"/>
      <c r="F53" s="347">
        <f>TTB____!D46+TTB____!E46</f>
        <v>0</v>
      </c>
      <c r="G53" s="347">
        <f>TTB____!F46</f>
        <v>0</v>
      </c>
      <c r="H53" s="20" t="s">
        <v>1</v>
      </c>
      <c r="I53" s="58"/>
      <c r="J53" s="50"/>
      <c r="K53" s="347">
        <f>TTB____!H46+TTB____!I46</f>
        <v>0</v>
      </c>
      <c r="L53" s="347">
        <f>TTB____!J46</f>
        <v>0</v>
      </c>
      <c r="M53" s="20" t="s">
        <v>1</v>
      </c>
      <c r="N53" s="58"/>
      <c r="O53" s="50"/>
      <c r="P53" s="347">
        <f>TTB____!L46+TTB____!M46</f>
        <v>0</v>
      </c>
      <c r="Q53" s="347">
        <f>TTB____!N46</f>
        <v>0</v>
      </c>
      <c r="R53" s="20" t="s">
        <v>1</v>
      </c>
      <c r="S53" s="58"/>
      <c r="T53" s="50"/>
      <c r="U53" s="347">
        <f>TTB____!P46+TTB____!Q46</f>
        <v>0</v>
      </c>
      <c r="V53" s="347">
        <f>TTB____!R46</f>
        <v>0</v>
      </c>
      <c r="W53" s="5" t="s">
        <v>1</v>
      </c>
      <c r="X53" s="58"/>
      <c r="Y53" s="50"/>
      <c r="Z53" s="347">
        <f>0.5*(TTB____!P46+TTB____!Q46)</f>
        <v>0</v>
      </c>
      <c r="AA53" s="347">
        <f>0.5*TTB____!R46</f>
        <v>0</v>
      </c>
      <c r="AB53" s="5" t="s">
        <v>1</v>
      </c>
      <c r="AC53" s="58"/>
      <c r="AD53" s="50"/>
      <c r="AE53" s="347">
        <f>TTB____!X46+TTB____!Y46</f>
        <v>0</v>
      </c>
      <c r="AF53" s="347">
        <f>TTB____!Z46</f>
        <v>0</v>
      </c>
      <c r="AG53" s="5" t="s">
        <v>1</v>
      </c>
      <c r="AH53" s="58"/>
      <c r="AI53" s="50"/>
      <c r="AJ53" s="163"/>
      <c r="AK53" s="163"/>
      <c r="AL53" s="164"/>
      <c r="AM53" s="50"/>
      <c r="AN53" s="72"/>
      <c r="AO53" s="5" t="s">
        <v>1</v>
      </c>
      <c r="AP53" s="183" t="s">
        <v>21</v>
      </c>
      <c r="AQ53" s="183" t="s">
        <v>11</v>
      </c>
      <c r="AR53" s="183" t="s">
        <v>9</v>
      </c>
      <c r="AS53" s="41" t="s">
        <v>1</v>
      </c>
    </row>
    <row r="54" spans="1:45" ht="12.75">
      <c r="A54" s="207"/>
      <c r="B54" s="208"/>
      <c r="C54" s="70" t="s">
        <v>12</v>
      </c>
      <c r="D54" s="59"/>
      <c r="E54" s="60"/>
      <c r="F54" s="348">
        <f>TTB____!D47+TTB____!E47</f>
        <v>0</v>
      </c>
      <c r="G54" s="348">
        <f>TTB____!F47</f>
        <v>0</v>
      </c>
      <c r="H54" s="20" t="s">
        <v>1</v>
      </c>
      <c r="I54" s="59"/>
      <c r="J54" s="60"/>
      <c r="K54" s="348">
        <f>TTB____!H47+TTB____!I47</f>
        <v>0</v>
      </c>
      <c r="L54" s="348">
        <f>TTB____!J47</f>
        <v>0</v>
      </c>
      <c r="M54" s="20" t="s">
        <v>1</v>
      </c>
      <c r="N54" s="59"/>
      <c r="O54" s="60"/>
      <c r="P54" s="348">
        <f>TTB____!L47+TTB____!M47</f>
        <v>0</v>
      </c>
      <c r="Q54" s="348">
        <f>TTB____!N47</f>
        <v>0</v>
      </c>
      <c r="R54" s="20" t="s">
        <v>1</v>
      </c>
      <c r="S54" s="59"/>
      <c r="T54" s="60"/>
      <c r="U54" s="348">
        <f>TTB____!P47+TTB____!Q47</f>
        <v>0</v>
      </c>
      <c r="V54" s="348">
        <f>TTB____!R47</f>
        <v>0</v>
      </c>
      <c r="W54" s="5" t="s">
        <v>1</v>
      </c>
      <c r="X54" s="59"/>
      <c r="Y54" s="60"/>
      <c r="Z54" s="348">
        <f>0.5*(TTB____!P47+TTB____!Q47)</f>
        <v>0</v>
      </c>
      <c r="AA54" s="348">
        <f>0.5*TTB____!R47</f>
        <v>0</v>
      </c>
      <c r="AB54" s="5" t="s">
        <v>1</v>
      </c>
      <c r="AC54" s="59"/>
      <c r="AD54" s="60"/>
      <c r="AE54" s="348">
        <f>TTB____!X47+TTB____!Y47</f>
        <v>0</v>
      </c>
      <c r="AF54" s="348">
        <f>TTB____!Y47</f>
        <v>0</v>
      </c>
      <c r="AG54" s="5" t="s">
        <v>1</v>
      </c>
      <c r="AH54" s="59"/>
      <c r="AI54" s="60"/>
      <c r="AJ54" s="152"/>
      <c r="AK54" s="152"/>
      <c r="AL54" s="167"/>
      <c r="AM54" s="60"/>
      <c r="AN54" s="73"/>
      <c r="AO54" s="5" t="s">
        <v>1</v>
      </c>
      <c r="AP54" s="183" t="s">
        <v>21</v>
      </c>
      <c r="AQ54" s="183" t="s">
        <v>11</v>
      </c>
      <c r="AR54" s="183" t="s">
        <v>12</v>
      </c>
      <c r="AS54" s="41" t="s">
        <v>1</v>
      </c>
    </row>
    <row r="55" spans="1:45" ht="12.75">
      <c r="A55" s="201"/>
      <c r="B55" s="205" t="s">
        <v>14</v>
      </c>
      <c r="C55" s="203" t="s">
        <v>9</v>
      </c>
      <c r="D55" s="61"/>
      <c r="E55" s="62"/>
      <c r="F55" s="151"/>
      <c r="G55" s="151"/>
      <c r="H55" s="20" t="s">
        <v>1</v>
      </c>
      <c r="I55" s="61"/>
      <c r="J55" s="62"/>
      <c r="K55" s="151"/>
      <c r="L55" s="151"/>
      <c r="M55" s="20" t="s">
        <v>1</v>
      </c>
      <c r="N55" s="61"/>
      <c r="O55" s="62"/>
      <c r="P55" s="151"/>
      <c r="Q55" s="151"/>
      <c r="R55" s="20" t="s">
        <v>1</v>
      </c>
      <c r="S55" s="61"/>
      <c r="T55" s="62"/>
      <c r="U55" s="151"/>
      <c r="V55" s="151"/>
      <c r="W55" s="5" t="s">
        <v>1</v>
      </c>
      <c r="X55" s="61"/>
      <c r="Y55" s="62"/>
      <c r="Z55" s="151"/>
      <c r="AA55" s="151"/>
      <c r="AB55" s="5" t="s">
        <v>1</v>
      </c>
      <c r="AC55" s="61"/>
      <c r="AD55" s="62"/>
      <c r="AE55" s="151"/>
      <c r="AF55" s="170"/>
      <c r="AG55" s="5" t="s">
        <v>1</v>
      </c>
      <c r="AH55" s="61"/>
      <c r="AI55" s="62"/>
      <c r="AJ55" s="151"/>
      <c r="AK55" s="151"/>
      <c r="AL55" s="171"/>
      <c r="AM55" s="62"/>
      <c r="AN55" s="75"/>
      <c r="AO55" s="5" t="s">
        <v>1</v>
      </c>
      <c r="AP55" s="183" t="s">
        <v>21</v>
      </c>
      <c r="AQ55" s="183" t="s">
        <v>15</v>
      </c>
      <c r="AR55" s="183" t="s">
        <v>9</v>
      </c>
      <c r="AS55" s="41" t="s">
        <v>1</v>
      </c>
    </row>
    <row r="56" spans="1:45" ht="12.75">
      <c r="A56" s="168"/>
      <c r="B56" s="204"/>
      <c r="C56" s="70" t="s">
        <v>12</v>
      </c>
      <c r="D56" s="63"/>
      <c r="E56" s="64"/>
      <c r="F56" s="175"/>
      <c r="G56" s="175"/>
      <c r="H56" s="149" t="s">
        <v>1</v>
      </c>
      <c r="I56" s="63"/>
      <c r="J56" s="64"/>
      <c r="K56" s="175"/>
      <c r="L56" s="175"/>
      <c r="M56" s="149" t="s">
        <v>1</v>
      </c>
      <c r="N56" s="63"/>
      <c r="O56" s="64"/>
      <c r="P56" s="175"/>
      <c r="Q56" s="175"/>
      <c r="R56" s="149" t="s">
        <v>1</v>
      </c>
      <c r="S56" s="63"/>
      <c r="T56" s="64"/>
      <c r="U56" s="175"/>
      <c r="V56" s="175"/>
      <c r="W56" s="12" t="s">
        <v>1</v>
      </c>
      <c r="X56" s="63"/>
      <c r="Y56" s="64"/>
      <c r="Z56" s="175"/>
      <c r="AA56" s="175"/>
      <c r="AB56" s="12" t="s">
        <v>1</v>
      </c>
      <c r="AC56" s="63"/>
      <c r="AD56" s="64"/>
      <c r="AE56" s="175"/>
      <c r="AF56" s="227"/>
      <c r="AG56" s="12" t="s">
        <v>1</v>
      </c>
      <c r="AH56" s="63"/>
      <c r="AI56" s="64"/>
      <c r="AJ56" s="175"/>
      <c r="AK56" s="175"/>
      <c r="AL56" s="176"/>
      <c r="AM56" s="64"/>
      <c r="AN56" s="74"/>
      <c r="AO56" s="5" t="s">
        <v>1</v>
      </c>
      <c r="AP56" s="183" t="s">
        <v>21</v>
      </c>
      <c r="AQ56" s="183" t="s">
        <v>15</v>
      </c>
      <c r="AR56" s="183" t="s">
        <v>12</v>
      </c>
      <c r="AS56" s="41" t="s">
        <v>1</v>
      </c>
    </row>
    <row r="57" spans="1:45" ht="12.75">
      <c r="A57" s="161" t="s">
        <v>58</v>
      </c>
      <c r="B57" s="206"/>
      <c r="C57" s="199" t="s">
        <v>9</v>
      </c>
      <c r="D57" s="59"/>
      <c r="E57" s="60"/>
      <c r="F57" s="341">
        <v>0</v>
      </c>
      <c r="G57" s="341">
        <v>0</v>
      </c>
      <c r="H57" s="20" t="s">
        <v>1</v>
      </c>
      <c r="I57" s="59"/>
      <c r="J57" s="60"/>
      <c r="K57" s="341">
        <v>0</v>
      </c>
      <c r="L57" s="341">
        <v>0</v>
      </c>
      <c r="M57" s="20" t="s">
        <v>1</v>
      </c>
      <c r="N57" s="59"/>
      <c r="O57" s="60"/>
      <c r="P57" s="341">
        <v>0</v>
      </c>
      <c r="Q57" s="341">
        <v>0</v>
      </c>
      <c r="R57" s="20" t="s">
        <v>1</v>
      </c>
      <c r="S57" s="59"/>
      <c r="T57" s="60"/>
      <c r="U57" s="348">
        <f t="shared" si="1"/>
        <v>0</v>
      </c>
      <c r="V57" s="348">
        <f t="shared" si="2"/>
        <v>0</v>
      </c>
      <c r="W57" s="5" t="s">
        <v>1</v>
      </c>
      <c r="X57" s="59"/>
      <c r="Y57" s="60"/>
      <c r="Z57" s="341">
        <v>0</v>
      </c>
      <c r="AA57" s="341">
        <v>0</v>
      </c>
      <c r="AB57" s="5" t="s">
        <v>1</v>
      </c>
      <c r="AC57" s="59"/>
      <c r="AD57" s="60"/>
      <c r="AE57" s="341">
        <v>0</v>
      </c>
      <c r="AF57" s="364">
        <v>0</v>
      </c>
      <c r="AG57" s="5" t="s">
        <v>1</v>
      </c>
      <c r="AH57" s="59"/>
      <c r="AI57" s="60"/>
      <c r="AJ57" s="152"/>
      <c r="AK57" s="152"/>
      <c r="AL57" s="167"/>
      <c r="AM57" s="60"/>
      <c r="AN57" s="73"/>
      <c r="AO57" s="5" t="s">
        <v>1</v>
      </c>
      <c r="AP57" s="183" t="s">
        <v>22</v>
      </c>
      <c r="AQ57" s="183" t="s">
        <v>11</v>
      </c>
      <c r="AR57" s="183" t="s">
        <v>9</v>
      </c>
      <c r="AS57" s="41" t="s">
        <v>1</v>
      </c>
    </row>
    <row r="58" spans="1:45" ht="12.75">
      <c r="A58" s="168"/>
      <c r="B58" s="204"/>
      <c r="C58" s="70" t="s">
        <v>12</v>
      </c>
      <c r="D58" s="59"/>
      <c r="E58" s="60"/>
      <c r="F58" s="341">
        <v>0</v>
      </c>
      <c r="G58" s="341">
        <v>0</v>
      </c>
      <c r="H58" s="20" t="s">
        <v>1</v>
      </c>
      <c r="I58" s="59"/>
      <c r="J58" s="60"/>
      <c r="K58" s="341">
        <v>0</v>
      </c>
      <c r="L58" s="341">
        <v>0</v>
      </c>
      <c r="M58" s="20" t="s">
        <v>1</v>
      </c>
      <c r="N58" s="59"/>
      <c r="O58" s="60"/>
      <c r="P58" s="341">
        <v>0</v>
      </c>
      <c r="Q58" s="341">
        <v>0</v>
      </c>
      <c r="R58" s="20" t="s">
        <v>1</v>
      </c>
      <c r="S58" s="59"/>
      <c r="T58" s="60"/>
      <c r="U58" s="348">
        <f t="shared" si="1"/>
        <v>0</v>
      </c>
      <c r="V58" s="348">
        <f t="shared" si="2"/>
        <v>0</v>
      </c>
      <c r="W58" s="5" t="s">
        <v>1</v>
      </c>
      <c r="X58" s="59"/>
      <c r="Y58" s="60"/>
      <c r="Z58" s="341">
        <v>0</v>
      </c>
      <c r="AA58" s="341">
        <v>0</v>
      </c>
      <c r="AB58" s="5" t="s">
        <v>1</v>
      </c>
      <c r="AC58" s="59"/>
      <c r="AD58" s="60"/>
      <c r="AE58" s="341">
        <v>0</v>
      </c>
      <c r="AF58" s="364">
        <v>0</v>
      </c>
      <c r="AG58" s="5" t="s">
        <v>1</v>
      </c>
      <c r="AH58" s="59"/>
      <c r="AI58" s="60"/>
      <c r="AJ58" s="152"/>
      <c r="AK58" s="152"/>
      <c r="AL58" s="167"/>
      <c r="AM58" s="60"/>
      <c r="AN58" s="73"/>
      <c r="AO58" s="5" t="s">
        <v>1</v>
      </c>
      <c r="AP58" s="183" t="s">
        <v>22</v>
      </c>
      <c r="AQ58" s="183" t="s">
        <v>11</v>
      </c>
      <c r="AR58" s="183" t="s">
        <v>12</v>
      </c>
      <c r="AS58" s="41" t="s">
        <v>1</v>
      </c>
    </row>
    <row r="59" spans="1:45" ht="12.75">
      <c r="A59" s="168"/>
      <c r="B59" s="204"/>
      <c r="C59" s="70" t="s">
        <v>13</v>
      </c>
      <c r="D59" s="59"/>
      <c r="E59" s="60"/>
      <c r="F59" s="341">
        <v>0</v>
      </c>
      <c r="G59" s="341">
        <v>0</v>
      </c>
      <c r="H59" s="20" t="s">
        <v>1</v>
      </c>
      <c r="I59" s="59"/>
      <c r="J59" s="60"/>
      <c r="K59" s="341">
        <v>0</v>
      </c>
      <c r="L59" s="341">
        <v>0</v>
      </c>
      <c r="M59" s="20" t="s">
        <v>1</v>
      </c>
      <c r="N59" s="59"/>
      <c r="O59" s="60"/>
      <c r="P59" s="341">
        <v>0</v>
      </c>
      <c r="Q59" s="341">
        <v>0</v>
      </c>
      <c r="R59" s="20" t="s">
        <v>1</v>
      </c>
      <c r="S59" s="59"/>
      <c r="T59" s="60"/>
      <c r="U59" s="348">
        <f t="shared" si="1"/>
        <v>0</v>
      </c>
      <c r="V59" s="348">
        <f t="shared" si="2"/>
        <v>0</v>
      </c>
      <c r="W59" s="5" t="s">
        <v>1</v>
      </c>
      <c r="X59" s="59"/>
      <c r="Y59" s="60"/>
      <c r="Z59" s="341">
        <v>0</v>
      </c>
      <c r="AA59" s="341">
        <v>0</v>
      </c>
      <c r="AB59" s="5" t="s">
        <v>1</v>
      </c>
      <c r="AC59" s="59"/>
      <c r="AD59" s="60"/>
      <c r="AE59" s="341">
        <v>0</v>
      </c>
      <c r="AF59" s="364">
        <v>0</v>
      </c>
      <c r="AG59" s="5" t="s">
        <v>1</v>
      </c>
      <c r="AH59" s="59"/>
      <c r="AI59" s="60"/>
      <c r="AJ59" s="152"/>
      <c r="AK59" s="152"/>
      <c r="AL59" s="167"/>
      <c r="AM59" s="60"/>
      <c r="AN59" s="73"/>
      <c r="AO59" s="5" t="s">
        <v>1</v>
      </c>
      <c r="AP59" s="183" t="s">
        <v>22</v>
      </c>
      <c r="AQ59" s="183" t="s">
        <v>11</v>
      </c>
      <c r="AR59" s="183" t="s">
        <v>13</v>
      </c>
      <c r="AS59" s="41" t="s">
        <v>1</v>
      </c>
    </row>
    <row r="60" spans="1:45" ht="12.75">
      <c r="A60" s="201"/>
      <c r="B60" s="205" t="s">
        <v>14</v>
      </c>
      <c r="C60" s="203" t="s">
        <v>9</v>
      </c>
      <c r="D60" s="61"/>
      <c r="E60" s="62"/>
      <c r="F60" s="343">
        <v>0</v>
      </c>
      <c r="G60" s="343">
        <v>0</v>
      </c>
      <c r="H60" s="20" t="s">
        <v>1</v>
      </c>
      <c r="I60" s="61"/>
      <c r="J60" s="62"/>
      <c r="K60" s="343">
        <v>0</v>
      </c>
      <c r="L60" s="343">
        <v>0</v>
      </c>
      <c r="M60" s="20" t="s">
        <v>1</v>
      </c>
      <c r="N60" s="61"/>
      <c r="O60" s="62"/>
      <c r="P60" s="343">
        <v>0</v>
      </c>
      <c r="Q60" s="343">
        <v>0</v>
      </c>
      <c r="R60" s="20" t="s">
        <v>1</v>
      </c>
      <c r="S60" s="61"/>
      <c r="T60" s="62"/>
      <c r="U60" s="356">
        <f t="shared" si="1"/>
        <v>0</v>
      </c>
      <c r="V60" s="356">
        <f t="shared" si="2"/>
        <v>0</v>
      </c>
      <c r="W60" s="5" t="s">
        <v>1</v>
      </c>
      <c r="X60" s="61"/>
      <c r="Y60" s="62"/>
      <c r="Z60" s="343">
        <v>0</v>
      </c>
      <c r="AA60" s="343">
        <v>0</v>
      </c>
      <c r="AB60" s="5" t="s">
        <v>1</v>
      </c>
      <c r="AC60" s="61"/>
      <c r="AD60" s="62"/>
      <c r="AE60" s="343">
        <v>0</v>
      </c>
      <c r="AF60" s="365">
        <v>0</v>
      </c>
      <c r="AG60" s="5" t="s">
        <v>1</v>
      </c>
      <c r="AH60" s="61"/>
      <c r="AI60" s="62"/>
      <c r="AJ60" s="151"/>
      <c r="AK60" s="151"/>
      <c r="AL60" s="171"/>
      <c r="AM60" s="62"/>
      <c r="AN60" s="75"/>
      <c r="AO60" s="5" t="s">
        <v>1</v>
      </c>
      <c r="AP60" s="183" t="s">
        <v>22</v>
      </c>
      <c r="AQ60" s="183" t="s">
        <v>15</v>
      </c>
      <c r="AR60" s="183" t="s">
        <v>9</v>
      </c>
      <c r="AS60" s="41" t="s">
        <v>1</v>
      </c>
    </row>
    <row r="61" spans="1:45" ht="12.75">
      <c r="A61" s="168"/>
      <c r="B61" s="69"/>
      <c r="C61" s="70" t="s">
        <v>12</v>
      </c>
      <c r="D61" s="59"/>
      <c r="E61" s="60"/>
      <c r="F61" s="341">
        <v>0</v>
      </c>
      <c r="G61" s="341">
        <v>0</v>
      </c>
      <c r="H61" s="20" t="s">
        <v>1</v>
      </c>
      <c r="I61" s="59"/>
      <c r="J61" s="60"/>
      <c r="K61" s="341">
        <v>0</v>
      </c>
      <c r="L61" s="341">
        <v>0</v>
      </c>
      <c r="M61" s="20" t="s">
        <v>1</v>
      </c>
      <c r="N61" s="59"/>
      <c r="O61" s="60"/>
      <c r="P61" s="341">
        <v>0</v>
      </c>
      <c r="Q61" s="341">
        <v>0</v>
      </c>
      <c r="R61" s="20" t="s">
        <v>1</v>
      </c>
      <c r="S61" s="59"/>
      <c r="T61" s="60"/>
      <c r="U61" s="348">
        <f t="shared" si="1"/>
        <v>0</v>
      </c>
      <c r="V61" s="348">
        <f t="shared" si="2"/>
        <v>0</v>
      </c>
      <c r="W61" s="5" t="s">
        <v>1</v>
      </c>
      <c r="X61" s="59"/>
      <c r="Y61" s="60"/>
      <c r="Z61" s="341">
        <v>0</v>
      </c>
      <c r="AA61" s="341">
        <v>0</v>
      </c>
      <c r="AB61" s="5" t="s">
        <v>1</v>
      </c>
      <c r="AC61" s="59"/>
      <c r="AD61" s="60"/>
      <c r="AE61" s="341">
        <v>0</v>
      </c>
      <c r="AF61" s="364">
        <v>0</v>
      </c>
      <c r="AG61" s="5" t="s">
        <v>1</v>
      </c>
      <c r="AH61" s="59"/>
      <c r="AI61" s="60"/>
      <c r="AJ61" s="152"/>
      <c r="AK61" s="152"/>
      <c r="AL61" s="167"/>
      <c r="AM61" s="60"/>
      <c r="AN61" s="73"/>
      <c r="AO61" s="5" t="s">
        <v>1</v>
      </c>
      <c r="AP61" s="183" t="s">
        <v>22</v>
      </c>
      <c r="AQ61" s="183" t="s">
        <v>15</v>
      </c>
      <c r="AR61" s="183" t="s">
        <v>12</v>
      </c>
      <c r="AS61" s="41" t="s">
        <v>1</v>
      </c>
    </row>
    <row r="62" spans="1:45" ht="13.5" thickBot="1">
      <c r="A62" s="172"/>
      <c r="B62" s="181"/>
      <c r="C62" s="209" t="s">
        <v>13</v>
      </c>
      <c r="D62" s="63"/>
      <c r="E62" s="64"/>
      <c r="F62" s="349">
        <v>0</v>
      </c>
      <c r="G62" s="349">
        <v>0</v>
      </c>
      <c r="H62" s="20" t="s">
        <v>1</v>
      </c>
      <c r="I62" s="63"/>
      <c r="J62" s="64"/>
      <c r="K62" s="349">
        <v>0</v>
      </c>
      <c r="L62" s="349">
        <v>0</v>
      </c>
      <c r="M62" s="20" t="s">
        <v>1</v>
      </c>
      <c r="N62" s="63"/>
      <c r="O62" s="64"/>
      <c r="P62" s="349">
        <v>0</v>
      </c>
      <c r="Q62" s="360">
        <v>0</v>
      </c>
      <c r="R62" s="20" t="s">
        <v>1</v>
      </c>
      <c r="S62" s="65"/>
      <c r="T62" s="66"/>
      <c r="U62" s="363">
        <f t="shared" si="1"/>
        <v>0</v>
      </c>
      <c r="V62" s="363">
        <f t="shared" si="2"/>
        <v>0</v>
      </c>
      <c r="W62" s="5" t="s">
        <v>1</v>
      </c>
      <c r="X62" s="65"/>
      <c r="Y62" s="64"/>
      <c r="Z62" s="349">
        <v>0</v>
      </c>
      <c r="AA62" s="349">
        <v>0</v>
      </c>
      <c r="AB62" s="5" t="s">
        <v>1</v>
      </c>
      <c r="AC62" s="63"/>
      <c r="AD62" s="64"/>
      <c r="AE62" s="349">
        <v>0</v>
      </c>
      <c r="AF62" s="367">
        <v>0</v>
      </c>
      <c r="AG62" s="5" t="s">
        <v>1</v>
      </c>
      <c r="AH62" s="63"/>
      <c r="AI62" s="64"/>
      <c r="AJ62" s="175"/>
      <c r="AK62" s="175"/>
      <c r="AL62" s="176"/>
      <c r="AM62" s="64"/>
      <c r="AN62" s="74"/>
      <c r="AO62" s="5" t="s">
        <v>1</v>
      </c>
      <c r="AP62" s="183" t="s">
        <v>22</v>
      </c>
      <c r="AQ62" s="183" t="s">
        <v>15</v>
      </c>
      <c r="AR62" s="183" t="s">
        <v>13</v>
      </c>
      <c r="AS62" s="41" t="s">
        <v>1</v>
      </c>
    </row>
    <row r="63" spans="1:40" ht="12.75">
      <c r="A63" s="210" t="s">
        <v>48</v>
      </c>
      <c r="B63" s="185"/>
      <c r="C63" s="199" t="s">
        <v>9</v>
      </c>
      <c r="D63" s="368">
        <f aca="true" t="shared" si="4" ref="D63:E68">D17+D23+D29+D35+D41+D47</f>
        <v>0</v>
      </c>
      <c r="E63" s="350">
        <f t="shared" si="4"/>
        <v>0</v>
      </c>
      <c r="F63" s="350">
        <f>F17+F23+F29+F35+F41+F47+F53+F57</f>
        <v>0</v>
      </c>
      <c r="G63" s="351">
        <f>G17+G23+G29+G35+G41+G47+G53+G57</f>
        <v>0</v>
      </c>
      <c r="H63" s="20" t="s">
        <v>1</v>
      </c>
      <c r="I63" s="368">
        <f aca="true" t="shared" si="5" ref="I63:J68">I17+I23+I29+I35+I41+I47</f>
        <v>0</v>
      </c>
      <c r="J63" s="350">
        <f t="shared" si="5"/>
        <v>0</v>
      </c>
      <c r="K63" s="350">
        <f>K17+K23+K29+K35+K41+K47+K53+K57</f>
        <v>0</v>
      </c>
      <c r="L63" s="351">
        <f>L17+L23+L29+L35+L41+L47+L53+L57</f>
        <v>0</v>
      </c>
      <c r="M63" s="20" t="s">
        <v>1</v>
      </c>
      <c r="N63" s="368">
        <f aca="true" t="shared" si="6" ref="N63:O68">N17+N23+N29+N35+N41+N47</f>
        <v>0</v>
      </c>
      <c r="O63" s="350">
        <f t="shared" si="6"/>
        <v>0</v>
      </c>
      <c r="P63" s="350">
        <f>P17+P23+P29+P35+P41+P47+P53+P57</f>
        <v>0</v>
      </c>
      <c r="Q63" s="351">
        <f>Q17+Q23+Q29+Q35+Q41+Q47+Q53+Q57</f>
        <v>0</v>
      </c>
      <c r="R63" s="20" t="s">
        <v>1</v>
      </c>
      <c r="S63" s="368">
        <f aca="true" t="shared" si="7" ref="S63:T68">S17+S23+S29+S35+S41+S47</f>
        <v>0</v>
      </c>
      <c r="T63" s="350">
        <f t="shared" si="7"/>
        <v>0</v>
      </c>
      <c r="U63" s="350">
        <f>U17+U23+U29+U35+U41+U47+U53+U57</f>
        <v>0</v>
      </c>
      <c r="V63" s="351">
        <f>V17+V23+V29+V35+V41+V47+V53+V57</f>
        <v>0</v>
      </c>
      <c r="W63" s="5" t="s">
        <v>1</v>
      </c>
      <c r="X63" s="368">
        <f aca="true" t="shared" si="8" ref="X63:Y68">X17+X23+X29+X35+X41+X47</f>
        <v>0</v>
      </c>
      <c r="Y63" s="350">
        <f t="shared" si="8"/>
        <v>0</v>
      </c>
      <c r="Z63" s="350">
        <f>Z17+Z23+Z29+Z35+Z41+Z47+Z53+Z57</f>
        <v>0</v>
      </c>
      <c r="AA63" s="351">
        <f>AA17+AA23+AA29+AA35+AA41+AA47+AA53+AA57</f>
        <v>0</v>
      </c>
      <c r="AB63" s="5" t="s">
        <v>1</v>
      </c>
      <c r="AC63" s="368">
        <f aca="true" t="shared" si="9" ref="AC63:AD68">AC17+AC23+AC29+AC35+AC41+AC47</f>
        <v>0</v>
      </c>
      <c r="AD63" s="350">
        <f t="shared" si="9"/>
        <v>0</v>
      </c>
      <c r="AE63" s="350">
        <f>AE17+AE23+AE29+AE35+AE41+AE47+AE53+AE57</f>
        <v>0</v>
      </c>
      <c r="AF63" s="351">
        <f>AF17+AF23+AF29+AF35+AF41+AF47+AF53+AF57</f>
        <v>0</v>
      </c>
      <c r="AG63" s="5" t="s">
        <v>1</v>
      </c>
      <c r="AH63" s="368">
        <f aca="true" t="shared" si="10" ref="AH63:AI68">AH17+AH23+AH29+AH35+AH41+AH47</f>
        <v>0</v>
      </c>
      <c r="AI63" s="350">
        <f t="shared" si="10"/>
        <v>0</v>
      </c>
      <c r="AJ63" s="350">
        <f>AJ17+AJ23+AJ29+AJ35+AJ41+AJ47+AJ53+AJ57</f>
        <v>0</v>
      </c>
      <c r="AK63" s="153"/>
      <c r="AL63" s="368">
        <f>AL17+AL23+AL29+AL35+AL41+AL47+AL53+AL57</f>
        <v>0</v>
      </c>
      <c r="AM63" s="350">
        <f aca="true" t="shared" si="11" ref="AM63:AN68">AM17+AM23+AM29+AM35+AM41+AM47</f>
        <v>0</v>
      </c>
      <c r="AN63" s="376">
        <f t="shared" si="11"/>
        <v>0</v>
      </c>
    </row>
    <row r="64" spans="1:40" ht="12.75">
      <c r="A64" s="212"/>
      <c r="B64" s="185"/>
      <c r="C64" s="70" t="s">
        <v>12</v>
      </c>
      <c r="D64" s="355">
        <f t="shared" si="4"/>
        <v>0</v>
      </c>
      <c r="E64" s="348">
        <f t="shared" si="4"/>
        <v>0</v>
      </c>
      <c r="F64" s="348">
        <f>F18+F24+F30+F36+F42+F48+F54+F58</f>
        <v>0</v>
      </c>
      <c r="G64" s="352">
        <f>G18+G24+G30+G36+G42+G48+G54+G58</f>
        <v>0</v>
      </c>
      <c r="H64" s="20" t="s">
        <v>1</v>
      </c>
      <c r="I64" s="355">
        <f t="shared" si="5"/>
        <v>0</v>
      </c>
      <c r="J64" s="348">
        <f t="shared" si="5"/>
        <v>0</v>
      </c>
      <c r="K64" s="348">
        <f>K18+K24+K30+K36+K42+K48+K54+K58</f>
        <v>0</v>
      </c>
      <c r="L64" s="352">
        <f>L18+L24+L30+L36+L42+L48+L54+L58</f>
        <v>0</v>
      </c>
      <c r="M64" s="20" t="s">
        <v>1</v>
      </c>
      <c r="N64" s="355">
        <f t="shared" si="6"/>
        <v>0</v>
      </c>
      <c r="O64" s="348">
        <f t="shared" si="6"/>
        <v>0</v>
      </c>
      <c r="P64" s="348">
        <f>P18+P24+P30+P36+P42+P48+P54+P58</f>
        <v>0</v>
      </c>
      <c r="Q64" s="352">
        <f>Q18+Q24+Q30+Q36+Q42+Q48+Q54+Q58</f>
        <v>0</v>
      </c>
      <c r="R64" s="20" t="s">
        <v>1</v>
      </c>
      <c r="S64" s="355">
        <f t="shared" si="7"/>
        <v>0</v>
      </c>
      <c r="T64" s="348">
        <f t="shared" si="7"/>
        <v>0</v>
      </c>
      <c r="U64" s="348">
        <f>U18+U24+U30+U36+U42+U48+U54+U58</f>
        <v>0</v>
      </c>
      <c r="V64" s="352">
        <f>V18+V24+V30+V36+V42+V48+V54+V58</f>
        <v>0</v>
      </c>
      <c r="W64" s="5" t="s">
        <v>1</v>
      </c>
      <c r="X64" s="355">
        <f t="shared" si="8"/>
        <v>0</v>
      </c>
      <c r="Y64" s="348">
        <f t="shared" si="8"/>
        <v>0</v>
      </c>
      <c r="Z64" s="348">
        <f>Z18+Z24+Z30+Z36+Z42+Z48+Z54+Z58</f>
        <v>0</v>
      </c>
      <c r="AA64" s="352">
        <f>AA18+AA24+AA30+AA36+AA42+AA48+AA54+AA58</f>
        <v>0</v>
      </c>
      <c r="AB64" s="5" t="s">
        <v>1</v>
      </c>
      <c r="AC64" s="355">
        <f t="shared" si="9"/>
        <v>0</v>
      </c>
      <c r="AD64" s="348">
        <f t="shared" si="9"/>
        <v>0</v>
      </c>
      <c r="AE64" s="348">
        <f>AE18+AE24+AE30+AE36+AE42+AE48+AE54+AE58</f>
        <v>0</v>
      </c>
      <c r="AF64" s="352">
        <f>AF18+AF24+AF30+AF36+AF42+AF48+AF54+AF58</f>
        <v>0</v>
      </c>
      <c r="AG64" s="303" t="s">
        <v>1</v>
      </c>
      <c r="AH64" s="355">
        <f t="shared" si="10"/>
        <v>0</v>
      </c>
      <c r="AI64" s="348">
        <f t="shared" si="10"/>
        <v>0</v>
      </c>
      <c r="AJ64" s="348">
        <f>AJ18+AJ24+AJ30+AJ36+AJ42+AJ48+AJ54+AJ58</f>
        <v>0</v>
      </c>
      <c r="AK64" s="69"/>
      <c r="AL64" s="355">
        <f>AL18+AL24+AL30+AL36+AL42+AL48+AL54+AL58</f>
        <v>0</v>
      </c>
      <c r="AM64" s="348">
        <f t="shared" si="11"/>
        <v>0</v>
      </c>
      <c r="AN64" s="377">
        <f t="shared" si="11"/>
        <v>0</v>
      </c>
    </row>
    <row r="65" spans="1:40" ht="12.75">
      <c r="A65" s="212"/>
      <c r="B65" s="185"/>
      <c r="C65" s="70" t="s">
        <v>13</v>
      </c>
      <c r="D65" s="353">
        <f t="shared" si="4"/>
        <v>0</v>
      </c>
      <c r="E65" s="354">
        <f t="shared" si="4"/>
        <v>0</v>
      </c>
      <c r="F65" s="354">
        <f aca="true" t="shared" si="12" ref="F65:G68">F19+F25+F31+F37+F43+F49+F59</f>
        <v>0</v>
      </c>
      <c r="G65" s="369">
        <f t="shared" si="12"/>
        <v>0</v>
      </c>
      <c r="H65" s="20" t="s">
        <v>1</v>
      </c>
      <c r="I65" s="353">
        <f t="shared" si="5"/>
        <v>0</v>
      </c>
      <c r="J65" s="354">
        <f t="shared" si="5"/>
        <v>0</v>
      </c>
      <c r="K65" s="354">
        <f aca="true" t="shared" si="13" ref="K65:L68">K19+K25+K31+K37+K43+K49+K59</f>
        <v>0</v>
      </c>
      <c r="L65" s="369">
        <f t="shared" si="13"/>
        <v>0</v>
      </c>
      <c r="M65" s="20" t="s">
        <v>1</v>
      </c>
      <c r="N65" s="353">
        <f t="shared" si="6"/>
        <v>0</v>
      </c>
      <c r="O65" s="354">
        <f t="shared" si="6"/>
        <v>0</v>
      </c>
      <c r="P65" s="354">
        <f aca="true" t="shared" si="14" ref="P65:Q68">P19+P25+P31+P37+P43+P49+P59</f>
        <v>0</v>
      </c>
      <c r="Q65" s="369">
        <f t="shared" si="14"/>
        <v>0</v>
      </c>
      <c r="R65" s="20" t="s">
        <v>1</v>
      </c>
      <c r="S65" s="353">
        <f t="shared" si="7"/>
        <v>0</v>
      </c>
      <c r="T65" s="354">
        <f t="shared" si="7"/>
        <v>0</v>
      </c>
      <c r="U65" s="354">
        <f aca="true" t="shared" si="15" ref="U65:V68">U19+U25+U31+U37+U43+U49+U59</f>
        <v>0</v>
      </c>
      <c r="V65" s="369">
        <f t="shared" si="15"/>
        <v>0</v>
      </c>
      <c r="W65" s="5" t="s">
        <v>1</v>
      </c>
      <c r="X65" s="353">
        <f t="shared" si="8"/>
        <v>0</v>
      </c>
      <c r="Y65" s="354">
        <f t="shared" si="8"/>
        <v>0</v>
      </c>
      <c r="Z65" s="354">
        <f aca="true" t="shared" si="16" ref="Z65:AA68">Z19+Z25+Z31+Z37+Z43+Z49+Z59</f>
        <v>0</v>
      </c>
      <c r="AA65" s="369">
        <f t="shared" si="16"/>
        <v>0</v>
      </c>
      <c r="AB65" s="5" t="s">
        <v>1</v>
      </c>
      <c r="AC65" s="353">
        <f t="shared" si="9"/>
        <v>0</v>
      </c>
      <c r="AD65" s="354">
        <f t="shared" si="9"/>
        <v>0</v>
      </c>
      <c r="AE65" s="354">
        <f aca="true" t="shared" si="17" ref="AE65:AF68">AE19+AE25+AE31+AE37+AE43+AE49+AE59</f>
        <v>0</v>
      </c>
      <c r="AF65" s="369">
        <f t="shared" si="17"/>
        <v>0</v>
      </c>
      <c r="AG65" s="303" t="s">
        <v>1</v>
      </c>
      <c r="AH65" s="353">
        <f t="shared" si="10"/>
        <v>0</v>
      </c>
      <c r="AI65" s="354">
        <f t="shared" si="10"/>
        <v>0</v>
      </c>
      <c r="AJ65" s="354">
        <f>AJ19+AJ25+AJ31+AJ37+AJ43+AJ49+AJ59</f>
        <v>0</v>
      </c>
      <c r="AK65" s="155"/>
      <c r="AL65" s="353">
        <f>AL19+AL25+AL31+AL37+AL43+AL49+AL59</f>
        <v>0</v>
      </c>
      <c r="AM65" s="348">
        <f t="shared" si="11"/>
        <v>0</v>
      </c>
      <c r="AN65" s="377">
        <f t="shared" si="11"/>
        <v>0</v>
      </c>
    </row>
    <row r="66" spans="1:40" ht="12.75">
      <c r="A66" s="201"/>
      <c r="B66" s="203" t="s">
        <v>14</v>
      </c>
      <c r="C66" s="203" t="s">
        <v>9</v>
      </c>
      <c r="D66" s="355">
        <f t="shared" si="4"/>
        <v>0</v>
      </c>
      <c r="E66" s="348">
        <f t="shared" si="4"/>
        <v>0</v>
      </c>
      <c r="F66" s="356">
        <f t="shared" si="12"/>
        <v>0</v>
      </c>
      <c r="G66" s="370">
        <f t="shared" si="12"/>
        <v>0</v>
      </c>
      <c r="H66" s="20" t="s">
        <v>1</v>
      </c>
      <c r="I66" s="355">
        <f t="shared" si="5"/>
        <v>0</v>
      </c>
      <c r="J66" s="348">
        <f t="shared" si="5"/>
        <v>0</v>
      </c>
      <c r="K66" s="356">
        <f t="shared" si="13"/>
        <v>0</v>
      </c>
      <c r="L66" s="370">
        <f t="shared" si="13"/>
        <v>0</v>
      </c>
      <c r="M66" s="20" t="s">
        <v>1</v>
      </c>
      <c r="N66" s="355">
        <f t="shared" si="6"/>
        <v>0</v>
      </c>
      <c r="O66" s="348">
        <f t="shared" si="6"/>
        <v>0</v>
      </c>
      <c r="P66" s="356">
        <f t="shared" si="14"/>
        <v>0</v>
      </c>
      <c r="Q66" s="370">
        <f t="shared" si="14"/>
        <v>0</v>
      </c>
      <c r="R66" s="20" t="s">
        <v>1</v>
      </c>
      <c r="S66" s="355">
        <f t="shared" si="7"/>
        <v>0</v>
      </c>
      <c r="T66" s="348">
        <f t="shared" si="7"/>
        <v>0</v>
      </c>
      <c r="U66" s="356">
        <f t="shared" si="15"/>
        <v>0</v>
      </c>
      <c r="V66" s="370">
        <f t="shared" si="15"/>
        <v>0</v>
      </c>
      <c r="W66" s="5" t="s">
        <v>1</v>
      </c>
      <c r="X66" s="355">
        <f t="shared" si="8"/>
        <v>0</v>
      </c>
      <c r="Y66" s="348">
        <f t="shared" si="8"/>
        <v>0</v>
      </c>
      <c r="Z66" s="356">
        <f t="shared" si="16"/>
        <v>0</v>
      </c>
      <c r="AA66" s="370">
        <f t="shared" si="16"/>
        <v>0</v>
      </c>
      <c r="AB66" s="5" t="s">
        <v>1</v>
      </c>
      <c r="AC66" s="355">
        <f t="shared" si="9"/>
        <v>0</v>
      </c>
      <c r="AD66" s="348">
        <f t="shared" si="9"/>
        <v>0</v>
      </c>
      <c r="AE66" s="356">
        <f t="shared" si="17"/>
        <v>0</v>
      </c>
      <c r="AF66" s="370">
        <f t="shared" si="17"/>
        <v>0</v>
      </c>
      <c r="AG66" s="303" t="s">
        <v>1</v>
      </c>
      <c r="AH66" s="355">
        <f t="shared" si="10"/>
        <v>0</v>
      </c>
      <c r="AI66" s="356">
        <f t="shared" si="10"/>
        <v>0</v>
      </c>
      <c r="AJ66" s="356">
        <f>AJ20+AJ26+AJ32+AJ38+AJ44+AJ50+AJ55+AJ60</f>
        <v>0</v>
      </c>
      <c r="AK66" s="157"/>
      <c r="AL66" s="361">
        <f>AL20+AL26+AL32+AL38+AL44+AL50+AL55+AL60</f>
        <v>0</v>
      </c>
      <c r="AM66" s="356">
        <f t="shared" si="11"/>
        <v>0</v>
      </c>
      <c r="AN66" s="378">
        <f t="shared" si="11"/>
        <v>0</v>
      </c>
    </row>
    <row r="67" spans="1:40" ht="12.75">
      <c r="A67" s="168"/>
      <c r="B67" s="69"/>
      <c r="C67" s="70" t="s">
        <v>12</v>
      </c>
      <c r="D67" s="355">
        <f t="shared" si="4"/>
        <v>0</v>
      </c>
      <c r="E67" s="348">
        <f t="shared" si="4"/>
        <v>0</v>
      </c>
      <c r="F67" s="348">
        <f t="shared" si="12"/>
        <v>0</v>
      </c>
      <c r="G67" s="352">
        <f t="shared" si="12"/>
        <v>0</v>
      </c>
      <c r="H67" s="20" t="s">
        <v>1</v>
      </c>
      <c r="I67" s="355">
        <f t="shared" si="5"/>
        <v>0</v>
      </c>
      <c r="J67" s="348">
        <f t="shared" si="5"/>
        <v>0</v>
      </c>
      <c r="K67" s="348">
        <f t="shared" si="13"/>
        <v>0</v>
      </c>
      <c r="L67" s="352">
        <f t="shared" si="13"/>
        <v>0</v>
      </c>
      <c r="M67" s="20" t="s">
        <v>1</v>
      </c>
      <c r="N67" s="355">
        <f t="shared" si="6"/>
        <v>0</v>
      </c>
      <c r="O67" s="348">
        <f t="shared" si="6"/>
        <v>0</v>
      </c>
      <c r="P67" s="348">
        <f t="shared" si="14"/>
        <v>0</v>
      </c>
      <c r="Q67" s="352">
        <f t="shared" si="14"/>
        <v>0</v>
      </c>
      <c r="R67" s="20" t="s">
        <v>1</v>
      </c>
      <c r="S67" s="355">
        <f t="shared" si="7"/>
        <v>0</v>
      </c>
      <c r="T67" s="348">
        <f t="shared" si="7"/>
        <v>0</v>
      </c>
      <c r="U67" s="348">
        <f t="shared" si="15"/>
        <v>0</v>
      </c>
      <c r="V67" s="352">
        <f t="shared" si="15"/>
        <v>0</v>
      </c>
      <c r="W67" s="5" t="s">
        <v>1</v>
      </c>
      <c r="X67" s="355">
        <f t="shared" si="8"/>
        <v>0</v>
      </c>
      <c r="Y67" s="348">
        <f t="shared" si="8"/>
        <v>0</v>
      </c>
      <c r="Z67" s="348">
        <f t="shared" si="16"/>
        <v>0</v>
      </c>
      <c r="AA67" s="352">
        <f t="shared" si="16"/>
        <v>0</v>
      </c>
      <c r="AB67" s="5" t="s">
        <v>1</v>
      </c>
      <c r="AC67" s="355">
        <f t="shared" si="9"/>
        <v>0</v>
      </c>
      <c r="AD67" s="348">
        <f t="shared" si="9"/>
        <v>0</v>
      </c>
      <c r="AE67" s="348">
        <f t="shared" si="17"/>
        <v>0</v>
      </c>
      <c r="AF67" s="352">
        <f t="shared" si="17"/>
        <v>0</v>
      </c>
      <c r="AG67" s="303" t="s">
        <v>1</v>
      </c>
      <c r="AH67" s="355">
        <f t="shared" si="10"/>
        <v>0</v>
      </c>
      <c r="AI67" s="348">
        <f t="shared" si="10"/>
        <v>0</v>
      </c>
      <c r="AJ67" s="348">
        <f>AJ21+AJ27+AJ33+AJ39+AJ45+AJ51+AJ56+AJ61</f>
        <v>0</v>
      </c>
      <c r="AK67" s="69"/>
      <c r="AL67" s="355">
        <f>AL21+AL27+AL33+AL39+AL45+AL51+AL56+AL61</f>
        <v>0</v>
      </c>
      <c r="AM67" s="348">
        <f t="shared" si="11"/>
        <v>0</v>
      </c>
      <c r="AN67" s="377">
        <f t="shared" si="11"/>
        <v>0</v>
      </c>
    </row>
    <row r="68" spans="1:40" ht="12.75">
      <c r="A68" s="168"/>
      <c r="B68" s="69"/>
      <c r="C68" s="70" t="s">
        <v>13</v>
      </c>
      <c r="D68" s="355">
        <f t="shared" si="4"/>
        <v>0</v>
      </c>
      <c r="E68" s="357">
        <f t="shared" si="4"/>
        <v>0</v>
      </c>
      <c r="F68" s="357">
        <f t="shared" si="12"/>
        <v>0</v>
      </c>
      <c r="G68" s="357">
        <f t="shared" si="12"/>
        <v>0</v>
      </c>
      <c r="H68" s="20" t="s">
        <v>1</v>
      </c>
      <c r="I68" s="355">
        <f t="shared" si="5"/>
        <v>0</v>
      </c>
      <c r="J68" s="357">
        <f t="shared" si="5"/>
        <v>0</v>
      </c>
      <c r="K68" s="357">
        <f t="shared" si="13"/>
        <v>0</v>
      </c>
      <c r="L68" s="357">
        <f t="shared" si="13"/>
        <v>0</v>
      </c>
      <c r="M68" s="20" t="s">
        <v>1</v>
      </c>
      <c r="N68" s="355">
        <f t="shared" si="6"/>
        <v>0</v>
      </c>
      <c r="O68" s="357">
        <f t="shared" si="6"/>
        <v>0</v>
      </c>
      <c r="P68" s="357">
        <f t="shared" si="14"/>
        <v>0</v>
      </c>
      <c r="Q68" s="357">
        <f t="shared" si="14"/>
        <v>0</v>
      </c>
      <c r="R68" s="20" t="s">
        <v>1</v>
      </c>
      <c r="S68" s="355">
        <f t="shared" si="7"/>
        <v>0</v>
      </c>
      <c r="T68" s="357">
        <f t="shared" si="7"/>
        <v>0</v>
      </c>
      <c r="U68" s="357">
        <f t="shared" si="15"/>
        <v>0</v>
      </c>
      <c r="V68" s="357">
        <f t="shared" si="15"/>
        <v>0</v>
      </c>
      <c r="W68" s="5" t="s">
        <v>1</v>
      </c>
      <c r="X68" s="355">
        <f t="shared" si="8"/>
        <v>0</v>
      </c>
      <c r="Y68" s="357">
        <f t="shared" si="8"/>
        <v>0</v>
      </c>
      <c r="Z68" s="357">
        <f t="shared" si="16"/>
        <v>0</v>
      </c>
      <c r="AA68" s="357">
        <f t="shared" si="16"/>
        <v>0</v>
      </c>
      <c r="AB68" s="5" t="s">
        <v>1</v>
      </c>
      <c r="AC68" s="355">
        <f t="shared" si="9"/>
        <v>0</v>
      </c>
      <c r="AD68" s="357">
        <f t="shared" si="9"/>
        <v>0</v>
      </c>
      <c r="AE68" s="357">
        <f t="shared" si="17"/>
        <v>0</v>
      </c>
      <c r="AF68" s="357">
        <f t="shared" si="17"/>
        <v>0</v>
      </c>
      <c r="AG68" s="303" t="s">
        <v>1</v>
      </c>
      <c r="AH68" s="355">
        <f t="shared" si="10"/>
        <v>0</v>
      </c>
      <c r="AI68" s="357">
        <f t="shared" si="10"/>
        <v>0</v>
      </c>
      <c r="AJ68" s="357">
        <f>AJ22+AJ28+AJ34+AJ40+AJ46+AJ52+AJ62</f>
        <v>0</v>
      </c>
      <c r="AK68" s="158"/>
      <c r="AL68" s="379">
        <f>AL22+AL28+AL34+AL40+AL46+AL52+AL62</f>
        <v>0</v>
      </c>
      <c r="AM68" s="348">
        <f t="shared" si="11"/>
        <v>0</v>
      </c>
      <c r="AN68" s="377">
        <f t="shared" si="11"/>
        <v>0</v>
      </c>
    </row>
    <row r="69" spans="1:40" ht="13.5" thickBot="1">
      <c r="A69" s="180"/>
      <c r="B69" s="181"/>
      <c r="C69" s="215" t="s">
        <v>23</v>
      </c>
      <c r="D69" s="358">
        <f>SUM(D63:D68)</f>
        <v>0</v>
      </c>
      <c r="E69" s="359">
        <f>SUM(E63:E68)</f>
        <v>0</v>
      </c>
      <c r="F69" s="359">
        <f>SUM(F63:F68)</f>
        <v>0</v>
      </c>
      <c r="G69" s="359">
        <f>SUM(G63:G68)</f>
        <v>0</v>
      </c>
      <c r="H69" s="77" t="s">
        <v>1</v>
      </c>
      <c r="I69" s="358">
        <f>SUM(I63:I68)</f>
        <v>0</v>
      </c>
      <c r="J69" s="359">
        <f>SUM(J63:J68)</f>
        <v>0</v>
      </c>
      <c r="K69" s="359">
        <f>SUM(K63:K68)</f>
        <v>0</v>
      </c>
      <c r="L69" s="359">
        <f>SUM(L63:L68)</f>
        <v>0</v>
      </c>
      <c r="M69" s="77" t="s">
        <v>1</v>
      </c>
      <c r="N69" s="358">
        <f>SUM(N63:N68)</f>
        <v>0</v>
      </c>
      <c r="O69" s="359">
        <f>SUM(O63:O68)</f>
        <v>0</v>
      </c>
      <c r="P69" s="359">
        <f>SUM(P63:P68)</f>
        <v>0</v>
      </c>
      <c r="Q69" s="359">
        <f>SUM(Q63:Q68)</f>
        <v>0</v>
      </c>
      <c r="R69" s="77" t="s">
        <v>1</v>
      </c>
      <c r="S69" s="358">
        <f>SUM(S63:S68)</f>
        <v>0</v>
      </c>
      <c r="T69" s="359">
        <f>SUM(T63:T68)</f>
        <v>0</v>
      </c>
      <c r="U69" s="359">
        <f>SUM(U63:U68)</f>
        <v>0</v>
      </c>
      <c r="V69" s="359">
        <f>SUM(V63:V68)</f>
        <v>0</v>
      </c>
      <c r="W69" s="86" t="s">
        <v>1</v>
      </c>
      <c r="X69" s="358">
        <f>SUM(X63:X68)</f>
        <v>0</v>
      </c>
      <c r="Y69" s="359">
        <f>SUM(Y63:Y68)</f>
        <v>0</v>
      </c>
      <c r="Z69" s="359">
        <f>SUM(Z63:Z68)</f>
        <v>0</v>
      </c>
      <c r="AA69" s="359">
        <f>SUM(AA63:AA68)</f>
        <v>0</v>
      </c>
      <c r="AB69" s="86" t="s">
        <v>1</v>
      </c>
      <c r="AC69" s="358">
        <f>SUM(AC63:AC68)</f>
        <v>0</v>
      </c>
      <c r="AD69" s="359">
        <f>SUM(AD63:AD68)</f>
        <v>0</v>
      </c>
      <c r="AE69" s="359">
        <f>SUM(AE63:AE68)</f>
        <v>0</v>
      </c>
      <c r="AF69" s="372">
        <f>SUM(AF63:AF68)</f>
        <v>0</v>
      </c>
      <c r="AG69" s="304" t="s">
        <v>1</v>
      </c>
      <c r="AH69" s="358">
        <f aca="true" t="shared" si="18" ref="AH69:AN69">SUM(AH63:AH68)</f>
        <v>0</v>
      </c>
      <c r="AI69" s="359">
        <f t="shared" si="18"/>
        <v>0</v>
      </c>
      <c r="AJ69" s="359">
        <f t="shared" si="18"/>
        <v>0</v>
      </c>
      <c r="AK69" s="160"/>
      <c r="AL69" s="358">
        <f t="shared" si="18"/>
        <v>0</v>
      </c>
      <c r="AM69" s="359">
        <f t="shared" si="18"/>
        <v>0</v>
      </c>
      <c r="AN69" s="380">
        <f t="shared" si="18"/>
        <v>0</v>
      </c>
    </row>
    <row r="70" spans="33:39" ht="12.75">
      <c r="AG70" s="69"/>
      <c r="AH70" s="69"/>
      <c r="AI70" s="69"/>
      <c r="AJ70" s="69"/>
      <c r="AK70" s="69"/>
      <c r="AL70" s="69"/>
      <c r="AM70" s="69"/>
    </row>
    <row r="71" spans="1:24" ht="15">
      <c r="A71" s="68" t="s">
        <v>217</v>
      </c>
      <c r="K71" s="332"/>
      <c r="X71" s="339"/>
    </row>
    <row r="72" spans="1:24" ht="12.75">
      <c r="A72" s="68" t="s">
        <v>211</v>
      </c>
      <c r="X72" s="339"/>
    </row>
    <row r="73" spans="1:24" ht="12.75">
      <c r="A73" s="67">
        <f>D102&amp;E102&amp;F102&amp;G102&amp;I102&amp;J102&amp;K102&amp;L102&amp;N102&amp;O102&amp;P102&amp;Q102&amp;AC102&amp;AD102&amp;AE102&amp;AF102&amp;AH102&amp;AI102&amp;AJ102&amp;AL102&amp;AM102&amp;AN102</f>
      </c>
      <c r="X73" s="339"/>
    </row>
    <row r="74" ht="12.75">
      <c r="X74" s="339"/>
    </row>
    <row r="75" spans="1:24" ht="12.75">
      <c r="A75" s="71" t="s">
        <v>214</v>
      </c>
      <c r="X75" s="339"/>
    </row>
    <row r="76" spans="1:24" ht="12.75">
      <c r="A76" s="67">
        <f>F130&amp;G130</f>
      </c>
      <c r="X76" s="339"/>
    </row>
    <row r="78" ht="12.75">
      <c r="A78" s="68" t="s">
        <v>215</v>
      </c>
    </row>
    <row r="79" ht="12.75">
      <c r="A79" s="67">
        <f>N152&amp;O152&amp;P152&amp;Q152</f>
      </c>
    </row>
    <row r="81" ht="12.75">
      <c r="A81" s="71" t="s">
        <v>243</v>
      </c>
    </row>
    <row r="82" ht="12.75">
      <c r="A82" s="67">
        <f>X152&amp;Y152&amp;Z152&amp;AA152</f>
      </c>
    </row>
    <row r="84" ht="12.75">
      <c r="A84" s="71" t="s">
        <v>244</v>
      </c>
    </row>
    <row r="85" ht="12.75">
      <c r="A85" s="67">
        <f>X203&amp;Y203&amp;Z203&amp;AA203</f>
      </c>
    </row>
    <row r="87" ht="12.75">
      <c r="A87" s="68" t="s">
        <v>245</v>
      </c>
    </row>
    <row r="88" ht="12.75">
      <c r="A88" s="67">
        <f>AC152&amp;AD152&amp;AE152&amp;AF152</f>
      </c>
    </row>
    <row r="90" ht="12.75">
      <c r="A90" s="71" t="s">
        <v>218</v>
      </c>
    </row>
    <row r="91" ht="12.75">
      <c r="A91" s="67">
        <f>AH142</f>
      </c>
    </row>
    <row r="94" ht="12.75" hidden="1"/>
    <row r="95" spans="1:34" s="184" customFormat="1" ht="12.75" hidden="1">
      <c r="A95" s="69" t="s">
        <v>233</v>
      </c>
      <c r="D95" s="184" t="s">
        <v>168</v>
      </c>
      <c r="I95" s="184" t="s">
        <v>169</v>
      </c>
      <c r="N95" s="184" t="s">
        <v>170</v>
      </c>
      <c r="AC95" s="184" t="s">
        <v>171</v>
      </c>
      <c r="AH95" s="184" t="s">
        <v>172</v>
      </c>
    </row>
    <row r="96" spans="1:92" ht="12.75" hidden="1">
      <c r="A96" s="69" t="s">
        <v>1</v>
      </c>
      <c r="B96" s="69"/>
      <c r="C96" s="70"/>
      <c r="D96" s="183">
        <f aca="true" t="shared" si="19" ref="D96:E98">IF(TRUNC(D63)&lt;&gt;D63,"Column "&amp;$D$8&amp;", "&amp;D$15&amp;", Standard length"&amp;", Level "&amp;$C63&amp;"; ","")</f>
      </c>
      <c r="E96" s="183">
        <f t="shared" si="19"/>
      </c>
      <c r="F96" s="183">
        <f>IF(TRUNC(F63-F53-F57)&lt;&gt;(F63-F53-F57),"Column "&amp;$D$8&amp;", "&amp;F$15&amp;", Standard length"&amp;", Level "&amp;$C63&amp;"; ","")</f>
      </c>
      <c r="G96" s="183">
        <f>IF(TRUNC(G63-G53-G57)&lt;&gt;(G63-G53-G57),"Column "&amp;$D$8&amp;", "&amp;G$15&amp;", Standard length"&amp;", Level "&amp;$C63&amp;"; ","")</f>
      </c>
      <c r="H96" s="183"/>
      <c r="I96" s="183">
        <f aca="true" t="shared" si="20" ref="I96:J98">IF(TRUNC(I63)&lt;&gt;I63,"Column "&amp;$I$8&amp;", "&amp;I$15&amp;", Standard length"&amp;", Level "&amp;$C63&amp;"; ","")</f>
      </c>
      <c r="J96" s="183">
        <f t="shared" si="20"/>
      </c>
      <c r="K96" s="183">
        <f>IF(TRUNC(K63-K53-K57)&lt;&gt;(K63-K53-K57),"Column "&amp;$I$8&amp;", "&amp;K$15&amp;", Standard length"&amp;", Level "&amp;$C63&amp;"; ","")</f>
      </c>
      <c r="L96" s="183">
        <f>IF(TRUNC(L63-L53-L57)&lt;&gt;(L63-L53-L57),"Column "&amp;$I$8&amp;", "&amp;L$15&amp;", Standard length"&amp;", Level "&amp;$C63&amp;"; ","")</f>
      </c>
      <c r="M96" s="183"/>
      <c r="N96" s="183">
        <f aca="true" t="shared" si="21" ref="N96:O98">IF(TRUNC(N63)&lt;&gt;N63,"Column "&amp;$N$8&amp;", "&amp;N$15&amp;", Standard length"&amp;", Level "&amp;$C63&amp;"; ","")</f>
      </c>
      <c r="O96" s="183">
        <f t="shared" si="21"/>
      </c>
      <c r="P96" s="183">
        <f>IF(TRUNC(P63-P53-P57)&lt;&gt;(P63-P53-P57),"Column "&amp;$N$8&amp;", "&amp;P$15&amp;", Standard length"&amp;", Level "&amp;$C63&amp;"; ","")</f>
      </c>
      <c r="Q96" s="183">
        <f>IF(TRUNC(Q63-Q53-Q57)&lt;&gt;(Q63-Q53-Q57),"Column "&amp;$N$8&amp;", "&amp;Q$15&amp;", Standard length"&amp;", Level "&amp;$C63&amp;"; ","")</f>
      </c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41"/>
      <c r="AC96" s="183">
        <f aca="true" t="shared" si="22" ref="AC96:AD98">IF(TRUNC(AC63)&lt;&gt;AC63,"Column "&amp;$AC$8&amp;", "&amp;AC$15&amp;", Standard length"&amp;", Level "&amp;$C63&amp;"; ","")</f>
      </c>
      <c r="AD96" s="183">
        <f t="shared" si="22"/>
      </c>
      <c r="AE96" s="183">
        <f>IF(TRUNC(AE63-AE53-AE57)&lt;&gt;(AE63-AE53-AE57),"Column "&amp;$AC$8&amp;", "&amp;AE$15&amp;", Standard length"&amp;", Level "&amp;$C63&amp;"; ","")</f>
      </c>
      <c r="AF96" s="183">
        <f>IF(TRUNC(AF63-AF53-AF57)&lt;&gt;(AF63-AF53-AF57),"Column "&amp;$AC$8&amp;", "&amp;AF$15&amp;", Standard length"&amp;", Level "&amp;$C63&amp;"; ","")</f>
      </c>
      <c r="AG96" s="41"/>
      <c r="AH96" s="183">
        <f aca="true" t="shared" si="23" ref="AH96:AN98">IF(TRUNC(AH63)&lt;&gt;AH63,"Column "&amp;$AH$8&amp;", "&amp;AH$15&amp;", Standard length"&amp;", Level "&amp;$C63&amp;"; ","")</f>
      </c>
      <c r="AI96" s="183">
        <f t="shared" si="23"/>
      </c>
      <c r="AJ96" s="183">
        <f t="shared" si="23"/>
      </c>
      <c r="AK96" s="183"/>
      <c r="AL96" s="183">
        <f t="shared" si="23"/>
      </c>
      <c r="AM96" s="183">
        <f t="shared" si="23"/>
      </c>
      <c r="AN96" s="183">
        <f t="shared" si="23"/>
      </c>
      <c r="AO96" s="41"/>
      <c r="AP96" s="183"/>
      <c r="AQ96" s="183"/>
      <c r="AR96" s="183"/>
      <c r="AS96" s="183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O96" s="69"/>
      <c r="BP96" s="69"/>
      <c r="BQ96" s="70"/>
      <c r="BR96" s="69"/>
      <c r="BS96" s="69"/>
      <c r="BT96" s="69">
        <f>IF(TRUNC(BU61)&lt;&gt;BU61,"Level "&amp;$BQ61&amp;", Column"&amp;BT$70&amp;","&amp;BU$15&amp;";","")</f>
      </c>
      <c r="BU96" s="69"/>
      <c r="BV96" s="69">
        <f>IF(TRUNC(BW61)&lt;&gt;BW61,"Level "&amp;$BQ61&amp;", Column"&amp;BV$70&amp;","&amp;BW$15&amp;";","")</f>
      </c>
      <c r="BW96" s="69"/>
      <c r="BX96" s="69">
        <f>IF(TRUNC(BY61)&lt;&gt;BY61,"Level "&amp;$BQ61&amp;", Column"&amp;BX$70&amp;","&amp;BY$15&amp;";","")</f>
      </c>
      <c r="BY96" s="69"/>
      <c r="BZ96" s="69">
        <f>IF(TRUNC(CA61)&lt;&gt;CA61,"Level "&amp;$BQ61&amp;", Column"&amp;BZ$70&amp;","&amp;CA$15&amp;";","")</f>
      </c>
      <c r="CA96" s="69"/>
      <c r="CB96" s="69">
        <f>IF(TRUNC(CC61)&lt;&gt;CC61,"Level "&amp;$BQ61&amp;", Column"&amp;CB$70&amp;","&amp;CC$15&amp;";","")</f>
      </c>
      <c r="CC96" s="69" t="e">
        <f>#REF!&amp;#REF!&amp;#REF!&amp;CC93&amp;CC94&amp;CC95</f>
        <v>#REF!</v>
      </c>
      <c r="CD96" s="69" t="e">
        <f>#REF!&amp;#REF!&amp;#REF!&amp;CD93&amp;CD94&amp;CD95</f>
        <v>#REF!</v>
      </c>
      <c r="CE96" s="69" t="e">
        <f>#REF!&amp;#REF!&amp;#REF!&amp;CE93&amp;CE94&amp;CE95</f>
        <v>#REF!</v>
      </c>
      <c r="CF96" s="69" t="e">
        <f>#REF!&amp;#REF!&amp;#REF!&amp;CF93&amp;CF94&amp;CF95</f>
        <v>#REF!</v>
      </c>
      <c r="CG96" s="69" t="e">
        <f>#REF!&amp;#REF!&amp;#REF!&amp;CG93&amp;CG94&amp;CG95</f>
        <v>#REF!</v>
      </c>
      <c r="CH96" s="69" t="e">
        <f>#REF!&amp;#REF!&amp;#REF!&amp;CH93&amp;CH94&amp;CH95</f>
        <v>#REF!</v>
      </c>
      <c r="CI96" s="69" t="e">
        <f>#REF!&amp;#REF!&amp;#REF!&amp;CI93&amp;CI94&amp;CI95</f>
        <v>#REF!</v>
      </c>
      <c r="CJ96" s="69" t="e">
        <f>#REF!&amp;#REF!&amp;#REF!&amp;CJ93&amp;CJ94&amp;CJ95</f>
        <v>#REF!</v>
      </c>
      <c r="CK96" s="69" t="e">
        <f>#REF!&amp;#REF!&amp;#REF!&amp;CK93&amp;CK94&amp;CK95</f>
        <v>#REF!</v>
      </c>
      <c r="CL96" s="69" t="e">
        <f>#REF!&amp;#REF!&amp;#REF!&amp;CL93&amp;CL94&amp;CL95</f>
        <v>#REF!</v>
      </c>
      <c r="CM96" s="69" t="e">
        <f>#REF!&amp;#REF!&amp;#REF!&amp;CM93&amp;CM94&amp;CM95</f>
        <v>#REF!</v>
      </c>
      <c r="CN96" s="69"/>
    </row>
    <row r="97" spans="1:92" ht="12.75" hidden="1">
      <c r="A97" s="69" t="s">
        <v>1</v>
      </c>
      <c r="B97" s="69"/>
      <c r="C97" s="70"/>
      <c r="D97" s="183">
        <f t="shared" si="19"/>
      </c>
      <c r="E97" s="183">
        <f t="shared" si="19"/>
      </c>
      <c r="F97" s="183">
        <f>IF(TRUNC(F64-F54-F58)&lt;&gt;(F64-F54-F58),"Column "&amp;$D$8&amp;", "&amp;F$15&amp;", Standard length"&amp;", Level "&amp;$C64&amp;"; ","")</f>
      </c>
      <c r="G97" s="183">
        <f>IF(TRUNC(G64-G54-G58)&lt;&gt;(G64-G54-G58),"Column "&amp;$D$8&amp;", "&amp;G$15&amp;", Standard length"&amp;", Level "&amp;$C64&amp;"; ","")</f>
      </c>
      <c r="H97" s="183"/>
      <c r="I97" s="183">
        <f t="shared" si="20"/>
      </c>
      <c r="J97" s="183">
        <f t="shared" si="20"/>
      </c>
      <c r="K97" s="183">
        <f>IF(TRUNC(K64-K54-K58)&lt;&gt;(K64-K54-K58),"Column "&amp;$I$8&amp;", "&amp;K$15&amp;", Standard length"&amp;", Level "&amp;$C64&amp;"; ","")</f>
      </c>
      <c r="L97" s="183">
        <f>IF(TRUNC(L64-L54-L58)&lt;&gt;(L64-L54-L58),"Column "&amp;$I$8&amp;", "&amp;L$15&amp;", Standard length"&amp;", Level "&amp;$C64&amp;"; ","")</f>
      </c>
      <c r="M97" s="183"/>
      <c r="N97" s="183">
        <f t="shared" si="21"/>
      </c>
      <c r="O97" s="183">
        <f t="shared" si="21"/>
      </c>
      <c r="P97" s="183">
        <f>IF(TRUNC(P64-P54-P58)&lt;&gt;(P64-P54-P58),"Column "&amp;$N$8&amp;", "&amp;P$15&amp;", Standard length"&amp;", Level "&amp;$C64&amp;"; ","")</f>
      </c>
      <c r="Q97" s="183">
        <f>IF(TRUNC(Q64-Q54-Q58)&lt;&gt;(Q64-Q54-Q58),"Column "&amp;$N$8&amp;", "&amp;Q$15&amp;", Standard length"&amp;", Level "&amp;$C64&amp;"; ","")</f>
      </c>
      <c r="R97" s="183"/>
      <c r="S97" s="183"/>
      <c r="T97" s="183"/>
      <c r="U97" s="183"/>
      <c r="V97" s="183"/>
      <c r="AC97" s="183">
        <f t="shared" si="22"/>
      </c>
      <c r="AD97" s="183">
        <f t="shared" si="22"/>
      </c>
      <c r="AE97" s="183">
        <f>IF(TRUNC(AE64-AE54-AE58)&lt;&gt;(AE64-AE54-AE58),"Column "&amp;$AC$8&amp;", "&amp;AE$15&amp;", Standard length"&amp;", Level "&amp;$C64&amp;"; ","")</f>
      </c>
      <c r="AF97" s="183">
        <f>IF(TRUNC(AF64-AF54-AF58)&lt;&gt;(AF64-AF54-AF58),"Column "&amp;$AC$8&amp;", "&amp;AF$15&amp;", Standard length"&amp;", Level "&amp;$C64&amp;"; ","")</f>
      </c>
      <c r="AG97" s="41"/>
      <c r="AH97" s="183">
        <f t="shared" si="23"/>
      </c>
      <c r="AI97" s="183">
        <f t="shared" si="23"/>
      </c>
      <c r="AJ97" s="183">
        <f t="shared" si="23"/>
      </c>
      <c r="AK97" s="183"/>
      <c r="AL97" s="183">
        <f t="shared" si="23"/>
      </c>
      <c r="AM97" s="183">
        <f t="shared" si="23"/>
      </c>
      <c r="AN97" s="183">
        <f t="shared" si="23"/>
      </c>
      <c r="AO97" s="41"/>
      <c r="AP97" s="183"/>
      <c r="AQ97" s="183"/>
      <c r="AR97" s="183"/>
      <c r="AS97" s="183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O97" s="69"/>
      <c r="BP97" s="69"/>
      <c r="BQ97" s="70"/>
      <c r="BR97" s="69"/>
      <c r="BS97" s="69"/>
      <c r="BT97" s="69">
        <f>IF(TRUNC(BU62)&lt;&gt;BU62,"Level "&amp;$BQ62&amp;", Column"&amp;BT$70&amp;","&amp;BU$15&amp;";","")</f>
      </c>
      <c r="BU97" s="69"/>
      <c r="BV97" s="69">
        <f>IF(TRUNC(BW62)&lt;&gt;BW62,"Level "&amp;$BQ62&amp;", Column"&amp;BV$70&amp;","&amp;BW$15&amp;";","")</f>
      </c>
      <c r="BW97" s="69"/>
      <c r="BX97" s="69">
        <f>IF(TRUNC(BY62)&lt;&gt;BY62,"Level "&amp;$BQ62&amp;", Column"&amp;BX$70&amp;","&amp;BY$15&amp;";","")</f>
      </c>
      <c r="BY97" s="69"/>
      <c r="BZ97" s="69">
        <f>IF(TRUNC(CA62)&lt;&gt;CA62,"Level "&amp;$BQ62&amp;", Column"&amp;BZ$70&amp;","&amp;CA$15&amp;";","")</f>
      </c>
      <c r="CA97" s="69"/>
      <c r="CB97" s="69">
        <f>IF(TRUNC(CC62)&lt;&gt;CC62,"Level "&amp;$BQ62&amp;", Column"&amp;CB$70&amp;","&amp;CC$15&amp;";","")</f>
      </c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</row>
    <row r="98" spans="1:92" ht="12.75" hidden="1">
      <c r="A98" s="69" t="s">
        <v>1</v>
      </c>
      <c r="B98" s="69"/>
      <c r="C98" s="70"/>
      <c r="D98" s="183">
        <f t="shared" si="19"/>
      </c>
      <c r="E98" s="183">
        <f t="shared" si="19"/>
      </c>
      <c r="F98" s="183">
        <f>IF(TRUNC(F65-F59)&lt;&gt;(F65-F59),"Column "&amp;$D$8&amp;", "&amp;F$15&amp;", Standard length"&amp;", Level "&amp;$C65&amp;"; ","")</f>
      </c>
      <c r="G98" s="183">
        <f>IF(TRUNC(G65-GH59)&lt;&gt;(G65-G59),"Column "&amp;$D$8&amp;", "&amp;G$15&amp;", Standard length"&amp;", Level "&amp;$C65&amp;"; ","")</f>
      </c>
      <c r="H98" s="183"/>
      <c r="I98" s="183">
        <f t="shared" si="20"/>
      </c>
      <c r="J98" s="183">
        <f t="shared" si="20"/>
      </c>
      <c r="K98" s="183">
        <f>IF(TRUNC(K65-K59)&lt;&gt;(K65-K59),"Column "&amp;$I$8&amp;", "&amp;K$15&amp;", Standard length"&amp;", Level "&amp;$C65&amp;"; ","")</f>
      </c>
      <c r="L98" s="183">
        <f>IF(TRUNC(L65-L59)&lt;&gt;(L65-L59),"Column "&amp;$I$8&amp;", "&amp;L$15&amp;", Standard length"&amp;", Level "&amp;$C65&amp;"; ","")</f>
      </c>
      <c r="M98" s="183"/>
      <c r="N98" s="183">
        <f t="shared" si="21"/>
      </c>
      <c r="O98" s="183">
        <f t="shared" si="21"/>
      </c>
      <c r="P98" s="183">
        <f>IF(TRUNC(P65-P59)&lt;&gt;(P65-P59),"Column "&amp;$N$8&amp;", "&amp;P$15&amp;", Standard length"&amp;", Level "&amp;$C65&amp;"; ","")</f>
      </c>
      <c r="Q98" s="183">
        <f>IF(TRUNC(Q65-Q59)&lt;&gt;(Q65-Q59),"Column "&amp;$N$8&amp;", "&amp;Q$15&amp;", Standard length"&amp;", Level "&amp;$C65&amp;"; ","")</f>
      </c>
      <c r="R98" s="183"/>
      <c r="S98" s="183"/>
      <c r="T98" s="183"/>
      <c r="U98" s="183"/>
      <c r="V98" s="183"/>
      <c r="AC98" s="183">
        <f t="shared" si="22"/>
      </c>
      <c r="AD98" s="183">
        <f t="shared" si="22"/>
      </c>
      <c r="AE98" s="183">
        <f>IF(TRUNC(AE65-AE59)&lt;&gt;(AE65-AE59),"Column "&amp;$AC$8&amp;", "&amp;AE$15&amp;", Standard length"&amp;", Level "&amp;$C65&amp;"; ","")</f>
      </c>
      <c r="AF98" s="183">
        <f>IF(TRUNC(AF65-AF59)&lt;&gt;(AF65-AF59),"Column "&amp;$AC$8&amp;", "&amp;AF$15&amp;", Standard length"&amp;", Level "&amp;$C65&amp;"; ","")</f>
      </c>
      <c r="AG98" s="41"/>
      <c r="AH98" s="183">
        <f t="shared" si="23"/>
      </c>
      <c r="AI98" s="183">
        <f t="shared" si="23"/>
      </c>
      <c r="AJ98" s="183">
        <f t="shared" si="23"/>
      </c>
      <c r="AK98" s="183"/>
      <c r="AL98" s="183">
        <f t="shared" si="23"/>
      </c>
      <c r="AM98" s="183">
        <f t="shared" si="23"/>
      </c>
      <c r="AN98" s="183">
        <f t="shared" si="23"/>
      </c>
      <c r="AO98" s="41"/>
      <c r="AP98" s="183"/>
      <c r="AQ98" s="183"/>
      <c r="AR98" s="183"/>
      <c r="AS98" s="183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O98" s="69"/>
      <c r="BP98" s="69"/>
      <c r="BQ98" s="70"/>
      <c r="BR98" s="69"/>
      <c r="BS98" s="69"/>
      <c r="BT98" s="69">
        <f>IF(TRUNC(BU63)&lt;&gt;BU63,"Level "&amp;$BQ63&amp;", Column"&amp;BT$70&amp;","&amp;BU$15&amp;";","")</f>
      </c>
      <c r="BU98" s="69"/>
      <c r="BV98" s="69">
        <f>IF(TRUNC(BW63)&lt;&gt;BW63,"Level "&amp;$BQ63&amp;", Column"&amp;BV$70&amp;","&amp;BW$15&amp;";","")</f>
      </c>
      <c r="BW98" s="69"/>
      <c r="BX98" s="69">
        <f>IF(TRUNC(BY63)&lt;&gt;BY63,"Level "&amp;$BQ63&amp;", Column"&amp;BX$70&amp;","&amp;BY$15&amp;";","")</f>
      </c>
      <c r="BY98" s="69"/>
      <c r="BZ98" s="69">
        <f>IF(TRUNC(CA63)&lt;&gt;CA63,"Level "&amp;$BQ63&amp;", Column"&amp;BZ$70&amp;","&amp;CA$15&amp;";","")</f>
      </c>
      <c r="CA98" s="69"/>
      <c r="CB98" s="69">
        <f>IF(TRUNC(CC63)&lt;&gt;CC63,"Level "&amp;$BQ63&amp;", Column"&amp;CB$70&amp;","&amp;CC$15&amp;";","")</f>
      </c>
      <c r="CC98" s="69"/>
      <c r="CD98" s="69"/>
      <c r="CE98" s="69"/>
      <c r="CF98" s="69"/>
      <c r="CG98" s="69"/>
      <c r="CH98" s="69"/>
      <c r="CI98" s="69"/>
      <c r="CJ98" s="69"/>
      <c r="CK98" s="69"/>
      <c r="CL98" s="69"/>
      <c r="CM98" s="69"/>
      <c r="CN98" s="69"/>
    </row>
    <row r="99" spans="1:92" ht="12.75" hidden="1">
      <c r="A99" s="185" t="s">
        <v>1</v>
      </c>
      <c r="B99" s="69"/>
      <c r="C99" s="70"/>
      <c r="D99" s="183">
        <f aca="true" t="shared" si="24" ref="D99:E101">IF(TRUNC(D66)&lt;&gt;D66,"Column "&amp;$D$8&amp;", "&amp;D$15&amp;", Long length"&amp;", Level "&amp;$C66&amp;"; ","")</f>
      </c>
      <c r="E99" s="183">
        <f t="shared" si="24"/>
      </c>
      <c r="F99" s="183">
        <f aca="true" t="shared" si="25" ref="F99:G101">IF(TRUNC(F66-F60)&lt;&gt;(F66-F60),"Column "&amp;$D$8&amp;", "&amp;F$15&amp;", Long length"&amp;", Level "&amp;$C66&amp;"; ","")</f>
      </c>
      <c r="G99" s="183">
        <f t="shared" si="25"/>
      </c>
      <c r="H99" s="183"/>
      <c r="I99" s="183">
        <f aca="true" t="shared" si="26" ref="I99:J101">IF(TRUNC(I66)&lt;&gt;I66,"Column "&amp;$I$8&amp;", "&amp;I$15&amp;", Long length"&amp;", Level "&amp;$C66&amp;"; ","")</f>
      </c>
      <c r="J99" s="183">
        <f t="shared" si="26"/>
      </c>
      <c r="K99" s="183">
        <f aca="true" t="shared" si="27" ref="K99:L101">IF(TRUNC(K66-K60)&lt;&gt;(K66-K60),"Column "&amp;$I$8&amp;", "&amp;K$15&amp;", Long length"&amp;", Level "&amp;$C66&amp;"; ","")</f>
      </c>
      <c r="L99" s="183">
        <f t="shared" si="27"/>
      </c>
      <c r="M99" s="183"/>
      <c r="N99" s="183">
        <f aca="true" t="shared" si="28" ref="N99:O101">IF(TRUNC(N66)&lt;&gt;N66,"Column "&amp;$N$8&amp;", "&amp;N$15&amp;", Long length"&amp;", Level "&amp;$C66&amp;"; ","")</f>
      </c>
      <c r="O99" s="183">
        <f t="shared" si="28"/>
      </c>
      <c r="P99" s="183">
        <f aca="true" t="shared" si="29" ref="P99:Q101">IF(TRUNC(P66-P60)&lt;&gt;(P66-P60),"Column "&amp;$N$8&amp;", "&amp;P$15&amp;", Long length"&amp;", Level "&amp;$C66&amp;"; ","")</f>
      </c>
      <c r="Q99" s="183">
        <f t="shared" si="29"/>
      </c>
      <c r="R99" s="183"/>
      <c r="S99" s="183"/>
      <c r="T99" s="183"/>
      <c r="U99" s="183"/>
      <c r="V99" s="183"/>
      <c r="AC99" s="183">
        <f aca="true" t="shared" si="30" ref="AC99:AD101">IF(TRUNC(AC66)&lt;&gt;AC66,"Column "&amp;$AC$8&amp;", "&amp;AC$15&amp;", Long length"&amp;", Level "&amp;$C66&amp;"; ","")</f>
      </c>
      <c r="AD99" s="183">
        <f t="shared" si="30"/>
      </c>
      <c r="AE99" s="183">
        <f aca="true" t="shared" si="31" ref="AE99:AF101">IF(TRUNC(AE66-AE60)&lt;&gt;(AE66-AE60),"Column "&amp;$AC$8&amp;", "&amp;AE$15&amp;", Long length"&amp;", Level "&amp;$C66&amp;"; ","")</f>
      </c>
      <c r="AF99" s="183">
        <f t="shared" si="31"/>
      </c>
      <c r="AG99" s="41"/>
      <c r="AH99" s="183">
        <f aca="true" t="shared" si="32" ref="AH99:AN101">IF(TRUNC(AH66)&lt;&gt;AH66,"Column "&amp;$AH$8&amp;", "&amp;AH$15&amp;", Long length"&amp;", Level "&amp;$C66&amp;"; ","")</f>
      </c>
      <c r="AI99" s="183">
        <f t="shared" si="32"/>
      </c>
      <c r="AJ99" s="183">
        <f t="shared" si="32"/>
      </c>
      <c r="AK99" s="183"/>
      <c r="AL99" s="183">
        <f t="shared" si="32"/>
      </c>
      <c r="AM99" s="183">
        <f t="shared" si="32"/>
      </c>
      <c r="AN99" s="183">
        <f t="shared" si="32"/>
      </c>
      <c r="AO99" s="41"/>
      <c r="AP99" s="183"/>
      <c r="AQ99" s="183"/>
      <c r="AR99" s="183"/>
      <c r="AS99" s="183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O99" s="69"/>
      <c r="BP99" s="69"/>
      <c r="BQ99" s="70"/>
      <c r="BR99" s="69"/>
      <c r="BS99" s="69"/>
      <c r="BT99" s="69">
        <f>BT96&amp;BT97&amp;BT98</f>
      </c>
      <c r="BU99" s="69"/>
      <c r="BV99" s="69">
        <f>BV96&amp;BV97&amp;BV98</f>
      </c>
      <c r="BW99" s="69"/>
      <c r="BX99" s="69">
        <f>BX96&amp;BX97&amp;BX98</f>
      </c>
      <c r="BY99" s="69"/>
      <c r="BZ99" s="69">
        <f>BZ96&amp;BZ97&amp;BZ98</f>
      </c>
      <c r="CA99" s="69"/>
      <c r="CB99" s="69">
        <f>CB96&amp;CB97&amp;CB98</f>
      </c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</row>
    <row r="100" spans="1:92" ht="12.75" hidden="1">
      <c r="A100" s="185" t="s">
        <v>1</v>
      </c>
      <c r="B100" s="185"/>
      <c r="C100" s="70"/>
      <c r="D100" s="183">
        <f t="shared" si="24"/>
      </c>
      <c r="E100" s="183">
        <f t="shared" si="24"/>
      </c>
      <c r="F100" s="183">
        <f t="shared" si="25"/>
      </c>
      <c r="G100" s="183">
        <f t="shared" si="25"/>
      </c>
      <c r="H100" s="41"/>
      <c r="I100" s="183">
        <f t="shared" si="26"/>
      </c>
      <c r="J100" s="183">
        <f t="shared" si="26"/>
      </c>
      <c r="K100" s="183">
        <f t="shared" si="27"/>
      </c>
      <c r="L100" s="183">
        <f t="shared" si="27"/>
      </c>
      <c r="M100" s="41"/>
      <c r="N100" s="183">
        <f t="shared" si="28"/>
      </c>
      <c r="O100" s="183">
        <f t="shared" si="28"/>
      </c>
      <c r="P100" s="183">
        <f t="shared" si="29"/>
      </c>
      <c r="Q100" s="183">
        <f t="shared" si="29"/>
      </c>
      <c r="R100" s="41"/>
      <c r="S100" s="183"/>
      <c r="T100" s="183"/>
      <c r="U100" s="183"/>
      <c r="V100" s="183"/>
      <c r="AC100" s="183">
        <f t="shared" si="30"/>
      </c>
      <c r="AD100" s="183">
        <f t="shared" si="30"/>
      </c>
      <c r="AE100" s="183">
        <f t="shared" si="31"/>
      </c>
      <c r="AF100" s="183">
        <f t="shared" si="31"/>
      </c>
      <c r="AG100" s="41"/>
      <c r="AH100" s="183">
        <f t="shared" si="32"/>
      </c>
      <c r="AI100" s="183">
        <f t="shared" si="32"/>
      </c>
      <c r="AJ100" s="183">
        <f t="shared" si="32"/>
      </c>
      <c r="AK100" s="183"/>
      <c r="AL100" s="183">
        <f t="shared" si="32"/>
      </c>
      <c r="AM100" s="183">
        <f t="shared" si="32"/>
      </c>
      <c r="AN100" s="183">
        <f t="shared" si="32"/>
      </c>
      <c r="AO100" s="41"/>
      <c r="AP100" s="183"/>
      <c r="AQ100" s="183"/>
      <c r="AR100" s="183"/>
      <c r="AS100" s="183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O100" s="69"/>
      <c r="BP100" s="69"/>
      <c r="BQ100" s="70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</row>
    <row r="101" spans="1:92" ht="12.75" hidden="1">
      <c r="A101" s="69" t="s">
        <v>1</v>
      </c>
      <c r="B101" s="185"/>
      <c r="C101" s="70"/>
      <c r="D101" s="183">
        <f t="shared" si="24"/>
      </c>
      <c r="E101" s="183">
        <f t="shared" si="24"/>
      </c>
      <c r="F101" s="183">
        <f t="shared" si="25"/>
      </c>
      <c r="G101" s="183">
        <f t="shared" si="25"/>
      </c>
      <c r="H101" s="41"/>
      <c r="I101" s="183">
        <f t="shared" si="26"/>
      </c>
      <c r="J101" s="183">
        <f t="shared" si="26"/>
      </c>
      <c r="K101" s="183">
        <f t="shared" si="27"/>
      </c>
      <c r="L101" s="183">
        <f t="shared" si="27"/>
      </c>
      <c r="M101" s="41"/>
      <c r="N101" s="183">
        <f t="shared" si="28"/>
      </c>
      <c r="O101" s="183">
        <f t="shared" si="28"/>
      </c>
      <c r="P101" s="183">
        <f t="shared" si="29"/>
      </c>
      <c r="Q101" s="183">
        <f t="shared" si="29"/>
      </c>
      <c r="R101" s="41"/>
      <c r="S101" s="183"/>
      <c r="T101" s="183"/>
      <c r="U101" s="183"/>
      <c r="V101" s="183"/>
      <c r="AC101" s="183">
        <f t="shared" si="30"/>
      </c>
      <c r="AD101" s="183">
        <f t="shared" si="30"/>
      </c>
      <c r="AE101" s="183">
        <f t="shared" si="31"/>
      </c>
      <c r="AF101" s="183">
        <f t="shared" si="31"/>
      </c>
      <c r="AG101" s="41"/>
      <c r="AH101" s="183">
        <f t="shared" si="32"/>
      </c>
      <c r="AI101" s="183">
        <f t="shared" si="32"/>
      </c>
      <c r="AJ101" s="183">
        <f t="shared" si="32"/>
      </c>
      <c r="AK101" s="183"/>
      <c r="AL101" s="183">
        <f t="shared" si="32"/>
      </c>
      <c r="AM101" s="183">
        <f t="shared" si="32"/>
      </c>
      <c r="AN101" s="183">
        <f t="shared" si="32"/>
      </c>
      <c r="AO101" s="41"/>
      <c r="AP101" s="183"/>
      <c r="AQ101" s="183"/>
      <c r="AR101" s="183"/>
      <c r="AS101" s="183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O101" s="69"/>
      <c r="BP101" s="69"/>
      <c r="BQ101" s="70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</row>
    <row r="102" spans="1:92" ht="12.75" hidden="1">
      <c r="A102" s="67" t="s">
        <v>1</v>
      </c>
      <c r="B102" s="69"/>
      <c r="C102" s="70"/>
      <c r="D102" s="183">
        <f>D96&amp;D97&amp;D98&amp;D99&amp;D100&amp;D101</f>
      </c>
      <c r="E102" s="183">
        <f>E96&amp;E97&amp;E98&amp;E99&amp;E100&amp;E101</f>
      </c>
      <c r="F102" s="183">
        <f>F96&amp;F97&amp;F98&amp;F99&amp;F100&amp;F101</f>
      </c>
      <c r="G102" s="183">
        <f>G96&amp;G97&amp;G98&amp;G99&amp;G100&amp;G101</f>
      </c>
      <c r="H102" s="41"/>
      <c r="I102" s="183">
        <f>I96&amp;I97&amp;I98&amp;I99&amp;I100&amp;I101</f>
      </c>
      <c r="J102" s="183">
        <f>J96&amp;J97&amp;J98&amp;J99&amp;J100&amp;J101</f>
      </c>
      <c r="K102" s="183">
        <f>K96&amp;K97&amp;K98&amp;K99&amp;K100&amp;K101</f>
      </c>
      <c r="L102" s="183">
        <f>L96&amp;L97&amp;L98&amp;L99&amp;L100&amp;L101</f>
      </c>
      <c r="M102" s="41"/>
      <c r="N102" s="183">
        <f>N96&amp;N97&amp;N98&amp;N99&amp;N100&amp;N101</f>
      </c>
      <c r="O102" s="183">
        <f>O96&amp;O97&amp;O98&amp;O99&amp;O100&amp;O101</f>
      </c>
      <c r="P102" s="183">
        <f>P96&amp;P97&amp;P98&amp;P99&amp;P100&amp;P101</f>
      </c>
      <c r="Q102" s="183">
        <f>Q96&amp;Q97&amp;Q98&amp;Q99&amp;Q100&amp;Q101</f>
      </c>
      <c r="R102" s="41"/>
      <c r="S102" s="183"/>
      <c r="T102" s="183"/>
      <c r="U102" s="183"/>
      <c r="V102" s="183"/>
      <c r="AC102" s="183">
        <f>AC96&amp;AC97&amp;AC98&amp;AC99&amp;AC100&amp;AC101</f>
      </c>
      <c r="AD102" s="183">
        <f>AD96&amp;AD97&amp;AD98&amp;AD99&amp;AD100&amp;AD101</f>
      </c>
      <c r="AE102" s="183">
        <f>AE96&amp;AE97&amp;AE98&amp;AE99&amp;AE100&amp;AE101</f>
      </c>
      <c r="AF102" s="183">
        <f>AF96&amp;AF97&amp;AF98&amp;AF99&amp;AF100&amp;AF101</f>
      </c>
      <c r="AG102" s="41"/>
      <c r="AH102" s="183">
        <f aca="true" t="shared" si="33" ref="AH102:AN102">AH96&amp;AH97&amp;AH98&amp;AH99&amp;AH100&amp;AH101</f>
      </c>
      <c r="AI102" s="183">
        <f t="shared" si="33"/>
      </c>
      <c r="AJ102" s="183">
        <f t="shared" si="33"/>
      </c>
      <c r="AK102" s="183"/>
      <c r="AL102" s="183">
        <f t="shared" si="33"/>
      </c>
      <c r="AM102" s="183">
        <f t="shared" si="33"/>
      </c>
      <c r="AN102" s="183">
        <f t="shared" si="33"/>
      </c>
      <c r="AO102" s="41"/>
      <c r="AP102" s="183"/>
      <c r="AQ102" s="183"/>
      <c r="AR102" s="183"/>
      <c r="AS102" s="183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O102" s="69"/>
      <c r="BP102" s="69"/>
      <c r="BQ102" s="70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</row>
    <row r="103" ht="12.75" hidden="1"/>
    <row r="104" spans="1:34" ht="12.75" hidden="1">
      <c r="A104" s="67" t="s">
        <v>246</v>
      </c>
      <c r="F104" s="67" t="s">
        <v>234</v>
      </c>
      <c r="N104" s="67" t="s">
        <v>235</v>
      </c>
      <c r="X104" s="67" t="s">
        <v>247</v>
      </c>
      <c r="AC104" s="67" t="s">
        <v>248</v>
      </c>
      <c r="AH104" s="67" t="s">
        <v>249</v>
      </c>
    </row>
    <row r="105" spans="1:40" ht="12.75" hidden="1">
      <c r="A105" s="69" t="s">
        <v>1</v>
      </c>
      <c r="F105" s="67" t="s">
        <v>227</v>
      </c>
      <c r="G105" s="67" t="s">
        <v>228</v>
      </c>
      <c r="M105" s="67" t="s">
        <v>10</v>
      </c>
      <c r="N105" s="69">
        <f aca="true" t="shared" si="34" ref="N105:Q107">IF(N17&gt;0,""&amp;$A$17&amp;", "&amp;N$15&amp;", Standard length"&amp;", Level "&amp;$C17&amp;"; ","")</f>
      </c>
      <c r="O105" s="69">
        <f t="shared" si="34"/>
      </c>
      <c r="P105" s="69">
        <f t="shared" si="34"/>
      </c>
      <c r="Q105" s="69">
        <f t="shared" si="34"/>
      </c>
      <c r="W105" s="67" t="s">
        <v>10</v>
      </c>
      <c r="X105" s="69">
        <f>IF(OR(X17&lt;&gt;0,S17&lt;&gt;0),IF(X17&gt;=S17,""&amp;$A$17&amp;", "&amp;X$15&amp;", Standard length"&amp;", Level "&amp;$C17&amp;"; ",""),"")</f>
      </c>
      <c r="Y105" s="69">
        <f>IF(OR(Y17&lt;&gt;0,T17&lt;&gt;0),IF(Y17&gt;=T17,""&amp;$A$17&amp;", "&amp;Y$15&amp;", Standard length"&amp;", Level "&amp;$C17&amp;"; ",""),"")</f>
      </c>
      <c r="Z105" s="69">
        <f>IF(OR(Z17&lt;&gt;0,U17&lt;&gt;0),IF(Z17&gt;=U17,""&amp;$A$17&amp;", "&amp;Z$15&amp;", Standard length"&amp;", Level "&amp;$C17&amp;"; ",""),"")</f>
      </c>
      <c r="AA105" s="69">
        <f>IF(OR(AA17&lt;&gt;0,V17&lt;&gt;0),IF(AA17&gt;=V17,""&amp;$A$17&amp;", "&amp;AA$15&amp;", Standard length"&amp;", Level "&amp;$C17&amp;"; ",""),"")</f>
      </c>
      <c r="AB105" s="67" t="s">
        <v>10</v>
      </c>
      <c r="AC105" s="69">
        <f>IF(AC17&gt;(D17+I17),""&amp;$A$17&amp;", "&amp;AC$15&amp;", Standard length"&amp;", Level "&amp;$C17&amp;"; ","")</f>
      </c>
      <c r="AD105" s="69">
        <f>IF(AD17&gt;(E17+J17),""&amp;$A$17&amp;", "&amp;AD$15&amp;", Standard length"&amp;", Level "&amp;$C17&amp;"; ","")</f>
      </c>
      <c r="AE105" s="69">
        <f>IF(AE17&gt;(F17+K17),""&amp;$A$17&amp;", "&amp;AE$15&amp;", Standard length"&amp;", Level "&amp;$C17&amp;"; ","")</f>
      </c>
      <c r="AF105" s="69">
        <f>IF(AF17&gt;(G17+L17),""&amp;$A$17&amp;", "&amp;AF$15&amp;", Standard length"&amp;", Level "&amp;$C17&amp;"; ","")</f>
      </c>
      <c r="AG105" s="67" t="s">
        <v>10</v>
      </c>
      <c r="AH105" s="69">
        <f>IF((SUM(AH17:AN17)&gt;SUM(S17:T17)),""&amp;$A$17&amp;", Standard length"&amp;", Level "&amp;$C17&amp;"; ","")</f>
      </c>
      <c r="AI105" s="69"/>
      <c r="AJ105" s="69"/>
      <c r="AK105" s="69"/>
      <c r="AL105" s="69"/>
      <c r="AM105" s="69"/>
      <c r="AN105" s="69"/>
    </row>
    <row r="106" spans="1:40" ht="12.75" hidden="1">
      <c r="A106" s="69" t="s">
        <v>1</v>
      </c>
      <c r="D106" s="67" t="s">
        <v>168</v>
      </c>
      <c r="E106" s="67" t="s">
        <v>9</v>
      </c>
      <c r="F106" s="183">
        <f aca="true" t="shared" si="35" ref="F106:G108">IF(TRUNC(F57)&lt;&gt;F57,"Column "&amp;$D$8&amp;", "&amp;F$15&amp;", Standard length"&amp;", Level "&amp;$C63&amp;"; ","")</f>
      </c>
      <c r="G106" s="183">
        <f t="shared" si="35"/>
      </c>
      <c r="N106" s="69">
        <f t="shared" si="34"/>
      </c>
      <c r="O106" s="69">
        <f t="shared" si="34"/>
      </c>
      <c r="P106" s="69">
        <f t="shared" si="34"/>
      </c>
      <c r="Q106" s="69">
        <f t="shared" si="34"/>
      </c>
      <c r="X106" s="69">
        <f aca="true" t="shared" si="36" ref="X106:AA107">IF(OR(X18&lt;&gt;0,S18&lt;&gt;0),IF(X18&gt;=S18,""&amp;$A$17&amp;", "&amp;X$15&amp;", Standard length"&amp;", Level "&amp;$C18&amp;"; ",""),"")</f>
      </c>
      <c r="Y106" s="69">
        <f t="shared" si="36"/>
      </c>
      <c r="Z106" s="69">
        <f t="shared" si="36"/>
      </c>
      <c r="AA106" s="69">
        <f t="shared" si="36"/>
      </c>
      <c r="AC106" s="69">
        <f aca="true" t="shared" si="37" ref="AC106:AF107">IF(AC18&gt;(D18+I18),""&amp;$A$17&amp;", "&amp;AC$15&amp;", Standard length"&amp;", Level "&amp;$C18&amp;"; ","")</f>
      </c>
      <c r="AD106" s="69">
        <f t="shared" si="37"/>
      </c>
      <c r="AE106" s="69">
        <f t="shared" si="37"/>
      </c>
      <c r="AF106" s="69">
        <f t="shared" si="37"/>
      </c>
      <c r="AH106" s="69">
        <f>IF((SUM(AH18:AN18)&gt;SUM(S18:T18)),""&amp;$A$17&amp;", Standard length"&amp;", Level "&amp;$C18&amp;"; ","")</f>
      </c>
      <c r="AI106" s="69"/>
      <c r="AJ106" s="69"/>
      <c r="AK106" s="69"/>
      <c r="AL106" s="69"/>
      <c r="AM106" s="69"/>
      <c r="AN106" s="69"/>
    </row>
    <row r="107" spans="1:40" ht="12.75" hidden="1">
      <c r="A107" s="69" t="s">
        <v>1</v>
      </c>
      <c r="E107" s="67" t="s">
        <v>12</v>
      </c>
      <c r="F107" s="183">
        <f t="shared" si="35"/>
      </c>
      <c r="G107" s="183">
        <f t="shared" si="35"/>
      </c>
      <c r="N107" s="69">
        <f t="shared" si="34"/>
      </c>
      <c r="O107" s="69">
        <f t="shared" si="34"/>
      </c>
      <c r="P107" s="69">
        <f t="shared" si="34"/>
      </c>
      <c r="Q107" s="69">
        <f t="shared" si="34"/>
      </c>
      <c r="X107" s="69">
        <f t="shared" si="36"/>
      </c>
      <c r="Y107" s="69">
        <f t="shared" si="36"/>
      </c>
      <c r="Z107" s="69">
        <f t="shared" si="36"/>
      </c>
      <c r="AA107" s="69">
        <f t="shared" si="36"/>
      </c>
      <c r="AC107" s="69">
        <f t="shared" si="37"/>
      </c>
      <c r="AD107" s="69">
        <f t="shared" si="37"/>
      </c>
      <c r="AE107" s="69">
        <f t="shared" si="37"/>
      </c>
      <c r="AF107" s="69">
        <f t="shared" si="37"/>
      </c>
      <c r="AH107" s="69">
        <f>IF((SUM(AH19:AN19)&gt;SUM(S19:T19)),""&amp;$A$17&amp;", Standard length"&amp;", Level "&amp;$C19&amp;"; ","")</f>
      </c>
      <c r="AI107" s="69"/>
      <c r="AJ107" s="69"/>
      <c r="AK107" s="69"/>
      <c r="AL107" s="69"/>
      <c r="AM107" s="69"/>
      <c r="AN107" s="69"/>
    </row>
    <row r="108" spans="1:40" ht="12.75" hidden="1">
      <c r="A108" s="185" t="s">
        <v>1</v>
      </c>
      <c r="E108" s="67" t="s">
        <v>13</v>
      </c>
      <c r="F108" s="183">
        <f t="shared" si="35"/>
      </c>
      <c r="G108" s="183">
        <f t="shared" si="35"/>
      </c>
      <c r="N108" s="69">
        <f aca="true" t="shared" si="38" ref="N108:Q110">IF(N20&gt;0,""&amp;$A$17&amp;", "&amp;N$15&amp;", Long length"&amp;", Level "&amp;$C20&amp;"; ","")</f>
      </c>
      <c r="O108" s="69">
        <f t="shared" si="38"/>
      </c>
      <c r="P108" s="69">
        <f t="shared" si="38"/>
      </c>
      <c r="Q108" s="69">
        <f t="shared" si="38"/>
      </c>
      <c r="X108" s="69">
        <f>IF(OR(X20&lt;&gt;0,S20&lt;&gt;0),IF(X20&gt;=S20,""&amp;$A$17&amp;", "&amp;X$15&amp;", Long length"&amp;", Level "&amp;$C20&amp;"; ",""),"")</f>
      </c>
      <c r="Y108" s="69">
        <f>IF(OR(Y20&lt;&gt;0,T20&lt;&gt;0),IF(Y20&gt;=T20,""&amp;$A$17&amp;", "&amp;Y$15&amp;", Long length"&amp;", Level "&amp;$C20&amp;"; ",""),"")</f>
      </c>
      <c r="Z108" s="69">
        <f>IF(OR(Z20&lt;&gt;0,U20&lt;&gt;0),IF(Z20&gt;=U20,""&amp;$A$17&amp;", "&amp;Z$15&amp;", Long length"&amp;", Level "&amp;$C20&amp;"; ",""),"")</f>
      </c>
      <c r="AA108" s="69">
        <f>IF(OR(AA20&lt;&gt;0,V20&lt;&gt;0),IF(AA20&gt;=V20,""&amp;$A$17&amp;", "&amp;AA$15&amp;", Long length"&amp;", Level "&amp;$C20&amp;"; ",""),"")</f>
      </c>
      <c r="AC108" s="69">
        <f>IF(AC20&gt;(D20+I20),""&amp;$A$17&amp;", "&amp;AC$15&amp;", Long length"&amp;", Level "&amp;$C20&amp;"; ","")</f>
      </c>
      <c r="AD108" s="69">
        <f>IF(AD20&gt;(E20+J20),""&amp;$A$17&amp;", "&amp;AD$15&amp;", Long length"&amp;", Level "&amp;$C20&amp;"; ","")</f>
      </c>
      <c r="AE108" s="69">
        <f>IF(AE20&gt;(F20+K20),""&amp;$A$17&amp;", "&amp;AE$15&amp;", Long length"&amp;", Level "&amp;$C20&amp;"; ","")</f>
      </c>
      <c r="AF108" s="69">
        <f>IF(AF20&gt;(G20+L20),""&amp;$A$17&amp;", "&amp;AF$15&amp;", Long length"&amp;", Level "&amp;$C20&amp;"; ","")</f>
      </c>
      <c r="AH108" s="69">
        <f>IF((SUM(AH20:AN20)&gt;SUM(S20:T20)),""&amp;$A$17&amp;", Long length"&amp;", Level "&amp;$C20&amp;"; ","")</f>
      </c>
      <c r="AI108" s="69"/>
      <c r="AJ108" s="69"/>
      <c r="AK108" s="69"/>
      <c r="AL108" s="69"/>
      <c r="AM108" s="69"/>
      <c r="AN108" s="69"/>
    </row>
    <row r="109" spans="1:40" ht="12.75" hidden="1">
      <c r="A109" s="185" t="s">
        <v>1</v>
      </c>
      <c r="E109" s="67" t="s">
        <v>9</v>
      </c>
      <c r="F109" s="183">
        <f aca="true" t="shared" si="39" ref="F109:G111">IF(TRUNC(F60)&lt;&gt;F60,"Column "&amp;$D$8&amp;", "&amp;F$15&amp;", Long length"&amp;", Level "&amp;$C66&amp;"; ","")</f>
      </c>
      <c r="G109" s="183">
        <f t="shared" si="39"/>
      </c>
      <c r="N109" s="69">
        <f t="shared" si="38"/>
      </c>
      <c r="O109" s="69">
        <f t="shared" si="38"/>
      </c>
      <c r="P109" s="69">
        <f t="shared" si="38"/>
      </c>
      <c r="Q109" s="69">
        <f t="shared" si="38"/>
      </c>
      <c r="X109" s="69">
        <f aca="true" t="shared" si="40" ref="X109:AA110">IF(OR(X21&lt;&gt;0,S21&lt;&gt;0),IF(X21&gt;=S21,""&amp;$A$17&amp;", "&amp;X$15&amp;", Long length"&amp;", Level "&amp;$C21&amp;"; ",""),"")</f>
      </c>
      <c r="Y109" s="69">
        <f t="shared" si="40"/>
      </c>
      <c r="Z109" s="69">
        <f t="shared" si="40"/>
      </c>
      <c r="AA109" s="69">
        <f t="shared" si="40"/>
      </c>
      <c r="AC109" s="69">
        <f aca="true" t="shared" si="41" ref="AC109:AF110">IF(AC21&gt;(D21+I21),""&amp;$A$17&amp;", "&amp;AC$15&amp;", Long length"&amp;", Level "&amp;$C21&amp;"; ","")</f>
      </c>
      <c r="AD109" s="69">
        <f t="shared" si="41"/>
      </c>
      <c r="AE109" s="69">
        <f t="shared" si="41"/>
      </c>
      <c r="AF109" s="69">
        <f t="shared" si="41"/>
      </c>
      <c r="AH109" s="69">
        <f>IF((SUM(AH21:AN21)&gt;SUM(S21:T21)),""&amp;$A$17&amp;", Long length"&amp;", Level "&amp;$C21&amp;"; ","")</f>
      </c>
      <c r="AI109" s="69"/>
      <c r="AJ109" s="69"/>
      <c r="AK109" s="69"/>
      <c r="AL109" s="69"/>
      <c r="AM109" s="69"/>
      <c r="AN109" s="69"/>
    </row>
    <row r="110" spans="1:40" ht="12.75" hidden="1">
      <c r="A110" s="69" t="s">
        <v>1</v>
      </c>
      <c r="E110" s="67" t="s">
        <v>12</v>
      </c>
      <c r="F110" s="183">
        <f t="shared" si="39"/>
      </c>
      <c r="G110" s="183">
        <f t="shared" si="39"/>
      </c>
      <c r="N110" s="69">
        <f t="shared" si="38"/>
      </c>
      <c r="O110" s="69">
        <f t="shared" si="38"/>
      </c>
      <c r="P110" s="69">
        <f t="shared" si="38"/>
      </c>
      <c r="Q110" s="69">
        <f t="shared" si="38"/>
      </c>
      <c r="X110" s="69">
        <f t="shared" si="40"/>
      </c>
      <c r="Y110" s="69">
        <f t="shared" si="40"/>
      </c>
      <c r="Z110" s="69">
        <f t="shared" si="40"/>
      </c>
      <c r="AA110" s="69">
        <f>IF(OR(AA22&lt;&gt;0,V22&lt;&gt;0),IF(AA22&gt;=V22,""&amp;$A$17&amp;", "&amp;AA$15&amp;", Long length"&amp;", Level "&amp;$C22&amp;"; ",""),"")</f>
      </c>
      <c r="AC110" s="69">
        <f t="shared" si="41"/>
      </c>
      <c r="AD110" s="69">
        <f t="shared" si="41"/>
      </c>
      <c r="AE110" s="69">
        <f t="shared" si="41"/>
      </c>
      <c r="AF110" s="69">
        <f t="shared" si="41"/>
      </c>
      <c r="AH110" s="69">
        <f>IF((SUM(AH22:AN22)&gt;SUM(S22:T22)),""&amp;$A$17&amp;", Long length"&amp;", Level "&amp;$C22&amp;"; ","")</f>
      </c>
      <c r="AI110" s="69"/>
      <c r="AJ110" s="69"/>
      <c r="AK110" s="69"/>
      <c r="AL110" s="69"/>
      <c r="AM110" s="69"/>
      <c r="AN110" s="69"/>
    </row>
    <row r="111" spans="1:40" ht="12.75" hidden="1">
      <c r="A111" s="67" t="s">
        <v>1</v>
      </c>
      <c r="E111" s="67" t="s">
        <v>13</v>
      </c>
      <c r="F111" s="183">
        <f t="shared" si="39"/>
      </c>
      <c r="G111" s="183">
        <f t="shared" si="39"/>
      </c>
      <c r="M111" s="67" t="s">
        <v>16</v>
      </c>
      <c r="N111" s="69">
        <f aca="true" t="shared" si="42" ref="N111:Q113">IF(N23&gt;0,""&amp;$A$23&amp;", "&amp;N$15&amp;", Standard length"&amp;", Level "&amp;$C23&amp;"; ","")</f>
      </c>
      <c r="O111" s="69">
        <f t="shared" si="42"/>
      </c>
      <c r="P111" s="69">
        <f t="shared" si="42"/>
      </c>
      <c r="Q111" s="69">
        <f t="shared" si="42"/>
      </c>
      <c r="W111" s="67" t="s">
        <v>16</v>
      </c>
      <c r="X111" s="69">
        <f aca="true" t="shared" si="43" ref="X111:AA113">IF(OR(X23&lt;&gt;0,S23&lt;&gt;0),IF(X23&gt;=S23,""&amp;$A$23&amp;", "&amp;X$15&amp;", Standard length"&amp;", Level "&amp;$C23&amp;"; ",""),"")</f>
      </c>
      <c r="Y111" s="69">
        <f t="shared" si="43"/>
      </c>
      <c r="Z111" s="69">
        <f t="shared" si="43"/>
      </c>
      <c r="AA111" s="69">
        <f t="shared" si="43"/>
      </c>
      <c r="AB111" s="67" t="s">
        <v>16</v>
      </c>
      <c r="AC111" s="69">
        <f aca="true" t="shared" si="44" ref="AC111:AF113">IF(AC23&gt;(D23+I23),""&amp;$A$23&amp;", "&amp;AC$15&amp;", Standard length"&amp;", Level "&amp;$C23&amp;"; ","")</f>
      </c>
      <c r="AD111" s="69">
        <f t="shared" si="44"/>
      </c>
      <c r="AE111" s="69">
        <f t="shared" si="44"/>
      </c>
      <c r="AF111" s="69">
        <f t="shared" si="44"/>
      </c>
      <c r="AG111" s="67" t="s">
        <v>16</v>
      </c>
      <c r="AH111" s="69">
        <f>IF((SUM(AH23:AN23)&gt;SUM(S23:T23)),""&amp;$A$23&amp;", Standard length"&amp;", Level "&amp;$C23&amp;"; ","")</f>
      </c>
      <c r="AI111" s="69"/>
      <c r="AJ111" s="69"/>
      <c r="AK111" s="69"/>
      <c r="AL111" s="69"/>
      <c r="AM111" s="69"/>
      <c r="AN111" s="69"/>
    </row>
    <row r="112" spans="1:40" ht="12.75" hidden="1">
      <c r="A112" s="67" t="s">
        <v>1</v>
      </c>
      <c r="D112" s="67" t="s">
        <v>169</v>
      </c>
      <c r="E112" s="67" t="s">
        <v>9</v>
      </c>
      <c r="F112" s="183">
        <f aca="true" t="shared" si="45" ref="F112:G114">IF(TRUNC(K57)&lt;&gt;K57,"Column "&amp;$I$8&amp;", "&amp;K$15&amp;", Standard length"&amp;", Level "&amp;$C63&amp;"; ","")</f>
      </c>
      <c r="G112" s="183">
        <f t="shared" si="45"/>
      </c>
      <c r="N112" s="69">
        <f t="shared" si="42"/>
      </c>
      <c r="O112" s="69">
        <f t="shared" si="42"/>
      </c>
      <c r="P112" s="69">
        <f t="shared" si="42"/>
      </c>
      <c r="Q112" s="69">
        <f t="shared" si="42"/>
      </c>
      <c r="X112" s="69">
        <f t="shared" si="43"/>
      </c>
      <c r="Y112" s="69">
        <f t="shared" si="43"/>
      </c>
      <c r="Z112" s="69">
        <f t="shared" si="43"/>
      </c>
      <c r="AA112" s="69">
        <f t="shared" si="43"/>
      </c>
      <c r="AC112" s="69">
        <f t="shared" si="44"/>
      </c>
      <c r="AD112" s="69">
        <f t="shared" si="44"/>
      </c>
      <c r="AE112" s="69">
        <f t="shared" si="44"/>
      </c>
      <c r="AF112" s="69">
        <f t="shared" si="44"/>
      </c>
      <c r="AH112" s="69">
        <f>IF((SUM(AH24:AN24)&gt;SUM(S24:T24)),""&amp;$A$23&amp;", Standard length"&amp;", Level "&amp;$C24&amp;"; ","")</f>
      </c>
      <c r="AI112" s="69"/>
      <c r="AJ112" s="69"/>
      <c r="AK112" s="69"/>
      <c r="AL112" s="69"/>
      <c r="AM112" s="69"/>
      <c r="AN112" s="69"/>
    </row>
    <row r="113" spans="1:40" ht="12.75" hidden="1">
      <c r="A113" s="67" t="s">
        <v>1</v>
      </c>
      <c r="E113" s="67" t="s">
        <v>12</v>
      </c>
      <c r="F113" s="183">
        <f t="shared" si="45"/>
      </c>
      <c r="G113" s="183">
        <f t="shared" si="45"/>
      </c>
      <c r="N113" s="69">
        <f t="shared" si="42"/>
      </c>
      <c r="O113" s="69">
        <f t="shared" si="42"/>
      </c>
      <c r="P113" s="69">
        <f t="shared" si="42"/>
      </c>
      <c r="Q113" s="69">
        <f t="shared" si="42"/>
      </c>
      <c r="X113" s="69">
        <f t="shared" si="43"/>
      </c>
      <c r="Y113" s="69">
        <f t="shared" si="43"/>
      </c>
      <c r="Z113" s="69">
        <f t="shared" si="43"/>
      </c>
      <c r="AA113" s="69">
        <f t="shared" si="43"/>
      </c>
      <c r="AC113" s="69">
        <f t="shared" si="44"/>
      </c>
      <c r="AD113" s="69">
        <f t="shared" si="44"/>
      </c>
      <c r="AE113" s="69">
        <f t="shared" si="44"/>
      </c>
      <c r="AF113" s="69">
        <f t="shared" si="44"/>
      </c>
      <c r="AH113" s="69">
        <f>IF((SUM(AH25:AN25)&gt;SUM(S25:T25)),""&amp;$A$23&amp;", Standard length"&amp;", Level "&amp;$C25&amp;"; ","")</f>
      </c>
      <c r="AI113" s="69"/>
      <c r="AJ113" s="69"/>
      <c r="AK113" s="69"/>
      <c r="AL113" s="69"/>
      <c r="AM113" s="69"/>
      <c r="AN113" s="69"/>
    </row>
    <row r="114" spans="1:40" ht="12.75" hidden="1">
      <c r="A114" s="67" t="s">
        <v>1</v>
      </c>
      <c r="E114" s="67" t="s">
        <v>13</v>
      </c>
      <c r="F114" s="183">
        <f t="shared" si="45"/>
      </c>
      <c r="G114" s="183">
        <f t="shared" si="45"/>
      </c>
      <c r="N114" s="69">
        <f aca="true" t="shared" si="46" ref="N114:Q116">IF(N26&gt;0,""&amp;$A$23&amp;", "&amp;N$15&amp;", Long length"&amp;", Level "&amp;$C26&amp;"; ","")</f>
      </c>
      <c r="O114" s="69">
        <f t="shared" si="46"/>
      </c>
      <c r="P114" s="69">
        <f t="shared" si="46"/>
      </c>
      <c r="Q114" s="69">
        <f t="shared" si="46"/>
      </c>
      <c r="X114" s="69">
        <f aca="true" t="shared" si="47" ref="X114:AA116">IF(OR(X26&lt;&gt;0,S26&lt;&gt;0),IF(X26&gt;=S26,""&amp;$A$23&amp;", "&amp;X$15&amp;", Long length"&amp;", Level "&amp;$C26&amp;"; ",""),"")</f>
      </c>
      <c r="Y114" s="69">
        <f t="shared" si="47"/>
      </c>
      <c r="Z114" s="69">
        <f t="shared" si="47"/>
      </c>
      <c r="AA114" s="69">
        <f t="shared" si="47"/>
      </c>
      <c r="AC114" s="69">
        <f aca="true" t="shared" si="48" ref="AC114:AF116">IF(AC26&gt;(D26+I26),""&amp;$A$23&amp;", "&amp;AC$15&amp;", Long length"&amp;", Level "&amp;$C26&amp;"; ","")</f>
      </c>
      <c r="AD114" s="69">
        <f t="shared" si="48"/>
      </c>
      <c r="AE114" s="69">
        <f t="shared" si="48"/>
      </c>
      <c r="AF114" s="69">
        <f t="shared" si="48"/>
      </c>
      <c r="AH114" s="69">
        <f>IF((SUM(AH26:AN26)&gt;SUM(S26:T26)),""&amp;$A$23&amp;", Long length"&amp;", Level "&amp;$C26&amp;"; ","")</f>
      </c>
      <c r="AI114" s="69"/>
      <c r="AJ114" s="69"/>
      <c r="AK114" s="69"/>
      <c r="AL114" s="69"/>
      <c r="AM114" s="69"/>
      <c r="AN114" s="69"/>
    </row>
    <row r="115" spans="1:40" ht="12.75" hidden="1">
      <c r="A115" s="67" t="s">
        <v>1</v>
      </c>
      <c r="E115" s="67" t="s">
        <v>9</v>
      </c>
      <c r="F115" s="183">
        <f aca="true" t="shared" si="49" ref="F115:G117">IF(TRUNC(K60)&lt;&gt;K60,"Column "&amp;$I$8&amp;", "&amp;K$15&amp;", Long length"&amp;", Level "&amp;$C66&amp;"; ","")</f>
      </c>
      <c r="G115" s="183">
        <f t="shared" si="49"/>
      </c>
      <c r="N115" s="69">
        <f t="shared" si="46"/>
      </c>
      <c r="O115" s="69">
        <f t="shared" si="46"/>
      </c>
      <c r="P115" s="69">
        <f t="shared" si="46"/>
      </c>
      <c r="Q115" s="69">
        <f t="shared" si="46"/>
      </c>
      <c r="X115" s="69">
        <f t="shared" si="47"/>
      </c>
      <c r="Y115" s="69">
        <f t="shared" si="47"/>
      </c>
      <c r="Z115" s="69">
        <f t="shared" si="47"/>
      </c>
      <c r="AA115" s="69">
        <f t="shared" si="47"/>
      </c>
      <c r="AC115" s="69">
        <f t="shared" si="48"/>
      </c>
      <c r="AD115" s="69">
        <f t="shared" si="48"/>
      </c>
      <c r="AE115" s="69">
        <f t="shared" si="48"/>
      </c>
      <c r="AF115" s="69">
        <f t="shared" si="48"/>
      </c>
      <c r="AH115" s="69">
        <f>IF((SUM(AH27:AN27)&gt;SUM(S27:T27)),""&amp;$A$23&amp;", Long length"&amp;", Level "&amp;$C27&amp;"; ","")</f>
      </c>
      <c r="AI115" s="69"/>
      <c r="AJ115" s="69"/>
      <c r="AK115" s="69"/>
      <c r="AL115" s="69"/>
      <c r="AM115" s="69"/>
      <c r="AN115" s="69"/>
    </row>
    <row r="116" spans="1:40" ht="12.75" hidden="1">
      <c r="A116" s="67" t="s">
        <v>1</v>
      </c>
      <c r="E116" s="67" t="s">
        <v>12</v>
      </c>
      <c r="F116" s="183">
        <f t="shared" si="49"/>
      </c>
      <c r="G116" s="183">
        <f t="shared" si="49"/>
      </c>
      <c r="N116" s="69">
        <f t="shared" si="46"/>
      </c>
      <c r="O116" s="69">
        <f t="shared" si="46"/>
      </c>
      <c r="P116" s="69">
        <f t="shared" si="46"/>
      </c>
      <c r="Q116" s="69">
        <f t="shared" si="46"/>
      </c>
      <c r="X116" s="69">
        <f t="shared" si="47"/>
      </c>
      <c r="Y116" s="69">
        <f t="shared" si="47"/>
      </c>
      <c r="Z116" s="69">
        <f t="shared" si="47"/>
      </c>
      <c r="AA116" s="69">
        <f t="shared" si="47"/>
      </c>
      <c r="AC116" s="69">
        <f t="shared" si="48"/>
      </c>
      <c r="AD116" s="69">
        <f t="shared" si="48"/>
      </c>
      <c r="AE116" s="69">
        <f t="shared" si="48"/>
      </c>
      <c r="AF116" s="69">
        <f t="shared" si="48"/>
      </c>
      <c r="AH116" s="69">
        <f>IF((SUM(AH28:AN28)&gt;SUM(S28:T28)),""&amp;$A$23&amp;", Long length"&amp;", Level "&amp;$C28&amp;"; ","")</f>
      </c>
      <c r="AI116" s="69"/>
      <c r="AJ116" s="69"/>
      <c r="AK116" s="69"/>
      <c r="AL116" s="69"/>
      <c r="AM116" s="69"/>
      <c r="AN116" s="69"/>
    </row>
    <row r="117" spans="1:40" ht="12.75" hidden="1">
      <c r="A117" s="67" t="s">
        <v>1</v>
      </c>
      <c r="E117" s="67" t="s">
        <v>13</v>
      </c>
      <c r="F117" s="183">
        <f t="shared" si="49"/>
      </c>
      <c r="G117" s="183">
        <f t="shared" si="49"/>
      </c>
      <c r="M117" s="67" t="s">
        <v>17</v>
      </c>
      <c r="N117" s="69">
        <f aca="true" t="shared" si="50" ref="N117:Q119">IF(N29&gt;0,""&amp;$A$29&amp;", "&amp;N$15&amp;", Standard length"&amp;", Level "&amp;$C29&amp;"; ","")</f>
      </c>
      <c r="O117" s="69">
        <f t="shared" si="50"/>
      </c>
      <c r="P117" s="69">
        <f t="shared" si="50"/>
      </c>
      <c r="Q117" s="69">
        <f t="shared" si="50"/>
      </c>
      <c r="W117" s="67" t="s">
        <v>17</v>
      </c>
      <c r="X117" s="69">
        <f aca="true" t="shared" si="51" ref="X117:AA119">IF(OR(X29&lt;&gt;0,S29&lt;&gt;0),IF(X29&gt;=S29,""&amp;$A$29&amp;", "&amp;X$15&amp;", Standard length"&amp;", Level "&amp;$C29&amp;"; ",""),"")</f>
      </c>
      <c r="Y117" s="69">
        <f t="shared" si="51"/>
      </c>
      <c r="Z117" s="69">
        <f t="shared" si="51"/>
      </c>
      <c r="AA117" s="69">
        <f t="shared" si="51"/>
      </c>
      <c r="AB117" s="67" t="s">
        <v>17</v>
      </c>
      <c r="AC117" s="69">
        <f aca="true" t="shared" si="52" ref="AC117:AF119">IF(AC29&gt;(D29+I29),""&amp;$A$29&amp;", "&amp;AC$15&amp;", Standard length"&amp;", Level "&amp;$C29&amp;"; ","")</f>
      </c>
      <c r="AD117" s="69">
        <f t="shared" si="52"/>
      </c>
      <c r="AE117" s="69">
        <f t="shared" si="52"/>
      </c>
      <c r="AF117" s="69">
        <f t="shared" si="52"/>
      </c>
      <c r="AG117" s="67" t="s">
        <v>17</v>
      </c>
      <c r="AH117" s="69">
        <f>IF((SUM(AH29:AN29)&gt;SUM(S29:T29)),""&amp;$A$29&amp;", Standard length"&amp;", Level "&amp;$C29&amp;"; ","")</f>
      </c>
      <c r="AI117" s="69"/>
      <c r="AJ117" s="69"/>
      <c r="AK117" s="69"/>
      <c r="AL117" s="69"/>
      <c r="AM117" s="69"/>
      <c r="AN117" s="69"/>
    </row>
    <row r="118" spans="1:40" ht="12.75" hidden="1">
      <c r="A118" s="69" t="s">
        <v>1</v>
      </c>
      <c r="D118" s="67" t="s">
        <v>170</v>
      </c>
      <c r="E118" s="67" t="s">
        <v>9</v>
      </c>
      <c r="F118" s="183">
        <f aca="true" t="shared" si="53" ref="F118:G120">IF(TRUNC(P57)&lt;&gt;P57,"Column "&amp;$N$8&amp;", "&amp;P$15&amp;", Standard length"&amp;", Level "&amp;$C63&amp;"; ","")</f>
      </c>
      <c r="G118" s="183">
        <f t="shared" si="53"/>
      </c>
      <c r="N118" s="69">
        <f t="shared" si="50"/>
      </c>
      <c r="O118" s="69">
        <f t="shared" si="50"/>
      </c>
      <c r="P118" s="69">
        <f t="shared" si="50"/>
      </c>
      <c r="Q118" s="69">
        <f t="shared" si="50"/>
      </c>
      <c r="X118" s="69">
        <f t="shared" si="51"/>
      </c>
      <c r="Y118" s="69">
        <f t="shared" si="51"/>
      </c>
      <c r="Z118" s="69">
        <f t="shared" si="51"/>
      </c>
      <c r="AA118" s="69">
        <f t="shared" si="51"/>
      </c>
      <c r="AC118" s="69">
        <f t="shared" si="52"/>
      </c>
      <c r="AD118" s="69">
        <f t="shared" si="52"/>
      </c>
      <c r="AE118" s="69">
        <f t="shared" si="52"/>
      </c>
      <c r="AF118" s="69">
        <f t="shared" si="52"/>
      </c>
      <c r="AH118" s="69">
        <f>IF((SUM(AH30:AN30)&gt;SUM(S30:T30)),""&amp;$A$29&amp;", Standard length"&amp;", Level "&amp;$C30&amp;"; ","")</f>
      </c>
      <c r="AI118" s="69"/>
      <c r="AJ118" s="69"/>
      <c r="AK118" s="69"/>
      <c r="AL118" s="69"/>
      <c r="AM118" s="69"/>
      <c r="AN118" s="69"/>
    </row>
    <row r="119" spans="1:40" ht="12.75" hidden="1">
      <c r="A119" s="67" t="s">
        <v>1</v>
      </c>
      <c r="E119" s="67" t="s">
        <v>12</v>
      </c>
      <c r="F119" s="183">
        <f t="shared" si="53"/>
      </c>
      <c r="G119" s="183">
        <f t="shared" si="53"/>
      </c>
      <c r="N119" s="69">
        <f t="shared" si="50"/>
      </c>
      <c r="O119" s="69">
        <f t="shared" si="50"/>
      </c>
      <c r="P119" s="69">
        <f t="shared" si="50"/>
      </c>
      <c r="Q119" s="69">
        <f t="shared" si="50"/>
      </c>
      <c r="X119" s="69">
        <f t="shared" si="51"/>
      </c>
      <c r="Y119" s="69">
        <f t="shared" si="51"/>
      </c>
      <c r="Z119" s="69">
        <f t="shared" si="51"/>
      </c>
      <c r="AA119" s="69">
        <f t="shared" si="51"/>
      </c>
      <c r="AC119" s="69">
        <f t="shared" si="52"/>
      </c>
      <c r="AD119" s="69">
        <f t="shared" si="52"/>
      </c>
      <c r="AE119" s="69">
        <f t="shared" si="52"/>
      </c>
      <c r="AF119" s="69">
        <f t="shared" si="52"/>
      </c>
      <c r="AH119" s="69">
        <f>IF((SUM(AH31:AN31)&gt;SUM(S31:T31)),""&amp;$A$29&amp;", Standard length"&amp;", Level "&amp;$C31&amp;"; ","")</f>
      </c>
      <c r="AI119" s="69"/>
      <c r="AJ119" s="69"/>
      <c r="AK119" s="69"/>
      <c r="AL119" s="69"/>
      <c r="AM119" s="69"/>
      <c r="AN119" s="69"/>
    </row>
    <row r="120" spans="1:40" ht="12.75" hidden="1">
      <c r="A120" s="67" t="s">
        <v>1</v>
      </c>
      <c r="E120" s="67" t="s">
        <v>13</v>
      </c>
      <c r="F120" s="183">
        <f t="shared" si="53"/>
      </c>
      <c r="G120" s="183">
        <f t="shared" si="53"/>
      </c>
      <c r="N120" s="69">
        <f aca="true" t="shared" si="54" ref="N120:Q122">IF(N32&gt;0,""&amp;$A$29&amp;", "&amp;N$15&amp;", Long length"&amp;", Level "&amp;$C32&amp;"; ","")</f>
      </c>
      <c r="O120" s="69">
        <f t="shared" si="54"/>
      </c>
      <c r="P120" s="69">
        <f t="shared" si="54"/>
      </c>
      <c r="Q120" s="69">
        <f t="shared" si="54"/>
      </c>
      <c r="X120" s="69">
        <f aca="true" t="shared" si="55" ref="X120:AA122">IF(OR(X32&lt;&gt;0,S32&lt;&gt;0),IF(X32&gt;=S32,""&amp;$A$29&amp;", "&amp;X$15&amp;", Long length"&amp;", Level "&amp;$C32&amp;"; ",""),"")</f>
      </c>
      <c r="Y120" s="69">
        <f t="shared" si="55"/>
      </c>
      <c r="Z120" s="69">
        <f t="shared" si="55"/>
      </c>
      <c r="AA120" s="69">
        <f t="shared" si="55"/>
      </c>
      <c r="AC120" s="69">
        <f aca="true" t="shared" si="56" ref="AC120:AF122">IF(AC32&gt;(D32+I32),""&amp;$A$29&amp;", "&amp;AC$15&amp;", Long length"&amp;", Level "&amp;$C32&amp;"; ","")</f>
      </c>
      <c r="AD120" s="69">
        <f t="shared" si="56"/>
      </c>
      <c r="AE120" s="69">
        <f t="shared" si="56"/>
      </c>
      <c r="AF120" s="69">
        <f t="shared" si="56"/>
      </c>
      <c r="AH120" s="69">
        <f>IF((SUM(AH32:AN32)&gt;SUM(S32:T32)),""&amp;$A$29&amp;", Long length"&amp;", Level "&amp;$C32&amp;"; ","")</f>
      </c>
      <c r="AI120" s="69"/>
      <c r="AJ120" s="69"/>
      <c r="AK120" s="69"/>
      <c r="AL120" s="69"/>
      <c r="AM120" s="69"/>
      <c r="AN120" s="69"/>
    </row>
    <row r="121" spans="1:40" ht="12.75" hidden="1">
      <c r="A121" s="67" t="s">
        <v>1</v>
      </c>
      <c r="E121" s="67" t="s">
        <v>9</v>
      </c>
      <c r="F121" s="183">
        <f aca="true" t="shared" si="57" ref="F121:G123">IF(TRUNC(P60)&lt;&gt;P60,"Column "&amp;$N$8&amp;", "&amp;P$15&amp;", Long length"&amp;", Level "&amp;$C66&amp;"; ","")</f>
      </c>
      <c r="G121" s="183">
        <f t="shared" si="57"/>
      </c>
      <c r="N121" s="69">
        <f t="shared" si="54"/>
      </c>
      <c r="O121" s="69">
        <f t="shared" si="54"/>
      </c>
      <c r="P121" s="69">
        <f t="shared" si="54"/>
      </c>
      <c r="Q121" s="69">
        <f t="shared" si="54"/>
      </c>
      <c r="X121" s="69">
        <f t="shared" si="55"/>
      </c>
      <c r="Y121" s="69">
        <f t="shared" si="55"/>
      </c>
      <c r="Z121" s="69">
        <f t="shared" si="55"/>
      </c>
      <c r="AA121" s="69">
        <f t="shared" si="55"/>
      </c>
      <c r="AC121" s="69">
        <f t="shared" si="56"/>
      </c>
      <c r="AD121" s="69">
        <f t="shared" si="56"/>
      </c>
      <c r="AE121" s="69">
        <f t="shared" si="56"/>
      </c>
      <c r="AF121" s="69">
        <f t="shared" si="56"/>
      </c>
      <c r="AH121" s="69">
        <f>IF((SUM(AH33:AN33)&gt;SUM(S33:T33)),""&amp;$A$29&amp;", Long length"&amp;", Level "&amp;$C33&amp;"; ","")</f>
      </c>
      <c r="AI121" s="69"/>
      <c r="AJ121" s="69"/>
      <c r="AK121" s="69"/>
      <c r="AL121" s="69"/>
      <c r="AM121" s="69"/>
      <c r="AN121" s="69"/>
    </row>
    <row r="122" spans="1:40" ht="12.75" hidden="1">
      <c r="A122" s="67" t="s">
        <v>1</v>
      </c>
      <c r="E122" s="67" t="s">
        <v>12</v>
      </c>
      <c r="F122" s="183">
        <f t="shared" si="57"/>
      </c>
      <c r="G122" s="183">
        <f t="shared" si="57"/>
      </c>
      <c r="N122" s="69">
        <f t="shared" si="54"/>
      </c>
      <c r="O122" s="69">
        <f t="shared" si="54"/>
      </c>
      <c r="P122" s="69">
        <f t="shared" si="54"/>
      </c>
      <c r="Q122" s="69">
        <f t="shared" si="54"/>
      </c>
      <c r="X122" s="69">
        <f t="shared" si="55"/>
      </c>
      <c r="Y122" s="69">
        <f t="shared" si="55"/>
      </c>
      <c r="Z122" s="69">
        <f t="shared" si="55"/>
      </c>
      <c r="AA122" s="69">
        <f t="shared" si="55"/>
      </c>
      <c r="AC122" s="69">
        <f t="shared" si="56"/>
      </c>
      <c r="AD122" s="69">
        <f t="shared" si="56"/>
      </c>
      <c r="AE122" s="69">
        <f t="shared" si="56"/>
      </c>
      <c r="AF122" s="69">
        <f t="shared" si="56"/>
      </c>
      <c r="AH122" s="69">
        <f>IF((SUM(AH34:AN34)&gt;SUM(S34:T34)),""&amp;$A$29&amp;", Long length"&amp;", Level "&amp;$C34&amp;"; ","")</f>
      </c>
      <c r="AI122" s="69"/>
      <c r="AJ122" s="69"/>
      <c r="AK122" s="69"/>
      <c r="AL122" s="69"/>
      <c r="AM122" s="69"/>
      <c r="AN122" s="69"/>
    </row>
    <row r="123" spans="1:40" ht="12.75" hidden="1">
      <c r="A123" s="67" t="s">
        <v>1</v>
      </c>
      <c r="E123" s="67" t="s">
        <v>13</v>
      </c>
      <c r="F123" s="183">
        <f t="shared" si="57"/>
      </c>
      <c r="G123" s="183">
        <f t="shared" si="57"/>
      </c>
      <c r="M123" s="67" t="s">
        <v>18</v>
      </c>
      <c r="N123" s="69">
        <f aca="true" t="shared" si="58" ref="N123:Q125">IF(N35&gt;0,""&amp;$A$35&amp;", "&amp;N$15&amp;", Standard length"&amp;", Level "&amp;$C35&amp;"; ","")</f>
      </c>
      <c r="O123" s="69">
        <f t="shared" si="58"/>
      </c>
      <c r="P123" s="69">
        <f t="shared" si="58"/>
      </c>
      <c r="Q123" s="69">
        <f t="shared" si="58"/>
      </c>
      <c r="W123" s="67" t="s">
        <v>18</v>
      </c>
      <c r="X123" s="69">
        <f aca="true" t="shared" si="59" ref="X123:AA125">IF(OR(X35&lt;&gt;0,S35&lt;&gt;0),IF(X35&gt;=S35,""&amp;$A$35&amp;", "&amp;X$15&amp;", Standard length"&amp;", Level "&amp;$C35&amp;"; ",""),"")</f>
      </c>
      <c r="Y123" s="69">
        <f t="shared" si="59"/>
      </c>
      <c r="Z123" s="69">
        <f t="shared" si="59"/>
      </c>
      <c r="AA123" s="69">
        <f t="shared" si="59"/>
      </c>
      <c r="AB123" s="67" t="s">
        <v>18</v>
      </c>
      <c r="AC123" s="69">
        <f aca="true" t="shared" si="60" ref="AC123:AF125">IF(AC35&gt;(D35+I35),""&amp;$A$35&amp;", "&amp;AC$15&amp;", Standard length"&amp;", Level "&amp;$C35&amp;"; ","")</f>
      </c>
      <c r="AD123" s="69">
        <f t="shared" si="60"/>
      </c>
      <c r="AE123" s="69">
        <f t="shared" si="60"/>
      </c>
      <c r="AF123" s="69">
        <f t="shared" si="60"/>
      </c>
      <c r="AG123" s="67" t="s">
        <v>18</v>
      </c>
      <c r="AH123" s="69">
        <f>IF((SUM(AH35:AN35)&gt;SUM(S35:T35)),""&amp;$A$35&amp;", Standard length"&amp;", Level "&amp;$C35&amp;"; ","")</f>
      </c>
      <c r="AI123" s="69"/>
      <c r="AJ123" s="69"/>
      <c r="AK123" s="69"/>
      <c r="AL123" s="69"/>
      <c r="AM123" s="69"/>
      <c r="AN123" s="69"/>
    </row>
    <row r="124" spans="1:40" ht="12.75" hidden="1">
      <c r="A124" s="67" t="s">
        <v>1</v>
      </c>
      <c r="D124" s="67" t="s">
        <v>171</v>
      </c>
      <c r="E124" s="67" t="s">
        <v>9</v>
      </c>
      <c r="F124" s="183">
        <f aca="true" t="shared" si="61" ref="F124:G126">IF(TRUNC(AE57)&lt;&gt;AE57,"Column "&amp;$AC$8&amp;", "&amp;AE$15&amp;", Standard length"&amp;", Level "&amp;$C63&amp;"; ","")</f>
      </c>
      <c r="G124" s="183">
        <f t="shared" si="61"/>
      </c>
      <c r="N124" s="69">
        <f t="shared" si="58"/>
      </c>
      <c r="O124" s="69">
        <f t="shared" si="58"/>
      </c>
      <c r="P124" s="69">
        <f t="shared" si="58"/>
      </c>
      <c r="Q124" s="69">
        <f t="shared" si="58"/>
      </c>
      <c r="X124" s="69">
        <f t="shared" si="59"/>
      </c>
      <c r="Y124" s="69">
        <f t="shared" si="59"/>
      </c>
      <c r="Z124" s="69">
        <f t="shared" si="59"/>
      </c>
      <c r="AA124" s="69">
        <f t="shared" si="59"/>
      </c>
      <c r="AC124" s="69">
        <f t="shared" si="60"/>
      </c>
      <c r="AD124" s="69">
        <f t="shared" si="60"/>
      </c>
      <c r="AE124" s="69">
        <f t="shared" si="60"/>
      </c>
      <c r="AF124" s="69">
        <f t="shared" si="60"/>
      </c>
      <c r="AH124" s="69">
        <f>IF((SUM(AH36:AN36)&gt;SUM(S36:T36)),""&amp;$A$35&amp;", Standard length"&amp;", Level "&amp;$C36&amp;"; ","")</f>
      </c>
      <c r="AI124" s="69"/>
      <c r="AJ124" s="69"/>
      <c r="AK124" s="69"/>
      <c r="AL124" s="69"/>
      <c r="AM124" s="69"/>
      <c r="AN124" s="69"/>
    </row>
    <row r="125" spans="1:40" ht="12.75" hidden="1">
      <c r="A125" s="69" t="s">
        <v>1</v>
      </c>
      <c r="E125" s="67" t="s">
        <v>12</v>
      </c>
      <c r="F125" s="183">
        <f t="shared" si="61"/>
      </c>
      <c r="G125" s="183">
        <f t="shared" si="61"/>
      </c>
      <c r="N125" s="69">
        <f t="shared" si="58"/>
      </c>
      <c r="O125" s="69">
        <f t="shared" si="58"/>
      </c>
      <c r="P125" s="69">
        <f t="shared" si="58"/>
      </c>
      <c r="Q125" s="69">
        <f t="shared" si="58"/>
      </c>
      <c r="X125" s="69">
        <f t="shared" si="59"/>
      </c>
      <c r="Y125" s="69">
        <f t="shared" si="59"/>
      </c>
      <c r="Z125" s="69">
        <f t="shared" si="59"/>
      </c>
      <c r="AA125" s="69">
        <f t="shared" si="59"/>
      </c>
      <c r="AC125" s="69">
        <f t="shared" si="60"/>
      </c>
      <c r="AD125" s="69">
        <f t="shared" si="60"/>
      </c>
      <c r="AE125" s="69">
        <f t="shared" si="60"/>
      </c>
      <c r="AF125" s="69">
        <f t="shared" si="60"/>
      </c>
      <c r="AH125" s="69">
        <f>IF((SUM(AH37:AN37)&gt;SUM(S37:T37)),""&amp;$A$35&amp;", Standard length"&amp;", Level "&amp;$C37&amp;"; ","")</f>
      </c>
      <c r="AI125" s="69"/>
      <c r="AJ125" s="69"/>
      <c r="AK125" s="69"/>
      <c r="AL125" s="69"/>
      <c r="AM125" s="69"/>
      <c r="AN125" s="69"/>
    </row>
    <row r="126" spans="1:40" ht="12.75" hidden="1">
      <c r="A126" s="67" t="s">
        <v>1</v>
      </c>
      <c r="E126" s="67" t="s">
        <v>13</v>
      </c>
      <c r="F126" s="183">
        <f t="shared" si="61"/>
      </c>
      <c r="G126" s="183">
        <f t="shared" si="61"/>
      </c>
      <c r="N126" s="69">
        <f aca="true" t="shared" si="62" ref="N126:Q128">IF(N38&gt;0,""&amp;$A$35&amp;", "&amp;N$15&amp;", Long length"&amp;", Level "&amp;$C38&amp;"; ","")</f>
      </c>
      <c r="O126" s="69">
        <f t="shared" si="62"/>
      </c>
      <c r="P126" s="69">
        <f t="shared" si="62"/>
      </c>
      <c r="Q126" s="69">
        <f t="shared" si="62"/>
      </c>
      <c r="X126" s="69">
        <f aca="true" t="shared" si="63" ref="X126:AA128">IF(OR(X38&lt;&gt;0,S38&lt;&gt;0),IF(X38&gt;=S38,""&amp;$A$35&amp;", "&amp;X$15&amp;", Long length"&amp;", Level "&amp;$C38&amp;"; ",""),"")</f>
      </c>
      <c r="Y126" s="69">
        <f t="shared" si="63"/>
      </c>
      <c r="Z126" s="69">
        <f t="shared" si="63"/>
      </c>
      <c r="AA126" s="69">
        <f t="shared" si="63"/>
      </c>
      <c r="AC126" s="69">
        <f aca="true" t="shared" si="64" ref="AC126:AF128">IF(AC38&gt;(D38+I38),""&amp;$A$35&amp;", "&amp;AC$15&amp;", Long length"&amp;", Level "&amp;$C38&amp;"; ","")</f>
      </c>
      <c r="AD126" s="69">
        <f t="shared" si="64"/>
      </c>
      <c r="AE126" s="69">
        <f t="shared" si="64"/>
      </c>
      <c r="AF126" s="69">
        <f t="shared" si="64"/>
      </c>
      <c r="AH126" s="69">
        <f>IF((SUM(AH38:AN38)&gt;SUM(S38:T38)),""&amp;$A$35&amp;", Long length"&amp;", Level "&amp;$C38&amp;"; ","")</f>
      </c>
      <c r="AI126" s="69"/>
      <c r="AJ126" s="69"/>
      <c r="AK126" s="69"/>
      <c r="AL126" s="69"/>
      <c r="AM126" s="69"/>
      <c r="AN126" s="69"/>
    </row>
    <row r="127" spans="1:40" ht="12.75" hidden="1">
      <c r="A127" s="67" t="s">
        <v>1</v>
      </c>
      <c r="E127" s="67" t="s">
        <v>9</v>
      </c>
      <c r="F127" s="183">
        <f aca="true" t="shared" si="65" ref="F127:G129">IF(TRUNC(AE60)&lt;&gt;AE60,"Column "&amp;$AC$8&amp;", "&amp;AE$15&amp;", Long length"&amp;", Level "&amp;$C66&amp;"; ","")</f>
      </c>
      <c r="G127" s="183">
        <f t="shared" si="65"/>
      </c>
      <c r="N127" s="69">
        <f t="shared" si="62"/>
      </c>
      <c r="O127" s="69">
        <f t="shared" si="62"/>
      </c>
      <c r="P127" s="69">
        <f t="shared" si="62"/>
      </c>
      <c r="Q127" s="69">
        <f t="shared" si="62"/>
      </c>
      <c r="X127" s="69">
        <f t="shared" si="63"/>
      </c>
      <c r="Y127" s="69">
        <f t="shared" si="63"/>
      </c>
      <c r="Z127" s="69">
        <f t="shared" si="63"/>
      </c>
      <c r="AA127" s="69">
        <f t="shared" si="63"/>
      </c>
      <c r="AC127" s="69">
        <f t="shared" si="64"/>
      </c>
      <c r="AD127" s="69">
        <f t="shared" si="64"/>
      </c>
      <c r="AE127" s="69">
        <f t="shared" si="64"/>
      </c>
      <c r="AF127" s="69">
        <f t="shared" si="64"/>
      </c>
      <c r="AH127" s="69">
        <f>IF((SUM(AH39:AN39)&gt;SUM(S39:T39)),""&amp;$A$35&amp;", Long length"&amp;", Level "&amp;$C39&amp;"; ","")</f>
      </c>
      <c r="AI127" s="69"/>
      <c r="AJ127" s="69"/>
      <c r="AK127" s="69"/>
      <c r="AL127" s="69"/>
      <c r="AM127" s="69"/>
      <c r="AN127" s="69"/>
    </row>
    <row r="128" spans="1:40" ht="12.75" hidden="1">
      <c r="A128" s="67" t="s">
        <v>1</v>
      </c>
      <c r="E128" s="67" t="s">
        <v>12</v>
      </c>
      <c r="F128" s="183">
        <f t="shared" si="65"/>
      </c>
      <c r="G128" s="183">
        <f t="shared" si="65"/>
      </c>
      <c r="N128" s="69">
        <f t="shared" si="62"/>
      </c>
      <c r="O128" s="69">
        <f t="shared" si="62"/>
      </c>
      <c r="P128" s="69">
        <f t="shared" si="62"/>
      </c>
      <c r="Q128" s="69">
        <f t="shared" si="62"/>
      </c>
      <c r="X128" s="69">
        <f t="shared" si="63"/>
      </c>
      <c r="Y128" s="69">
        <f t="shared" si="63"/>
      </c>
      <c r="Z128" s="69">
        <f t="shared" si="63"/>
      </c>
      <c r="AA128" s="69">
        <f t="shared" si="63"/>
      </c>
      <c r="AC128" s="69">
        <f t="shared" si="64"/>
      </c>
      <c r="AD128" s="69">
        <f t="shared" si="64"/>
      </c>
      <c r="AE128" s="69">
        <f t="shared" si="64"/>
      </c>
      <c r="AF128" s="69">
        <f t="shared" si="64"/>
      </c>
      <c r="AH128" s="69">
        <f>IF((SUM(AH40:AN40)&gt;SUM(S40:T40)),""&amp;$A$35&amp;", Long length"&amp;", Level "&amp;$C40&amp;"; ","")</f>
      </c>
      <c r="AI128" s="69"/>
      <c r="AJ128" s="69"/>
      <c r="AK128" s="69"/>
      <c r="AL128" s="69"/>
      <c r="AM128" s="69"/>
      <c r="AN128" s="69"/>
    </row>
    <row r="129" spans="1:40" ht="12.75" hidden="1">
      <c r="A129" s="67" t="s">
        <v>1</v>
      </c>
      <c r="E129" s="67" t="s">
        <v>13</v>
      </c>
      <c r="F129" s="183">
        <f t="shared" si="65"/>
      </c>
      <c r="G129" s="183">
        <f t="shared" si="65"/>
      </c>
      <c r="M129" s="67" t="s">
        <v>174</v>
      </c>
      <c r="N129" s="69">
        <f aca="true" t="shared" si="66" ref="N129:Q131">IF(N41&gt;0,""&amp;$A$41&amp;", "&amp;N$15&amp;", Standard length"&amp;", Level "&amp;$C41&amp;"; ","")</f>
      </c>
      <c r="O129" s="69">
        <f t="shared" si="66"/>
      </c>
      <c r="P129" s="69">
        <f t="shared" si="66"/>
      </c>
      <c r="Q129" s="69">
        <f t="shared" si="66"/>
      </c>
      <c r="W129" s="67" t="s">
        <v>174</v>
      </c>
      <c r="X129" s="69">
        <f aca="true" t="shared" si="67" ref="X129:AA131">IF(OR(X41&lt;&gt;0,S41&lt;&gt;0),IF(X41&gt;=S41,""&amp;$A$41&amp;", "&amp;X$15&amp;", Standard length"&amp;", Level "&amp;$C41&amp;"; ",""),"")</f>
      </c>
      <c r="Y129" s="69">
        <f t="shared" si="67"/>
      </c>
      <c r="Z129" s="69">
        <f t="shared" si="67"/>
      </c>
      <c r="AA129" s="69">
        <f t="shared" si="67"/>
      </c>
      <c r="AB129" s="67" t="s">
        <v>174</v>
      </c>
      <c r="AC129" s="69">
        <f aca="true" t="shared" si="68" ref="AC129:AF131">IF(AC41&gt;(D41+I41),""&amp;$A$41&amp;", "&amp;AC$15&amp;", Standard length"&amp;", Level "&amp;$C41&amp;"; ","")</f>
      </c>
      <c r="AD129" s="69">
        <f t="shared" si="68"/>
      </c>
      <c r="AE129" s="69">
        <f t="shared" si="68"/>
      </c>
      <c r="AF129" s="69">
        <f t="shared" si="68"/>
      </c>
      <c r="AG129" s="67" t="s">
        <v>174</v>
      </c>
      <c r="AH129" s="69">
        <f>IF((SUM(AH41:AN41)&gt;SUM(S41:T41)),""&amp;$A$41&amp;", Standard length"&amp;", Level "&amp;$C41&amp;"; ","")</f>
      </c>
      <c r="AI129" s="69"/>
      <c r="AJ129" s="69"/>
      <c r="AK129" s="69"/>
      <c r="AL129" s="69"/>
      <c r="AM129" s="69"/>
      <c r="AN129" s="69"/>
    </row>
    <row r="130" spans="1:40" ht="12.75" hidden="1">
      <c r="A130" s="67" t="s">
        <v>1</v>
      </c>
      <c r="F130" s="183">
        <f>F106&amp;F107&amp;F108&amp;F109&amp;F110&amp;F111&amp;F112&amp;F113&amp;F114&amp;F115&amp;F116&amp;F117&amp;F118&amp;F119&amp;F120&amp;F121&amp;F122&amp;F123&amp;F124&amp;F125&amp;F126&amp;F127&amp;F128&amp;F129</f>
      </c>
      <c r="G130" s="183">
        <f>G106&amp;G107&amp;G108&amp;G109&amp;G110&amp;G111&amp;G112&amp;G113&amp;G114&amp;G115&amp;G116&amp;G117&amp;G118&amp;G119&amp;G120&amp;G121&amp;G122&amp;G123&amp;G124&amp;G125&amp;G126&amp;G127&amp;G128&amp;G129</f>
      </c>
      <c r="N130" s="69">
        <f t="shared" si="66"/>
      </c>
      <c r="O130" s="69">
        <f t="shared" si="66"/>
      </c>
      <c r="P130" s="69">
        <f t="shared" si="66"/>
      </c>
      <c r="Q130" s="69">
        <f t="shared" si="66"/>
      </c>
      <c r="X130" s="69">
        <f t="shared" si="67"/>
      </c>
      <c r="Y130" s="69">
        <f t="shared" si="67"/>
      </c>
      <c r="Z130" s="69">
        <f t="shared" si="67"/>
      </c>
      <c r="AA130" s="69">
        <f t="shared" si="67"/>
      </c>
      <c r="AC130" s="69">
        <f t="shared" si="68"/>
      </c>
      <c r="AD130" s="69">
        <f t="shared" si="68"/>
      </c>
      <c r="AE130" s="69">
        <f t="shared" si="68"/>
      </c>
      <c r="AF130" s="69">
        <f t="shared" si="68"/>
      </c>
      <c r="AH130" s="69">
        <f>IF((SUM(AH42:AN42)&gt;SUM(S42:T42)),""&amp;$A$41&amp;", Standard length"&amp;", Level "&amp;$C42&amp;"; ","")</f>
      </c>
      <c r="AI130" s="69"/>
      <c r="AJ130" s="69"/>
      <c r="AK130" s="69"/>
      <c r="AL130" s="69"/>
      <c r="AM130" s="69"/>
      <c r="AN130" s="69"/>
    </row>
    <row r="131" spans="1:40" ht="12.75" hidden="1">
      <c r="A131" s="67" t="s">
        <v>1</v>
      </c>
      <c r="N131" s="69">
        <f t="shared" si="66"/>
      </c>
      <c r="O131" s="69">
        <f t="shared" si="66"/>
      </c>
      <c r="P131" s="69">
        <f t="shared" si="66"/>
      </c>
      <c r="Q131" s="69">
        <f t="shared" si="66"/>
      </c>
      <c r="X131" s="69">
        <f t="shared" si="67"/>
      </c>
      <c r="Y131" s="69">
        <f t="shared" si="67"/>
      </c>
      <c r="Z131" s="69">
        <f t="shared" si="67"/>
      </c>
      <c r="AA131" s="69">
        <f t="shared" si="67"/>
      </c>
      <c r="AC131" s="69">
        <f t="shared" si="68"/>
      </c>
      <c r="AD131" s="69">
        <f t="shared" si="68"/>
      </c>
      <c r="AE131" s="69">
        <f t="shared" si="68"/>
      </c>
      <c r="AF131" s="69">
        <f t="shared" si="68"/>
      </c>
      <c r="AH131" s="69">
        <f>IF((SUM(AH43:AN43)&gt;SUM(S43:T43)),""&amp;$A$41&amp;", Standard length"&amp;", Level "&amp;$C43&amp;"; ","")</f>
      </c>
      <c r="AI131" s="69"/>
      <c r="AJ131" s="69"/>
      <c r="AK131" s="69"/>
      <c r="AL131" s="69"/>
      <c r="AM131" s="69"/>
      <c r="AN131" s="69"/>
    </row>
    <row r="132" spans="1:40" ht="12.75" hidden="1">
      <c r="A132" s="69" t="s">
        <v>1</v>
      </c>
      <c r="N132" s="69">
        <f aca="true" t="shared" si="69" ref="N132:Q134">IF(N44&gt;0,""&amp;$A$41&amp;", "&amp;N$15&amp;", Long length"&amp;", Level "&amp;$C44&amp;"; ","")</f>
      </c>
      <c r="O132" s="69">
        <f t="shared" si="69"/>
      </c>
      <c r="P132" s="69">
        <f t="shared" si="69"/>
      </c>
      <c r="Q132" s="69">
        <f t="shared" si="69"/>
      </c>
      <c r="X132" s="69">
        <f aca="true" t="shared" si="70" ref="X132:AA134">IF(OR(X44&lt;&gt;0,S44&lt;&gt;0),IF(X44&gt;=S44,""&amp;$A$41&amp;", "&amp;X$15&amp;", Long length"&amp;", Level "&amp;$C44&amp;"; ",""),"")</f>
      </c>
      <c r="Y132" s="69">
        <f t="shared" si="70"/>
      </c>
      <c r="Z132" s="69">
        <f t="shared" si="70"/>
      </c>
      <c r="AA132" s="69">
        <f t="shared" si="70"/>
      </c>
      <c r="AC132" s="69">
        <f aca="true" t="shared" si="71" ref="AC132:AF134">IF(AC44&gt;(D44+I44),""&amp;$A$41&amp;", "&amp;AC$15&amp;", Long length"&amp;", Level "&amp;$C44&amp;"; ","")</f>
      </c>
      <c r="AD132" s="69">
        <f t="shared" si="71"/>
      </c>
      <c r="AE132" s="69">
        <f t="shared" si="71"/>
      </c>
      <c r="AF132" s="69">
        <f t="shared" si="71"/>
      </c>
      <c r="AH132" s="69">
        <f>IF((SUM(AH44:AN44)&gt;SUM(S44:T44)),""&amp;$A$41&amp;", Long length"&amp;", Level "&amp;$C44&amp;"; ","")</f>
      </c>
      <c r="AI132" s="69"/>
      <c r="AJ132" s="69"/>
      <c r="AK132" s="69"/>
      <c r="AL132" s="69"/>
      <c r="AM132" s="69"/>
      <c r="AN132" s="69"/>
    </row>
    <row r="133" spans="1:40" ht="12.75" hidden="1">
      <c r="A133" s="67" t="s">
        <v>1</v>
      </c>
      <c r="N133" s="69">
        <f t="shared" si="69"/>
      </c>
      <c r="O133" s="69">
        <f t="shared" si="69"/>
      </c>
      <c r="P133" s="69">
        <f t="shared" si="69"/>
      </c>
      <c r="Q133" s="69">
        <f t="shared" si="69"/>
      </c>
      <c r="X133" s="69">
        <f t="shared" si="70"/>
      </c>
      <c r="Y133" s="69">
        <f t="shared" si="70"/>
      </c>
      <c r="Z133" s="69">
        <f t="shared" si="70"/>
      </c>
      <c r="AA133" s="69">
        <f t="shared" si="70"/>
      </c>
      <c r="AC133" s="69">
        <f t="shared" si="71"/>
      </c>
      <c r="AD133" s="69">
        <f t="shared" si="71"/>
      </c>
      <c r="AE133" s="69">
        <f t="shared" si="71"/>
      </c>
      <c r="AF133" s="69">
        <f t="shared" si="71"/>
      </c>
      <c r="AH133" s="69">
        <f>IF((SUM(AH45:AN45)&gt;SUM(S45:T45)),""&amp;$A$41&amp;", Long length"&amp;", Level "&amp;$C45&amp;"; ","")</f>
      </c>
      <c r="AI133" s="69"/>
      <c r="AJ133" s="69"/>
      <c r="AK133" s="69"/>
      <c r="AL133" s="69"/>
      <c r="AM133" s="69"/>
      <c r="AN133" s="69"/>
    </row>
    <row r="134" spans="1:40" ht="12.75" hidden="1">
      <c r="A134" s="67" t="s">
        <v>1</v>
      </c>
      <c r="N134" s="69">
        <f t="shared" si="69"/>
      </c>
      <c r="O134" s="69">
        <f t="shared" si="69"/>
      </c>
      <c r="P134" s="69">
        <f t="shared" si="69"/>
      </c>
      <c r="Q134" s="69">
        <f t="shared" si="69"/>
      </c>
      <c r="X134" s="69">
        <f t="shared" si="70"/>
      </c>
      <c r="Y134" s="69">
        <f t="shared" si="70"/>
      </c>
      <c r="Z134" s="69">
        <f t="shared" si="70"/>
      </c>
      <c r="AA134" s="69">
        <f t="shared" si="70"/>
      </c>
      <c r="AC134" s="69">
        <f t="shared" si="71"/>
      </c>
      <c r="AD134" s="69">
        <f t="shared" si="71"/>
      </c>
      <c r="AE134" s="69">
        <f t="shared" si="71"/>
      </c>
      <c r="AF134" s="69">
        <f t="shared" si="71"/>
      </c>
      <c r="AH134" s="69">
        <f>IF((SUM(AH46:AN46)&gt;SUM(S46:T46)),""&amp;$A$41&amp;", Long length"&amp;", Level "&amp;$C46&amp;"; ","")</f>
      </c>
      <c r="AI134" s="69"/>
      <c r="AJ134" s="69"/>
      <c r="AK134" s="69"/>
      <c r="AL134" s="69"/>
      <c r="AM134" s="69"/>
      <c r="AN134" s="69"/>
    </row>
    <row r="135" spans="1:40" ht="12.75" hidden="1">
      <c r="A135" s="67" t="s">
        <v>1</v>
      </c>
      <c r="M135" s="67" t="s">
        <v>173</v>
      </c>
      <c r="N135" s="69">
        <f aca="true" t="shared" si="72" ref="N135:Q137">IF(N47&gt;0,""&amp;$A$47&amp;", "&amp;N$15&amp;", Standard length"&amp;", Level "&amp;$C47&amp;"; ","")</f>
      </c>
      <c r="O135" s="69">
        <f t="shared" si="72"/>
      </c>
      <c r="P135" s="69">
        <f t="shared" si="72"/>
      </c>
      <c r="Q135" s="69">
        <f t="shared" si="72"/>
      </c>
      <c r="W135" s="67" t="s">
        <v>173</v>
      </c>
      <c r="X135" s="69">
        <f aca="true" t="shared" si="73" ref="X135:AA137">IF(OR(X47&lt;&gt;0,S47&lt;&gt;0),IF(X47&gt;=S47,""&amp;$A$47&amp;", "&amp;X$15&amp;", Standard length"&amp;", Level "&amp;$C47&amp;"; ",""),"")</f>
      </c>
      <c r="Y135" s="69">
        <f t="shared" si="73"/>
      </c>
      <c r="Z135" s="69">
        <f t="shared" si="73"/>
      </c>
      <c r="AA135" s="69">
        <f t="shared" si="73"/>
      </c>
      <c r="AB135" s="67" t="s">
        <v>173</v>
      </c>
      <c r="AC135" s="69">
        <f aca="true" t="shared" si="74" ref="AC135:AF137">IF(AC47&gt;(D47+I47),""&amp;$A$47&amp;", "&amp;AC$15&amp;", Standard length"&amp;", Level "&amp;$C47&amp;"; ","")</f>
      </c>
      <c r="AD135" s="69">
        <f t="shared" si="74"/>
      </c>
      <c r="AE135" s="69">
        <f t="shared" si="74"/>
      </c>
      <c r="AF135" s="69">
        <f t="shared" si="74"/>
      </c>
      <c r="AG135" s="67" t="s">
        <v>173</v>
      </c>
      <c r="AH135" s="69">
        <f>IF((SUM(AH47:AN47)&gt;SUM(S47:T47)),""&amp;$A$47&amp;", Standard length"&amp;", Level "&amp;$C47&amp;"; ","")</f>
      </c>
      <c r="AI135" s="69"/>
      <c r="AJ135" s="69"/>
      <c r="AK135" s="69"/>
      <c r="AL135" s="69"/>
      <c r="AM135" s="69"/>
      <c r="AN135" s="69"/>
    </row>
    <row r="136" spans="1:40" ht="12.75" hidden="1">
      <c r="A136" s="67" t="s">
        <v>1</v>
      </c>
      <c r="N136" s="69">
        <f t="shared" si="72"/>
      </c>
      <c r="O136" s="69">
        <f t="shared" si="72"/>
      </c>
      <c r="P136" s="69">
        <f t="shared" si="72"/>
      </c>
      <c r="Q136" s="69">
        <f t="shared" si="72"/>
      </c>
      <c r="X136" s="69">
        <f t="shared" si="73"/>
      </c>
      <c r="Y136" s="69">
        <f t="shared" si="73"/>
      </c>
      <c r="Z136" s="69">
        <f t="shared" si="73"/>
      </c>
      <c r="AA136" s="69">
        <f t="shared" si="73"/>
      </c>
      <c r="AC136" s="69">
        <f t="shared" si="74"/>
      </c>
      <c r="AD136" s="69">
        <f t="shared" si="74"/>
      </c>
      <c r="AE136" s="69">
        <f t="shared" si="74"/>
      </c>
      <c r="AF136" s="69">
        <f t="shared" si="74"/>
      </c>
      <c r="AH136" s="69">
        <f>IF((SUM(AH48:AN48)&gt;SUM(S48:T48)),""&amp;$A$47&amp;", Standard length"&amp;", Level "&amp;$C48&amp;"; ","")</f>
      </c>
      <c r="AI136" s="69"/>
      <c r="AJ136" s="69"/>
      <c r="AK136" s="69"/>
      <c r="AL136" s="69"/>
      <c r="AM136" s="69"/>
      <c r="AN136" s="69"/>
    </row>
    <row r="137" spans="1:40" ht="12.75" hidden="1">
      <c r="A137" s="67" t="s">
        <v>1</v>
      </c>
      <c r="N137" s="69">
        <f t="shared" si="72"/>
      </c>
      <c r="O137" s="69">
        <f t="shared" si="72"/>
      </c>
      <c r="P137" s="69">
        <f t="shared" si="72"/>
      </c>
      <c r="Q137" s="69">
        <f t="shared" si="72"/>
      </c>
      <c r="X137" s="69">
        <f t="shared" si="73"/>
      </c>
      <c r="Y137" s="69">
        <f t="shared" si="73"/>
      </c>
      <c r="Z137" s="69">
        <f t="shared" si="73"/>
      </c>
      <c r="AA137" s="69">
        <f t="shared" si="73"/>
      </c>
      <c r="AC137" s="69">
        <f t="shared" si="74"/>
      </c>
      <c r="AD137" s="69">
        <f t="shared" si="74"/>
      </c>
      <c r="AE137" s="69">
        <f t="shared" si="74"/>
      </c>
      <c r="AF137" s="69">
        <f t="shared" si="74"/>
      </c>
      <c r="AH137" s="69">
        <f>IF((SUM(AH49:AN49)&gt;SUM(S49:T49)),""&amp;$A$47&amp;", Standard length"&amp;", Level "&amp;$C49&amp;"; ","")</f>
      </c>
      <c r="AI137" s="69"/>
      <c r="AJ137" s="69"/>
      <c r="AK137" s="69"/>
      <c r="AL137" s="69"/>
      <c r="AM137" s="69"/>
      <c r="AN137" s="69"/>
    </row>
    <row r="138" spans="1:40" ht="12.75" hidden="1">
      <c r="A138" s="67" t="s">
        <v>1</v>
      </c>
      <c r="N138" s="69">
        <f aca="true" t="shared" si="75" ref="N138:Q140">IF(N50&gt;0,""&amp;$A$47&amp;", "&amp;N$15&amp;", Long length"&amp;", Level "&amp;$C50&amp;"; ","")</f>
      </c>
      <c r="O138" s="69">
        <f t="shared" si="75"/>
      </c>
      <c r="P138" s="69">
        <f t="shared" si="75"/>
      </c>
      <c r="Q138" s="69">
        <f t="shared" si="75"/>
      </c>
      <c r="X138" s="69">
        <f aca="true" t="shared" si="76" ref="X138:AA140">IF(OR(X50&lt;&gt;0,S50&lt;&gt;0),IF(X50&gt;=S50,""&amp;$A$47&amp;", "&amp;X$15&amp;", Long length"&amp;", Level "&amp;$C50&amp;"; ",""),"")</f>
      </c>
      <c r="Y138" s="69">
        <f t="shared" si="76"/>
      </c>
      <c r="Z138" s="69">
        <f t="shared" si="76"/>
      </c>
      <c r="AA138" s="69">
        <f t="shared" si="76"/>
      </c>
      <c r="AC138" s="69">
        <f aca="true" t="shared" si="77" ref="AC138:AF140">IF(AC50&gt;(D50+I50),""&amp;$A$47&amp;", "&amp;AC$15&amp;", Long length"&amp;", Level "&amp;$C50&amp;"; ","")</f>
      </c>
      <c r="AD138" s="69">
        <f t="shared" si="77"/>
      </c>
      <c r="AE138" s="69">
        <f t="shared" si="77"/>
      </c>
      <c r="AF138" s="69">
        <f t="shared" si="77"/>
      </c>
      <c r="AH138" s="69">
        <f>IF((SUM(AH50:AN50)&gt;SUM(S50:T50)),""&amp;$A$47&amp;", Long length"&amp;", Level "&amp;$C50&amp;"; ","")</f>
      </c>
      <c r="AI138" s="69"/>
      <c r="AJ138" s="69"/>
      <c r="AK138" s="69"/>
      <c r="AL138" s="69"/>
      <c r="AM138" s="69"/>
      <c r="AN138" s="69"/>
    </row>
    <row r="139" spans="1:40" ht="12.75" hidden="1">
      <c r="A139" s="69" t="s">
        <v>1</v>
      </c>
      <c r="N139" s="69">
        <f t="shared" si="75"/>
      </c>
      <c r="O139" s="69">
        <f t="shared" si="75"/>
      </c>
      <c r="P139" s="69">
        <f t="shared" si="75"/>
      </c>
      <c r="Q139" s="69">
        <f t="shared" si="75"/>
      </c>
      <c r="X139" s="69">
        <f t="shared" si="76"/>
      </c>
      <c r="Y139" s="69">
        <f t="shared" si="76"/>
      </c>
      <c r="Z139" s="69">
        <f t="shared" si="76"/>
      </c>
      <c r="AA139" s="69">
        <f t="shared" si="76"/>
      </c>
      <c r="AC139" s="69">
        <f t="shared" si="77"/>
      </c>
      <c r="AD139" s="69">
        <f t="shared" si="77"/>
      </c>
      <c r="AE139" s="69">
        <f t="shared" si="77"/>
      </c>
      <c r="AF139" s="69">
        <f t="shared" si="77"/>
      </c>
      <c r="AH139" s="69">
        <f>IF((SUM(AH51:AN51)&gt;SUM(S51:T51)),""&amp;$A$47&amp;", Long length"&amp;", Level "&amp;$C51&amp;"; ","")</f>
      </c>
      <c r="AI139" s="69"/>
      <c r="AJ139" s="69"/>
      <c r="AK139" s="69"/>
      <c r="AL139" s="69"/>
      <c r="AM139" s="69"/>
      <c r="AN139" s="69"/>
    </row>
    <row r="140" spans="1:40" ht="12.75" hidden="1">
      <c r="A140" s="67" t="s">
        <v>1</v>
      </c>
      <c r="N140" s="69">
        <f t="shared" si="75"/>
      </c>
      <c r="O140" s="69">
        <f t="shared" si="75"/>
      </c>
      <c r="P140" s="69">
        <f t="shared" si="75"/>
      </c>
      <c r="Q140" s="69">
        <f t="shared" si="75"/>
      </c>
      <c r="X140" s="69">
        <f t="shared" si="76"/>
      </c>
      <c r="Y140" s="69">
        <f t="shared" si="76"/>
      </c>
      <c r="Z140" s="69">
        <f t="shared" si="76"/>
      </c>
      <c r="AA140" s="69">
        <f t="shared" si="76"/>
      </c>
      <c r="AC140" s="69">
        <f t="shared" si="77"/>
      </c>
      <c r="AD140" s="69">
        <f t="shared" si="77"/>
      </c>
      <c r="AE140" s="69">
        <f t="shared" si="77"/>
      </c>
      <c r="AF140" s="69">
        <f t="shared" si="77"/>
      </c>
      <c r="AH140" s="69">
        <f>IF((SUM(AH52:AN52)&gt;SUM(S52:T52)),""&amp;$A$47&amp;", Long length"&amp;", Level "&amp;$C52&amp;"; ","")</f>
      </c>
      <c r="AI140" s="69"/>
      <c r="AJ140" s="69"/>
      <c r="AK140" s="69"/>
      <c r="AL140" s="69"/>
      <c r="AM140" s="69"/>
      <c r="AN140" s="69"/>
    </row>
    <row r="141" spans="1:32" ht="12.75" hidden="1">
      <c r="A141" s="67" t="s">
        <v>1</v>
      </c>
      <c r="M141" s="67" t="s">
        <v>21</v>
      </c>
      <c r="N141" s="69">
        <f aca="true" t="shared" si="78" ref="N141:Q142">IF(N53&gt;0,""&amp;$A$53&amp;", "&amp;N$15&amp;", Standard length"&amp;", Level "&amp;$C53&amp;"; ","")</f>
      </c>
      <c r="O141" s="69">
        <f t="shared" si="78"/>
      </c>
      <c r="P141" s="69">
        <f t="shared" si="78"/>
      </c>
      <c r="Q141" s="69">
        <f t="shared" si="78"/>
      </c>
      <c r="W141" s="67" t="s">
        <v>21</v>
      </c>
      <c r="X141" s="69">
        <f aca="true" t="shared" si="79" ref="X141:AA142">IF(OR(X53&lt;&gt;0,S53&lt;&gt;0),IF(X53&gt;=S53,""&amp;$A$53&amp;", "&amp;X$15&amp;", Standard length"&amp;", Level "&amp;$C53&amp;"; ",""),"")</f>
      </c>
      <c r="Y141" s="69">
        <f t="shared" si="79"/>
      </c>
      <c r="Z141" s="69">
        <f t="shared" si="79"/>
      </c>
      <c r="AA141" s="69">
        <f t="shared" si="79"/>
      </c>
      <c r="AB141" s="67" t="s">
        <v>21</v>
      </c>
      <c r="AC141" s="69">
        <f aca="true" t="shared" si="80" ref="AC141:AF142">IF(AC53&gt;(D53+I53),""&amp;$A$53&amp;", "&amp;AC$15&amp;", Standard length"&amp;", Level "&amp;$C53&amp;"; ","")</f>
      </c>
      <c r="AD141" s="69">
        <f t="shared" si="80"/>
      </c>
      <c r="AE141" s="69">
        <f t="shared" si="80"/>
      </c>
      <c r="AF141" s="69">
        <f t="shared" si="80"/>
      </c>
    </row>
    <row r="142" spans="1:40" ht="12.75" hidden="1">
      <c r="A142" s="67" t="s">
        <v>1</v>
      </c>
      <c r="N142" s="69">
        <f t="shared" si="78"/>
      </c>
      <c r="O142" s="69">
        <f t="shared" si="78"/>
      </c>
      <c r="P142" s="69">
        <f t="shared" si="78"/>
      </c>
      <c r="Q142" s="69">
        <f t="shared" si="78"/>
      </c>
      <c r="X142" s="69">
        <f t="shared" si="79"/>
      </c>
      <c r="Y142" s="69">
        <f t="shared" si="79"/>
      </c>
      <c r="Z142" s="69">
        <f t="shared" si="79"/>
      </c>
      <c r="AA142" s="69">
        <f t="shared" si="79"/>
      </c>
      <c r="AC142" s="69">
        <f t="shared" si="80"/>
      </c>
      <c r="AD142" s="69">
        <f t="shared" si="80"/>
      </c>
      <c r="AE142" s="69">
        <f t="shared" si="80"/>
      </c>
      <c r="AF142" s="69">
        <f t="shared" si="80"/>
      </c>
      <c r="AH142" s="69">
        <f>AH105&amp;AH106&amp;AH107&amp;AH108&amp;AH109&amp;AH110&amp;AH111&amp;AH112&amp;AH113&amp;AH114&amp;AH115&amp;AH116&amp;AH117&amp;AH118&amp;AH119&amp;AH120&amp;AH121&amp;AH122&amp;AH123&amp;AH124&amp;AH125&amp;AH126&amp;AH127&amp;AH128&amp;AH129&amp;AH130&amp;AH131&amp;AH132&amp;AH133&amp;AH134&amp;AH135&amp;AH136&amp;AH137&amp;AH138&amp;AH139&amp;AH140</f>
      </c>
      <c r="AI142" s="69"/>
      <c r="AJ142" s="69"/>
      <c r="AK142" s="69"/>
      <c r="AL142" s="69"/>
      <c r="AM142" s="69"/>
      <c r="AN142" s="69"/>
    </row>
    <row r="143" spans="1:34" ht="12.75" hidden="1">
      <c r="A143" s="67" t="s">
        <v>1</v>
      </c>
      <c r="N143" s="69">
        <f aca="true" t="shared" si="81" ref="N143:Q144">IF(N55&gt;0,""&amp;$A$53&amp;", "&amp;N$15&amp;", Long length"&amp;", Level "&amp;$C55&amp;"; ","")</f>
      </c>
      <c r="O143" s="69">
        <f t="shared" si="81"/>
      </c>
      <c r="P143" s="69">
        <f t="shared" si="81"/>
      </c>
      <c r="Q143" s="69">
        <f t="shared" si="81"/>
      </c>
      <c r="X143" s="69">
        <f aca="true" t="shared" si="82" ref="X143:AA144">IF(OR(X55&lt;&gt;0,S55&lt;&gt;0),IF(X55&gt;=S55,""&amp;$A$53&amp;", "&amp;X$15&amp;", Long length"&amp;", Level "&amp;$C55&amp;"; ",""),"")</f>
      </c>
      <c r="Y143" s="69">
        <f t="shared" si="82"/>
      </c>
      <c r="Z143" s="69">
        <f t="shared" si="82"/>
      </c>
      <c r="AA143" s="69">
        <f t="shared" si="82"/>
      </c>
      <c r="AC143" s="69">
        <f aca="true" t="shared" si="83" ref="AC143:AF144">IF(AC55&gt;(D55+I55),""&amp;$A$53&amp;", "&amp;AC$15&amp;", Long length"&amp;", Level "&amp;$C55&amp;"; ","")</f>
      </c>
      <c r="AD143" s="69">
        <f t="shared" si="83"/>
      </c>
      <c r="AE143" s="69">
        <f t="shared" si="83"/>
      </c>
      <c r="AF143" s="69">
        <f t="shared" si="83"/>
      </c>
      <c r="AH143" s="69"/>
    </row>
    <row r="144" spans="1:34" ht="12.75" hidden="1">
      <c r="A144" s="67" t="s">
        <v>1</v>
      </c>
      <c r="N144" s="69">
        <f t="shared" si="81"/>
      </c>
      <c r="O144" s="69">
        <f t="shared" si="81"/>
      </c>
      <c r="P144" s="69">
        <f t="shared" si="81"/>
      </c>
      <c r="Q144" s="69">
        <f t="shared" si="81"/>
      </c>
      <c r="X144" s="69">
        <f t="shared" si="82"/>
      </c>
      <c r="Y144" s="69">
        <f t="shared" si="82"/>
      </c>
      <c r="Z144" s="69">
        <f t="shared" si="82"/>
      </c>
      <c r="AA144" s="69">
        <f t="shared" si="82"/>
      </c>
      <c r="AC144" s="69">
        <f t="shared" si="83"/>
      </c>
      <c r="AD144" s="69">
        <f t="shared" si="83"/>
      </c>
      <c r="AE144" s="69">
        <f t="shared" si="83"/>
      </c>
      <c r="AF144" s="69">
        <f t="shared" si="83"/>
      </c>
      <c r="AH144" s="69"/>
    </row>
    <row r="145" spans="1:34" ht="12.75" hidden="1">
      <c r="A145" s="67" t="s">
        <v>1</v>
      </c>
      <c r="M145" s="67" t="s">
        <v>22</v>
      </c>
      <c r="N145" s="69">
        <f aca="true" t="shared" si="84" ref="N145:Q147">IF(N57&gt;0,""&amp;$A$57&amp;", "&amp;N$15&amp;", Standard length"&amp;", Level "&amp;$C57&amp;"; ","")</f>
      </c>
      <c r="O145" s="69">
        <f t="shared" si="84"/>
      </c>
      <c r="P145" s="69">
        <f t="shared" si="84"/>
      </c>
      <c r="Q145" s="69">
        <f t="shared" si="84"/>
      </c>
      <c r="W145" s="67" t="s">
        <v>22</v>
      </c>
      <c r="X145" s="69">
        <f aca="true" t="shared" si="85" ref="X145:AA147">IF(OR(X57&lt;&gt;0,S57&lt;&gt;0),IF(X57&gt;=S57,""&amp;$A$57&amp;", "&amp;X$15&amp;", Standard length"&amp;", Level "&amp;$C57&amp;"; ",""),"")</f>
      </c>
      <c r="Y145" s="69">
        <f t="shared" si="85"/>
      </c>
      <c r="Z145" s="69">
        <f t="shared" si="85"/>
      </c>
      <c r="AA145" s="69">
        <f t="shared" si="85"/>
      </c>
      <c r="AB145" s="67" t="s">
        <v>22</v>
      </c>
      <c r="AC145" s="69">
        <f aca="true" t="shared" si="86" ref="AC145:AF147">IF(AC57&gt;(D57+I57),""&amp;$A$57&amp;", "&amp;AC$15&amp;", Standard length"&amp;", Level "&amp;$C57&amp;"; ","")</f>
      </c>
      <c r="AD145" s="69">
        <f t="shared" si="86"/>
      </c>
      <c r="AE145" s="69">
        <f t="shared" si="86"/>
      </c>
      <c r="AF145" s="69">
        <f t="shared" si="86"/>
      </c>
      <c r="AH145" s="69"/>
    </row>
    <row r="146" spans="1:34" ht="12.75" hidden="1">
      <c r="A146" s="69" t="s">
        <v>1</v>
      </c>
      <c r="N146" s="69">
        <f t="shared" si="84"/>
      </c>
      <c r="O146" s="69">
        <f t="shared" si="84"/>
      </c>
      <c r="P146" s="69">
        <f t="shared" si="84"/>
      </c>
      <c r="Q146" s="69">
        <f t="shared" si="84"/>
      </c>
      <c r="X146" s="69">
        <f t="shared" si="85"/>
      </c>
      <c r="Y146" s="69">
        <f t="shared" si="85"/>
      </c>
      <c r="Z146" s="69">
        <f t="shared" si="85"/>
      </c>
      <c r="AA146" s="69">
        <f t="shared" si="85"/>
      </c>
      <c r="AC146" s="69">
        <f t="shared" si="86"/>
      </c>
      <c r="AD146" s="69">
        <f t="shared" si="86"/>
      </c>
      <c r="AE146" s="69">
        <f t="shared" si="86"/>
      </c>
      <c r="AF146" s="69">
        <f t="shared" si="86"/>
      </c>
      <c r="AH146" s="69"/>
    </row>
    <row r="147" spans="1:34" ht="12.75" hidden="1">
      <c r="A147" s="67" t="s">
        <v>1</v>
      </c>
      <c r="N147" s="69">
        <f t="shared" si="84"/>
      </c>
      <c r="O147" s="69">
        <f t="shared" si="84"/>
      </c>
      <c r="P147" s="69">
        <f t="shared" si="84"/>
      </c>
      <c r="Q147" s="69">
        <f t="shared" si="84"/>
      </c>
      <c r="X147" s="69">
        <f t="shared" si="85"/>
      </c>
      <c r="Y147" s="69">
        <f t="shared" si="85"/>
      </c>
      <c r="Z147" s="69">
        <f t="shared" si="85"/>
      </c>
      <c r="AA147" s="69">
        <f t="shared" si="85"/>
      </c>
      <c r="AC147" s="69">
        <f t="shared" si="86"/>
      </c>
      <c r="AD147" s="69">
        <f t="shared" si="86"/>
      </c>
      <c r="AE147" s="69">
        <f t="shared" si="86"/>
      </c>
      <c r="AF147" s="69">
        <f t="shared" si="86"/>
      </c>
      <c r="AH147" s="69"/>
    </row>
    <row r="148" spans="1:34" ht="12.75" hidden="1">
      <c r="A148" s="67" t="s">
        <v>1</v>
      </c>
      <c r="N148" s="69">
        <f aca="true" t="shared" si="87" ref="N148:Q150">IF(N60&gt;0,""&amp;$A$57&amp;", "&amp;N$15&amp;", Long length"&amp;", Level "&amp;$C60&amp;"; ","")</f>
      </c>
      <c r="O148" s="69">
        <f t="shared" si="87"/>
      </c>
      <c r="P148" s="69">
        <f t="shared" si="87"/>
      </c>
      <c r="Q148" s="69">
        <f t="shared" si="87"/>
      </c>
      <c r="X148" s="69">
        <f aca="true" t="shared" si="88" ref="X148:AA150">IF(OR(X60&lt;&gt;0,S60&lt;&gt;0),IF(X60&gt;=S60,""&amp;$A$57&amp;", "&amp;X$15&amp;", Long length"&amp;", Level "&amp;$C60&amp;"; ",""),"")</f>
      </c>
      <c r="Y148" s="69">
        <f t="shared" si="88"/>
      </c>
      <c r="Z148" s="69">
        <f t="shared" si="88"/>
      </c>
      <c r="AA148" s="69">
        <f t="shared" si="88"/>
      </c>
      <c r="AC148" s="69">
        <f aca="true" t="shared" si="89" ref="AC148:AF150">IF(AC60&gt;(D60+I60),""&amp;$A$57&amp;", "&amp;AC$15&amp;", Long length"&amp;", Level "&amp;$C60&amp;"; ","")</f>
      </c>
      <c r="AD148" s="69">
        <f t="shared" si="89"/>
      </c>
      <c r="AE148" s="69">
        <f t="shared" si="89"/>
      </c>
      <c r="AF148" s="69">
        <f>IF(AF60&gt;(G60+L60),""&amp;$A$57&amp;", "&amp;AF$15&amp;", Long length"&amp;", Level "&amp;$C60&amp;"; ","")</f>
      </c>
      <c r="AH148" s="69"/>
    </row>
    <row r="149" spans="1:34" ht="12.75" hidden="1">
      <c r="A149" s="67" t="s">
        <v>1</v>
      </c>
      <c r="N149" s="69">
        <f t="shared" si="87"/>
      </c>
      <c r="O149" s="69">
        <f t="shared" si="87"/>
      </c>
      <c r="P149" s="69">
        <f t="shared" si="87"/>
      </c>
      <c r="Q149" s="69">
        <f t="shared" si="87"/>
      </c>
      <c r="X149" s="69">
        <f t="shared" si="88"/>
      </c>
      <c r="Y149" s="69">
        <f t="shared" si="88"/>
      </c>
      <c r="Z149" s="69">
        <f t="shared" si="88"/>
      </c>
      <c r="AA149" s="69">
        <f t="shared" si="88"/>
      </c>
      <c r="AC149" s="69">
        <f t="shared" si="89"/>
      </c>
      <c r="AD149" s="69">
        <f t="shared" si="89"/>
      </c>
      <c r="AE149" s="69">
        <f t="shared" si="89"/>
      </c>
      <c r="AF149" s="69">
        <f t="shared" si="89"/>
      </c>
      <c r="AH149" s="69"/>
    </row>
    <row r="150" spans="1:34" ht="12.75" hidden="1">
      <c r="A150" s="67" t="s">
        <v>1</v>
      </c>
      <c r="N150" s="69">
        <f t="shared" si="87"/>
      </c>
      <c r="O150" s="69">
        <f t="shared" si="87"/>
      </c>
      <c r="P150" s="69">
        <f t="shared" si="87"/>
      </c>
      <c r="Q150" s="69">
        <f t="shared" si="87"/>
      </c>
      <c r="X150" s="69">
        <f t="shared" si="88"/>
      </c>
      <c r="Y150" s="69">
        <f t="shared" si="88"/>
      </c>
      <c r="Z150" s="69">
        <f t="shared" si="88"/>
      </c>
      <c r="AA150" s="69">
        <f t="shared" si="88"/>
      </c>
      <c r="AC150" s="69">
        <f t="shared" si="89"/>
      </c>
      <c r="AD150" s="69">
        <f t="shared" si="89"/>
      </c>
      <c r="AE150" s="69">
        <f t="shared" si="89"/>
      </c>
      <c r="AF150" s="69">
        <f>IF(AF62&gt;(G62+L62),""&amp;$A$57&amp;", "&amp;AF$15&amp;", Long length"&amp;", Level "&amp;$C62&amp;"; ","")</f>
      </c>
      <c r="AH150" s="69"/>
    </row>
    <row r="151" spans="1:17" ht="12.75" hidden="1">
      <c r="A151" s="67" t="s">
        <v>1</v>
      </c>
      <c r="O151" s="69"/>
      <c r="P151" s="69"/>
      <c r="Q151" s="69"/>
    </row>
    <row r="152" spans="1:32" ht="12.75" hidden="1">
      <c r="A152" s="67" t="s">
        <v>1</v>
      </c>
      <c r="N152" s="69">
        <f>N105&amp;N106&amp;N107&amp;N108&amp;N109&amp;N110&amp;N111&amp;N112&amp;N113&amp;N114&amp;N115&amp;N116&amp;N117&amp;N118&amp;N119&amp;N120&amp;N121&amp;N122&amp;N123&amp;N124&amp;N125&amp;N126&amp;N127&amp;N128&amp;N129&amp;N130&amp;N131&amp;N132&amp;N133&amp;N134&amp;N135&amp;N136&amp;N137&amp;N138&amp;N139&amp;N140&amp;N141&amp;N142&amp;N143&amp;N144&amp;N145&amp;N146&amp;N147&amp;N148&amp;N149&amp;N150</f>
      </c>
      <c r="O152" s="69">
        <f>O105&amp;O106&amp;O107&amp;O108&amp;O109&amp;O110&amp;O111&amp;O112&amp;O113&amp;O114&amp;O115&amp;O116&amp;O117&amp;O118&amp;O119&amp;O120&amp;O121&amp;O122&amp;O123&amp;O124&amp;O125&amp;O126&amp;O127&amp;O128&amp;O129&amp;O130&amp;O131&amp;O132&amp;O133&amp;O134&amp;O135&amp;O136&amp;O137&amp;O138&amp;O139&amp;O140&amp;O141&amp;O142&amp;O143&amp;O144&amp;O145&amp;O146&amp;O147&amp;O148&amp;O149&amp;O150</f>
      </c>
      <c r="P152" s="69">
        <f>P105&amp;P106&amp;P107&amp;P108&amp;P109&amp;P110&amp;P111&amp;P112&amp;P113&amp;P114&amp;P115&amp;P116&amp;P117&amp;P118&amp;P119&amp;P120&amp;P121&amp;P122&amp;P123&amp;P124&amp;P125&amp;P126&amp;P127&amp;P128&amp;P129&amp;P130&amp;P131&amp;P132&amp;P133&amp;P134&amp;P135&amp;P136&amp;P137&amp;P138&amp;P139&amp;P140&amp;P141&amp;P142&amp;P143&amp;P144&amp;P145&amp;P146&amp;P147&amp;P148&amp;P149&amp;P150</f>
      </c>
      <c r="Q152" s="69">
        <f>Q105&amp;Q106&amp;Q107&amp;Q108&amp;Q109&amp;Q110&amp;Q111&amp;Q112&amp;Q113&amp;Q114&amp;Q115&amp;Q116&amp;Q117&amp;Q118&amp;Q119&amp;Q120&amp;Q121&amp;Q122&amp;Q123&amp;Q124&amp;Q125&amp;Q126&amp;Q127&amp;Q128&amp;Q129&amp;Q130&amp;Q131&amp;Q132&amp;Q133&amp;Q134&amp;Q135&amp;Q136&amp;Q137&amp;Q138&amp;Q139&amp;Q140&amp;Q141&amp;Q142&amp;Q143&amp;Q144&amp;Q145&amp;Q146&amp;Q147&amp;Q148&amp;Q149&amp;Q150</f>
      </c>
      <c r="X152" s="69">
        <f>X105&amp;X106&amp;X107&amp;X108&amp;X109&amp;X110&amp;X111&amp;X112&amp;X113&amp;X114&amp;X115&amp;X116&amp;X117&amp;X118&amp;X119&amp;X120&amp;X121&amp;X122&amp;X123&amp;X124&amp;X125&amp;X126&amp;X127&amp;X128&amp;X129&amp;X130&amp;X131&amp;X132&amp;X133&amp;X134&amp;X135&amp;X136&amp;X137&amp;X138&amp;X139&amp;X140&amp;X141&amp;X142&amp;X143&amp;X144&amp;X145&amp;X146&amp;X147&amp;X148&amp;X149&amp;X150</f>
      </c>
      <c r="Y152" s="69">
        <f>Y105&amp;Y106&amp;Y107&amp;Y108&amp;Y109&amp;Y110&amp;Y111&amp;Y112&amp;Y113&amp;Y114&amp;Y115&amp;Y116&amp;Y117&amp;Y118&amp;Y119&amp;Y120&amp;Y121&amp;Y122&amp;Y123&amp;Y124&amp;Y125&amp;Y126&amp;Y127&amp;Y128&amp;Y129&amp;Y130&amp;Y131&amp;Y132&amp;Y133&amp;Y134&amp;Y135&amp;Y136&amp;Y137&amp;Y138&amp;Y139&amp;Y140&amp;Y141&amp;Y142&amp;Y143&amp;Y144&amp;Y145&amp;Y146&amp;Y147&amp;Y148&amp;Y149&amp;Y150</f>
      </c>
      <c r="Z152" s="69">
        <f>Z105&amp;Z106&amp;Z107&amp;Z108&amp;Z109&amp;Z110&amp;Z111&amp;Z112&amp;Z113&amp;Z114&amp;Z115&amp;Z116&amp;Z117&amp;Z118&amp;Z119&amp;Z120&amp;Z121&amp;Z122&amp;Z123&amp;Z124&amp;Z125&amp;Z126&amp;Z127&amp;Z128&amp;Z129&amp;Z130&amp;Z131&amp;Z132&amp;Z133&amp;Z134&amp;Z135&amp;Z136&amp;Z137&amp;Z138&amp;Z139&amp;Z140&amp;Z141&amp;Z142&amp;Z143&amp;Z144&amp;Z145&amp;Z146&amp;Z147&amp;Z148&amp;Z149&amp;Z150</f>
      </c>
      <c r="AA152" s="69">
        <f>AA105&amp;AA106&amp;AA107&amp;AA108&amp;AA109&amp;AA110&amp;AA111&amp;AA112&amp;AA113&amp;AA114&amp;AA115&amp;AA116&amp;AA117&amp;AA118&amp;AA119&amp;AA120&amp;AA121&amp;AA122&amp;AA123&amp;AA124&amp;AA125&amp;AA126&amp;AA127&amp;AA128&amp;AA129&amp;AA130&amp;AA131&amp;AA132&amp;AA133&amp;AA134&amp;AA135&amp;AA136&amp;AA137&amp;AA138&amp;AA139&amp;AA140&amp;AA141&amp;AA142&amp;AA143&amp;AA144&amp;AA145&amp;AA146&amp;AA147&amp;AA148&amp;AA149&amp;AA150</f>
      </c>
      <c r="AC152" s="69">
        <f>AC105&amp;AC106&amp;AC107&amp;AC108&amp;AC109&amp;AC110&amp;AC111&amp;AC112&amp;AC113&amp;AC114&amp;AC115&amp;AC116&amp;AC117&amp;AC118&amp;AC119&amp;AC120&amp;AC121&amp;AC122&amp;AC123&amp;AC124&amp;AC125&amp;AC126&amp;AC127&amp;AC128&amp;AC129&amp;AC130&amp;AC131&amp;AC132&amp;AC133&amp;AC134&amp;AC135&amp;AC136&amp;AC137&amp;AC138&amp;AC139&amp;AC140&amp;AC141&amp;AC142&amp;AC143&amp;AC144&amp;AC145&amp;AC146&amp;AC147&amp;AC148&amp;AC149&amp;AC150</f>
      </c>
      <c r="AD152" s="69">
        <f>AD105&amp;AD106&amp;AD107&amp;AD108&amp;AD109&amp;AD110&amp;AD111&amp;AD112&amp;AD113&amp;AD114&amp;AD115&amp;AD116&amp;AD117&amp;AD118&amp;AD119&amp;AD120&amp;AD121&amp;AD122&amp;AD123&amp;AD124&amp;AD125&amp;AD126&amp;AD127&amp;AD128&amp;AD129&amp;AD130&amp;AD131&amp;AD132&amp;AD133&amp;AD134&amp;AD135&amp;AD136&amp;AD137&amp;AD138&amp;AD139&amp;AD140&amp;AD141&amp;AD142&amp;AD143&amp;AD144&amp;AD145&amp;AD146&amp;AD147&amp;AD148&amp;AD149&amp;AD150</f>
      </c>
      <c r="AE152" s="69">
        <f>AE105&amp;AE106&amp;AE107&amp;AE108&amp;AE109&amp;AE110&amp;AE111&amp;AE112&amp;AE113&amp;AE114&amp;AE115&amp;AE116&amp;AE117&amp;AE118&amp;AE119&amp;AE120&amp;AE121&amp;AE122&amp;AE123&amp;AE124&amp;AE125&amp;AE126&amp;AE127&amp;AE128&amp;AE129&amp;AE130&amp;AE131&amp;AE132&amp;AE133&amp;AE134&amp;AE135&amp;AE136&amp;AE137&amp;AE138&amp;AE139&amp;AE140&amp;AE141&amp;AE142&amp;AE143&amp;AE144&amp;AE145&amp;AE146&amp;AE147&amp;AE148&amp;AE149&amp;AE150</f>
      </c>
      <c r="AF152" s="69">
        <f>AF105&amp;AF106&amp;AF107&amp;AF108&amp;AF109&amp;AF110&amp;AF111&amp;AF112&amp;AF113&amp;AF114&amp;AF115&amp;AF116&amp;AF117&amp;AF118&amp;AF119&amp;AF120&amp;AF121&amp;AF122&amp;AF123&amp;AF124&amp;AF125&amp;AF126&amp;AF127&amp;AF128&amp;AF129&amp;AF130&amp;AF131&amp;AF132&amp;AF133&amp;AF134&amp;AF135&amp;AF136&amp;AF137&amp;AF138&amp;AF139&amp;AF140&amp;AF141&amp;AF142&amp;AF143&amp;AF144&amp;AF145&amp;AF146&amp;AF147&amp;AF148&amp;AF149&amp;AF150</f>
      </c>
    </row>
    <row r="153" spans="1:17" ht="12.75" hidden="1">
      <c r="A153" s="67" t="s">
        <v>1</v>
      </c>
      <c r="N153" s="69"/>
      <c r="O153" s="69"/>
      <c r="P153" s="69"/>
      <c r="Q153" s="69"/>
    </row>
    <row r="154" spans="1:17" ht="12.75" hidden="1">
      <c r="A154" s="67" t="s">
        <v>1</v>
      </c>
      <c r="N154" s="69"/>
      <c r="O154" s="69"/>
      <c r="P154" s="69"/>
      <c r="Q154" s="69"/>
    </row>
    <row r="155" spans="1:24" ht="12.75" hidden="1">
      <c r="A155" s="67" t="s">
        <v>1</v>
      </c>
      <c r="N155" s="69"/>
      <c r="O155" s="69"/>
      <c r="P155" s="69"/>
      <c r="Q155" s="69"/>
      <c r="X155" s="67" t="s">
        <v>250</v>
      </c>
    </row>
    <row r="156" spans="1:27" ht="12.75" hidden="1">
      <c r="A156" s="69" t="s">
        <v>1</v>
      </c>
      <c r="N156" s="69"/>
      <c r="O156" s="69"/>
      <c r="P156" s="69"/>
      <c r="Q156" s="69"/>
      <c r="W156" s="67" t="s">
        <v>10</v>
      </c>
      <c r="X156" s="69">
        <f>IF(S17&lt;&gt;0,IF((X17/S17)&lt;0.03,""&amp;$A$17&amp;", "&amp;X$15&amp;", Standard length"&amp;", Level "&amp;$C17&amp;"; ",""),"")</f>
      </c>
      <c r="Y156" s="69">
        <f>IF(T17&lt;&gt;0,IF((Y17/T17)&lt;0.03,""&amp;$A$17&amp;", "&amp;Y$15&amp;", Standard length"&amp;", Level "&amp;$C17&amp;"; ",""),"")</f>
      </c>
      <c r="Z156" s="69">
        <f>IF(U17&lt;&gt;0,IF((Z17/U17)&lt;0.03,""&amp;$A$17&amp;", "&amp;Z$15&amp;", Standard length"&amp;", Level "&amp;$C17&amp;"; ",""),"")</f>
      </c>
      <c r="AA156" s="69">
        <f>IF(V17&lt;&gt;0,IF((AA17/V17)&lt;0.03,""&amp;$A$17&amp;", "&amp;AA$15&amp;", Standard length"&amp;", Level "&amp;$C17&amp;"; ",""),"")</f>
      </c>
    </row>
    <row r="157" spans="1:27" ht="12.75" hidden="1">
      <c r="A157" s="67" t="s">
        <v>1</v>
      </c>
      <c r="N157" s="69"/>
      <c r="O157" s="69"/>
      <c r="P157" s="69"/>
      <c r="Q157" s="69"/>
      <c r="X157" s="69">
        <f aca="true" t="shared" si="90" ref="X157:AA158">IF(S18&lt;&gt;0,IF((X18/S18)&lt;0.03,""&amp;$A$17&amp;", "&amp;X$15&amp;", Standard length"&amp;", Level "&amp;$C18&amp;"; ",""),"")</f>
      </c>
      <c r="Y157" s="69">
        <f t="shared" si="90"/>
      </c>
      <c r="Z157" s="69">
        <f t="shared" si="90"/>
      </c>
      <c r="AA157" s="69">
        <f t="shared" si="90"/>
      </c>
    </row>
    <row r="158" spans="1:27" ht="12.75" hidden="1">
      <c r="A158" s="67" t="s">
        <v>1</v>
      </c>
      <c r="X158" s="69">
        <f t="shared" si="90"/>
      </c>
      <c r="Y158" s="69">
        <f t="shared" si="90"/>
      </c>
      <c r="Z158" s="69">
        <f t="shared" si="90"/>
      </c>
      <c r="AA158" s="69">
        <f>IF(V19&lt;&gt;0,IF((AA19/V19)&lt;0.03,""&amp;$A$17&amp;", "&amp;AA$15&amp;", Standard length"&amp;", Level "&amp;$C19&amp;"; ",""),"")</f>
      </c>
    </row>
    <row r="159" spans="1:27" ht="12.75" hidden="1">
      <c r="A159" s="67" t="s">
        <v>1</v>
      </c>
      <c r="X159" s="69">
        <f>IF(S20&lt;&gt;0,IF((X20/S20)&lt;0.03,""&amp;$A$17&amp;", "&amp;X$15&amp;", Long length"&amp;", Level "&amp;$C20&amp;"; ",""),"")</f>
      </c>
      <c r="Y159" s="69">
        <f>IF(T20&lt;&gt;0,IF((Y20/T20)&lt;0.03,""&amp;$A$17&amp;", "&amp;Y$15&amp;", Long length"&amp;", Level "&amp;$C20&amp;"; ",""),"")</f>
      </c>
      <c r="Z159" s="69">
        <f>IF(U20&lt;&gt;0,IF((Z20/U20)&lt;0.03,""&amp;$A$17&amp;", "&amp;Z$15&amp;", Long length"&amp;", Level "&amp;$C20&amp;"; ",""),"")</f>
      </c>
      <c r="AA159" s="69">
        <f>IF(V20&lt;&gt;0,IF((AA20/V20)&lt;0.03,""&amp;$A$17&amp;", "&amp;AA$15&amp;", Long length"&amp;", Level "&amp;$C20&amp;"; ",""),"")</f>
      </c>
    </row>
    <row r="160" spans="1:27" ht="12.75" hidden="1">
      <c r="A160" s="67" t="s">
        <v>1</v>
      </c>
      <c r="X160" s="69">
        <f aca="true" t="shared" si="91" ref="X160:AA161">IF(S21&lt;&gt;0,IF((X21/S21)&lt;0.03,""&amp;$A$17&amp;", "&amp;X$15&amp;", Long length"&amp;", Level "&amp;$C21&amp;"; ",""),"")</f>
      </c>
      <c r="Y160" s="69">
        <f t="shared" si="91"/>
      </c>
      <c r="Z160" s="69">
        <f t="shared" si="91"/>
      </c>
      <c r="AA160" s="69">
        <f t="shared" si="91"/>
      </c>
    </row>
    <row r="161" spans="1:27" ht="12.75" hidden="1">
      <c r="A161" s="67" t="s">
        <v>1</v>
      </c>
      <c r="X161" s="69">
        <f t="shared" si="91"/>
      </c>
      <c r="Y161" s="69">
        <f t="shared" si="91"/>
      </c>
      <c r="Z161" s="69">
        <f t="shared" si="91"/>
      </c>
      <c r="AA161" s="69">
        <f t="shared" si="91"/>
      </c>
    </row>
    <row r="162" spans="1:27" ht="12.75" hidden="1">
      <c r="A162" s="67" t="s">
        <v>1</v>
      </c>
      <c r="W162" s="67" t="s">
        <v>16</v>
      </c>
      <c r="X162" s="69">
        <f aca="true" t="shared" si="92" ref="X162:AA164">IF(S23&lt;&gt;0,IF((X23/S23)&lt;0.03,""&amp;$A$23&amp;", "&amp;X$15&amp;", Standard length"&amp;", Level "&amp;$C23&amp;"; ",""),"")</f>
      </c>
      <c r="Y162" s="69">
        <f t="shared" si="92"/>
      </c>
      <c r="Z162" s="69">
        <f t="shared" si="92"/>
      </c>
      <c r="AA162" s="69">
        <f t="shared" si="92"/>
      </c>
    </row>
    <row r="163" spans="1:27" ht="12.75" hidden="1">
      <c r="A163" s="69" t="s">
        <v>1</v>
      </c>
      <c r="X163" s="69">
        <f t="shared" si="92"/>
      </c>
      <c r="Y163" s="69">
        <f t="shared" si="92"/>
      </c>
      <c r="Z163" s="69">
        <f t="shared" si="92"/>
      </c>
      <c r="AA163" s="69">
        <f t="shared" si="92"/>
      </c>
    </row>
    <row r="164" spans="1:27" ht="12.75" hidden="1">
      <c r="A164" s="67" t="s">
        <v>1</v>
      </c>
      <c r="X164" s="69">
        <f t="shared" si="92"/>
      </c>
      <c r="Y164" s="69">
        <f t="shared" si="92"/>
      </c>
      <c r="Z164" s="69">
        <f t="shared" si="92"/>
      </c>
      <c r="AA164" s="69">
        <f t="shared" si="92"/>
      </c>
    </row>
    <row r="165" spans="1:27" ht="12.75" hidden="1">
      <c r="A165" s="67" t="s">
        <v>1</v>
      </c>
      <c r="X165" s="69">
        <f aca="true" t="shared" si="93" ref="X165:AA167">IF(S26&lt;&gt;0,IF((X26/S26)&lt;0.03,""&amp;$A$23&amp;", "&amp;X$15&amp;", Long length"&amp;", Level "&amp;$C26&amp;"; ",""),"")</f>
      </c>
      <c r="Y165" s="69">
        <f t="shared" si="93"/>
      </c>
      <c r="Z165" s="69">
        <f t="shared" si="93"/>
      </c>
      <c r="AA165" s="69">
        <f t="shared" si="93"/>
      </c>
    </row>
    <row r="166" spans="1:27" ht="12.75" hidden="1">
      <c r="A166" s="67" t="s">
        <v>1</v>
      </c>
      <c r="X166" s="69">
        <f t="shared" si="93"/>
      </c>
      <c r="Y166" s="69">
        <f t="shared" si="93"/>
      </c>
      <c r="Z166" s="69">
        <f t="shared" si="93"/>
      </c>
      <c r="AA166" s="69">
        <f t="shared" si="93"/>
      </c>
    </row>
    <row r="167" spans="1:27" ht="12.75" hidden="1">
      <c r="A167" s="67" t="s">
        <v>1</v>
      </c>
      <c r="X167" s="69">
        <f t="shared" si="93"/>
      </c>
      <c r="Y167" s="69">
        <f t="shared" si="93"/>
      </c>
      <c r="Z167" s="69">
        <f t="shared" si="93"/>
      </c>
      <c r="AA167" s="69">
        <f t="shared" si="93"/>
      </c>
    </row>
    <row r="168" spans="1:27" ht="12.75" hidden="1">
      <c r="A168" s="67" t="s">
        <v>1</v>
      </c>
      <c r="W168" s="67" t="s">
        <v>17</v>
      </c>
      <c r="X168" s="69">
        <f aca="true" t="shared" si="94" ref="X168:AA170">IF(S29&lt;&gt;0,IF((X29/S29)&lt;0.03,""&amp;$A$29&amp;", "&amp;X$15&amp;", Standard length"&amp;", Level "&amp;$C29&amp;"; ",""),"")</f>
      </c>
      <c r="Y168" s="69">
        <f t="shared" si="94"/>
      </c>
      <c r="Z168" s="69">
        <f t="shared" si="94"/>
      </c>
      <c r="AA168" s="69">
        <f t="shared" si="94"/>
      </c>
    </row>
    <row r="169" spans="1:27" ht="12.75" hidden="1">
      <c r="A169" s="67" t="s">
        <v>1</v>
      </c>
      <c r="X169" s="69">
        <f t="shared" si="94"/>
      </c>
      <c r="Y169" s="69">
        <f t="shared" si="94"/>
      </c>
      <c r="Z169" s="69">
        <f t="shared" si="94"/>
      </c>
      <c r="AA169" s="69">
        <f t="shared" si="94"/>
      </c>
    </row>
    <row r="170" spans="1:27" ht="12.75" hidden="1">
      <c r="A170" s="69" t="s">
        <v>1</v>
      </c>
      <c r="X170" s="69">
        <f t="shared" si="94"/>
      </c>
      <c r="Y170" s="69">
        <f t="shared" si="94"/>
      </c>
      <c r="Z170" s="69">
        <f t="shared" si="94"/>
      </c>
      <c r="AA170" s="69">
        <f t="shared" si="94"/>
      </c>
    </row>
    <row r="171" spans="1:27" ht="12.75" hidden="1">
      <c r="A171" s="67" t="s">
        <v>1</v>
      </c>
      <c r="X171" s="69">
        <f aca="true" t="shared" si="95" ref="X171:AA173">IF(S32&lt;&gt;0,IF((X32/S32)&lt;0.03,""&amp;$A$29&amp;", "&amp;X$15&amp;", Long length"&amp;", Level "&amp;$C32&amp;"; ",""),"")</f>
      </c>
      <c r="Y171" s="69">
        <f t="shared" si="95"/>
      </c>
      <c r="Z171" s="69">
        <f t="shared" si="95"/>
      </c>
      <c r="AA171" s="69">
        <f t="shared" si="95"/>
      </c>
    </row>
    <row r="172" spans="1:27" ht="12.75" hidden="1">
      <c r="A172" s="67" t="s">
        <v>1</v>
      </c>
      <c r="X172" s="69">
        <f t="shared" si="95"/>
      </c>
      <c r="Y172" s="69">
        <f t="shared" si="95"/>
      </c>
      <c r="Z172" s="69">
        <f t="shared" si="95"/>
      </c>
      <c r="AA172" s="69">
        <f t="shared" si="95"/>
      </c>
    </row>
    <row r="173" spans="1:27" ht="12.75" hidden="1">
      <c r="A173" s="67" t="s">
        <v>1</v>
      </c>
      <c r="X173" s="69">
        <f t="shared" si="95"/>
      </c>
      <c r="Y173" s="69">
        <f t="shared" si="95"/>
      </c>
      <c r="Z173" s="69">
        <f t="shared" si="95"/>
      </c>
      <c r="AA173" s="69">
        <f t="shared" si="95"/>
      </c>
    </row>
    <row r="174" spans="1:27" ht="12.75" hidden="1">
      <c r="A174" s="67" t="s">
        <v>1</v>
      </c>
      <c r="W174" s="67" t="s">
        <v>18</v>
      </c>
      <c r="X174" s="69">
        <f aca="true" t="shared" si="96" ref="X174:AA176">IF(S35&lt;&gt;0,IF((X35/S35)&lt;0.03,""&amp;$A$35&amp;", "&amp;X$15&amp;", Standard length"&amp;", Level "&amp;$C35&amp;"; ",""),"")</f>
      </c>
      <c r="Y174" s="69">
        <f t="shared" si="96"/>
      </c>
      <c r="Z174" s="69">
        <f t="shared" si="96"/>
      </c>
      <c r="AA174" s="69">
        <f t="shared" si="96"/>
      </c>
    </row>
    <row r="175" spans="1:27" ht="12.75" hidden="1">
      <c r="A175" s="67" t="s">
        <v>1</v>
      </c>
      <c r="X175" s="69">
        <f t="shared" si="96"/>
      </c>
      <c r="Y175" s="69">
        <f t="shared" si="96"/>
      </c>
      <c r="Z175" s="69">
        <f t="shared" si="96"/>
      </c>
      <c r="AA175" s="69">
        <f t="shared" si="96"/>
      </c>
    </row>
    <row r="176" spans="1:27" ht="12.75" hidden="1">
      <c r="A176" s="67" t="s">
        <v>1</v>
      </c>
      <c r="X176" s="69">
        <f t="shared" si="96"/>
      </c>
      <c r="Y176" s="69">
        <f t="shared" si="96"/>
      </c>
      <c r="Z176" s="69">
        <f t="shared" si="96"/>
      </c>
      <c r="AA176" s="69">
        <f t="shared" si="96"/>
      </c>
    </row>
    <row r="177" spans="1:27" ht="12.75" hidden="1">
      <c r="A177" s="67" t="s">
        <v>1</v>
      </c>
      <c r="X177" s="69">
        <f aca="true" t="shared" si="97" ref="X177:AA179">IF(S38&lt;&gt;0,IF((X38/S38)&lt;0.03,""&amp;$A$35&amp;", "&amp;X$15&amp;", Long length"&amp;", Level "&amp;$C38&amp;"; ",""),"")</f>
      </c>
      <c r="Y177" s="69">
        <f t="shared" si="97"/>
      </c>
      <c r="Z177" s="69">
        <f t="shared" si="97"/>
      </c>
      <c r="AA177" s="69">
        <f t="shared" si="97"/>
      </c>
    </row>
    <row r="178" spans="1:27" ht="12.75" hidden="1">
      <c r="A178" s="67" t="s">
        <v>1</v>
      </c>
      <c r="X178" s="69">
        <f t="shared" si="97"/>
      </c>
      <c r="Y178" s="69">
        <f t="shared" si="97"/>
      </c>
      <c r="Z178" s="69">
        <f t="shared" si="97"/>
      </c>
      <c r="AA178" s="69">
        <f t="shared" si="97"/>
      </c>
    </row>
    <row r="179" spans="1:27" ht="12.75" hidden="1">
      <c r="A179" s="67" t="s">
        <v>1</v>
      </c>
      <c r="X179" s="69">
        <f t="shared" si="97"/>
      </c>
      <c r="Y179" s="69">
        <f t="shared" si="97"/>
      </c>
      <c r="Z179" s="69">
        <f t="shared" si="97"/>
      </c>
      <c r="AA179" s="69">
        <f t="shared" si="97"/>
      </c>
    </row>
    <row r="180" spans="1:27" ht="12.75" hidden="1">
      <c r="A180" s="67" t="s">
        <v>1</v>
      </c>
      <c r="W180" s="67" t="s">
        <v>174</v>
      </c>
      <c r="X180" s="69">
        <f aca="true" t="shared" si="98" ref="X180:AA182">IF(S41&lt;&gt;0,IF((X41/S41)&lt;0.03,""&amp;$A$41&amp;", "&amp;X$15&amp;", Standard length"&amp;", Level "&amp;$C41&amp;"; ",""),"")</f>
      </c>
      <c r="Y180" s="69">
        <f t="shared" si="98"/>
      </c>
      <c r="Z180" s="69">
        <f t="shared" si="98"/>
      </c>
      <c r="AA180" s="69">
        <f t="shared" si="98"/>
      </c>
    </row>
    <row r="181" spans="1:27" ht="12.75" hidden="1">
      <c r="A181" s="67" t="s">
        <v>1</v>
      </c>
      <c r="X181" s="69">
        <f t="shared" si="98"/>
      </c>
      <c r="Y181" s="69">
        <f t="shared" si="98"/>
      </c>
      <c r="Z181" s="69">
        <f t="shared" si="98"/>
      </c>
      <c r="AA181" s="69">
        <f t="shared" si="98"/>
      </c>
    </row>
    <row r="182" spans="1:27" ht="12.75" hidden="1">
      <c r="A182" s="67" t="s">
        <v>1</v>
      </c>
      <c r="X182" s="69">
        <f t="shared" si="98"/>
      </c>
      <c r="Y182" s="69">
        <f t="shared" si="98"/>
      </c>
      <c r="Z182" s="69">
        <f t="shared" si="98"/>
      </c>
      <c r="AA182" s="69">
        <f t="shared" si="98"/>
      </c>
    </row>
    <row r="183" spans="1:27" ht="12.75" hidden="1">
      <c r="A183" s="67" t="s">
        <v>1</v>
      </c>
      <c r="X183" s="69">
        <f aca="true" t="shared" si="99" ref="X183:AA185">IF(S44&lt;&gt;0,IF((X44/S44)&lt;0.03,""&amp;$A$41&amp;", "&amp;X$15&amp;", Long length"&amp;", Level "&amp;$C44&amp;"; ",""),"")</f>
      </c>
      <c r="Y183" s="69">
        <f t="shared" si="99"/>
      </c>
      <c r="Z183" s="69">
        <f t="shared" si="99"/>
      </c>
      <c r="AA183" s="69">
        <f t="shared" si="99"/>
      </c>
    </row>
    <row r="184" spans="1:27" ht="12.75" hidden="1">
      <c r="A184" s="69" t="s">
        <v>1</v>
      </c>
      <c r="X184" s="69">
        <f t="shared" si="99"/>
      </c>
      <c r="Y184" s="69">
        <f t="shared" si="99"/>
      </c>
      <c r="Z184" s="69">
        <f t="shared" si="99"/>
      </c>
      <c r="AA184" s="69">
        <f t="shared" si="99"/>
      </c>
    </row>
    <row r="185" spans="1:27" ht="12.75" hidden="1">
      <c r="A185" s="67" t="s">
        <v>1</v>
      </c>
      <c r="X185" s="69">
        <f t="shared" si="99"/>
      </c>
      <c r="Y185" s="69">
        <f t="shared" si="99"/>
      </c>
      <c r="Z185" s="69">
        <f t="shared" si="99"/>
      </c>
      <c r="AA185" s="69">
        <f t="shared" si="99"/>
      </c>
    </row>
    <row r="186" spans="1:27" ht="12.75" hidden="1">
      <c r="A186" s="67" t="s">
        <v>1</v>
      </c>
      <c r="W186" s="67" t="s">
        <v>173</v>
      </c>
      <c r="X186" s="69">
        <f aca="true" t="shared" si="100" ref="X186:AA188">IF(S47&lt;&gt;0,IF((X47/S47)&lt;0.03,""&amp;$A$47&amp;", "&amp;X$15&amp;", Standard length"&amp;", Level "&amp;$C47&amp;"; ",""),"")</f>
      </c>
      <c r="Y186" s="69">
        <f t="shared" si="100"/>
      </c>
      <c r="Z186" s="69">
        <f t="shared" si="100"/>
      </c>
      <c r="AA186" s="69">
        <f t="shared" si="100"/>
      </c>
    </row>
    <row r="187" spans="1:27" ht="12.75" hidden="1">
      <c r="A187" s="67" t="s">
        <v>1</v>
      </c>
      <c r="X187" s="69">
        <f t="shared" si="100"/>
      </c>
      <c r="Y187" s="69">
        <f t="shared" si="100"/>
      </c>
      <c r="Z187" s="69">
        <f t="shared" si="100"/>
      </c>
      <c r="AA187" s="69">
        <f t="shared" si="100"/>
      </c>
    </row>
    <row r="188" spans="1:27" ht="12.75" hidden="1">
      <c r="A188" s="67" t="s">
        <v>1</v>
      </c>
      <c r="X188" s="69">
        <f t="shared" si="100"/>
      </c>
      <c r="Y188" s="69">
        <f t="shared" si="100"/>
      </c>
      <c r="Z188" s="69">
        <f t="shared" si="100"/>
      </c>
      <c r="AA188" s="69">
        <f t="shared" si="100"/>
      </c>
    </row>
    <row r="189" spans="1:27" ht="12.75" hidden="1">
      <c r="A189" s="67" t="s">
        <v>1</v>
      </c>
      <c r="X189" s="69">
        <f aca="true" t="shared" si="101" ref="X189:AA191">IF(S50&lt;&gt;0,IF((X50/S50)&lt;0.03,""&amp;$A$47&amp;", "&amp;X$15&amp;", Long length"&amp;", Level "&amp;$C50&amp;"; ",""),"")</f>
      </c>
      <c r="Y189" s="69">
        <f t="shared" si="101"/>
      </c>
      <c r="Z189" s="69">
        <f t="shared" si="101"/>
      </c>
      <c r="AA189" s="69">
        <f t="shared" si="101"/>
      </c>
    </row>
    <row r="190" spans="1:27" ht="12.75" hidden="1">
      <c r="A190" s="67" t="s">
        <v>1</v>
      </c>
      <c r="X190" s="69">
        <f t="shared" si="101"/>
      </c>
      <c r="Y190" s="69">
        <f t="shared" si="101"/>
      </c>
      <c r="Z190" s="69">
        <f t="shared" si="101"/>
      </c>
      <c r="AA190" s="69">
        <f t="shared" si="101"/>
      </c>
    </row>
    <row r="191" spans="1:27" ht="12.75" hidden="1">
      <c r="A191" s="69" t="s">
        <v>1</v>
      </c>
      <c r="X191" s="69">
        <f t="shared" si="101"/>
      </c>
      <c r="Y191" s="69">
        <f t="shared" si="101"/>
      </c>
      <c r="Z191" s="69">
        <f t="shared" si="101"/>
      </c>
      <c r="AA191" s="69">
        <f t="shared" si="101"/>
      </c>
    </row>
    <row r="192" spans="1:27" ht="12.75" hidden="1">
      <c r="A192" s="67" t="s">
        <v>1</v>
      </c>
      <c r="W192" s="67" t="s">
        <v>21</v>
      </c>
      <c r="X192" s="69">
        <f aca="true" t="shared" si="102" ref="X192:AA193">IF(S53&lt;&gt;0,IF((X53/S53)&lt;0.03,""&amp;$A$53&amp;", "&amp;X$15&amp;", Standard length"&amp;", Level "&amp;$C53&amp;"; ",""),"")</f>
      </c>
      <c r="Y192" s="69">
        <f t="shared" si="102"/>
      </c>
      <c r="Z192" s="69">
        <f t="shared" si="102"/>
      </c>
      <c r="AA192" s="69">
        <f t="shared" si="102"/>
      </c>
    </row>
    <row r="193" spans="1:27" ht="12.75" hidden="1">
      <c r="A193" s="67" t="s">
        <v>1</v>
      </c>
      <c r="X193" s="69">
        <f t="shared" si="102"/>
      </c>
      <c r="Y193" s="69">
        <f t="shared" si="102"/>
      </c>
      <c r="Z193" s="69">
        <f t="shared" si="102"/>
      </c>
      <c r="AA193" s="69">
        <f t="shared" si="102"/>
      </c>
    </row>
    <row r="194" spans="1:27" ht="12.75" hidden="1">
      <c r="A194" s="67" t="s">
        <v>1</v>
      </c>
      <c r="X194" s="69">
        <f aca="true" t="shared" si="103" ref="X194:AA195">IF(S55&lt;&gt;0,IF((X55/S55)&lt;0.03,""&amp;$A$53&amp;", "&amp;X$15&amp;", Long length"&amp;", Level "&amp;$C55&amp;"; ",""),"")</f>
      </c>
      <c r="Y194" s="69">
        <f t="shared" si="103"/>
      </c>
      <c r="Z194" s="69">
        <f t="shared" si="103"/>
      </c>
      <c r="AA194" s="69">
        <f t="shared" si="103"/>
      </c>
    </row>
    <row r="195" spans="1:27" ht="12.75" hidden="1">
      <c r="A195" s="67" t="s">
        <v>1</v>
      </c>
      <c r="X195" s="69">
        <f t="shared" si="103"/>
      </c>
      <c r="Y195" s="69">
        <f t="shared" si="103"/>
      </c>
      <c r="Z195" s="69">
        <f t="shared" si="103"/>
      </c>
      <c r="AA195" s="69">
        <f t="shared" si="103"/>
      </c>
    </row>
    <row r="196" spans="1:27" ht="12.75" hidden="1">
      <c r="A196" s="67" t="s">
        <v>1</v>
      </c>
      <c r="W196" s="67" t="s">
        <v>22</v>
      </c>
      <c r="X196" s="69">
        <f aca="true" t="shared" si="104" ref="X196:AA198">IF(S57&lt;&gt;0,IF((X57/S57)&lt;0.03,""&amp;$A$57&amp;", "&amp;X$15&amp;", Standard length"&amp;", Level "&amp;$C57&amp;"; ",""),"")</f>
      </c>
      <c r="Y196" s="69">
        <f t="shared" si="104"/>
      </c>
      <c r="Z196" s="69">
        <f t="shared" si="104"/>
      </c>
      <c r="AA196" s="69">
        <f t="shared" si="104"/>
      </c>
    </row>
    <row r="197" spans="1:27" ht="12.75" hidden="1">
      <c r="A197" s="67" t="s">
        <v>1</v>
      </c>
      <c r="X197" s="69">
        <f t="shared" si="104"/>
      </c>
      <c r="Y197" s="69">
        <f t="shared" si="104"/>
      </c>
      <c r="Z197" s="69">
        <f t="shared" si="104"/>
      </c>
      <c r="AA197" s="69">
        <f t="shared" si="104"/>
      </c>
    </row>
    <row r="198" spans="1:27" ht="12.75" hidden="1">
      <c r="A198" s="69" t="s">
        <v>1</v>
      </c>
      <c r="X198" s="69">
        <f t="shared" si="104"/>
      </c>
      <c r="Y198" s="69">
        <f t="shared" si="104"/>
      </c>
      <c r="Z198" s="69">
        <f t="shared" si="104"/>
      </c>
      <c r="AA198" s="69">
        <f t="shared" si="104"/>
      </c>
    </row>
    <row r="199" spans="1:27" ht="12.75" hidden="1">
      <c r="A199" s="67" t="s">
        <v>1</v>
      </c>
      <c r="X199" s="69">
        <f aca="true" t="shared" si="105" ref="X199:AA201">IF(S60&lt;&gt;0,IF((X60/S60)&lt;0.03,""&amp;$A$57&amp;", "&amp;X$15&amp;", Long length"&amp;", Level "&amp;$C60&amp;"; ",""),"")</f>
      </c>
      <c r="Y199" s="69">
        <f t="shared" si="105"/>
      </c>
      <c r="Z199" s="69">
        <f t="shared" si="105"/>
      </c>
      <c r="AA199" s="69">
        <f t="shared" si="105"/>
      </c>
    </row>
    <row r="200" spans="1:27" ht="12.75" hidden="1">
      <c r="A200" s="67" t="s">
        <v>1</v>
      </c>
      <c r="X200" s="69">
        <f t="shared" si="105"/>
      </c>
      <c r="Y200" s="69">
        <f t="shared" si="105"/>
      </c>
      <c r="Z200" s="69">
        <f t="shared" si="105"/>
      </c>
      <c r="AA200" s="69">
        <f t="shared" si="105"/>
      </c>
    </row>
    <row r="201" spans="1:27" ht="12.75" hidden="1">
      <c r="A201" s="67" t="s">
        <v>1</v>
      </c>
      <c r="X201" s="69">
        <f t="shared" si="105"/>
      </c>
      <c r="Y201" s="69">
        <f t="shared" si="105"/>
      </c>
      <c r="Z201" s="69">
        <f t="shared" si="105"/>
      </c>
      <c r="AA201" s="69">
        <f t="shared" si="105"/>
      </c>
    </row>
    <row r="202" ht="12.75" hidden="1"/>
    <row r="203" spans="24:27" ht="12.75" hidden="1">
      <c r="X203" s="69">
        <f>X156&amp;X157&amp;X158&amp;X159&amp;X160&amp;X161&amp;X162&amp;X163&amp;X164&amp;X165&amp;X166&amp;X167&amp;X168&amp;X169&amp;X170&amp;X171&amp;X172&amp;X173&amp;X174&amp;X175&amp;X176&amp;X177&amp;X178&amp;X179&amp;X180&amp;X181&amp;X182&amp;X183&amp;X184&amp;X185&amp;X186&amp;X187&amp;X188&amp;X189&amp;X190&amp;X191&amp;X192&amp;X193&amp;X194&amp;X195&amp;X196&amp;X197&amp;X198&amp;X199&amp;X200&amp;X201</f>
      </c>
      <c r="Y203" s="69">
        <f>Y156&amp;Y157&amp;Y158&amp;Y159&amp;Y160&amp;Y161&amp;Y162&amp;Y163&amp;Y164&amp;Y165&amp;Y166&amp;Y167&amp;Y168&amp;Y169&amp;Y170&amp;Y171&amp;Y172&amp;Y173&amp;Y174&amp;Y175&amp;Y176&amp;Y177&amp;Y178&amp;Y179&amp;Y180&amp;Y181&amp;Y182&amp;Y183&amp;Y184&amp;Y185&amp;Y186&amp;Y187&amp;Y188&amp;Y189&amp;Y190&amp;Y191&amp;Y192&amp;Y193&amp;Y194&amp;Y195&amp;Y196&amp;Y197&amp;Y198&amp;Y199&amp;Y200&amp;Y201</f>
      </c>
      <c r="Z203" s="69">
        <f>Z156&amp;Z157&amp;Z158&amp;Z159&amp;Z160&amp;Z161&amp;Z162&amp;Z163&amp;Z164&amp;Z165&amp;Z166&amp;Z167&amp;Z168&amp;Z169&amp;Z170&amp;Z171&amp;Z172&amp;Z173&amp;Z174&amp;Z175&amp;Z176&amp;Z177&amp;Z178&amp;Z179&amp;Z180&amp;Z181&amp;Z182&amp;Z183&amp;Z184&amp;Z185&amp;Z186&amp;Z187&amp;Z188&amp;Z189&amp;Z190&amp;Z191&amp;Z192&amp;Z193&amp;Z194&amp;Z195&amp;Z196&amp;Z197&amp;Z198&amp;Z199&amp;Z200&amp;Z201</f>
      </c>
      <c r="AA203" s="69">
        <f>AA156&amp;AA157&amp;AA158&amp;AA159&amp;AA160&amp;AA161&amp;AA162&amp;AA163&amp;AA164&amp;AA165&amp;AA166&amp;AA167&amp;AA168&amp;AA169&amp;AA170&amp;AA171&amp;AA172&amp;AA173&amp;AA174&amp;AA175&amp;AA176&amp;AA177&amp;AA178&amp;AA179&amp;AA180&amp;AA181&amp;AA182&amp;AA183&amp;AA184&amp;AA185&amp;AA186&amp;AA187&amp;AA188&amp;AA189&amp;AA190&amp;AA191&amp;AA192&amp;AA193&amp;AA194&amp;AA195&amp;AA196&amp;AA197&amp;AA198&amp;AA199&amp;AA200&amp;AA201</f>
      </c>
    </row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</sheetData>
  <sheetProtection password="CA91" sheet="1" objects="1" scenarios="1"/>
  <mergeCells count="5">
    <mergeCell ref="D11:G11"/>
    <mergeCell ref="I11:L11"/>
    <mergeCell ref="S10:V10"/>
    <mergeCell ref="I10:L10"/>
    <mergeCell ref="D10:G10"/>
  </mergeCells>
  <printOptions/>
  <pageMargins left="0.33" right="0.3" top="0.3937007874015748" bottom="0.2755905511811024" header="0.5118110236220472" footer="0.5118110236220472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72"/>
  <sheetViews>
    <sheetView zoomScale="75" zoomScaleNormal="75" zoomScalePageLayoutView="0" workbookViewId="0" topLeftCell="A1">
      <selection activeCell="K61" sqref="K61"/>
    </sheetView>
  </sheetViews>
  <sheetFormatPr defaultColWidth="9.140625" defaultRowHeight="12.75"/>
  <cols>
    <col min="1" max="1" width="13.8515625" style="184" customWidth="1"/>
    <col min="2" max="2" width="7.7109375" style="184" customWidth="1"/>
    <col min="3" max="3" width="20.28125" style="184" customWidth="1"/>
    <col min="4" max="5" width="9.7109375" style="184" customWidth="1"/>
    <col min="6" max="6" width="9.7109375" style="184" hidden="1" customWidth="1"/>
    <col min="7" max="8" width="9.7109375" style="184" customWidth="1"/>
    <col min="9" max="9" width="9.7109375" style="184" hidden="1" customWidth="1"/>
    <col min="10" max="11" width="9.7109375" style="184" customWidth="1"/>
    <col min="12" max="12" width="9.7109375" style="184" hidden="1" customWidth="1"/>
    <col min="13" max="14" width="9.7109375" style="184" customWidth="1"/>
    <col min="15" max="15" width="9.7109375" style="184" hidden="1" customWidth="1"/>
    <col min="16" max="17" width="9.7109375" style="184" customWidth="1"/>
    <col min="18" max="18" width="9.7109375" style="184" hidden="1" customWidth="1"/>
    <col min="19" max="20" width="9.7109375" style="184" customWidth="1"/>
    <col min="21" max="21" width="1.7109375" style="184" hidden="1" customWidth="1"/>
    <col min="22" max="22" width="44.140625" style="184" hidden="1" customWidth="1"/>
    <col min="23" max="23" width="5.421875" style="184" hidden="1" customWidth="1"/>
    <col min="24" max="24" width="8.140625" style="184" hidden="1" customWidth="1"/>
    <col min="25" max="25" width="5.8515625" style="184" hidden="1" customWidth="1"/>
    <col min="26" max="28" width="9.140625" style="184" customWidth="1"/>
    <col min="29" max="29" width="29.57421875" style="184" customWidth="1"/>
    <col min="30" max="16384" width="9.140625" style="184" customWidth="1"/>
  </cols>
  <sheetData>
    <row r="1" spans="1:7" ht="18">
      <c r="A1" s="186" t="s">
        <v>126</v>
      </c>
      <c r="B1" s="67"/>
      <c r="C1" s="67"/>
      <c r="D1" s="67"/>
      <c r="E1" s="67"/>
      <c r="F1" s="67"/>
      <c r="G1" s="67"/>
    </row>
    <row r="2" spans="1:7" ht="12.75">
      <c r="A2" s="228"/>
      <c r="B2" s="67"/>
      <c r="C2" s="67"/>
      <c r="D2" s="67"/>
      <c r="E2" s="67"/>
      <c r="F2" s="67"/>
      <c r="G2" s="67"/>
    </row>
    <row r="3" spans="1:18" ht="15.75">
      <c r="A3" s="79" t="str">
        <f>FTS____!INSTNAME</f>
        <v>Institution: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8" ht="15.75">
      <c r="A4" s="79" t="str">
        <f>FTS____!CODE</f>
        <v>Code: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18" ht="15.75">
      <c r="A5" s="79" t="s">
        <v>103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18" ht="15.75">
      <c r="A6" s="229" t="s">
        <v>104</v>
      </c>
      <c r="B6" s="67"/>
      <c r="C6" s="67"/>
      <c r="D6" s="67"/>
      <c r="E6" s="67"/>
      <c r="F6" s="67"/>
      <c r="G6" s="67"/>
      <c r="H6" s="188"/>
      <c r="I6" s="188"/>
      <c r="J6" s="189"/>
      <c r="K6" s="189"/>
      <c r="L6" s="67"/>
      <c r="M6" s="67"/>
      <c r="N6" s="67"/>
      <c r="O6" s="67"/>
      <c r="P6" s="67"/>
      <c r="Q6" s="40"/>
      <c r="R6" s="40"/>
    </row>
    <row r="7" spans="2:7" ht="13.5" thickBot="1">
      <c r="B7" s="230"/>
      <c r="D7" s="230"/>
      <c r="E7" s="230"/>
      <c r="F7" s="230"/>
      <c r="G7" s="230"/>
    </row>
    <row r="8" spans="1:21" ht="12.75">
      <c r="A8" s="231"/>
      <c r="B8" s="232"/>
      <c r="C8" s="232"/>
      <c r="D8" s="233">
        <v>1</v>
      </c>
      <c r="E8" s="234"/>
      <c r="F8" s="234"/>
      <c r="G8" s="232"/>
      <c r="H8" s="232"/>
      <c r="I8" s="232"/>
      <c r="J8" s="232"/>
      <c r="K8" s="235"/>
      <c r="L8" s="236" t="s">
        <v>1</v>
      </c>
      <c r="M8" s="234">
        <v>2</v>
      </c>
      <c r="N8" s="234"/>
      <c r="O8" s="234"/>
      <c r="P8" s="232"/>
      <c r="Q8" s="232"/>
      <c r="R8" s="232"/>
      <c r="S8" s="232"/>
      <c r="T8" s="237"/>
      <c r="U8" s="238"/>
    </row>
    <row r="9" spans="1:21" ht="12.75">
      <c r="A9" s="207"/>
      <c r="B9" s="230"/>
      <c r="C9" s="239"/>
      <c r="D9" s="240" t="s">
        <v>159</v>
      </c>
      <c r="E9" s="208"/>
      <c r="F9" s="208"/>
      <c r="G9" s="230"/>
      <c r="H9" s="230"/>
      <c r="I9" s="230"/>
      <c r="J9" s="230"/>
      <c r="K9" s="239"/>
      <c r="L9" s="241" t="s">
        <v>1</v>
      </c>
      <c r="M9" s="47" t="s">
        <v>161</v>
      </c>
      <c r="N9" s="208"/>
      <c r="O9" s="208"/>
      <c r="P9" s="230"/>
      <c r="Q9" s="230"/>
      <c r="R9" s="230"/>
      <c r="S9" s="230"/>
      <c r="T9" s="242"/>
      <c r="U9" s="238"/>
    </row>
    <row r="10" spans="1:21" ht="12.75">
      <c r="A10" s="207"/>
      <c r="B10" s="230"/>
      <c r="C10" s="230"/>
      <c r="D10" s="240" t="s">
        <v>160</v>
      </c>
      <c r="E10" s="208"/>
      <c r="F10" s="208"/>
      <c r="G10" s="230"/>
      <c r="H10" s="230"/>
      <c r="I10" s="230"/>
      <c r="J10" s="230"/>
      <c r="K10" s="239"/>
      <c r="L10" s="241" t="s">
        <v>1</v>
      </c>
      <c r="M10" s="47" t="s">
        <v>157</v>
      </c>
      <c r="N10" s="208"/>
      <c r="O10" s="208"/>
      <c r="P10" s="230"/>
      <c r="Q10" s="230"/>
      <c r="R10" s="230"/>
      <c r="S10" s="230"/>
      <c r="T10" s="242"/>
      <c r="U10" s="238"/>
    </row>
    <row r="11" spans="1:21" ht="12.75">
      <c r="A11" s="207"/>
      <c r="B11" s="230"/>
      <c r="C11" s="230"/>
      <c r="D11" s="240" t="s">
        <v>134</v>
      </c>
      <c r="E11" s="208"/>
      <c r="F11" s="208"/>
      <c r="G11" s="230"/>
      <c r="H11" s="230"/>
      <c r="I11" s="230"/>
      <c r="J11" s="230"/>
      <c r="K11" s="239"/>
      <c r="L11" s="241" t="s">
        <v>1</v>
      </c>
      <c r="M11" s="94" t="s">
        <v>87</v>
      </c>
      <c r="N11" s="208"/>
      <c r="O11" s="208"/>
      <c r="P11" s="230"/>
      <c r="Q11" s="230"/>
      <c r="R11" s="230"/>
      <c r="S11" s="230"/>
      <c r="T11" s="242"/>
      <c r="U11" s="238"/>
    </row>
    <row r="12" spans="1:25" ht="27" customHeight="1">
      <c r="A12" s="207"/>
      <c r="B12" s="230"/>
      <c r="C12" s="239"/>
      <c r="D12" s="471" t="s">
        <v>84</v>
      </c>
      <c r="E12" s="473"/>
      <c r="F12" s="327"/>
      <c r="G12" s="474" t="s">
        <v>158</v>
      </c>
      <c r="H12" s="474"/>
      <c r="I12" s="327"/>
      <c r="J12" s="471" t="s">
        <v>80</v>
      </c>
      <c r="K12" s="473"/>
      <c r="L12" s="243" t="s">
        <v>1</v>
      </c>
      <c r="M12" s="471" t="s">
        <v>84</v>
      </c>
      <c r="N12" s="473"/>
      <c r="O12" s="327"/>
      <c r="P12" s="474" t="s">
        <v>158</v>
      </c>
      <c r="Q12" s="473"/>
      <c r="R12" s="327"/>
      <c r="S12" s="471" t="s">
        <v>80</v>
      </c>
      <c r="T12" s="472"/>
      <c r="U12" s="238" t="s">
        <v>1</v>
      </c>
      <c r="V12" s="47" t="s">
        <v>186</v>
      </c>
      <c r="W12" s="17"/>
      <c r="X12" s="17"/>
      <c r="Y12" s="17"/>
    </row>
    <row r="13" spans="1:25" ht="30" customHeight="1">
      <c r="A13" s="207"/>
      <c r="B13" s="230"/>
      <c r="C13" s="239"/>
      <c r="D13" s="244" t="s">
        <v>150</v>
      </c>
      <c r="E13" s="245" t="s">
        <v>61</v>
      </c>
      <c r="F13" s="246"/>
      <c r="G13" s="246" t="s">
        <v>150</v>
      </c>
      <c r="H13" s="246" t="s">
        <v>61</v>
      </c>
      <c r="I13" s="246"/>
      <c r="J13" s="244" t="s">
        <v>150</v>
      </c>
      <c r="K13" s="245" t="s">
        <v>61</v>
      </c>
      <c r="L13" s="247" t="s">
        <v>1</v>
      </c>
      <c r="M13" s="246" t="s">
        <v>150</v>
      </c>
      <c r="N13" s="245" t="s">
        <v>61</v>
      </c>
      <c r="O13" s="246"/>
      <c r="P13" s="244" t="s">
        <v>150</v>
      </c>
      <c r="Q13" s="245" t="s">
        <v>61</v>
      </c>
      <c r="R13" s="246"/>
      <c r="S13" s="244" t="s">
        <v>150</v>
      </c>
      <c r="T13" s="248" t="s">
        <v>61</v>
      </c>
      <c r="U13" s="238" t="s">
        <v>1</v>
      </c>
      <c r="V13" s="184" t="s">
        <v>162</v>
      </c>
      <c r="W13" s="184" t="s">
        <v>32</v>
      </c>
      <c r="X13" s="184" t="s">
        <v>163</v>
      </c>
      <c r="Y13" s="184" t="s">
        <v>251</v>
      </c>
    </row>
    <row r="14" spans="1:21" ht="12.75">
      <c r="A14" s="249" t="s">
        <v>45</v>
      </c>
      <c r="B14" s="250" t="s">
        <v>32</v>
      </c>
      <c r="C14" s="251" t="s">
        <v>54</v>
      </c>
      <c r="D14" s="252" t="s">
        <v>5</v>
      </c>
      <c r="E14" s="253" t="s">
        <v>6</v>
      </c>
      <c r="F14" s="254"/>
      <c r="G14" s="254" t="s">
        <v>7</v>
      </c>
      <c r="H14" s="255" t="s">
        <v>8</v>
      </c>
      <c r="I14" s="255"/>
      <c r="J14" s="256" t="s">
        <v>127</v>
      </c>
      <c r="K14" s="257" t="s">
        <v>128</v>
      </c>
      <c r="L14" s="258" t="s">
        <v>1</v>
      </c>
      <c r="M14" s="254" t="s">
        <v>5</v>
      </c>
      <c r="N14" s="253" t="s">
        <v>6</v>
      </c>
      <c r="O14" s="254"/>
      <c r="P14" s="254" t="s">
        <v>7</v>
      </c>
      <c r="Q14" s="257" t="s">
        <v>8</v>
      </c>
      <c r="R14" s="255"/>
      <c r="S14" s="256" t="s">
        <v>127</v>
      </c>
      <c r="T14" s="259" t="s">
        <v>128</v>
      </c>
      <c r="U14" s="238" t="s">
        <v>1</v>
      </c>
    </row>
    <row r="15" spans="1:25" ht="12.75">
      <c r="A15" s="260" t="s">
        <v>55</v>
      </c>
      <c r="B15" s="208" t="s">
        <v>9</v>
      </c>
      <c r="C15" s="261" t="s">
        <v>119</v>
      </c>
      <c r="D15" s="381">
        <v>0</v>
      </c>
      <c r="E15" s="382">
        <v>0</v>
      </c>
      <c r="F15" s="101" t="s">
        <v>1</v>
      </c>
      <c r="G15" s="381">
        <v>0</v>
      </c>
      <c r="H15" s="382">
        <v>0</v>
      </c>
      <c r="I15" s="101" t="s">
        <v>1</v>
      </c>
      <c r="J15" s="381">
        <v>0</v>
      </c>
      <c r="K15" s="403">
        <v>0</v>
      </c>
      <c r="L15" s="247" t="s">
        <v>1</v>
      </c>
      <c r="M15" s="382">
        <v>0</v>
      </c>
      <c r="N15" s="382">
        <v>0</v>
      </c>
      <c r="O15" s="101" t="s">
        <v>1</v>
      </c>
      <c r="P15" s="381">
        <v>0</v>
      </c>
      <c r="Q15" s="382">
        <v>0</v>
      </c>
      <c r="R15" s="101" t="s">
        <v>1</v>
      </c>
      <c r="S15" s="381">
        <v>0</v>
      </c>
      <c r="T15" s="414">
        <v>0</v>
      </c>
      <c r="U15" s="238" t="s">
        <v>1</v>
      </c>
      <c r="V15" s="184" t="s">
        <v>164</v>
      </c>
      <c r="W15" s="184" t="s">
        <v>9</v>
      </c>
      <c r="X15" s="262">
        <v>1025</v>
      </c>
      <c r="Y15" s="41" t="s">
        <v>1</v>
      </c>
    </row>
    <row r="16" spans="1:31" ht="12.75">
      <c r="A16" s="260" t="s">
        <v>56</v>
      </c>
      <c r="B16" s="208"/>
      <c r="C16" s="261" t="s">
        <v>120</v>
      </c>
      <c r="D16" s="381">
        <v>0</v>
      </c>
      <c r="E16" s="382">
        <v>0</v>
      </c>
      <c r="F16" s="101" t="s">
        <v>1</v>
      </c>
      <c r="G16" s="381">
        <v>0</v>
      </c>
      <c r="H16" s="382">
        <v>0</v>
      </c>
      <c r="I16" s="101" t="s">
        <v>1</v>
      </c>
      <c r="J16" s="381">
        <v>0</v>
      </c>
      <c r="K16" s="403">
        <v>0</v>
      </c>
      <c r="L16" s="247" t="s">
        <v>1</v>
      </c>
      <c r="M16" s="382">
        <v>0</v>
      </c>
      <c r="N16" s="382">
        <v>0</v>
      </c>
      <c r="O16" s="101" t="s">
        <v>1</v>
      </c>
      <c r="P16" s="381">
        <v>0</v>
      </c>
      <c r="Q16" s="382">
        <v>0</v>
      </c>
      <c r="R16" s="101" t="s">
        <v>1</v>
      </c>
      <c r="S16" s="381">
        <v>0</v>
      </c>
      <c r="T16" s="414">
        <v>0</v>
      </c>
      <c r="U16" s="238" t="s">
        <v>1</v>
      </c>
      <c r="V16" s="184" t="s">
        <v>164</v>
      </c>
      <c r="W16" s="184" t="s">
        <v>9</v>
      </c>
      <c r="X16" s="262">
        <v>510</v>
      </c>
      <c r="Y16" s="41" t="s">
        <v>1</v>
      </c>
      <c r="AA16" s="328"/>
      <c r="AB16" s="328"/>
      <c r="AC16" s="328"/>
      <c r="AD16" s="333"/>
      <c r="AE16" s="328"/>
    </row>
    <row r="17" spans="1:31" ht="12.75">
      <c r="A17" s="260" t="s">
        <v>57</v>
      </c>
      <c r="B17" s="208"/>
      <c r="C17" s="263" t="s">
        <v>122</v>
      </c>
      <c r="D17" s="381">
        <v>0</v>
      </c>
      <c r="E17" s="382">
        <v>0</v>
      </c>
      <c r="F17" s="101" t="s">
        <v>1</v>
      </c>
      <c r="G17" s="381">
        <v>0</v>
      </c>
      <c r="H17" s="382">
        <v>0</v>
      </c>
      <c r="I17" s="101" t="s">
        <v>1</v>
      </c>
      <c r="J17" s="381">
        <v>0</v>
      </c>
      <c r="K17" s="403">
        <v>0</v>
      </c>
      <c r="L17" s="247" t="s">
        <v>1</v>
      </c>
      <c r="M17" s="382">
        <v>0</v>
      </c>
      <c r="N17" s="382">
        <v>0</v>
      </c>
      <c r="O17" s="101" t="s">
        <v>1</v>
      </c>
      <c r="P17" s="381">
        <v>0</v>
      </c>
      <c r="Q17" s="382">
        <v>0</v>
      </c>
      <c r="R17" s="101" t="s">
        <v>1</v>
      </c>
      <c r="S17" s="381">
        <v>0</v>
      </c>
      <c r="T17" s="414">
        <v>0</v>
      </c>
      <c r="U17" s="238" t="s">
        <v>1</v>
      </c>
      <c r="V17" s="184" t="s">
        <v>164</v>
      </c>
      <c r="W17" s="184" t="s">
        <v>9</v>
      </c>
      <c r="X17" s="262">
        <v>0</v>
      </c>
      <c r="Y17" s="41" t="s">
        <v>1</v>
      </c>
      <c r="AA17" s="334"/>
      <c r="AB17" s="335"/>
      <c r="AC17" s="335"/>
      <c r="AD17" s="335"/>
      <c r="AE17" s="335"/>
    </row>
    <row r="18" spans="1:31" ht="12.75">
      <c r="A18" s="260" t="s">
        <v>58</v>
      </c>
      <c r="B18" s="264"/>
      <c r="C18" s="265" t="s">
        <v>121</v>
      </c>
      <c r="D18" s="383">
        <v>0</v>
      </c>
      <c r="E18" s="384">
        <v>0</v>
      </c>
      <c r="F18" s="101" t="s">
        <v>1</v>
      </c>
      <c r="G18" s="383">
        <v>0</v>
      </c>
      <c r="H18" s="384">
        <v>0</v>
      </c>
      <c r="I18" s="101" t="s">
        <v>1</v>
      </c>
      <c r="J18" s="383">
        <v>0</v>
      </c>
      <c r="K18" s="404">
        <v>0</v>
      </c>
      <c r="L18" s="313" t="s">
        <v>1</v>
      </c>
      <c r="M18" s="384">
        <v>0</v>
      </c>
      <c r="N18" s="384">
        <v>0</v>
      </c>
      <c r="O18" s="101" t="s">
        <v>1</v>
      </c>
      <c r="P18" s="383">
        <v>0</v>
      </c>
      <c r="Q18" s="384">
        <v>0</v>
      </c>
      <c r="R18" s="101" t="s">
        <v>1</v>
      </c>
      <c r="S18" s="383">
        <v>0</v>
      </c>
      <c r="T18" s="415">
        <v>0</v>
      </c>
      <c r="U18" s="238" t="s">
        <v>1</v>
      </c>
      <c r="V18" s="184" t="s">
        <v>164</v>
      </c>
      <c r="W18" s="184" t="s">
        <v>9</v>
      </c>
      <c r="X18" s="262" t="s">
        <v>266</v>
      </c>
      <c r="Y18" s="238" t="s">
        <v>1</v>
      </c>
      <c r="AA18" s="328"/>
      <c r="AB18" s="325"/>
      <c r="AC18" s="326"/>
      <c r="AD18" s="328"/>
      <c r="AE18" s="336"/>
    </row>
    <row r="19" spans="1:31" ht="12.75">
      <c r="A19" s="207"/>
      <c r="B19" s="208" t="s">
        <v>12</v>
      </c>
      <c r="C19" s="261" t="s">
        <v>119</v>
      </c>
      <c r="D19" s="381">
        <v>0</v>
      </c>
      <c r="E19" s="382">
        <v>0</v>
      </c>
      <c r="F19" s="101" t="s">
        <v>1</v>
      </c>
      <c r="G19" s="381">
        <v>0</v>
      </c>
      <c r="H19" s="382">
        <v>0</v>
      </c>
      <c r="I19" s="101" t="s">
        <v>1</v>
      </c>
      <c r="J19" s="381">
        <v>0</v>
      </c>
      <c r="K19" s="403">
        <v>0</v>
      </c>
      <c r="L19" s="247" t="s">
        <v>1</v>
      </c>
      <c r="M19" s="382">
        <v>0</v>
      </c>
      <c r="N19" s="382">
        <v>0</v>
      </c>
      <c r="O19" s="101" t="s">
        <v>1</v>
      </c>
      <c r="P19" s="381">
        <v>0</v>
      </c>
      <c r="Q19" s="382">
        <v>0</v>
      </c>
      <c r="R19" s="101" t="s">
        <v>1</v>
      </c>
      <c r="S19" s="381">
        <v>0</v>
      </c>
      <c r="T19" s="414">
        <v>0</v>
      </c>
      <c r="U19" s="238" t="s">
        <v>1</v>
      </c>
      <c r="V19" s="184" t="s">
        <v>164</v>
      </c>
      <c r="W19" s="184" t="s">
        <v>12</v>
      </c>
      <c r="X19" s="262">
        <v>1025</v>
      </c>
      <c r="Y19" s="41" t="s">
        <v>1</v>
      </c>
      <c r="AA19" s="328"/>
      <c r="AB19" s="325"/>
      <c r="AC19" s="326"/>
      <c r="AD19" s="328"/>
      <c r="AE19" s="336"/>
    </row>
    <row r="20" spans="1:31" ht="12.75">
      <c r="A20" s="207"/>
      <c r="B20" s="208"/>
      <c r="C20" s="261" t="s">
        <v>120</v>
      </c>
      <c r="D20" s="381">
        <v>0</v>
      </c>
      <c r="E20" s="382">
        <v>0</v>
      </c>
      <c r="F20" s="101" t="s">
        <v>1</v>
      </c>
      <c r="G20" s="381">
        <v>0</v>
      </c>
      <c r="H20" s="382">
        <v>0</v>
      </c>
      <c r="I20" s="101" t="s">
        <v>1</v>
      </c>
      <c r="J20" s="381">
        <v>0</v>
      </c>
      <c r="K20" s="403">
        <v>0</v>
      </c>
      <c r="L20" s="247" t="s">
        <v>1</v>
      </c>
      <c r="M20" s="382">
        <v>0</v>
      </c>
      <c r="N20" s="382">
        <v>0</v>
      </c>
      <c r="O20" s="101" t="s">
        <v>1</v>
      </c>
      <c r="P20" s="381">
        <v>0</v>
      </c>
      <c r="Q20" s="382">
        <v>0</v>
      </c>
      <c r="R20" s="101" t="s">
        <v>1</v>
      </c>
      <c r="S20" s="381">
        <v>0</v>
      </c>
      <c r="T20" s="414">
        <v>0</v>
      </c>
      <c r="U20" s="238" t="s">
        <v>1</v>
      </c>
      <c r="V20" s="184" t="s">
        <v>164</v>
      </c>
      <c r="W20" s="184" t="s">
        <v>12</v>
      </c>
      <c r="X20" s="262">
        <v>510</v>
      </c>
      <c r="Y20" s="41" t="s">
        <v>1</v>
      </c>
      <c r="AA20" s="328"/>
      <c r="AB20" s="325"/>
      <c r="AC20" s="325"/>
      <c r="AD20" s="328"/>
      <c r="AE20" s="336"/>
    </row>
    <row r="21" spans="1:31" ht="12.75">
      <c r="A21" s="168"/>
      <c r="B21" s="208"/>
      <c r="C21" s="261" t="s">
        <v>105</v>
      </c>
      <c r="D21" s="385">
        <v>0</v>
      </c>
      <c r="E21" s="386">
        <v>0</v>
      </c>
      <c r="F21" s="101" t="s">
        <v>1</v>
      </c>
      <c r="G21" s="385">
        <v>0</v>
      </c>
      <c r="H21" s="386">
        <v>0</v>
      </c>
      <c r="I21" s="101" t="s">
        <v>1</v>
      </c>
      <c r="J21" s="385">
        <v>0</v>
      </c>
      <c r="K21" s="405">
        <v>0</v>
      </c>
      <c r="L21" s="314" t="s">
        <v>1</v>
      </c>
      <c r="M21" s="386">
        <v>0</v>
      </c>
      <c r="N21" s="386">
        <v>0</v>
      </c>
      <c r="O21" s="101" t="s">
        <v>1</v>
      </c>
      <c r="P21" s="385">
        <v>0</v>
      </c>
      <c r="Q21" s="386">
        <v>0</v>
      </c>
      <c r="R21" s="101" t="s">
        <v>1</v>
      </c>
      <c r="S21" s="385">
        <v>0</v>
      </c>
      <c r="T21" s="416">
        <v>0</v>
      </c>
      <c r="U21" s="238" t="s">
        <v>1</v>
      </c>
      <c r="V21" s="184" t="s">
        <v>164</v>
      </c>
      <c r="W21" s="184" t="s">
        <v>12</v>
      </c>
      <c r="X21" s="262">
        <v>2675</v>
      </c>
      <c r="Y21" s="41" t="s">
        <v>1</v>
      </c>
      <c r="AA21" s="328"/>
      <c r="AB21" s="325"/>
      <c r="AC21" s="325"/>
      <c r="AD21" s="328"/>
      <c r="AE21" s="336"/>
    </row>
    <row r="22" spans="1:31" ht="12.75">
      <c r="A22" s="168"/>
      <c r="B22" s="264"/>
      <c r="C22" s="265" t="s">
        <v>4</v>
      </c>
      <c r="D22" s="383">
        <v>0</v>
      </c>
      <c r="E22" s="384">
        <v>0</v>
      </c>
      <c r="F22" s="101" t="s">
        <v>1</v>
      </c>
      <c r="G22" s="346">
        <v>0</v>
      </c>
      <c r="H22" s="401">
        <v>0</v>
      </c>
      <c r="I22" s="101" t="s">
        <v>1</v>
      </c>
      <c r="J22" s="346">
        <v>0</v>
      </c>
      <c r="K22" s="406">
        <v>0</v>
      </c>
      <c r="L22" s="315" t="s">
        <v>1</v>
      </c>
      <c r="M22" s="384">
        <v>0</v>
      </c>
      <c r="N22" s="384">
        <v>0</v>
      </c>
      <c r="O22" s="101" t="s">
        <v>1</v>
      </c>
      <c r="P22" s="346">
        <v>0</v>
      </c>
      <c r="Q22" s="401">
        <v>0</v>
      </c>
      <c r="R22" s="101" t="s">
        <v>1</v>
      </c>
      <c r="S22" s="346">
        <v>0</v>
      </c>
      <c r="T22" s="417">
        <v>0</v>
      </c>
      <c r="U22" s="238" t="s">
        <v>1</v>
      </c>
      <c r="V22" s="184" t="s">
        <v>164</v>
      </c>
      <c r="W22" s="184" t="s">
        <v>12</v>
      </c>
      <c r="X22" s="262" t="s">
        <v>266</v>
      </c>
      <c r="Y22" s="41" t="s">
        <v>1</v>
      </c>
      <c r="AA22" s="328"/>
      <c r="AB22" s="325"/>
      <c r="AC22" s="326"/>
      <c r="AD22" s="328"/>
      <c r="AE22" s="336"/>
    </row>
    <row r="23" spans="1:31" ht="12.75">
      <c r="A23" s="260"/>
      <c r="B23" s="208" t="s">
        <v>13</v>
      </c>
      <c r="C23" s="261" t="s">
        <v>105</v>
      </c>
      <c r="D23" s="385">
        <v>0</v>
      </c>
      <c r="E23" s="386">
        <v>0</v>
      </c>
      <c r="F23" s="101" t="s">
        <v>1</v>
      </c>
      <c r="G23" s="385">
        <v>0</v>
      </c>
      <c r="H23" s="386">
        <v>0</v>
      </c>
      <c r="I23" s="101" t="s">
        <v>1</v>
      </c>
      <c r="J23" s="385">
        <v>0</v>
      </c>
      <c r="K23" s="405">
        <v>0</v>
      </c>
      <c r="L23" s="314" t="s">
        <v>1</v>
      </c>
      <c r="M23" s="386">
        <v>0</v>
      </c>
      <c r="N23" s="386">
        <v>0</v>
      </c>
      <c r="O23" s="101" t="s">
        <v>1</v>
      </c>
      <c r="P23" s="385">
        <v>0</v>
      </c>
      <c r="Q23" s="386">
        <v>0</v>
      </c>
      <c r="R23" s="101" t="s">
        <v>1</v>
      </c>
      <c r="S23" s="385">
        <v>0</v>
      </c>
      <c r="T23" s="416">
        <v>0</v>
      </c>
      <c r="U23" s="238" t="s">
        <v>1</v>
      </c>
      <c r="V23" s="184" t="s">
        <v>164</v>
      </c>
      <c r="W23" s="184" t="s">
        <v>13</v>
      </c>
      <c r="X23" s="262">
        <v>2675</v>
      </c>
      <c r="Y23" s="41" t="s">
        <v>1</v>
      </c>
      <c r="AA23" s="328"/>
      <c r="AB23" s="325"/>
      <c r="AC23" s="326"/>
      <c r="AD23" s="328"/>
      <c r="AE23" s="336"/>
    </row>
    <row r="24" spans="1:31" ht="12.75">
      <c r="A24" s="207"/>
      <c r="B24" s="266"/>
      <c r="C24" s="267" t="s">
        <v>4</v>
      </c>
      <c r="D24" s="387">
        <v>0</v>
      </c>
      <c r="E24" s="388">
        <v>0</v>
      </c>
      <c r="F24" s="101" t="s">
        <v>1</v>
      </c>
      <c r="G24" s="387">
        <v>0</v>
      </c>
      <c r="H24" s="388">
        <v>0</v>
      </c>
      <c r="I24" s="101" t="s">
        <v>1</v>
      </c>
      <c r="J24" s="387">
        <v>0</v>
      </c>
      <c r="K24" s="407">
        <v>0</v>
      </c>
      <c r="L24" s="316" t="s">
        <v>1</v>
      </c>
      <c r="M24" s="388">
        <v>0</v>
      </c>
      <c r="N24" s="388">
        <v>0</v>
      </c>
      <c r="O24" s="101" t="s">
        <v>1</v>
      </c>
      <c r="P24" s="387">
        <v>0</v>
      </c>
      <c r="Q24" s="388">
        <v>0</v>
      </c>
      <c r="R24" s="101" t="s">
        <v>1</v>
      </c>
      <c r="S24" s="387">
        <v>0</v>
      </c>
      <c r="T24" s="418">
        <v>0</v>
      </c>
      <c r="U24" s="238" t="s">
        <v>1</v>
      </c>
      <c r="V24" s="184" t="s">
        <v>164</v>
      </c>
      <c r="W24" s="184" t="s">
        <v>13</v>
      </c>
      <c r="X24" s="262" t="s">
        <v>266</v>
      </c>
      <c r="Y24" s="41" t="s">
        <v>1</v>
      </c>
      <c r="AA24" s="328"/>
      <c r="AB24" s="325"/>
      <c r="AC24" s="325"/>
      <c r="AD24" s="328"/>
      <c r="AE24" s="336"/>
    </row>
    <row r="25" spans="1:31" ht="12.75">
      <c r="A25" s="268" t="s">
        <v>59</v>
      </c>
      <c r="B25" s="208" t="s">
        <v>9</v>
      </c>
      <c r="C25" s="261" t="s">
        <v>119</v>
      </c>
      <c r="D25" s="385">
        <v>0</v>
      </c>
      <c r="E25" s="386">
        <v>0</v>
      </c>
      <c r="F25" s="101" t="s">
        <v>1</v>
      </c>
      <c r="G25" s="385">
        <v>0</v>
      </c>
      <c r="H25" s="386">
        <v>0</v>
      </c>
      <c r="I25" s="101" t="s">
        <v>1</v>
      </c>
      <c r="J25" s="385">
        <v>0</v>
      </c>
      <c r="K25" s="405">
        <v>0</v>
      </c>
      <c r="L25" s="314" t="s">
        <v>1</v>
      </c>
      <c r="M25" s="386">
        <v>0</v>
      </c>
      <c r="N25" s="386">
        <v>0</v>
      </c>
      <c r="O25" s="101" t="s">
        <v>1</v>
      </c>
      <c r="P25" s="385">
        <v>0</v>
      </c>
      <c r="Q25" s="386">
        <v>0</v>
      </c>
      <c r="R25" s="101" t="s">
        <v>1</v>
      </c>
      <c r="S25" s="385">
        <v>0</v>
      </c>
      <c r="T25" s="416">
        <v>0</v>
      </c>
      <c r="U25" s="238" t="s">
        <v>1</v>
      </c>
      <c r="V25" s="184" t="s">
        <v>165</v>
      </c>
      <c r="W25" s="184" t="s">
        <v>9</v>
      </c>
      <c r="X25" s="262">
        <v>1025</v>
      </c>
      <c r="Y25" s="41" t="s">
        <v>1</v>
      </c>
      <c r="AA25" s="328"/>
      <c r="AB25" s="325"/>
      <c r="AC25" s="325"/>
      <c r="AD25" s="328"/>
      <c r="AE25" s="336"/>
    </row>
    <row r="26" spans="1:31" ht="12.75">
      <c r="A26" s="260"/>
      <c r="B26" s="208"/>
      <c r="C26" s="261" t="s">
        <v>120</v>
      </c>
      <c r="D26" s="385">
        <v>0</v>
      </c>
      <c r="E26" s="386">
        <v>0</v>
      </c>
      <c r="F26" s="101" t="s">
        <v>1</v>
      </c>
      <c r="G26" s="385">
        <v>0</v>
      </c>
      <c r="H26" s="386">
        <v>0</v>
      </c>
      <c r="I26" s="101" t="s">
        <v>1</v>
      </c>
      <c r="J26" s="385">
        <v>0</v>
      </c>
      <c r="K26" s="405">
        <v>0</v>
      </c>
      <c r="L26" s="314" t="s">
        <v>1</v>
      </c>
      <c r="M26" s="386">
        <v>0</v>
      </c>
      <c r="N26" s="386">
        <v>0</v>
      </c>
      <c r="O26" s="101" t="s">
        <v>1</v>
      </c>
      <c r="P26" s="385">
        <v>0</v>
      </c>
      <c r="Q26" s="386">
        <v>0</v>
      </c>
      <c r="R26" s="101" t="s">
        <v>1</v>
      </c>
      <c r="S26" s="385">
        <v>0</v>
      </c>
      <c r="T26" s="416">
        <v>0</v>
      </c>
      <c r="U26" s="238" t="s">
        <v>1</v>
      </c>
      <c r="V26" s="184" t="s">
        <v>165</v>
      </c>
      <c r="W26" s="184" t="s">
        <v>9</v>
      </c>
      <c r="X26" s="262">
        <v>510</v>
      </c>
      <c r="Y26" s="41" t="s">
        <v>1</v>
      </c>
      <c r="AA26" s="328"/>
      <c r="AB26" s="325"/>
      <c r="AC26" s="326"/>
      <c r="AD26" s="328"/>
      <c r="AE26" s="336"/>
    </row>
    <row r="27" spans="1:31" ht="12.75">
      <c r="A27" s="260"/>
      <c r="B27" s="208"/>
      <c r="C27" s="263" t="s">
        <v>122</v>
      </c>
      <c r="D27" s="385">
        <v>0</v>
      </c>
      <c r="E27" s="386">
        <v>0</v>
      </c>
      <c r="F27" s="101" t="s">
        <v>1</v>
      </c>
      <c r="G27" s="385">
        <v>0</v>
      </c>
      <c r="H27" s="386">
        <v>0</v>
      </c>
      <c r="I27" s="101" t="s">
        <v>1</v>
      </c>
      <c r="J27" s="385">
        <v>0</v>
      </c>
      <c r="K27" s="405">
        <v>0</v>
      </c>
      <c r="L27" s="314" t="s">
        <v>1</v>
      </c>
      <c r="M27" s="386">
        <v>0</v>
      </c>
      <c r="N27" s="386">
        <v>0</v>
      </c>
      <c r="O27" s="101" t="s">
        <v>1</v>
      </c>
      <c r="P27" s="385">
        <v>0</v>
      </c>
      <c r="Q27" s="386">
        <v>0</v>
      </c>
      <c r="R27" s="101" t="s">
        <v>1</v>
      </c>
      <c r="S27" s="385">
        <v>0</v>
      </c>
      <c r="T27" s="416">
        <v>0</v>
      </c>
      <c r="U27" s="238" t="s">
        <v>1</v>
      </c>
      <c r="V27" s="184" t="s">
        <v>165</v>
      </c>
      <c r="W27" s="184" t="s">
        <v>9</v>
      </c>
      <c r="X27" s="262">
        <v>0</v>
      </c>
      <c r="Y27" s="41" t="s">
        <v>1</v>
      </c>
      <c r="AA27" s="328"/>
      <c r="AB27" s="325"/>
      <c r="AC27" s="326"/>
      <c r="AD27" s="328"/>
      <c r="AE27" s="336"/>
    </row>
    <row r="28" spans="1:31" ht="12.75">
      <c r="A28" s="260"/>
      <c r="B28" s="264"/>
      <c r="C28" s="265" t="s">
        <v>121</v>
      </c>
      <c r="D28" s="389">
        <v>0</v>
      </c>
      <c r="E28" s="390">
        <v>0</v>
      </c>
      <c r="F28" s="101" t="s">
        <v>1</v>
      </c>
      <c r="G28" s="389">
        <v>0</v>
      </c>
      <c r="H28" s="390">
        <v>0</v>
      </c>
      <c r="I28" s="101" t="s">
        <v>1</v>
      </c>
      <c r="J28" s="389">
        <v>0</v>
      </c>
      <c r="K28" s="408">
        <v>0</v>
      </c>
      <c r="L28" s="317" t="s">
        <v>1</v>
      </c>
      <c r="M28" s="390">
        <v>0</v>
      </c>
      <c r="N28" s="390">
        <v>0</v>
      </c>
      <c r="O28" s="101" t="s">
        <v>1</v>
      </c>
      <c r="P28" s="389">
        <v>0</v>
      </c>
      <c r="Q28" s="390">
        <v>0</v>
      </c>
      <c r="R28" s="101" t="s">
        <v>1</v>
      </c>
      <c r="S28" s="389">
        <v>0</v>
      </c>
      <c r="T28" s="419">
        <v>0</v>
      </c>
      <c r="U28" s="238" t="s">
        <v>1</v>
      </c>
      <c r="V28" s="184" t="s">
        <v>165</v>
      </c>
      <c r="W28" s="184" t="s">
        <v>9</v>
      </c>
      <c r="X28" s="262" t="s">
        <v>266</v>
      </c>
      <c r="Y28" s="238" t="s">
        <v>1</v>
      </c>
      <c r="AA28" s="328"/>
      <c r="AB28" s="325"/>
      <c r="AC28" s="325"/>
      <c r="AD28" s="328"/>
      <c r="AE28" s="336"/>
    </row>
    <row r="29" spans="1:31" ht="12.75">
      <c r="A29" s="207"/>
      <c r="B29" s="208" t="s">
        <v>12</v>
      </c>
      <c r="C29" s="261" t="s">
        <v>119</v>
      </c>
      <c r="D29" s="381">
        <v>0</v>
      </c>
      <c r="E29" s="382">
        <v>0</v>
      </c>
      <c r="F29" s="101" t="s">
        <v>1</v>
      </c>
      <c r="G29" s="381">
        <v>0</v>
      </c>
      <c r="H29" s="382">
        <v>0</v>
      </c>
      <c r="I29" s="101" t="s">
        <v>1</v>
      </c>
      <c r="J29" s="381">
        <v>0</v>
      </c>
      <c r="K29" s="403">
        <v>0</v>
      </c>
      <c r="L29" s="247" t="s">
        <v>1</v>
      </c>
      <c r="M29" s="382">
        <v>0</v>
      </c>
      <c r="N29" s="382">
        <v>0</v>
      </c>
      <c r="O29" s="101" t="s">
        <v>1</v>
      </c>
      <c r="P29" s="381">
        <v>0</v>
      </c>
      <c r="Q29" s="382">
        <v>0</v>
      </c>
      <c r="R29" s="101" t="s">
        <v>1</v>
      </c>
      <c r="S29" s="381">
        <v>0</v>
      </c>
      <c r="T29" s="414">
        <v>0</v>
      </c>
      <c r="U29" s="238" t="s">
        <v>1</v>
      </c>
      <c r="V29" s="184" t="s">
        <v>165</v>
      </c>
      <c r="W29" s="184" t="s">
        <v>12</v>
      </c>
      <c r="X29" s="262">
        <v>1025</v>
      </c>
      <c r="Y29" s="41" t="s">
        <v>1</v>
      </c>
      <c r="AA29" s="328"/>
      <c r="AB29" s="325"/>
      <c r="AC29" s="325"/>
      <c r="AD29" s="328"/>
      <c r="AE29" s="336"/>
    </row>
    <row r="30" spans="1:31" ht="12.75">
      <c r="A30" s="207"/>
      <c r="B30" s="208"/>
      <c r="C30" s="261" t="s">
        <v>120</v>
      </c>
      <c r="D30" s="381">
        <v>0</v>
      </c>
      <c r="E30" s="382">
        <v>0</v>
      </c>
      <c r="F30" s="101" t="s">
        <v>1</v>
      </c>
      <c r="G30" s="381">
        <v>0</v>
      </c>
      <c r="H30" s="382">
        <v>0</v>
      </c>
      <c r="I30" s="101" t="s">
        <v>1</v>
      </c>
      <c r="J30" s="381">
        <v>0</v>
      </c>
      <c r="K30" s="403">
        <v>0</v>
      </c>
      <c r="L30" s="247" t="s">
        <v>1</v>
      </c>
      <c r="M30" s="382">
        <v>0</v>
      </c>
      <c r="N30" s="382">
        <v>0</v>
      </c>
      <c r="O30" s="101" t="s">
        <v>1</v>
      </c>
      <c r="P30" s="381">
        <v>0</v>
      </c>
      <c r="Q30" s="382">
        <v>0</v>
      </c>
      <c r="R30" s="101" t="s">
        <v>1</v>
      </c>
      <c r="S30" s="381">
        <v>0</v>
      </c>
      <c r="T30" s="414">
        <v>0</v>
      </c>
      <c r="U30" s="238" t="s">
        <v>1</v>
      </c>
      <c r="V30" s="184" t="s">
        <v>165</v>
      </c>
      <c r="W30" s="184" t="s">
        <v>12</v>
      </c>
      <c r="X30" s="262">
        <v>510</v>
      </c>
      <c r="Y30" s="41" t="s">
        <v>1</v>
      </c>
      <c r="AA30" s="337"/>
      <c r="AB30" s="328"/>
      <c r="AC30" s="328"/>
      <c r="AD30" s="328"/>
      <c r="AE30" s="324"/>
    </row>
    <row r="31" spans="1:25" ht="12.75">
      <c r="A31" s="207"/>
      <c r="B31" s="208"/>
      <c r="C31" s="261" t="s">
        <v>105</v>
      </c>
      <c r="D31" s="385">
        <v>0</v>
      </c>
      <c r="E31" s="386">
        <v>0</v>
      </c>
      <c r="F31" s="101" t="s">
        <v>1</v>
      </c>
      <c r="G31" s="385">
        <v>0</v>
      </c>
      <c r="H31" s="386">
        <v>0</v>
      </c>
      <c r="I31" s="101" t="s">
        <v>1</v>
      </c>
      <c r="J31" s="385">
        <v>0</v>
      </c>
      <c r="K31" s="405">
        <v>0</v>
      </c>
      <c r="L31" s="314" t="s">
        <v>1</v>
      </c>
      <c r="M31" s="386">
        <v>0</v>
      </c>
      <c r="N31" s="386">
        <v>0</v>
      </c>
      <c r="O31" s="101" t="s">
        <v>1</v>
      </c>
      <c r="P31" s="385">
        <v>0</v>
      </c>
      <c r="Q31" s="386">
        <v>0</v>
      </c>
      <c r="R31" s="101" t="s">
        <v>1</v>
      </c>
      <c r="S31" s="385">
        <v>0</v>
      </c>
      <c r="T31" s="416">
        <v>0</v>
      </c>
      <c r="U31" s="238" t="s">
        <v>1</v>
      </c>
      <c r="V31" s="184" t="s">
        <v>165</v>
      </c>
      <c r="W31" s="184" t="s">
        <v>12</v>
      </c>
      <c r="X31" s="262">
        <v>2675</v>
      </c>
      <c r="Y31" s="41" t="s">
        <v>1</v>
      </c>
    </row>
    <row r="32" spans="1:25" ht="13.5" thickBot="1">
      <c r="A32" s="207"/>
      <c r="B32" s="264"/>
      <c r="C32" s="265" t="s">
        <v>4</v>
      </c>
      <c r="D32" s="391">
        <v>0</v>
      </c>
      <c r="E32" s="392">
        <v>0</v>
      </c>
      <c r="F32" s="101" t="s">
        <v>1</v>
      </c>
      <c r="G32" s="402">
        <v>0</v>
      </c>
      <c r="H32" s="360">
        <v>0</v>
      </c>
      <c r="I32" s="101" t="s">
        <v>1</v>
      </c>
      <c r="J32" s="402">
        <v>0</v>
      </c>
      <c r="K32" s="409">
        <v>0</v>
      </c>
      <c r="L32" s="318" t="s">
        <v>1</v>
      </c>
      <c r="M32" s="392">
        <v>0</v>
      </c>
      <c r="N32" s="392">
        <v>0</v>
      </c>
      <c r="O32" s="101" t="s">
        <v>1</v>
      </c>
      <c r="P32" s="402">
        <v>0</v>
      </c>
      <c r="Q32" s="360">
        <v>0</v>
      </c>
      <c r="R32" s="101" t="s">
        <v>1</v>
      </c>
      <c r="S32" s="402">
        <v>0</v>
      </c>
      <c r="T32" s="420">
        <v>0</v>
      </c>
      <c r="U32" s="238" t="s">
        <v>1</v>
      </c>
      <c r="V32" s="184" t="s">
        <v>165</v>
      </c>
      <c r="W32" s="184" t="s">
        <v>12</v>
      </c>
      <c r="X32" s="262" t="s">
        <v>266</v>
      </c>
      <c r="Y32" s="41" t="s">
        <v>1</v>
      </c>
    </row>
    <row r="33" spans="1:21" ht="12.75">
      <c r="A33" s="269" t="s">
        <v>60</v>
      </c>
      <c r="B33" s="234" t="s">
        <v>9</v>
      </c>
      <c r="C33" s="270"/>
      <c r="D33" s="393">
        <f>SUM(D15:D18)+SUM(D25:D28)</f>
        <v>0</v>
      </c>
      <c r="E33" s="394">
        <f aca="true" t="shared" si="0" ref="E33:T33">SUM(E15:E18)+SUM(E25:E28)</f>
        <v>0</v>
      </c>
      <c r="F33" s="101" t="s">
        <v>1</v>
      </c>
      <c r="G33" s="393">
        <f t="shared" si="0"/>
        <v>0</v>
      </c>
      <c r="H33" s="394">
        <f t="shared" si="0"/>
        <v>0</v>
      </c>
      <c r="I33" s="101" t="s">
        <v>1</v>
      </c>
      <c r="J33" s="393">
        <f t="shared" si="0"/>
        <v>0</v>
      </c>
      <c r="K33" s="410">
        <f t="shared" si="0"/>
        <v>0</v>
      </c>
      <c r="L33" s="271" t="s">
        <v>1</v>
      </c>
      <c r="M33" s="394">
        <f t="shared" si="0"/>
        <v>0</v>
      </c>
      <c r="N33" s="410">
        <f t="shared" si="0"/>
        <v>0</v>
      </c>
      <c r="O33" s="101" t="s">
        <v>1</v>
      </c>
      <c r="P33" s="394">
        <f t="shared" si="0"/>
        <v>0</v>
      </c>
      <c r="Q33" s="410">
        <f t="shared" si="0"/>
        <v>0</v>
      </c>
      <c r="R33" s="101" t="s">
        <v>1</v>
      </c>
      <c r="S33" s="394">
        <f t="shared" si="0"/>
        <v>0</v>
      </c>
      <c r="T33" s="421">
        <f t="shared" si="0"/>
        <v>0</v>
      </c>
      <c r="U33" s="238"/>
    </row>
    <row r="34" spans="1:27" ht="12.75">
      <c r="A34" s="207"/>
      <c r="B34" s="208" t="s">
        <v>12</v>
      </c>
      <c r="C34" s="272"/>
      <c r="D34" s="395">
        <f>SUM(D19:D22)+SUM(D29:D32)</f>
        <v>0</v>
      </c>
      <c r="E34" s="396">
        <f aca="true" t="shared" si="1" ref="E34:T34">SUM(E19:E22)+SUM(E29:E32)</f>
        <v>0</v>
      </c>
      <c r="F34" s="101" t="s">
        <v>1</v>
      </c>
      <c r="G34" s="395">
        <f t="shared" si="1"/>
        <v>0</v>
      </c>
      <c r="H34" s="396">
        <f t="shared" si="1"/>
        <v>0</v>
      </c>
      <c r="I34" s="101" t="s">
        <v>1</v>
      </c>
      <c r="J34" s="395">
        <f t="shared" si="1"/>
        <v>0</v>
      </c>
      <c r="K34" s="411">
        <f t="shared" si="1"/>
        <v>0</v>
      </c>
      <c r="L34" s="273" t="s">
        <v>1</v>
      </c>
      <c r="M34" s="396">
        <f t="shared" si="1"/>
        <v>0</v>
      </c>
      <c r="N34" s="411">
        <f t="shared" si="1"/>
        <v>0</v>
      </c>
      <c r="O34" s="101" t="s">
        <v>1</v>
      </c>
      <c r="P34" s="396">
        <f t="shared" si="1"/>
        <v>0</v>
      </c>
      <c r="Q34" s="411">
        <f t="shared" si="1"/>
        <v>0</v>
      </c>
      <c r="R34" s="101" t="s">
        <v>1</v>
      </c>
      <c r="S34" s="396">
        <f t="shared" si="1"/>
        <v>0</v>
      </c>
      <c r="T34" s="422">
        <f t="shared" si="1"/>
        <v>0</v>
      </c>
      <c r="U34" s="238"/>
      <c r="AA34" s="331"/>
    </row>
    <row r="35" spans="1:21" ht="12.75">
      <c r="A35" s="207"/>
      <c r="B35" s="264" t="s">
        <v>13</v>
      </c>
      <c r="C35" s="274"/>
      <c r="D35" s="397">
        <f>SUM(D23:D24)</f>
        <v>0</v>
      </c>
      <c r="E35" s="398">
        <f aca="true" t="shared" si="2" ref="E35:T35">SUM(E23:E24)</f>
        <v>0</v>
      </c>
      <c r="F35" s="101" t="s">
        <v>1</v>
      </c>
      <c r="G35" s="397">
        <f t="shared" si="2"/>
        <v>0</v>
      </c>
      <c r="H35" s="398">
        <f t="shared" si="2"/>
        <v>0</v>
      </c>
      <c r="I35" s="101" t="s">
        <v>1</v>
      </c>
      <c r="J35" s="397">
        <f t="shared" si="2"/>
        <v>0</v>
      </c>
      <c r="K35" s="412">
        <f t="shared" si="2"/>
        <v>0</v>
      </c>
      <c r="L35" s="275" t="s">
        <v>1</v>
      </c>
      <c r="M35" s="398">
        <f t="shared" si="2"/>
        <v>0</v>
      </c>
      <c r="N35" s="412">
        <f t="shared" si="2"/>
        <v>0</v>
      </c>
      <c r="O35" s="101" t="s">
        <v>1</v>
      </c>
      <c r="P35" s="398">
        <f t="shared" si="2"/>
        <v>0</v>
      </c>
      <c r="Q35" s="412">
        <f t="shared" si="2"/>
        <v>0</v>
      </c>
      <c r="R35" s="101" t="s">
        <v>1</v>
      </c>
      <c r="S35" s="398">
        <f t="shared" si="2"/>
        <v>0</v>
      </c>
      <c r="T35" s="423">
        <f t="shared" si="2"/>
        <v>0</v>
      </c>
      <c r="U35" s="238"/>
    </row>
    <row r="36" spans="1:21" ht="13.5" thickBot="1">
      <c r="A36" s="276"/>
      <c r="B36" s="277" t="s">
        <v>29</v>
      </c>
      <c r="C36" s="278"/>
      <c r="D36" s="399">
        <f>SUM(D33:D35)</f>
        <v>0</v>
      </c>
      <c r="E36" s="400">
        <f aca="true" t="shared" si="3" ref="E36:T36">SUM(E33:E35)</f>
        <v>0</v>
      </c>
      <c r="F36" s="101" t="s">
        <v>1</v>
      </c>
      <c r="G36" s="399">
        <f t="shared" si="3"/>
        <v>0</v>
      </c>
      <c r="H36" s="400">
        <f t="shared" si="3"/>
        <v>0</v>
      </c>
      <c r="I36" s="101" t="s">
        <v>1</v>
      </c>
      <c r="J36" s="399">
        <f t="shared" si="3"/>
        <v>0</v>
      </c>
      <c r="K36" s="413">
        <f t="shared" si="3"/>
        <v>0</v>
      </c>
      <c r="L36" s="279" t="s">
        <v>1</v>
      </c>
      <c r="M36" s="400">
        <f t="shared" si="3"/>
        <v>0</v>
      </c>
      <c r="N36" s="413">
        <f t="shared" si="3"/>
        <v>0</v>
      </c>
      <c r="O36" s="101" t="s">
        <v>1</v>
      </c>
      <c r="P36" s="400">
        <f t="shared" si="3"/>
        <v>0</v>
      </c>
      <c r="Q36" s="413">
        <f t="shared" si="3"/>
        <v>0</v>
      </c>
      <c r="R36" s="101" t="s">
        <v>1</v>
      </c>
      <c r="S36" s="400">
        <f t="shared" si="3"/>
        <v>0</v>
      </c>
      <c r="T36" s="424">
        <f t="shared" si="3"/>
        <v>0</v>
      </c>
      <c r="U36" s="238"/>
    </row>
    <row r="38" spans="1:8" ht="12.75">
      <c r="A38" s="280" t="s">
        <v>222</v>
      </c>
      <c r="D38" s="339"/>
      <c r="E38" s="339"/>
      <c r="F38" s="338"/>
      <c r="G38" s="339"/>
      <c r="H38" s="339"/>
    </row>
    <row r="39" ht="12.75">
      <c r="A39" s="185" t="s">
        <v>207</v>
      </c>
    </row>
    <row r="40" ht="12.75">
      <c r="A40" s="112">
        <f>D51&amp;E51&amp;G51&amp;H51&amp;J51&amp;K51&amp;M51&amp;N51&amp;P51&amp;Q51&amp;S51&amp;T51</f>
      </c>
    </row>
    <row r="42" ht="12.75">
      <c r="A42" s="68" t="s">
        <v>208</v>
      </c>
    </row>
    <row r="43" ht="12.75">
      <c r="A43" s="112">
        <f>D58&amp;E58&amp;G58&amp;H58&amp;J58&amp;K58&amp;M58&amp;N58&amp;P58&amp;Q58&amp;S58&amp;T58</f>
      </c>
    </row>
    <row r="44" ht="12.75">
      <c r="A44" s="112"/>
    </row>
    <row r="45" ht="12.75" hidden="1">
      <c r="A45" s="112"/>
    </row>
    <row r="46" ht="12.75" hidden="1">
      <c r="A46" s="185"/>
    </row>
    <row r="47" spans="1:18" ht="12.75" hidden="1">
      <c r="A47" s="69" t="s">
        <v>233</v>
      </c>
      <c r="B47" s="69"/>
      <c r="C47" s="70"/>
      <c r="D47" s="69" t="s">
        <v>178</v>
      </c>
      <c r="E47" s="69"/>
      <c r="F47" s="69"/>
      <c r="G47" s="69"/>
      <c r="H47" s="69"/>
      <c r="I47" s="69"/>
      <c r="J47" s="69"/>
      <c r="K47" s="69"/>
      <c r="L47" s="69"/>
      <c r="M47" s="69" t="s">
        <v>177</v>
      </c>
      <c r="N47" s="69"/>
      <c r="O47" s="69"/>
      <c r="P47" s="69"/>
      <c r="Q47" s="69"/>
      <c r="R47" s="69"/>
    </row>
    <row r="48" spans="1:20" ht="12.75" hidden="1">
      <c r="A48" s="69" t="s">
        <v>1</v>
      </c>
      <c r="B48" s="69"/>
      <c r="C48" s="70"/>
      <c r="D48" s="69">
        <f>IF(TRUNC(D33)&lt;&gt;D33,"Column "&amp;$D$8&amp;", Level "&amp;$B33&amp;", "&amp;D$12&amp;","&amp;" "&amp;D$13&amp;"; ","")</f>
      </c>
      <c r="E48" s="69">
        <f>IF(TRUNC(E33)&lt;&gt;E33,"Column "&amp;$D$8&amp;", Level "&amp;$B33&amp;", "&amp;D$12&amp;","&amp;" "&amp;E$13&amp;"; ","")</f>
      </c>
      <c r="F48" s="69"/>
      <c r="G48" s="69">
        <f>IF(TRUNC(G33)&lt;&gt;G33,"Column "&amp;$D$8&amp;", Level "&amp;$B33&amp;", "&amp;G$12&amp;","&amp;" "&amp;G$13&amp;"; ","")</f>
      </c>
      <c r="H48" s="69">
        <f>IF(TRUNC(H33)&lt;&gt;H33,"Column "&amp;$D$8&amp;", Level "&amp;$B33&amp;", "&amp;G$12&amp;","&amp;" "&amp;H$13&amp;"; ","")</f>
      </c>
      <c r="I48" s="69"/>
      <c r="J48" s="69">
        <f>IF(TRUNC(J33)&lt;&gt;J33,"Column "&amp;$D$8&amp;", Level "&amp;$B33&amp;", "&amp;J$12&amp;","&amp;" "&amp;J$13&amp;"; ","")</f>
      </c>
      <c r="K48" s="69">
        <f>IF(TRUNC(K33)&lt;&gt;K33,"Column "&amp;$D$8&amp;", Level "&amp;$B33&amp;", "&amp;J$12&amp;","&amp;" "&amp;K$13&amp;"; ","")</f>
      </c>
      <c r="L48" s="69"/>
      <c r="M48" s="69">
        <f>IF(TRUNC(M33)&lt;&gt;M33,"Column "&amp;$M$8&amp;", Level "&amp;$B33&amp;", "&amp;M$12&amp;","&amp;" "&amp;M$13&amp;"; ","")</f>
      </c>
      <c r="N48" s="69">
        <f>IF(TRUNC(N33)&lt;&gt;N33,"Column "&amp;$M$8&amp;", Level "&amp;$B33&amp;", "&amp;M$12&amp;","&amp;" "&amp;N$13&amp;"; ","")</f>
      </c>
      <c r="O48" s="69"/>
      <c r="P48" s="69">
        <f>IF(TRUNC(P33)&lt;&gt;P33,"Column "&amp;$M$8&amp;", Level "&amp;$B33&amp;", "&amp;P$12&amp;","&amp;" "&amp;P$13&amp;"; ","")</f>
      </c>
      <c r="Q48" s="69">
        <f>IF(TRUNC(Q33)&lt;&gt;Q33,"Column "&amp;$M$8&amp;", Level "&amp;$B33&amp;", "&amp;P$12&amp;","&amp;" "&amp;Q$13&amp;"; ","")</f>
      </c>
      <c r="R48" s="69"/>
      <c r="S48" s="69">
        <f>IF(TRUNC(S33)&lt;&gt;S33,"Column "&amp;$M$8&amp;", Level "&amp;$B33&amp;", "&amp;S$12&amp;","&amp;" "&amp;S$13&amp;"; ","")</f>
      </c>
      <c r="T48" s="69">
        <f>IF(TRUNC(T33)&lt;&gt;T33,"Column "&amp;$M$8&amp;", Level "&amp;$B33&amp;", "&amp;S$12&amp;","&amp;" "&amp;T$13&amp;"; ","")</f>
      </c>
    </row>
    <row r="49" spans="1:20" ht="12.75" hidden="1">
      <c r="A49" s="69" t="s">
        <v>1</v>
      </c>
      <c r="B49" s="69"/>
      <c r="C49" s="70"/>
      <c r="D49" s="69">
        <f>IF(TRUNC(D34)&lt;&gt;D34,"Column "&amp;$D$8&amp;", Level "&amp;$B34&amp;", "&amp;D$12&amp;","&amp;" "&amp;D$13&amp;"; ","")</f>
      </c>
      <c r="E49" s="69">
        <f>IF(TRUNC(E34)&lt;&gt;E34,"Column "&amp;$D$8&amp;", Level "&amp;$B34&amp;", "&amp;D$12&amp;","&amp;" "&amp;E$13&amp;"; ","")</f>
      </c>
      <c r="F49" s="69"/>
      <c r="G49" s="69">
        <f>IF(TRUNC(G34)&lt;&gt;G34,"Column "&amp;$D$8&amp;", Level "&amp;$B34&amp;", "&amp;G$12&amp;","&amp;" "&amp;G$13&amp;"; ","")</f>
      </c>
      <c r="H49" s="69">
        <f>IF(TRUNC(H34)&lt;&gt;H34,"Column "&amp;$D$8&amp;", Level "&amp;$B34&amp;", "&amp;G$12&amp;","&amp;" "&amp;H$13&amp;"; ","")</f>
      </c>
      <c r="I49" s="69"/>
      <c r="J49" s="69">
        <f>IF(TRUNC(J34)&lt;&gt;J34,"Column "&amp;$D$8&amp;", Level "&amp;$B34&amp;", "&amp;J$12&amp;","&amp;" "&amp;J$13&amp;"; ","")</f>
      </c>
      <c r="K49" s="69">
        <f>IF(TRUNC(K34)&lt;&gt;K34,"Column "&amp;$D$8&amp;", Level "&amp;$B34&amp;", "&amp;J$12&amp;","&amp;" "&amp;K$13&amp;"; ","")</f>
      </c>
      <c r="L49" s="69"/>
      <c r="M49" s="69">
        <f>IF(TRUNC(M34)&lt;&gt;M34,"Column "&amp;$M$8&amp;", Level "&amp;$B34&amp;", "&amp;M$12&amp;","&amp;" "&amp;M$13&amp;"; ","")</f>
      </c>
      <c r="N49" s="69">
        <f>IF(TRUNC(N34)&lt;&gt;N34,"Column "&amp;$M$8&amp;", Level "&amp;$B34&amp;", "&amp;M$12&amp;","&amp;" "&amp;N$13&amp;"; ","")</f>
      </c>
      <c r="O49" s="69"/>
      <c r="P49" s="69">
        <f>IF(TRUNC(P34)&lt;&gt;P34,"Column "&amp;$M$8&amp;", Level "&amp;$B34&amp;", "&amp;P$12&amp;","&amp;" "&amp;P$13&amp;"; ","")</f>
      </c>
      <c r="Q49" s="69">
        <f>IF(TRUNC(Q34)&lt;&gt;Q34,"Column "&amp;$M$8&amp;", Level "&amp;$B34&amp;", "&amp;P$12&amp;","&amp;" "&amp;Q$13&amp;"; ","")</f>
      </c>
      <c r="R49" s="69"/>
      <c r="S49" s="69">
        <f>IF(TRUNC(S34)&lt;&gt;S34,"Column "&amp;$M$8&amp;", Level "&amp;$B34&amp;", "&amp;S$12&amp;","&amp;" "&amp;S$13&amp;"; ","")</f>
      </c>
      <c r="T49" s="69">
        <f>IF(TRUNC(T34)&lt;&gt;T34,"Column "&amp;$M$8&amp;", Level "&amp;$B34&amp;", "&amp;S$12&amp;","&amp;" "&amp;T$13&amp;"; ","")</f>
      </c>
    </row>
    <row r="50" spans="1:20" ht="12.75" hidden="1">
      <c r="A50" s="69" t="s">
        <v>1</v>
      </c>
      <c r="B50" s="69"/>
      <c r="C50" s="70"/>
      <c r="D50" s="69">
        <f>IF(TRUNC(D35)&lt;&gt;D35,"Column "&amp;$D$8&amp;", Level "&amp;$B35&amp;", "&amp;D$12&amp;","&amp;" "&amp;D$13&amp;"; ","")</f>
      </c>
      <c r="E50" s="69">
        <f>IF(TRUNC(E35)&lt;&gt;E35,"Column "&amp;$D$8&amp;", Level "&amp;$B35&amp;", "&amp;D$12&amp;","&amp;" "&amp;E$13&amp;"; ","")</f>
      </c>
      <c r="F50" s="69"/>
      <c r="G50" s="69">
        <f>IF(TRUNC(G35)&lt;&gt;G35,"Column "&amp;$D$8&amp;", Level "&amp;$B35&amp;", "&amp;G$12&amp;","&amp;" "&amp;G$13&amp;"; ","")</f>
      </c>
      <c r="H50" s="69">
        <f>IF(TRUNC(H35)&lt;&gt;H35,"Column "&amp;$D$8&amp;", Level "&amp;$B35&amp;", "&amp;G$12&amp;","&amp;" "&amp;H$13&amp;"; ","")</f>
      </c>
      <c r="I50" s="69"/>
      <c r="J50" s="69">
        <f>IF(TRUNC(J35)&lt;&gt;J35,"Column "&amp;$D$8&amp;", Level "&amp;$B35&amp;", "&amp;J$12&amp;","&amp;" "&amp;J$13&amp;"; ","")</f>
      </c>
      <c r="K50" s="69">
        <f>IF(TRUNC(K35)&lt;&gt;K35,"Column "&amp;$D$8&amp;", Level "&amp;$B35&amp;", "&amp;J$12&amp;","&amp;" "&amp;K$13&amp;"; ","")</f>
      </c>
      <c r="L50" s="69"/>
      <c r="M50" s="69">
        <f>IF(TRUNC(M35)&lt;&gt;M35,"Column "&amp;$M$8&amp;", Level "&amp;$B35&amp;", "&amp;M$12&amp;","&amp;" "&amp;M$13&amp;"; ","")</f>
      </c>
      <c r="N50" s="69">
        <f>IF(TRUNC(N35)&lt;&gt;N35,"Column "&amp;$M$8&amp;", Level "&amp;$B35&amp;", "&amp;M$12&amp;","&amp;" "&amp;N$13&amp;"; ","")</f>
      </c>
      <c r="O50" s="69"/>
      <c r="P50" s="69">
        <f>IF(TRUNC(P35)&lt;&gt;P35,"Column "&amp;$M$8&amp;", Level "&amp;$B35&amp;", "&amp;P$12&amp;","&amp;" "&amp;P$13&amp;"; ","")</f>
      </c>
      <c r="Q50" s="69">
        <f>IF(TRUNC(Q35)&lt;&gt;Q35,"Column "&amp;$M$8&amp;", Level "&amp;$B35&amp;", "&amp;P$12&amp;","&amp;" "&amp;Q$13&amp;"; ","")</f>
      </c>
      <c r="R50" s="69"/>
      <c r="S50" s="69">
        <f>IF(TRUNC(S35)&lt;&gt;S35,"Column "&amp;$M$8&amp;", Level "&amp;$B35&amp;", "&amp;S$12&amp;","&amp;" "&amp;S$13&amp;"; ","")</f>
      </c>
      <c r="T50" s="69">
        <f>IF(TRUNC(T35)&lt;&gt;T35,"Column "&amp;$M$8&amp;", Level "&amp;$B35&amp;", "&amp;S$12&amp;","&amp;" "&amp;T$13&amp;"; ","")</f>
      </c>
    </row>
    <row r="51" spans="1:20" ht="12.75" hidden="1">
      <c r="A51" s="184" t="s">
        <v>1</v>
      </c>
      <c r="B51" s="69"/>
      <c r="C51" s="70"/>
      <c r="D51" s="69">
        <f aca="true" t="shared" si="4" ref="D51:K51">D48&amp;D49&amp;D50</f>
      </c>
      <c r="E51" s="69">
        <f t="shared" si="4"/>
      </c>
      <c r="F51" s="69"/>
      <c r="G51" s="69">
        <f t="shared" si="4"/>
      </c>
      <c r="H51" s="69">
        <f t="shared" si="4"/>
      </c>
      <c r="I51" s="69"/>
      <c r="J51" s="69">
        <f t="shared" si="4"/>
      </c>
      <c r="K51" s="69">
        <f t="shared" si="4"/>
      </c>
      <c r="L51" s="69"/>
      <c r="M51" s="69">
        <f aca="true" t="shared" si="5" ref="M51:T51">M48&amp;M49&amp;M50</f>
      </c>
      <c r="N51" s="69">
        <f t="shared" si="5"/>
      </c>
      <c r="O51" s="69"/>
      <c r="P51" s="69">
        <f t="shared" si="5"/>
      </c>
      <c r="Q51" s="69">
        <f t="shared" si="5"/>
      </c>
      <c r="R51" s="69"/>
      <c r="S51" s="69">
        <f t="shared" si="5"/>
      </c>
      <c r="T51" s="69">
        <f t="shared" si="5"/>
      </c>
    </row>
    <row r="52" ht="12.75" hidden="1"/>
    <row r="53" spans="1:13" ht="12.75" hidden="1">
      <c r="A53" s="184" t="s">
        <v>24</v>
      </c>
      <c r="D53" s="184" t="s">
        <v>178</v>
      </c>
      <c r="M53" s="184" t="s">
        <v>177</v>
      </c>
    </row>
    <row r="54" spans="1:20" ht="12.75" hidden="1">
      <c r="A54" s="69" t="s">
        <v>1</v>
      </c>
      <c r="D54" s="69">
        <f>IF(D33&lt;&gt;(FTS____!D63+FTS____!E63+FTS____!D66+FTS____!E66),"Column "&amp;$D$8&amp;", Level "&amp;$B33&amp;", "&amp;D$12&amp;","&amp;" "&amp;D$13&amp;"; ","")</f>
      </c>
      <c r="E54" s="69">
        <f>IF(E33&lt;&gt;(FTS____!F63+FTS____!F66),"Column "&amp;$D$8&amp;", Level "&amp;$B33&amp;", "&amp;E$12&amp;","&amp;" "&amp;E$13&amp;"; ","")</f>
      </c>
      <c r="F54" s="69"/>
      <c r="G54" s="69">
        <f>IF(G33&lt;&gt;(OUT____!D38+OUT____!E38),"Column "&amp;$D$8&amp;", Level "&amp;$B33&amp;", "&amp;G$12&amp;","&amp;" "&amp;G$13&amp;"; ","")</f>
      </c>
      <c r="H54" s="69">
        <f>IF(H33&lt;&gt;(OUT____!F38),"Column "&amp;$D$8&amp;", Level "&amp;$B33&amp;", "&amp;H$12&amp;","&amp;" "&amp;H$13&amp;"; ","")</f>
      </c>
      <c r="I54" s="69"/>
      <c r="J54" s="69">
        <f>IF(J33&lt;&gt;(PT____!D63+PT____!E63+PT____!D66+PT____!E66),"Column "&amp;$D$8&amp;", Level "&amp;$B33&amp;", "&amp;J$12&amp;","&amp;" "&amp;J$13&amp;"; ","")</f>
      </c>
      <c r="K54" s="69">
        <f>IF(K33&lt;&gt;(PT____!F63+PT____!F66),"Column "&amp;$D$8&amp;", Level "&amp;$B33&amp;", "&amp;K$12&amp;","&amp;" "&amp;K$13&amp;"; ","")</f>
      </c>
      <c r="M54" s="69">
        <f>IF(M33&lt;&gt;(FTS____!I63+FTS____!J63+FTS____!I66+FTS____!J66),"Column "&amp;$M$8&amp;", Level "&amp;$B33&amp;", "&amp;M$12&amp;","&amp;" "&amp;M$13&amp;"; ","")</f>
      </c>
      <c r="N54" s="69">
        <f>IF(N33&lt;&gt;(FTS____!K63+FTS____!K66),"Column "&amp;$M$8&amp;", Level "&amp;$B33&amp;", "&amp;M$12&amp;","&amp;" "&amp;N$13&amp;"; ","")</f>
      </c>
      <c r="O54" s="69"/>
      <c r="P54" s="69">
        <f>IF(P33&lt;&gt;(OUT____!I38+OUT____!J38),"Column "&amp;$M$8&amp;", Level "&amp;$B33&amp;", "&amp;P$12&amp;","&amp;" "&amp;P$13&amp;"; ","")</f>
      </c>
      <c r="Q54" s="69">
        <f>IF(Q33&lt;&gt;(OUT____!K38),"Column "&amp;$M$8&amp;", Level "&amp;$B33&amp;", "&amp;P$12&amp;","&amp;" "&amp;Q$13&amp;"; ","")</f>
      </c>
      <c r="R54" s="69"/>
      <c r="S54" s="69">
        <f>IF(S33&lt;&gt;(PT____!I63+PT____!J63+PT____!I66+PT____!J66),"Column "&amp;$M$8&amp;", Level "&amp;$B33&amp;", "&amp;S$12&amp;","&amp;" "&amp;S$13&amp;"; ","")</f>
      </c>
      <c r="T54" s="69">
        <f>IF(T33&lt;&gt;(PT____!K63+PT____!K66),"Column "&amp;$M$8&amp;", Level "&amp;$B33&amp;", "&amp;S$12&amp;","&amp;" "&amp;T$13&amp;"; ","")</f>
      </c>
    </row>
    <row r="55" spans="1:20" ht="12.75" hidden="1">
      <c r="A55" s="69" t="s">
        <v>1</v>
      </c>
      <c r="D55" s="69">
        <f>IF(D34&lt;&gt;(FTS____!D64+FTS____!E64+FTS____!D67+FTS____!E67),"Column "&amp;$D$8&amp;", Level "&amp;$B34&amp;", "&amp;D$12&amp;","&amp;" "&amp;D$13&amp;"; ","")</f>
      </c>
      <c r="E55" s="69">
        <f>IF(E34&lt;&gt;(FTS____!F64+FTS____!F67),"Column "&amp;$D$8&amp;", Level "&amp;$B34&amp;", "&amp;E$12&amp;","&amp;" "&amp;E$13&amp;"; ","")</f>
      </c>
      <c r="F55" s="69"/>
      <c r="G55" s="69">
        <f>IF(G34&lt;&gt;(OUT____!D39+OUT____!E39),"Column "&amp;$D$8&amp;", Level "&amp;$B34&amp;", "&amp;G$12&amp;","&amp;" "&amp;G$13&amp;"; ","")</f>
      </c>
      <c r="H55" s="69">
        <f>IF(H34&lt;&gt;(OUT____!F39),"Column "&amp;$D$8&amp;", Level "&amp;$B34&amp;", "&amp;H$12&amp;","&amp;" "&amp;H$13&amp;"; ","")</f>
      </c>
      <c r="I55" s="69"/>
      <c r="J55" s="69">
        <f>IF(J34&lt;&gt;(PT____!D64+PT____!E64+PT____!D67+PT____!E67),"Column "&amp;$D$8&amp;", Level "&amp;$B34&amp;", "&amp;J$12&amp;","&amp;" "&amp;J$13&amp;"; ","")</f>
      </c>
      <c r="K55" s="69">
        <f>IF(K34&lt;&gt;(PT____!F64+PT____!F67),"Column "&amp;$D$8&amp;", Level "&amp;$B34&amp;", "&amp;K$12&amp;","&amp;" "&amp;K$13&amp;"; ","")</f>
      </c>
      <c r="M55" s="69">
        <f>IF(M34&lt;&gt;(FTS____!I64+FTS____!J64+FTS____!I67+FTS____!J67),"Column "&amp;$M$8&amp;", Level "&amp;$B34&amp;", "&amp;M$12&amp;","&amp;" "&amp;M$13&amp;"; ","")</f>
      </c>
      <c r="N55" s="69">
        <f>IF(N34&lt;&gt;(FTS____!K64+FTS____!K67),"Column "&amp;$M$8&amp;", Level "&amp;$B34&amp;", "&amp;M$12&amp;","&amp;" "&amp;N$13&amp;"; ","")</f>
      </c>
      <c r="O55" s="69"/>
      <c r="P55" s="69">
        <f>IF(P34&lt;&gt;(OUT____!I39+OUT____!J39),"Column "&amp;$M$8&amp;", Level "&amp;$B34&amp;", "&amp;P$12&amp;","&amp;" "&amp;P$13&amp;"; ","")</f>
      </c>
      <c r="Q55" s="69">
        <f>IF(Q34&lt;&gt;(OUT____!K39),"Column "&amp;$M$8&amp;", Level "&amp;$B34&amp;", "&amp;P$12&amp;","&amp;" "&amp;Q$13&amp;"; ","")</f>
      </c>
      <c r="R55" s="69"/>
      <c r="S55" s="69">
        <f>IF(S34&lt;&gt;(PT____!I64+PT____!J64+PT____!I67+PT____!J67),"Column "&amp;$M$8&amp;", Level "&amp;$B34&amp;", "&amp;S$12&amp;","&amp;" "&amp;S$13&amp;"; ","")</f>
      </c>
      <c r="T55" s="69">
        <f>IF(T34&lt;&gt;(PT____!K64+PT____!K67),"Column "&amp;$M$8&amp;", Level "&amp;$B34&amp;", "&amp;S$12&amp;","&amp;" "&amp;T$13&amp;"; ","")</f>
      </c>
    </row>
    <row r="56" spans="1:20" ht="12.75" hidden="1">
      <c r="A56" s="69" t="s">
        <v>1</v>
      </c>
      <c r="D56" s="69">
        <f>IF(D35&lt;&gt;(FTS____!D65+FTS____!E65+FTS____!D68+FTS____!E68),"Column "&amp;$D$8&amp;", Level "&amp;$B35&amp;", "&amp;D$12&amp;","&amp;" "&amp;D$13&amp;"; ","")</f>
      </c>
      <c r="E56" s="69">
        <f>IF(E35&lt;&gt;(FTS____!F65+FTS____!F68),"Column "&amp;$D$8&amp;", Level "&amp;$B35&amp;", "&amp;E$12&amp;","&amp;" "&amp;E$13&amp;"; ","")</f>
      </c>
      <c r="F56" s="69"/>
      <c r="G56" s="69">
        <f>IF(G35&lt;&gt;(OUT____!D40+OUT____!E40),"Column "&amp;$D$8&amp;", Level "&amp;$B35&amp;", "&amp;G$12&amp;","&amp;" "&amp;G$13&amp;"; ","")</f>
      </c>
      <c r="H56" s="69">
        <f>IF(H35&lt;&gt;(OUT____!F40),"Column "&amp;$D$8&amp;", Level "&amp;$B35&amp;", "&amp;H$12&amp;","&amp;" "&amp;H$13&amp;"; ","")</f>
      </c>
      <c r="I56" s="69"/>
      <c r="J56" s="69">
        <f>IF(J35&lt;&gt;(PT____!D65+PT____!E65+PT____!D68+PT____!E68),"Column "&amp;$D$8&amp;", Level "&amp;$B35&amp;", "&amp;J$12&amp;","&amp;" "&amp;J$13&amp;"; ","")</f>
      </c>
      <c r="K56" s="69">
        <f>IF(K35&lt;&gt;(PT____!F65+PT____!F68),"Column "&amp;$D$8&amp;", Level "&amp;$B35&amp;", "&amp;K$12&amp;","&amp;" "&amp;K$13&amp;"; ","")</f>
      </c>
      <c r="M56" s="69">
        <f>IF(M35&lt;&gt;(FTS____!I65+FTS____!J65+FTS____!I68+FTS____!J68),"Column "&amp;$M$8&amp;", Level "&amp;$B35&amp;", "&amp;M$12&amp;","&amp;" "&amp;M$13&amp;"; ","")</f>
      </c>
      <c r="N56" s="69">
        <f>IF(N35&lt;&gt;(FTS____!K65+FTS____!K68),"Column "&amp;$M$8&amp;", Level "&amp;$B35&amp;", "&amp;M$12&amp;","&amp;" "&amp;N$13&amp;"; ","")</f>
      </c>
      <c r="O56" s="69"/>
      <c r="P56" s="69">
        <f>IF(P35&lt;&gt;(OUT____!I40+OUT____!J40),"Column "&amp;$M$8&amp;", Level "&amp;$B35&amp;", "&amp;P$12&amp;","&amp;" "&amp;P$13&amp;"; ","")</f>
      </c>
      <c r="Q56" s="69">
        <f>IF(Q35&lt;&gt;(OUT____!K40),"Column "&amp;$M$8&amp;", Level "&amp;$B35&amp;", "&amp;P$12&amp;","&amp;" "&amp;Q$13&amp;"; ","")</f>
      </c>
      <c r="R56" s="69"/>
      <c r="S56" s="69">
        <f>IF(S35&lt;&gt;(PT____!I65+PT____!J65+PT____!I68+PT____!J68),"Column "&amp;$M$8&amp;", Level "&amp;$B35&amp;", "&amp;S$12&amp;","&amp;" "&amp;S$13&amp;"; ","")</f>
      </c>
      <c r="T56" s="69">
        <f>IF(T35&lt;&gt;(PT____!K65+PT____!K68),"Column "&amp;$M$8&amp;", Level "&amp;$B35&amp;", "&amp;S$12&amp;","&amp;" "&amp;T$13&amp;"; ","")</f>
      </c>
    </row>
    <row r="57" ht="12.75" hidden="1">
      <c r="A57" s="184" t="s">
        <v>1</v>
      </c>
    </row>
    <row r="58" spans="1:20" ht="12.75" hidden="1">
      <c r="A58" s="184" t="s">
        <v>1</v>
      </c>
      <c r="D58" s="67">
        <f>D54&amp;D55&amp;D56</f>
      </c>
      <c r="E58" s="67">
        <f aca="true" t="shared" si="6" ref="E58:T58">E54&amp;E55&amp;E56</f>
      </c>
      <c r="F58" s="67"/>
      <c r="G58" s="67">
        <f t="shared" si="6"/>
      </c>
      <c r="H58" s="67">
        <f t="shared" si="6"/>
      </c>
      <c r="I58" s="67"/>
      <c r="J58" s="67">
        <f t="shared" si="6"/>
      </c>
      <c r="K58" s="67">
        <f t="shared" si="6"/>
      </c>
      <c r="L58" s="67"/>
      <c r="M58" s="67">
        <f t="shared" si="6"/>
      </c>
      <c r="N58" s="67">
        <f t="shared" si="6"/>
      </c>
      <c r="O58" s="67"/>
      <c r="P58" s="67">
        <f t="shared" si="6"/>
      </c>
      <c r="Q58" s="67">
        <f t="shared" si="6"/>
      </c>
      <c r="R58" s="67"/>
      <c r="S58" s="67">
        <f t="shared" si="6"/>
      </c>
      <c r="T58" s="67">
        <f t="shared" si="6"/>
      </c>
    </row>
    <row r="59" ht="12.75" hidden="1"/>
    <row r="67" spans="1:19" ht="12.75">
      <c r="A67" s="69"/>
      <c r="B67" s="69"/>
      <c r="C67" s="70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</row>
    <row r="68" spans="1:19" ht="12.75">
      <c r="A68" s="69"/>
      <c r="B68" s="69"/>
      <c r="C68" s="70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</row>
    <row r="69" spans="1:19" ht="12.75">
      <c r="A69" s="69"/>
      <c r="B69" s="69"/>
      <c r="C69" s="70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</row>
    <row r="70" spans="1:19" ht="12.75">
      <c r="A70" s="69"/>
      <c r="B70" s="69"/>
      <c r="C70" s="70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</row>
    <row r="71" spans="1:19" ht="12.75">
      <c r="A71" s="69"/>
      <c r="B71" s="69"/>
      <c r="C71" s="70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</row>
    <row r="72" spans="1:19" ht="12.75">
      <c r="A72" s="69"/>
      <c r="B72" s="69"/>
      <c r="C72" s="70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</row>
  </sheetData>
  <sheetProtection password="CB51" sheet="1" objects="1" scenarios="1"/>
  <mergeCells count="6">
    <mergeCell ref="S12:T12"/>
    <mergeCell ref="M12:N12"/>
    <mergeCell ref="D12:E12"/>
    <mergeCell ref="G12:H12"/>
    <mergeCell ref="J12:K12"/>
    <mergeCell ref="P12:Q12"/>
  </mergeCells>
  <printOptions/>
  <pageMargins left="0.5905511811023623" right="0.5905511811023623" top="0.3937007874015748" bottom="0.2755905511811024" header="0.5118110236220472" footer="0.5118110236220472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O88"/>
  <sheetViews>
    <sheetView zoomScale="75" zoomScaleNormal="75" zoomScalePageLayoutView="0" workbookViewId="0" topLeftCell="A1">
      <selection activeCell="E96" sqref="E96"/>
    </sheetView>
  </sheetViews>
  <sheetFormatPr defaultColWidth="9.140625" defaultRowHeight="12.75"/>
  <cols>
    <col min="1" max="1" width="28.00390625" style="184" customWidth="1"/>
    <col min="2" max="2" width="15.57421875" style="184" customWidth="1"/>
    <col min="3" max="6" width="9.28125" style="184" customWidth="1"/>
    <col min="7" max="7" width="9.7109375" style="184" hidden="1" customWidth="1"/>
    <col min="8" max="11" width="9.28125" style="184" customWidth="1"/>
    <col min="12" max="12" width="9.7109375" style="184" hidden="1" customWidth="1"/>
    <col min="13" max="16" width="9.28125" style="184" customWidth="1"/>
    <col min="17" max="17" width="9.7109375" style="184" hidden="1" customWidth="1"/>
    <col min="18" max="21" width="9.28125" style="184" customWidth="1"/>
    <col min="22" max="22" width="9.7109375" style="184" hidden="1" customWidth="1"/>
    <col min="23" max="26" width="9.28125" style="184" customWidth="1"/>
    <col min="27" max="27" width="9.7109375" style="184" hidden="1" customWidth="1"/>
    <col min="28" max="31" width="9.28125" style="184" customWidth="1"/>
    <col min="32" max="35" width="9.140625" style="184" hidden="1" customWidth="1"/>
    <col min="36" max="16384" width="9.140625" style="184" customWidth="1"/>
  </cols>
  <sheetData>
    <row r="1" spans="1:12" ht="18">
      <c r="A1" s="186" t="s">
        <v>126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2" ht="12.75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</row>
    <row r="3" spans="1:23" ht="15.75">
      <c r="A3" s="78" t="str">
        <f>FTS____!INSTNAME</f>
        <v>Institution:</v>
      </c>
      <c r="B3" s="281"/>
      <c r="C3" s="281"/>
      <c r="D3" s="281"/>
      <c r="E3" s="281"/>
      <c r="F3" s="281"/>
      <c r="G3" s="281"/>
      <c r="H3" s="281"/>
      <c r="I3" s="281"/>
      <c r="J3" s="281"/>
      <c r="K3" s="67"/>
      <c r="L3" s="281"/>
      <c r="M3" s="67"/>
      <c r="N3" s="67"/>
      <c r="O3" s="67"/>
      <c r="P3" s="67"/>
      <c r="Q3" s="67"/>
      <c r="R3" s="67"/>
      <c r="S3" s="67"/>
      <c r="T3" s="67"/>
      <c r="V3" s="67"/>
      <c r="W3" s="67"/>
    </row>
    <row r="4" spans="1:23" ht="15.75">
      <c r="A4" s="78" t="str">
        <f>FTS____!CODE</f>
        <v>Code:</v>
      </c>
      <c r="B4" s="281"/>
      <c r="C4" s="281"/>
      <c r="D4" s="281"/>
      <c r="E4" s="281"/>
      <c r="F4" s="281"/>
      <c r="G4" s="281"/>
      <c r="H4" s="281"/>
      <c r="I4" s="71"/>
      <c r="J4" s="281"/>
      <c r="K4" s="67"/>
      <c r="L4" s="281"/>
      <c r="M4" s="67"/>
      <c r="N4" s="67"/>
      <c r="O4" s="67"/>
      <c r="P4" s="67"/>
      <c r="Q4" s="67"/>
      <c r="R4" s="67"/>
      <c r="S4" s="67"/>
      <c r="T4" s="67"/>
      <c r="V4" s="67"/>
      <c r="W4" s="67"/>
    </row>
    <row r="5" spans="1:23" ht="15.75">
      <c r="A5" s="78" t="s">
        <v>103</v>
      </c>
      <c r="B5" s="281"/>
      <c r="C5" s="281"/>
      <c r="D5" s="281"/>
      <c r="E5" s="281"/>
      <c r="F5" s="281"/>
      <c r="G5" s="281"/>
      <c r="H5" s="281"/>
      <c r="I5" s="281"/>
      <c r="J5" s="281"/>
      <c r="K5" s="67"/>
      <c r="L5" s="281"/>
      <c r="M5" s="67"/>
      <c r="N5" s="67"/>
      <c r="O5" s="67"/>
      <c r="P5" s="67"/>
      <c r="Q5" s="67"/>
      <c r="R5" s="67"/>
      <c r="S5" s="67"/>
      <c r="T5" s="67"/>
      <c r="V5" s="67"/>
      <c r="W5" s="67"/>
    </row>
    <row r="6" spans="1:23" ht="15.75">
      <c r="A6" s="78" t="s">
        <v>155</v>
      </c>
      <c r="B6" s="281"/>
      <c r="C6" s="281"/>
      <c r="D6" s="281"/>
      <c r="E6" s="281"/>
      <c r="F6" s="281"/>
      <c r="G6" s="281"/>
      <c r="H6" s="281"/>
      <c r="I6" s="281"/>
      <c r="J6" s="281"/>
      <c r="K6" s="67"/>
      <c r="L6" s="281"/>
      <c r="M6" s="188"/>
      <c r="N6" s="189"/>
      <c r="O6" s="189"/>
      <c r="P6" s="67"/>
      <c r="Q6" s="67"/>
      <c r="R6" s="67"/>
      <c r="S6" s="67"/>
      <c r="T6" s="40"/>
      <c r="V6" s="67"/>
      <c r="W6" s="67"/>
    </row>
    <row r="7" spans="1:12" ht="13.5" thickBot="1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</row>
    <row r="8" spans="1:32" ht="12.75">
      <c r="A8" s="282"/>
      <c r="B8" s="108"/>
      <c r="C8" s="107">
        <v>1</v>
      </c>
      <c r="D8" s="108"/>
      <c r="E8" s="108"/>
      <c r="F8" s="108"/>
      <c r="G8" s="109"/>
      <c r="H8" s="126"/>
      <c r="I8" s="108"/>
      <c r="J8" s="108"/>
      <c r="K8" s="108"/>
      <c r="L8" s="109"/>
      <c r="M8" s="126"/>
      <c r="N8" s="108"/>
      <c r="O8" s="108"/>
      <c r="P8" s="108"/>
      <c r="Q8" s="308" t="s">
        <v>1</v>
      </c>
      <c r="R8" s="107">
        <v>2</v>
      </c>
      <c r="S8" s="108"/>
      <c r="T8" s="108"/>
      <c r="U8" s="108"/>
      <c r="V8" s="109"/>
      <c r="W8" s="109"/>
      <c r="X8" s="108"/>
      <c r="Y8" s="108"/>
      <c r="Z8" s="108"/>
      <c r="AA8" s="109"/>
      <c r="AB8" s="126"/>
      <c r="AC8" s="108"/>
      <c r="AD8" s="108"/>
      <c r="AE8" s="110"/>
      <c r="AF8" s="184" t="s">
        <v>1</v>
      </c>
    </row>
    <row r="9" spans="1:31" ht="12.75">
      <c r="A9" s="283"/>
      <c r="B9" s="112"/>
      <c r="C9" s="111"/>
      <c r="D9" s="112"/>
      <c r="E9" s="112"/>
      <c r="F9" s="112"/>
      <c r="G9" s="113"/>
      <c r="H9" s="127"/>
      <c r="I9" s="112"/>
      <c r="J9" s="112"/>
      <c r="K9" s="112"/>
      <c r="L9" s="113"/>
      <c r="M9" s="127"/>
      <c r="N9" s="112"/>
      <c r="O9" s="112"/>
      <c r="P9" s="112"/>
      <c r="Q9" s="113"/>
      <c r="R9" s="111"/>
      <c r="S9" s="112"/>
      <c r="T9" s="112"/>
      <c r="U9" s="112"/>
      <c r="V9" s="113"/>
      <c r="W9" s="113"/>
      <c r="X9" s="112"/>
      <c r="Y9" s="112"/>
      <c r="Z9" s="112"/>
      <c r="AA9" s="113"/>
      <c r="AB9" s="127"/>
      <c r="AC9" s="112"/>
      <c r="AD9" s="112"/>
      <c r="AE9" s="114"/>
    </row>
    <row r="10" spans="1:32" ht="12.75">
      <c r="A10" s="283"/>
      <c r="B10" s="112"/>
      <c r="C10" s="111" t="s">
        <v>46</v>
      </c>
      <c r="D10" s="112"/>
      <c r="E10" s="112"/>
      <c r="F10" s="112"/>
      <c r="G10" s="113"/>
      <c r="H10" s="127"/>
      <c r="I10" s="112"/>
      <c r="J10" s="112"/>
      <c r="K10" s="112"/>
      <c r="L10" s="113"/>
      <c r="M10" s="127"/>
      <c r="N10" s="112"/>
      <c r="O10" s="112"/>
      <c r="P10" s="112"/>
      <c r="Q10" s="306" t="s">
        <v>1</v>
      </c>
      <c r="R10" s="111" t="s">
        <v>47</v>
      </c>
      <c r="S10" s="112"/>
      <c r="T10" s="112"/>
      <c r="U10" s="112"/>
      <c r="V10" s="113"/>
      <c r="W10" s="113"/>
      <c r="X10" s="112"/>
      <c r="Y10" s="112"/>
      <c r="Z10" s="112"/>
      <c r="AA10" s="113"/>
      <c r="AB10" s="127"/>
      <c r="AC10" s="112"/>
      <c r="AD10" s="112"/>
      <c r="AE10" s="114"/>
      <c r="AF10" s="238" t="s">
        <v>1</v>
      </c>
    </row>
    <row r="11" spans="1:32" ht="12.75">
      <c r="A11" s="283"/>
      <c r="B11" s="112"/>
      <c r="C11" s="111" t="s">
        <v>85</v>
      </c>
      <c r="D11" s="112"/>
      <c r="E11" s="112"/>
      <c r="F11" s="112"/>
      <c r="G11" s="113"/>
      <c r="H11" s="127"/>
      <c r="I11" s="112"/>
      <c r="J11" s="112"/>
      <c r="K11" s="112"/>
      <c r="L11" s="113"/>
      <c r="M11" s="127"/>
      <c r="N11" s="112"/>
      <c r="O11" s="112"/>
      <c r="P11" s="112"/>
      <c r="Q11" s="306" t="s">
        <v>1</v>
      </c>
      <c r="R11" s="111" t="s">
        <v>86</v>
      </c>
      <c r="S11" s="112"/>
      <c r="T11" s="112"/>
      <c r="U11" s="112"/>
      <c r="V11" s="113"/>
      <c r="W11" s="113"/>
      <c r="X11" s="112"/>
      <c r="Y11" s="112"/>
      <c r="Z11" s="112"/>
      <c r="AA11" s="113"/>
      <c r="AB11" s="127"/>
      <c r="AC11" s="112"/>
      <c r="AD11" s="112"/>
      <c r="AE11" s="114"/>
      <c r="AF11" s="238" t="s">
        <v>1</v>
      </c>
    </row>
    <row r="12" spans="1:32" ht="12.75">
      <c r="A12" s="283"/>
      <c r="B12" s="112"/>
      <c r="C12" s="111" t="s">
        <v>134</v>
      </c>
      <c r="D12" s="112"/>
      <c r="E12" s="112"/>
      <c r="F12" s="112"/>
      <c r="G12" s="113"/>
      <c r="H12" s="127"/>
      <c r="I12" s="112"/>
      <c r="J12" s="112"/>
      <c r="K12" s="112"/>
      <c r="L12" s="113"/>
      <c r="M12" s="127"/>
      <c r="N12" s="112"/>
      <c r="O12" s="112"/>
      <c r="P12" s="112"/>
      <c r="Q12" s="306" t="s">
        <v>1</v>
      </c>
      <c r="R12" s="111" t="s">
        <v>87</v>
      </c>
      <c r="S12" s="112"/>
      <c r="T12" s="112"/>
      <c r="U12" s="112"/>
      <c r="V12" s="113"/>
      <c r="W12" s="113"/>
      <c r="X12" s="115"/>
      <c r="Y12" s="115"/>
      <c r="Z12" s="115"/>
      <c r="AA12" s="113"/>
      <c r="AB12" s="128"/>
      <c r="AC12" s="112"/>
      <c r="AD12" s="112"/>
      <c r="AE12" s="114"/>
      <c r="AF12" s="238" t="s">
        <v>1</v>
      </c>
    </row>
    <row r="13" spans="1:32" ht="12.75">
      <c r="A13" s="283"/>
      <c r="B13" s="112"/>
      <c r="C13" s="129" t="s">
        <v>135</v>
      </c>
      <c r="D13" s="130"/>
      <c r="E13" s="130"/>
      <c r="F13" s="130"/>
      <c r="G13" s="305" t="s">
        <v>1</v>
      </c>
      <c r="H13" s="131" t="s">
        <v>136</v>
      </c>
      <c r="I13" s="130"/>
      <c r="J13" s="130"/>
      <c r="K13" s="130"/>
      <c r="L13" s="305" t="s">
        <v>1</v>
      </c>
      <c r="M13" s="129" t="s">
        <v>141</v>
      </c>
      <c r="N13" s="130"/>
      <c r="O13" s="130"/>
      <c r="P13" s="132"/>
      <c r="Q13" s="309" t="s">
        <v>1</v>
      </c>
      <c r="R13" s="284" t="s">
        <v>135</v>
      </c>
      <c r="S13" s="285"/>
      <c r="T13" s="130"/>
      <c r="U13" s="130"/>
      <c r="V13" s="309" t="s">
        <v>1</v>
      </c>
      <c r="W13" s="131" t="s">
        <v>136</v>
      </c>
      <c r="X13" s="130"/>
      <c r="Y13" s="130"/>
      <c r="Z13" s="130"/>
      <c r="AA13" s="305" t="s">
        <v>1</v>
      </c>
      <c r="AB13" s="131" t="s">
        <v>141</v>
      </c>
      <c r="AC13" s="130"/>
      <c r="AD13" s="130"/>
      <c r="AE13" s="147"/>
      <c r="AF13" s="238" t="s">
        <v>1</v>
      </c>
    </row>
    <row r="14" spans="1:35" ht="12.75">
      <c r="A14" s="283"/>
      <c r="B14" s="112"/>
      <c r="C14" s="117" t="s">
        <v>3</v>
      </c>
      <c r="D14" s="118"/>
      <c r="E14" s="118"/>
      <c r="F14" s="112"/>
      <c r="G14" s="306" t="s">
        <v>1</v>
      </c>
      <c r="H14" s="117" t="s">
        <v>3</v>
      </c>
      <c r="I14" s="118"/>
      <c r="J14" s="118"/>
      <c r="K14" s="112"/>
      <c r="L14" s="306" t="s">
        <v>1</v>
      </c>
      <c r="M14" s="117" t="s">
        <v>3</v>
      </c>
      <c r="N14" s="118"/>
      <c r="O14" s="118"/>
      <c r="P14" s="112"/>
      <c r="Q14" s="306" t="s">
        <v>1</v>
      </c>
      <c r="R14" s="117" t="s">
        <v>3</v>
      </c>
      <c r="S14" s="118"/>
      <c r="T14" s="118"/>
      <c r="U14" s="112"/>
      <c r="V14" s="306" t="s">
        <v>1</v>
      </c>
      <c r="W14" s="117" t="s">
        <v>3</v>
      </c>
      <c r="X14" s="118"/>
      <c r="Y14" s="118"/>
      <c r="Z14" s="112"/>
      <c r="AA14" s="306" t="s">
        <v>1</v>
      </c>
      <c r="AB14" s="117" t="s">
        <v>3</v>
      </c>
      <c r="AC14" s="118"/>
      <c r="AD14" s="118"/>
      <c r="AE14" s="114"/>
      <c r="AF14" s="238" t="s">
        <v>1</v>
      </c>
      <c r="AG14" s="47" t="s">
        <v>186</v>
      </c>
      <c r="AH14" s="17"/>
      <c r="AI14" s="17"/>
    </row>
    <row r="15" spans="1:35" ht="12.75">
      <c r="A15" s="283"/>
      <c r="B15" s="112"/>
      <c r="C15" s="117" t="s">
        <v>69</v>
      </c>
      <c r="D15" s="118"/>
      <c r="E15" s="105"/>
      <c r="F15" s="105"/>
      <c r="G15" s="306" t="s">
        <v>1</v>
      </c>
      <c r="H15" s="117" t="s">
        <v>69</v>
      </c>
      <c r="I15" s="118"/>
      <c r="J15" s="105"/>
      <c r="K15" s="105"/>
      <c r="L15" s="306" t="s">
        <v>1</v>
      </c>
      <c r="M15" s="117" t="s">
        <v>69</v>
      </c>
      <c r="N15" s="118"/>
      <c r="O15" s="105"/>
      <c r="P15" s="105"/>
      <c r="Q15" s="306" t="s">
        <v>1</v>
      </c>
      <c r="R15" s="117" t="s">
        <v>69</v>
      </c>
      <c r="S15" s="118"/>
      <c r="T15" s="105"/>
      <c r="U15" s="105"/>
      <c r="V15" s="306" t="s">
        <v>1</v>
      </c>
      <c r="W15" s="117" t="s">
        <v>69</v>
      </c>
      <c r="X15" s="118"/>
      <c r="Y15" s="105"/>
      <c r="Z15" s="105"/>
      <c r="AA15" s="306" t="s">
        <v>1</v>
      </c>
      <c r="AB15" s="117" t="s">
        <v>69</v>
      </c>
      <c r="AC15" s="118"/>
      <c r="AD15" s="105"/>
      <c r="AE15" s="106"/>
      <c r="AF15" s="238" t="s">
        <v>1</v>
      </c>
      <c r="AG15" s="184" t="s">
        <v>0</v>
      </c>
      <c r="AH15" s="184" t="s">
        <v>32</v>
      </c>
      <c r="AI15" s="184" t="s">
        <v>251</v>
      </c>
    </row>
    <row r="16" spans="1:32" s="289" customFormat="1" ht="25.5">
      <c r="A16" s="286"/>
      <c r="B16" s="287"/>
      <c r="C16" s="148" t="s">
        <v>73</v>
      </c>
      <c r="D16" s="120" t="s">
        <v>75</v>
      </c>
      <c r="E16" s="119" t="s">
        <v>61</v>
      </c>
      <c r="F16" s="119" t="s">
        <v>76</v>
      </c>
      <c r="G16" s="119" t="s">
        <v>1</v>
      </c>
      <c r="H16" s="148" t="s">
        <v>73</v>
      </c>
      <c r="I16" s="120" t="s">
        <v>75</v>
      </c>
      <c r="J16" s="119" t="s">
        <v>61</v>
      </c>
      <c r="K16" s="119" t="s">
        <v>76</v>
      </c>
      <c r="L16" s="119" t="s">
        <v>1</v>
      </c>
      <c r="M16" s="148" t="s">
        <v>73</v>
      </c>
      <c r="N16" s="120" t="s">
        <v>75</v>
      </c>
      <c r="O16" s="119" t="s">
        <v>61</v>
      </c>
      <c r="P16" s="119" t="s">
        <v>76</v>
      </c>
      <c r="Q16" s="119" t="s">
        <v>1</v>
      </c>
      <c r="R16" s="148" t="s">
        <v>73</v>
      </c>
      <c r="S16" s="120" t="s">
        <v>75</v>
      </c>
      <c r="T16" s="119" t="s">
        <v>61</v>
      </c>
      <c r="U16" s="119" t="s">
        <v>76</v>
      </c>
      <c r="V16" s="119" t="s">
        <v>1</v>
      </c>
      <c r="W16" s="148" t="s">
        <v>73</v>
      </c>
      <c r="X16" s="120" t="s">
        <v>75</v>
      </c>
      <c r="Y16" s="119" t="s">
        <v>61</v>
      </c>
      <c r="Z16" s="119" t="s">
        <v>76</v>
      </c>
      <c r="AA16" s="119" t="s">
        <v>1</v>
      </c>
      <c r="AB16" s="148" t="s">
        <v>73</v>
      </c>
      <c r="AC16" s="120" t="s">
        <v>75</v>
      </c>
      <c r="AD16" s="119" t="s">
        <v>61</v>
      </c>
      <c r="AE16" s="121" t="s">
        <v>76</v>
      </c>
      <c r="AF16" s="288" t="s">
        <v>1</v>
      </c>
    </row>
    <row r="17" spans="1:32" ht="12.75">
      <c r="A17" s="290" t="s">
        <v>45</v>
      </c>
      <c r="B17" s="115" t="s">
        <v>32</v>
      </c>
      <c r="C17" s="122" t="s">
        <v>137</v>
      </c>
      <c r="D17" s="123" t="s">
        <v>138</v>
      </c>
      <c r="E17" s="123" t="s">
        <v>139</v>
      </c>
      <c r="F17" s="123" t="s">
        <v>140</v>
      </c>
      <c r="G17" s="307" t="s">
        <v>1</v>
      </c>
      <c r="H17" s="122" t="s">
        <v>137</v>
      </c>
      <c r="I17" s="123" t="s">
        <v>138</v>
      </c>
      <c r="J17" s="123" t="s">
        <v>139</v>
      </c>
      <c r="K17" s="123" t="s">
        <v>140</v>
      </c>
      <c r="L17" s="307" t="s">
        <v>1</v>
      </c>
      <c r="M17" s="122" t="s">
        <v>137</v>
      </c>
      <c r="N17" s="123" t="s">
        <v>138</v>
      </c>
      <c r="O17" s="123" t="s">
        <v>139</v>
      </c>
      <c r="P17" s="123" t="s">
        <v>140</v>
      </c>
      <c r="Q17" s="307" t="s">
        <v>1</v>
      </c>
      <c r="R17" s="122" t="s">
        <v>137</v>
      </c>
      <c r="S17" s="123" t="s">
        <v>138</v>
      </c>
      <c r="T17" s="123" t="s">
        <v>139</v>
      </c>
      <c r="U17" s="123" t="s">
        <v>140</v>
      </c>
      <c r="V17" s="307" t="s">
        <v>1</v>
      </c>
      <c r="W17" s="122" t="s">
        <v>137</v>
      </c>
      <c r="X17" s="123" t="s">
        <v>138</v>
      </c>
      <c r="Y17" s="123" t="s">
        <v>139</v>
      </c>
      <c r="Z17" s="123" t="s">
        <v>140</v>
      </c>
      <c r="AA17" s="307" t="s">
        <v>1</v>
      </c>
      <c r="AB17" s="122" t="s">
        <v>137</v>
      </c>
      <c r="AC17" s="123" t="s">
        <v>138</v>
      </c>
      <c r="AD17" s="123" t="s">
        <v>139</v>
      </c>
      <c r="AE17" s="124" t="s">
        <v>140</v>
      </c>
      <c r="AF17" s="238" t="s">
        <v>1</v>
      </c>
    </row>
    <row r="18" spans="1:35" ht="12.75">
      <c r="A18" s="291" t="s">
        <v>43</v>
      </c>
      <c r="B18" s="292" t="s">
        <v>132</v>
      </c>
      <c r="C18" s="425">
        <v>0</v>
      </c>
      <c r="D18" s="426">
        <v>0</v>
      </c>
      <c r="E18" s="426">
        <v>0</v>
      </c>
      <c r="F18" s="426">
        <v>0</v>
      </c>
      <c r="G18" s="319" t="s">
        <v>1</v>
      </c>
      <c r="H18" s="425">
        <v>0</v>
      </c>
      <c r="I18" s="426">
        <v>0</v>
      </c>
      <c r="J18" s="426">
        <v>0</v>
      </c>
      <c r="K18" s="426">
        <v>0</v>
      </c>
      <c r="L18" s="319" t="s">
        <v>1</v>
      </c>
      <c r="M18" s="425">
        <v>0</v>
      </c>
      <c r="N18" s="426">
        <v>0</v>
      </c>
      <c r="O18" s="426">
        <v>0</v>
      </c>
      <c r="P18" s="426">
        <v>0</v>
      </c>
      <c r="Q18" s="319" t="s">
        <v>1</v>
      </c>
      <c r="R18" s="425">
        <v>0</v>
      </c>
      <c r="S18" s="426">
        <v>0</v>
      </c>
      <c r="T18" s="426">
        <v>0</v>
      </c>
      <c r="U18" s="426">
        <v>0</v>
      </c>
      <c r="V18" s="319" t="s">
        <v>1</v>
      </c>
      <c r="W18" s="425">
        <v>0</v>
      </c>
      <c r="X18" s="426">
        <v>0</v>
      </c>
      <c r="Y18" s="426">
        <v>0</v>
      </c>
      <c r="Z18" s="426">
        <v>0</v>
      </c>
      <c r="AA18" s="319" t="s">
        <v>1</v>
      </c>
      <c r="AB18" s="425">
        <v>0</v>
      </c>
      <c r="AC18" s="426">
        <v>0</v>
      </c>
      <c r="AD18" s="426">
        <v>0</v>
      </c>
      <c r="AE18" s="440">
        <v>0</v>
      </c>
      <c r="AF18" s="238" t="s">
        <v>1</v>
      </c>
      <c r="AG18" s="184" t="s">
        <v>16</v>
      </c>
      <c r="AH18" s="184" t="s">
        <v>132</v>
      </c>
      <c r="AI18" s="41" t="s">
        <v>1</v>
      </c>
    </row>
    <row r="19" spans="1:35" ht="12.75">
      <c r="A19" s="200" t="s">
        <v>230</v>
      </c>
      <c r="B19" s="105" t="s">
        <v>131</v>
      </c>
      <c r="C19" s="427">
        <v>0</v>
      </c>
      <c r="D19" s="428">
        <v>0</v>
      </c>
      <c r="E19" s="428">
        <v>0</v>
      </c>
      <c r="F19" s="428">
        <v>0</v>
      </c>
      <c r="G19" s="306" t="s">
        <v>1</v>
      </c>
      <c r="H19" s="427">
        <v>0</v>
      </c>
      <c r="I19" s="428">
        <v>0</v>
      </c>
      <c r="J19" s="428">
        <v>0</v>
      </c>
      <c r="K19" s="428">
        <v>0</v>
      </c>
      <c r="L19" s="306" t="s">
        <v>1</v>
      </c>
      <c r="M19" s="427">
        <v>0</v>
      </c>
      <c r="N19" s="428">
        <v>0</v>
      </c>
      <c r="O19" s="428">
        <v>0</v>
      </c>
      <c r="P19" s="428">
        <v>0</v>
      </c>
      <c r="Q19" s="306" t="s">
        <v>1</v>
      </c>
      <c r="R19" s="427">
        <v>0</v>
      </c>
      <c r="S19" s="428">
        <v>0</v>
      </c>
      <c r="T19" s="428">
        <v>0</v>
      </c>
      <c r="U19" s="428">
        <v>0</v>
      </c>
      <c r="V19" s="306" t="s">
        <v>1</v>
      </c>
      <c r="W19" s="427">
        <v>0</v>
      </c>
      <c r="X19" s="428">
        <v>0</v>
      </c>
      <c r="Y19" s="428">
        <v>0</v>
      </c>
      <c r="Z19" s="428">
        <v>0</v>
      </c>
      <c r="AA19" s="306" t="s">
        <v>1</v>
      </c>
      <c r="AB19" s="427">
        <v>0</v>
      </c>
      <c r="AC19" s="428">
        <v>0</v>
      </c>
      <c r="AD19" s="428">
        <v>0</v>
      </c>
      <c r="AE19" s="441">
        <v>0</v>
      </c>
      <c r="AF19" s="238" t="s">
        <v>1</v>
      </c>
      <c r="AG19" s="184" t="s">
        <v>16</v>
      </c>
      <c r="AH19" s="184" t="s">
        <v>131</v>
      </c>
      <c r="AI19" s="41" t="s">
        <v>1</v>
      </c>
    </row>
    <row r="20" spans="1:35" ht="12.75">
      <c r="A20" s="293" t="s">
        <v>213</v>
      </c>
      <c r="B20" s="105" t="s">
        <v>133</v>
      </c>
      <c r="C20" s="427">
        <v>0</v>
      </c>
      <c r="D20" s="428">
        <v>0</v>
      </c>
      <c r="E20" s="428">
        <v>0</v>
      </c>
      <c r="F20" s="428">
        <v>0</v>
      </c>
      <c r="G20" s="113" t="s">
        <v>1</v>
      </c>
      <c r="H20" s="427">
        <v>0</v>
      </c>
      <c r="I20" s="428">
        <v>0</v>
      </c>
      <c r="J20" s="428">
        <v>0</v>
      </c>
      <c r="K20" s="428">
        <v>0</v>
      </c>
      <c r="L20" s="113" t="s">
        <v>1</v>
      </c>
      <c r="M20" s="427">
        <v>0</v>
      </c>
      <c r="N20" s="428">
        <v>0</v>
      </c>
      <c r="O20" s="428">
        <v>0</v>
      </c>
      <c r="P20" s="428">
        <v>0</v>
      </c>
      <c r="Q20" s="113" t="s">
        <v>1</v>
      </c>
      <c r="R20" s="427">
        <v>0</v>
      </c>
      <c r="S20" s="428">
        <v>0</v>
      </c>
      <c r="T20" s="428">
        <v>0</v>
      </c>
      <c r="U20" s="428">
        <v>0</v>
      </c>
      <c r="V20" s="113" t="s">
        <v>1</v>
      </c>
      <c r="W20" s="427">
        <v>0</v>
      </c>
      <c r="X20" s="428">
        <v>0</v>
      </c>
      <c r="Y20" s="428">
        <v>0</v>
      </c>
      <c r="Z20" s="428">
        <v>0</v>
      </c>
      <c r="AA20" s="113" t="s">
        <v>1</v>
      </c>
      <c r="AB20" s="427">
        <v>0</v>
      </c>
      <c r="AC20" s="428">
        <v>0</v>
      </c>
      <c r="AD20" s="428">
        <v>0</v>
      </c>
      <c r="AE20" s="441">
        <v>0</v>
      </c>
      <c r="AF20" s="238" t="s">
        <v>1</v>
      </c>
      <c r="AG20" s="184" t="s">
        <v>16</v>
      </c>
      <c r="AH20" s="184" t="s">
        <v>4</v>
      </c>
      <c r="AI20" s="41" t="s">
        <v>1</v>
      </c>
    </row>
    <row r="21" spans="1:35" ht="12.75">
      <c r="A21" s="291" t="s">
        <v>42</v>
      </c>
      <c r="B21" s="292" t="s">
        <v>132</v>
      </c>
      <c r="C21" s="425">
        <v>0</v>
      </c>
      <c r="D21" s="426">
        <v>0</v>
      </c>
      <c r="E21" s="426">
        <v>0</v>
      </c>
      <c r="F21" s="426">
        <v>0</v>
      </c>
      <c r="G21" s="320" t="s">
        <v>1</v>
      </c>
      <c r="H21" s="425">
        <v>0</v>
      </c>
      <c r="I21" s="426">
        <v>0</v>
      </c>
      <c r="J21" s="426">
        <v>0</v>
      </c>
      <c r="K21" s="426">
        <v>0</v>
      </c>
      <c r="L21" s="320" t="s">
        <v>1</v>
      </c>
      <c r="M21" s="425">
        <v>0</v>
      </c>
      <c r="N21" s="426">
        <v>0</v>
      </c>
      <c r="O21" s="426">
        <v>0</v>
      </c>
      <c r="P21" s="426">
        <v>0</v>
      </c>
      <c r="Q21" s="320" t="s">
        <v>1</v>
      </c>
      <c r="R21" s="425">
        <v>0</v>
      </c>
      <c r="S21" s="426">
        <v>0</v>
      </c>
      <c r="T21" s="426">
        <v>0</v>
      </c>
      <c r="U21" s="426">
        <v>0</v>
      </c>
      <c r="V21" s="320" t="s">
        <v>1</v>
      </c>
      <c r="W21" s="425">
        <v>0</v>
      </c>
      <c r="X21" s="426">
        <v>0</v>
      </c>
      <c r="Y21" s="426">
        <v>0</v>
      </c>
      <c r="Z21" s="426">
        <v>0</v>
      </c>
      <c r="AA21" s="320" t="s">
        <v>1</v>
      </c>
      <c r="AB21" s="425">
        <v>0</v>
      </c>
      <c r="AC21" s="426">
        <v>0</v>
      </c>
      <c r="AD21" s="426">
        <v>0</v>
      </c>
      <c r="AE21" s="440">
        <v>0</v>
      </c>
      <c r="AF21" s="238" t="s">
        <v>1</v>
      </c>
      <c r="AG21" s="184" t="s">
        <v>17</v>
      </c>
      <c r="AH21" s="184" t="s">
        <v>132</v>
      </c>
      <c r="AI21" s="238" t="s">
        <v>1</v>
      </c>
    </row>
    <row r="22" spans="1:35" ht="12.75">
      <c r="A22" s="200" t="s">
        <v>78</v>
      </c>
      <c r="B22" s="105" t="s">
        <v>131</v>
      </c>
      <c r="C22" s="427">
        <v>0</v>
      </c>
      <c r="D22" s="428">
        <v>0</v>
      </c>
      <c r="E22" s="428">
        <v>0</v>
      </c>
      <c r="F22" s="428">
        <v>0</v>
      </c>
      <c r="G22" s="113" t="s">
        <v>1</v>
      </c>
      <c r="H22" s="427">
        <v>0</v>
      </c>
      <c r="I22" s="428">
        <v>0</v>
      </c>
      <c r="J22" s="428">
        <v>0</v>
      </c>
      <c r="K22" s="428">
        <v>0</v>
      </c>
      <c r="L22" s="113" t="s">
        <v>1</v>
      </c>
      <c r="M22" s="427">
        <v>0</v>
      </c>
      <c r="N22" s="428">
        <v>0</v>
      </c>
      <c r="O22" s="428">
        <v>0</v>
      </c>
      <c r="P22" s="428">
        <v>0</v>
      </c>
      <c r="Q22" s="113" t="s">
        <v>1</v>
      </c>
      <c r="R22" s="427">
        <v>0</v>
      </c>
      <c r="S22" s="428">
        <v>0</v>
      </c>
      <c r="T22" s="428">
        <v>0</v>
      </c>
      <c r="U22" s="428">
        <v>0</v>
      </c>
      <c r="V22" s="113" t="s">
        <v>1</v>
      </c>
      <c r="W22" s="427">
        <v>0</v>
      </c>
      <c r="X22" s="428">
        <v>0</v>
      </c>
      <c r="Y22" s="428">
        <v>0</v>
      </c>
      <c r="Z22" s="428">
        <v>0</v>
      </c>
      <c r="AA22" s="113" t="s">
        <v>1</v>
      </c>
      <c r="AB22" s="427">
        <v>0</v>
      </c>
      <c r="AC22" s="428">
        <v>0</v>
      </c>
      <c r="AD22" s="428">
        <v>0</v>
      </c>
      <c r="AE22" s="441">
        <v>0</v>
      </c>
      <c r="AF22" s="238" t="s">
        <v>1</v>
      </c>
      <c r="AG22" s="184" t="s">
        <v>17</v>
      </c>
      <c r="AH22" s="184" t="s">
        <v>131</v>
      </c>
      <c r="AI22" s="41" t="s">
        <v>1</v>
      </c>
    </row>
    <row r="23" spans="1:35" ht="13.5" customHeight="1">
      <c r="A23" s="200" t="s">
        <v>79</v>
      </c>
      <c r="B23" s="105" t="s">
        <v>133</v>
      </c>
      <c r="C23" s="427">
        <v>0</v>
      </c>
      <c r="D23" s="428">
        <v>0</v>
      </c>
      <c r="E23" s="428">
        <v>0</v>
      </c>
      <c r="F23" s="428">
        <v>0</v>
      </c>
      <c r="G23" s="113" t="s">
        <v>1</v>
      </c>
      <c r="H23" s="427">
        <v>0</v>
      </c>
      <c r="I23" s="428">
        <v>0</v>
      </c>
      <c r="J23" s="428">
        <v>0</v>
      </c>
      <c r="K23" s="428">
        <v>0</v>
      </c>
      <c r="L23" s="113" t="s">
        <v>1</v>
      </c>
      <c r="M23" s="427">
        <v>0</v>
      </c>
      <c r="N23" s="428">
        <v>0</v>
      </c>
      <c r="O23" s="428">
        <v>0</v>
      </c>
      <c r="P23" s="428">
        <v>0</v>
      </c>
      <c r="Q23" s="113" t="s">
        <v>1</v>
      </c>
      <c r="R23" s="427">
        <v>0</v>
      </c>
      <c r="S23" s="428">
        <v>0</v>
      </c>
      <c r="T23" s="428">
        <v>0</v>
      </c>
      <c r="U23" s="428">
        <v>0</v>
      </c>
      <c r="V23" s="113" t="s">
        <v>1</v>
      </c>
      <c r="W23" s="427">
        <v>0</v>
      </c>
      <c r="X23" s="428">
        <v>0</v>
      </c>
      <c r="Y23" s="428">
        <v>0</v>
      </c>
      <c r="Z23" s="428">
        <v>0</v>
      </c>
      <c r="AA23" s="113" t="s">
        <v>1</v>
      </c>
      <c r="AB23" s="427">
        <v>0</v>
      </c>
      <c r="AC23" s="428">
        <v>0</v>
      </c>
      <c r="AD23" s="428">
        <v>0</v>
      </c>
      <c r="AE23" s="441">
        <v>0</v>
      </c>
      <c r="AF23" s="238" t="s">
        <v>1</v>
      </c>
      <c r="AG23" s="184" t="s">
        <v>17</v>
      </c>
      <c r="AH23" s="184" t="s">
        <v>4</v>
      </c>
      <c r="AI23" s="41" t="s">
        <v>1</v>
      </c>
    </row>
    <row r="24" spans="1:35" ht="12.75">
      <c r="A24" s="291" t="s">
        <v>41</v>
      </c>
      <c r="B24" s="292" t="s">
        <v>132</v>
      </c>
      <c r="C24" s="425">
        <v>0</v>
      </c>
      <c r="D24" s="426">
        <v>0</v>
      </c>
      <c r="E24" s="426">
        <v>0</v>
      </c>
      <c r="F24" s="426">
        <v>0</v>
      </c>
      <c r="G24" s="125" t="s">
        <v>1</v>
      </c>
      <c r="H24" s="425">
        <v>0</v>
      </c>
      <c r="I24" s="426">
        <v>0</v>
      </c>
      <c r="J24" s="426">
        <v>0</v>
      </c>
      <c r="K24" s="426">
        <v>0</v>
      </c>
      <c r="L24" s="125" t="s">
        <v>1</v>
      </c>
      <c r="M24" s="425">
        <v>0</v>
      </c>
      <c r="N24" s="426">
        <v>0</v>
      </c>
      <c r="O24" s="426">
        <v>0</v>
      </c>
      <c r="P24" s="426">
        <v>0</v>
      </c>
      <c r="Q24" s="125" t="s">
        <v>1</v>
      </c>
      <c r="R24" s="425">
        <v>0</v>
      </c>
      <c r="S24" s="426">
        <v>0</v>
      </c>
      <c r="T24" s="426">
        <v>0</v>
      </c>
      <c r="U24" s="426">
        <v>0</v>
      </c>
      <c r="V24" s="125" t="s">
        <v>1</v>
      </c>
      <c r="W24" s="425">
        <v>0</v>
      </c>
      <c r="X24" s="426">
        <v>0</v>
      </c>
      <c r="Y24" s="426">
        <v>0</v>
      </c>
      <c r="Z24" s="426">
        <v>0</v>
      </c>
      <c r="AA24" s="125" t="s">
        <v>1</v>
      </c>
      <c r="AB24" s="425">
        <v>0</v>
      </c>
      <c r="AC24" s="426">
        <v>0</v>
      </c>
      <c r="AD24" s="426">
        <v>0</v>
      </c>
      <c r="AE24" s="440">
        <v>0</v>
      </c>
      <c r="AF24" s="238" t="s">
        <v>1</v>
      </c>
      <c r="AG24" s="184" t="s">
        <v>18</v>
      </c>
      <c r="AH24" s="184" t="s">
        <v>132</v>
      </c>
      <c r="AI24" s="41" t="s">
        <v>1</v>
      </c>
    </row>
    <row r="25" spans="1:35" ht="12.75">
      <c r="A25" s="200" t="s">
        <v>66</v>
      </c>
      <c r="B25" s="105" t="s">
        <v>131</v>
      </c>
      <c r="C25" s="427">
        <v>0</v>
      </c>
      <c r="D25" s="428">
        <v>0</v>
      </c>
      <c r="E25" s="428">
        <v>0</v>
      </c>
      <c r="F25" s="428">
        <v>0</v>
      </c>
      <c r="G25" s="113" t="s">
        <v>1</v>
      </c>
      <c r="H25" s="427">
        <v>0</v>
      </c>
      <c r="I25" s="428">
        <v>0</v>
      </c>
      <c r="J25" s="428">
        <v>0</v>
      </c>
      <c r="K25" s="428">
        <v>0</v>
      </c>
      <c r="L25" s="113" t="s">
        <v>1</v>
      </c>
      <c r="M25" s="427">
        <v>0</v>
      </c>
      <c r="N25" s="428">
        <v>0</v>
      </c>
      <c r="O25" s="428">
        <v>0</v>
      </c>
      <c r="P25" s="428">
        <v>0</v>
      </c>
      <c r="Q25" s="113" t="s">
        <v>1</v>
      </c>
      <c r="R25" s="427">
        <v>0</v>
      </c>
      <c r="S25" s="428">
        <v>0</v>
      </c>
      <c r="T25" s="428">
        <v>0</v>
      </c>
      <c r="U25" s="428">
        <v>0</v>
      </c>
      <c r="V25" s="113" t="s">
        <v>1</v>
      </c>
      <c r="W25" s="427">
        <v>0</v>
      </c>
      <c r="X25" s="428">
        <v>0</v>
      </c>
      <c r="Y25" s="428">
        <v>0</v>
      </c>
      <c r="Z25" s="428">
        <v>0</v>
      </c>
      <c r="AA25" s="113" t="s">
        <v>1</v>
      </c>
      <c r="AB25" s="427">
        <v>0</v>
      </c>
      <c r="AC25" s="428">
        <v>0</v>
      </c>
      <c r="AD25" s="428">
        <v>0</v>
      </c>
      <c r="AE25" s="441">
        <v>0</v>
      </c>
      <c r="AF25" s="238" t="s">
        <v>1</v>
      </c>
      <c r="AG25" s="184" t="s">
        <v>18</v>
      </c>
      <c r="AH25" s="184" t="s">
        <v>131</v>
      </c>
      <c r="AI25" s="41" t="s">
        <v>1</v>
      </c>
    </row>
    <row r="26" spans="1:35" ht="12.75">
      <c r="A26" s="294"/>
      <c r="B26" s="105" t="s">
        <v>133</v>
      </c>
      <c r="C26" s="427">
        <v>0</v>
      </c>
      <c r="D26" s="428">
        <v>0</v>
      </c>
      <c r="E26" s="428">
        <v>0</v>
      </c>
      <c r="F26" s="428">
        <v>0</v>
      </c>
      <c r="G26" s="113" t="s">
        <v>1</v>
      </c>
      <c r="H26" s="427">
        <v>0</v>
      </c>
      <c r="I26" s="428">
        <v>0</v>
      </c>
      <c r="J26" s="428">
        <v>0</v>
      </c>
      <c r="K26" s="428">
        <v>0</v>
      </c>
      <c r="L26" s="113" t="s">
        <v>1</v>
      </c>
      <c r="M26" s="427">
        <v>0</v>
      </c>
      <c r="N26" s="428">
        <v>0</v>
      </c>
      <c r="O26" s="428">
        <v>0</v>
      </c>
      <c r="P26" s="428">
        <v>0</v>
      </c>
      <c r="Q26" s="113" t="s">
        <v>1</v>
      </c>
      <c r="R26" s="427">
        <v>0</v>
      </c>
      <c r="S26" s="428">
        <v>0</v>
      </c>
      <c r="T26" s="428">
        <v>0</v>
      </c>
      <c r="U26" s="428">
        <v>0</v>
      </c>
      <c r="V26" s="113" t="s">
        <v>1</v>
      </c>
      <c r="W26" s="427">
        <v>0</v>
      </c>
      <c r="X26" s="428">
        <v>0</v>
      </c>
      <c r="Y26" s="428">
        <v>0</v>
      </c>
      <c r="Z26" s="428">
        <v>0</v>
      </c>
      <c r="AA26" s="113" t="s">
        <v>1</v>
      </c>
      <c r="AB26" s="427">
        <v>0</v>
      </c>
      <c r="AC26" s="428">
        <v>0</v>
      </c>
      <c r="AD26" s="428">
        <v>0</v>
      </c>
      <c r="AE26" s="441">
        <v>0</v>
      </c>
      <c r="AF26" s="238" t="s">
        <v>1</v>
      </c>
      <c r="AG26" s="184" t="s">
        <v>18</v>
      </c>
      <c r="AH26" s="184" t="s">
        <v>4</v>
      </c>
      <c r="AI26" s="41" t="s">
        <v>1</v>
      </c>
    </row>
    <row r="27" spans="1:35" ht="12.75">
      <c r="A27" s="291" t="s">
        <v>19</v>
      </c>
      <c r="B27" s="292" t="s">
        <v>132</v>
      </c>
      <c r="C27" s="425">
        <v>0</v>
      </c>
      <c r="D27" s="426">
        <v>0</v>
      </c>
      <c r="E27" s="426">
        <v>0</v>
      </c>
      <c r="F27" s="426">
        <v>0</v>
      </c>
      <c r="G27" s="125" t="s">
        <v>1</v>
      </c>
      <c r="H27" s="425">
        <v>0</v>
      </c>
      <c r="I27" s="426">
        <v>0</v>
      </c>
      <c r="J27" s="426">
        <v>0</v>
      </c>
      <c r="K27" s="426">
        <v>0</v>
      </c>
      <c r="L27" s="125" t="s">
        <v>1</v>
      </c>
      <c r="M27" s="425">
        <v>0</v>
      </c>
      <c r="N27" s="426">
        <v>0</v>
      </c>
      <c r="O27" s="426">
        <v>0</v>
      </c>
      <c r="P27" s="426">
        <v>0</v>
      </c>
      <c r="Q27" s="125" t="s">
        <v>1</v>
      </c>
      <c r="R27" s="425">
        <v>0</v>
      </c>
      <c r="S27" s="426">
        <v>0</v>
      </c>
      <c r="T27" s="426">
        <v>0</v>
      </c>
      <c r="U27" s="426">
        <v>0</v>
      </c>
      <c r="V27" s="125" t="s">
        <v>1</v>
      </c>
      <c r="W27" s="425">
        <v>0</v>
      </c>
      <c r="X27" s="426">
        <v>0</v>
      </c>
      <c r="Y27" s="426">
        <v>0</v>
      </c>
      <c r="Z27" s="426">
        <v>0</v>
      </c>
      <c r="AA27" s="125" t="s">
        <v>1</v>
      </c>
      <c r="AB27" s="425">
        <v>0</v>
      </c>
      <c r="AC27" s="426">
        <v>0</v>
      </c>
      <c r="AD27" s="426">
        <v>0</v>
      </c>
      <c r="AE27" s="440">
        <v>0</v>
      </c>
      <c r="AF27" s="238" t="s">
        <v>1</v>
      </c>
      <c r="AG27" s="184" t="s">
        <v>20</v>
      </c>
      <c r="AH27" s="184" t="s">
        <v>132</v>
      </c>
      <c r="AI27" s="41" t="s">
        <v>1</v>
      </c>
    </row>
    <row r="28" spans="1:35" ht="12.75">
      <c r="A28" s="283"/>
      <c r="B28" s="105" t="s">
        <v>131</v>
      </c>
      <c r="C28" s="427">
        <v>0</v>
      </c>
      <c r="D28" s="428">
        <v>0</v>
      </c>
      <c r="E28" s="428">
        <v>0</v>
      </c>
      <c r="F28" s="428">
        <v>0</v>
      </c>
      <c r="G28" s="113" t="s">
        <v>1</v>
      </c>
      <c r="H28" s="427">
        <v>0</v>
      </c>
      <c r="I28" s="428">
        <v>0</v>
      </c>
      <c r="J28" s="428">
        <v>0</v>
      </c>
      <c r="K28" s="428">
        <v>0</v>
      </c>
      <c r="L28" s="113" t="s">
        <v>1</v>
      </c>
      <c r="M28" s="427">
        <v>0</v>
      </c>
      <c r="N28" s="428">
        <v>0</v>
      </c>
      <c r="O28" s="428">
        <v>0</v>
      </c>
      <c r="P28" s="428">
        <v>0</v>
      </c>
      <c r="Q28" s="113" t="s">
        <v>1</v>
      </c>
      <c r="R28" s="427">
        <v>0</v>
      </c>
      <c r="S28" s="428">
        <v>0</v>
      </c>
      <c r="T28" s="428">
        <v>0</v>
      </c>
      <c r="U28" s="428">
        <v>0</v>
      </c>
      <c r="V28" s="113" t="s">
        <v>1</v>
      </c>
      <c r="W28" s="427">
        <v>0</v>
      </c>
      <c r="X28" s="428">
        <v>0</v>
      </c>
      <c r="Y28" s="428">
        <v>0</v>
      </c>
      <c r="Z28" s="428">
        <v>0</v>
      </c>
      <c r="AA28" s="113" t="s">
        <v>1</v>
      </c>
      <c r="AB28" s="427">
        <v>0</v>
      </c>
      <c r="AC28" s="428">
        <v>0</v>
      </c>
      <c r="AD28" s="428">
        <v>0</v>
      </c>
      <c r="AE28" s="441">
        <v>0</v>
      </c>
      <c r="AF28" s="238" t="s">
        <v>1</v>
      </c>
      <c r="AG28" s="184" t="s">
        <v>20</v>
      </c>
      <c r="AH28" s="184" t="s">
        <v>131</v>
      </c>
      <c r="AI28" s="41" t="s">
        <v>1</v>
      </c>
    </row>
    <row r="29" spans="1:35" ht="12.75">
      <c r="A29" s="283"/>
      <c r="B29" s="105" t="s">
        <v>133</v>
      </c>
      <c r="C29" s="427">
        <v>0</v>
      </c>
      <c r="D29" s="428">
        <v>0</v>
      </c>
      <c r="E29" s="428">
        <v>0</v>
      </c>
      <c r="F29" s="428">
        <v>0</v>
      </c>
      <c r="G29" s="113" t="s">
        <v>1</v>
      </c>
      <c r="H29" s="427">
        <v>0</v>
      </c>
      <c r="I29" s="428">
        <v>0</v>
      </c>
      <c r="J29" s="428">
        <v>0</v>
      </c>
      <c r="K29" s="428">
        <v>0</v>
      </c>
      <c r="L29" s="113" t="s">
        <v>1</v>
      </c>
      <c r="M29" s="427">
        <v>0</v>
      </c>
      <c r="N29" s="428">
        <v>0</v>
      </c>
      <c r="O29" s="428">
        <v>0</v>
      </c>
      <c r="P29" s="428">
        <v>0</v>
      </c>
      <c r="Q29" s="113" t="s">
        <v>1</v>
      </c>
      <c r="R29" s="427">
        <v>0</v>
      </c>
      <c r="S29" s="428">
        <v>0</v>
      </c>
      <c r="T29" s="428">
        <v>0</v>
      </c>
      <c r="U29" s="428">
        <v>0</v>
      </c>
      <c r="V29" s="113" t="s">
        <v>1</v>
      </c>
      <c r="W29" s="427">
        <v>0</v>
      </c>
      <c r="X29" s="428">
        <v>0</v>
      </c>
      <c r="Y29" s="428">
        <v>0</v>
      </c>
      <c r="Z29" s="428">
        <v>0</v>
      </c>
      <c r="AA29" s="113" t="s">
        <v>1</v>
      </c>
      <c r="AB29" s="427">
        <v>0</v>
      </c>
      <c r="AC29" s="428">
        <v>0</v>
      </c>
      <c r="AD29" s="428">
        <v>0</v>
      </c>
      <c r="AE29" s="441">
        <v>0</v>
      </c>
      <c r="AF29" s="238" t="s">
        <v>1</v>
      </c>
      <c r="AG29" s="184" t="s">
        <v>20</v>
      </c>
      <c r="AH29" s="184" t="s">
        <v>4</v>
      </c>
      <c r="AI29" s="41" t="s">
        <v>1</v>
      </c>
    </row>
    <row r="30" spans="1:35" ht="12.75">
      <c r="A30" s="291" t="s">
        <v>67</v>
      </c>
      <c r="B30" s="292" t="s">
        <v>132</v>
      </c>
      <c r="C30" s="425">
        <v>0</v>
      </c>
      <c r="D30" s="426">
        <v>0</v>
      </c>
      <c r="E30" s="426">
        <v>0</v>
      </c>
      <c r="F30" s="426">
        <v>0</v>
      </c>
      <c r="G30" s="125" t="s">
        <v>1</v>
      </c>
      <c r="H30" s="425">
        <v>0</v>
      </c>
      <c r="I30" s="426">
        <v>0</v>
      </c>
      <c r="J30" s="426">
        <v>0</v>
      </c>
      <c r="K30" s="426">
        <v>0</v>
      </c>
      <c r="L30" s="125" t="s">
        <v>1</v>
      </c>
      <c r="M30" s="425">
        <v>0</v>
      </c>
      <c r="N30" s="426">
        <v>0</v>
      </c>
      <c r="O30" s="426">
        <v>0</v>
      </c>
      <c r="P30" s="426">
        <v>0</v>
      </c>
      <c r="Q30" s="125" t="s">
        <v>1</v>
      </c>
      <c r="R30" s="425">
        <v>0</v>
      </c>
      <c r="S30" s="426">
        <v>0</v>
      </c>
      <c r="T30" s="426">
        <v>0</v>
      </c>
      <c r="U30" s="426">
        <v>0</v>
      </c>
      <c r="V30" s="125" t="s">
        <v>1</v>
      </c>
      <c r="W30" s="425">
        <v>0</v>
      </c>
      <c r="X30" s="426">
        <v>0</v>
      </c>
      <c r="Y30" s="426">
        <v>0</v>
      </c>
      <c r="Z30" s="426">
        <v>0</v>
      </c>
      <c r="AA30" s="125" t="s">
        <v>1</v>
      </c>
      <c r="AB30" s="425">
        <v>0</v>
      </c>
      <c r="AC30" s="426">
        <v>0</v>
      </c>
      <c r="AD30" s="426">
        <v>0</v>
      </c>
      <c r="AE30" s="440">
        <v>0</v>
      </c>
      <c r="AF30" s="238" t="s">
        <v>1</v>
      </c>
      <c r="AG30" s="184" t="s">
        <v>81</v>
      </c>
      <c r="AH30" s="184" t="s">
        <v>132</v>
      </c>
      <c r="AI30" s="41" t="s">
        <v>1</v>
      </c>
    </row>
    <row r="31" spans="1:35" ht="12.75">
      <c r="A31" s="283"/>
      <c r="B31" s="105" t="s">
        <v>131</v>
      </c>
      <c r="C31" s="427">
        <v>0</v>
      </c>
      <c r="D31" s="428">
        <v>0</v>
      </c>
      <c r="E31" s="428">
        <v>0</v>
      </c>
      <c r="F31" s="428">
        <v>0</v>
      </c>
      <c r="G31" s="113" t="s">
        <v>1</v>
      </c>
      <c r="H31" s="427">
        <v>0</v>
      </c>
      <c r="I31" s="428">
        <v>0</v>
      </c>
      <c r="J31" s="428">
        <v>0</v>
      </c>
      <c r="K31" s="428">
        <v>0</v>
      </c>
      <c r="L31" s="113" t="s">
        <v>1</v>
      </c>
      <c r="M31" s="427">
        <v>0</v>
      </c>
      <c r="N31" s="428">
        <v>0</v>
      </c>
      <c r="O31" s="428">
        <v>0</v>
      </c>
      <c r="P31" s="428">
        <v>0</v>
      </c>
      <c r="Q31" s="113" t="s">
        <v>1</v>
      </c>
      <c r="R31" s="427">
        <v>0</v>
      </c>
      <c r="S31" s="428">
        <v>0</v>
      </c>
      <c r="T31" s="428">
        <v>0</v>
      </c>
      <c r="U31" s="428">
        <v>0</v>
      </c>
      <c r="V31" s="113" t="s">
        <v>1</v>
      </c>
      <c r="W31" s="427">
        <v>0</v>
      </c>
      <c r="X31" s="428">
        <v>0</v>
      </c>
      <c r="Y31" s="428">
        <v>0</v>
      </c>
      <c r="Z31" s="428">
        <v>0</v>
      </c>
      <c r="AA31" s="113" t="s">
        <v>1</v>
      </c>
      <c r="AB31" s="427">
        <v>0</v>
      </c>
      <c r="AC31" s="428">
        <v>0</v>
      </c>
      <c r="AD31" s="428">
        <v>0</v>
      </c>
      <c r="AE31" s="441">
        <v>0</v>
      </c>
      <c r="AF31" s="238" t="s">
        <v>1</v>
      </c>
      <c r="AG31" s="184" t="s">
        <v>81</v>
      </c>
      <c r="AH31" s="184" t="s">
        <v>131</v>
      </c>
      <c r="AI31" s="238" t="s">
        <v>1</v>
      </c>
    </row>
    <row r="32" spans="1:35" ht="12.75">
      <c r="A32" s="283"/>
      <c r="B32" s="105" t="s">
        <v>133</v>
      </c>
      <c r="C32" s="427">
        <v>0</v>
      </c>
      <c r="D32" s="428">
        <v>0</v>
      </c>
      <c r="E32" s="428">
        <v>0</v>
      </c>
      <c r="F32" s="428">
        <v>0</v>
      </c>
      <c r="G32" s="113" t="s">
        <v>1</v>
      </c>
      <c r="H32" s="427">
        <v>0</v>
      </c>
      <c r="I32" s="428">
        <v>0</v>
      </c>
      <c r="J32" s="428">
        <v>0</v>
      </c>
      <c r="K32" s="428">
        <v>0</v>
      </c>
      <c r="L32" s="113" t="s">
        <v>1</v>
      </c>
      <c r="M32" s="427">
        <v>0</v>
      </c>
      <c r="N32" s="428">
        <v>0</v>
      </c>
      <c r="O32" s="428">
        <v>0</v>
      </c>
      <c r="P32" s="428">
        <v>0</v>
      </c>
      <c r="Q32" s="113" t="s">
        <v>1</v>
      </c>
      <c r="R32" s="427">
        <v>0</v>
      </c>
      <c r="S32" s="428">
        <v>0</v>
      </c>
      <c r="T32" s="428">
        <v>0</v>
      </c>
      <c r="U32" s="428">
        <v>0</v>
      </c>
      <c r="V32" s="113" t="s">
        <v>1</v>
      </c>
      <c r="W32" s="427">
        <v>0</v>
      </c>
      <c r="X32" s="428">
        <v>0</v>
      </c>
      <c r="Y32" s="428">
        <v>0</v>
      </c>
      <c r="Z32" s="428">
        <v>0</v>
      </c>
      <c r="AA32" s="113" t="s">
        <v>1</v>
      </c>
      <c r="AB32" s="427">
        <v>0</v>
      </c>
      <c r="AC32" s="428">
        <v>0</v>
      </c>
      <c r="AD32" s="428">
        <v>0</v>
      </c>
      <c r="AE32" s="441">
        <v>0</v>
      </c>
      <c r="AF32" s="238" t="s">
        <v>1</v>
      </c>
      <c r="AG32" s="184" t="s">
        <v>81</v>
      </c>
      <c r="AH32" s="184" t="s">
        <v>4</v>
      </c>
      <c r="AI32" s="41" t="s">
        <v>1</v>
      </c>
    </row>
    <row r="33" spans="1:35" ht="12.75">
      <c r="A33" s="291" t="s">
        <v>58</v>
      </c>
      <c r="B33" s="292" t="s">
        <v>132</v>
      </c>
      <c r="C33" s="49"/>
      <c r="D33" s="55"/>
      <c r="E33" s="426">
        <v>0</v>
      </c>
      <c r="F33" s="426">
        <v>0</v>
      </c>
      <c r="G33" s="125" t="s">
        <v>1</v>
      </c>
      <c r="H33" s="58"/>
      <c r="I33" s="50"/>
      <c r="J33" s="426">
        <v>0</v>
      </c>
      <c r="K33" s="426">
        <v>0</v>
      </c>
      <c r="L33" s="125" t="s">
        <v>1</v>
      </c>
      <c r="M33" s="49"/>
      <c r="N33" s="55"/>
      <c r="O33" s="426">
        <v>0</v>
      </c>
      <c r="P33" s="426">
        <v>0</v>
      </c>
      <c r="Q33" s="125" t="s">
        <v>1</v>
      </c>
      <c r="R33" s="58"/>
      <c r="S33" s="50"/>
      <c r="T33" s="426">
        <v>0</v>
      </c>
      <c r="U33" s="426">
        <v>0</v>
      </c>
      <c r="V33" s="125" t="s">
        <v>1</v>
      </c>
      <c r="W33" s="58"/>
      <c r="X33" s="55"/>
      <c r="Y33" s="426">
        <v>0</v>
      </c>
      <c r="Z33" s="426">
        <v>0</v>
      </c>
      <c r="AA33" s="125" t="s">
        <v>1</v>
      </c>
      <c r="AB33" s="58"/>
      <c r="AC33" s="50"/>
      <c r="AD33" s="426">
        <v>0</v>
      </c>
      <c r="AE33" s="440">
        <v>0</v>
      </c>
      <c r="AF33" s="238" t="s">
        <v>1</v>
      </c>
      <c r="AG33" s="184" t="s">
        <v>22</v>
      </c>
      <c r="AH33" s="184" t="s">
        <v>132</v>
      </c>
      <c r="AI33" s="41" t="s">
        <v>1</v>
      </c>
    </row>
    <row r="34" spans="1:35" ht="12.75">
      <c r="A34" s="283"/>
      <c r="B34" s="105" t="s">
        <v>131</v>
      </c>
      <c r="C34" s="51"/>
      <c r="D34" s="52"/>
      <c r="E34" s="428">
        <v>0</v>
      </c>
      <c r="F34" s="428">
        <v>0</v>
      </c>
      <c r="G34" s="113" t="s">
        <v>1</v>
      </c>
      <c r="H34" s="59"/>
      <c r="I34" s="60"/>
      <c r="J34" s="428">
        <v>0</v>
      </c>
      <c r="K34" s="428">
        <v>0</v>
      </c>
      <c r="L34" s="113" t="s">
        <v>1</v>
      </c>
      <c r="M34" s="51"/>
      <c r="N34" s="52"/>
      <c r="O34" s="428">
        <v>0</v>
      </c>
      <c r="P34" s="428">
        <v>0</v>
      </c>
      <c r="Q34" s="113" t="s">
        <v>1</v>
      </c>
      <c r="R34" s="59"/>
      <c r="S34" s="60"/>
      <c r="T34" s="428">
        <v>0</v>
      </c>
      <c r="U34" s="428">
        <v>0</v>
      </c>
      <c r="V34" s="113" t="s">
        <v>1</v>
      </c>
      <c r="W34" s="59"/>
      <c r="X34" s="52"/>
      <c r="Y34" s="428">
        <v>0</v>
      </c>
      <c r="Z34" s="428">
        <v>0</v>
      </c>
      <c r="AA34" s="113" t="s">
        <v>1</v>
      </c>
      <c r="AB34" s="59"/>
      <c r="AC34" s="60"/>
      <c r="AD34" s="428">
        <v>0</v>
      </c>
      <c r="AE34" s="441">
        <v>0</v>
      </c>
      <c r="AF34" s="238" t="s">
        <v>1</v>
      </c>
      <c r="AG34" s="184" t="s">
        <v>22</v>
      </c>
      <c r="AH34" s="184" t="s">
        <v>131</v>
      </c>
      <c r="AI34" s="41" t="s">
        <v>1</v>
      </c>
    </row>
    <row r="35" spans="1:35" ht="13.5" thickBot="1">
      <c r="A35" s="294"/>
      <c r="B35" s="105" t="s">
        <v>133</v>
      </c>
      <c r="C35" s="51"/>
      <c r="D35" s="52"/>
      <c r="E35" s="428">
        <v>0</v>
      </c>
      <c r="F35" s="428">
        <v>0</v>
      </c>
      <c r="G35" s="113" t="s">
        <v>1</v>
      </c>
      <c r="H35" s="59"/>
      <c r="I35" s="60"/>
      <c r="J35" s="428">
        <v>0</v>
      </c>
      <c r="K35" s="428">
        <v>0</v>
      </c>
      <c r="L35" s="113" t="s">
        <v>1</v>
      </c>
      <c r="M35" s="51"/>
      <c r="N35" s="52"/>
      <c r="O35" s="428">
        <v>0</v>
      </c>
      <c r="P35" s="428">
        <v>0</v>
      </c>
      <c r="Q35" s="113" t="s">
        <v>1</v>
      </c>
      <c r="R35" s="59"/>
      <c r="S35" s="60"/>
      <c r="T35" s="428">
        <v>0</v>
      </c>
      <c r="U35" s="428">
        <v>0</v>
      </c>
      <c r="V35" s="113" t="s">
        <v>1</v>
      </c>
      <c r="W35" s="59"/>
      <c r="X35" s="52"/>
      <c r="Y35" s="428">
        <v>0</v>
      </c>
      <c r="Z35" s="428">
        <v>0</v>
      </c>
      <c r="AA35" s="113" t="s">
        <v>1</v>
      </c>
      <c r="AB35" s="59"/>
      <c r="AC35" s="60"/>
      <c r="AD35" s="428">
        <v>0</v>
      </c>
      <c r="AE35" s="441">
        <v>0</v>
      </c>
      <c r="AF35" s="238" t="s">
        <v>1</v>
      </c>
      <c r="AG35" s="184" t="s">
        <v>22</v>
      </c>
      <c r="AH35" s="184" t="s">
        <v>4</v>
      </c>
      <c r="AI35" s="41" t="s">
        <v>1</v>
      </c>
    </row>
    <row r="36" spans="1:32" ht="12.75">
      <c r="A36" s="295" t="s">
        <v>48</v>
      </c>
      <c r="B36" s="296" t="s">
        <v>132</v>
      </c>
      <c r="C36" s="429">
        <f aca="true" t="shared" si="0" ref="C36:D38">C18+C21+C24+C27+C30</f>
        <v>0</v>
      </c>
      <c r="D36" s="429">
        <f t="shared" si="0"/>
        <v>0</v>
      </c>
      <c r="E36" s="429">
        <f aca="true" t="shared" si="1" ref="E36:F38">E18+E21+E24+E27+E30</f>
        <v>0</v>
      </c>
      <c r="F36" s="430">
        <f t="shared" si="1"/>
        <v>0</v>
      </c>
      <c r="G36" s="125" t="s">
        <v>1</v>
      </c>
      <c r="H36" s="429">
        <f aca="true" t="shared" si="2" ref="H36:I38">H18+H21+H24+H27+H30</f>
        <v>0</v>
      </c>
      <c r="I36" s="429">
        <f t="shared" si="2"/>
        <v>0</v>
      </c>
      <c r="J36" s="429">
        <f aca="true" t="shared" si="3" ref="J36:K38">J18+J21+J24+J27+J30</f>
        <v>0</v>
      </c>
      <c r="K36" s="429">
        <f t="shared" si="3"/>
        <v>0</v>
      </c>
      <c r="L36" s="125" t="s">
        <v>1</v>
      </c>
      <c r="M36" s="437">
        <f aca="true" t="shared" si="4" ref="M36:N38">M18+M21+M24+M27+M30</f>
        <v>0</v>
      </c>
      <c r="N36" s="429">
        <f t="shared" si="4"/>
        <v>0</v>
      </c>
      <c r="O36" s="429">
        <f aca="true" t="shared" si="5" ref="O36:P38">O18+O21+O24+O27+O30</f>
        <v>0</v>
      </c>
      <c r="P36" s="430">
        <f t="shared" si="5"/>
        <v>0</v>
      </c>
      <c r="Q36" s="125" t="s">
        <v>1</v>
      </c>
      <c r="R36" s="429">
        <f aca="true" t="shared" si="6" ref="R36:S38">R18+R21+R24+R27+R30</f>
        <v>0</v>
      </c>
      <c r="S36" s="429">
        <f t="shared" si="6"/>
        <v>0</v>
      </c>
      <c r="T36" s="429">
        <f aca="true" t="shared" si="7" ref="T36:U38">T18+T21+T24+T27+T30</f>
        <v>0</v>
      </c>
      <c r="U36" s="429">
        <f t="shared" si="7"/>
        <v>0</v>
      </c>
      <c r="V36" s="125" t="s">
        <v>1</v>
      </c>
      <c r="W36" s="437">
        <f aca="true" t="shared" si="8" ref="W36:Z38">W18+W21+W24+W27+W30</f>
        <v>0</v>
      </c>
      <c r="X36" s="429">
        <f t="shared" si="8"/>
        <v>0</v>
      </c>
      <c r="Y36" s="429">
        <f t="shared" si="8"/>
        <v>0</v>
      </c>
      <c r="Z36" s="430">
        <f t="shared" si="8"/>
        <v>0</v>
      </c>
      <c r="AA36" s="125" t="s">
        <v>1</v>
      </c>
      <c r="AB36" s="429">
        <f aca="true" t="shared" si="9" ref="AB36:AE38">AB18+AB21+AB24+AB27+AB30</f>
        <v>0</v>
      </c>
      <c r="AC36" s="429">
        <f t="shared" si="9"/>
        <v>0</v>
      </c>
      <c r="AD36" s="429">
        <f t="shared" si="9"/>
        <v>0</v>
      </c>
      <c r="AE36" s="442">
        <f t="shared" si="9"/>
        <v>0</v>
      </c>
      <c r="AF36" s="238"/>
    </row>
    <row r="37" spans="1:32" ht="12.75">
      <c r="A37" s="297"/>
      <c r="B37" s="298" t="s">
        <v>131</v>
      </c>
      <c r="C37" s="431">
        <f t="shared" si="0"/>
        <v>0</v>
      </c>
      <c r="D37" s="431">
        <f t="shared" si="0"/>
        <v>0</v>
      </c>
      <c r="E37" s="431">
        <f t="shared" si="1"/>
        <v>0</v>
      </c>
      <c r="F37" s="432">
        <f t="shared" si="1"/>
        <v>0</v>
      </c>
      <c r="G37" s="113" t="s">
        <v>1</v>
      </c>
      <c r="H37" s="431">
        <f t="shared" si="2"/>
        <v>0</v>
      </c>
      <c r="I37" s="431">
        <f t="shared" si="2"/>
        <v>0</v>
      </c>
      <c r="J37" s="431">
        <f t="shared" si="3"/>
        <v>0</v>
      </c>
      <c r="K37" s="431">
        <f t="shared" si="3"/>
        <v>0</v>
      </c>
      <c r="L37" s="113" t="s">
        <v>1</v>
      </c>
      <c r="M37" s="433">
        <f t="shared" si="4"/>
        <v>0</v>
      </c>
      <c r="N37" s="431">
        <f t="shared" si="4"/>
        <v>0</v>
      </c>
      <c r="O37" s="431">
        <f t="shared" si="5"/>
        <v>0</v>
      </c>
      <c r="P37" s="432">
        <f t="shared" si="5"/>
        <v>0</v>
      </c>
      <c r="Q37" s="113" t="s">
        <v>1</v>
      </c>
      <c r="R37" s="431">
        <f t="shared" si="6"/>
        <v>0</v>
      </c>
      <c r="S37" s="431">
        <f t="shared" si="6"/>
        <v>0</v>
      </c>
      <c r="T37" s="431">
        <f t="shared" si="7"/>
        <v>0</v>
      </c>
      <c r="U37" s="431">
        <f t="shared" si="7"/>
        <v>0</v>
      </c>
      <c r="V37" s="113" t="s">
        <v>1</v>
      </c>
      <c r="W37" s="433">
        <f t="shared" si="8"/>
        <v>0</v>
      </c>
      <c r="X37" s="431">
        <f t="shared" si="8"/>
        <v>0</v>
      </c>
      <c r="Y37" s="431">
        <f t="shared" si="8"/>
        <v>0</v>
      </c>
      <c r="Z37" s="432">
        <f t="shared" si="8"/>
        <v>0</v>
      </c>
      <c r="AA37" s="113" t="s">
        <v>1</v>
      </c>
      <c r="AB37" s="431">
        <f t="shared" si="9"/>
        <v>0</v>
      </c>
      <c r="AC37" s="431">
        <f t="shared" si="9"/>
        <v>0</v>
      </c>
      <c r="AD37" s="431">
        <f t="shared" si="9"/>
        <v>0</v>
      </c>
      <c r="AE37" s="443">
        <f t="shared" si="9"/>
        <v>0</v>
      </c>
      <c r="AF37" s="238"/>
    </row>
    <row r="38" spans="1:31" ht="12.75">
      <c r="A38" s="294"/>
      <c r="B38" s="105" t="s">
        <v>133</v>
      </c>
      <c r="C38" s="433">
        <f t="shared" si="0"/>
        <v>0</v>
      </c>
      <c r="D38" s="434">
        <f t="shared" si="0"/>
        <v>0</v>
      </c>
      <c r="E38" s="431">
        <f t="shared" si="1"/>
        <v>0</v>
      </c>
      <c r="F38" s="434">
        <f t="shared" si="1"/>
        <v>0</v>
      </c>
      <c r="G38" s="113" t="s">
        <v>1</v>
      </c>
      <c r="H38" s="433">
        <f t="shared" si="2"/>
        <v>0</v>
      </c>
      <c r="I38" s="434">
        <f t="shared" si="2"/>
        <v>0</v>
      </c>
      <c r="J38" s="431">
        <f t="shared" si="3"/>
        <v>0</v>
      </c>
      <c r="K38" s="434">
        <f t="shared" si="3"/>
        <v>0</v>
      </c>
      <c r="L38" s="113" t="s">
        <v>1</v>
      </c>
      <c r="M38" s="433">
        <f t="shared" si="4"/>
        <v>0</v>
      </c>
      <c r="N38" s="434">
        <f t="shared" si="4"/>
        <v>0</v>
      </c>
      <c r="O38" s="431">
        <f t="shared" si="5"/>
        <v>0</v>
      </c>
      <c r="P38" s="434">
        <f t="shared" si="5"/>
        <v>0</v>
      </c>
      <c r="Q38" s="113" t="s">
        <v>1</v>
      </c>
      <c r="R38" s="433">
        <f t="shared" si="6"/>
        <v>0</v>
      </c>
      <c r="S38" s="434">
        <f t="shared" si="6"/>
        <v>0</v>
      </c>
      <c r="T38" s="431">
        <f t="shared" si="7"/>
        <v>0</v>
      </c>
      <c r="U38" s="434">
        <f t="shared" si="7"/>
        <v>0</v>
      </c>
      <c r="V38" s="113" t="s">
        <v>1</v>
      </c>
      <c r="W38" s="438">
        <f t="shared" si="8"/>
        <v>0</v>
      </c>
      <c r="X38" s="431">
        <f t="shared" si="8"/>
        <v>0</v>
      </c>
      <c r="Y38" s="434">
        <f t="shared" si="8"/>
        <v>0</v>
      </c>
      <c r="Z38" s="432">
        <f t="shared" si="8"/>
        <v>0</v>
      </c>
      <c r="AA38" s="113" t="s">
        <v>1</v>
      </c>
      <c r="AB38" s="433">
        <f t="shared" si="9"/>
        <v>0</v>
      </c>
      <c r="AC38" s="434">
        <f t="shared" si="9"/>
        <v>0</v>
      </c>
      <c r="AD38" s="431">
        <f t="shared" si="9"/>
        <v>0</v>
      </c>
      <c r="AE38" s="443">
        <f t="shared" si="9"/>
        <v>0</v>
      </c>
    </row>
    <row r="39" spans="1:31" ht="13.5" thickBot="1">
      <c r="A39" s="299"/>
      <c r="B39" s="300" t="s">
        <v>29</v>
      </c>
      <c r="C39" s="435">
        <f>C36+C37+C38</f>
        <v>0</v>
      </c>
      <c r="D39" s="436">
        <f>D36+D37+D38</f>
        <v>0</v>
      </c>
      <c r="E39" s="436">
        <f>E36+E37+E38</f>
        <v>0</v>
      </c>
      <c r="F39" s="436">
        <f>F36+F37+F38</f>
        <v>0</v>
      </c>
      <c r="G39" s="301"/>
      <c r="H39" s="435">
        <f>H36+H37+H38</f>
        <v>0</v>
      </c>
      <c r="I39" s="436">
        <f>I36+I37+I38</f>
        <v>0</v>
      </c>
      <c r="J39" s="436">
        <f>J36+J37+J38</f>
        <v>0</v>
      </c>
      <c r="K39" s="436">
        <f>K36+K37+K38</f>
        <v>0</v>
      </c>
      <c r="L39" s="301"/>
      <c r="M39" s="435">
        <f>M36+M37+M38</f>
        <v>0</v>
      </c>
      <c r="N39" s="436">
        <f>N36+N37+N38</f>
        <v>0</v>
      </c>
      <c r="O39" s="436">
        <f>O36+O37+O38</f>
        <v>0</v>
      </c>
      <c r="P39" s="436">
        <f>P36+P37+P38</f>
        <v>0</v>
      </c>
      <c r="Q39" s="301"/>
      <c r="R39" s="435">
        <f>R36+R37+R38</f>
        <v>0</v>
      </c>
      <c r="S39" s="436">
        <f>S36+S37+S38</f>
        <v>0</v>
      </c>
      <c r="T39" s="436">
        <f>T36+T37+T38</f>
        <v>0</v>
      </c>
      <c r="U39" s="436">
        <f>U36+U37+U38</f>
        <v>0</v>
      </c>
      <c r="V39" s="301"/>
      <c r="W39" s="435">
        <f>W36+W37+W38</f>
        <v>0</v>
      </c>
      <c r="X39" s="436">
        <f>X36+X37+X38</f>
        <v>0</v>
      </c>
      <c r="Y39" s="436">
        <f>Y36+Y37+Y38</f>
        <v>0</v>
      </c>
      <c r="Z39" s="439">
        <f>Z36+Z37+Z38</f>
        <v>0</v>
      </c>
      <c r="AA39" s="301"/>
      <c r="AB39" s="436">
        <f>AB36+AB37+AB38</f>
        <v>0</v>
      </c>
      <c r="AC39" s="436">
        <f>AC36+AC37+AC38</f>
        <v>0</v>
      </c>
      <c r="AD39" s="436">
        <f>AD36+AD37+AD38</f>
        <v>0</v>
      </c>
      <c r="AE39" s="444">
        <f>AE36+AE37+AE38</f>
        <v>0</v>
      </c>
    </row>
    <row r="41" spans="1:62" s="67" customFormat="1" ht="12.75">
      <c r="A41" s="68" t="s">
        <v>223</v>
      </c>
      <c r="H41" s="329"/>
      <c r="BJ41" s="71"/>
    </row>
    <row r="42" spans="1:62" s="67" customFormat="1" ht="12.75">
      <c r="A42" s="68" t="s">
        <v>210</v>
      </c>
      <c r="BJ42" s="71"/>
    </row>
    <row r="43" s="67" customFormat="1" ht="12.75">
      <c r="A43" s="67">
        <f>C58&amp;D58&amp;E58&amp;F58&amp;H58&amp;I58&amp;J58&amp;K58&amp;M58&amp;N58&amp;O58&amp;P58&amp;R58&amp;S58&amp;T58&amp;U58&amp;W58&amp;X58&amp;Y58&amp;Z58&amp;AB58&amp;AC58&amp;AD58&amp;AE58</f>
      </c>
    </row>
    <row r="44" s="67" customFormat="1" ht="15">
      <c r="H44" s="330"/>
    </row>
    <row r="45" s="67" customFormat="1" ht="12.75">
      <c r="A45" s="71" t="s">
        <v>214</v>
      </c>
    </row>
    <row r="46" s="67" customFormat="1" ht="12.75">
      <c r="A46" s="67">
        <f>E84&amp;F84</f>
      </c>
    </row>
    <row r="47" s="67" customFormat="1" ht="12.75"/>
    <row r="48" spans="1:93" s="67" customFormat="1" ht="12.75">
      <c r="A48" s="68" t="s">
        <v>224</v>
      </c>
      <c r="B48" s="69"/>
      <c r="C48" s="70"/>
      <c r="D48" s="183"/>
      <c r="E48" s="183"/>
      <c r="F48" s="183"/>
      <c r="G48" s="183"/>
      <c r="H48" s="41"/>
      <c r="I48" s="183"/>
      <c r="J48" s="183"/>
      <c r="K48" s="183"/>
      <c r="L48" s="183"/>
      <c r="M48" s="41"/>
      <c r="N48" s="183"/>
      <c r="O48" s="183"/>
      <c r="P48" s="183"/>
      <c r="Q48" s="183"/>
      <c r="R48" s="41"/>
      <c r="S48" s="183"/>
      <c r="T48" s="183"/>
      <c r="U48" s="183"/>
      <c r="V48" s="183"/>
      <c r="W48" s="41"/>
      <c r="X48" s="42"/>
      <c r="Y48" s="42"/>
      <c r="Z48" s="42"/>
      <c r="AA48" s="42"/>
      <c r="AB48" s="41"/>
      <c r="AC48" s="183"/>
      <c r="AD48" s="183"/>
      <c r="AE48" s="183"/>
      <c r="AF48" s="183"/>
      <c r="AG48" s="41"/>
      <c r="AH48" s="183"/>
      <c r="AI48" s="183"/>
      <c r="AJ48" s="41"/>
      <c r="AL48" s="183"/>
      <c r="AM48" s="183"/>
      <c r="AN48" s="183"/>
      <c r="AO48" s="183"/>
      <c r="AP48" s="41"/>
      <c r="AQ48" s="183"/>
      <c r="AR48" s="183"/>
      <c r="AS48" s="183"/>
      <c r="AT48" s="183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Q48" s="69"/>
      <c r="BR48" s="70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</row>
    <row r="49" ht="12.75">
      <c r="A49" s="67">
        <f>F62&amp;K62&amp;P62&amp;U62&amp;Z62&amp;AE62</f>
      </c>
    </row>
    <row r="52" ht="12.75" hidden="1"/>
    <row r="53" ht="12.75" hidden="1"/>
    <row r="54" spans="1:28" ht="12.75" hidden="1">
      <c r="A54" s="69" t="s">
        <v>233</v>
      </c>
      <c r="C54" s="184" t="s">
        <v>180</v>
      </c>
      <c r="H54" s="184" t="s">
        <v>181</v>
      </c>
      <c r="M54" s="184" t="s">
        <v>182</v>
      </c>
      <c r="R54" s="184" t="s">
        <v>183</v>
      </c>
      <c r="W54" s="184" t="s">
        <v>184</v>
      </c>
      <c r="AB54" s="184" t="s">
        <v>185</v>
      </c>
    </row>
    <row r="55" spans="1:93" s="67" customFormat="1" ht="12.75" hidden="1">
      <c r="A55" s="69" t="s">
        <v>1</v>
      </c>
      <c r="B55" s="69"/>
      <c r="C55" s="183">
        <f aca="true" t="shared" si="10" ref="C55:F57">IF(TRUNC(C36)&lt;&gt;C36,"Column "&amp;$C$8&amp;", "&amp;"Full-time and sandwich, "&amp;C$16&amp;", Level "&amp;$B36&amp;"; ","")</f>
      </c>
      <c r="D55" s="183">
        <f t="shared" si="10"/>
      </c>
      <c r="E55" s="183">
        <f t="shared" si="10"/>
      </c>
      <c r="F55" s="183">
        <f t="shared" si="10"/>
      </c>
      <c r="G55" s="183"/>
      <c r="H55" s="183">
        <f aca="true" t="shared" si="11" ref="H55:K57">IF(TRUNC(H36)&lt;&gt;H36,"Column "&amp;$C$8&amp;", "&amp;"Full-time and sandwich, "&amp;H$16&amp;", Level "&amp;$B36&amp;"; ","")</f>
      </c>
      <c r="I55" s="183">
        <f t="shared" si="11"/>
      </c>
      <c r="J55" s="183">
        <f t="shared" si="11"/>
      </c>
      <c r="K55" s="183">
        <f t="shared" si="11"/>
      </c>
      <c r="L55" s="183"/>
      <c r="M55" s="183">
        <f aca="true" t="shared" si="12" ref="M55:P57">IF(TRUNC(M36)&lt;&gt;M36,"Column "&amp;$C$8&amp;", "&amp;"Full-time and sandwich, "&amp;M$16&amp;", Level "&amp;$B36&amp;"; ","")</f>
      </c>
      <c r="N55" s="183">
        <f t="shared" si="12"/>
      </c>
      <c r="O55" s="183">
        <f t="shared" si="12"/>
      </c>
      <c r="P55" s="183">
        <f t="shared" si="12"/>
      </c>
      <c r="Q55" s="183"/>
      <c r="R55" s="183">
        <f aca="true" t="shared" si="13" ref="R55:U57">IF(TRUNC(R36)&lt;&gt;R36,"Column "&amp;$R$8&amp;", "&amp;"Full-time and sandwich, "&amp;R$16&amp;", Level "&amp;$B36&amp;"; ","")</f>
      </c>
      <c r="S55" s="183">
        <f t="shared" si="13"/>
      </c>
      <c r="T55" s="183">
        <f t="shared" si="13"/>
      </c>
      <c r="U55" s="183">
        <f t="shared" si="13"/>
      </c>
      <c r="V55" s="183"/>
      <c r="W55" s="183">
        <f aca="true" t="shared" si="14" ref="W55:Z57">IF(TRUNC(W36)&lt;&gt;W36,"Column "&amp;$R$8&amp;", "&amp;"Sandwich year-out, "&amp;W$16&amp;", Level "&amp;$B36&amp;"; ","")</f>
      </c>
      <c r="X55" s="183">
        <f t="shared" si="14"/>
      </c>
      <c r="Y55" s="183">
        <f t="shared" si="14"/>
      </c>
      <c r="Z55" s="183">
        <f t="shared" si="14"/>
      </c>
      <c r="AA55" s="183"/>
      <c r="AB55" s="183">
        <f aca="true" t="shared" si="15" ref="AB55:AE57">IF(TRUNC(AB36)&lt;&gt;AB36,"Column "&amp;$R$8&amp;", "&amp;"Part-time, "&amp;AB$16&amp;", Level "&amp;$B36&amp;"; ","")</f>
      </c>
      <c r="AC55" s="183">
        <f t="shared" si="15"/>
      </c>
      <c r="AD55" s="183">
        <f t="shared" si="15"/>
      </c>
      <c r="AE55" s="183">
        <f t="shared" si="15"/>
      </c>
      <c r="AF55" s="41"/>
      <c r="AG55" s="183"/>
      <c r="AH55" s="183">
        <f aca="true" t="shared" si="16" ref="AH55:AI57">IF(TRUNC(AI36)&lt;&gt;AI36,"Column "&amp;$AI$8&amp;", Wholly franchised-out to "&amp;AI$15&amp;", Level "&amp;$C36&amp;"; ","")</f>
      </c>
      <c r="AI55" s="183">
        <f t="shared" si="16"/>
      </c>
      <c r="AJ55" s="183">
        <f>IF(TRUNC(AK36)&lt;&gt;AK36,"Column "&amp;$AI$8&amp;", Partially franchised-out to "&amp;AK$15&amp;", Level "&amp;$C36&amp;"; ","")</f>
      </c>
      <c r="AL55" s="183">
        <f aca="true" t="shared" si="17" ref="AL55:AM57">IF(TRUNC(AL36)&lt;&gt;AL36,"Column "&amp;$AI$8&amp;", Partially franchised-out to "&amp;AL$15&amp;", Level "&amp;$C36&amp;"; ","")</f>
      </c>
      <c r="AM55" s="183">
        <f t="shared" si="17"/>
      </c>
      <c r="AN55" s="183"/>
      <c r="AO55" s="41"/>
      <c r="AP55" s="41"/>
      <c r="AQ55" s="183"/>
      <c r="AR55" s="183"/>
      <c r="AS55" s="183"/>
      <c r="AT55" s="183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P55" s="69"/>
      <c r="BQ55" s="69"/>
      <c r="BR55" s="70"/>
      <c r="BS55" s="69"/>
      <c r="BT55" s="69"/>
      <c r="BU55" s="69">
        <f>IF(TRUNC(BU40)&lt;&gt;BU40,"Level "&amp;$BQ40&amp;", Column"&amp;BU$52&amp;","&amp;BU$15&amp;";","")</f>
      </c>
      <c r="BV55" s="69"/>
      <c r="BW55" s="69">
        <f>IF(TRUNC(BW40)&lt;&gt;BW40,"Level "&amp;$BQ40&amp;", Column"&amp;BW$52&amp;","&amp;BW$15&amp;";","")</f>
      </c>
      <c r="BX55" s="69"/>
      <c r="BY55" s="69">
        <f>IF(TRUNC(BY40)&lt;&gt;BY40,"Level "&amp;$BQ40&amp;", Column"&amp;BY$52&amp;","&amp;BY$15&amp;";","")</f>
      </c>
      <c r="BZ55" s="69"/>
      <c r="CA55" s="69">
        <f>IF(TRUNC(CA40)&lt;&gt;CA40,"Level "&amp;$BQ40&amp;", Column"&amp;CA$52&amp;","&amp;CA$15&amp;";","")</f>
      </c>
      <c r="CB55" s="69"/>
      <c r="CC55" s="69">
        <f>IF(TRUNC(CC40)&lt;&gt;CC40,"Level "&amp;$BQ40&amp;", Column"&amp;CC$52&amp;","&amp;CC$15&amp;";","")</f>
      </c>
      <c r="CD55" s="69" t="e">
        <f>#REF!&amp;#REF!&amp;#REF!&amp;CD52&amp;CD53&amp;CD54</f>
        <v>#REF!</v>
      </c>
      <c r="CE55" s="69" t="e">
        <f>#REF!&amp;#REF!&amp;#REF!&amp;CE52&amp;CE53&amp;CE54</f>
        <v>#REF!</v>
      </c>
      <c r="CF55" s="69" t="e">
        <f>#REF!&amp;#REF!&amp;#REF!&amp;CF52&amp;CF53&amp;CF54</f>
        <v>#REF!</v>
      </c>
      <c r="CG55" s="69" t="e">
        <f>#REF!&amp;#REF!&amp;#REF!&amp;CG52&amp;CG53&amp;CG54</f>
        <v>#REF!</v>
      </c>
      <c r="CH55" s="69" t="e">
        <f>#REF!&amp;#REF!&amp;#REF!&amp;CH52&amp;CH53&amp;CH54</f>
        <v>#REF!</v>
      </c>
      <c r="CI55" s="69" t="e">
        <f>#REF!&amp;#REF!&amp;#REF!&amp;CI52&amp;CI53&amp;CI54</f>
        <v>#REF!</v>
      </c>
      <c r="CJ55" s="69" t="e">
        <f>#REF!&amp;#REF!&amp;#REF!&amp;CJ52&amp;CJ53&amp;CJ54</f>
        <v>#REF!</v>
      </c>
      <c r="CK55" s="69" t="e">
        <f>#REF!&amp;#REF!&amp;#REF!&amp;CK52&amp;CK53&amp;CK54</f>
        <v>#REF!</v>
      </c>
      <c r="CL55" s="69" t="e">
        <f>#REF!&amp;#REF!&amp;#REF!&amp;CL52&amp;CL53&amp;CL54</f>
        <v>#REF!</v>
      </c>
      <c r="CM55" s="69" t="e">
        <f>#REF!&amp;#REF!&amp;#REF!&amp;CM52&amp;CM53&amp;CM54</f>
        <v>#REF!</v>
      </c>
      <c r="CN55" s="69" t="e">
        <f>#REF!&amp;#REF!&amp;#REF!&amp;CN52&amp;CN53&amp;CN54</f>
        <v>#REF!</v>
      </c>
      <c r="CO55" s="69"/>
    </row>
    <row r="56" spans="1:93" s="67" customFormat="1" ht="12.75" hidden="1">
      <c r="A56" s="69" t="s">
        <v>1</v>
      </c>
      <c r="B56" s="69"/>
      <c r="C56" s="183">
        <f>IF(TRUNC(C37)&lt;&gt;C37,"Column "&amp;$C$8&amp;", "&amp;"Full-time and sandwich, "&amp;C$16&amp;", Level "&amp;$B37&amp;"; ","")</f>
      </c>
      <c r="D56" s="183">
        <f t="shared" si="10"/>
      </c>
      <c r="E56" s="183">
        <f t="shared" si="10"/>
      </c>
      <c r="F56" s="183">
        <f t="shared" si="10"/>
      </c>
      <c r="G56" s="183"/>
      <c r="H56" s="183">
        <f t="shared" si="11"/>
      </c>
      <c r="I56" s="183">
        <f t="shared" si="11"/>
      </c>
      <c r="J56" s="183">
        <f t="shared" si="11"/>
      </c>
      <c r="K56" s="183">
        <f t="shared" si="11"/>
      </c>
      <c r="L56" s="183"/>
      <c r="M56" s="183">
        <f t="shared" si="12"/>
      </c>
      <c r="N56" s="183">
        <f t="shared" si="12"/>
      </c>
      <c r="O56" s="183">
        <f t="shared" si="12"/>
      </c>
      <c r="P56" s="183">
        <f t="shared" si="12"/>
      </c>
      <c r="Q56" s="183"/>
      <c r="R56" s="183">
        <f t="shared" si="13"/>
      </c>
      <c r="S56" s="183">
        <f t="shared" si="13"/>
      </c>
      <c r="T56" s="183">
        <f t="shared" si="13"/>
      </c>
      <c r="U56" s="183">
        <f t="shared" si="13"/>
      </c>
      <c r="V56" s="183"/>
      <c r="W56" s="183">
        <f t="shared" si="14"/>
      </c>
      <c r="X56" s="183">
        <f>IF(TRUNC(X37)&lt;&gt;X37,"Column "&amp;$R$8&amp;", "&amp;"Sandwich year-out, "&amp;X$16&amp;", Level "&amp;$B37&amp;"; ","")</f>
      </c>
      <c r="Y56" s="183">
        <f t="shared" si="14"/>
      </c>
      <c r="Z56" s="183">
        <f t="shared" si="14"/>
      </c>
      <c r="AA56" s="183"/>
      <c r="AB56" s="183">
        <f t="shared" si="15"/>
      </c>
      <c r="AC56" s="183">
        <f t="shared" si="15"/>
      </c>
      <c r="AD56" s="183">
        <f t="shared" si="15"/>
      </c>
      <c r="AE56" s="183">
        <f t="shared" si="15"/>
      </c>
      <c r="AF56" s="41"/>
      <c r="AG56" s="183"/>
      <c r="AH56" s="183">
        <f t="shared" si="16"/>
      </c>
      <c r="AI56" s="183">
        <f t="shared" si="16"/>
      </c>
      <c r="AJ56" s="183">
        <f>IF(TRUNC(AK37)&lt;&gt;AK37,"Column "&amp;$AI$8&amp;", Partially franchised-out to "&amp;AK$15&amp;", Level "&amp;$C37&amp;"; ","")</f>
      </c>
      <c r="AL56" s="183">
        <f t="shared" si="17"/>
      </c>
      <c r="AM56" s="183">
        <f t="shared" si="17"/>
      </c>
      <c r="AN56" s="183"/>
      <c r="AO56" s="41"/>
      <c r="AP56" s="41"/>
      <c r="AQ56" s="183"/>
      <c r="AR56" s="183"/>
      <c r="AS56" s="183"/>
      <c r="AT56" s="183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P56" s="69"/>
      <c r="BQ56" s="69"/>
      <c r="BR56" s="70"/>
      <c r="BS56" s="69"/>
      <c r="BT56" s="69"/>
      <c r="BU56" s="69">
        <f>IF(TRUNC(BU41)&lt;&gt;BU41,"Level "&amp;$BQ41&amp;", Column"&amp;BU$52&amp;","&amp;BU$15&amp;";","")</f>
      </c>
      <c r="BV56" s="69"/>
      <c r="BW56" s="69">
        <f>IF(TRUNC(BW41)&lt;&gt;BW41,"Level "&amp;$BQ41&amp;", Column"&amp;BW$52&amp;","&amp;BW$15&amp;";","")</f>
      </c>
      <c r="BX56" s="69"/>
      <c r="BY56" s="69">
        <f>IF(TRUNC(BY41)&lt;&gt;BY41,"Level "&amp;$BQ41&amp;", Column"&amp;BY$52&amp;","&amp;BY$15&amp;";","")</f>
      </c>
      <c r="BZ56" s="69"/>
      <c r="CA56" s="69">
        <f>IF(TRUNC(CA41)&lt;&gt;CA41,"Level "&amp;$BQ41&amp;", Column"&amp;CA$52&amp;","&amp;CA$15&amp;";","")</f>
      </c>
      <c r="CB56" s="69"/>
      <c r="CC56" s="69">
        <f>IF(TRUNC(CC41)&lt;&gt;CC41,"Level "&amp;$BQ41&amp;", Column"&amp;CC$52&amp;","&amp;CC$15&amp;";","")</f>
      </c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</row>
    <row r="57" spans="1:93" s="67" customFormat="1" ht="12.75" hidden="1">
      <c r="A57" s="69" t="s">
        <v>1</v>
      </c>
      <c r="B57" s="69"/>
      <c r="C57" s="183">
        <f t="shared" si="10"/>
      </c>
      <c r="D57" s="183">
        <f t="shared" si="10"/>
      </c>
      <c r="E57" s="183">
        <f t="shared" si="10"/>
      </c>
      <c r="F57" s="183">
        <f t="shared" si="10"/>
      </c>
      <c r="G57" s="183"/>
      <c r="H57" s="183">
        <f t="shared" si="11"/>
      </c>
      <c r="I57" s="183">
        <f t="shared" si="11"/>
      </c>
      <c r="J57" s="183">
        <f t="shared" si="11"/>
      </c>
      <c r="K57" s="183">
        <f>IF(TRUNC(K38)&lt;&gt;K38,"Column "&amp;$C$8&amp;", "&amp;"Full-time and sandwich, "&amp;K$16&amp;", Level "&amp;$B38&amp;"; ","")</f>
      </c>
      <c r="L57" s="183"/>
      <c r="M57" s="183">
        <f t="shared" si="12"/>
      </c>
      <c r="N57" s="183">
        <f>IF(TRUNC(N38)&lt;&gt;N38,"Column "&amp;$C$8&amp;", "&amp;"Full-time and sandwich, "&amp;N$16&amp;", Level "&amp;$B38&amp;"; ","")</f>
      </c>
      <c r="O57" s="183">
        <f t="shared" si="12"/>
      </c>
      <c r="P57" s="183">
        <f t="shared" si="12"/>
      </c>
      <c r="Q57" s="183"/>
      <c r="R57" s="183">
        <f t="shared" si="13"/>
      </c>
      <c r="S57" s="183">
        <f t="shared" si="13"/>
      </c>
      <c r="T57" s="183">
        <f t="shared" si="13"/>
      </c>
      <c r="U57" s="183">
        <f>IF(TRUNC(U38)&lt;&gt;U38,"Column "&amp;$R$8&amp;", "&amp;"Full-time and sandwich, "&amp;U$16&amp;", Level "&amp;$B38&amp;"; ","")</f>
      </c>
      <c r="V57" s="183"/>
      <c r="W57" s="183">
        <f t="shared" si="14"/>
      </c>
      <c r="X57" s="183">
        <f t="shared" si="14"/>
      </c>
      <c r="Y57" s="183">
        <f t="shared" si="14"/>
      </c>
      <c r="Z57" s="183">
        <f t="shared" si="14"/>
      </c>
      <c r="AA57" s="183"/>
      <c r="AB57" s="183">
        <f t="shared" si="15"/>
      </c>
      <c r="AC57" s="183">
        <f t="shared" si="15"/>
      </c>
      <c r="AD57" s="183">
        <f t="shared" si="15"/>
      </c>
      <c r="AE57" s="183">
        <f t="shared" si="15"/>
      </c>
      <c r="AF57" s="41"/>
      <c r="AG57" s="183"/>
      <c r="AH57" s="183">
        <f t="shared" si="16"/>
      </c>
      <c r="AI57" s="183">
        <f t="shared" si="16"/>
      </c>
      <c r="AJ57" s="183">
        <f>IF(TRUNC(AK38)&lt;&gt;AK38,"Column "&amp;$AI$8&amp;", Partially franchised-out to "&amp;AK$15&amp;", Level "&amp;$C38&amp;"; ","")</f>
      </c>
      <c r="AL57" s="183">
        <f t="shared" si="17"/>
      </c>
      <c r="AM57" s="183">
        <f t="shared" si="17"/>
      </c>
      <c r="AN57" s="183"/>
      <c r="AO57" s="41"/>
      <c r="AP57" s="41"/>
      <c r="AQ57" s="183"/>
      <c r="AR57" s="183"/>
      <c r="AS57" s="183"/>
      <c r="AT57" s="183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P57" s="69"/>
      <c r="BQ57" s="69"/>
      <c r="BR57" s="70"/>
      <c r="BS57" s="69"/>
      <c r="BT57" s="69"/>
      <c r="BU57" s="69">
        <f>IF(TRUNC(BU42)&lt;&gt;BU42,"Level "&amp;$BQ42&amp;", Column"&amp;BU$52&amp;","&amp;BU$15&amp;";","")</f>
      </c>
      <c r="BV57" s="69"/>
      <c r="BW57" s="69">
        <f>IF(TRUNC(BW42)&lt;&gt;BW42,"Level "&amp;$BQ42&amp;", Column"&amp;BW$52&amp;","&amp;BW$15&amp;";","")</f>
      </c>
      <c r="BX57" s="69"/>
      <c r="BY57" s="69">
        <f>IF(TRUNC(BY42)&lt;&gt;BY42,"Level "&amp;$BQ42&amp;", Column"&amp;BY$52&amp;","&amp;BY$15&amp;";","")</f>
      </c>
      <c r="BZ57" s="69"/>
      <c r="CA57" s="69">
        <f>IF(TRUNC(CA42)&lt;&gt;CA42,"Level "&amp;$BQ42&amp;", Column"&amp;CA$52&amp;","&amp;CA$15&amp;";","")</f>
      </c>
      <c r="CB57" s="69"/>
      <c r="CC57" s="69">
        <f>IF(TRUNC(CC42)&lt;&gt;CC42,"Level "&amp;$BQ42&amp;", Column"&amp;CC$52&amp;","&amp;CC$15&amp;";","")</f>
      </c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</row>
    <row r="58" spans="1:93" s="67" customFormat="1" ht="12.75" hidden="1">
      <c r="A58" s="67" t="s">
        <v>1</v>
      </c>
      <c r="B58" s="69"/>
      <c r="C58" s="183">
        <f>C55&amp;C56&amp;C57</f>
      </c>
      <c r="D58" s="183">
        <f>D55&amp;D56&amp;D57</f>
      </c>
      <c r="E58" s="183">
        <f>E55&amp;E56&amp;E57</f>
      </c>
      <c r="F58" s="183">
        <f>F55&amp;F56&amp;F57</f>
      </c>
      <c r="G58" s="41"/>
      <c r="H58" s="183">
        <f>H55&amp;H56&amp;H57</f>
      </c>
      <c r="I58" s="183">
        <f>I55&amp;I56&amp;I57</f>
      </c>
      <c r="J58" s="183">
        <f>J55&amp;J56&amp;J57</f>
      </c>
      <c r="K58" s="183">
        <f>K55&amp;K56&amp;K57</f>
      </c>
      <c r="L58" s="41"/>
      <c r="M58" s="183">
        <f>M55&amp;M56&amp;M57</f>
      </c>
      <c r="N58" s="183">
        <f>N55&amp;N56&amp;N57</f>
      </c>
      <c r="O58" s="183">
        <f>O55&amp;O56&amp;O57</f>
      </c>
      <c r="P58" s="183">
        <f>P55&amp;P56&amp;P57</f>
      </c>
      <c r="Q58" s="41"/>
      <c r="R58" s="183">
        <f>R55&amp;R56&amp;R57</f>
      </c>
      <c r="S58" s="183">
        <f>S55&amp;S56&amp;S57</f>
      </c>
      <c r="T58" s="183">
        <f>T55&amp;T56&amp;T57</f>
      </c>
      <c r="U58" s="183">
        <f>U55&amp;U56&amp;U57</f>
      </c>
      <c r="V58" s="41"/>
      <c r="W58" s="183">
        <f>W55&amp;W56&amp;W57</f>
      </c>
      <c r="X58" s="183">
        <f>X55&amp;X56&amp;X57</f>
      </c>
      <c r="Y58" s="183">
        <f>Y55&amp;Y56&amp;Y57</f>
      </c>
      <c r="Z58" s="183">
        <f>Z55&amp;Z56&amp;Z57</f>
      </c>
      <c r="AA58" s="41"/>
      <c r="AB58" s="183">
        <f>AB55&amp;AB56&amp;AB57</f>
      </c>
      <c r="AC58" s="183">
        <f>AC55&amp;AC56&amp;AC57</f>
      </c>
      <c r="AD58" s="183">
        <f>AD55&amp;AD56&amp;AD57</f>
      </c>
      <c r="AE58" s="183">
        <f>AE55&amp;AE56&amp;AE57</f>
      </c>
      <c r="AF58" s="41"/>
      <c r="AG58" s="183"/>
      <c r="AH58" s="183">
        <f>AH55&amp;AH56&amp;AH57</f>
      </c>
      <c r="AI58" s="183">
        <f>AI55&amp;AI56&amp;AI57</f>
      </c>
      <c r="AJ58" s="183">
        <f>AJ55&amp;AJ56&amp;AJ57</f>
      </c>
      <c r="AL58" s="183">
        <f>AL55&amp;AL56&amp;AL57</f>
      </c>
      <c r="AM58" s="183">
        <f>AM55&amp;AM56&amp;AM57</f>
      </c>
      <c r="AN58" s="183"/>
      <c r="AO58" s="41"/>
      <c r="AP58" s="41"/>
      <c r="AQ58" s="183"/>
      <c r="AR58" s="183"/>
      <c r="AS58" s="183"/>
      <c r="AT58" s="183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P58" s="69"/>
      <c r="BQ58" s="69"/>
      <c r="BR58" s="70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</row>
    <row r="59" s="67" customFormat="1" ht="12.75" hidden="1"/>
    <row r="60" spans="1:31" s="67" customFormat="1" ht="12.75" hidden="1">
      <c r="A60" s="67" t="s">
        <v>179</v>
      </c>
      <c r="C60" s="184" t="s">
        <v>180</v>
      </c>
      <c r="D60" s="184"/>
      <c r="E60" s="184"/>
      <c r="F60" s="184"/>
      <c r="G60" s="184"/>
      <c r="H60" s="184" t="s">
        <v>181</v>
      </c>
      <c r="I60" s="184"/>
      <c r="J60" s="184"/>
      <c r="K60" s="184"/>
      <c r="L60" s="184"/>
      <c r="M60" s="184" t="s">
        <v>182</v>
      </c>
      <c r="N60" s="184"/>
      <c r="O60" s="184"/>
      <c r="P60" s="184"/>
      <c r="Q60" s="184"/>
      <c r="R60" s="184" t="s">
        <v>183</v>
      </c>
      <c r="S60" s="184"/>
      <c r="T60" s="184"/>
      <c r="U60" s="184"/>
      <c r="V60" s="184"/>
      <c r="W60" s="184" t="s">
        <v>184</v>
      </c>
      <c r="X60" s="184"/>
      <c r="Y60" s="184"/>
      <c r="Z60" s="184"/>
      <c r="AA60" s="184"/>
      <c r="AB60" s="184" t="s">
        <v>185</v>
      </c>
      <c r="AC60" s="184"/>
      <c r="AD60" s="184"/>
      <c r="AE60" s="184"/>
    </row>
    <row r="61" spans="1:33" s="67" customFormat="1" ht="12.75" hidden="1">
      <c r="A61" s="69" t="s">
        <v>1</v>
      </c>
      <c r="C61" s="183">
        <f>IF(C39&gt;(FTS____!D63+FTS____!D66),"Column "&amp;$C$8&amp;", "&amp;"Full-time and sandwich, "&amp;C$16&amp;"; ","")</f>
      </c>
      <c r="D61" s="183">
        <f>IF(D39&gt;(FTS____!E63+FTS____!E66),"Column "&amp;$C$8&amp;", "&amp;"Full-time and sandwich, "&amp;D$16&amp;"; ","")</f>
      </c>
      <c r="E61" s="183">
        <f>IF(E39&gt;(FTS____!F63+FTS____!F66),"Column "&amp;$C$8&amp;", "&amp;"Full-time and sandwich, "&amp;E$16&amp;"; ","")</f>
      </c>
      <c r="F61" s="183">
        <f>IF(F39&gt;(FTS____!G63+FTS____!G66),"Column "&amp;$C$8&amp;", "&amp;"Full-time and sandwich, "&amp;F$16&amp;"; ","")</f>
      </c>
      <c r="H61" s="183">
        <f>IF(H39&gt;(OUT____!D38),"Column "&amp;$C$8&amp;", "&amp;"Sandwich year-out, "&amp;H$16&amp;"; ","")</f>
      </c>
      <c r="I61" s="183">
        <f>IF(I39&gt;(OUT____!E38),"Column "&amp;$C$8&amp;", "&amp;"Sandwich year-out, "&amp;I$16&amp;"; ","")</f>
      </c>
      <c r="J61" s="183">
        <f>IF(J39&gt;(OUT____!F38),"Column "&amp;$C$8&amp;", "&amp;"Sandwich year-out, "&amp;J$16&amp;"; ","")</f>
      </c>
      <c r="K61" s="183">
        <f>IF(K39&gt;(OUT____!G38),"Column "&amp;$C$8&amp;", "&amp;"Sandwich year-out, "&amp;K$16&amp;"; ","")</f>
      </c>
      <c r="M61" s="183">
        <f>IF(M39&gt;(PT____!D63+PT____!D66),"Column "&amp;$C$8&amp;", "&amp;"Part-time, "&amp;M$16&amp;"; ","")</f>
      </c>
      <c r="N61" s="183">
        <f>IF(N39&gt;(PT____!E63+PT____!E66),"Column "&amp;$C$8&amp;", "&amp;"Part-time, "&amp;N$16&amp;"; ","")</f>
      </c>
      <c r="O61" s="183">
        <f>IF(O39&gt;(PT____!F63+PT____!F66),"Column "&amp;$C$8&amp;", "&amp;"Part-time, "&amp;O$16&amp;"; ","")</f>
      </c>
      <c r="P61" s="183">
        <f>IF(P39&gt;(PT____!G63+PT____!G66),"Column "&amp;$C$8&amp;", "&amp;"Part-time, "&amp;P$16&amp;"; ","")</f>
      </c>
      <c r="R61" s="183">
        <f>IF(R39&gt;(FTS____!I63+FTS____!I66),"Column "&amp;$R$8&amp;", "&amp;"Full-time and sandwich, "&amp;R$16&amp;"; ","")</f>
      </c>
      <c r="S61" s="183">
        <f>IF(S39&gt;(FTS____!J63+FTS____!J66),"Column "&amp;$R$8&amp;", "&amp;"Full-time and sandwich, "&amp;S$16&amp;"; ","")</f>
      </c>
      <c r="T61" s="183">
        <f>IF(T39&gt;(FTS____!K63+FTS____!K66),"Column "&amp;$R$8&amp;", "&amp;"Full-time and sandwich, "&amp;T$16&amp;"; ","")</f>
      </c>
      <c r="U61" s="183">
        <f>IF(U39&gt;(FTS____!L63+FTS____!L66),"Column "&amp;$R$8&amp;", "&amp;"Full-time and sandwich, "&amp;U$16&amp;"; ","")</f>
      </c>
      <c r="W61" s="183">
        <f>IF(W39&gt;(OUT____!I38),"Column "&amp;$R$8&amp;", "&amp;"Sandwich year-out, "&amp;W$16&amp;"; ","")</f>
      </c>
      <c r="X61" s="183">
        <f>IF(X39&gt;(OUT____!J38),"Column "&amp;$R$8&amp;", "&amp;"Sandwich year-out, "&amp;X$16&amp;"; ","")</f>
      </c>
      <c r="Y61" s="183">
        <f>IF(Y39&gt;(OUT____!K38),"Column "&amp;$R$8&amp;", "&amp;"Sandwich year-out, "&amp;Y$16&amp;"; ","")</f>
      </c>
      <c r="Z61" s="183">
        <f>IF(Z39&gt;(OUT____!L38),"Column "&amp;$R$8&amp;", "&amp;"Sandwich year-out, "&amp;Z$16&amp;"; ","")</f>
      </c>
      <c r="AB61" s="183">
        <f>IF(AB39&gt;(PT____!I63+PT____!I66),"Column "&amp;$R$8&amp;", "&amp;"Part-time, "&amp;AB$16&amp;"; ","")</f>
      </c>
      <c r="AC61" s="183">
        <f>IF(AC39&gt;(PT____!J63+PT____!J66),"Column "&amp;$R$8&amp;", "&amp;"Part-time, "&amp;AC$16&amp;"; ","")</f>
      </c>
      <c r="AD61" s="183">
        <f>IF(AD39&gt;(PT____!K63+PT____!K66),"Column "&amp;$R$8&amp;", "&amp;"Part-time, "&amp;AD$16&amp;"; ","")</f>
      </c>
      <c r="AE61" s="183">
        <f>IF(AE39&gt;(PT____!L63+PT____!L66),"Column "&amp;$R$8&amp;", "&amp;"Part-time, "&amp;AE$16&amp;"; ","")</f>
      </c>
      <c r="AG61" s="69"/>
    </row>
    <row r="62" spans="1:33" s="67" customFormat="1" ht="12.75" hidden="1">
      <c r="A62" s="69" t="s">
        <v>1</v>
      </c>
      <c r="F62" s="67">
        <f>C61&amp;D61&amp;E61&amp;F61</f>
      </c>
      <c r="K62" s="67">
        <f>H61&amp;I61&amp;J61&amp;K61</f>
      </c>
      <c r="M62" s="69"/>
      <c r="N62" s="69"/>
      <c r="O62" s="69"/>
      <c r="P62" s="67">
        <f>M61&amp;N61&amp;O61&amp;P61</f>
      </c>
      <c r="U62" s="67">
        <f>R61&amp;S61&amp;T61&amp;U61</f>
      </c>
      <c r="Z62" s="67">
        <f>W61&amp;X61&amp;Y61&amp;Z61</f>
      </c>
      <c r="AB62" s="69"/>
      <c r="AC62" s="69"/>
      <c r="AD62" s="69"/>
      <c r="AE62" s="67">
        <f>AB61&amp;AC61&amp;AD61&amp;AE61</f>
      </c>
      <c r="AG62" s="69"/>
    </row>
    <row r="63" spans="1:33" s="67" customFormat="1" ht="12.75" hidden="1">
      <c r="A63" s="69"/>
      <c r="M63" s="69"/>
      <c r="N63" s="69"/>
      <c r="O63" s="69"/>
      <c r="P63" s="69"/>
      <c r="AB63" s="69"/>
      <c r="AC63" s="69"/>
      <c r="AD63" s="69"/>
      <c r="AE63" s="69"/>
      <c r="AG63" s="69"/>
    </row>
    <row r="64" spans="1:33" s="67" customFormat="1" ht="12.75" hidden="1">
      <c r="A64" s="112" t="s">
        <v>1</v>
      </c>
      <c r="E64" s="67" t="s">
        <v>234</v>
      </c>
      <c r="M64" s="69"/>
      <c r="N64" s="69"/>
      <c r="O64" s="69"/>
      <c r="P64" s="69"/>
      <c r="AB64" s="69"/>
      <c r="AC64" s="69"/>
      <c r="AD64" s="69"/>
      <c r="AE64" s="69"/>
      <c r="AG64" s="69"/>
    </row>
    <row r="65" spans="1:33" s="67" customFormat="1" ht="12.75" hidden="1">
      <c r="A65" s="112" t="s">
        <v>1</v>
      </c>
      <c r="E65" s="67" t="s">
        <v>227</v>
      </c>
      <c r="F65" s="67" t="s">
        <v>228</v>
      </c>
      <c r="M65" s="69"/>
      <c r="N65" s="69"/>
      <c r="O65" s="69"/>
      <c r="P65" s="69"/>
      <c r="AB65" s="69"/>
      <c r="AC65" s="69"/>
      <c r="AD65" s="69"/>
      <c r="AE65" s="69"/>
      <c r="AG65" s="69"/>
    </row>
    <row r="66" spans="1:33" s="67" customFormat="1" ht="12.75" hidden="1">
      <c r="A66" s="112" t="s">
        <v>1</v>
      </c>
      <c r="C66" s="67" t="s">
        <v>180</v>
      </c>
      <c r="D66" s="67" t="s">
        <v>132</v>
      </c>
      <c r="E66" s="183">
        <f aca="true" t="shared" si="18" ref="E66:F68">IF(TRUNC(E33)&lt;&gt;E33,"Column "&amp;$C$8&amp;", "&amp;E$16&amp;", Level "&amp;$B33&amp;"; ","")</f>
      </c>
      <c r="F66" s="183">
        <f t="shared" si="18"/>
      </c>
      <c r="M66" s="69"/>
      <c r="N66" s="69"/>
      <c r="O66" s="69"/>
      <c r="P66" s="69"/>
      <c r="AB66" s="69"/>
      <c r="AC66" s="69"/>
      <c r="AD66" s="69"/>
      <c r="AE66" s="69"/>
      <c r="AG66" s="69"/>
    </row>
    <row r="67" spans="1:33" s="67" customFormat="1" ht="12.75" hidden="1">
      <c r="A67" s="112" t="s">
        <v>1</v>
      </c>
      <c r="D67" s="67" t="s">
        <v>131</v>
      </c>
      <c r="E67" s="183">
        <f t="shared" si="18"/>
      </c>
      <c r="F67" s="183">
        <f t="shared" si="18"/>
      </c>
      <c r="M67" s="69"/>
      <c r="N67" s="69"/>
      <c r="O67" s="69"/>
      <c r="P67" s="69"/>
      <c r="AB67" s="69"/>
      <c r="AC67" s="69"/>
      <c r="AD67" s="69"/>
      <c r="AE67" s="69"/>
      <c r="AG67" s="69"/>
    </row>
    <row r="68" spans="1:33" s="67" customFormat="1" ht="12.75" hidden="1">
      <c r="A68" s="112" t="s">
        <v>1</v>
      </c>
      <c r="D68" s="67" t="s">
        <v>266</v>
      </c>
      <c r="E68" s="183">
        <f t="shared" si="18"/>
      </c>
      <c r="F68" s="183">
        <f t="shared" si="18"/>
      </c>
      <c r="M68" s="69"/>
      <c r="N68" s="69"/>
      <c r="O68" s="69"/>
      <c r="P68" s="69"/>
      <c r="AB68" s="69"/>
      <c r="AC68" s="69"/>
      <c r="AD68" s="69"/>
      <c r="AE68" s="69"/>
      <c r="AG68" s="69"/>
    </row>
    <row r="69" spans="1:33" s="67" customFormat="1" ht="12.75" hidden="1">
      <c r="A69" s="112" t="s">
        <v>1</v>
      </c>
      <c r="C69" s="67" t="s">
        <v>181</v>
      </c>
      <c r="D69" s="67" t="s">
        <v>132</v>
      </c>
      <c r="E69" s="183">
        <f aca="true" t="shared" si="19" ref="E69:F71">IF(TRUNC(J33)&lt;&gt;J33,"Column "&amp;$C$8&amp;", "&amp;J$16&amp;", Level "&amp;$B33&amp;"; ","")</f>
      </c>
      <c r="F69" s="183">
        <f t="shared" si="19"/>
      </c>
      <c r="M69" s="69"/>
      <c r="N69" s="69"/>
      <c r="O69" s="69"/>
      <c r="P69" s="69"/>
      <c r="AB69" s="69"/>
      <c r="AC69" s="69"/>
      <c r="AD69" s="69"/>
      <c r="AE69" s="69"/>
      <c r="AG69" s="69"/>
    </row>
    <row r="70" spans="1:33" s="67" customFormat="1" ht="12.75" hidden="1">
      <c r="A70" s="112" t="s">
        <v>1</v>
      </c>
      <c r="D70" s="67" t="s">
        <v>131</v>
      </c>
      <c r="E70" s="183">
        <f t="shared" si="19"/>
      </c>
      <c r="F70" s="183">
        <f t="shared" si="19"/>
      </c>
      <c r="M70" s="69"/>
      <c r="N70" s="69"/>
      <c r="O70" s="69"/>
      <c r="P70" s="69"/>
      <c r="AB70" s="69"/>
      <c r="AC70" s="69"/>
      <c r="AD70" s="69"/>
      <c r="AE70" s="69"/>
      <c r="AG70" s="69"/>
    </row>
    <row r="71" spans="1:33" s="67" customFormat="1" ht="12.75" hidden="1">
      <c r="A71" s="112" t="s">
        <v>1</v>
      </c>
      <c r="D71" s="67" t="s">
        <v>266</v>
      </c>
      <c r="E71" s="183">
        <f t="shared" si="19"/>
      </c>
      <c r="F71" s="183">
        <f t="shared" si="19"/>
      </c>
      <c r="M71" s="69"/>
      <c r="N71" s="69"/>
      <c r="O71" s="69"/>
      <c r="P71" s="69"/>
      <c r="AB71" s="69"/>
      <c r="AC71" s="69"/>
      <c r="AD71" s="69"/>
      <c r="AE71" s="69"/>
      <c r="AG71" s="69"/>
    </row>
    <row r="72" spans="1:33" s="67" customFormat="1" ht="12.75" hidden="1">
      <c r="A72" s="69" t="s">
        <v>1</v>
      </c>
      <c r="C72" s="67" t="s">
        <v>182</v>
      </c>
      <c r="D72" s="67" t="s">
        <v>132</v>
      </c>
      <c r="E72" s="183">
        <f aca="true" t="shared" si="20" ref="E72:F74">IF(TRUNC(O33)&lt;&gt;O33,"Column "&amp;$C$8&amp;", "&amp;O$16&amp;", Level "&amp;$B33&amp;"; ","")</f>
      </c>
      <c r="F72" s="183">
        <f t="shared" si="20"/>
      </c>
      <c r="M72" s="69"/>
      <c r="N72" s="69"/>
      <c r="O72" s="69"/>
      <c r="P72" s="69"/>
      <c r="AB72" s="69"/>
      <c r="AC72" s="69"/>
      <c r="AD72" s="69"/>
      <c r="AE72" s="69"/>
      <c r="AG72" s="69"/>
    </row>
    <row r="73" spans="1:33" s="67" customFormat="1" ht="12.75" hidden="1">
      <c r="A73" s="112" t="s">
        <v>1</v>
      </c>
      <c r="D73" s="67" t="s">
        <v>131</v>
      </c>
      <c r="E73" s="183">
        <f t="shared" si="20"/>
      </c>
      <c r="F73" s="183">
        <f t="shared" si="20"/>
      </c>
      <c r="M73" s="69"/>
      <c r="N73" s="69"/>
      <c r="O73" s="69"/>
      <c r="P73" s="69"/>
      <c r="AB73" s="69"/>
      <c r="AC73" s="69"/>
      <c r="AD73" s="69"/>
      <c r="AE73" s="69"/>
      <c r="AG73" s="69"/>
    </row>
    <row r="74" spans="1:33" s="67" customFormat="1" ht="12.75" hidden="1">
      <c r="A74" s="112" t="s">
        <v>1</v>
      </c>
      <c r="D74" s="67" t="s">
        <v>266</v>
      </c>
      <c r="E74" s="183">
        <f t="shared" si="20"/>
      </c>
      <c r="F74" s="183">
        <f t="shared" si="20"/>
      </c>
      <c r="M74" s="69"/>
      <c r="N74" s="69"/>
      <c r="O74" s="69"/>
      <c r="P74" s="69"/>
      <c r="AB74" s="69"/>
      <c r="AC74" s="69"/>
      <c r="AD74" s="69"/>
      <c r="AE74" s="69"/>
      <c r="AG74" s="69"/>
    </row>
    <row r="75" spans="1:33" s="67" customFormat="1" ht="12.75" hidden="1">
      <c r="A75" s="112" t="s">
        <v>1</v>
      </c>
      <c r="C75" s="67" t="s">
        <v>183</v>
      </c>
      <c r="D75" s="67" t="s">
        <v>132</v>
      </c>
      <c r="E75" s="183">
        <f aca="true" t="shared" si="21" ref="E75:F77">IF(TRUNC(T33)&lt;&gt;T33,"Column "&amp;$R$8&amp;", "&amp;T$16&amp;", Level "&amp;$B33&amp;"; ","")</f>
      </c>
      <c r="F75" s="183">
        <f t="shared" si="21"/>
      </c>
      <c r="M75" s="69"/>
      <c r="N75" s="69"/>
      <c r="O75" s="69"/>
      <c r="P75" s="69"/>
      <c r="AB75" s="69"/>
      <c r="AC75" s="69"/>
      <c r="AD75" s="69"/>
      <c r="AE75" s="69"/>
      <c r="AG75" s="69"/>
    </row>
    <row r="76" spans="1:33" s="67" customFormat="1" ht="12.75" hidden="1">
      <c r="A76" s="112" t="s">
        <v>1</v>
      </c>
      <c r="D76" s="67" t="s">
        <v>131</v>
      </c>
      <c r="E76" s="183">
        <f t="shared" si="21"/>
      </c>
      <c r="F76" s="183">
        <f t="shared" si="21"/>
      </c>
      <c r="M76" s="69"/>
      <c r="N76" s="69"/>
      <c r="O76" s="69"/>
      <c r="P76" s="69"/>
      <c r="AB76" s="69"/>
      <c r="AC76" s="69"/>
      <c r="AD76" s="69"/>
      <c r="AE76" s="69"/>
      <c r="AG76" s="69"/>
    </row>
    <row r="77" spans="1:33" s="67" customFormat="1" ht="12.75" hidden="1">
      <c r="A77" s="112" t="s">
        <v>1</v>
      </c>
      <c r="D77" s="67" t="s">
        <v>266</v>
      </c>
      <c r="E77" s="183">
        <f t="shared" si="21"/>
      </c>
      <c r="F77" s="183">
        <f t="shared" si="21"/>
      </c>
      <c r="M77" s="69"/>
      <c r="N77" s="69"/>
      <c r="O77" s="69"/>
      <c r="P77" s="69"/>
      <c r="AB77" s="69"/>
      <c r="AC77" s="69"/>
      <c r="AD77" s="69"/>
      <c r="AE77" s="69"/>
      <c r="AG77" s="69"/>
    </row>
    <row r="78" spans="1:33" s="67" customFormat="1" ht="12.75" hidden="1">
      <c r="A78" s="112" t="s">
        <v>1</v>
      </c>
      <c r="C78" s="67" t="s">
        <v>184</v>
      </c>
      <c r="D78" s="67" t="s">
        <v>132</v>
      </c>
      <c r="E78" s="183">
        <f aca="true" t="shared" si="22" ref="E78:F80">IF(TRUNC(Y33)&lt;&gt;Y33,"Column "&amp;$R$8&amp;", "&amp;Y$16&amp;", Level "&amp;$B33&amp;"; ","")</f>
      </c>
      <c r="F78" s="183">
        <f t="shared" si="22"/>
      </c>
      <c r="M78" s="69"/>
      <c r="N78" s="69"/>
      <c r="O78" s="69"/>
      <c r="P78" s="69"/>
      <c r="AB78" s="69"/>
      <c r="AC78" s="69"/>
      <c r="AD78" s="69"/>
      <c r="AE78" s="69"/>
      <c r="AG78" s="69"/>
    </row>
    <row r="79" spans="1:33" s="67" customFormat="1" ht="12.75" hidden="1">
      <c r="A79" s="112" t="s">
        <v>1</v>
      </c>
      <c r="D79" s="67" t="s">
        <v>131</v>
      </c>
      <c r="E79" s="183">
        <f t="shared" si="22"/>
      </c>
      <c r="F79" s="183">
        <f t="shared" si="22"/>
      </c>
      <c r="M79" s="69"/>
      <c r="N79" s="69"/>
      <c r="O79" s="69"/>
      <c r="P79" s="69"/>
      <c r="AB79" s="69"/>
      <c r="AC79" s="69"/>
      <c r="AD79" s="69"/>
      <c r="AE79" s="69"/>
      <c r="AG79" s="69"/>
    </row>
    <row r="80" spans="1:33" s="67" customFormat="1" ht="12.75" hidden="1">
      <c r="A80" s="112" t="s">
        <v>1</v>
      </c>
      <c r="D80" s="67" t="s">
        <v>266</v>
      </c>
      <c r="E80" s="183">
        <f t="shared" si="22"/>
      </c>
      <c r="F80" s="183">
        <f t="shared" si="22"/>
      </c>
      <c r="M80" s="69"/>
      <c r="N80" s="69"/>
      <c r="O80" s="69"/>
      <c r="P80" s="69"/>
      <c r="AB80" s="69"/>
      <c r="AC80" s="69"/>
      <c r="AD80" s="69"/>
      <c r="AE80" s="69"/>
      <c r="AG80" s="69"/>
    </row>
    <row r="81" spans="1:33" s="67" customFormat="1" ht="12.75" hidden="1">
      <c r="A81" s="69" t="s">
        <v>1</v>
      </c>
      <c r="C81" s="67" t="s">
        <v>185</v>
      </c>
      <c r="D81" s="67" t="s">
        <v>132</v>
      </c>
      <c r="E81" s="183">
        <f aca="true" t="shared" si="23" ref="E81:F83">IF(TRUNC(AD33)&lt;&gt;AD33,"Column "&amp;$R$8&amp;", "&amp;AD$16&amp;", Level "&amp;$B33&amp;"; ","")</f>
      </c>
      <c r="F81" s="183">
        <f t="shared" si="23"/>
      </c>
      <c r="M81" s="69">
        <f>IF(M35&gt;0,""&amp;$A$34&amp;", "&amp;M$15&amp;", Level "&amp;B35&amp;"; ","")</f>
      </c>
      <c r="N81" s="69"/>
      <c r="O81" s="69"/>
      <c r="P81" s="69"/>
      <c r="AB81" s="69"/>
      <c r="AC81" s="69"/>
      <c r="AD81" s="69"/>
      <c r="AE81" s="69"/>
      <c r="AG81" s="69"/>
    </row>
    <row r="82" spans="1:16" s="67" customFormat="1" ht="12.75" hidden="1">
      <c r="A82" s="112" t="s">
        <v>1</v>
      </c>
      <c r="D82" s="67" t="s">
        <v>131</v>
      </c>
      <c r="E82" s="183">
        <f t="shared" si="23"/>
      </c>
      <c r="F82" s="183">
        <f t="shared" si="23"/>
      </c>
      <c r="N82" s="69"/>
      <c r="O82" s="69"/>
      <c r="P82" s="69"/>
    </row>
    <row r="83" spans="1:31" s="67" customFormat="1" ht="12.75" hidden="1">
      <c r="A83" s="112" t="s">
        <v>1</v>
      </c>
      <c r="D83" s="67" t="s">
        <v>266</v>
      </c>
      <c r="E83" s="183">
        <f t="shared" si="23"/>
      </c>
      <c r="F83" s="183">
        <f t="shared" si="23"/>
      </c>
      <c r="M83" s="69"/>
      <c r="N83" s="69"/>
      <c r="O83" s="69"/>
      <c r="P83" s="69"/>
      <c r="AB83" s="69"/>
      <c r="AC83" s="69"/>
      <c r="AD83" s="69"/>
      <c r="AE83" s="69"/>
    </row>
    <row r="84" spans="1:16" s="67" customFormat="1" ht="12.75" hidden="1">
      <c r="A84" s="69" t="s">
        <v>1</v>
      </c>
      <c r="E84" s="67">
        <f>E66&amp;E67&amp;E68&amp;E69&amp;E70&amp;E71&amp;E72&amp;E73&amp;E74&amp;E75&amp;E76&amp;E77&amp;E78&amp;E79&amp;E80&amp;E81&amp;E82&amp;E83</f>
      </c>
      <c r="F84" s="67">
        <f>F66&amp;F67&amp;F68&amp;F69&amp;F70&amp;F71&amp;F72&amp;F73&amp;F74&amp;F75&amp;F76&amp;F77&amp;F78&amp;F79&amp;F80&amp;F81&amp;F82&amp;F83</f>
      </c>
      <c r="M84" s="69"/>
      <c r="N84" s="69"/>
      <c r="O84" s="69"/>
      <c r="P84" s="69"/>
    </row>
    <row r="85" spans="13:16" s="67" customFormat="1" ht="12.75" hidden="1">
      <c r="M85" s="69"/>
      <c r="N85" s="69"/>
      <c r="O85" s="69"/>
      <c r="P85" s="69"/>
    </row>
    <row r="86" spans="13:16" s="67" customFormat="1" ht="12.75" hidden="1">
      <c r="M86" s="69"/>
      <c r="N86" s="69"/>
      <c r="O86" s="69"/>
      <c r="P86" s="69"/>
    </row>
    <row r="87" spans="13:16" s="67" customFormat="1" ht="12.75">
      <c r="M87" s="69"/>
      <c r="N87" s="69"/>
      <c r="O87" s="69"/>
      <c r="P87" s="69"/>
    </row>
    <row r="88" spans="13:16" s="67" customFormat="1" ht="12.75">
      <c r="M88" s="69"/>
      <c r="N88" s="69"/>
      <c r="O88" s="69"/>
      <c r="P88" s="69"/>
    </row>
    <row r="89" s="67" customFormat="1" ht="12.75"/>
    <row r="90" s="67" customFormat="1" ht="12.75"/>
    <row r="91" s="67" customFormat="1" ht="12.75"/>
    <row r="92" s="67" customFormat="1" ht="12.75"/>
    <row r="93" s="67" customFormat="1" ht="12.75"/>
    <row r="94" s="67" customFormat="1" ht="12.75"/>
    <row r="95" s="67" customFormat="1" ht="12.75"/>
    <row r="96" s="67" customFormat="1" ht="12.75"/>
    <row r="97" s="67" customFormat="1" ht="12.75"/>
    <row r="98" s="67" customFormat="1" ht="12.75"/>
    <row r="99" s="67" customFormat="1" ht="12.75"/>
    <row r="100" s="67" customFormat="1" ht="12.75"/>
    <row r="101" s="67" customFormat="1" ht="12.75"/>
    <row r="102" s="67" customFormat="1" ht="12.75"/>
    <row r="103" s="67" customFormat="1" ht="12.75"/>
    <row r="104" s="67" customFormat="1" ht="12.75"/>
    <row r="105" s="67" customFormat="1" ht="12.75"/>
    <row r="106" s="67" customFormat="1" ht="12.75"/>
    <row r="107" s="67" customFormat="1" ht="12.75"/>
    <row r="108" s="67" customFormat="1" ht="12.75"/>
    <row r="109" s="67" customFormat="1" ht="12.75"/>
    <row r="110" s="67" customFormat="1" ht="12.75"/>
    <row r="111" s="67" customFormat="1" ht="12.75"/>
    <row r="112" s="67" customFormat="1" ht="12.75"/>
    <row r="113" s="67" customFormat="1" ht="12.75"/>
    <row r="114" s="67" customFormat="1" ht="12.75"/>
    <row r="115" s="67" customFormat="1" ht="12.75"/>
    <row r="116" s="67" customFormat="1" ht="12.75"/>
    <row r="117" s="67" customFormat="1" ht="12.75"/>
    <row r="118" s="67" customFormat="1" ht="12.75"/>
    <row r="119" s="67" customFormat="1" ht="12.75"/>
    <row r="120" s="67" customFormat="1" ht="12.75"/>
    <row r="121" s="67" customFormat="1" ht="12.75"/>
    <row r="122" s="67" customFormat="1" ht="12.75"/>
    <row r="123" s="67" customFormat="1" ht="12.75"/>
    <row r="124" s="67" customFormat="1" ht="12.75"/>
    <row r="125" s="67" customFormat="1" ht="12.75"/>
    <row r="126" s="67" customFormat="1" ht="12.75"/>
    <row r="127" s="67" customFormat="1" ht="12.75"/>
    <row r="128" s="67" customFormat="1" ht="12.75"/>
    <row r="129" s="67" customFormat="1" ht="12.75"/>
    <row r="130" s="67" customFormat="1" ht="12.75"/>
    <row r="131" s="67" customFormat="1" ht="12.75"/>
  </sheetData>
  <sheetProtection password="CB11" sheet="1" objects="1" scenarios="1"/>
  <printOptions/>
  <pageMargins left="0.34" right="0.17" top="0.984251968503937" bottom="0.984251968503937" header="0.5118110236220472" footer="0.5118110236220472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N132"/>
  <sheetViews>
    <sheetView zoomScale="75" zoomScaleNormal="75" zoomScalePageLayoutView="0" workbookViewId="0" topLeftCell="A1">
      <selection activeCell="H59" sqref="H59"/>
    </sheetView>
  </sheetViews>
  <sheetFormatPr defaultColWidth="9.140625" defaultRowHeight="12.75"/>
  <cols>
    <col min="1" max="1" width="17.00390625" style="67" customWidth="1"/>
    <col min="2" max="2" width="15.8515625" style="67" customWidth="1"/>
    <col min="3" max="3" width="5.57421875" style="67" customWidth="1"/>
    <col min="4" max="6" width="9.7109375" style="67" customWidth="1"/>
    <col min="7" max="7" width="9.7109375" style="67" hidden="1" customWidth="1"/>
    <col min="8" max="10" width="9.7109375" style="67" customWidth="1"/>
    <col min="11" max="11" width="9.7109375" style="67" hidden="1" customWidth="1"/>
    <col min="12" max="14" width="9.7109375" style="67" customWidth="1"/>
    <col min="15" max="15" width="9.7109375" style="67" hidden="1" customWidth="1"/>
    <col min="16" max="18" width="9.7109375" style="67" customWidth="1"/>
    <col min="19" max="23" width="9.7109375" style="67" hidden="1" customWidth="1"/>
    <col min="24" max="26" width="9.7109375" style="67" customWidth="1"/>
    <col min="27" max="27" width="9.7109375" style="67" hidden="1" customWidth="1"/>
    <col min="28" max="30" width="9.7109375" style="67" customWidth="1"/>
    <col min="31" max="31" width="9.7109375" style="67" hidden="1" customWidth="1"/>
    <col min="32" max="34" width="9.7109375" style="67" customWidth="1"/>
    <col min="35" max="35" width="1.28515625" style="67" hidden="1" customWidth="1"/>
    <col min="36" max="36" width="9.8515625" style="67" hidden="1" customWidth="1"/>
    <col min="37" max="37" width="10.57421875" style="67" hidden="1" customWidth="1"/>
    <col min="38" max="38" width="5.421875" style="67" hidden="1" customWidth="1"/>
    <col min="39" max="39" width="6.8515625" style="67" hidden="1" customWidth="1"/>
    <col min="40" max="16384" width="9.140625" style="67" customWidth="1"/>
  </cols>
  <sheetData>
    <row r="1" spans="1:2" ht="18">
      <c r="A1" s="186" t="s">
        <v>126</v>
      </c>
      <c r="B1" s="71"/>
    </row>
    <row r="2" spans="1:2" ht="12.75">
      <c r="A2" s="187"/>
      <c r="B2" s="187"/>
    </row>
    <row r="3" spans="1:2" ht="15.75">
      <c r="A3" s="78" t="str">
        <f>FTS____!INSTNAME</f>
        <v>Institution:</v>
      </c>
      <c r="B3" s="71"/>
    </row>
    <row r="4" spans="1:2" ht="15.75">
      <c r="A4" s="78" t="str">
        <f>FTS____!CODE</f>
        <v>Code:</v>
      </c>
      <c r="B4" s="71"/>
    </row>
    <row r="5" spans="1:2" ht="15.75">
      <c r="A5" s="78" t="s">
        <v>112</v>
      </c>
      <c r="B5" s="71"/>
    </row>
    <row r="6" spans="1:28" ht="15.75">
      <c r="A6" s="78" t="s">
        <v>153</v>
      </c>
      <c r="B6" s="71"/>
      <c r="K6" s="188"/>
      <c r="L6" s="189"/>
      <c r="M6" s="189"/>
      <c r="R6" s="40"/>
      <c r="AB6" s="40"/>
    </row>
    <row r="7" ht="13.5" thickBot="1"/>
    <row r="8" spans="1:39" ht="12.75">
      <c r="A8" s="190"/>
      <c r="B8" s="153"/>
      <c r="C8" s="153"/>
      <c r="D8" s="46">
        <v>1</v>
      </c>
      <c r="E8" s="1"/>
      <c r="F8" s="1"/>
      <c r="G8" s="2" t="s">
        <v>1</v>
      </c>
      <c r="H8" s="46">
        <v>2</v>
      </c>
      <c r="I8" s="1"/>
      <c r="J8" s="1"/>
      <c r="K8" s="2" t="s">
        <v>1</v>
      </c>
      <c r="L8" s="46">
        <v>3</v>
      </c>
      <c r="M8" s="1"/>
      <c r="N8" s="1"/>
      <c r="O8" s="2" t="s">
        <v>1</v>
      </c>
      <c r="P8" s="46">
        <v>4</v>
      </c>
      <c r="Q8" s="1"/>
      <c r="R8" s="28"/>
      <c r="S8" s="2" t="s">
        <v>1</v>
      </c>
      <c r="T8" s="3" t="s">
        <v>2</v>
      </c>
      <c r="U8" s="1"/>
      <c r="V8" s="28"/>
      <c r="W8" s="2" t="s">
        <v>1</v>
      </c>
      <c r="X8" s="46">
        <v>5</v>
      </c>
      <c r="Y8" s="1"/>
      <c r="Z8" s="28"/>
      <c r="AA8" s="2" t="s">
        <v>1</v>
      </c>
      <c r="AB8" s="93">
        <v>6</v>
      </c>
      <c r="AC8" s="1"/>
      <c r="AD8" s="28"/>
      <c r="AE8" s="2" t="s">
        <v>1</v>
      </c>
      <c r="AF8" s="93">
        <v>7</v>
      </c>
      <c r="AG8" s="1"/>
      <c r="AH8" s="4"/>
      <c r="AI8" s="7"/>
      <c r="AJ8" s="7"/>
      <c r="AK8" s="7"/>
      <c r="AL8" s="7"/>
      <c r="AM8" s="7"/>
    </row>
    <row r="9" spans="1:39" ht="12.75">
      <c r="A9" s="168"/>
      <c r="B9" s="69"/>
      <c r="C9" s="69"/>
      <c r="D9" s="38"/>
      <c r="E9" s="7"/>
      <c r="F9" s="7"/>
      <c r="G9" s="5"/>
      <c r="H9" s="38"/>
      <c r="I9" s="7"/>
      <c r="J9" s="7"/>
      <c r="K9" s="5"/>
      <c r="L9" s="38"/>
      <c r="M9" s="7"/>
      <c r="N9" s="7"/>
      <c r="O9" s="5"/>
      <c r="P9" s="38"/>
      <c r="Q9" s="7"/>
      <c r="R9" s="30"/>
      <c r="S9" s="5"/>
      <c r="T9" s="8"/>
      <c r="U9" s="7"/>
      <c r="V9" s="30"/>
      <c r="W9" s="5"/>
      <c r="X9" s="38"/>
      <c r="Y9" s="7"/>
      <c r="Z9" s="30"/>
      <c r="AA9" s="5"/>
      <c r="AB9" s="7"/>
      <c r="AC9" s="7"/>
      <c r="AD9" s="30"/>
      <c r="AE9" s="5"/>
      <c r="AF9" s="7"/>
      <c r="AG9" s="7"/>
      <c r="AH9" s="9"/>
      <c r="AI9" s="7"/>
      <c r="AJ9" s="7"/>
      <c r="AK9" s="7"/>
      <c r="AL9" s="7"/>
      <c r="AM9" s="7"/>
    </row>
    <row r="10" spans="1:39" ht="12.75">
      <c r="A10" s="168"/>
      <c r="B10" s="69"/>
      <c r="C10" s="69"/>
      <c r="D10" s="6" t="s">
        <v>46</v>
      </c>
      <c r="E10" s="7"/>
      <c r="F10" s="7"/>
      <c r="G10" s="5" t="s">
        <v>1</v>
      </c>
      <c r="H10" s="6" t="s">
        <v>47</v>
      </c>
      <c r="I10" s="7"/>
      <c r="J10" s="7"/>
      <c r="K10" s="5" t="s">
        <v>1</v>
      </c>
      <c r="L10" s="6" t="s">
        <v>152</v>
      </c>
      <c r="M10" s="7"/>
      <c r="N10" s="7"/>
      <c r="O10" s="5" t="s">
        <v>1</v>
      </c>
      <c r="P10" s="6" t="s">
        <v>40</v>
      </c>
      <c r="Q10" s="7"/>
      <c r="R10" s="30"/>
      <c r="S10" s="5" t="s">
        <v>1</v>
      </c>
      <c r="T10" s="8"/>
      <c r="U10" s="7"/>
      <c r="V10" s="30"/>
      <c r="W10" s="5" t="s">
        <v>1</v>
      </c>
      <c r="X10" s="6" t="s">
        <v>118</v>
      </c>
      <c r="Y10" s="7"/>
      <c r="Z10" s="30"/>
      <c r="AA10" s="5" t="s">
        <v>1</v>
      </c>
      <c r="AB10" s="47" t="s">
        <v>113</v>
      </c>
      <c r="AC10" s="7"/>
      <c r="AD10" s="30"/>
      <c r="AE10" s="5" t="s">
        <v>1</v>
      </c>
      <c r="AF10" s="47" t="s">
        <v>114</v>
      </c>
      <c r="AG10" s="7"/>
      <c r="AH10" s="9"/>
      <c r="AI10" s="7"/>
      <c r="AJ10" s="7"/>
      <c r="AK10" s="7"/>
      <c r="AL10" s="7"/>
      <c r="AM10" s="7"/>
    </row>
    <row r="11" spans="1:39" ht="15" customHeight="1">
      <c r="A11" s="168"/>
      <c r="B11" s="69"/>
      <c r="C11" s="69"/>
      <c r="D11" s="6" t="s">
        <v>85</v>
      </c>
      <c r="E11" s="7"/>
      <c r="F11" s="7"/>
      <c r="G11" s="5" t="s">
        <v>1</v>
      </c>
      <c r="H11" s="6" t="s">
        <v>86</v>
      </c>
      <c r="I11" s="7"/>
      <c r="J11" s="7"/>
      <c r="K11" s="5" t="s">
        <v>1</v>
      </c>
      <c r="L11" s="156" t="s">
        <v>149</v>
      </c>
      <c r="M11" s="7"/>
      <c r="N11" s="7"/>
      <c r="O11" s="5" t="s">
        <v>1</v>
      </c>
      <c r="P11" s="6" t="s">
        <v>125</v>
      </c>
      <c r="Q11" s="7"/>
      <c r="R11" s="30"/>
      <c r="S11" s="5" t="s">
        <v>1</v>
      </c>
      <c r="T11" s="27" t="s">
        <v>36</v>
      </c>
      <c r="U11" s="7"/>
      <c r="V11" s="30"/>
      <c r="W11" s="5" t="s">
        <v>1</v>
      </c>
      <c r="X11" s="6" t="s">
        <v>123</v>
      </c>
      <c r="Y11" s="7"/>
      <c r="Z11" s="30"/>
      <c r="AA11" s="5" t="s">
        <v>1</v>
      </c>
      <c r="AB11" s="47" t="s">
        <v>124</v>
      </c>
      <c r="AC11" s="7"/>
      <c r="AD11" s="30"/>
      <c r="AE11" s="5" t="s">
        <v>1</v>
      </c>
      <c r="AF11" s="47" t="s">
        <v>191</v>
      </c>
      <c r="AG11" s="7"/>
      <c r="AH11" s="9"/>
      <c r="AI11" s="7"/>
      <c r="AJ11" s="7"/>
      <c r="AK11" s="7"/>
      <c r="AL11" s="7"/>
      <c r="AM11" s="7"/>
    </row>
    <row r="12" spans="1:39" ht="12.75">
      <c r="A12" s="168"/>
      <c r="B12" s="69"/>
      <c r="C12" s="69"/>
      <c r="D12" s="10" t="str">
        <f>"1 December 1999 inclusive"</f>
        <v>1 December 1999 inclusive</v>
      </c>
      <c r="E12" s="11"/>
      <c r="F12" s="11"/>
      <c r="G12" s="12" t="s">
        <v>1</v>
      </c>
      <c r="H12" s="13" t="s">
        <v>87</v>
      </c>
      <c r="I12" s="11"/>
      <c r="J12" s="11"/>
      <c r="K12" s="12" t="s">
        <v>1</v>
      </c>
      <c r="L12" s="13" t="s">
        <v>156</v>
      </c>
      <c r="M12" s="11"/>
      <c r="N12" s="11"/>
      <c r="O12" s="12" t="s">
        <v>1</v>
      </c>
      <c r="P12" s="13" t="s">
        <v>77</v>
      </c>
      <c r="Q12" s="11"/>
      <c r="R12" s="32"/>
      <c r="S12" s="12" t="s">
        <v>1</v>
      </c>
      <c r="T12" s="8" t="s">
        <v>37</v>
      </c>
      <c r="U12" s="7"/>
      <c r="V12" s="30"/>
      <c r="W12" s="12" t="s">
        <v>1</v>
      </c>
      <c r="X12" s="95" t="s">
        <v>87</v>
      </c>
      <c r="Y12" s="11"/>
      <c r="Z12" s="32"/>
      <c r="AA12" s="12" t="s">
        <v>1</v>
      </c>
      <c r="AB12" s="94"/>
      <c r="AC12" s="11"/>
      <c r="AD12" s="32"/>
      <c r="AE12" s="12" t="s">
        <v>1</v>
      </c>
      <c r="AF12" s="94"/>
      <c r="AG12" s="11"/>
      <c r="AH12" s="14"/>
      <c r="AI12" s="7"/>
      <c r="AJ12" s="7"/>
      <c r="AK12" s="7"/>
      <c r="AL12" s="7"/>
      <c r="AM12" s="7"/>
    </row>
    <row r="13" spans="1:39" ht="12.75">
      <c r="A13" s="168"/>
      <c r="B13" s="69"/>
      <c r="C13" s="69"/>
      <c r="D13" s="15" t="s">
        <v>3</v>
      </c>
      <c r="E13" s="16"/>
      <c r="F13" s="69"/>
      <c r="G13" s="5" t="s">
        <v>1</v>
      </c>
      <c r="H13" s="15" t="s">
        <v>3</v>
      </c>
      <c r="I13" s="16"/>
      <c r="J13" s="69"/>
      <c r="K13" s="5" t="s">
        <v>1</v>
      </c>
      <c r="L13" s="15" t="s">
        <v>3</v>
      </c>
      <c r="M13" s="16"/>
      <c r="N13" s="69"/>
      <c r="O13" s="5" t="s">
        <v>1</v>
      </c>
      <c r="P13" s="15" t="s">
        <v>3</v>
      </c>
      <c r="Q13" s="16"/>
      <c r="R13" s="154"/>
      <c r="S13" s="5" t="s">
        <v>1</v>
      </c>
      <c r="T13" s="8"/>
      <c r="U13" s="7"/>
      <c r="V13" s="30"/>
      <c r="W13" s="5" t="s">
        <v>1</v>
      </c>
      <c r="X13" s="16" t="s">
        <v>3</v>
      </c>
      <c r="Y13" s="16"/>
      <c r="Z13" s="154"/>
      <c r="AA13" s="5" t="s">
        <v>1</v>
      </c>
      <c r="AB13" s="16" t="s">
        <v>3</v>
      </c>
      <c r="AC13" s="16"/>
      <c r="AD13" s="154"/>
      <c r="AE13" s="5" t="s">
        <v>1</v>
      </c>
      <c r="AF13" s="16" t="s">
        <v>3</v>
      </c>
      <c r="AG13" s="16"/>
      <c r="AH13" s="169"/>
      <c r="AI13" s="69"/>
      <c r="AJ13" s="69"/>
      <c r="AK13" s="47"/>
      <c r="AL13" s="69"/>
      <c r="AM13" s="69"/>
    </row>
    <row r="14" spans="1:39" s="197" customFormat="1" ht="41.25" customHeight="1">
      <c r="A14" s="191"/>
      <c r="B14" s="192"/>
      <c r="C14" s="192"/>
      <c r="D14" s="193" t="s">
        <v>151</v>
      </c>
      <c r="E14" s="194" t="s">
        <v>61</v>
      </c>
      <c r="F14" s="19" t="s">
        <v>76</v>
      </c>
      <c r="G14" s="20" t="s">
        <v>1</v>
      </c>
      <c r="H14" s="193" t="s">
        <v>151</v>
      </c>
      <c r="I14" s="194" t="s">
        <v>61</v>
      </c>
      <c r="J14" s="19" t="s">
        <v>76</v>
      </c>
      <c r="K14" s="20" t="s">
        <v>1</v>
      </c>
      <c r="L14" s="193" t="s">
        <v>151</v>
      </c>
      <c r="M14" s="194" t="s">
        <v>61</v>
      </c>
      <c r="N14" s="19" t="s">
        <v>76</v>
      </c>
      <c r="O14" s="20" t="s">
        <v>1</v>
      </c>
      <c r="P14" s="193" t="s">
        <v>151</v>
      </c>
      <c r="Q14" s="194" t="s">
        <v>61</v>
      </c>
      <c r="R14" s="35" t="s">
        <v>76</v>
      </c>
      <c r="S14" s="20" t="s">
        <v>1</v>
      </c>
      <c r="T14" s="323" t="s">
        <v>34</v>
      </c>
      <c r="U14" s="44"/>
      <c r="V14" s="310"/>
      <c r="W14" s="20" t="s">
        <v>1</v>
      </c>
      <c r="X14" s="194" t="s">
        <v>151</v>
      </c>
      <c r="Y14" s="194" t="s">
        <v>61</v>
      </c>
      <c r="Z14" s="35" t="s">
        <v>76</v>
      </c>
      <c r="AA14" s="20" t="s">
        <v>1</v>
      </c>
      <c r="AB14" s="194" t="s">
        <v>151</v>
      </c>
      <c r="AC14" s="194" t="s">
        <v>61</v>
      </c>
      <c r="AD14" s="35" t="s">
        <v>76</v>
      </c>
      <c r="AE14" s="20" t="s">
        <v>1</v>
      </c>
      <c r="AF14" s="194" t="s">
        <v>151</v>
      </c>
      <c r="AG14" s="194" t="s">
        <v>61</v>
      </c>
      <c r="AH14" s="21" t="s">
        <v>76</v>
      </c>
      <c r="AI14" s="19" t="s">
        <v>1</v>
      </c>
      <c r="AJ14" s="19" t="s">
        <v>252</v>
      </c>
      <c r="AK14" s="197" t="s">
        <v>278</v>
      </c>
      <c r="AL14" s="17" t="s">
        <v>32</v>
      </c>
      <c r="AM14" s="17" t="s">
        <v>82</v>
      </c>
    </row>
    <row r="15" spans="1:39" ht="12.75">
      <c r="A15" s="172" t="s">
        <v>252</v>
      </c>
      <c r="B15" s="158" t="s">
        <v>110</v>
      </c>
      <c r="C15" s="198" t="s">
        <v>32</v>
      </c>
      <c r="D15" s="22" t="s">
        <v>5</v>
      </c>
      <c r="E15" s="23" t="s">
        <v>6</v>
      </c>
      <c r="F15" s="23" t="s">
        <v>7</v>
      </c>
      <c r="G15" s="12" t="s">
        <v>1</v>
      </c>
      <c r="H15" s="22" t="s">
        <v>5</v>
      </c>
      <c r="I15" s="23" t="s">
        <v>6</v>
      </c>
      <c r="J15" s="23" t="s">
        <v>7</v>
      </c>
      <c r="K15" s="24" t="s">
        <v>1</v>
      </c>
      <c r="L15" s="22" t="s">
        <v>5</v>
      </c>
      <c r="M15" s="23" t="s">
        <v>6</v>
      </c>
      <c r="N15" s="23" t="s">
        <v>7</v>
      </c>
      <c r="O15" s="20" t="s">
        <v>1</v>
      </c>
      <c r="P15" s="22" t="s">
        <v>5</v>
      </c>
      <c r="Q15" s="23" t="s">
        <v>6</v>
      </c>
      <c r="R15" s="37" t="s">
        <v>7</v>
      </c>
      <c r="S15" s="20" t="s">
        <v>1</v>
      </c>
      <c r="T15" s="26" t="s">
        <v>33</v>
      </c>
      <c r="U15" s="11"/>
      <c r="V15" s="32"/>
      <c r="W15" s="20" t="s">
        <v>1</v>
      </c>
      <c r="X15" s="23" t="s">
        <v>5</v>
      </c>
      <c r="Y15" s="23" t="s">
        <v>6</v>
      </c>
      <c r="Z15" s="37" t="s">
        <v>7</v>
      </c>
      <c r="AA15" s="20" t="s">
        <v>1</v>
      </c>
      <c r="AB15" s="23" t="s">
        <v>5</v>
      </c>
      <c r="AC15" s="23" t="s">
        <v>6</v>
      </c>
      <c r="AD15" s="37" t="s">
        <v>7</v>
      </c>
      <c r="AE15" s="20" t="s">
        <v>1</v>
      </c>
      <c r="AF15" s="23" t="s">
        <v>5</v>
      </c>
      <c r="AG15" s="23" t="s">
        <v>6</v>
      </c>
      <c r="AH15" s="25" t="s">
        <v>7</v>
      </c>
      <c r="AI15" s="17"/>
      <c r="AJ15" s="17"/>
      <c r="AK15" s="17"/>
      <c r="AL15" s="17"/>
      <c r="AM15" s="17"/>
    </row>
    <row r="16" spans="1:39" ht="12.75">
      <c r="A16" s="168" t="s">
        <v>90</v>
      </c>
      <c r="B16" s="69"/>
      <c r="C16" s="199" t="s">
        <v>9</v>
      </c>
      <c r="D16" s="340">
        <v>0</v>
      </c>
      <c r="E16" s="341">
        <v>0</v>
      </c>
      <c r="F16" s="341">
        <v>0</v>
      </c>
      <c r="G16" s="5" t="s">
        <v>1</v>
      </c>
      <c r="H16" s="340">
        <v>0</v>
      </c>
      <c r="I16" s="341">
        <v>0</v>
      </c>
      <c r="J16" s="341">
        <v>0</v>
      </c>
      <c r="K16" s="24" t="s">
        <v>1</v>
      </c>
      <c r="L16" s="340">
        <v>0</v>
      </c>
      <c r="M16" s="341">
        <v>0</v>
      </c>
      <c r="N16" s="341">
        <v>0</v>
      </c>
      <c r="O16" s="20" t="s">
        <v>1</v>
      </c>
      <c r="P16" s="355">
        <f>SUM(D16,H16,L16)</f>
        <v>0</v>
      </c>
      <c r="Q16" s="348">
        <f>SUM(E16,I16,M16)</f>
        <v>0</v>
      </c>
      <c r="R16" s="352">
        <f>SUM(F16,J16,N16)</f>
        <v>0</v>
      </c>
      <c r="S16" s="20" t="s">
        <v>1</v>
      </c>
      <c r="T16" s="168">
        <f>P16</f>
        <v>0</v>
      </c>
      <c r="U16" s="69">
        <f aca="true" t="shared" si="0" ref="U16:V31">Q16</f>
        <v>0</v>
      </c>
      <c r="V16" s="154">
        <f t="shared" si="0"/>
        <v>0</v>
      </c>
      <c r="W16" s="20" t="s">
        <v>1</v>
      </c>
      <c r="X16" s="446">
        <v>0</v>
      </c>
      <c r="Y16" s="446">
        <v>0</v>
      </c>
      <c r="Z16" s="447">
        <v>0</v>
      </c>
      <c r="AA16" s="20" t="s">
        <v>1</v>
      </c>
      <c r="AB16" s="341">
        <v>0</v>
      </c>
      <c r="AC16" s="341">
        <v>0</v>
      </c>
      <c r="AD16" s="364">
        <v>0</v>
      </c>
      <c r="AE16" s="20" t="s">
        <v>1</v>
      </c>
      <c r="AF16" s="341">
        <v>0</v>
      </c>
      <c r="AG16" s="341">
        <v>0</v>
      </c>
      <c r="AH16" s="373">
        <v>0</v>
      </c>
      <c r="AI16" s="41" t="s">
        <v>1</v>
      </c>
      <c r="AJ16" s="312" t="s">
        <v>253</v>
      </c>
      <c r="AK16" s="312" t="s">
        <v>253</v>
      </c>
      <c r="AL16" s="183" t="s">
        <v>9</v>
      </c>
      <c r="AM16" s="41" t="s">
        <v>1</v>
      </c>
    </row>
    <row r="17" spans="1:39" ht="12.75">
      <c r="A17" s="283" t="s">
        <v>89</v>
      </c>
      <c r="B17" s="302"/>
      <c r="C17" s="70" t="s">
        <v>111</v>
      </c>
      <c r="D17" s="340">
        <v>0</v>
      </c>
      <c r="E17" s="341">
        <v>0</v>
      </c>
      <c r="F17" s="341">
        <v>0</v>
      </c>
      <c r="G17" s="5" t="s">
        <v>1</v>
      </c>
      <c r="H17" s="340">
        <v>0</v>
      </c>
      <c r="I17" s="341">
        <v>0</v>
      </c>
      <c r="J17" s="341">
        <v>0</v>
      </c>
      <c r="K17" s="24" t="s">
        <v>1</v>
      </c>
      <c r="L17" s="340">
        <v>0</v>
      </c>
      <c r="M17" s="341">
        <v>0</v>
      </c>
      <c r="N17" s="341">
        <v>0</v>
      </c>
      <c r="O17" s="20" t="s">
        <v>1</v>
      </c>
      <c r="P17" s="355">
        <f aca="true" t="shared" si="1" ref="P17:P45">SUM(D17,H17,L17)</f>
        <v>0</v>
      </c>
      <c r="Q17" s="348">
        <f aca="true" t="shared" si="2" ref="Q17:Q45">SUM(E17,I17,M17)</f>
        <v>0</v>
      </c>
      <c r="R17" s="352">
        <f aca="true" t="shared" si="3" ref="R17:R45">SUM(F17,J17,N17)</f>
        <v>0</v>
      </c>
      <c r="S17" s="20" t="s">
        <v>1</v>
      </c>
      <c r="T17" s="168">
        <f aca="true" t="shared" si="4" ref="T17:T48">P17</f>
        <v>0</v>
      </c>
      <c r="U17" s="69">
        <f t="shared" si="0"/>
        <v>0</v>
      </c>
      <c r="V17" s="154">
        <f t="shared" si="0"/>
        <v>0</v>
      </c>
      <c r="W17" s="20" t="s">
        <v>1</v>
      </c>
      <c r="X17" s="446">
        <v>0</v>
      </c>
      <c r="Y17" s="446">
        <v>0</v>
      </c>
      <c r="Z17" s="447">
        <v>0</v>
      </c>
      <c r="AA17" s="20" t="s">
        <v>1</v>
      </c>
      <c r="AB17" s="341">
        <v>0</v>
      </c>
      <c r="AC17" s="341">
        <v>0</v>
      </c>
      <c r="AD17" s="364">
        <v>0</v>
      </c>
      <c r="AE17" s="20" t="s">
        <v>1</v>
      </c>
      <c r="AF17" s="341">
        <v>0</v>
      </c>
      <c r="AG17" s="341">
        <v>0</v>
      </c>
      <c r="AH17" s="373">
        <v>0</v>
      </c>
      <c r="AI17" s="41" t="s">
        <v>1</v>
      </c>
      <c r="AJ17" s="312" t="s">
        <v>253</v>
      </c>
      <c r="AK17" s="312" t="s">
        <v>253</v>
      </c>
      <c r="AL17" s="183" t="s">
        <v>12</v>
      </c>
      <c r="AM17" s="41" t="s">
        <v>1</v>
      </c>
    </row>
    <row r="18" spans="1:39" ht="12.75">
      <c r="A18" s="161" t="s">
        <v>88</v>
      </c>
      <c r="B18" s="150" t="s">
        <v>91</v>
      </c>
      <c r="C18" s="199" t="s">
        <v>9</v>
      </c>
      <c r="D18" s="344">
        <v>0</v>
      </c>
      <c r="E18" s="345">
        <v>0</v>
      </c>
      <c r="F18" s="345">
        <v>0</v>
      </c>
      <c r="G18" s="5" t="s">
        <v>1</v>
      </c>
      <c r="H18" s="344">
        <v>0</v>
      </c>
      <c r="I18" s="345">
        <v>0</v>
      </c>
      <c r="J18" s="345">
        <v>0</v>
      </c>
      <c r="K18" s="24" t="s">
        <v>1</v>
      </c>
      <c r="L18" s="344">
        <v>0</v>
      </c>
      <c r="M18" s="345">
        <v>0</v>
      </c>
      <c r="N18" s="345">
        <v>0</v>
      </c>
      <c r="O18" s="20" t="s">
        <v>1</v>
      </c>
      <c r="P18" s="362">
        <f t="shared" si="1"/>
        <v>0</v>
      </c>
      <c r="Q18" s="347">
        <f t="shared" si="2"/>
        <v>0</v>
      </c>
      <c r="R18" s="445">
        <f t="shared" si="3"/>
        <v>0</v>
      </c>
      <c r="S18" s="20" t="s">
        <v>1</v>
      </c>
      <c r="T18" s="168">
        <f t="shared" si="4"/>
        <v>0</v>
      </c>
      <c r="U18" s="69">
        <f t="shared" si="0"/>
        <v>0</v>
      </c>
      <c r="V18" s="154">
        <f t="shared" si="0"/>
        <v>0</v>
      </c>
      <c r="W18" s="20" t="s">
        <v>1</v>
      </c>
      <c r="X18" s="448">
        <v>0</v>
      </c>
      <c r="Y18" s="448">
        <v>0</v>
      </c>
      <c r="Z18" s="449">
        <v>0</v>
      </c>
      <c r="AA18" s="20" t="s">
        <v>1</v>
      </c>
      <c r="AB18" s="345">
        <v>0</v>
      </c>
      <c r="AC18" s="345">
        <v>0</v>
      </c>
      <c r="AD18" s="366">
        <v>0</v>
      </c>
      <c r="AE18" s="20" t="s">
        <v>1</v>
      </c>
      <c r="AF18" s="345">
        <v>0</v>
      </c>
      <c r="AG18" s="345">
        <v>0</v>
      </c>
      <c r="AH18" s="375">
        <v>0</v>
      </c>
      <c r="AI18" s="41" t="s">
        <v>1</v>
      </c>
      <c r="AJ18" s="312" t="s">
        <v>254</v>
      </c>
      <c r="AK18" s="183" t="s">
        <v>255</v>
      </c>
      <c r="AL18" s="183" t="s">
        <v>9</v>
      </c>
      <c r="AM18" s="41" t="s">
        <v>1</v>
      </c>
    </row>
    <row r="19" spans="1:39" ht="12.75">
      <c r="A19" s="283" t="s">
        <v>89</v>
      </c>
      <c r="B19" s="302"/>
      <c r="C19" s="70" t="s">
        <v>111</v>
      </c>
      <c r="D19" s="340">
        <v>0</v>
      </c>
      <c r="E19" s="341">
        <v>0</v>
      </c>
      <c r="F19" s="341">
        <v>0</v>
      </c>
      <c r="G19" s="5" t="s">
        <v>1</v>
      </c>
      <c r="H19" s="340">
        <v>0</v>
      </c>
      <c r="I19" s="341">
        <v>0</v>
      </c>
      <c r="J19" s="341">
        <v>0</v>
      </c>
      <c r="K19" s="24" t="s">
        <v>1</v>
      </c>
      <c r="L19" s="340">
        <v>0</v>
      </c>
      <c r="M19" s="341">
        <v>0</v>
      </c>
      <c r="N19" s="341">
        <v>0</v>
      </c>
      <c r="O19" s="20" t="s">
        <v>1</v>
      </c>
      <c r="P19" s="355">
        <f t="shared" si="1"/>
        <v>0</v>
      </c>
      <c r="Q19" s="348">
        <f t="shared" si="2"/>
        <v>0</v>
      </c>
      <c r="R19" s="352">
        <f t="shared" si="3"/>
        <v>0</v>
      </c>
      <c r="S19" s="20" t="s">
        <v>1</v>
      </c>
      <c r="T19" s="168">
        <f t="shared" si="4"/>
        <v>0</v>
      </c>
      <c r="U19" s="69">
        <f t="shared" si="0"/>
        <v>0</v>
      </c>
      <c r="V19" s="154">
        <f t="shared" si="0"/>
        <v>0</v>
      </c>
      <c r="W19" s="20" t="s">
        <v>1</v>
      </c>
      <c r="X19" s="446">
        <v>0</v>
      </c>
      <c r="Y19" s="446">
        <v>0</v>
      </c>
      <c r="Z19" s="447">
        <v>0</v>
      </c>
      <c r="AA19" s="20" t="s">
        <v>1</v>
      </c>
      <c r="AB19" s="341">
        <v>0</v>
      </c>
      <c r="AC19" s="341">
        <v>0</v>
      </c>
      <c r="AD19" s="364">
        <v>0</v>
      </c>
      <c r="AE19" s="20" t="s">
        <v>1</v>
      </c>
      <c r="AF19" s="341">
        <v>0</v>
      </c>
      <c r="AG19" s="341">
        <v>0</v>
      </c>
      <c r="AH19" s="373">
        <v>0</v>
      </c>
      <c r="AI19" s="41" t="s">
        <v>1</v>
      </c>
      <c r="AJ19" s="312" t="s">
        <v>254</v>
      </c>
      <c r="AK19" s="183" t="s">
        <v>255</v>
      </c>
      <c r="AL19" s="183" t="s">
        <v>12</v>
      </c>
      <c r="AM19" s="41" t="s">
        <v>1</v>
      </c>
    </row>
    <row r="20" spans="1:39" ht="12.75">
      <c r="A20" s="168"/>
      <c r="B20" s="150" t="s">
        <v>92</v>
      </c>
      <c r="C20" s="199" t="s">
        <v>9</v>
      </c>
      <c r="D20" s="344">
        <v>0</v>
      </c>
      <c r="E20" s="345">
        <v>0</v>
      </c>
      <c r="F20" s="345">
        <v>0</v>
      </c>
      <c r="G20" s="5" t="s">
        <v>1</v>
      </c>
      <c r="H20" s="344">
        <v>0</v>
      </c>
      <c r="I20" s="345">
        <v>0</v>
      </c>
      <c r="J20" s="345">
        <v>0</v>
      </c>
      <c r="K20" s="24" t="s">
        <v>1</v>
      </c>
      <c r="L20" s="344">
        <v>0</v>
      </c>
      <c r="M20" s="345">
        <v>0</v>
      </c>
      <c r="N20" s="345">
        <v>0</v>
      </c>
      <c r="O20" s="20" t="s">
        <v>1</v>
      </c>
      <c r="P20" s="362">
        <f t="shared" si="1"/>
        <v>0</v>
      </c>
      <c r="Q20" s="347">
        <f t="shared" si="2"/>
        <v>0</v>
      </c>
      <c r="R20" s="445">
        <f t="shared" si="3"/>
        <v>0</v>
      </c>
      <c r="S20" s="20" t="s">
        <v>1</v>
      </c>
      <c r="T20" s="168">
        <f t="shared" si="4"/>
        <v>0</v>
      </c>
      <c r="U20" s="69">
        <f t="shared" si="0"/>
        <v>0</v>
      </c>
      <c r="V20" s="154">
        <f t="shared" si="0"/>
        <v>0</v>
      </c>
      <c r="W20" s="20" t="s">
        <v>1</v>
      </c>
      <c r="X20" s="448">
        <v>0</v>
      </c>
      <c r="Y20" s="448">
        <v>0</v>
      </c>
      <c r="Z20" s="449">
        <v>0</v>
      </c>
      <c r="AA20" s="20" t="s">
        <v>1</v>
      </c>
      <c r="AB20" s="345">
        <v>0</v>
      </c>
      <c r="AC20" s="345">
        <v>0</v>
      </c>
      <c r="AD20" s="366">
        <v>0</v>
      </c>
      <c r="AE20" s="20" t="s">
        <v>1</v>
      </c>
      <c r="AF20" s="345">
        <v>0</v>
      </c>
      <c r="AG20" s="345">
        <v>0</v>
      </c>
      <c r="AH20" s="375">
        <v>0</v>
      </c>
      <c r="AI20" s="41" t="s">
        <v>1</v>
      </c>
      <c r="AJ20" s="312" t="s">
        <v>254</v>
      </c>
      <c r="AK20" s="183" t="s">
        <v>256</v>
      </c>
      <c r="AL20" s="183" t="s">
        <v>9</v>
      </c>
      <c r="AM20" s="41" t="s">
        <v>1</v>
      </c>
    </row>
    <row r="21" spans="1:39" ht="12.75">
      <c r="A21" s="200"/>
      <c r="B21" s="302"/>
      <c r="C21" s="70" t="s">
        <v>111</v>
      </c>
      <c r="D21" s="340">
        <v>0</v>
      </c>
      <c r="E21" s="341">
        <v>0</v>
      </c>
      <c r="F21" s="341">
        <v>0</v>
      </c>
      <c r="G21" s="5" t="s">
        <v>1</v>
      </c>
      <c r="H21" s="340">
        <v>0</v>
      </c>
      <c r="I21" s="341">
        <v>0</v>
      </c>
      <c r="J21" s="341">
        <v>0</v>
      </c>
      <c r="K21" s="24" t="s">
        <v>1</v>
      </c>
      <c r="L21" s="340">
        <v>0</v>
      </c>
      <c r="M21" s="341">
        <v>0</v>
      </c>
      <c r="N21" s="341">
        <v>0</v>
      </c>
      <c r="O21" s="20" t="s">
        <v>1</v>
      </c>
      <c r="P21" s="355">
        <f t="shared" si="1"/>
        <v>0</v>
      </c>
      <c r="Q21" s="348">
        <f t="shared" si="2"/>
        <v>0</v>
      </c>
      <c r="R21" s="352">
        <f t="shared" si="3"/>
        <v>0</v>
      </c>
      <c r="S21" s="20" t="s">
        <v>1</v>
      </c>
      <c r="T21" s="168">
        <f t="shared" si="4"/>
        <v>0</v>
      </c>
      <c r="U21" s="69">
        <f t="shared" si="0"/>
        <v>0</v>
      </c>
      <c r="V21" s="154">
        <f t="shared" si="0"/>
        <v>0</v>
      </c>
      <c r="W21" s="20" t="s">
        <v>1</v>
      </c>
      <c r="X21" s="446">
        <v>0</v>
      </c>
      <c r="Y21" s="446">
        <v>0</v>
      </c>
      <c r="Z21" s="447">
        <v>0</v>
      </c>
      <c r="AA21" s="20" t="s">
        <v>1</v>
      </c>
      <c r="AB21" s="341">
        <v>0</v>
      </c>
      <c r="AC21" s="341">
        <v>0</v>
      </c>
      <c r="AD21" s="364">
        <v>0</v>
      </c>
      <c r="AE21" s="20" t="s">
        <v>1</v>
      </c>
      <c r="AF21" s="341">
        <v>0</v>
      </c>
      <c r="AG21" s="341">
        <v>0</v>
      </c>
      <c r="AH21" s="373">
        <v>0</v>
      </c>
      <c r="AI21" s="41" t="s">
        <v>1</v>
      </c>
      <c r="AJ21" s="312" t="s">
        <v>254</v>
      </c>
      <c r="AK21" s="183" t="s">
        <v>256</v>
      </c>
      <c r="AL21" s="183" t="s">
        <v>12</v>
      </c>
      <c r="AM21" s="41" t="s">
        <v>1</v>
      </c>
    </row>
    <row r="22" spans="1:39" ht="12.75">
      <c r="A22" s="168"/>
      <c r="B22" s="150" t="s">
        <v>93</v>
      </c>
      <c r="C22" s="199" t="s">
        <v>9</v>
      </c>
      <c r="D22" s="344">
        <v>0</v>
      </c>
      <c r="E22" s="345">
        <v>0</v>
      </c>
      <c r="F22" s="345">
        <v>0</v>
      </c>
      <c r="G22" s="5" t="s">
        <v>1</v>
      </c>
      <c r="H22" s="344">
        <v>0</v>
      </c>
      <c r="I22" s="345">
        <v>0</v>
      </c>
      <c r="J22" s="345">
        <v>0</v>
      </c>
      <c r="K22" s="24" t="s">
        <v>1</v>
      </c>
      <c r="L22" s="344">
        <v>0</v>
      </c>
      <c r="M22" s="345">
        <v>0</v>
      </c>
      <c r="N22" s="345">
        <v>0</v>
      </c>
      <c r="O22" s="20" t="s">
        <v>1</v>
      </c>
      <c r="P22" s="362">
        <f t="shared" si="1"/>
        <v>0</v>
      </c>
      <c r="Q22" s="347">
        <f t="shared" si="2"/>
        <v>0</v>
      </c>
      <c r="R22" s="445">
        <f t="shared" si="3"/>
        <v>0</v>
      </c>
      <c r="S22" s="20" t="s">
        <v>1</v>
      </c>
      <c r="T22" s="168">
        <f t="shared" si="4"/>
        <v>0</v>
      </c>
      <c r="U22" s="69">
        <f t="shared" si="0"/>
        <v>0</v>
      </c>
      <c r="V22" s="154">
        <f t="shared" si="0"/>
        <v>0</v>
      </c>
      <c r="W22" s="20" t="s">
        <v>1</v>
      </c>
      <c r="X22" s="448">
        <v>0</v>
      </c>
      <c r="Y22" s="448">
        <v>0</v>
      </c>
      <c r="Z22" s="449">
        <v>0</v>
      </c>
      <c r="AA22" s="20" t="s">
        <v>1</v>
      </c>
      <c r="AB22" s="345">
        <v>0</v>
      </c>
      <c r="AC22" s="345">
        <v>0</v>
      </c>
      <c r="AD22" s="366">
        <v>0</v>
      </c>
      <c r="AE22" s="20" t="s">
        <v>1</v>
      </c>
      <c r="AF22" s="345">
        <v>0</v>
      </c>
      <c r="AG22" s="345">
        <v>0</v>
      </c>
      <c r="AH22" s="375">
        <v>0</v>
      </c>
      <c r="AI22" s="41" t="s">
        <v>1</v>
      </c>
      <c r="AJ22" s="312" t="s">
        <v>254</v>
      </c>
      <c r="AK22" s="183" t="s">
        <v>257</v>
      </c>
      <c r="AL22" s="183" t="s">
        <v>9</v>
      </c>
      <c r="AM22" s="41" t="s">
        <v>1</v>
      </c>
    </row>
    <row r="23" spans="1:39" ht="12.75">
      <c r="A23" s="200"/>
      <c r="B23" s="302"/>
      <c r="C23" s="70" t="s">
        <v>111</v>
      </c>
      <c r="D23" s="340">
        <v>0</v>
      </c>
      <c r="E23" s="341">
        <v>0</v>
      </c>
      <c r="F23" s="341">
        <v>0</v>
      </c>
      <c r="G23" s="5" t="s">
        <v>1</v>
      </c>
      <c r="H23" s="340">
        <v>0</v>
      </c>
      <c r="I23" s="341">
        <v>0</v>
      </c>
      <c r="J23" s="341">
        <v>0</v>
      </c>
      <c r="K23" s="24" t="s">
        <v>1</v>
      </c>
      <c r="L23" s="340">
        <v>0</v>
      </c>
      <c r="M23" s="341">
        <v>0</v>
      </c>
      <c r="N23" s="341">
        <v>0</v>
      </c>
      <c r="O23" s="20" t="s">
        <v>1</v>
      </c>
      <c r="P23" s="355">
        <f t="shared" si="1"/>
        <v>0</v>
      </c>
      <c r="Q23" s="348">
        <f t="shared" si="2"/>
        <v>0</v>
      </c>
      <c r="R23" s="352">
        <f t="shared" si="3"/>
        <v>0</v>
      </c>
      <c r="S23" s="20" t="s">
        <v>1</v>
      </c>
      <c r="T23" s="168">
        <f t="shared" si="4"/>
        <v>0</v>
      </c>
      <c r="U23" s="69">
        <f t="shared" si="0"/>
        <v>0</v>
      </c>
      <c r="V23" s="154">
        <f t="shared" si="0"/>
        <v>0</v>
      </c>
      <c r="W23" s="20" t="s">
        <v>1</v>
      </c>
      <c r="X23" s="446">
        <v>0</v>
      </c>
      <c r="Y23" s="446">
        <v>0</v>
      </c>
      <c r="Z23" s="447">
        <v>0</v>
      </c>
      <c r="AA23" s="20" t="s">
        <v>1</v>
      </c>
      <c r="AB23" s="341">
        <v>0</v>
      </c>
      <c r="AC23" s="341">
        <v>0</v>
      </c>
      <c r="AD23" s="364">
        <v>0</v>
      </c>
      <c r="AE23" s="20" t="s">
        <v>1</v>
      </c>
      <c r="AF23" s="341">
        <v>0</v>
      </c>
      <c r="AG23" s="341">
        <v>0</v>
      </c>
      <c r="AH23" s="373">
        <v>0</v>
      </c>
      <c r="AI23" s="41" t="s">
        <v>1</v>
      </c>
      <c r="AJ23" s="312" t="s">
        <v>254</v>
      </c>
      <c r="AK23" s="183" t="s">
        <v>257</v>
      </c>
      <c r="AL23" s="183" t="s">
        <v>12</v>
      </c>
      <c r="AM23" s="41" t="s">
        <v>1</v>
      </c>
    </row>
    <row r="24" spans="1:39" ht="12.75">
      <c r="A24" s="168"/>
      <c r="B24" s="150" t="s">
        <v>94</v>
      </c>
      <c r="C24" s="199" t="s">
        <v>9</v>
      </c>
      <c r="D24" s="344">
        <v>0</v>
      </c>
      <c r="E24" s="345">
        <v>0</v>
      </c>
      <c r="F24" s="345">
        <v>0</v>
      </c>
      <c r="G24" s="5" t="s">
        <v>1</v>
      </c>
      <c r="H24" s="344">
        <v>0</v>
      </c>
      <c r="I24" s="345">
        <v>0</v>
      </c>
      <c r="J24" s="345">
        <v>0</v>
      </c>
      <c r="K24" s="24" t="s">
        <v>1</v>
      </c>
      <c r="L24" s="344">
        <v>0</v>
      </c>
      <c r="M24" s="345">
        <v>0</v>
      </c>
      <c r="N24" s="345">
        <v>0</v>
      </c>
      <c r="O24" s="20" t="s">
        <v>1</v>
      </c>
      <c r="P24" s="362">
        <f t="shared" si="1"/>
        <v>0</v>
      </c>
      <c r="Q24" s="347">
        <f t="shared" si="2"/>
        <v>0</v>
      </c>
      <c r="R24" s="445">
        <f t="shared" si="3"/>
        <v>0</v>
      </c>
      <c r="S24" s="20" t="s">
        <v>1</v>
      </c>
      <c r="T24" s="168">
        <f t="shared" si="4"/>
        <v>0</v>
      </c>
      <c r="U24" s="69">
        <f t="shared" si="0"/>
        <v>0</v>
      </c>
      <c r="V24" s="154">
        <f t="shared" si="0"/>
        <v>0</v>
      </c>
      <c r="W24" s="20" t="s">
        <v>1</v>
      </c>
      <c r="X24" s="448">
        <v>0</v>
      </c>
      <c r="Y24" s="448">
        <v>0</v>
      </c>
      <c r="Z24" s="449">
        <v>0</v>
      </c>
      <c r="AA24" s="20" t="s">
        <v>1</v>
      </c>
      <c r="AB24" s="345">
        <v>0</v>
      </c>
      <c r="AC24" s="345">
        <v>0</v>
      </c>
      <c r="AD24" s="366">
        <v>0</v>
      </c>
      <c r="AE24" s="20" t="s">
        <v>1</v>
      </c>
      <c r="AF24" s="345">
        <v>0</v>
      </c>
      <c r="AG24" s="345">
        <v>0</v>
      </c>
      <c r="AH24" s="375">
        <v>0</v>
      </c>
      <c r="AI24" s="41" t="s">
        <v>1</v>
      </c>
      <c r="AJ24" s="312" t="s">
        <v>254</v>
      </c>
      <c r="AK24" s="183" t="s">
        <v>258</v>
      </c>
      <c r="AL24" s="183" t="s">
        <v>9</v>
      </c>
      <c r="AM24" s="41" t="s">
        <v>1</v>
      </c>
    </row>
    <row r="25" spans="1:39" ht="12.75">
      <c r="A25" s="168"/>
      <c r="B25" s="69" t="s">
        <v>95</v>
      </c>
      <c r="C25" s="70" t="s">
        <v>111</v>
      </c>
      <c r="D25" s="340">
        <v>0</v>
      </c>
      <c r="E25" s="341">
        <v>0</v>
      </c>
      <c r="F25" s="341">
        <v>0</v>
      </c>
      <c r="G25" s="5" t="s">
        <v>1</v>
      </c>
      <c r="H25" s="340">
        <v>0</v>
      </c>
      <c r="I25" s="341">
        <v>0</v>
      </c>
      <c r="J25" s="341">
        <v>0</v>
      </c>
      <c r="K25" s="24" t="s">
        <v>1</v>
      </c>
      <c r="L25" s="340">
        <v>0</v>
      </c>
      <c r="M25" s="341">
        <v>0</v>
      </c>
      <c r="N25" s="341">
        <v>0</v>
      </c>
      <c r="O25" s="20" t="s">
        <v>1</v>
      </c>
      <c r="P25" s="355">
        <f t="shared" si="1"/>
        <v>0</v>
      </c>
      <c r="Q25" s="348">
        <f t="shared" si="2"/>
        <v>0</v>
      </c>
      <c r="R25" s="352">
        <f t="shared" si="3"/>
        <v>0</v>
      </c>
      <c r="S25" s="20" t="s">
        <v>1</v>
      </c>
      <c r="T25" s="168">
        <f t="shared" si="4"/>
        <v>0</v>
      </c>
      <c r="U25" s="69">
        <f t="shared" si="0"/>
        <v>0</v>
      </c>
      <c r="V25" s="154">
        <f t="shared" si="0"/>
        <v>0</v>
      </c>
      <c r="W25" s="20" t="s">
        <v>1</v>
      </c>
      <c r="X25" s="446">
        <v>0</v>
      </c>
      <c r="Y25" s="446">
        <v>0</v>
      </c>
      <c r="Z25" s="447">
        <v>0</v>
      </c>
      <c r="AA25" s="20" t="s">
        <v>1</v>
      </c>
      <c r="AB25" s="341">
        <v>0</v>
      </c>
      <c r="AC25" s="341">
        <v>0</v>
      </c>
      <c r="AD25" s="364">
        <v>0</v>
      </c>
      <c r="AE25" s="20" t="s">
        <v>1</v>
      </c>
      <c r="AF25" s="341">
        <v>0</v>
      </c>
      <c r="AG25" s="341">
        <v>0</v>
      </c>
      <c r="AH25" s="373">
        <v>0</v>
      </c>
      <c r="AI25" s="41" t="s">
        <v>1</v>
      </c>
      <c r="AJ25" s="312" t="s">
        <v>254</v>
      </c>
      <c r="AK25" s="183" t="s">
        <v>258</v>
      </c>
      <c r="AL25" s="183" t="s">
        <v>12</v>
      </c>
      <c r="AM25" s="41" t="s">
        <v>1</v>
      </c>
    </row>
    <row r="26" spans="1:39" ht="12.75">
      <c r="A26" s="168"/>
      <c r="B26" s="150" t="s">
        <v>115</v>
      </c>
      <c r="C26" s="199" t="s">
        <v>9</v>
      </c>
      <c r="D26" s="344">
        <v>0</v>
      </c>
      <c r="E26" s="345">
        <v>0</v>
      </c>
      <c r="F26" s="345">
        <v>0</v>
      </c>
      <c r="G26" s="5" t="s">
        <v>1</v>
      </c>
      <c r="H26" s="344">
        <v>0</v>
      </c>
      <c r="I26" s="345">
        <v>0</v>
      </c>
      <c r="J26" s="345">
        <v>0</v>
      </c>
      <c r="K26" s="24" t="s">
        <v>1</v>
      </c>
      <c r="L26" s="344">
        <v>0</v>
      </c>
      <c r="M26" s="345">
        <v>0</v>
      </c>
      <c r="N26" s="345">
        <v>0</v>
      </c>
      <c r="O26" s="20" t="s">
        <v>1</v>
      </c>
      <c r="P26" s="362">
        <f t="shared" si="1"/>
        <v>0</v>
      </c>
      <c r="Q26" s="347">
        <f t="shared" si="2"/>
        <v>0</v>
      </c>
      <c r="R26" s="445">
        <f t="shared" si="3"/>
        <v>0</v>
      </c>
      <c r="S26" s="20" t="s">
        <v>1</v>
      </c>
      <c r="T26" s="168">
        <f t="shared" si="4"/>
        <v>0</v>
      </c>
      <c r="U26" s="69">
        <f t="shared" si="0"/>
        <v>0</v>
      </c>
      <c r="V26" s="154">
        <f t="shared" si="0"/>
        <v>0</v>
      </c>
      <c r="W26" s="20" t="s">
        <v>1</v>
      </c>
      <c r="X26" s="448">
        <v>0</v>
      </c>
      <c r="Y26" s="448">
        <v>0</v>
      </c>
      <c r="Z26" s="449">
        <v>0</v>
      </c>
      <c r="AA26" s="20" t="s">
        <v>1</v>
      </c>
      <c r="AB26" s="345">
        <v>0</v>
      </c>
      <c r="AC26" s="345">
        <v>0</v>
      </c>
      <c r="AD26" s="366">
        <v>0</v>
      </c>
      <c r="AE26" s="20" t="s">
        <v>1</v>
      </c>
      <c r="AF26" s="345">
        <v>0</v>
      </c>
      <c r="AG26" s="345">
        <v>0</v>
      </c>
      <c r="AH26" s="375">
        <v>0</v>
      </c>
      <c r="AI26" s="41" t="s">
        <v>1</v>
      </c>
      <c r="AJ26" s="312" t="s">
        <v>254</v>
      </c>
      <c r="AK26" s="183" t="s">
        <v>259</v>
      </c>
      <c r="AL26" s="183" t="s">
        <v>9</v>
      </c>
      <c r="AM26" s="41" t="s">
        <v>1</v>
      </c>
    </row>
    <row r="27" spans="1:39" ht="12.75">
      <c r="A27" s="168"/>
      <c r="B27" s="158" t="s">
        <v>96</v>
      </c>
      <c r="C27" s="198" t="s">
        <v>111</v>
      </c>
      <c r="D27" s="340">
        <v>0</v>
      </c>
      <c r="E27" s="341">
        <v>0</v>
      </c>
      <c r="F27" s="341">
        <v>0</v>
      </c>
      <c r="G27" s="5" t="s">
        <v>1</v>
      </c>
      <c r="H27" s="340">
        <v>0</v>
      </c>
      <c r="I27" s="341">
        <v>0</v>
      </c>
      <c r="J27" s="341">
        <v>0</v>
      </c>
      <c r="K27" s="24" t="s">
        <v>1</v>
      </c>
      <c r="L27" s="340">
        <v>0</v>
      </c>
      <c r="M27" s="341">
        <v>0</v>
      </c>
      <c r="N27" s="341">
        <v>0</v>
      </c>
      <c r="O27" s="20" t="s">
        <v>1</v>
      </c>
      <c r="P27" s="355">
        <f t="shared" si="1"/>
        <v>0</v>
      </c>
      <c r="Q27" s="348">
        <f t="shared" si="2"/>
        <v>0</v>
      </c>
      <c r="R27" s="352">
        <f t="shared" si="3"/>
        <v>0</v>
      </c>
      <c r="S27" s="20" t="s">
        <v>1</v>
      </c>
      <c r="T27" s="168">
        <f t="shared" si="4"/>
        <v>0</v>
      </c>
      <c r="U27" s="69">
        <f t="shared" si="0"/>
        <v>0</v>
      </c>
      <c r="V27" s="154">
        <f t="shared" si="0"/>
        <v>0</v>
      </c>
      <c r="W27" s="20" t="s">
        <v>1</v>
      </c>
      <c r="X27" s="446">
        <v>0</v>
      </c>
      <c r="Y27" s="446">
        <v>0</v>
      </c>
      <c r="Z27" s="447">
        <v>0</v>
      </c>
      <c r="AA27" s="20" t="s">
        <v>1</v>
      </c>
      <c r="AB27" s="341">
        <v>0</v>
      </c>
      <c r="AC27" s="341">
        <v>0</v>
      </c>
      <c r="AD27" s="364">
        <v>0</v>
      </c>
      <c r="AE27" s="20" t="s">
        <v>1</v>
      </c>
      <c r="AF27" s="341">
        <v>0</v>
      </c>
      <c r="AG27" s="341">
        <v>0</v>
      </c>
      <c r="AH27" s="373">
        <v>0</v>
      </c>
      <c r="AI27" s="41" t="s">
        <v>1</v>
      </c>
      <c r="AJ27" s="312" t="s">
        <v>254</v>
      </c>
      <c r="AK27" s="183" t="s">
        <v>259</v>
      </c>
      <c r="AL27" s="183" t="s">
        <v>12</v>
      </c>
      <c r="AM27" s="41" t="s">
        <v>1</v>
      </c>
    </row>
    <row r="28" spans="1:39" ht="12.75">
      <c r="A28" s="168"/>
      <c r="B28" s="69" t="s">
        <v>116</v>
      </c>
      <c r="C28" s="70" t="s">
        <v>9</v>
      </c>
      <c r="D28" s="344">
        <v>0</v>
      </c>
      <c r="E28" s="345">
        <v>0</v>
      </c>
      <c r="F28" s="345">
        <v>0</v>
      </c>
      <c r="G28" s="5" t="s">
        <v>1</v>
      </c>
      <c r="H28" s="344">
        <v>0</v>
      </c>
      <c r="I28" s="345">
        <v>0</v>
      </c>
      <c r="J28" s="345">
        <v>0</v>
      </c>
      <c r="K28" s="24" t="s">
        <v>1</v>
      </c>
      <c r="L28" s="344">
        <v>0</v>
      </c>
      <c r="M28" s="345">
        <v>0</v>
      </c>
      <c r="N28" s="345">
        <v>0</v>
      </c>
      <c r="O28" s="20" t="s">
        <v>1</v>
      </c>
      <c r="P28" s="362">
        <f t="shared" si="1"/>
        <v>0</v>
      </c>
      <c r="Q28" s="347">
        <f t="shared" si="2"/>
        <v>0</v>
      </c>
      <c r="R28" s="445">
        <f t="shared" si="3"/>
        <v>0</v>
      </c>
      <c r="S28" s="20" t="s">
        <v>1</v>
      </c>
      <c r="T28" s="168">
        <f t="shared" si="4"/>
        <v>0</v>
      </c>
      <c r="U28" s="69">
        <f t="shared" si="0"/>
        <v>0</v>
      </c>
      <c r="V28" s="154">
        <f t="shared" si="0"/>
        <v>0</v>
      </c>
      <c r="W28" s="20" t="s">
        <v>1</v>
      </c>
      <c r="X28" s="448">
        <v>0</v>
      </c>
      <c r="Y28" s="448">
        <v>0</v>
      </c>
      <c r="Z28" s="449">
        <v>0</v>
      </c>
      <c r="AA28" s="20" t="s">
        <v>1</v>
      </c>
      <c r="AB28" s="345">
        <v>0</v>
      </c>
      <c r="AC28" s="345">
        <v>0</v>
      </c>
      <c r="AD28" s="366">
        <v>0</v>
      </c>
      <c r="AE28" s="20" t="s">
        <v>1</v>
      </c>
      <c r="AF28" s="345">
        <v>0</v>
      </c>
      <c r="AG28" s="345">
        <v>0</v>
      </c>
      <c r="AH28" s="375">
        <v>0</v>
      </c>
      <c r="AI28" s="41" t="s">
        <v>1</v>
      </c>
      <c r="AJ28" s="312" t="s">
        <v>254</v>
      </c>
      <c r="AK28" s="183" t="s">
        <v>260</v>
      </c>
      <c r="AL28" s="183" t="s">
        <v>9</v>
      </c>
      <c r="AM28" s="41" t="s">
        <v>1</v>
      </c>
    </row>
    <row r="29" spans="1:39" ht="12.75">
      <c r="A29" s="168"/>
      <c r="B29" s="69" t="s">
        <v>96</v>
      </c>
      <c r="C29" s="70" t="s">
        <v>111</v>
      </c>
      <c r="D29" s="340">
        <v>0</v>
      </c>
      <c r="E29" s="341">
        <v>0</v>
      </c>
      <c r="F29" s="341">
        <v>0</v>
      </c>
      <c r="G29" s="5" t="s">
        <v>1</v>
      </c>
      <c r="H29" s="340">
        <v>0</v>
      </c>
      <c r="I29" s="341">
        <v>0</v>
      </c>
      <c r="J29" s="341">
        <v>0</v>
      </c>
      <c r="K29" s="24" t="s">
        <v>1</v>
      </c>
      <c r="L29" s="340">
        <v>0</v>
      </c>
      <c r="M29" s="341">
        <v>0</v>
      </c>
      <c r="N29" s="341">
        <v>0</v>
      </c>
      <c r="O29" s="20" t="s">
        <v>1</v>
      </c>
      <c r="P29" s="355">
        <f t="shared" si="1"/>
        <v>0</v>
      </c>
      <c r="Q29" s="348">
        <f t="shared" si="2"/>
        <v>0</v>
      </c>
      <c r="R29" s="352">
        <f t="shared" si="3"/>
        <v>0</v>
      </c>
      <c r="S29" s="20" t="s">
        <v>1</v>
      </c>
      <c r="T29" s="168">
        <f t="shared" si="4"/>
        <v>0</v>
      </c>
      <c r="U29" s="69">
        <f t="shared" si="0"/>
        <v>0</v>
      </c>
      <c r="V29" s="154">
        <f t="shared" si="0"/>
        <v>0</v>
      </c>
      <c r="W29" s="20" t="s">
        <v>1</v>
      </c>
      <c r="X29" s="446">
        <v>0</v>
      </c>
      <c r="Y29" s="446">
        <v>0</v>
      </c>
      <c r="Z29" s="447">
        <v>0</v>
      </c>
      <c r="AA29" s="20" t="s">
        <v>1</v>
      </c>
      <c r="AB29" s="341">
        <v>0</v>
      </c>
      <c r="AC29" s="341">
        <v>0</v>
      </c>
      <c r="AD29" s="364">
        <v>0</v>
      </c>
      <c r="AE29" s="20" t="s">
        <v>1</v>
      </c>
      <c r="AF29" s="341">
        <v>0</v>
      </c>
      <c r="AG29" s="341">
        <v>0</v>
      </c>
      <c r="AH29" s="373">
        <v>0</v>
      </c>
      <c r="AI29" s="41" t="s">
        <v>1</v>
      </c>
      <c r="AJ29" s="312" t="s">
        <v>254</v>
      </c>
      <c r="AK29" s="67" t="s">
        <v>260</v>
      </c>
      <c r="AL29" s="183" t="s">
        <v>12</v>
      </c>
      <c r="AM29" s="41" t="s">
        <v>1</v>
      </c>
    </row>
    <row r="30" spans="1:39" ht="12.75">
      <c r="A30" s="168"/>
      <c r="B30" s="150" t="s">
        <v>4</v>
      </c>
      <c r="C30" s="199" t="s">
        <v>9</v>
      </c>
      <c r="D30" s="344">
        <v>0</v>
      </c>
      <c r="E30" s="345">
        <v>0</v>
      </c>
      <c r="F30" s="345">
        <v>0</v>
      </c>
      <c r="G30" s="5" t="s">
        <v>1</v>
      </c>
      <c r="H30" s="344">
        <v>0</v>
      </c>
      <c r="I30" s="345">
        <v>0</v>
      </c>
      <c r="J30" s="345">
        <v>0</v>
      </c>
      <c r="K30" s="24" t="s">
        <v>1</v>
      </c>
      <c r="L30" s="344">
        <v>0</v>
      </c>
      <c r="M30" s="345">
        <v>0</v>
      </c>
      <c r="N30" s="345">
        <v>0</v>
      </c>
      <c r="O30" s="20" t="s">
        <v>1</v>
      </c>
      <c r="P30" s="362">
        <f t="shared" si="1"/>
        <v>0</v>
      </c>
      <c r="Q30" s="347">
        <f t="shared" si="2"/>
        <v>0</v>
      </c>
      <c r="R30" s="445">
        <f t="shared" si="3"/>
        <v>0</v>
      </c>
      <c r="S30" s="20" t="s">
        <v>1</v>
      </c>
      <c r="T30" s="168">
        <f t="shared" si="4"/>
        <v>0</v>
      </c>
      <c r="U30" s="69">
        <f t="shared" si="0"/>
        <v>0</v>
      </c>
      <c r="V30" s="154">
        <f t="shared" si="0"/>
        <v>0</v>
      </c>
      <c r="W30" s="20" t="s">
        <v>1</v>
      </c>
      <c r="X30" s="448">
        <v>0</v>
      </c>
      <c r="Y30" s="448">
        <v>0</v>
      </c>
      <c r="Z30" s="449">
        <v>0</v>
      </c>
      <c r="AA30" s="20" t="s">
        <v>1</v>
      </c>
      <c r="AB30" s="345">
        <v>0</v>
      </c>
      <c r="AC30" s="345">
        <v>0</v>
      </c>
      <c r="AD30" s="366">
        <v>0</v>
      </c>
      <c r="AE30" s="20" t="s">
        <v>1</v>
      </c>
      <c r="AF30" s="345">
        <v>0</v>
      </c>
      <c r="AG30" s="345">
        <v>0</v>
      </c>
      <c r="AH30" s="375">
        <v>0</v>
      </c>
      <c r="AI30" s="41" t="s">
        <v>1</v>
      </c>
      <c r="AJ30" s="312" t="s">
        <v>254</v>
      </c>
      <c r="AK30" s="67" t="s">
        <v>261</v>
      </c>
      <c r="AL30" s="183" t="s">
        <v>9</v>
      </c>
      <c r="AM30" s="41" t="s">
        <v>1</v>
      </c>
    </row>
    <row r="31" spans="1:39" ht="12.75">
      <c r="A31" s="168"/>
      <c r="B31" s="69" t="s">
        <v>117</v>
      </c>
      <c r="C31" s="70" t="s">
        <v>111</v>
      </c>
      <c r="D31" s="340">
        <v>0</v>
      </c>
      <c r="E31" s="341">
        <v>0</v>
      </c>
      <c r="F31" s="341">
        <v>0</v>
      </c>
      <c r="G31" s="5" t="s">
        <v>1</v>
      </c>
      <c r="H31" s="340">
        <v>0</v>
      </c>
      <c r="I31" s="341">
        <v>0</v>
      </c>
      <c r="J31" s="341">
        <v>0</v>
      </c>
      <c r="K31" s="24" t="s">
        <v>1</v>
      </c>
      <c r="L31" s="340">
        <v>0</v>
      </c>
      <c r="M31" s="341">
        <v>0</v>
      </c>
      <c r="N31" s="341">
        <v>0</v>
      </c>
      <c r="O31" s="20" t="s">
        <v>1</v>
      </c>
      <c r="P31" s="355">
        <f t="shared" si="1"/>
        <v>0</v>
      </c>
      <c r="Q31" s="348">
        <f t="shared" si="2"/>
        <v>0</v>
      </c>
      <c r="R31" s="352">
        <f t="shared" si="3"/>
        <v>0</v>
      </c>
      <c r="S31" s="20" t="s">
        <v>1</v>
      </c>
      <c r="T31" s="168">
        <f t="shared" si="4"/>
        <v>0</v>
      </c>
      <c r="U31" s="69">
        <f t="shared" si="0"/>
        <v>0</v>
      </c>
      <c r="V31" s="154">
        <f t="shared" si="0"/>
        <v>0</v>
      </c>
      <c r="W31" s="20" t="s">
        <v>1</v>
      </c>
      <c r="X31" s="446">
        <v>0</v>
      </c>
      <c r="Y31" s="446">
        <v>0</v>
      </c>
      <c r="Z31" s="447">
        <v>0</v>
      </c>
      <c r="AA31" s="20" t="s">
        <v>1</v>
      </c>
      <c r="AB31" s="341">
        <v>0</v>
      </c>
      <c r="AC31" s="341">
        <v>0</v>
      </c>
      <c r="AD31" s="364">
        <v>0</v>
      </c>
      <c r="AE31" s="20" t="s">
        <v>1</v>
      </c>
      <c r="AF31" s="341">
        <v>0</v>
      </c>
      <c r="AG31" s="341">
        <v>0</v>
      </c>
      <c r="AH31" s="373">
        <v>0</v>
      </c>
      <c r="AI31" s="41" t="s">
        <v>1</v>
      </c>
      <c r="AJ31" s="312" t="s">
        <v>254</v>
      </c>
      <c r="AK31" s="183" t="s">
        <v>261</v>
      </c>
      <c r="AL31" s="183" t="s">
        <v>12</v>
      </c>
      <c r="AM31" s="41" t="s">
        <v>1</v>
      </c>
    </row>
    <row r="32" spans="1:39" ht="12.75">
      <c r="A32" s="168"/>
      <c r="B32" s="150" t="s">
        <v>97</v>
      </c>
      <c r="C32" s="199" t="s">
        <v>9</v>
      </c>
      <c r="D32" s="344">
        <v>0</v>
      </c>
      <c r="E32" s="345">
        <v>0</v>
      </c>
      <c r="F32" s="345">
        <v>0</v>
      </c>
      <c r="G32" s="5" t="s">
        <v>1</v>
      </c>
      <c r="H32" s="344">
        <v>0</v>
      </c>
      <c r="I32" s="345">
        <v>0</v>
      </c>
      <c r="J32" s="345">
        <v>0</v>
      </c>
      <c r="K32" s="24" t="s">
        <v>1</v>
      </c>
      <c r="L32" s="344">
        <v>0</v>
      </c>
      <c r="M32" s="345">
        <v>0</v>
      </c>
      <c r="N32" s="345">
        <v>0</v>
      </c>
      <c r="O32" s="20" t="s">
        <v>1</v>
      </c>
      <c r="P32" s="362">
        <f t="shared" si="1"/>
        <v>0</v>
      </c>
      <c r="Q32" s="347">
        <f t="shared" si="2"/>
        <v>0</v>
      </c>
      <c r="R32" s="445">
        <f t="shared" si="3"/>
        <v>0</v>
      </c>
      <c r="S32" s="20" t="s">
        <v>1</v>
      </c>
      <c r="T32" s="168">
        <f t="shared" si="4"/>
        <v>0</v>
      </c>
      <c r="U32" s="69">
        <f aca="true" t="shared" si="5" ref="U32:U48">Q32</f>
        <v>0</v>
      </c>
      <c r="V32" s="154">
        <f aca="true" t="shared" si="6" ref="V32:V48">R32</f>
        <v>0</v>
      </c>
      <c r="W32" s="20" t="s">
        <v>1</v>
      </c>
      <c r="X32" s="448">
        <v>0</v>
      </c>
      <c r="Y32" s="448">
        <v>0</v>
      </c>
      <c r="Z32" s="449">
        <v>0</v>
      </c>
      <c r="AA32" s="20" t="s">
        <v>1</v>
      </c>
      <c r="AB32" s="345">
        <v>0</v>
      </c>
      <c r="AC32" s="345">
        <v>0</v>
      </c>
      <c r="AD32" s="366">
        <v>0</v>
      </c>
      <c r="AE32" s="20" t="s">
        <v>1</v>
      </c>
      <c r="AF32" s="345">
        <v>0</v>
      </c>
      <c r="AG32" s="345">
        <v>0</v>
      </c>
      <c r="AH32" s="375">
        <v>0</v>
      </c>
      <c r="AI32" s="41" t="s">
        <v>1</v>
      </c>
      <c r="AJ32" s="312" t="s">
        <v>254</v>
      </c>
      <c r="AK32" s="183" t="s">
        <v>262</v>
      </c>
      <c r="AL32" s="183" t="s">
        <v>9</v>
      </c>
      <c r="AM32" s="41" t="s">
        <v>1</v>
      </c>
    </row>
    <row r="33" spans="1:39" ht="12.75">
      <c r="A33" s="207"/>
      <c r="B33" s="230"/>
      <c r="C33" s="70" t="s">
        <v>111</v>
      </c>
      <c r="D33" s="340">
        <v>0</v>
      </c>
      <c r="E33" s="341">
        <v>0</v>
      </c>
      <c r="F33" s="341">
        <v>0</v>
      </c>
      <c r="G33" s="5" t="s">
        <v>1</v>
      </c>
      <c r="H33" s="340">
        <v>0</v>
      </c>
      <c r="I33" s="341">
        <v>0</v>
      </c>
      <c r="J33" s="341">
        <v>0</v>
      </c>
      <c r="K33" s="24" t="s">
        <v>1</v>
      </c>
      <c r="L33" s="340">
        <v>0</v>
      </c>
      <c r="M33" s="341">
        <v>0</v>
      </c>
      <c r="N33" s="341">
        <v>0</v>
      </c>
      <c r="O33" s="20" t="s">
        <v>1</v>
      </c>
      <c r="P33" s="355">
        <f t="shared" si="1"/>
        <v>0</v>
      </c>
      <c r="Q33" s="348">
        <f t="shared" si="2"/>
        <v>0</v>
      </c>
      <c r="R33" s="352">
        <f t="shared" si="3"/>
        <v>0</v>
      </c>
      <c r="S33" s="20" t="s">
        <v>1</v>
      </c>
      <c r="T33" s="168">
        <f t="shared" si="4"/>
        <v>0</v>
      </c>
      <c r="U33" s="69">
        <f t="shared" si="5"/>
        <v>0</v>
      </c>
      <c r="V33" s="154">
        <f t="shared" si="6"/>
        <v>0</v>
      </c>
      <c r="W33" s="20" t="s">
        <v>1</v>
      </c>
      <c r="X33" s="450">
        <v>0</v>
      </c>
      <c r="Y33" s="450">
        <v>0</v>
      </c>
      <c r="Z33" s="451">
        <v>0</v>
      </c>
      <c r="AA33" s="20" t="s">
        <v>1</v>
      </c>
      <c r="AB33" s="341">
        <v>0</v>
      </c>
      <c r="AC33" s="341">
        <v>0</v>
      </c>
      <c r="AD33" s="364">
        <v>0</v>
      </c>
      <c r="AE33" s="20" t="s">
        <v>1</v>
      </c>
      <c r="AF33" s="341">
        <v>0</v>
      </c>
      <c r="AG33" s="341">
        <v>0</v>
      </c>
      <c r="AH33" s="373">
        <v>0</v>
      </c>
      <c r="AI33" s="41" t="s">
        <v>1</v>
      </c>
      <c r="AJ33" s="312" t="s">
        <v>254</v>
      </c>
      <c r="AK33" s="183" t="s">
        <v>262</v>
      </c>
      <c r="AL33" s="183" t="s">
        <v>12</v>
      </c>
      <c r="AM33" s="41" t="s">
        <v>1</v>
      </c>
    </row>
    <row r="34" spans="1:39" ht="12.75">
      <c r="A34" s="168"/>
      <c r="B34" s="150" t="s">
        <v>98</v>
      </c>
      <c r="C34" s="199" t="s">
        <v>9</v>
      </c>
      <c r="D34" s="344">
        <v>0</v>
      </c>
      <c r="E34" s="345">
        <v>0</v>
      </c>
      <c r="F34" s="345">
        <v>0</v>
      </c>
      <c r="G34" s="5" t="s">
        <v>1</v>
      </c>
      <c r="H34" s="344">
        <v>0</v>
      </c>
      <c r="I34" s="345">
        <v>0</v>
      </c>
      <c r="J34" s="345">
        <v>0</v>
      </c>
      <c r="K34" s="24" t="s">
        <v>1</v>
      </c>
      <c r="L34" s="344">
        <v>0</v>
      </c>
      <c r="M34" s="345">
        <v>0</v>
      </c>
      <c r="N34" s="345">
        <v>0</v>
      </c>
      <c r="O34" s="20" t="s">
        <v>1</v>
      </c>
      <c r="P34" s="362">
        <f t="shared" si="1"/>
        <v>0</v>
      </c>
      <c r="Q34" s="347">
        <f t="shared" si="2"/>
        <v>0</v>
      </c>
      <c r="R34" s="445">
        <f t="shared" si="3"/>
        <v>0</v>
      </c>
      <c r="S34" s="20" t="s">
        <v>1</v>
      </c>
      <c r="T34" s="168">
        <f t="shared" si="4"/>
        <v>0</v>
      </c>
      <c r="U34" s="69">
        <f t="shared" si="5"/>
        <v>0</v>
      </c>
      <c r="V34" s="154">
        <f t="shared" si="6"/>
        <v>0</v>
      </c>
      <c r="W34" s="20" t="s">
        <v>1</v>
      </c>
      <c r="X34" s="446">
        <v>0</v>
      </c>
      <c r="Y34" s="446">
        <v>0</v>
      </c>
      <c r="Z34" s="447">
        <v>0</v>
      </c>
      <c r="AA34" s="20" t="s">
        <v>1</v>
      </c>
      <c r="AB34" s="345">
        <v>0</v>
      </c>
      <c r="AC34" s="345">
        <v>0</v>
      </c>
      <c r="AD34" s="366">
        <v>0</v>
      </c>
      <c r="AE34" s="20" t="s">
        <v>1</v>
      </c>
      <c r="AF34" s="345">
        <v>0</v>
      </c>
      <c r="AG34" s="345">
        <v>0</v>
      </c>
      <c r="AH34" s="375">
        <v>0</v>
      </c>
      <c r="AI34" s="41" t="s">
        <v>1</v>
      </c>
      <c r="AJ34" s="312" t="s">
        <v>254</v>
      </c>
      <c r="AK34" s="183" t="s">
        <v>263</v>
      </c>
      <c r="AL34" s="183" t="s">
        <v>9</v>
      </c>
      <c r="AM34" s="41" t="s">
        <v>1</v>
      </c>
    </row>
    <row r="35" spans="1:39" ht="12.75">
      <c r="A35" s="168"/>
      <c r="B35" s="69"/>
      <c r="C35" s="70" t="s">
        <v>111</v>
      </c>
      <c r="D35" s="340">
        <v>0</v>
      </c>
      <c r="E35" s="341">
        <v>0</v>
      </c>
      <c r="F35" s="341">
        <v>0</v>
      </c>
      <c r="G35" s="5" t="s">
        <v>1</v>
      </c>
      <c r="H35" s="340">
        <v>0</v>
      </c>
      <c r="I35" s="341">
        <v>0</v>
      </c>
      <c r="J35" s="341">
        <v>0</v>
      </c>
      <c r="K35" s="24" t="s">
        <v>1</v>
      </c>
      <c r="L35" s="340">
        <v>0</v>
      </c>
      <c r="M35" s="341">
        <v>0</v>
      </c>
      <c r="N35" s="341">
        <v>0</v>
      </c>
      <c r="O35" s="20" t="s">
        <v>1</v>
      </c>
      <c r="P35" s="355">
        <f t="shared" si="1"/>
        <v>0</v>
      </c>
      <c r="Q35" s="348">
        <f t="shared" si="2"/>
        <v>0</v>
      </c>
      <c r="R35" s="352">
        <f t="shared" si="3"/>
        <v>0</v>
      </c>
      <c r="S35" s="20" t="s">
        <v>1</v>
      </c>
      <c r="T35" s="168">
        <f t="shared" si="4"/>
        <v>0</v>
      </c>
      <c r="U35" s="69">
        <f t="shared" si="5"/>
        <v>0</v>
      </c>
      <c r="V35" s="154">
        <f t="shared" si="6"/>
        <v>0</v>
      </c>
      <c r="W35" s="20" t="s">
        <v>1</v>
      </c>
      <c r="X35" s="450">
        <v>0</v>
      </c>
      <c r="Y35" s="450">
        <v>0</v>
      </c>
      <c r="Z35" s="451">
        <v>0</v>
      </c>
      <c r="AA35" s="20" t="s">
        <v>1</v>
      </c>
      <c r="AB35" s="341">
        <v>0</v>
      </c>
      <c r="AC35" s="341">
        <v>0</v>
      </c>
      <c r="AD35" s="364">
        <v>0</v>
      </c>
      <c r="AE35" s="20" t="s">
        <v>1</v>
      </c>
      <c r="AF35" s="341">
        <v>0</v>
      </c>
      <c r="AG35" s="341">
        <v>0</v>
      </c>
      <c r="AH35" s="373">
        <v>0</v>
      </c>
      <c r="AI35" s="41" t="s">
        <v>1</v>
      </c>
      <c r="AJ35" s="312" t="s">
        <v>254</v>
      </c>
      <c r="AK35" s="183" t="s">
        <v>263</v>
      </c>
      <c r="AL35" s="183" t="s">
        <v>12</v>
      </c>
      <c r="AM35" s="41" t="s">
        <v>1</v>
      </c>
    </row>
    <row r="36" spans="1:39" ht="12.75">
      <c r="A36" s="168"/>
      <c r="B36" s="150" t="s">
        <v>99</v>
      </c>
      <c r="C36" s="199" t="s">
        <v>9</v>
      </c>
      <c r="D36" s="344">
        <v>0</v>
      </c>
      <c r="E36" s="345">
        <v>0</v>
      </c>
      <c r="F36" s="345">
        <v>0</v>
      </c>
      <c r="G36" s="5" t="s">
        <v>1</v>
      </c>
      <c r="H36" s="344">
        <v>0</v>
      </c>
      <c r="I36" s="345">
        <v>0</v>
      </c>
      <c r="J36" s="345">
        <v>0</v>
      </c>
      <c r="K36" s="24" t="s">
        <v>1</v>
      </c>
      <c r="L36" s="344">
        <v>0</v>
      </c>
      <c r="M36" s="345">
        <v>0</v>
      </c>
      <c r="N36" s="345">
        <v>0</v>
      </c>
      <c r="O36" s="20" t="s">
        <v>1</v>
      </c>
      <c r="P36" s="362">
        <f t="shared" si="1"/>
        <v>0</v>
      </c>
      <c r="Q36" s="347">
        <f t="shared" si="2"/>
        <v>0</v>
      </c>
      <c r="R36" s="445">
        <f t="shared" si="3"/>
        <v>0</v>
      </c>
      <c r="S36" s="20" t="s">
        <v>1</v>
      </c>
      <c r="T36" s="168">
        <f t="shared" si="4"/>
        <v>0</v>
      </c>
      <c r="U36" s="69">
        <f t="shared" si="5"/>
        <v>0</v>
      </c>
      <c r="V36" s="154">
        <f t="shared" si="6"/>
        <v>0</v>
      </c>
      <c r="W36" s="20" t="s">
        <v>1</v>
      </c>
      <c r="X36" s="446">
        <v>0</v>
      </c>
      <c r="Y36" s="446">
        <v>0</v>
      </c>
      <c r="Z36" s="447">
        <v>0</v>
      </c>
      <c r="AA36" s="20" t="s">
        <v>1</v>
      </c>
      <c r="AB36" s="345">
        <v>0</v>
      </c>
      <c r="AC36" s="345">
        <v>0</v>
      </c>
      <c r="AD36" s="366">
        <v>0</v>
      </c>
      <c r="AE36" s="20" t="s">
        <v>1</v>
      </c>
      <c r="AF36" s="345">
        <v>0</v>
      </c>
      <c r="AG36" s="345">
        <v>0</v>
      </c>
      <c r="AH36" s="375">
        <v>0</v>
      </c>
      <c r="AI36" s="41" t="s">
        <v>1</v>
      </c>
      <c r="AJ36" s="312" t="s">
        <v>254</v>
      </c>
      <c r="AK36" s="183" t="s">
        <v>187</v>
      </c>
      <c r="AL36" s="183" t="s">
        <v>9</v>
      </c>
      <c r="AM36" s="41" t="s">
        <v>1</v>
      </c>
    </row>
    <row r="37" spans="1:39" ht="12.75">
      <c r="A37" s="168"/>
      <c r="B37" s="69" t="s">
        <v>89</v>
      </c>
      <c r="C37" s="70" t="s">
        <v>111</v>
      </c>
      <c r="D37" s="340">
        <v>0</v>
      </c>
      <c r="E37" s="341">
        <v>0</v>
      </c>
      <c r="F37" s="341">
        <v>0</v>
      </c>
      <c r="G37" s="5" t="s">
        <v>1</v>
      </c>
      <c r="H37" s="340">
        <v>0</v>
      </c>
      <c r="I37" s="341">
        <v>0</v>
      </c>
      <c r="J37" s="341">
        <v>0</v>
      </c>
      <c r="K37" s="24" t="s">
        <v>1</v>
      </c>
      <c r="L37" s="340">
        <v>0</v>
      </c>
      <c r="M37" s="341">
        <v>0</v>
      </c>
      <c r="N37" s="341">
        <v>0</v>
      </c>
      <c r="O37" s="20" t="s">
        <v>1</v>
      </c>
      <c r="P37" s="355">
        <f t="shared" si="1"/>
        <v>0</v>
      </c>
      <c r="Q37" s="348">
        <f t="shared" si="2"/>
        <v>0</v>
      </c>
      <c r="R37" s="352">
        <f t="shared" si="3"/>
        <v>0</v>
      </c>
      <c r="S37" s="20" t="s">
        <v>1</v>
      </c>
      <c r="T37" s="168">
        <f t="shared" si="4"/>
        <v>0</v>
      </c>
      <c r="U37" s="69">
        <f t="shared" si="5"/>
        <v>0</v>
      </c>
      <c r="V37" s="154">
        <f t="shared" si="6"/>
        <v>0</v>
      </c>
      <c r="W37" s="20" t="s">
        <v>1</v>
      </c>
      <c r="X37" s="450">
        <v>0</v>
      </c>
      <c r="Y37" s="450">
        <v>0</v>
      </c>
      <c r="Z37" s="451">
        <v>0</v>
      </c>
      <c r="AA37" s="20" t="s">
        <v>1</v>
      </c>
      <c r="AB37" s="341">
        <v>0</v>
      </c>
      <c r="AC37" s="341">
        <v>0</v>
      </c>
      <c r="AD37" s="364">
        <v>0</v>
      </c>
      <c r="AE37" s="20" t="s">
        <v>1</v>
      </c>
      <c r="AF37" s="341">
        <v>0</v>
      </c>
      <c r="AG37" s="341">
        <v>0</v>
      </c>
      <c r="AH37" s="373">
        <v>0</v>
      </c>
      <c r="AI37" s="41" t="s">
        <v>1</v>
      </c>
      <c r="AJ37" s="312" t="s">
        <v>254</v>
      </c>
      <c r="AK37" s="183" t="s">
        <v>187</v>
      </c>
      <c r="AL37" s="183" t="s">
        <v>12</v>
      </c>
      <c r="AM37" s="41" t="s">
        <v>1</v>
      </c>
    </row>
    <row r="38" spans="1:39" ht="12.75">
      <c r="A38" s="168"/>
      <c r="B38" s="150" t="s">
        <v>100</v>
      </c>
      <c r="C38" s="199" t="s">
        <v>9</v>
      </c>
      <c r="D38" s="344">
        <v>0</v>
      </c>
      <c r="E38" s="345">
        <v>0</v>
      </c>
      <c r="F38" s="345">
        <v>0</v>
      </c>
      <c r="G38" s="5" t="s">
        <v>1</v>
      </c>
      <c r="H38" s="344">
        <v>0</v>
      </c>
      <c r="I38" s="345">
        <v>0</v>
      </c>
      <c r="J38" s="345">
        <v>0</v>
      </c>
      <c r="K38" s="24" t="s">
        <v>1</v>
      </c>
      <c r="L38" s="344">
        <v>0</v>
      </c>
      <c r="M38" s="345">
        <v>0</v>
      </c>
      <c r="N38" s="345">
        <v>0</v>
      </c>
      <c r="O38" s="20" t="s">
        <v>1</v>
      </c>
      <c r="P38" s="362">
        <f t="shared" si="1"/>
        <v>0</v>
      </c>
      <c r="Q38" s="347">
        <f t="shared" si="2"/>
        <v>0</v>
      </c>
      <c r="R38" s="445">
        <f t="shared" si="3"/>
        <v>0</v>
      </c>
      <c r="S38" s="20" t="s">
        <v>1</v>
      </c>
      <c r="T38" s="168">
        <f t="shared" si="4"/>
        <v>0</v>
      </c>
      <c r="U38" s="69">
        <f t="shared" si="5"/>
        <v>0</v>
      </c>
      <c r="V38" s="154">
        <f t="shared" si="6"/>
        <v>0</v>
      </c>
      <c r="W38" s="20" t="s">
        <v>1</v>
      </c>
      <c r="X38" s="446">
        <v>0</v>
      </c>
      <c r="Y38" s="446">
        <v>0</v>
      </c>
      <c r="Z38" s="447">
        <v>0</v>
      </c>
      <c r="AA38" s="20" t="s">
        <v>1</v>
      </c>
      <c r="AB38" s="345">
        <v>0</v>
      </c>
      <c r="AC38" s="345">
        <v>0</v>
      </c>
      <c r="AD38" s="366">
        <v>0</v>
      </c>
      <c r="AE38" s="20" t="s">
        <v>1</v>
      </c>
      <c r="AF38" s="345">
        <v>0</v>
      </c>
      <c r="AG38" s="345">
        <v>0</v>
      </c>
      <c r="AH38" s="375">
        <v>0</v>
      </c>
      <c r="AI38" s="41" t="s">
        <v>1</v>
      </c>
      <c r="AJ38" s="312" t="s">
        <v>254</v>
      </c>
      <c r="AK38" s="183" t="s">
        <v>264</v>
      </c>
      <c r="AL38" s="183" t="s">
        <v>9</v>
      </c>
      <c r="AM38" s="41" t="s">
        <v>1</v>
      </c>
    </row>
    <row r="39" spans="1:39" ht="12.75">
      <c r="A39" s="168"/>
      <c r="B39" s="69"/>
      <c r="C39" s="70" t="s">
        <v>111</v>
      </c>
      <c r="D39" s="340">
        <v>0</v>
      </c>
      <c r="E39" s="341">
        <v>0</v>
      </c>
      <c r="F39" s="341">
        <v>0</v>
      </c>
      <c r="G39" s="5" t="s">
        <v>1</v>
      </c>
      <c r="H39" s="340">
        <v>0</v>
      </c>
      <c r="I39" s="341">
        <v>0</v>
      </c>
      <c r="J39" s="341">
        <v>0</v>
      </c>
      <c r="K39" s="24" t="s">
        <v>1</v>
      </c>
      <c r="L39" s="340">
        <v>0</v>
      </c>
      <c r="M39" s="341">
        <v>0</v>
      </c>
      <c r="N39" s="341">
        <v>0</v>
      </c>
      <c r="O39" s="20" t="s">
        <v>1</v>
      </c>
      <c r="P39" s="355">
        <f t="shared" si="1"/>
        <v>0</v>
      </c>
      <c r="Q39" s="348">
        <f t="shared" si="2"/>
        <v>0</v>
      </c>
      <c r="R39" s="352">
        <f t="shared" si="3"/>
        <v>0</v>
      </c>
      <c r="S39" s="20" t="s">
        <v>1</v>
      </c>
      <c r="T39" s="168">
        <f t="shared" si="4"/>
        <v>0</v>
      </c>
      <c r="U39" s="69">
        <f t="shared" si="5"/>
        <v>0</v>
      </c>
      <c r="V39" s="154">
        <f t="shared" si="6"/>
        <v>0</v>
      </c>
      <c r="W39" s="20" t="s">
        <v>1</v>
      </c>
      <c r="X39" s="450">
        <v>0</v>
      </c>
      <c r="Y39" s="450">
        <v>0</v>
      </c>
      <c r="Z39" s="451">
        <v>0</v>
      </c>
      <c r="AA39" s="20" t="s">
        <v>1</v>
      </c>
      <c r="AB39" s="341">
        <v>0</v>
      </c>
      <c r="AC39" s="341">
        <v>0</v>
      </c>
      <c r="AD39" s="364">
        <v>0</v>
      </c>
      <c r="AE39" s="20" t="s">
        <v>1</v>
      </c>
      <c r="AF39" s="341">
        <v>0</v>
      </c>
      <c r="AG39" s="341">
        <v>0</v>
      </c>
      <c r="AH39" s="373">
        <v>0</v>
      </c>
      <c r="AI39" s="41" t="s">
        <v>1</v>
      </c>
      <c r="AJ39" s="312" t="s">
        <v>254</v>
      </c>
      <c r="AK39" s="183" t="s">
        <v>264</v>
      </c>
      <c r="AL39" s="183" t="s">
        <v>12</v>
      </c>
      <c r="AM39" s="41" t="s">
        <v>1</v>
      </c>
    </row>
    <row r="40" spans="1:39" ht="12.75">
      <c r="A40" s="168"/>
      <c r="B40" s="150" t="s">
        <v>101</v>
      </c>
      <c r="C40" s="199" t="s">
        <v>9</v>
      </c>
      <c r="D40" s="344">
        <v>0</v>
      </c>
      <c r="E40" s="345">
        <v>0</v>
      </c>
      <c r="F40" s="345">
        <v>0</v>
      </c>
      <c r="G40" s="5" t="s">
        <v>1</v>
      </c>
      <c r="H40" s="344">
        <v>0</v>
      </c>
      <c r="I40" s="345">
        <v>0</v>
      </c>
      <c r="J40" s="345">
        <v>0</v>
      </c>
      <c r="K40" s="24" t="s">
        <v>1</v>
      </c>
      <c r="L40" s="344">
        <v>0</v>
      </c>
      <c r="M40" s="345">
        <v>0</v>
      </c>
      <c r="N40" s="345">
        <v>0</v>
      </c>
      <c r="O40" s="20" t="s">
        <v>1</v>
      </c>
      <c r="P40" s="362">
        <f t="shared" si="1"/>
        <v>0</v>
      </c>
      <c r="Q40" s="347">
        <f t="shared" si="2"/>
        <v>0</v>
      </c>
      <c r="R40" s="445">
        <f t="shared" si="3"/>
        <v>0</v>
      </c>
      <c r="S40" s="20" t="s">
        <v>1</v>
      </c>
      <c r="T40" s="168">
        <f t="shared" si="4"/>
        <v>0</v>
      </c>
      <c r="U40" s="69">
        <f t="shared" si="5"/>
        <v>0</v>
      </c>
      <c r="V40" s="154">
        <f t="shared" si="6"/>
        <v>0</v>
      </c>
      <c r="W40" s="20" t="s">
        <v>1</v>
      </c>
      <c r="X40" s="446">
        <v>0</v>
      </c>
      <c r="Y40" s="446">
        <v>0</v>
      </c>
      <c r="Z40" s="447">
        <v>0</v>
      </c>
      <c r="AA40" s="20" t="s">
        <v>1</v>
      </c>
      <c r="AB40" s="345">
        <v>0</v>
      </c>
      <c r="AC40" s="345">
        <v>0</v>
      </c>
      <c r="AD40" s="366">
        <v>0</v>
      </c>
      <c r="AE40" s="20" t="s">
        <v>1</v>
      </c>
      <c r="AF40" s="345">
        <v>0</v>
      </c>
      <c r="AG40" s="345">
        <v>0</v>
      </c>
      <c r="AH40" s="375">
        <v>0</v>
      </c>
      <c r="AI40" s="41" t="s">
        <v>1</v>
      </c>
      <c r="AJ40" s="312" t="s">
        <v>254</v>
      </c>
      <c r="AK40" s="183" t="s">
        <v>265</v>
      </c>
      <c r="AL40" s="183" t="s">
        <v>9</v>
      </c>
      <c r="AM40" s="41" t="s">
        <v>1</v>
      </c>
    </row>
    <row r="41" spans="1:39" ht="12.75">
      <c r="A41" s="168"/>
      <c r="B41" s="158"/>
      <c r="C41" s="70" t="s">
        <v>111</v>
      </c>
      <c r="D41" s="340">
        <v>0</v>
      </c>
      <c r="E41" s="341">
        <v>0</v>
      </c>
      <c r="F41" s="341">
        <v>0</v>
      </c>
      <c r="G41" s="5" t="s">
        <v>1</v>
      </c>
      <c r="H41" s="340">
        <v>0</v>
      </c>
      <c r="I41" s="341">
        <v>0</v>
      </c>
      <c r="J41" s="341">
        <v>0</v>
      </c>
      <c r="K41" s="24" t="s">
        <v>1</v>
      </c>
      <c r="L41" s="340">
        <v>0</v>
      </c>
      <c r="M41" s="341">
        <v>0</v>
      </c>
      <c r="N41" s="341">
        <v>0</v>
      </c>
      <c r="O41" s="20" t="s">
        <v>1</v>
      </c>
      <c r="P41" s="355">
        <f t="shared" si="1"/>
        <v>0</v>
      </c>
      <c r="Q41" s="348">
        <f t="shared" si="2"/>
        <v>0</v>
      </c>
      <c r="R41" s="352">
        <f t="shared" si="3"/>
        <v>0</v>
      </c>
      <c r="S41" s="20" t="s">
        <v>1</v>
      </c>
      <c r="T41" s="168">
        <f t="shared" si="4"/>
        <v>0</v>
      </c>
      <c r="U41" s="69">
        <f t="shared" si="5"/>
        <v>0</v>
      </c>
      <c r="V41" s="154">
        <f t="shared" si="6"/>
        <v>0</v>
      </c>
      <c r="W41" s="20" t="s">
        <v>1</v>
      </c>
      <c r="X41" s="450">
        <v>0</v>
      </c>
      <c r="Y41" s="450">
        <v>0</v>
      </c>
      <c r="Z41" s="451">
        <v>0</v>
      </c>
      <c r="AA41" s="20" t="s">
        <v>1</v>
      </c>
      <c r="AB41" s="341">
        <v>0</v>
      </c>
      <c r="AC41" s="341">
        <v>0</v>
      </c>
      <c r="AD41" s="364">
        <v>0</v>
      </c>
      <c r="AE41" s="20" t="s">
        <v>1</v>
      </c>
      <c r="AF41" s="341">
        <v>0</v>
      </c>
      <c r="AG41" s="341">
        <v>0</v>
      </c>
      <c r="AH41" s="373">
        <v>0</v>
      </c>
      <c r="AI41" s="41" t="s">
        <v>1</v>
      </c>
      <c r="AJ41" s="312" t="s">
        <v>254</v>
      </c>
      <c r="AK41" s="183" t="s">
        <v>265</v>
      </c>
      <c r="AL41" s="183" t="s">
        <v>12</v>
      </c>
      <c r="AM41" s="41" t="s">
        <v>1</v>
      </c>
    </row>
    <row r="42" spans="1:39" ht="12.75">
      <c r="A42" s="168"/>
      <c r="B42" s="69" t="s">
        <v>102</v>
      </c>
      <c r="C42" s="199" t="s">
        <v>9</v>
      </c>
      <c r="D42" s="344">
        <v>0</v>
      </c>
      <c r="E42" s="345">
        <v>0</v>
      </c>
      <c r="F42" s="345">
        <v>0</v>
      </c>
      <c r="G42" s="5" t="s">
        <v>1</v>
      </c>
      <c r="H42" s="344">
        <v>0</v>
      </c>
      <c r="I42" s="345">
        <v>0</v>
      </c>
      <c r="J42" s="345">
        <v>0</v>
      </c>
      <c r="K42" s="24" t="s">
        <v>1</v>
      </c>
      <c r="L42" s="344">
        <v>0</v>
      </c>
      <c r="M42" s="345">
        <v>0</v>
      </c>
      <c r="N42" s="345">
        <v>0</v>
      </c>
      <c r="O42" s="20" t="s">
        <v>1</v>
      </c>
      <c r="P42" s="362">
        <f t="shared" si="1"/>
        <v>0</v>
      </c>
      <c r="Q42" s="347">
        <f t="shared" si="2"/>
        <v>0</v>
      </c>
      <c r="R42" s="445">
        <f t="shared" si="3"/>
        <v>0</v>
      </c>
      <c r="S42" s="20" t="s">
        <v>1</v>
      </c>
      <c r="T42" s="168">
        <f t="shared" si="4"/>
        <v>0</v>
      </c>
      <c r="U42" s="69">
        <f t="shared" si="5"/>
        <v>0</v>
      </c>
      <c r="V42" s="154">
        <f t="shared" si="6"/>
        <v>0</v>
      </c>
      <c r="W42" s="20" t="s">
        <v>1</v>
      </c>
      <c r="X42" s="446">
        <v>0</v>
      </c>
      <c r="Y42" s="446">
        <v>0</v>
      </c>
      <c r="Z42" s="447">
        <v>0</v>
      </c>
      <c r="AA42" s="20" t="s">
        <v>1</v>
      </c>
      <c r="AB42" s="345">
        <v>0</v>
      </c>
      <c r="AC42" s="345">
        <v>0</v>
      </c>
      <c r="AD42" s="366">
        <v>0</v>
      </c>
      <c r="AE42" s="20" t="s">
        <v>1</v>
      </c>
      <c r="AF42" s="345">
        <v>0</v>
      </c>
      <c r="AG42" s="345">
        <v>0</v>
      </c>
      <c r="AH42" s="375">
        <v>0</v>
      </c>
      <c r="AI42" s="41" t="s">
        <v>1</v>
      </c>
      <c r="AJ42" s="312" t="s">
        <v>254</v>
      </c>
      <c r="AK42" s="183" t="s">
        <v>188</v>
      </c>
      <c r="AL42" s="183" t="s">
        <v>9</v>
      </c>
      <c r="AM42" s="41" t="s">
        <v>1</v>
      </c>
    </row>
    <row r="43" spans="1:39" ht="12.75">
      <c r="A43" s="168"/>
      <c r="B43" s="69" t="s">
        <v>89</v>
      </c>
      <c r="C43" s="70" t="s">
        <v>111</v>
      </c>
      <c r="D43" s="340">
        <v>0</v>
      </c>
      <c r="E43" s="341">
        <v>0</v>
      </c>
      <c r="F43" s="341">
        <v>0</v>
      </c>
      <c r="G43" s="5" t="s">
        <v>1</v>
      </c>
      <c r="H43" s="340">
        <v>0</v>
      </c>
      <c r="I43" s="341">
        <v>0</v>
      </c>
      <c r="J43" s="341">
        <v>0</v>
      </c>
      <c r="K43" s="24" t="s">
        <v>1</v>
      </c>
      <c r="L43" s="340">
        <v>0</v>
      </c>
      <c r="M43" s="341">
        <v>0</v>
      </c>
      <c r="N43" s="341">
        <v>0</v>
      </c>
      <c r="O43" s="20" t="s">
        <v>1</v>
      </c>
      <c r="P43" s="355">
        <f t="shared" si="1"/>
        <v>0</v>
      </c>
      <c r="Q43" s="348">
        <f t="shared" si="2"/>
        <v>0</v>
      </c>
      <c r="R43" s="352">
        <f t="shared" si="3"/>
        <v>0</v>
      </c>
      <c r="S43" s="20" t="s">
        <v>1</v>
      </c>
      <c r="T43" s="168">
        <f t="shared" si="4"/>
        <v>0</v>
      </c>
      <c r="U43" s="69">
        <f t="shared" si="5"/>
        <v>0</v>
      </c>
      <c r="V43" s="154">
        <f t="shared" si="6"/>
        <v>0</v>
      </c>
      <c r="W43" s="20" t="s">
        <v>1</v>
      </c>
      <c r="X43" s="450">
        <v>0</v>
      </c>
      <c r="Y43" s="450">
        <v>0</v>
      </c>
      <c r="Z43" s="451">
        <v>0</v>
      </c>
      <c r="AA43" s="20" t="s">
        <v>1</v>
      </c>
      <c r="AB43" s="341">
        <v>0</v>
      </c>
      <c r="AC43" s="341">
        <v>0</v>
      </c>
      <c r="AD43" s="364">
        <v>0</v>
      </c>
      <c r="AE43" s="20" t="s">
        <v>1</v>
      </c>
      <c r="AF43" s="341">
        <v>0</v>
      </c>
      <c r="AG43" s="341">
        <v>0</v>
      </c>
      <c r="AH43" s="373">
        <v>0</v>
      </c>
      <c r="AI43" s="41" t="s">
        <v>1</v>
      </c>
      <c r="AJ43" s="312" t="s">
        <v>254</v>
      </c>
      <c r="AK43" s="183" t="s">
        <v>188</v>
      </c>
      <c r="AL43" s="183" t="s">
        <v>12</v>
      </c>
      <c r="AM43" s="41" t="s">
        <v>1</v>
      </c>
    </row>
    <row r="44" spans="1:39" ht="12.75">
      <c r="A44" s="168"/>
      <c r="B44" s="150" t="s">
        <v>4</v>
      </c>
      <c r="C44" s="199" t="s">
        <v>9</v>
      </c>
      <c r="D44" s="344">
        <v>0</v>
      </c>
      <c r="E44" s="345">
        <v>0</v>
      </c>
      <c r="F44" s="345">
        <v>0</v>
      </c>
      <c r="G44" s="5" t="s">
        <v>1</v>
      </c>
      <c r="H44" s="344">
        <v>0</v>
      </c>
      <c r="I44" s="345">
        <v>0</v>
      </c>
      <c r="J44" s="345">
        <v>0</v>
      </c>
      <c r="K44" s="24" t="s">
        <v>1</v>
      </c>
      <c r="L44" s="344">
        <v>0</v>
      </c>
      <c r="M44" s="345">
        <v>0</v>
      </c>
      <c r="N44" s="345">
        <v>0</v>
      </c>
      <c r="O44" s="20" t="s">
        <v>1</v>
      </c>
      <c r="P44" s="362">
        <f t="shared" si="1"/>
        <v>0</v>
      </c>
      <c r="Q44" s="347">
        <f t="shared" si="2"/>
        <v>0</v>
      </c>
      <c r="R44" s="445">
        <f t="shared" si="3"/>
        <v>0</v>
      </c>
      <c r="S44" s="20" t="s">
        <v>1</v>
      </c>
      <c r="T44" s="168">
        <f t="shared" si="4"/>
        <v>0</v>
      </c>
      <c r="U44" s="69">
        <f t="shared" si="5"/>
        <v>0</v>
      </c>
      <c r="V44" s="154">
        <f t="shared" si="6"/>
        <v>0</v>
      </c>
      <c r="W44" s="20" t="s">
        <v>1</v>
      </c>
      <c r="X44" s="446">
        <v>0</v>
      </c>
      <c r="Y44" s="446">
        <v>0</v>
      </c>
      <c r="Z44" s="447">
        <v>0</v>
      </c>
      <c r="AA44" s="20" t="s">
        <v>1</v>
      </c>
      <c r="AB44" s="345">
        <v>0</v>
      </c>
      <c r="AC44" s="345">
        <v>0</v>
      </c>
      <c r="AD44" s="366">
        <v>0</v>
      </c>
      <c r="AE44" s="20" t="s">
        <v>1</v>
      </c>
      <c r="AF44" s="345">
        <v>0</v>
      </c>
      <c r="AG44" s="345">
        <v>0</v>
      </c>
      <c r="AH44" s="375">
        <v>0</v>
      </c>
      <c r="AI44" s="41" t="s">
        <v>1</v>
      </c>
      <c r="AJ44" s="312" t="s">
        <v>254</v>
      </c>
      <c r="AK44" s="183" t="s">
        <v>266</v>
      </c>
      <c r="AL44" s="183" t="s">
        <v>9</v>
      </c>
      <c r="AM44" s="41" t="s">
        <v>1</v>
      </c>
    </row>
    <row r="45" spans="1:39" ht="13.5" thickBot="1">
      <c r="A45" s="180"/>
      <c r="B45" s="181"/>
      <c r="C45" s="70" t="s">
        <v>111</v>
      </c>
      <c r="D45" s="340">
        <v>0</v>
      </c>
      <c r="E45" s="341">
        <v>0</v>
      </c>
      <c r="F45" s="341">
        <v>0</v>
      </c>
      <c r="G45" s="5" t="s">
        <v>1</v>
      </c>
      <c r="H45" s="340">
        <v>0</v>
      </c>
      <c r="I45" s="341">
        <v>0</v>
      </c>
      <c r="J45" s="341">
        <v>0</v>
      </c>
      <c r="K45" s="24" t="s">
        <v>1</v>
      </c>
      <c r="L45" s="340">
        <v>0</v>
      </c>
      <c r="M45" s="341">
        <v>0</v>
      </c>
      <c r="N45" s="341">
        <v>0</v>
      </c>
      <c r="O45" s="20" t="s">
        <v>1</v>
      </c>
      <c r="P45" s="355">
        <f t="shared" si="1"/>
        <v>0</v>
      </c>
      <c r="Q45" s="348">
        <f t="shared" si="2"/>
        <v>0</v>
      </c>
      <c r="R45" s="352">
        <f t="shared" si="3"/>
        <v>0</v>
      </c>
      <c r="S45" s="20" t="s">
        <v>1</v>
      </c>
      <c r="T45" s="168">
        <f t="shared" si="4"/>
        <v>0</v>
      </c>
      <c r="U45" s="69">
        <f t="shared" si="5"/>
        <v>0</v>
      </c>
      <c r="V45" s="154">
        <f t="shared" si="6"/>
        <v>0</v>
      </c>
      <c r="W45" s="20" t="s">
        <v>1</v>
      </c>
      <c r="X45" s="452">
        <v>0</v>
      </c>
      <c r="Y45" s="453">
        <v>0</v>
      </c>
      <c r="Z45" s="454">
        <v>0</v>
      </c>
      <c r="AA45" s="20" t="s">
        <v>1</v>
      </c>
      <c r="AB45" s="341">
        <v>0</v>
      </c>
      <c r="AC45" s="341">
        <v>0</v>
      </c>
      <c r="AD45" s="364">
        <v>0</v>
      </c>
      <c r="AE45" s="20" t="s">
        <v>1</v>
      </c>
      <c r="AF45" s="341">
        <v>0</v>
      </c>
      <c r="AG45" s="341">
        <v>0</v>
      </c>
      <c r="AH45" s="373">
        <v>0</v>
      </c>
      <c r="AI45" s="41" t="s">
        <v>1</v>
      </c>
      <c r="AJ45" s="312" t="s">
        <v>254</v>
      </c>
      <c r="AK45" s="183" t="s">
        <v>266</v>
      </c>
      <c r="AL45" s="183" t="s">
        <v>12</v>
      </c>
      <c r="AM45" s="41" t="s">
        <v>1</v>
      </c>
    </row>
    <row r="46" spans="1:39" ht="12.75">
      <c r="A46" s="212" t="s">
        <v>106</v>
      </c>
      <c r="B46" s="185"/>
      <c r="C46" s="211" t="s">
        <v>9</v>
      </c>
      <c r="D46" s="350">
        <f aca="true" t="shared" si="7" ref="D46:F47">SUM(D16,D18,D20,D22,D24,D26,D28,D30,D32,D34,D36,D38,D40,D42,D44)</f>
        <v>0</v>
      </c>
      <c r="E46" s="350">
        <f t="shared" si="7"/>
        <v>0</v>
      </c>
      <c r="F46" s="351">
        <f t="shared" si="7"/>
        <v>0</v>
      </c>
      <c r="G46" s="24" t="s">
        <v>1</v>
      </c>
      <c r="H46" s="350">
        <f aca="true" t="shared" si="8" ref="H46:J47">SUM(H16,H18,H20,H22,H24,H26,H28,H30,H32,H34,H36,H38,H40,H42,H44)</f>
        <v>0</v>
      </c>
      <c r="I46" s="350">
        <f t="shared" si="8"/>
        <v>0</v>
      </c>
      <c r="J46" s="351">
        <f t="shared" si="8"/>
        <v>0</v>
      </c>
      <c r="K46" s="24" t="s">
        <v>1</v>
      </c>
      <c r="L46" s="350">
        <f aca="true" t="shared" si="9" ref="L46:N47">SUM(L16,L18,L20,L22,L24,L26,L28,L30,L32,L34,L36,L38,L40,L42,L44)</f>
        <v>0</v>
      </c>
      <c r="M46" s="350">
        <f t="shared" si="9"/>
        <v>0</v>
      </c>
      <c r="N46" s="351">
        <f t="shared" si="9"/>
        <v>0</v>
      </c>
      <c r="O46" s="20" t="s">
        <v>1</v>
      </c>
      <c r="P46" s="368">
        <f aca="true" t="shared" si="10" ref="P46:R47">SUM(P16,P18,P20,P22,P24,P26,P28,P30,P32,P34,P36,P38,P40,P42,P44)</f>
        <v>0</v>
      </c>
      <c r="Q46" s="350">
        <f t="shared" si="10"/>
        <v>0</v>
      </c>
      <c r="R46" s="351">
        <f t="shared" si="10"/>
        <v>0</v>
      </c>
      <c r="S46" s="20" t="s">
        <v>1</v>
      </c>
      <c r="T46" s="168">
        <f t="shared" si="4"/>
        <v>0</v>
      </c>
      <c r="U46" s="69">
        <f t="shared" si="5"/>
        <v>0</v>
      </c>
      <c r="V46" s="154">
        <f t="shared" si="6"/>
        <v>0</v>
      </c>
      <c r="W46" s="20" t="s">
        <v>1</v>
      </c>
      <c r="X46" s="455">
        <f aca="true" t="shared" si="11" ref="X46:Z47">SUM(X16,X18,X20,X22,X24,X26,X28,X30,X32,X34,X36,X38,X40,X42,X44)</f>
        <v>0</v>
      </c>
      <c r="Y46" s="455">
        <f t="shared" si="11"/>
        <v>0</v>
      </c>
      <c r="Z46" s="456">
        <f t="shared" si="11"/>
        <v>0</v>
      </c>
      <c r="AA46" s="20" t="s">
        <v>1</v>
      </c>
      <c r="AB46" s="350">
        <f aca="true" t="shared" si="12" ref="AB46:AD47">SUM(AB16,AB18,AB20,AB22,AB24,AB26,AB28,AB30,AB32,AB34,AB36,AB38,AB40,AB42,AB44)</f>
        <v>0</v>
      </c>
      <c r="AC46" s="350">
        <f t="shared" si="12"/>
        <v>0</v>
      </c>
      <c r="AD46" s="351">
        <f t="shared" si="12"/>
        <v>0</v>
      </c>
      <c r="AE46" s="20" t="s">
        <v>1</v>
      </c>
      <c r="AF46" s="350">
        <f aca="true" t="shared" si="13" ref="AF46:AH47">SUM(AF16,AF18,AF20,AF22,AF24,AF26,AF28,AF30,AF32,AF34,AF36,AF38,AF40,AF42,AF44)</f>
        <v>0</v>
      </c>
      <c r="AG46" s="350">
        <f t="shared" si="13"/>
        <v>0</v>
      </c>
      <c r="AH46" s="376">
        <f t="shared" si="13"/>
        <v>0</v>
      </c>
      <c r="AI46" s="41" t="s">
        <v>1</v>
      </c>
      <c r="AJ46" s="41"/>
      <c r="AK46" s="183"/>
      <c r="AL46" s="183"/>
      <c r="AM46" s="41" t="s">
        <v>1</v>
      </c>
    </row>
    <row r="47" spans="1:39" ht="12.75">
      <c r="A47" s="212"/>
      <c r="B47" s="185"/>
      <c r="C47" s="213" t="s">
        <v>111</v>
      </c>
      <c r="D47" s="353">
        <f t="shared" si="7"/>
        <v>0</v>
      </c>
      <c r="E47" s="354">
        <f t="shared" si="7"/>
        <v>0</v>
      </c>
      <c r="F47" s="369">
        <f t="shared" si="7"/>
        <v>0</v>
      </c>
      <c r="G47" s="91" t="s">
        <v>1</v>
      </c>
      <c r="H47" s="354">
        <f t="shared" si="8"/>
        <v>0</v>
      </c>
      <c r="I47" s="354">
        <f t="shared" si="8"/>
        <v>0</v>
      </c>
      <c r="J47" s="369">
        <f t="shared" si="8"/>
        <v>0</v>
      </c>
      <c r="K47" s="91" t="s">
        <v>1</v>
      </c>
      <c r="L47" s="354">
        <f t="shared" si="9"/>
        <v>0</v>
      </c>
      <c r="M47" s="354">
        <f t="shared" si="9"/>
        <v>0</v>
      </c>
      <c r="N47" s="369">
        <f t="shared" si="9"/>
        <v>0</v>
      </c>
      <c r="O47" s="92" t="s">
        <v>1</v>
      </c>
      <c r="P47" s="353">
        <f t="shared" si="10"/>
        <v>0</v>
      </c>
      <c r="Q47" s="354">
        <f t="shared" si="10"/>
        <v>0</v>
      </c>
      <c r="R47" s="369">
        <f t="shared" si="10"/>
        <v>0</v>
      </c>
      <c r="S47" s="92" t="s">
        <v>1</v>
      </c>
      <c r="T47" s="165">
        <f t="shared" si="4"/>
        <v>0</v>
      </c>
      <c r="U47" s="155">
        <f t="shared" si="5"/>
        <v>0</v>
      </c>
      <c r="V47" s="177">
        <f t="shared" si="6"/>
        <v>0</v>
      </c>
      <c r="W47" s="92" t="s">
        <v>1</v>
      </c>
      <c r="X47" s="457">
        <f t="shared" si="11"/>
        <v>0</v>
      </c>
      <c r="Y47" s="457">
        <f t="shared" si="11"/>
        <v>0</v>
      </c>
      <c r="Z47" s="458">
        <f t="shared" si="11"/>
        <v>0</v>
      </c>
      <c r="AA47" s="92" t="s">
        <v>1</v>
      </c>
      <c r="AB47" s="354">
        <f t="shared" si="12"/>
        <v>0</v>
      </c>
      <c r="AC47" s="354">
        <f t="shared" si="12"/>
        <v>0</v>
      </c>
      <c r="AD47" s="369">
        <f t="shared" si="12"/>
        <v>0</v>
      </c>
      <c r="AE47" s="92" t="s">
        <v>1</v>
      </c>
      <c r="AF47" s="354">
        <f t="shared" si="13"/>
        <v>0</v>
      </c>
      <c r="AG47" s="354">
        <f t="shared" si="13"/>
        <v>0</v>
      </c>
      <c r="AH47" s="461">
        <f t="shared" si="13"/>
        <v>0</v>
      </c>
      <c r="AI47" s="41" t="s">
        <v>1</v>
      </c>
      <c r="AJ47" s="41"/>
      <c r="AK47" s="183"/>
      <c r="AL47" s="183"/>
      <c r="AM47" s="41" t="s">
        <v>1</v>
      </c>
    </row>
    <row r="48" spans="1:39" ht="13.5" thickBot="1">
      <c r="A48" s="180"/>
      <c r="B48" s="181"/>
      <c r="C48" s="215" t="s">
        <v>23</v>
      </c>
      <c r="D48" s="358">
        <f>SUM(D46:D47)</f>
        <v>0</v>
      </c>
      <c r="E48" s="359">
        <f>SUM(E46:E47)</f>
        <v>0</v>
      </c>
      <c r="F48" s="359">
        <f>SUM(F46:F47)</f>
        <v>0</v>
      </c>
      <c r="G48" s="76" t="s">
        <v>1</v>
      </c>
      <c r="H48" s="358">
        <f>SUM(H46:H47)</f>
        <v>0</v>
      </c>
      <c r="I48" s="359">
        <f>SUM(I46:I47)</f>
        <v>0</v>
      </c>
      <c r="J48" s="359">
        <f>SUM(J46:J47)</f>
        <v>0</v>
      </c>
      <c r="K48" s="76" t="s">
        <v>1</v>
      </c>
      <c r="L48" s="358">
        <f>SUM(L46:L47)</f>
        <v>0</v>
      </c>
      <c r="M48" s="359">
        <f>SUM(M46:M47)</f>
        <v>0</v>
      </c>
      <c r="N48" s="359">
        <f>SUM(N46:N47)</f>
        <v>0</v>
      </c>
      <c r="O48" s="77" t="s">
        <v>1</v>
      </c>
      <c r="P48" s="358">
        <f>SUM(P46:P47)</f>
        <v>0</v>
      </c>
      <c r="Q48" s="359">
        <f>SUM(Q46:Q47)</f>
        <v>0</v>
      </c>
      <c r="R48" s="372">
        <f>SUM(R46:R47)</f>
        <v>0</v>
      </c>
      <c r="S48" s="77" t="s">
        <v>1</v>
      </c>
      <c r="T48" s="180">
        <f t="shared" si="4"/>
        <v>0</v>
      </c>
      <c r="U48" s="181">
        <f t="shared" si="5"/>
        <v>0</v>
      </c>
      <c r="V48" s="311">
        <f t="shared" si="6"/>
        <v>0</v>
      </c>
      <c r="W48" s="77" t="s">
        <v>1</v>
      </c>
      <c r="X48" s="459">
        <f>SUM(X46:X47)</f>
        <v>0</v>
      </c>
      <c r="Y48" s="459">
        <f>SUM(Y46:Y47)</f>
        <v>0</v>
      </c>
      <c r="Z48" s="460">
        <f>SUM(Z46:Z47)</f>
        <v>0</v>
      </c>
      <c r="AA48" s="77" t="s">
        <v>1</v>
      </c>
      <c r="AB48" s="359">
        <f>SUM(AB46:AB47)</f>
        <v>0</v>
      </c>
      <c r="AC48" s="359">
        <f>SUM(AC46:AC47)</f>
        <v>0</v>
      </c>
      <c r="AD48" s="372">
        <f>SUM(AD46:AD47)</f>
        <v>0</v>
      </c>
      <c r="AE48" s="77" t="s">
        <v>1</v>
      </c>
      <c r="AF48" s="359">
        <f>SUM(AF46:AF47)</f>
        <v>0</v>
      </c>
      <c r="AG48" s="359">
        <f>SUM(AG46:AG47)</f>
        <v>0</v>
      </c>
      <c r="AH48" s="380">
        <f>SUM(AH46:AH47)</f>
        <v>0</v>
      </c>
      <c r="AI48" s="41" t="s">
        <v>1</v>
      </c>
      <c r="AJ48" s="41"/>
      <c r="AK48" s="183"/>
      <c r="AL48" s="183"/>
      <c r="AM48" s="41" t="s">
        <v>1</v>
      </c>
    </row>
    <row r="49" spans="1:39" ht="12.75">
      <c r="A49" s="68"/>
      <c r="B49" s="68"/>
      <c r="C49" s="70"/>
      <c r="D49" s="183"/>
      <c r="E49" s="183"/>
      <c r="F49" s="183"/>
      <c r="G49" s="41"/>
      <c r="H49" s="183"/>
      <c r="I49" s="183"/>
      <c r="J49" s="183"/>
      <c r="K49" s="41"/>
      <c r="L49" s="183"/>
      <c r="M49" s="183"/>
      <c r="N49" s="183"/>
      <c r="O49" s="41"/>
      <c r="P49" s="183"/>
      <c r="Q49" s="183"/>
      <c r="R49" s="183"/>
      <c r="S49" s="41"/>
      <c r="W49" s="41"/>
      <c r="X49" s="183"/>
      <c r="Y49" s="183"/>
      <c r="Z49" s="183"/>
      <c r="AA49" s="41"/>
      <c r="AB49" s="183"/>
      <c r="AC49" s="183"/>
      <c r="AD49" s="183"/>
      <c r="AE49" s="41"/>
      <c r="AF49" s="183"/>
      <c r="AG49" s="183"/>
      <c r="AH49" s="183"/>
      <c r="AI49" s="41"/>
      <c r="AJ49" s="41"/>
      <c r="AK49" s="183"/>
      <c r="AL49" s="183"/>
      <c r="AM49" s="183"/>
    </row>
    <row r="50" spans="1:61" ht="12.75">
      <c r="A50" s="68" t="s">
        <v>225</v>
      </c>
      <c r="BI50" s="71"/>
    </row>
    <row r="51" spans="1:61" ht="12.75">
      <c r="A51" s="68" t="s">
        <v>268</v>
      </c>
      <c r="BI51" s="71"/>
    </row>
    <row r="52" ht="12.75">
      <c r="A52" s="67">
        <f>D77&amp;E77&amp;F77&amp;H77&amp;I77&amp;J77&amp;L77&amp;M77&amp;N77&amp;X77&amp;Y77&amp;Z77&amp;AB77&amp;AC77&amp;AD77&amp;AF77&amp;AG77&amp;AH77</f>
      </c>
    </row>
    <row r="54" ht="12.75">
      <c r="A54" s="71" t="s">
        <v>267</v>
      </c>
    </row>
    <row r="55" ht="12.75">
      <c r="A55" s="67">
        <f>D95&amp;E95&amp;F95</f>
      </c>
    </row>
    <row r="57" ht="12.75">
      <c r="A57" s="71" t="s">
        <v>215</v>
      </c>
    </row>
    <row r="58" ht="12.75">
      <c r="A58" s="67">
        <f>L112&amp;M112&amp;N112</f>
      </c>
    </row>
    <row r="60" ht="12.75">
      <c r="A60" s="68" t="s">
        <v>176</v>
      </c>
    </row>
    <row r="61" ht="12.75">
      <c r="A61" s="67">
        <f>X112&amp;Y112&amp;Z112</f>
      </c>
    </row>
    <row r="63" ht="12.75">
      <c r="A63" s="68" t="s">
        <v>196</v>
      </c>
    </row>
    <row r="64" ht="12.75">
      <c r="A64" s="67">
        <f>AB112&amp;AC112&amp;AD112</f>
      </c>
    </row>
    <row r="66" spans="1:92" ht="12.75">
      <c r="A66" s="71" t="s">
        <v>270</v>
      </c>
      <c r="B66" s="69"/>
      <c r="C66" s="70"/>
      <c r="D66" s="183"/>
      <c r="E66" s="183"/>
      <c r="F66" s="183"/>
      <c r="G66" s="183"/>
      <c r="H66" s="41"/>
      <c r="I66" s="183"/>
      <c r="J66" s="183"/>
      <c r="K66" s="183"/>
      <c r="L66" s="183"/>
      <c r="M66" s="41"/>
      <c r="N66" s="183"/>
      <c r="O66" s="183"/>
      <c r="P66" s="183"/>
      <c r="Q66" s="183"/>
      <c r="R66" s="41"/>
      <c r="S66" s="183"/>
      <c r="T66" s="183"/>
      <c r="U66" s="183"/>
      <c r="V66" s="183"/>
      <c r="W66" s="42"/>
      <c r="X66" s="42"/>
      <c r="Y66" s="42"/>
      <c r="Z66" s="42"/>
      <c r="AA66" s="41"/>
      <c r="AB66" s="183"/>
      <c r="AC66" s="183"/>
      <c r="AD66" s="183"/>
      <c r="AE66" s="183"/>
      <c r="AF66" s="41"/>
      <c r="AG66" s="183"/>
      <c r="AH66" s="183"/>
      <c r="AI66" s="41"/>
      <c r="AJ66" s="41"/>
      <c r="AK66" s="183"/>
      <c r="AL66" s="183"/>
      <c r="AM66" s="183"/>
      <c r="AN66" s="183"/>
      <c r="AO66" s="41"/>
      <c r="AP66" s="183"/>
      <c r="AQ66" s="183"/>
      <c r="AR66" s="183"/>
      <c r="AS66" s="183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P66" s="69"/>
      <c r="BQ66" s="70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</row>
    <row r="67" spans="1:92" ht="12.75">
      <c r="A67" s="67">
        <f>AF112&amp;AG112&amp;AH112</f>
      </c>
      <c r="B67" s="112"/>
      <c r="C67" s="70"/>
      <c r="D67" s="183"/>
      <c r="E67" s="183"/>
      <c r="F67" s="183"/>
      <c r="G67" s="183"/>
      <c r="H67" s="41"/>
      <c r="I67" s="183"/>
      <c r="J67" s="183"/>
      <c r="K67" s="183"/>
      <c r="L67" s="183"/>
      <c r="M67" s="41"/>
      <c r="N67" s="183"/>
      <c r="O67" s="183"/>
      <c r="P67" s="183"/>
      <c r="Q67" s="183"/>
      <c r="R67" s="41"/>
      <c r="S67" s="183"/>
      <c r="T67" s="183"/>
      <c r="U67" s="183"/>
      <c r="V67" s="183"/>
      <c r="W67" s="42"/>
      <c r="X67" s="42"/>
      <c r="Y67" s="42"/>
      <c r="Z67" s="42"/>
      <c r="AA67" s="41"/>
      <c r="AB67" s="183"/>
      <c r="AC67" s="183"/>
      <c r="AD67" s="183"/>
      <c r="AE67" s="183"/>
      <c r="AF67" s="41"/>
      <c r="AG67" s="183"/>
      <c r="AH67" s="183"/>
      <c r="AI67" s="41"/>
      <c r="AJ67" s="41"/>
      <c r="AK67" s="183"/>
      <c r="AL67" s="183"/>
      <c r="AM67" s="183"/>
      <c r="AN67" s="183"/>
      <c r="AO67" s="41"/>
      <c r="AP67" s="183"/>
      <c r="AQ67" s="183"/>
      <c r="AR67" s="183"/>
      <c r="AS67" s="183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P67" s="69"/>
      <c r="BQ67" s="70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</row>
    <row r="68" spans="1:92" ht="12.75">
      <c r="A68" s="112"/>
      <c r="B68" s="69"/>
      <c r="C68" s="70"/>
      <c r="D68" s="183"/>
      <c r="E68" s="183"/>
      <c r="F68" s="183"/>
      <c r="G68" s="183"/>
      <c r="H68" s="41"/>
      <c r="I68" s="183"/>
      <c r="J68" s="183"/>
      <c r="K68" s="183"/>
      <c r="L68" s="183"/>
      <c r="M68" s="41"/>
      <c r="N68" s="183"/>
      <c r="O68" s="183"/>
      <c r="P68" s="183"/>
      <c r="Q68" s="183"/>
      <c r="R68" s="41"/>
      <c r="S68" s="183"/>
      <c r="T68" s="183"/>
      <c r="U68" s="183"/>
      <c r="V68" s="183"/>
      <c r="W68" s="42"/>
      <c r="X68" s="42"/>
      <c r="Y68" s="42"/>
      <c r="Z68" s="42"/>
      <c r="AA68" s="41"/>
      <c r="AB68" s="183"/>
      <c r="AC68" s="183"/>
      <c r="AD68" s="183"/>
      <c r="AE68" s="183"/>
      <c r="AF68" s="41"/>
      <c r="AG68" s="183"/>
      <c r="AH68" s="183"/>
      <c r="AI68" s="41"/>
      <c r="AJ68" s="41"/>
      <c r="AK68" s="183"/>
      <c r="AL68" s="183"/>
      <c r="AM68" s="183"/>
      <c r="AN68" s="183"/>
      <c r="AO68" s="41"/>
      <c r="AP68" s="183"/>
      <c r="AQ68" s="183"/>
      <c r="AR68" s="183"/>
      <c r="AS68" s="183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P68" s="69"/>
      <c r="BQ68" s="70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</row>
    <row r="69" spans="1:92" ht="12.75">
      <c r="A69" s="68" t="s">
        <v>279</v>
      </c>
      <c r="B69" s="69"/>
      <c r="C69" s="70"/>
      <c r="D69" s="183"/>
      <c r="E69" s="183"/>
      <c r="F69" s="183"/>
      <c r="G69" s="183"/>
      <c r="H69" s="41"/>
      <c r="I69" s="183"/>
      <c r="J69" s="183"/>
      <c r="K69" s="183"/>
      <c r="L69" s="183"/>
      <c r="M69" s="41"/>
      <c r="N69" s="183"/>
      <c r="O69" s="183"/>
      <c r="P69" s="183"/>
      <c r="Q69" s="183"/>
      <c r="R69" s="41"/>
      <c r="S69" s="183"/>
      <c r="T69" s="183"/>
      <c r="U69" s="183"/>
      <c r="V69" s="183"/>
      <c r="W69" s="42"/>
      <c r="X69" s="42"/>
      <c r="Y69" s="42"/>
      <c r="Z69" s="42"/>
      <c r="AA69" s="41"/>
      <c r="AB69" s="183"/>
      <c r="AC69" s="183"/>
      <c r="AD69" s="183"/>
      <c r="AE69" s="183"/>
      <c r="AF69" s="41"/>
      <c r="AG69" s="183"/>
      <c r="AH69" s="183"/>
      <c r="AI69" s="41"/>
      <c r="AJ69" s="41"/>
      <c r="AK69" s="183"/>
      <c r="AL69" s="183"/>
      <c r="AM69" s="183"/>
      <c r="AN69" s="183"/>
      <c r="AO69" s="41"/>
      <c r="AP69" s="183"/>
      <c r="AQ69" s="183"/>
      <c r="AR69" s="183"/>
      <c r="AS69" s="183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P69" s="69"/>
      <c r="BQ69" s="70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</row>
    <row r="70" spans="1:92" ht="12.75">
      <c r="A70" s="67">
        <f>D119&amp;F119&amp;H119&amp;J119&amp;L119&amp;N119&amp;P119&amp;R119&amp;X119&amp;Z119</f>
      </c>
      <c r="B70" s="112"/>
      <c r="C70" s="70"/>
      <c r="D70" s="183"/>
      <c r="E70" s="183"/>
      <c r="F70" s="183"/>
      <c r="G70" s="183"/>
      <c r="H70" s="41"/>
      <c r="I70" s="183"/>
      <c r="J70" s="183"/>
      <c r="K70" s="183"/>
      <c r="L70" s="183"/>
      <c r="M70" s="41"/>
      <c r="N70" s="183"/>
      <c r="O70" s="183"/>
      <c r="P70" s="183"/>
      <c r="Q70" s="183"/>
      <c r="R70" s="41"/>
      <c r="S70" s="183"/>
      <c r="T70" s="183"/>
      <c r="U70" s="183"/>
      <c r="V70" s="183"/>
      <c r="W70" s="42"/>
      <c r="X70" s="42"/>
      <c r="Y70" s="42"/>
      <c r="Z70" s="42"/>
      <c r="AA70" s="41"/>
      <c r="AB70" s="183"/>
      <c r="AC70" s="183"/>
      <c r="AD70" s="183"/>
      <c r="AE70" s="183"/>
      <c r="AF70" s="41"/>
      <c r="AG70" s="183"/>
      <c r="AH70" s="183"/>
      <c r="AI70" s="41"/>
      <c r="AJ70" s="41"/>
      <c r="AK70" s="183"/>
      <c r="AL70" s="183"/>
      <c r="AM70" s="183"/>
      <c r="AN70" s="183"/>
      <c r="AO70" s="41"/>
      <c r="AP70" s="183"/>
      <c r="AQ70" s="183"/>
      <c r="AR70" s="183"/>
      <c r="AS70" s="183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P70" s="69"/>
      <c r="BQ70" s="70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</row>
    <row r="71" spans="1:92" ht="12.75" hidden="1">
      <c r="A71" s="112"/>
      <c r="B71" s="69"/>
      <c r="C71" s="70"/>
      <c r="D71" s="183"/>
      <c r="E71" s="183"/>
      <c r="F71" s="183"/>
      <c r="G71" s="183"/>
      <c r="H71" s="41"/>
      <c r="I71" s="183"/>
      <c r="J71" s="183"/>
      <c r="K71" s="183"/>
      <c r="L71" s="183"/>
      <c r="M71" s="41"/>
      <c r="N71" s="183"/>
      <c r="O71" s="183"/>
      <c r="P71" s="183"/>
      <c r="Q71" s="183"/>
      <c r="R71" s="41"/>
      <c r="S71" s="183"/>
      <c r="T71" s="183"/>
      <c r="U71" s="183"/>
      <c r="V71" s="183"/>
      <c r="W71" s="42"/>
      <c r="X71" s="42"/>
      <c r="Y71" s="42"/>
      <c r="Z71" s="42"/>
      <c r="AA71" s="41"/>
      <c r="AB71" s="183"/>
      <c r="AC71" s="183"/>
      <c r="AD71" s="183"/>
      <c r="AE71" s="183"/>
      <c r="AF71" s="41"/>
      <c r="AG71" s="183"/>
      <c r="AH71" s="183"/>
      <c r="AI71" s="41"/>
      <c r="AJ71" s="41"/>
      <c r="AK71" s="183"/>
      <c r="AL71" s="183"/>
      <c r="AM71" s="183"/>
      <c r="AN71" s="183"/>
      <c r="AO71" s="41"/>
      <c r="AP71" s="183"/>
      <c r="AQ71" s="183"/>
      <c r="AR71" s="183"/>
      <c r="AS71" s="183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P71" s="69"/>
      <c r="BQ71" s="70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</row>
    <row r="72" s="184" customFormat="1" ht="12.75" hidden="1"/>
    <row r="73" spans="1:33" s="184" customFormat="1" ht="12.75" hidden="1">
      <c r="A73" s="69" t="s">
        <v>233</v>
      </c>
      <c r="D73" s="184" t="s">
        <v>168</v>
      </c>
      <c r="H73" s="184" t="s">
        <v>169</v>
      </c>
      <c r="I73" s="67"/>
      <c r="L73" s="184" t="s">
        <v>170</v>
      </c>
      <c r="M73" s="67"/>
      <c r="Q73" s="67"/>
      <c r="X73" s="184" t="s">
        <v>171</v>
      </c>
      <c r="Y73" s="67"/>
      <c r="AB73" s="184" t="s">
        <v>172</v>
      </c>
      <c r="AC73" s="67"/>
      <c r="AF73" s="184" t="s">
        <v>195</v>
      </c>
      <c r="AG73" s="67"/>
    </row>
    <row r="74" spans="1:92" ht="12.75" hidden="1">
      <c r="A74" s="69" t="s">
        <v>1</v>
      </c>
      <c r="B74" s="69"/>
      <c r="C74" s="70"/>
      <c r="D74" s="183">
        <f>IF(TRUNC(D46)&lt;&gt;D46,"Column "&amp;$D$8&amp;", "&amp;D$14&amp;", Level "&amp;$C46&amp;"; ","")</f>
      </c>
      <c r="E74" s="183">
        <f aca="true" t="shared" si="14" ref="D74:F75">IF(TRUNC(E46)&lt;&gt;E46,"Column "&amp;$D$8&amp;", "&amp;E$14&amp;", Level "&amp;$C46&amp;"; ","")</f>
      </c>
      <c r="F74" s="183">
        <f t="shared" si="14"/>
      </c>
      <c r="G74" s="183"/>
      <c r="H74" s="183">
        <f aca="true" t="shared" si="15" ref="H74:J75">IF(TRUNC(H46)&lt;&gt;H46,"Column "&amp;$H$8&amp;", "&amp;H$14&amp;", Level "&amp;$C46&amp;"; ","")</f>
      </c>
      <c r="I74" s="183">
        <f t="shared" si="15"/>
      </c>
      <c r="J74" s="183">
        <f t="shared" si="15"/>
      </c>
      <c r="K74" s="183"/>
      <c r="L74" s="183">
        <f aca="true" t="shared" si="16" ref="L74:N75">IF(TRUNC(L46)&lt;&gt;L46,"Column "&amp;$L$8&amp;", "&amp;L$14&amp;", Level "&amp;$C46&amp;"; ","")</f>
      </c>
      <c r="M74" s="183">
        <f t="shared" si="16"/>
      </c>
      <c r="N74" s="183">
        <f t="shared" si="16"/>
      </c>
      <c r="O74" s="183"/>
      <c r="P74" s="183"/>
      <c r="Q74" s="183"/>
      <c r="R74" s="183"/>
      <c r="S74" s="183"/>
      <c r="T74" s="183"/>
      <c r="U74" s="183"/>
      <c r="V74" s="183"/>
      <c r="W74" s="183"/>
      <c r="X74" s="183">
        <f aca="true" t="shared" si="17" ref="X74:Z75">IF(TRUNC(X46)&lt;&gt;X46,"Column "&amp;$X$8&amp;", "&amp;X$14&amp;", Level "&amp;$C46&amp;"; ","")</f>
      </c>
      <c r="Y74" s="183">
        <f t="shared" si="17"/>
      </c>
      <c r="Z74" s="183">
        <f t="shared" si="17"/>
      </c>
      <c r="AA74" s="41"/>
      <c r="AB74" s="183">
        <f aca="true" t="shared" si="18" ref="AB74:AD75">IF(TRUNC(AB46)&lt;&gt;AB46,"Column "&amp;$AB$8&amp;", "&amp;AB$14&amp;", Level "&amp;$C46&amp;"; ","")</f>
      </c>
      <c r="AC74" s="183">
        <f t="shared" si="18"/>
      </c>
      <c r="AD74" s="183">
        <f t="shared" si="18"/>
      </c>
      <c r="AE74" s="183"/>
      <c r="AF74" s="183">
        <f aca="true" t="shared" si="19" ref="AF74:AH75">IF(TRUNC(AF46)&lt;&gt;AF46,"Column "&amp;$AF$8&amp;", "&amp;AF$14&amp;", Level "&amp;$C46&amp;"; ","")</f>
      </c>
      <c r="AG74" s="183">
        <f t="shared" si="19"/>
      </c>
      <c r="AH74" s="183">
        <f t="shared" si="19"/>
      </c>
      <c r="AI74" s="183"/>
      <c r="AJ74" s="183"/>
      <c r="AK74" s="183"/>
      <c r="AL74" s="183"/>
      <c r="AM74" s="183"/>
      <c r="AN74" s="183"/>
      <c r="AO74" s="41"/>
      <c r="AP74" s="183"/>
      <c r="AQ74" s="183"/>
      <c r="AR74" s="183"/>
      <c r="AS74" s="183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O74" s="69"/>
      <c r="BP74" s="69"/>
      <c r="BQ74" s="70"/>
      <c r="BR74" s="69"/>
      <c r="BS74" s="69"/>
      <c r="BT74" s="69" t="e">
        <f>IF(TRUNC(#REF!)&lt;&gt;#REF!,"Level "&amp;#REF!&amp;", Column"&amp;#REF!&amp;","&amp;BT$15&amp;";","")</f>
        <v>#REF!</v>
      </c>
      <c r="BU74" s="69"/>
      <c r="BV74" s="69" t="e">
        <f>IF(TRUNC(#REF!)&lt;&gt;#REF!,"Level "&amp;#REF!&amp;", Column"&amp;#REF!&amp;","&amp;BV$15&amp;";","")</f>
        <v>#REF!</v>
      </c>
      <c r="BW74" s="69"/>
      <c r="BX74" s="69" t="e">
        <f>IF(TRUNC(#REF!)&lt;&gt;#REF!,"Level "&amp;#REF!&amp;", Column"&amp;#REF!&amp;","&amp;BX$15&amp;";","")</f>
        <v>#REF!</v>
      </c>
      <c r="BY74" s="69"/>
      <c r="BZ74" s="69" t="e">
        <f>IF(TRUNC(#REF!)&lt;&gt;#REF!,"Level "&amp;#REF!&amp;", Column"&amp;#REF!&amp;","&amp;BZ$15&amp;";","")</f>
        <v>#REF!</v>
      </c>
      <c r="CA74" s="69"/>
      <c r="CB74" s="69" t="e">
        <f>IF(TRUNC(#REF!)&lt;&gt;#REF!,"Level "&amp;#REF!&amp;", Column"&amp;#REF!&amp;","&amp;CB$15&amp;";","")</f>
        <v>#REF!</v>
      </c>
      <c r="CC74" s="69" t="e">
        <f>#REF!&amp;#REF!&amp;#REF!&amp;#REF!&amp;CC72&amp;CC73</f>
        <v>#REF!</v>
      </c>
      <c r="CD74" s="69" t="e">
        <f>#REF!&amp;#REF!&amp;#REF!&amp;#REF!&amp;CD72&amp;CD73</f>
        <v>#REF!</v>
      </c>
      <c r="CE74" s="69" t="e">
        <f>#REF!&amp;#REF!&amp;#REF!&amp;#REF!&amp;CE72&amp;CE73</f>
        <v>#REF!</v>
      </c>
      <c r="CF74" s="69" t="e">
        <f>#REF!&amp;#REF!&amp;#REF!&amp;#REF!&amp;CF72&amp;CF73</f>
        <v>#REF!</v>
      </c>
      <c r="CG74" s="69" t="e">
        <f>#REF!&amp;#REF!&amp;#REF!&amp;#REF!&amp;CG72&amp;CG73</f>
        <v>#REF!</v>
      </c>
      <c r="CH74" s="69" t="e">
        <f>#REF!&amp;#REF!&amp;#REF!&amp;#REF!&amp;CH72&amp;CH73</f>
        <v>#REF!</v>
      </c>
      <c r="CI74" s="69" t="e">
        <f>#REF!&amp;#REF!&amp;#REF!&amp;#REF!&amp;CI72&amp;CI73</f>
        <v>#REF!</v>
      </c>
      <c r="CJ74" s="69" t="e">
        <f>#REF!&amp;#REF!&amp;#REF!&amp;#REF!&amp;CJ72&amp;CJ73</f>
        <v>#REF!</v>
      </c>
      <c r="CK74" s="69" t="e">
        <f>#REF!&amp;#REF!&amp;#REF!&amp;#REF!&amp;CK72&amp;CK73</f>
        <v>#REF!</v>
      </c>
      <c r="CL74" s="69" t="e">
        <f>#REF!&amp;#REF!&amp;#REF!&amp;#REF!&amp;CL72&amp;CL73</f>
        <v>#REF!</v>
      </c>
      <c r="CM74" s="69" t="e">
        <f>#REF!&amp;#REF!&amp;#REF!&amp;#REF!&amp;CM72&amp;CM73</f>
        <v>#REF!</v>
      </c>
      <c r="CN74" s="69"/>
    </row>
    <row r="75" spans="1:92" ht="12.75" hidden="1">
      <c r="A75" s="69" t="s">
        <v>1</v>
      </c>
      <c r="B75" s="69"/>
      <c r="C75" s="70"/>
      <c r="D75" s="183">
        <f t="shared" si="14"/>
      </c>
      <c r="E75" s="183">
        <f t="shared" si="14"/>
      </c>
      <c r="F75" s="183">
        <f t="shared" si="14"/>
      </c>
      <c r="G75" s="183"/>
      <c r="H75" s="183">
        <f t="shared" si="15"/>
      </c>
      <c r="I75" s="183">
        <f t="shared" si="15"/>
      </c>
      <c r="J75" s="183">
        <f t="shared" si="15"/>
      </c>
      <c r="K75" s="183"/>
      <c r="L75" s="183">
        <f t="shared" si="16"/>
      </c>
      <c r="M75" s="183">
        <f t="shared" si="16"/>
      </c>
      <c r="N75" s="183">
        <f t="shared" si="16"/>
      </c>
      <c r="O75" s="183"/>
      <c r="P75" s="183"/>
      <c r="Q75" s="183"/>
      <c r="R75" s="183"/>
      <c r="S75" s="183"/>
      <c r="T75" s="183"/>
      <c r="U75" s="183"/>
      <c r="V75" s="183"/>
      <c r="X75" s="183">
        <f t="shared" si="17"/>
      </c>
      <c r="Y75" s="183">
        <f t="shared" si="17"/>
      </c>
      <c r="Z75" s="183">
        <f t="shared" si="17"/>
      </c>
      <c r="AB75" s="183">
        <f t="shared" si="18"/>
      </c>
      <c r="AC75" s="183">
        <f t="shared" si="18"/>
      </c>
      <c r="AD75" s="183">
        <f t="shared" si="18"/>
      </c>
      <c r="AE75" s="183"/>
      <c r="AF75" s="183">
        <f t="shared" si="19"/>
      </c>
      <c r="AG75" s="183">
        <f t="shared" si="19"/>
      </c>
      <c r="AH75" s="183">
        <f t="shared" si="19"/>
      </c>
      <c r="AI75" s="183"/>
      <c r="AJ75" s="183"/>
      <c r="AK75" s="183"/>
      <c r="AL75" s="183"/>
      <c r="AM75" s="183"/>
      <c r="AN75" s="183"/>
      <c r="AO75" s="41"/>
      <c r="AP75" s="183"/>
      <c r="AQ75" s="183"/>
      <c r="AR75" s="183"/>
      <c r="AS75" s="183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O75" s="69"/>
      <c r="BP75" s="69"/>
      <c r="BQ75" s="70"/>
      <c r="BR75" s="69"/>
      <c r="BS75" s="69"/>
      <c r="BT75" s="69">
        <f>IF(TRUNC(BT50)&lt;&gt;BT50,"Level "&amp;$BP50&amp;", Column"&amp;#REF!&amp;","&amp;BT$15&amp;";","")</f>
      </c>
      <c r="BU75" s="69"/>
      <c r="BV75" s="69">
        <f>IF(TRUNC(BV50)&lt;&gt;BV50,"Level "&amp;$BP50&amp;", Column"&amp;#REF!&amp;","&amp;BV$15&amp;";","")</f>
      </c>
      <c r="BW75" s="69"/>
      <c r="BX75" s="69">
        <f>IF(TRUNC(BX50)&lt;&gt;BX50,"Level "&amp;$BP50&amp;", Column"&amp;#REF!&amp;","&amp;BX$15&amp;";","")</f>
      </c>
      <c r="BY75" s="69"/>
      <c r="BZ75" s="69">
        <f>IF(TRUNC(BZ50)&lt;&gt;BZ50,"Level "&amp;$BP50&amp;", Column"&amp;#REF!&amp;","&amp;BZ$15&amp;";","")</f>
      </c>
      <c r="CA75" s="69"/>
      <c r="CB75" s="69">
        <f>IF(TRUNC(CB50)&lt;&gt;CB50,"Level "&amp;$BP50&amp;", Column"&amp;#REF!&amp;","&amp;CB$15&amp;";","")</f>
      </c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</row>
    <row r="76" spans="1:92" ht="12.75" hidden="1">
      <c r="A76" s="69" t="s">
        <v>1</v>
      </c>
      <c r="B76" s="69"/>
      <c r="C76" s="70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X76" s="183"/>
      <c r="Y76" s="183"/>
      <c r="Z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41"/>
      <c r="AP76" s="183"/>
      <c r="AQ76" s="183"/>
      <c r="AR76" s="183"/>
      <c r="AS76" s="183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O76" s="69"/>
      <c r="BP76" s="69"/>
      <c r="BQ76" s="70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</row>
    <row r="77" spans="1:92" ht="12.75" hidden="1">
      <c r="A77" s="67" t="s">
        <v>1</v>
      </c>
      <c r="B77" s="69"/>
      <c r="C77" s="70"/>
      <c r="D77" s="183">
        <f>D74&amp;D75</f>
      </c>
      <c r="E77" s="183">
        <f>E74&amp;E75</f>
      </c>
      <c r="F77" s="183">
        <f>F74&amp;F75</f>
      </c>
      <c r="G77" s="183"/>
      <c r="H77" s="183">
        <f>H74&amp;H75</f>
      </c>
      <c r="I77" s="183">
        <f>I74&amp;I75</f>
      </c>
      <c r="J77" s="183">
        <f>J74&amp;J75</f>
      </c>
      <c r="K77" s="183"/>
      <c r="L77" s="183">
        <f>L74&amp;L75</f>
      </c>
      <c r="M77" s="183">
        <f>M74&amp;M75</f>
      </c>
      <c r="N77" s="183">
        <f>N74&amp;N75</f>
      </c>
      <c r="O77" s="183"/>
      <c r="P77" s="183"/>
      <c r="Q77" s="183"/>
      <c r="R77" s="183"/>
      <c r="S77" s="183"/>
      <c r="T77" s="183"/>
      <c r="U77" s="183"/>
      <c r="V77" s="183"/>
      <c r="X77" s="183">
        <f>X74&amp;X75</f>
      </c>
      <c r="Y77" s="183">
        <f>Y74&amp;Y75</f>
      </c>
      <c r="Z77" s="183">
        <f>Z74&amp;Z75</f>
      </c>
      <c r="AB77" s="183">
        <f>AB74&amp;AB75</f>
      </c>
      <c r="AC77" s="183">
        <f>AC74&amp;AC75</f>
      </c>
      <c r="AD77" s="183">
        <f>AD74&amp;AD75</f>
      </c>
      <c r="AE77" s="183"/>
      <c r="AF77" s="183">
        <f>AF74&amp;AF75</f>
      </c>
      <c r="AG77" s="183">
        <f>AG74&amp;AG75</f>
      </c>
      <c r="AH77" s="183">
        <f>AH74&amp;AH75</f>
      </c>
      <c r="AI77" s="183"/>
      <c r="AJ77" s="183"/>
      <c r="AK77" s="183"/>
      <c r="AL77" s="183"/>
      <c r="AM77" s="183"/>
      <c r="AN77" s="183"/>
      <c r="AO77" s="41"/>
      <c r="AP77" s="183"/>
      <c r="AQ77" s="183"/>
      <c r="AR77" s="183"/>
      <c r="AS77" s="183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O77" s="69"/>
      <c r="BP77" s="69"/>
      <c r="BQ77" s="70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</row>
    <row r="78" ht="12.75" hidden="1"/>
    <row r="79" ht="12.75" hidden="1">
      <c r="A79" s="67" t="s">
        <v>272</v>
      </c>
    </row>
    <row r="80" spans="1:32" ht="12.75" hidden="1">
      <c r="A80" s="69" t="s">
        <v>1</v>
      </c>
      <c r="D80" s="67" t="s">
        <v>269</v>
      </c>
      <c r="L80" s="67" t="s">
        <v>235</v>
      </c>
      <c r="X80" s="67" t="s">
        <v>236</v>
      </c>
      <c r="AB80" s="67" t="s">
        <v>237</v>
      </c>
      <c r="AF80" s="67" t="s">
        <v>271</v>
      </c>
    </row>
    <row r="81" spans="1:34" ht="12.75" hidden="1">
      <c r="A81" s="69" t="s">
        <v>1</v>
      </c>
      <c r="C81" s="67" t="s">
        <v>168</v>
      </c>
      <c r="D81" s="183">
        <f>IF(TRUNC(SUM(D16:D17))&lt;&gt;SUM(D16:D17),"Column "&amp;$D$8&amp;", "&amp;D$14&amp;", Phase "&amp;$A16&amp;"; ","")</f>
      </c>
      <c r="E81" s="183">
        <f>IF(TRUNC(SUM(E16:E17))&lt;&gt;SUM(E16:E17),"Column "&amp;$D$8&amp;", "&amp;E$14&amp;", Phase "&amp;$A16&amp;"; ","")</f>
      </c>
      <c r="F81" s="183">
        <f>IF(TRUNC(SUM(F16:F17))&lt;&gt;SUM(F16:F17),"Column "&amp;$D$8&amp;", "&amp;F$14&amp;", Phase "&amp;$A16&amp;"; ","")</f>
      </c>
      <c r="K81" s="67" t="s">
        <v>203</v>
      </c>
      <c r="L81" s="69">
        <f>IF(L16&gt;0,""&amp;$K$81&amp;", "&amp;L$14&amp;", Level "&amp;$C16&amp;"; ","")</f>
      </c>
      <c r="M81" s="69">
        <f aca="true" t="shared" si="20" ref="L81:N82">IF(M16&gt;0,""&amp;$K$81&amp;", "&amp;M$14&amp;", Level "&amp;$C16&amp;"; ","")</f>
      </c>
      <c r="N81" s="69">
        <f t="shared" si="20"/>
      </c>
      <c r="O81" s="69"/>
      <c r="W81" s="67" t="s">
        <v>203</v>
      </c>
      <c r="X81" s="69">
        <f aca="true" t="shared" si="21" ref="X81:Z82">IF(X16&gt;(D16+H16),""&amp;$K$81&amp;", "&amp;X$14&amp;", Level "&amp;$C16&amp;"; ","")</f>
      </c>
      <c r="Y81" s="69">
        <f t="shared" si="21"/>
      </c>
      <c r="Z81" s="69">
        <f t="shared" si="21"/>
      </c>
      <c r="AA81" s="67" t="s">
        <v>203</v>
      </c>
      <c r="AB81" s="69">
        <f>IF(AB16&gt;(D16+H16+L16+AF16),""&amp;$K$81&amp;", "&amp;AB$14&amp;", T14Level "&amp;$C16&amp;"; ","")</f>
      </c>
      <c r="AC81" s="69">
        <f aca="true" t="shared" si="22" ref="AB81:AD82">IF(AC16&gt;(E16+I16+M16+AG16),""&amp;$K$81&amp;", "&amp;AC$14&amp;", Level "&amp;$C16&amp;"; ","")</f>
      </c>
      <c r="AD81" s="69">
        <f t="shared" si="22"/>
      </c>
      <c r="AE81" s="67" t="s">
        <v>203</v>
      </c>
      <c r="AF81" s="69">
        <f aca="true" t="shared" si="23" ref="AF81:AH82">IF(AF16&gt;0,""&amp;$K$81&amp;", "&amp;AF$14&amp;", Level "&amp;$C16&amp;"; ","")</f>
      </c>
      <c r="AG81" s="69">
        <f t="shared" si="23"/>
      </c>
      <c r="AH81" s="69">
        <f t="shared" si="23"/>
      </c>
    </row>
    <row r="82" spans="1:34" ht="12.75" hidden="1">
      <c r="A82" s="69" t="s">
        <v>1</v>
      </c>
      <c r="D82" s="183">
        <f>IF(TRUNC(SUM(D18:D45))&lt;&gt;SUM(D18:D45),"Column "&amp;$D$8&amp;", "&amp;D$14&amp;", Phase "&amp;$A18&amp;"; ","")</f>
      </c>
      <c r="E82" s="183">
        <f>IF(TRUNC(SUM(E18:E45))&lt;&gt;SUM(E18:E45),"Column "&amp;$D$8&amp;", "&amp;E$14&amp;", Phase "&amp;$A18&amp;"; ","")</f>
      </c>
      <c r="F82" s="183">
        <f>IF(TRUNC(SUM(F18:F45))&lt;&gt;SUM(F18:F45),"Column "&amp;$D$8&amp;", "&amp;F$14&amp;", Phase "&amp;$A18&amp;"; ","")</f>
      </c>
      <c r="L82" s="69">
        <f t="shared" si="20"/>
      </c>
      <c r="M82" s="69">
        <f t="shared" si="20"/>
      </c>
      <c r="N82" s="69">
        <f t="shared" si="20"/>
      </c>
      <c r="O82" s="69"/>
      <c r="X82" s="69">
        <f t="shared" si="21"/>
      </c>
      <c r="Y82" s="69">
        <f t="shared" si="21"/>
      </c>
      <c r="Z82" s="69">
        <f t="shared" si="21"/>
      </c>
      <c r="AB82" s="69">
        <f t="shared" si="22"/>
      </c>
      <c r="AC82" s="69">
        <f t="shared" si="22"/>
      </c>
      <c r="AD82" s="69">
        <f t="shared" si="22"/>
      </c>
      <c r="AF82" s="69">
        <f t="shared" si="23"/>
      </c>
      <c r="AG82" s="69">
        <f t="shared" si="23"/>
      </c>
      <c r="AH82" s="69">
        <f t="shared" si="23"/>
      </c>
    </row>
    <row r="83" spans="1:34" ht="12.75" hidden="1">
      <c r="A83" s="185" t="s">
        <v>1</v>
      </c>
      <c r="C83" s="67" t="s">
        <v>169</v>
      </c>
      <c r="D83" s="183">
        <f>IF(TRUNC(SUM(H16:H17))&lt;&gt;SUM(H16:H17),"Column "&amp;$H$8&amp;", "&amp;H$14&amp;", Phase "&amp;$A16&amp;"; ","")</f>
      </c>
      <c r="E83" s="183">
        <f>IF(TRUNC(SUM(I16:I17))&lt;&gt;SUM(I16:I17),"Column "&amp;$H$8&amp;", "&amp;I$14&amp;", Phase "&amp;$A16&amp;"; ","")</f>
      </c>
      <c r="F83" s="183">
        <f>IF(TRUNC(SUM(J16:J17))&lt;&gt;SUM(J16:J17),"Column "&amp;$H$8&amp;", "&amp;J$14&amp;", Phase "&amp;$A16&amp;"; ","")</f>
      </c>
      <c r="K83" s="69" t="s">
        <v>91</v>
      </c>
      <c r="L83" s="69">
        <f>IF(L18&gt;0,""&amp;$K$83&amp;", "&amp;L$14&amp;", Level "&amp;$C18&amp;"; ","")</f>
      </c>
      <c r="M83" s="69">
        <f aca="true" t="shared" si="24" ref="L83:N84">IF(M18&gt;0,""&amp;$K$83&amp;", "&amp;M$14&amp;", Level "&amp;$C18&amp;"; ","")</f>
      </c>
      <c r="N83" s="69">
        <f t="shared" si="24"/>
      </c>
      <c r="O83" s="69"/>
      <c r="W83" s="69" t="s">
        <v>91</v>
      </c>
      <c r="X83" s="69">
        <f aca="true" t="shared" si="25" ref="X83:Z84">IF(X18&gt;(D18+H18),""&amp;$K$83&amp;", "&amp;X$14&amp;", Level "&amp;$C18&amp;"; ","")</f>
      </c>
      <c r="Y83" s="69">
        <f t="shared" si="25"/>
      </c>
      <c r="Z83" s="69">
        <f t="shared" si="25"/>
      </c>
      <c r="AA83" s="69" t="s">
        <v>91</v>
      </c>
      <c r="AB83" s="69">
        <f aca="true" t="shared" si="26" ref="AB83:AD84">IF(AB18&gt;(D18+H18+L18+AF18),""&amp;$K$83&amp;", "&amp;AB$14&amp;", Level "&amp;$C18&amp;"; ","")</f>
      </c>
      <c r="AC83" s="69">
        <f t="shared" si="26"/>
      </c>
      <c r="AD83" s="69">
        <f t="shared" si="26"/>
      </c>
      <c r="AE83" s="69" t="s">
        <v>91</v>
      </c>
      <c r="AF83" s="69">
        <f aca="true" t="shared" si="27" ref="AF83:AH84">IF(AF18&gt;0,""&amp;$K$83&amp;", "&amp;AF$14&amp;", Level "&amp;$C18&amp;"; ","")</f>
      </c>
      <c r="AG83" s="69">
        <f t="shared" si="27"/>
      </c>
      <c r="AH83" s="69">
        <f t="shared" si="27"/>
      </c>
    </row>
    <row r="84" spans="1:34" ht="12.75" hidden="1">
      <c r="A84" s="185" t="s">
        <v>1</v>
      </c>
      <c r="D84" s="183">
        <f>IF(TRUNC(SUM(H18:H45))&lt;&gt;SUM(H18:H45),"Column "&amp;$H$8&amp;", "&amp;H$14&amp;", Phase "&amp;$A18&amp;"; ","")</f>
      </c>
      <c r="E84" s="183">
        <f>IF(TRUNC(SUM(I18:I45))&lt;&gt;SUM(I18:I45),"Column "&amp;$H$8&amp;", "&amp;I$14&amp;", Phase "&amp;$A18&amp;"; ","")</f>
      </c>
      <c r="F84" s="183">
        <f>IF(TRUNC(SUM(J18:J45))&lt;&gt;SUM(J18:J45),"Column "&amp;$H$8&amp;", "&amp;J$14&amp;", Phase "&amp;$A18&amp;"; ","")</f>
      </c>
      <c r="K84" s="302"/>
      <c r="L84" s="69">
        <f t="shared" si="24"/>
      </c>
      <c r="M84" s="69">
        <f t="shared" si="24"/>
      </c>
      <c r="N84" s="69">
        <f t="shared" si="24"/>
      </c>
      <c r="O84" s="69"/>
      <c r="W84" s="302"/>
      <c r="X84" s="69">
        <f t="shared" si="25"/>
      </c>
      <c r="Y84" s="69">
        <f t="shared" si="25"/>
      </c>
      <c r="Z84" s="69">
        <f t="shared" si="25"/>
      </c>
      <c r="AA84" s="302"/>
      <c r="AB84" s="69">
        <f t="shared" si="26"/>
      </c>
      <c r="AC84" s="69">
        <f t="shared" si="26"/>
      </c>
      <c r="AD84" s="69">
        <f t="shared" si="26"/>
      </c>
      <c r="AE84" s="302"/>
      <c r="AF84" s="69">
        <f t="shared" si="27"/>
      </c>
      <c r="AG84" s="69">
        <f t="shared" si="27"/>
      </c>
      <c r="AH84" s="69">
        <f t="shared" si="27"/>
      </c>
    </row>
    <row r="85" spans="1:34" ht="12.75" hidden="1">
      <c r="A85" s="69" t="s">
        <v>1</v>
      </c>
      <c r="C85" s="67" t="s">
        <v>170</v>
      </c>
      <c r="D85" s="183">
        <f>IF(TRUNC(SUM(L16:L17))&lt;&gt;SUM(L16:L17),"Column "&amp;$L$8&amp;", "&amp;L$14&amp;", Phase "&amp;$A16&amp;"; ","")</f>
      </c>
      <c r="E85" s="183">
        <f>IF(TRUNC(SUM(M16:M17))&lt;&gt;SUM(M16:M17),"Column "&amp;$L$8&amp;", "&amp;M$14&amp;", Phase "&amp;$A16&amp;"; ","")</f>
      </c>
      <c r="F85" s="183">
        <f>IF(TRUNC(SUM(N16:N17))&lt;&gt;SUM(N16:N17),"Column "&amp;$L$8&amp;", "&amp;N$14&amp;", Phase "&amp;$A16&amp;"; ","")</f>
      </c>
      <c r="K85" s="69" t="s">
        <v>92</v>
      </c>
      <c r="L85" s="69">
        <f aca="true" t="shared" si="28" ref="L85:N86">IF(L20&gt;0,""&amp;$K$85&amp;", "&amp;L$14&amp;", Level "&amp;$C20&amp;"; ","")</f>
      </c>
      <c r="M85" s="69">
        <f t="shared" si="28"/>
      </c>
      <c r="N85" s="69">
        <f t="shared" si="28"/>
      </c>
      <c r="O85" s="69"/>
      <c r="W85" s="69" t="s">
        <v>92</v>
      </c>
      <c r="X85" s="69">
        <f aca="true" t="shared" si="29" ref="X85:Z86">IF(X20&gt;(D20+H20),""&amp;$K$85&amp;", "&amp;X$14&amp;", Level "&amp;$C20&amp;"; ","")</f>
      </c>
      <c r="Y85" s="69">
        <f t="shared" si="29"/>
      </c>
      <c r="Z85" s="69">
        <f t="shared" si="29"/>
      </c>
      <c r="AA85" s="69" t="s">
        <v>92</v>
      </c>
      <c r="AB85" s="69">
        <f aca="true" t="shared" si="30" ref="AB85:AD86">IF(AB20&gt;(D20+H20+L20+AF20),""&amp;$K$85&amp;", "&amp;AB$14&amp;", Level "&amp;$C20&amp;"; ","")</f>
      </c>
      <c r="AC85" s="69">
        <f t="shared" si="30"/>
      </c>
      <c r="AD85" s="69">
        <f t="shared" si="30"/>
      </c>
      <c r="AE85" s="69" t="s">
        <v>92</v>
      </c>
      <c r="AF85" s="69">
        <f aca="true" t="shared" si="31" ref="AF85:AH86">IF(AF20&gt;0,""&amp;$K$85&amp;", "&amp;AF$14&amp;", Level "&amp;$C20&amp;"; ","")</f>
      </c>
      <c r="AG85" s="69">
        <f t="shared" si="31"/>
      </c>
      <c r="AH85" s="69">
        <f t="shared" si="31"/>
      </c>
    </row>
    <row r="86" spans="1:34" ht="12.75" hidden="1">
      <c r="A86" s="67" t="s">
        <v>1</v>
      </c>
      <c r="D86" s="183">
        <f>IF(TRUNC(SUM(L18:L45))&lt;&gt;SUM(L18:L45),"Column "&amp;$L$8&amp;", "&amp;L$14&amp;", Phase "&amp;$A18&amp;"; ","")</f>
      </c>
      <c r="E86" s="183">
        <f>IF(TRUNC(SUM(M18:M45))&lt;&gt;SUM(M18:M45),"Column "&amp;$L$8&amp;", "&amp;M$14&amp;", Phase "&amp;$A18&amp;"; ","")</f>
      </c>
      <c r="F86" s="183">
        <f>IF(TRUNC(SUM(N18:N45))&lt;&gt;SUM(N18:N45),"Column "&amp;$L$8&amp;", "&amp;N$14&amp;", Phase "&amp;$A18&amp;"; ","")</f>
      </c>
      <c r="K86" s="302"/>
      <c r="L86" s="69">
        <f t="shared" si="28"/>
      </c>
      <c r="M86" s="69">
        <f t="shared" si="28"/>
      </c>
      <c r="N86" s="69">
        <f t="shared" si="28"/>
      </c>
      <c r="O86" s="69"/>
      <c r="W86" s="302"/>
      <c r="X86" s="69">
        <f t="shared" si="29"/>
      </c>
      <c r="Y86" s="69">
        <f t="shared" si="29"/>
      </c>
      <c r="Z86" s="69">
        <f t="shared" si="29"/>
      </c>
      <c r="AA86" s="302"/>
      <c r="AB86" s="69">
        <f t="shared" si="30"/>
      </c>
      <c r="AC86" s="69">
        <f t="shared" si="30"/>
      </c>
      <c r="AD86" s="69">
        <f t="shared" si="30"/>
      </c>
      <c r="AE86" s="302"/>
      <c r="AF86" s="69">
        <f t="shared" si="31"/>
      </c>
      <c r="AG86" s="69">
        <f t="shared" si="31"/>
      </c>
      <c r="AH86" s="69">
        <f t="shared" si="31"/>
      </c>
    </row>
    <row r="87" spans="1:34" ht="12.75" hidden="1">
      <c r="A87" s="67" t="s">
        <v>1</v>
      </c>
      <c r="D87" s="183"/>
      <c r="E87" s="183"/>
      <c r="F87" s="183"/>
      <c r="K87" s="69" t="s">
        <v>93</v>
      </c>
      <c r="L87" s="69">
        <f aca="true" t="shared" si="32" ref="L87:N88">IF(L22&gt;0,""&amp;$K$87&amp;", "&amp;L$14&amp;", Level "&amp;$C22&amp;"; ","")</f>
      </c>
      <c r="M87" s="69">
        <f t="shared" si="32"/>
      </c>
      <c r="N87" s="69">
        <f t="shared" si="32"/>
      </c>
      <c r="O87" s="69"/>
      <c r="W87" s="69" t="s">
        <v>93</v>
      </c>
      <c r="X87" s="69">
        <f aca="true" t="shared" si="33" ref="X87:Z88">IF(X22&gt;(D22+H22),""&amp;$K$87&amp;", "&amp;X$14&amp;", Level "&amp;$C22&amp;"; ","")</f>
      </c>
      <c r="Y87" s="69">
        <f t="shared" si="33"/>
      </c>
      <c r="Z87" s="69">
        <f t="shared" si="33"/>
      </c>
      <c r="AA87" s="69" t="s">
        <v>93</v>
      </c>
      <c r="AB87" s="69">
        <f aca="true" t="shared" si="34" ref="AB87:AD88">IF(AB22&gt;(D22+H22+L22+AF22),""&amp;$K$87&amp;", "&amp;AB$14&amp;", Level "&amp;$C22&amp;"; ","")</f>
      </c>
      <c r="AC87" s="69">
        <f t="shared" si="34"/>
      </c>
      <c r="AD87" s="69">
        <f t="shared" si="34"/>
      </c>
      <c r="AE87" s="69" t="s">
        <v>93</v>
      </c>
      <c r="AF87" s="69">
        <f aca="true" t="shared" si="35" ref="AF87:AH88">IF(AF22&gt;0,""&amp;$K$87&amp;", "&amp;AF$14&amp;", Level "&amp;$C22&amp;"; ","")</f>
      </c>
      <c r="AG87" s="69">
        <f t="shared" si="35"/>
      </c>
      <c r="AH87" s="69">
        <f t="shared" si="35"/>
      </c>
    </row>
    <row r="88" spans="1:34" ht="12.75" hidden="1">
      <c r="A88" s="67" t="s">
        <v>1</v>
      </c>
      <c r="D88" s="183"/>
      <c r="E88" s="183"/>
      <c r="F88" s="183"/>
      <c r="K88" s="302"/>
      <c r="L88" s="69">
        <f t="shared" si="32"/>
      </c>
      <c r="M88" s="69">
        <f t="shared" si="32"/>
      </c>
      <c r="N88" s="69">
        <f t="shared" si="32"/>
      </c>
      <c r="O88" s="69"/>
      <c r="W88" s="302"/>
      <c r="X88" s="69">
        <f t="shared" si="33"/>
      </c>
      <c r="Y88" s="69">
        <f t="shared" si="33"/>
      </c>
      <c r="Z88" s="69">
        <f t="shared" si="33"/>
      </c>
      <c r="AA88" s="302"/>
      <c r="AB88" s="69">
        <f t="shared" si="34"/>
      </c>
      <c r="AC88" s="69">
        <f t="shared" si="34"/>
      </c>
      <c r="AD88" s="69">
        <f t="shared" si="34"/>
      </c>
      <c r="AE88" s="302"/>
      <c r="AF88" s="69">
        <f t="shared" si="35"/>
      </c>
      <c r="AG88" s="69">
        <f t="shared" si="35"/>
      </c>
      <c r="AH88" s="69">
        <f t="shared" si="35"/>
      </c>
    </row>
    <row r="89" spans="1:34" ht="12.75" hidden="1">
      <c r="A89" s="67" t="s">
        <v>1</v>
      </c>
      <c r="C89" s="67" t="s">
        <v>171</v>
      </c>
      <c r="D89" s="183">
        <f>IF(TRUNC(SUM(X16:X17))&lt;&gt;SUM(X16:X17),"Column "&amp;$X$8&amp;", "&amp;X$14&amp;", Phase "&amp;$A16&amp;"; ","")</f>
      </c>
      <c r="E89" s="183">
        <f>IF(TRUNC(SUM(Y16:Y17))&lt;&gt;SUM(Y16:Y17),"Column "&amp;$X$8&amp;", "&amp;Y$14&amp;", Phase "&amp;$A16&amp;"; ","")</f>
      </c>
      <c r="F89" s="183">
        <f>IF(TRUNC(SUM(Z16:Z17))&lt;&gt;SUM(Z16:Z17),"Column "&amp;$X$8&amp;", "&amp;Z$14&amp;", Phase "&amp;$A16&amp;"; ","")</f>
      </c>
      <c r="K89" s="69" t="s">
        <v>197</v>
      </c>
      <c r="L89" s="69">
        <f aca="true" t="shared" si="36" ref="L89:N90">IF(L24&gt;0,""&amp;$K$89&amp;", "&amp;L$14&amp;", Level "&amp;$C24&amp;"; ","")</f>
      </c>
      <c r="M89" s="69">
        <f t="shared" si="36"/>
      </c>
      <c r="N89" s="69">
        <f t="shared" si="36"/>
      </c>
      <c r="O89" s="69"/>
      <c r="W89" s="69" t="s">
        <v>197</v>
      </c>
      <c r="X89" s="69">
        <f aca="true" t="shared" si="37" ref="X89:Z90">IF(X24&gt;(D24+H24),""&amp;$K$89&amp;", "&amp;X$14&amp;", Level "&amp;$C24&amp;"; ","")</f>
      </c>
      <c r="Y89" s="69">
        <f t="shared" si="37"/>
      </c>
      <c r="Z89" s="69">
        <f t="shared" si="37"/>
      </c>
      <c r="AA89" s="69" t="s">
        <v>197</v>
      </c>
      <c r="AB89" s="69">
        <f aca="true" t="shared" si="38" ref="AB89:AD90">IF(AB24&gt;(D24+H24+L24+AF24),""&amp;$K$89&amp;", "&amp;AB$14&amp;", Level "&amp;$C24&amp;"; ","")</f>
      </c>
      <c r="AC89" s="69">
        <f t="shared" si="38"/>
      </c>
      <c r="AD89" s="69">
        <f t="shared" si="38"/>
      </c>
      <c r="AE89" s="69" t="s">
        <v>197</v>
      </c>
      <c r="AF89" s="69">
        <f aca="true" t="shared" si="39" ref="AF89:AH90">IF(AF24&gt;0,""&amp;$K$89&amp;", "&amp;AF$14&amp;", Level "&amp;$C24&amp;"; ","")</f>
      </c>
      <c r="AG89" s="69">
        <f t="shared" si="39"/>
      </c>
      <c r="AH89" s="69">
        <f t="shared" si="39"/>
      </c>
    </row>
    <row r="90" spans="1:34" ht="12.75" hidden="1">
      <c r="A90" s="67" t="s">
        <v>1</v>
      </c>
      <c r="D90" s="183">
        <f>IF(TRUNC(SUM(X18:X45))&lt;&gt;SUM(X18:X45),"Column "&amp;$X$8&amp;", "&amp;X$14&amp;", Phase "&amp;$A18&amp;"; ","")</f>
      </c>
      <c r="E90" s="183">
        <f>IF(TRUNC(SUM(Y18:Y45))&lt;&gt;SUM(Y18:Y45),"Column "&amp;$X$8&amp;", "&amp;Y$14&amp;", Phase "&amp;$A18&amp;"; ","")</f>
      </c>
      <c r="F90" s="183">
        <f>IF(TRUNC(SUM(Z18:Z45))&lt;&gt;SUM(Z18:Z45),"Column "&amp;$X$8&amp;", "&amp;Z$14&amp;", Phase "&amp;$A18&amp;"; ","")</f>
      </c>
      <c r="K90" s="69"/>
      <c r="L90" s="69">
        <f t="shared" si="36"/>
      </c>
      <c r="M90" s="69">
        <f t="shared" si="36"/>
      </c>
      <c r="N90" s="69">
        <f t="shared" si="36"/>
      </c>
      <c r="O90" s="69"/>
      <c r="W90" s="69"/>
      <c r="X90" s="69">
        <f t="shared" si="37"/>
      </c>
      <c r="Y90" s="69">
        <f t="shared" si="37"/>
      </c>
      <c r="Z90" s="69">
        <f t="shared" si="37"/>
      </c>
      <c r="AA90" s="69"/>
      <c r="AB90" s="69">
        <f t="shared" si="38"/>
      </c>
      <c r="AC90" s="69">
        <f t="shared" si="38"/>
      </c>
      <c r="AD90" s="69">
        <f t="shared" si="38"/>
      </c>
      <c r="AE90" s="69"/>
      <c r="AF90" s="69">
        <f t="shared" si="39"/>
      </c>
      <c r="AG90" s="69">
        <f t="shared" si="39"/>
      </c>
      <c r="AH90" s="69">
        <f t="shared" si="39"/>
      </c>
    </row>
    <row r="91" spans="1:34" ht="12.75" hidden="1">
      <c r="A91" s="69" t="s">
        <v>1</v>
      </c>
      <c r="C91" s="67" t="s">
        <v>172</v>
      </c>
      <c r="D91" s="183">
        <f>IF(TRUNC(SUM(AB16:AB17))&lt;&gt;SUM(AB16:AB17),"Column "&amp;$AB$8&amp;", "&amp;AB$14&amp;", Phase "&amp;$A16&amp;"; ","")</f>
      </c>
      <c r="E91" s="183">
        <f>IF(TRUNC(SUM(AC16:AC17))&lt;&gt;SUM(AC16:AC17),"Column "&amp;$AB$8&amp;", "&amp;AC$14&amp;", Phase "&amp;$A16&amp;"; ","")</f>
      </c>
      <c r="F91" s="183">
        <f>IF(TRUNC(SUM(AD16:AD17))&lt;&gt;SUM(AD16:AD17),"Column "&amp;$AB$8&amp;", "&amp;AD$14&amp;", Phase "&amp;$A16&amp;"; ","")</f>
      </c>
      <c r="K91" s="69" t="s">
        <v>198</v>
      </c>
      <c r="L91" s="69">
        <f aca="true" t="shared" si="40" ref="L91:N92">IF(L26&gt;0,""&amp;$K$91&amp;", "&amp;L$14&amp;", Level "&amp;$C26&amp;"; ","")</f>
      </c>
      <c r="M91" s="69">
        <f t="shared" si="40"/>
      </c>
      <c r="N91" s="69">
        <f t="shared" si="40"/>
      </c>
      <c r="O91" s="69"/>
      <c r="W91" s="69" t="s">
        <v>198</v>
      </c>
      <c r="X91" s="69">
        <f aca="true" t="shared" si="41" ref="X91:Z92">IF(X26&gt;(D26+H26),""&amp;$K$91&amp;", "&amp;X$14&amp;", Level "&amp;$C26&amp;"; ","")</f>
      </c>
      <c r="Y91" s="69">
        <f t="shared" si="41"/>
      </c>
      <c r="Z91" s="69">
        <f t="shared" si="41"/>
      </c>
      <c r="AA91" s="69" t="s">
        <v>198</v>
      </c>
      <c r="AB91" s="69">
        <f aca="true" t="shared" si="42" ref="AB91:AD92">IF(AB26&gt;(D26+H26+L26+AF26),""&amp;$K$91&amp;", "&amp;AB$14&amp;", Level "&amp;$C26&amp;"; ","")</f>
      </c>
      <c r="AC91" s="69">
        <f t="shared" si="42"/>
      </c>
      <c r="AD91" s="69">
        <f t="shared" si="42"/>
      </c>
      <c r="AE91" s="69" t="s">
        <v>198</v>
      </c>
      <c r="AF91" s="69">
        <f aca="true" t="shared" si="43" ref="AF91:AH92">IF(AF26&gt;0,""&amp;$K$91&amp;", "&amp;AF$14&amp;", Level "&amp;$C26&amp;"; ","")</f>
      </c>
      <c r="AG91" s="69">
        <f t="shared" si="43"/>
      </c>
      <c r="AH91" s="69">
        <f t="shared" si="43"/>
      </c>
    </row>
    <row r="92" spans="1:34" ht="12.75" hidden="1">
      <c r="A92" s="67" t="s">
        <v>1</v>
      </c>
      <c r="D92" s="183">
        <f>IF(TRUNC(SUM(AB18:AB45))&lt;&gt;SUM(AB18:AB45),"Column "&amp;$AB$8&amp;", "&amp;AB$14&amp;", Phase "&amp;$A18&amp;"; ","")</f>
      </c>
      <c r="E92" s="183">
        <f>IF(TRUNC(SUM(AC18:AC45))&lt;&gt;SUM(AC18:AC45),"Column "&amp;$AB$8&amp;", "&amp;AC$14&amp;", Phase "&amp;$A18&amp;"; ","")</f>
      </c>
      <c r="F92" s="183">
        <f>IF(TRUNC(SUM(AD18:AD45))&lt;&gt;SUM(AD18:AD45),"Column "&amp;$AB$8&amp;", "&amp;AD$14&amp;", Phase "&amp;$A18&amp;"; ","")</f>
      </c>
      <c r="K92" s="69"/>
      <c r="L92" s="69">
        <f t="shared" si="40"/>
      </c>
      <c r="M92" s="69">
        <f t="shared" si="40"/>
      </c>
      <c r="N92" s="69">
        <f t="shared" si="40"/>
      </c>
      <c r="O92" s="69"/>
      <c r="W92" s="69"/>
      <c r="X92" s="69">
        <f t="shared" si="41"/>
      </c>
      <c r="Y92" s="69">
        <f t="shared" si="41"/>
      </c>
      <c r="Z92" s="69">
        <f t="shared" si="41"/>
      </c>
      <c r="AA92" s="69"/>
      <c r="AB92" s="69">
        <f t="shared" si="42"/>
      </c>
      <c r="AC92" s="69">
        <f t="shared" si="42"/>
      </c>
      <c r="AD92" s="69">
        <f t="shared" si="42"/>
      </c>
      <c r="AE92" s="69"/>
      <c r="AF92" s="69">
        <f t="shared" si="43"/>
      </c>
      <c r="AG92" s="69">
        <f t="shared" si="43"/>
      </c>
      <c r="AH92" s="69">
        <f t="shared" si="43"/>
      </c>
    </row>
    <row r="93" spans="1:34" ht="12.75" hidden="1">
      <c r="A93" s="67" t="s">
        <v>1</v>
      </c>
      <c r="C93" s="67" t="s">
        <v>195</v>
      </c>
      <c r="D93" s="183">
        <f>IF(TRUNC(SUM(AF16:AF17))&lt;&gt;SUM(AF16:AF17),"Column "&amp;$AF$8&amp;", "&amp;AF$14&amp;", Phase "&amp;$A16&amp;"; ","")</f>
      </c>
      <c r="E93" s="183">
        <f>IF(TRUNC(SUM(AG16:AG17))&lt;&gt;SUM(AG16:AG17),"Column "&amp;$AF$8&amp;", "&amp;AG$14&amp;", Phase "&amp;$A16&amp;"; ","")</f>
      </c>
      <c r="F93" s="183">
        <f>IF(TRUNC(SUM(AH16:AH17))&lt;&gt;SUM(AH16:AH17),"Column "&amp;$AF$8&amp;", "&amp;AH$14&amp;", Phase "&amp;$A16&amp;"; ","")</f>
      </c>
      <c r="K93" s="69" t="s">
        <v>199</v>
      </c>
      <c r="L93" s="69">
        <f aca="true" t="shared" si="44" ref="L93:N94">IF(L28&gt;0,""&amp;$K$93&amp;", "&amp;L$14&amp;", Level "&amp;$C28&amp;"; ","")</f>
      </c>
      <c r="M93" s="69">
        <f t="shared" si="44"/>
      </c>
      <c r="N93" s="69">
        <f t="shared" si="44"/>
      </c>
      <c r="O93" s="69"/>
      <c r="W93" s="69" t="s">
        <v>199</v>
      </c>
      <c r="X93" s="69">
        <f aca="true" t="shared" si="45" ref="X93:Z94">IF(X28&gt;(D28+H28),""&amp;$K$93&amp;", "&amp;X$14&amp;", Level "&amp;$C28&amp;"; ","")</f>
      </c>
      <c r="Y93" s="69">
        <f t="shared" si="45"/>
      </c>
      <c r="Z93" s="69">
        <f t="shared" si="45"/>
      </c>
      <c r="AA93" s="69" t="s">
        <v>199</v>
      </c>
      <c r="AB93" s="69">
        <f aca="true" t="shared" si="46" ref="AB93:AD94">IF(AB28&gt;(D28+H28+L28+AF28),""&amp;$K$93&amp;", "&amp;AB$14&amp;", Level "&amp;$C28&amp;"; ","")</f>
      </c>
      <c r="AC93" s="69">
        <f t="shared" si="46"/>
      </c>
      <c r="AD93" s="69">
        <f t="shared" si="46"/>
      </c>
      <c r="AE93" s="69" t="s">
        <v>199</v>
      </c>
      <c r="AF93" s="69">
        <f aca="true" t="shared" si="47" ref="AF93:AH94">IF(AF28&gt;0,""&amp;$K$93&amp;", "&amp;AF$14&amp;", Level "&amp;$C28&amp;"; ","")</f>
      </c>
      <c r="AG93" s="69">
        <f t="shared" si="47"/>
      </c>
      <c r="AH93" s="69">
        <f t="shared" si="47"/>
      </c>
    </row>
    <row r="94" spans="1:34" ht="12.75" hidden="1">
      <c r="A94" s="67" t="s">
        <v>1</v>
      </c>
      <c r="D94" s="183">
        <f>IF(TRUNC(SUM(AF18:AF45))&lt;&gt;SUM(AF18:AF45),"Column "&amp;$AF$8&amp;", "&amp;AF$14&amp;", Phase "&amp;$A18&amp;"; ","")</f>
      </c>
      <c r="E94" s="183">
        <f>IF(TRUNC(SUM(AG18:AG45))&lt;&gt;SUM(AG18:AG45),"Column "&amp;$AF$8&amp;", "&amp;AG$14&amp;", Phase "&amp;$A18&amp;"; ","")</f>
      </c>
      <c r="F94" s="183">
        <f>IF(TRUNC(SUM(AH18:AH45))&lt;&gt;SUM(AH18:AH45),"Column "&amp;$AF$8&amp;", "&amp;AH$14&amp;", Phase "&amp;$A18&amp;"; ","")</f>
      </c>
      <c r="K94" s="69"/>
      <c r="L94" s="69">
        <f t="shared" si="44"/>
      </c>
      <c r="M94" s="69">
        <f t="shared" si="44"/>
      </c>
      <c r="N94" s="69">
        <f t="shared" si="44"/>
      </c>
      <c r="O94" s="69"/>
      <c r="W94" s="69"/>
      <c r="X94" s="69">
        <f t="shared" si="45"/>
      </c>
      <c r="Y94" s="69">
        <f t="shared" si="45"/>
      </c>
      <c r="Z94" s="69">
        <f t="shared" si="45"/>
      </c>
      <c r="AA94" s="69"/>
      <c r="AB94" s="69">
        <f t="shared" si="46"/>
      </c>
      <c r="AC94" s="69">
        <f t="shared" si="46"/>
      </c>
      <c r="AD94" s="69">
        <f t="shared" si="46"/>
      </c>
      <c r="AE94" s="69"/>
      <c r="AF94" s="69">
        <f t="shared" si="47"/>
      </c>
      <c r="AG94" s="69">
        <f t="shared" si="47"/>
      </c>
      <c r="AH94" s="69">
        <f t="shared" si="47"/>
      </c>
    </row>
    <row r="95" spans="1:34" ht="12.75" hidden="1">
      <c r="A95" s="67" t="s">
        <v>1</v>
      </c>
      <c r="D95" s="67">
        <f>D81&amp;D82&amp;D83&amp;D84&amp;D85&amp;D86&amp;D89&amp;D90&amp;D91&amp;D92&amp;D93&amp;D94</f>
      </c>
      <c r="E95" s="67">
        <f>E81&amp;E82&amp;E83&amp;E84&amp;E85&amp;E86&amp;E89&amp;E90&amp;E91&amp;E92&amp;E93&amp;E94</f>
      </c>
      <c r="F95" s="67">
        <f>F81&amp;F82&amp;F83&amp;F84&amp;F85&amp;F86&amp;F89&amp;F90&amp;F91&amp;F92&amp;F93&amp;F94</f>
      </c>
      <c r="K95" s="69" t="s">
        <v>200</v>
      </c>
      <c r="L95" s="69">
        <f aca="true" t="shared" si="48" ref="L95:N96">IF(L30&gt;0,""&amp;$K$95&amp;", "&amp;L$14&amp;", Level "&amp;$C30&amp;"; ","")</f>
      </c>
      <c r="M95" s="69">
        <f t="shared" si="48"/>
      </c>
      <c r="N95" s="69">
        <f t="shared" si="48"/>
      </c>
      <c r="O95" s="69"/>
      <c r="W95" s="69" t="s">
        <v>200</v>
      </c>
      <c r="X95" s="69">
        <f aca="true" t="shared" si="49" ref="X95:Z96">IF(X30&gt;(D30+H30),""&amp;$K$95&amp;", "&amp;X$14&amp;", Level "&amp;$C30&amp;"; ","")</f>
      </c>
      <c r="Y95" s="69">
        <f t="shared" si="49"/>
      </c>
      <c r="Z95" s="69">
        <f t="shared" si="49"/>
      </c>
      <c r="AA95" s="69" t="s">
        <v>200</v>
      </c>
      <c r="AB95" s="69">
        <f aca="true" t="shared" si="50" ref="AB95:AD96">IF(AB30&gt;(D30+H30+L30+AF30),""&amp;$K$95&amp;", "&amp;AB$14&amp;", Level "&amp;$C30&amp;"; ","")</f>
      </c>
      <c r="AC95" s="69">
        <f t="shared" si="50"/>
      </c>
      <c r="AD95" s="69">
        <f t="shared" si="50"/>
      </c>
      <c r="AE95" s="69" t="s">
        <v>200</v>
      </c>
      <c r="AF95" s="69">
        <f aca="true" t="shared" si="51" ref="AF95:AH96">IF(AF30&gt;0,""&amp;$K$95&amp;", "&amp;AF$14&amp;", Level "&amp;$C30&amp;"; ","")</f>
      </c>
      <c r="AG95" s="69">
        <f t="shared" si="51"/>
      </c>
      <c r="AH95" s="69">
        <f t="shared" si="51"/>
      </c>
    </row>
    <row r="96" spans="1:34" ht="12.75" hidden="1">
      <c r="A96" s="67" t="s">
        <v>1</v>
      </c>
      <c r="K96" s="69"/>
      <c r="L96" s="69">
        <f t="shared" si="48"/>
      </c>
      <c r="M96" s="69">
        <f t="shared" si="48"/>
      </c>
      <c r="N96" s="69">
        <f t="shared" si="48"/>
      </c>
      <c r="O96" s="69"/>
      <c r="W96" s="69"/>
      <c r="X96" s="69">
        <f t="shared" si="49"/>
      </c>
      <c r="Y96" s="69">
        <f t="shared" si="49"/>
      </c>
      <c r="Z96" s="69">
        <f t="shared" si="49"/>
      </c>
      <c r="AA96" s="69"/>
      <c r="AB96" s="69">
        <f t="shared" si="50"/>
      </c>
      <c r="AC96" s="69">
        <f t="shared" si="50"/>
      </c>
      <c r="AD96" s="69">
        <f t="shared" si="50"/>
      </c>
      <c r="AE96" s="69"/>
      <c r="AF96" s="69">
        <f t="shared" si="51"/>
      </c>
      <c r="AG96" s="69">
        <f t="shared" si="51"/>
      </c>
      <c r="AH96" s="69">
        <f t="shared" si="51"/>
      </c>
    </row>
    <row r="97" spans="1:34" ht="12.75" hidden="1">
      <c r="A97" s="69" t="s">
        <v>1</v>
      </c>
      <c r="K97" s="69" t="s">
        <v>97</v>
      </c>
      <c r="L97" s="69">
        <f aca="true" t="shared" si="52" ref="L97:N98">IF(L32&gt;0,""&amp;$K$97&amp;", "&amp;L$14&amp;", Level "&amp;$C32&amp;"; ","")</f>
      </c>
      <c r="M97" s="69">
        <f t="shared" si="52"/>
      </c>
      <c r="N97" s="69">
        <f t="shared" si="52"/>
      </c>
      <c r="O97" s="69"/>
      <c r="W97" s="69" t="s">
        <v>97</v>
      </c>
      <c r="X97" s="69">
        <f aca="true" t="shared" si="53" ref="X97:Z98">IF(X32&gt;(D32+H32),""&amp;$K$97&amp;", "&amp;X$14&amp;", Level "&amp;$C32&amp;"; ","")</f>
      </c>
      <c r="Y97" s="69">
        <f t="shared" si="53"/>
      </c>
      <c r="Z97" s="69">
        <f t="shared" si="53"/>
      </c>
      <c r="AA97" s="69" t="s">
        <v>97</v>
      </c>
      <c r="AB97" s="69">
        <f aca="true" t="shared" si="54" ref="AB97:AD98">IF(AB32&gt;(D32+H32+L32+AF32),""&amp;$K$97&amp;", "&amp;AB$14&amp;", Level "&amp;$C32&amp;"; ","")</f>
      </c>
      <c r="AC97" s="69">
        <f t="shared" si="54"/>
      </c>
      <c r="AD97" s="69">
        <f t="shared" si="54"/>
      </c>
      <c r="AE97" s="69" t="s">
        <v>97</v>
      </c>
      <c r="AF97" s="69">
        <f aca="true" t="shared" si="55" ref="AF97:AH98">IF(AF32&gt;0,""&amp;$K$97&amp;", "&amp;AF$14&amp;", Level "&amp;$C32&amp;"; ","")</f>
      </c>
      <c r="AG97" s="69">
        <f t="shared" si="55"/>
      </c>
      <c r="AH97" s="69">
        <f t="shared" si="55"/>
      </c>
    </row>
    <row r="98" spans="1:34" ht="12.75" hidden="1">
      <c r="A98" s="67" t="s">
        <v>1</v>
      </c>
      <c r="K98" s="230"/>
      <c r="L98" s="69">
        <f t="shared" si="52"/>
      </c>
      <c r="M98" s="69">
        <f t="shared" si="52"/>
      </c>
      <c r="N98" s="69">
        <f t="shared" si="52"/>
      </c>
      <c r="O98" s="69"/>
      <c r="W98" s="230"/>
      <c r="X98" s="69">
        <f t="shared" si="53"/>
      </c>
      <c r="Y98" s="69">
        <f t="shared" si="53"/>
      </c>
      <c r="Z98" s="69">
        <f t="shared" si="53"/>
      </c>
      <c r="AA98" s="230"/>
      <c r="AB98" s="69">
        <f t="shared" si="54"/>
      </c>
      <c r="AC98" s="69">
        <f t="shared" si="54"/>
      </c>
      <c r="AD98" s="69">
        <f t="shared" si="54"/>
      </c>
      <c r="AE98" s="230"/>
      <c r="AF98" s="69">
        <f t="shared" si="55"/>
      </c>
      <c r="AG98" s="69">
        <f t="shared" si="55"/>
      </c>
      <c r="AH98" s="69">
        <f t="shared" si="55"/>
      </c>
    </row>
    <row r="99" spans="1:34" ht="12.75" hidden="1">
      <c r="A99" s="67" t="s">
        <v>1</v>
      </c>
      <c r="K99" s="69" t="s">
        <v>98</v>
      </c>
      <c r="L99" s="69">
        <f aca="true" t="shared" si="56" ref="L99:N100">IF(L34&gt;0,""&amp;$K$99&amp;", "&amp;L$14&amp;", Level "&amp;$C34&amp;"; ","")</f>
      </c>
      <c r="M99" s="69">
        <f t="shared" si="56"/>
      </c>
      <c r="N99" s="69">
        <f t="shared" si="56"/>
      </c>
      <c r="O99" s="69"/>
      <c r="W99" s="69" t="s">
        <v>98</v>
      </c>
      <c r="X99" s="69">
        <f aca="true" t="shared" si="57" ref="X99:Z100">IF(X34&gt;(D34+H34),""&amp;$K$99&amp;", "&amp;X$14&amp;", Level "&amp;$C34&amp;"; ","")</f>
      </c>
      <c r="Y99" s="69">
        <f t="shared" si="57"/>
      </c>
      <c r="Z99" s="69">
        <f t="shared" si="57"/>
      </c>
      <c r="AA99" s="69" t="s">
        <v>98</v>
      </c>
      <c r="AB99" s="69">
        <f aca="true" t="shared" si="58" ref="AB99:AD100">IF(AB34&gt;(D34+H34+L34+AF34),""&amp;$K$99&amp;", "&amp;AB$14&amp;", Level "&amp;$C34&amp;"; ","")</f>
      </c>
      <c r="AC99" s="69">
        <f t="shared" si="58"/>
      </c>
      <c r="AD99" s="69">
        <f t="shared" si="58"/>
      </c>
      <c r="AE99" s="69" t="s">
        <v>98</v>
      </c>
      <c r="AF99" s="69">
        <f aca="true" t="shared" si="59" ref="AF99:AH100">IF(AF34&gt;0,""&amp;$K$99&amp;", "&amp;AF$14&amp;", Level "&amp;$C34&amp;"; ","")</f>
      </c>
      <c r="AG99" s="69">
        <f t="shared" si="59"/>
      </c>
      <c r="AH99" s="69">
        <f t="shared" si="59"/>
      </c>
    </row>
    <row r="100" spans="1:34" ht="12.75" hidden="1">
      <c r="A100" s="67" t="s">
        <v>1</v>
      </c>
      <c r="K100" s="69"/>
      <c r="L100" s="69">
        <f t="shared" si="56"/>
      </c>
      <c r="M100" s="69">
        <f t="shared" si="56"/>
      </c>
      <c r="N100" s="69">
        <f t="shared" si="56"/>
      </c>
      <c r="O100" s="69"/>
      <c r="W100" s="69"/>
      <c r="X100" s="69">
        <f t="shared" si="57"/>
      </c>
      <c r="Y100" s="69">
        <f t="shared" si="57"/>
      </c>
      <c r="Z100" s="69">
        <f t="shared" si="57"/>
      </c>
      <c r="AA100" s="69"/>
      <c r="AB100" s="69">
        <f t="shared" si="58"/>
      </c>
      <c r="AC100" s="69">
        <f t="shared" si="58"/>
      </c>
      <c r="AD100" s="69">
        <f t="shared" si="58"/>
      </c>
      <c r="AE100" s="69"/>
      <c r="AF100" s="69">
        <f t="shared" si="59"/>
      </c>
      <c r="AG100" s="69">
        <f t="shared" si="59"/>
      </c>
      <c r="AH100" s="69">
        <f t="shared" si="59"/>
      </c>
    </row>
    <row r="101" spans="1:34" ht="12.75" hidden="1">
      <c r="A101" s="67" t="s">
        <v>1</v>
      </c>
      <c r="K101" s="69" t="s">
        <v>201</v>
      </c>
      <c r="L101" s="69">
        <f aca="true" t="shared" si="60" ref="L101:N102">IF(L36&gt;0,""&amp;$K$101&amp;", "&amp;L$14&amp;", Level "&amp;$C36&amp;"; ","")</f>
      </c>
      <c r="M101" s="69">
        <f t="shared" si="60"/>
      </c>
      <c r="N101" s="69">
        <f t="shared" si="60"/>
      </c>
      <c r="O101" s="69"/>
      <c r="W101" s="69" t="s">
        <v>201</v>
      </c>
      <c r="X101" s="69">
        <f aca="true" t="shared" si="61" ref="X101:Z102">IF(X36&gt;(D36+H36),""&amp;$K$101&amp;", "&amp;X$14&amp;", Level "&amp;$C36&amp;"; ","")</f>
      </c>
      <c r="Y101" s="69">
        <f t="shared" si="61"/>
      </c>
      <c r="Z101" s="69">
        <f t="shared" si="61"/>
      </c>
      <c r="AA101" s="69" t="s">
        <v>201</v>
      </c>
      <c r="AB101" s="69">
        <f aca="true" t="shared" si="62" ref="AB101:AD102">IF(AB36&gt;(D36+H36+L36+AF36),""&amp;$K$101&amp;", "&amp;AB$14&amp;", Level "&amp;$C36&amp;"; ","")</f>
      </c>
      <c r="AC101" s="69">
        <f t="shared" si="62"/>
      </c>
      <c r="AD101" s="69">
        <f t="shared" si="62"/>
      </c>
      <c r="AE101" s="69" t="s">
        <v>201</v>
      </c>
      <c r="AF101" s="69">
        <f aca="true" t="shared" si="63" ref="AF101:AH102">IF(AF36&gt;0,""&amp;$K$101&amp;", "&amp;AF$14&amp;", Level "&amp;$C36&amp;"; ","")</f>
      </c>
      <c r="AG101" s="69">
        <f t="shared" si="63"/>
      </c>
      <c r="AH101" s="69">
        <f t="shared" si="63"/>
      </c>
    </row>
    <row r="102" spans="1:34" ht="12.75" hidden="1">
      <c r="A102" s="67" t="s">
        <v>1</v>
      </c>
      <c r="K102" s="69"/>
      <c r="L102" s="69">
        <f t="shared" si="60"/>
      </c>
      <c r="M102" s="69">
        <f t="shared" si="60"/>
      </c>
      <c r="N102" s="69">
        <f t="shared" si="60"/>
      </c>
      <c r="O102" s="69"/>
      <c r="W102" s="69"/>
      <c r="X102" s="69">
        <f t="shared" si="61"/>
      </c>
      <c r="Y102" s="69">
        <f t="shared" si="61"/>
      </c>
      <c r="Z102" s="69">
        <f t="shared" si="61"/>
      </c>
      <c r="AA102" s="69"/>
      <c r="AB102" s="69">
        <f t="shared" si="62"/>
      </c>
      <c r="AC102" s="69">
        <f t="shared" si="62"/>
      </c>
      <c r="AD102" s="69">
        <f t="shared" si="62"/>
      </c>
      <c r="AE102" s="69"/>
      <c r="AF102" s="69">
        <f t="shared" si="63"/>
      </c>
      <c r="AG102" s="69">
        <f t="shared" si="63"/>
      </c>
      <c r="AH102" s="69">
        <f t="shared" si="63"/>
      </c>
    </row>
    <row r="103" spans="1:34" ht="12.75" hidden="1">
      <c r="A103" s="69" t="s">
        <v>1</v>
      </c>
      <c r="K103" s="69" t="s">
        <v>100</v>
      </c>
      <c r="L103" s="69">
        <f aca="true" t="shared" si="64" ref="L103:N104">IF(L38&gt;0,""&amp;$K$103&amp;", "&amp;L$14&amp;", Level "&amp;$C38&amp;"; ","")</f>
      </c>
      <c r="M103" s="69">
        <f t="shared" si="64"/>
      </c>
      <c r="N103" s="69">
        <f t="shared" si="64"/>
      </c>
      <c r="O103" s="69"/>
      <c r="W103" s="69" t="s">
        <v>100</v>
      </c>
      <c r="X103" s="69">
        <f aca="true" t="shared" si="65" ref="X103:Z104">IF(X38&gt;(D38+H38),""&amp;$K$103&amp;", "&amp;X$14&amp;", Level "&amp;$C38&amp;"; ","")</f>
      </c>
      <c r="Y103" s="69">
        <f t="shared" si="65"/>
      </c>
      <c r="Z103" s="69">
        <f t="shared" si="65"/>
      </c>
      <c r="AA103" s="69" t="s">
        <v>100</v>
      </c>
      <c r="AB103" s="69">
        <f aca="true" t="shared" si="66" ref="AB103:AD104">IF(AB38&gt;(D38+H38+L38+AF38),""&amp;$K$103&amp;", "&amp;AB$14&amp;", Level "&amp;$C38&amp;"; ","")</f>
      </c>
      <c r="AC103" s="69">
        <f t="shared" si="66"/>
      </c>
      <c r="AD103" s="69">
        <f>IF(AD38&gt;(F38+J38+N38+AH38),""&amp;$K$103&amp;", "&amp;AD$14&amp;", Level "&amp;$C38&amp;"; ","")</f>
      </c>
      <c r="AE103" s="69" t="s">
        <v>100</v>
      </c>
      <c r="AF103" s="69">
        <f aca="true" t="shared" si="67" ref="AF103:AH104">IF(AF38&gt;0,""&amp;$K$103&amp;", "&amp;AF$14&amp;", Level "&amp;$C38&amp;"; ","")</f>
      </c>
      <c r="AG103" s="69">
        <f t="shared" si="67"/>
      </c>
      <c r="AH103" s="69">
        <f t="shared" si="67"/>
      </c>
    </row>
    <row r="104" spans="1:34" ht="12.75" hidden="1">
      <c r="A104" s="67" t="s">
        <v>1</v>
      </c>
      <c r="K104" s="69"/>
      <c r="L104" s="69">
        <f t="shared" si="64"/>
      </c>
      <c r="M104" s="69">
        <f t="shared" si="64"/>
      </c>
      <c r="N104" s="69">
        <f t="shared" si="64"/>
      </c>
      <c r="O104" s="69"/>
      <c r="W104" s="69"/>
      <c r="X104" s="69">
        <f t="shared" si="65"/>
      </c>
      <c r="Y104" s="69">
        <f t="shared" si="65"/>
      </c>
      <c r="Z104" s="69">
        <f t="shared" si="65"/>
      </c>
      <c r="AA104" s="69"/>
      <c r="AB104" s="69">
        <f t="shared" si="66"/>
      </c>
      <c r="AC104" s="69">
        <f t="shared" si="66"/>
      </c>
      <c r="AD104" s="69">
        <f t="shared" si="66"/>
      </c>
      <c r="AE104" s="69"/>
      <c r="AF104" s="69">
        <f t="shared" si="67"/>
      </c>
      <c r="AG104" s="69">
        <f t="shared" si="67"/>
      </c>
      <c r="AH104" s="69">
        <f t="shared" si="67"/>
      </c>
    </row>
    <row r="105" spans="1:34" ht="12.75" hidden="1">
      <c r="A105" s="67" t="s">
        <v>1</v>
      </c>
      <c r="K105" s="69" t="s">
        <v>101</v>
      </c>
      <c r="L105" s="69">
        <f aca="true" t="shared" si="68" ref="L105:N106">IF(L40&gt;0,""&amp;$K$105&amp;", "&amp;L$14&amp;", Level "&amp;$C40&amp;"; ","")</f>
      </c>
      <c r="M105" s="69">
        <f t="shared" si="68"/>
      </c>
      <c r="N105" s="69">
        <f t="shared" si="68"/>
      </c>
      <c r="O105" s="69"/>
      <c r="W105" s="69" t="s">
        <v>101</v>
      </c>
      <c r="X105" s="69">
        <f aca="true" t="shared" si="69" ref="X105:Z106">IF(X40&gt;(D40+H40),""&amp;$K$105&amp;", "&amp;X$14&amp;", Level "&amp;$C40&amp;"; ","")</f>
      </c>
      <c r="Y105" s="69">
        <f>IF(Y40&gt;(E40+I40),""&amp;$K$105&amp;", "&amp;Y$14&amp;", Level "&amp;$C40&amp;"; ","")</f>
      </c>
      <c r="Z105" s="69">
        <f t="shared" si="69"/>
      </c>
      <c r="AA105" s="69" t="s">
        <v>101</v>
      </c>
      <c r="AB105" s="69">
        <f aca="true" t="shared" si="70" ref="AB105:AD106">IF(AB40&gt;(D40+H40+L40+AF40),""&amp;$K$105&amp;", "&amp;AB$14&amp;", Level "&amp;$C40&amp;"; ","")</f>
      </c>
      <c r="AC105" s="69">
        <f t="shared" si="70"/>
      </c>
      <c r="AD105" s="69">
        <f t="shared" si="70"/>
      </c>
      <c r="AE105" s="69" t="s">
        <v>101</v>
      </c>
      <c r="AF105" s="69">
        <f aca="true" t="shared" si="71" ref="AF105:AH106">IF(AF40&gt;0,""&amp;$K$105&amp;", "&amp;AF$14&amp;", Level "&amp;$C40&amp;"; ","")</f>
      </c>
      <c r="AG105" s="69">
        <f t="shared" si="71"/>
      </c>
      <c r="AH105" s="69">
        <f t="shared" si="71"/>
      </c>
    </row>
    <row r="106" spans="1:34" ht="12.75" hidden="1">
      <c r="A106" s="67" t="s">
        <v>1</v>
      </c>
      <c r="K106" s="69"/>
      <c r="L106" s="69">
        <f t="shared" si="68"/>
      </c>
      <c r="M106" s="69">
        <f t="shared" si="68"/>
      </c>
      <c r="N106" s="69">
        <f t="shared" si="68"/>
      </c>
      <c r="O106" s="69"/>
      <c r="W106" s="69"/>
      <c r="X106" s="69">
        <f t="shared" si="69"/>
      </c>
      <c r="Y106" s="69">
        <f t="shared" si="69"/>
      </c>
      <c r="Z106" s="69">
        <f t="shared" si="69"/>
      </c>
      <c r="AA106" s="69"/>
      <c r="AB106" s="69">
        <f t="shared" si="70"/>
      </c>
      <c r="AC106" s="69">
        <f t="shared" si="70"/>
      </c>
      <c r="AD106" s="69">
        <f t="shared" si="70"/>
      </c>
      <c r="AE106" s="69"/>
      <c r="AF106" s="69">
        <f t="shared" si="71"/>
      </c>
      <c r="AG106" s="69">
        <f t="shared" si="71"/>
      </c>
      <c r="AH106" s="69">
        <f t="shared" si="71"/>
      </c>
    </row>
    <row r="107" spans="1:34" ht="12.75" hidden="1">
      <c r="A107" s="67" t="s">
        <v>1</v>
      </c>
      <c r="K107" s="69" t="s">
        <v>202</v>
      </c>
      <c r="L107" s="69">
        <f aca="true" t="shared" si="72" ref="L107:N108">IF(L42&gt;0,""&amp;$K$107&amp;", "&amp;L$14&amp;", Level "&amp;$C42&amp;"; ","")</f>
      </c>
      <c r="M107" s="69">
        <f t="shared" si="72"/>
      </c>
      <c r="N107" s="69">
        <f t="shared" si="72"/>
      </c>
      <c r="O107" s="69"/>
      <c r="W107" s="69" t="s">
        <v>202</v>
      </c>
      <c r="X107" s="69">
        <f aca="true" t="shared" si="73" ref="X107:Z108">IF(X42&gt;(D42+H42),""&amp;$K$107&amp;", "&amp;X$14&amp;", Level "&amp;$C42&amp;"; ","")</f>
      </c>
      <c r="Y107" s="69">
        <f t="shared" si="73"/>
      </c>
      <c r="Z107" s="69">
        <f t="shared" si="73"/>
      </c>
      <c r="AA107" s="69" t="s">
        <v>202</v>
      </c>
      <c r="AB107" s="69">
        <f aca="true" t="shared" si="74" ref="AB107:AD108">IF(AB42&gt;(D42+H42+L42+AF42),""&amp;$K$107&amp;", "&amp;AB$14&amp;", Level "&amp;$C42&amp;"; ","")</f>
      </c>
      <c r="AC107" s="69">
        <f t="shared" si="74"/>
      </c>
      <c r="AD107" s="69">
        <f t="shared" si="74"/>
      </c>
      <c r="AE107" s="69" t="s">
        <v>202</v>
      </c>
      <c r="AF107" s="69">
        <f aca="true" t="shared" si="75" ref="AF107:AH108">IF(AF42&gt;0,""&amp;$K$107&amp;", "&amp;AF$14&amp;", Level "&amp;$C42&amp;"; ","")</f>
      </c>
      <c r="AG107" s="69">
        <f t="shared" si="75"/>
      </c>
      <c r="AH107" s="69">
        <f t="shared" si="75"/>
      </c>
    </row>
    <row r="108" spans="1:34" ht="12.75" hidden="1">
      <c r="A108" s="67" t="s">
        <v>1</v>
      </c>
      <c r="K108" s="69"/>
      <c r="L108" s="69">
        <f t="shared" si="72"/>
      </c>
      <c r="M108" s="69">
        <f t="shared" si="72"/>
      </c>
      <c r="N108" s="69">
        <f t="shared" si="72"/>
      </c>
      <c r="O108" s="69"/>
      <c r="W108" s="69"/>
      <c r="X108" s="69">
        <f t="shared" si="73"/>
      </c>
      <c r="Y108" s="69">
        <f t="shared" si="73"/>
      </c>
      <c r="Z108" s="69">
        <f t="shared" si="73"/>
      </c>
      <c r="AA108" s="69"/>
      <c r="AB108" s="69">
        <f t="shared" si="74"/>
      </c>
      <c r="AC108" s="69">
        <f t="shared" si="74"/>
      </c>
      <c r="AD108" s="69">
        <f t="shared" si="74"/>
      </c>
      <c r="AE108" s="69"/>
      <c r="AF108" s="69">
        <f t="shared" si="75"/>
      </c>
      <c r="AG108" s="69">
        <f t="shared" si="75"/>
      </c>
      <c r="AH108" s="69">
        <f t="shared" si="75"/>
      </c>
    </row>
    <row r="109" spans="1:34" ht="12.75" hidden="1">
      <c r="A109" s="69" t="s">
        <v>1</v>
      </c>
      <c r="K109" s="69" t="s">
        <v>4</v>
      </c>
      <c r="L109" s="69">
        <f aca="true" t="shared" si="76" ref="L109:N110">IF(L44&gt;0,""&amp;$K$109&amp;", "&amp;L$14&amp;", Level "&amp;$C44&amp;"; ","")</f>
      </c>
      <c r="M109" s="69">
        <f t="shared" si="76"/>
      </c>
      <c r="N109" s="69">
        <f t="shared" si="76"/>
      </c>
      <c r="O109" s="69"/>
      <c r="W109" s="69" t="s">
        <v>4</v>
      </c>
      <c r="X109" s="69">
        <f aca="true" t="shared" si="77" ref="X109:Z110">IF(X44&gt;(D44+H44),""&amp;$K$109&amp;", "&amp;X$14&amp;", Level "&amp;$C44&amp;"; ","")</f>
      </c>
      <c r="Y109" s="69">
        <f t="shared" si="77"/>
      </c>
      <c r="Z109" s="69">
        <f t="shared" si="77"/>
      </c>
      <c r="AA109" s="69" t="s">
        <v>4</v>
      </c>
      <c r="AB109" s="69">
        <f aca="true" t="shared" si="78" ref="AB109:AD110">IF(AB44&gt;(D44+H44+L44+AF44),""&amp;$K$109&amp;", "&amp;AB$14&amp;", Level "&amp;$C44&amp;"; ","")</f>
      </c>
      <c r="AC109" s="69">
        <f t="shared" si="78"/>
      </c>
      <c r="AD109" s="69">
        <f t="shared" si="78"/>
      </c>
      <c r="AE109" s="69" t="s">
        <v>4</v>
      </c>
      <c r="AF109" s="69">
        <f aca="true" t="shared" si="79" ref="AF109:AH110">IF(AF44&gt;0,""&amp;$K$109&amp;", "&amp;AF$14&amp;", Level "&amp;$C44&amp;"; ","")</f>
      </c>
      <c r="AG109" s="69">
        <f t="shared" si="79"/>
      </c>
      <c r="AH109" s="69">
        <f t="shared" si="79"/>
      </c>
    </row>
    <row r="110" spans="1:34" ht="12.75" hidden="1">
      <c r="A110" s="67" t="s">
        <v>1</v>
      </c>
      <c r="L110" s="69">
        <f t="shared" si="76"/>
      </c>
      <c r="M110" s="69">
        <f t="shared" si="76"/>
      </c>
      <c r="N110" s="69">
        <f t="shared" si="76"/>
      </c>
      <c r="O110" s="69"/>
      <c r="X110" s="69">
        <f t="shared" si="77"/>
      </c>
      <c r="Y110" s="69">
        <f t="shared" si="77"/>
      </c>
      <c r="Z110" s="69">
        <f t="shared" si="77"/>
      </c>
      <c r="AB110" s="69">
        <f t="shared" si="78"/>
      </c>
      <c r="AC110" s="69">
        <f t="shared" si="78"/>
      </c>
      <c r="AD110" s="69">
        <f t="shared" si="78"/>
      </c>
      <c r="AF110" s="69">
        <f t="shared" si="79"/>
      </c>
      <c r="AG110" s="69">
        <f t="shared" si="79"/>
      </c>
      <c r="AH110" s="69">
        <f t="shared" si="79"/>
      </c>
    </row>
    <row r="111" spans="1:34" ht="12.75" hidden="1">
      <c r="A111" s="67" t="s">
        <v>1</v>
      </c>
      <c r="L111" s="69"/>
      <c r="M111" s="69"/>
      <c r="N111" s="69"/>
      <c r="O111" s="69"/>
      <c r="X111" s="69"/>
      <c r="Y111" s="69"/>
      <c r="Z111" s="69"/>
      <c r="AB111" s="69"/>
      <c r="AC111" s="69"/>
      <c r="AD111" s="69"/>
      <c r="AF111" s="69"/>
      <c r="AG111" s="69"/>
      <c r="AH111" s="69"/>
    </row>
    <row r="112" spans="1:34" ht="12.75" hidden="1">
      <c r="A112" s="67" t="s">
        <v>1</v>
      </c>
      <c r="L112" s="69">
        <f>L81&amp;L82&amp;L83&amp;L84&amp;L85&amp;L86&amp;L87&amp;L88&amp;L89&amp;L90&amp;L91&amp;L92&amp;L93&amp;L94&amp;L95&amp;L96&amp;L97&amp;L98&amp;L99&amp;L100&amp;L101&amp;L102&amp;L103&amp;L104&amp;L105&amp;L106&amp;L107&amp;L108&amp;L109&amp;L110</f>
      </c>
      <c r="M112" s="69">
        <f>M81&amp;M82&amp;M83&amp;M84&amp;M85&amp;M86&amp;M87&amp;M88&amp;M89&amp;M90&amp;M91&amp;M92&amp;M93&amp;M94&amp;M95&amp;M96&amp;M97&amp;M98&amp;M99&amp;M100&amp;M101&amp;M102&amp;M103&amp;M104&amp;M105&amp;M106&amp;M107&amp;M108&amp;M109&amp;M110</f>
      </c>
      <c r="N112" s="69">
        <f>N81&amp;N82&amp;N83&amp;N84&amp;N85&amp;N86&amp;N87&amp;N88&amp;N89&amp;N90&amp;N91&amp;N92&amp;N93&amp;N94&amp;N95&amp;N96&amp;N97&amp;N98&amp;N99&amp;N100&amp;N101&amp;N102&amp;N103&amp;N104&amp;N105&amp;N106&amp;N107&amp;N108&amp;N109&amp;N110</f>
      </c>
      <c r="O112" s="69"/>
      <c r="X112" s="69">
        <f>X81&amp;X82&amp;X83&amp;X84&amp;X85&amp;X86&amp;X87&amp;X88&amp;X89&amp;X90&amp;X91&amp;X92&amp;X93&amp;X94&amp;X95&amp;X96&amp;X97&amp;X98&amp;X99&amp;X100&amp;X101&amp;X102&amp;X103&amp;X104&amp;X105&amp;X106&amp;X107&amp;X108&amp;X109&amp;X110</f>
      </c>
      <c r="Y112" s="69">
        <f>Y81&amp;Y82&amp;Y83&amp;Y84&amp;Y85&amp;Y86&amp;Y87&amp;Y88&amp;Y89&amp;Y90&amp;Y91&amp;Y92&amp;Y93&amp;Y94&amp;Y95&amp;Y96&amp;Y97&amp;Y98&amp;Y99&amp;Y100&amp;Y101&amp;Y102&amp;Y103&amp;Y104&amp;Y105&amp;Y106&amp;Y107&amp;Y108&amp;Y109&amp;Y110</f>
      </c>
      <c r="Z112" s="69">
        <f>Z81&amp;Z82&amp;Z83&amp;Z84&amp;Z85&amp;Z86&amp;Z87&amp;Z88&amp;Z89&amp;Z90&amp;Z91&amp;Z92&amp;Z93&amp;Z94&amp;Z95&amp;Z96&amp;Z97&amp;Z98&amp;Z99&amp;Z100&amp;Z101&amp;Z102&amp;Z103&amp;Z104&amp;Z105&amp;Z106&amp;Z107&amp;Z108&amp;Z109&amp;Z110</f>
      </c>
      <c r="AB112" s="69">
        <f>AB81&amp;AB82&amp;AB83&amp;AB84&amp;AB85&amp;AB86&amp;AB87&amp;AB88&amp;AB89&amp;AB90&amp;AB91&amp;AB92&amp;AB93&amp;AB94&amp;AB95&amp;AB96&amp;AB97&amp;AB98&amp;AB99&amp;AB100&amp;AB101&amp;AB102&amp;AB103&amp;AB104&amp;AB105&amp;AB106&amp;AB107&amp;AB108&amp;AB109&amp;AB110</f>
      </c>
      <c r="AC112" s="69">
        <f>AC81&amp;AC82&amp;AC83&amp;AC84&amp;AC85&amp;AC86&amp;AC87&amp;AC88&amp;AC89&amp;AC90&amp;AC91&amp;AC92&amp;AC93&amp;AC94&amp;AC95&amp;AC96&amp;AC97&amp;AC98&amp;AC99&amp;AC100&amp;AC101&amp;AC102&amp;AC103&amp;AC104&amp;AC105&amp;AC106&amp;AC107&amp;AC108&amp;AC109&amp;AC110</f>
      </c>
      <c r="AD112" s="69">
        <f>AD81&amp;AD82&amp;AD83&amp;AD84&amp;AD85&amp;AD86&amp;AD87&amp;AD88&amp;AD89&amp;AD90&amp;AD91&amp;AD92&amp;AD93&amp;AD94&amp;AD95&amp;AD96&amp;AD97&amp;AD98&amp;AD99&amp;AD100&amp;AD101&amp;AD102&amp;AD103&amp;AD104&amp;AD105&amp;AD106&amp;AD107&amp;AD108&amp;AD109&amp;AD110</f>
      </c>
      <c r="AF112" s="69">
        <f>AF81&amp;AF82&amp;AF83&amp;AF84&amp;AF85&amp;AF86&amp;AF87&amp;AF88&amp;AF89&amp;AF90&amp;AF91&amp;AF92&amp;AF93&amp;AF94&amp;AF95&amp;AF96&amp;AF97&amp;AF98&amp;AF99&amp;AF100&amp;AF101&amp;AF102&amp;AF103&amp;AF104&amp;AF105&amp;AF106&amp;AF107&amp;AF108&amp;AF109&amp;AF110</f>
      </c>
      <c r="AG112" s="69">
        <f>AG81&amp;AG82&amp;AG83&amp;AG84&amp;AG85&amp;AG86&amp;AG87&amp;AG88&amp;AG89&amp;AG90&amp;AG91&amp;AG92&amp;AG93&amp;AG94&amp;AG95&amp;AG96&amp;AG97&amp;AG98&amp;AG99&amp;AG100&amp;AG101&amp;AG102&amp;AG103&amp;AG104&amp;AG105&amp;AG106&amp;AG107&amp;AG108&amp;AG109&amp;AG110</f>
      </c>
      <c r="AH112" s="69">
        <f>AH81&amp;AH82&amp;AH83&amp;AH84&amp;AH85&amp;AH86&amp;AH87&amp;AH88&amp;AH89&amp;AH90&amp;AH91&amp;AH92&amp;AH93&amp;AH94&amp;AH95&amp;AH96&amp;AH97&amp;AH98&amp;AH99&amp;AH100&amp;AH101&amp;AH102&amp;AH103&amp;AH104&amp;AH105&amp;AH106&amp;AH107&amp;AH108&amp;AH109&amp;AH110</f>
      </c>
    </row>
    <row r="113" spans="1:33" ht="12.75" hidden="1">
      <c r="A113" s="67" t="s">
        <v>1</v>
      </c>
      <c r="L113" s="69"/>
      <c r="M113" s="69"/>
      <c r="N113" s="69"/>
      <c r="O113" s="69"/>
      <c r="AB113" s="69"/>
      <c r="AC113" s="69"/>
      <c r="AD113" s="69"/>
      <c r="AE113" s="69"/>
      <c r="AG113" s="69"/>
    </row>
    <row r="114" spans="1:33" ht="12.75" hidden="1">
      <c r="A114" s="67" t="s">
        <v>1</v>
      </c>
      <c r="L114" s="69"/>
      <c r="M114" s="69"/>
      <c r="N114" s="69"/>
      <c r="O114" s="69"/>
      <c r="AB114" s="69"/>
      <c r="AC114" s="69"/>
      <c r="AD114" s="69"/>
      <c r="AE114" s="69"/>
      <c r="AG114" s="69"/>
    </row>
    <row r="115" spans="1:33" s="184" customFormat="1" ht="12.75" hidden="1">
      <c r="A115" s="67" t="s">
        <v>273</v>
      </c>
      <c r="D115" s="184" t="s">
        <v>168</v>
      </c>
      <c r="H115" s="184" t="s">
        <v>169</v>
      </c>
      <c r="I115" s="67"/>
      <c r="L115" s="184" t="s">
        <v>170</v>
      </c>
      <c r="M115" s="67"/>
      <c r="P115" s="184" t="s">
        <v>194</v>
      </c>
      <c r="Q115" s="67"/>
      <c r="X115" s="184" t="s">
        <v>171</v>
      </c>
      <c r="Y115" s="67"/>
      <c r="AC115" s="67"/>
      <c r="AG115" s="67"/>
    </row>
    <row r="116" spans="1:34" ht="12.75" hidden="1">
      <c r="A116" s="69" t="s">
        <v>1</v>
      </c>
      <c r="D116" s="183">
        <f>IF(D46+E46&lt;&gt;FTS____!F53,"Column "&amp;$D$8&amp;", HEFCE non-fundable, Level "&amp;$C46&amp;"; ","")</f>
      </c>
      <c r="F116" s="183">
        <f>IF(F46&lt;&gt;FTS____!G53,"Column "&amp;$D$8&amp;", Island o'seas, Level "&amp;$C46&amp;"; ","")</f>
      </c>
      <c r="H116" s="183">
        <f>IF(H46+I46&lt;&gt;FTS____!K53,"Column "&amp;$H$8&amp;", HEFCE non-fundable, Level "&amp;$C46&amp;"; ","")</f>
      </c>
      <c r="J116" s="183">
        <f>IF(J46&lt;&gt;FTS____!L53,"Column "&amp;$H$8&amp;", Island o'seas, Level "&amp;$C46&amp;"; ","")</f>
      </c>
      <c r="L116" s="183">
        <f>IF(L46+M46&lt;&gt;FTS____!P53,"Column "&amp;$L$8&amp;", HEFCE non-fundable, Level "&amp;$C46&amp;"; ","")</f>
      </c>
      <c r="N116" s="183">
        <f>IF(N46&lt;&gt;FTS____!Q53,"Column "&amp;$L$8&amp;", Island o'seas, Level "&amp;$C46&amp;"; ","")</f>
      </c>
      <c r="P116" s="183">
        <f>IF(P46+Q46&lt;&gt;FTS____!U53,"Column "&amp;$P$8&amp;", HEFCE non-fundable, Level "&amp;$C46&amp;"; ","")</f>
      </c>
      <c r="R116" s="183">
        <f>IF(R46&lt;&gt;FTS____!V53,"Column "&amp;$P$8&amp;", Island o'seas, Level "&amp;$C46&amp;"; ","")</f>
      </c>
      <c r="X116" s="183">
        <f>IF(X46+Y46&lt;&gt;FTS____!AE53,"Column "&amp;$X$8&amp;", HEFCE non-fundable, Level "&amp;$C46&amp;"; ","")</f>
      </c>
      <c r="Z116" s="183">
        <f>IF(Z46&lt;&gt;FTS____!AF53,"Column "&amp;$X$8&amp;", Island o'seas, Level "&amp;$C46&amp;"; ","")</f>
      </c>
      <c r="AB116" s="183"/>
      <c r="AD116" s="183"/>
      <c r="AE116" s="69"/>
      <c r="AF116" s="183"/>
      <c r="AH116" s="183"/>
    </row>
    <row r="117" spans="1:34" ht="12.75" hidden="1">
      <c r="A117" s="69" t="s">
        <v>1</v>
      </c>
      <c r="D117" s="183">
        <f>IF(D47+E47&lt;&gt;FTS____!F54,"Column "&amp;$D$8&amp;", HEFCE non-fundable, Level "&amp;$C47&amp;"; ","")</f>
      </c>
      <c r="F117" s="183">
        <f>IF(F47&lt;&gt;FTS____!G54,"Column "&amp;$D$8&amp;", Island o'seas, Level "&amp;$C47&amp;"; ","")</f>
      </c>
      <c r="H117" s="183">
        <f>IF(H47+I47&lt;&gt;FTS____!K54,"Column "&amp;$H$8&amp;", HEFCE non-fundable, Level "&amp;$C47&amp;"; ","")</f>
      </c>
      <c r="J117" s="183">
        <f>IF(J47&lt;&gt;FTS____!L54,"Column "&amp;$H$8&amp;", Island o'seas, Level "&amp;$C47&amp;"; ","")</f>
      </c>
      <c r="L117" s="183">
        <f>IF(L47+M47&lt;&gt;FTS____!P54,"Column "&amp;$L$8&amp;", HEFCE non-fundable, Level "&amp;$C47&amp;"; ","")</f>
      </c>
      <c r="N117" s="183">
        <f>IF(N47&lt;&gt;FTS____!Q54,"Column "&amp;$L$8&amp;", Island o'seas, Level "&amp;$C47&amp;"; ","")</f>
      </c>
      <c r="P117" s="183">
        <f>IF(P47+Q47&lt;&gt;FTS____!U54,"Column "&amp;$P$8&amp;", HEFCE non-fundable, Level "&amp;$C47&amp;"; ","")</f>
      </c>
      <c r="R117" s="183">
        <f>IF(R47&lt;&gt;FTS____!V54,"Column "&amp;$P$8&amp;", Island o'seas, Level "&amp;$C47&amp;"; ","")</f>
      </c>
      <c r="X117" s="183">
        <f>IF(X47+Y47&lt;&gt;FTS____!AE54,"Column "&amp;$X$8&amp;", HEFCE non-fundable, Level "&amp;$C47&amp;"; ","")</f>
      </c>
      <c r="Z117" s="183">
        <f>IF(Z47&lt;&gt;FTS____!AF54,"Column "&amp;$X$8&amp;", Island o'seas, Level "&amp;$C47&amp;"; ","")</f>
      </c>
      <c r="AB117" s="183"/>
      <c r="AD117" s="183"/>
      <c r="AE117" s="69"/>
      <c r="AF117" s="183"/>
      <c r="AH117" s="183"/>
    </row>
    <row r="118" spans="1:32" ht="12.75" hidden="1">
      <c r="A118" s="69" t="s">
        <v>1</v>
      </c>
      <c r="D118" s="183"/>
      <c r="H118" s="183"/>
      <c r="L118" s="183"/>
      <c r="P118" s="183">
        <f>IF(P48+Q48&lt;&gt;FTS____!U55,"Column "&amp;$P$8&amp;", "&amp;P$14&amp;", Level "&amp;$C48&amp;"; ","")</f>
      </c>
      <c r="R118" s="183">
        <f>IF(R48&lt;&gt;FTS____!V55,"Column "&amp;$P$8&amp;", "&amp;R$14&amp;", Level "&amp;$C48&amp;"; ","")</f>
      </c>
      <c r="X118" s="183"/>
      <c r="AB118" s="183"/>
      <c r="AE118" s="69"/>
      <c r="AF118" s="183"/>
    </row>
    <row r="119" spans="1:34" ht="12.75" hidden="1">
      <c r="A119" s="67" t="s">
        <v>1</v>
      </c>
      <c r="D119" s="183">
        <f>D116&amp;D117</f>
      </c>
      <c r="F119" s="183">
        <f>F116&amp;F117</f>
      </c>
      <c r="H119" s="183">
        <f>H116&amp;H117</f>
      </c>
      <c r="J119" s="183">
        <f>J116&amp;J117</f>
      </c>
      <c r="L119" s="183">
        <f>L116&amp;L117</f>
      </c>
      <c r="N119" s="183">
        <f>N116&amp;N117</f>
      </c>
      <c r="P119" s="183">
        <f>P116&amp;P117</f>
      </c>
      <c r="R119" s="183">
        <f>R116&amp;R117</f>
      </c>
      <c r="X119" s="183">
        <f>X116&amp;X117</f>
      </c>
      <c r="Z119" s="183">
        <f>Z116&amp;Z117</f>
      </c>
      <c r="AB119" s="183"/>
      <c r="AD119" s="183"/>
      <c r="AE119" s="69"/>
      <c r="AF119" s="183"/>
      <c r="AH119" s="183"/>
    </row>
    <row r="120" spans="12:33" ht="12.75" hidden="1">
      <c r="L120" s="69"/>
      <c r="M120" s="69"/>
      <c r="N120" s="69"/>
      <c r="O120" s="69"/>
      <c r="AB120" s="69"/>
      <c r="AC120" s="69"/>
      <c r="AD120" s="69"/>
      <c r="AE120" s="69"/>
      <c r="AG120" s="69"/>
    </row>
    <row r="121" spans="12:33" ht="12.75" hidden="1">
      <c r="L121" s="69"/>
      <c r="M121" s="69"/>
      <c r="N121" s="69"/>
      <c r="O121" s="69"/>
      <c r="AB121" s="69"/>
      <c r="AC121" s="69"/>
      <c r="AD121" s="69"/>
      <c r="AE121" s="69"/>
      <c r="AG121" s="69"/>
    </row>
    <row r="122" spans="12:33" ht="12.75" hidden="1">
      <c r="L122" s="69"/>
      <c r="M122" s="69"/>
      <c r="N122" s="69"/>
      <c r="O122" s="69"/>
      <c r="AB122" s="69"/>
      <c r="AC122" s="69"/>
      <c r="AD122" s="69"/>
      <c r="AE122" s="69"/>
      <c r="AG122" s="69"/>
    </row>
    <row r="123" spans="12:33" ht="12.75">
      <c r="L123" s="69"/>
      <c r="M123" s="69"/>
      <c r="N123" s="69"/>
      <c r="O123" s="69"/>
      <c r="AB123" s="69"/>
      <c r="AC123" s="69"/>
      <c r="AD123" s="69"/>
      <c r="AE123" s="69"/>
      <c r="AG123" s="69"/>
    </row>
    <row r="124" spans="12:33" ht="12.75">
      <c r="L124" s="69"/>
      <c r="M124" s="69"/>
      <c r="N124" s="69"/>
      <c r="O124" s="69"/>
      <c r="AB124" s="69"/>
      <c r="AC124" s="69"/>
      <c r="AD124" s="69"/>
      <c r="AE124" s="69"/>
      <c r="AG124" s="69"/>
    </row>
    <row r="125" spans="12:33" ht="12.75">
      <c r="L125" s="69"/>
      <c r="M125" s="69"/>
      <c r="N125" s="69"/>
      <c r="O125" s="69"/>
      <c r="AB125" s="69"/>
      <c r="AC125" s="69"/>
      <c r="AD125" s="69"/>
      <c r="AE125" s="69"/>
      <c r="AG125" s="69"/>
    </row>
    <row r="126" spans="12:33" ht="12.75">
      <c r="L126" s="69"/>
      <c r="M126" s="69"/>
      <c r="N126" s="69"/>
      <c r="O126" s="69"/>
      <c r="AE126" s="69"/>
      <c r="AG126" s="69"/>
    </row>
    <row r="127" spans="13:28" ht="12.75">
      <c r="M127" s="69"/>
      <c r="N127" s="69"/>
      <c r="O127" s="69"/>
      <c r="AB127" s="69"/>
    </row>
    <row r="128" spans="12:17" ht="12.75">
      <c r="L128" s="69"/>
      <c r="N128" s="69"/>
      <c r="O128" s="69"/>
      <c r="Q128" s="69"/>
    </row>
    <row r="129" spans="14:17" ht="12.75">
      <c r="N129" s="69"/>
      <c r="O129" s="69"/>
      <c r="P129" s="69"/>
      <c r="Q129" s="69"/>
    </row>
    <row r="130" spans="14:17" ht="12.75">
      <c r="N130" s="69"/>
      <c r="O130" s="69"/>
      <c r="P130" s="69"/>
      <c r="Q130" s="69"/>
    </row>
    <row r="131" spans="14:17" ht="12.75">
      <c r="N131" s="69"/>
      <c r="O131" s="69"/>
      <c r="P131" s="69"/>
      <c r="Q131" s="69"/>
    </row>
    <row r="132" spans="14:17" ht="12.75">
      <c r="N132" s="69"/>
      <c r="O132" s="69"/>
      <c r="P132" s="69"/>
      <c r="Q132" s="69"/>
    </row>
  </sheetData>
  <sheetProtection password="FB50" sheet="1" objects="1" scenarios="1"/>
  <printOptions/>
  <pageMargins left="0.42" right="0.17" top="0.3937007874015748" bottom="0.2755905511811024" header="0.5118110236220472" footer="0.5118110236220472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N129"/>
  <sheetViews>
    <sheetView zoomScale="75" zoomScaleNormal="75" zoomScalePageLayoutView="0" workbookViewId="0" topLeftCell="A1">
      <selection activeCell="M4" sqref="M4"/>
    </sheetView>
  </sheetViews>
  <sheetFormatPr defaultColWidth="9.140625" defaultRowHeight="12.75"/>
  <cols>
    <col min="1" max="1" width="17.00390625" style="67" customWidth="1"/>
    <col min="2" max="2" width="15.8515625" style="67" customWidth="1"/>
    <col min="3" max="3" width="5.57421875" style="67" customWidth="1"/>
    <col min="4" max="6" width="9.7109375" style="67" customWidth="1"/>
    <col min="7" max="7" width="9.7109375" style="67" hidden="1" customWidth="1"/>
    <col min="8" max="10" width="9.7109375" style="67" customWidth="1"/>
    <col min="11" max="11" width="9.7109375" style="67" hidden="1" customWidth="1"/>
    <col min="12" max="14" width="9.7109375" style="67" customWidth="1"/>
    <col min="15" max="15" width="9.7109375" style="67" hidden="1" customWidth="1"/>
    <col min="16" max="18" width="9.7109375" style="67" customWidth="1"/>
    <col min="19" max="23" width="9.7109375" style="67" hidden="1" customWidth="1"/>
    <col min="24" max="26" width="9.7109375" style="67" customWidth="1"/>
    <col min="27" max="27" width="9.7109375" style="67" hidden="1" customWidth="1"/>
    <col min="28" max="29" width="9.7109375" style="67" customWidth="1"/>
    <col min="30" max="30" width="8.7109375" style="67" customWidth="1"/>
    <col min="31" max="31" width="8.7109375" style="67" hidden="1" customWidth="1"/>
    <col min="32" max="33" width="8.7109375" style="67" customWidth="1"/>
    <col min="34" max="34" width="9.140625" style="67" customWidth="1"/>
    <col min="35" max="35" width="1.7109375" style="67" hidden="1" customWidth="1"/>
    <col min="36" max="36" width="9.8515625" style="67" hidden="1" customWidth="1"/>
    <col min="37" max="37" width="10.57421875" style="67" hidden="1" customWidth="1"/>
    <col min="38" max="38" width="5.421875" style="67" hidden="1" customWidth="1"/>
    <col min="39" max="39" width="6.8515625" style="67" hidden="1" customWidth="1"/>
    <col min="40" max="16384" width="9.140625" style="67" customWidth="1"/>
  </cols>
  <sheetData>
    <row r="1" spans="1:2" ht="18">
      <c r="A1" s="186" t="s">
        <v>126</v>
      </c>
      <c r="B1" s="71"/>
    </row>
    <row r="2" spans="1:2" ht="12.75">
      <c r="A2" s="187"/>
      <c r="B2" s="187"/>
    </row>
    <row r="3" spans="1:2" ht="15.75">
      <c r="A3" s="78" t="str">
        <f>FTS____!INSTNAME</f>
        <v>Institution:</v>
      </c>
      <c r="B3" s="71"/>
    </row>
    <row r="4" spans="1:2" ht="15.75">
      <c r="A4" s="78" t="str">
        <f>FTS____!CODE</f>
        <v>Code:</v>
      </c>
      <c r="B4" s="71"/>
    </row>
    <row r="5" spans="1:2" ht="15.75">
      <c r="A5" s="78" t="s">
        <v>30</v>
      </c>
      <c r="B5" s="71"/>
    </row>
    <row r="6" spans="1:20" ht="15.75">
      <c r="A6" s="78" t="s">
        <v>154</v>
      </c>
      <c r="B6" s="71"/>
      <c r="J6" s="188"/>
      <c r="K6" s="189"/>
      <c r="L6" s="189"/>
      <c r="Q6" s="40"/>
      <c r="T6" s="40"/>
    </row>
    <row r="7" ht="13.5" thickBot="1"/>
    <row r="8" spans="1:39" ht="12.75">
      <c r="A8" s="190"/>
      <c r="B8" s="153"/>
      <c r="C8" s="153"/>
      <c r="D8" s="46">
        <v>1</v>
      </c>
      <c r="E8" s="1"/>
      <c r="F8" s="1"/>
      <c r="G8" s="2" t="s">
        <v>1</v>
      </c>
      <c r="H8" s="46">
        <v>2</v>
      </c>
      <c r="I8" s="1"/>
      <c r="J8" s="1"/>
      <c r="K8" s="2" t="s">
        <v>1</v>
      </c>
      <c r="L8" s="46">
        <v>3</v>
      </c>
      <c r="M8" s="1"/>
      <c r="N8" s="1"/>
      <c r="O8" s="2" t="s">
        <v>1</v>
      </c>
      <c r="P8" s="100">
        <v>4</v>
      </c>
      <c r="Q8" s="2"/>
      <c r="R8" s="87"/>
      <c r="S8" s="2" t="s">
        <v>1</v>
      </c>
      <c r="T8" s="3" t="s">
        <v>2</v>
      </c>
      <c r="U8" s="1"/>
      <c r="V8" s="1"/>
      <c r="W8" s="2" t="s">
        <v>1</v>
      </c>
      <c r="X8" s="46">
        <v>5</v>
      </c>
      <c r="Y8" s="1"/>
      <c r="Z8" s="28"/>
      <c r="AA8" s="2" t="s">
        <v>1</v>
      </c>
      <c r="AB8" s="93">
        <v>6</v>
      </c>
      <c r="AC8" s="1"/>
      <c r="AD8" s="28"/>
      <c r="AE8" s="2" t="s">
        <v>1</v>
      </c>
      <c r="AF8" s="93">
        <v>7</v>
      </c>
      <c r="AG8" s="1"/>
      <c r="AH8" s="4"/>
      <c r="AI8" s="7"/>
      <c r="AJ8" s="7"/>
      <c r="AK8" s="7"/>
      <c r="AL8" s="7"/>
      <c r="AM8" s="7"/>
    </row>
    <row r="9" spans="1:39" ht="12.75">
      <c r="A9" s="168"/>
      <c r="B9" s="69"/>
      <c r="C9" s="69"/>
      <c r="D9" s="38"/>
      <c r="E9" s="7"/>
      <c r="F9" s="7"/>
      <c r="G9" s="5"/>
      <c r="H9" s="38"/>
      <c r="I9" s="7"/>
      <c r="J9" s="7"/>
      <c r="K9" s="5"/>
      <c r="L9" s="38"/>
      <c r="M9" s="7"/>
      <c r="N9" s="7"/>
      <c r="O9" s="5"/>
      <c r="P9" s="96"/>
      <c r="Q9" s="5"/>
      <c r="R9" s="88"/>
      <c r="S9" s="5"/>
      <c r="T9" s="8"/>
      <c r="U9" s="7"/>
      <c r="V9" s="7"/>
      <c r="W9" s="5"/>
      <c r="X9" s="38"/>
      <c r="Y9" s="7"/>
      <c r="Z9" s="30"/>
      <c r="AA9" s="5"/>
      <c r="AB9" s="7"/>
      <c r="AC9" s="7"/>
      <c r="AD9" s="30"/>
      <c r="AE9" s="5"/>
      <c r="AF9" s="7"/>
      <c r="AG9" s="7"/>
      <c r="AH9" s="9"/>
      <c r="AI9" s="7"/>
      <c r="AJ9" s="7"/>
      <c r="AK9" s="7"/>
      <c r="AL9" s="7"/>
      <c r="AM9" s="7"/>
    </row>
    <row r="10" spans="1:39" ht="12.75">
      <c r="A10" s="168"/>
      <c r="B10" s="69"/>
      <c r="C10" s="69"/>
      <c r="D10" s="6" t="s">
        <v>46</v>
      </c>
      <c r="E10" s="7"/>
      <c r="F10" s="7"/>
      <c r="G10" s="5" t="s">
        <v>1</v>
      </c>
      <c r="H10" s="6" t="s">
        <v>47</v>
      </c>
      <c r="I10" s="7"/>
      <c r="J10" s="7"/>
      <c r="K10" s="5" t="s">
        <v>1</v>
      </c>
      <c r="L10" s="6" t="s">
        <v>152</v>
      </c>
      <c r="M10" s="7"/>
      <c r="N10" s="7"/>
      <c r="O10" s="5" t="s">
        <v>1</v>
      </c>
      <c r="P10" s="98" t="s">
        <v>40</v>
      </c>
      <c r="Q10" s="5"/>
      <c r="R10" s="88"/>
      <c r="S10" s="5" t="s">
        <v>1</v>
      </c>
      <c r="T10" s="8"/>
      <c r="U10" s="7"/>
      <c r="V10" s="7"/>
      <c r="W10" s="5" t="s">
        <v>1</v>
      </c>
      <c r="X10" s="6" t="s">
        <v>118</v>
      </c>
      <c r="Y10" s="7"/>
      <c r="Z10" s="30"/>
      <c r="AA10" s="5" t="s">
        <v>1</v>
      </c>
      <c r="AB10" s="47" t="s">
        <v>113</v>
      </c>
      <c r="AC10" s="7"/>
      <c r="AD10" s="30"/>
      <c r="AE10" s="5" t="s">
        <v>1</v>
      </c>
      <c r="AF10" s="47" t="s">
        <v>114</v>
      </c>
      <c r="AG10" s="7"/>
      <c r="AH10" s="9"/>
      <c r="AI10" s="7"/>
      <c r="AJ10" s="7"/>
      <c r="AK10" s="7"/>
      <c r="AL10" s="7"/>
      <c r="AM10" s="7"/>
    </row>
    <row r="11" spans="1:39" ht="15" customHeight="1">
      <c r="A11" s="168"/>
      <c r="B11" s="69"/>
      <c r="C11" s="69"/>
      <c r="D11" s="6" t="s">
        <v>85</v>
      </c>
      <c r="E11" s="7"/>
      <c r="F11" s="7"/>
      <c r="G11" s="5" t="s">
        <v>1</v>
      </c>
      <c r="H11" s="6" t="s">
        <v>86</v>
      </c>
      <c r="I11" s="7"/>
      <c r="J11" s="7"/>
      <c r="K11" s="5" t="s">
        <v>1</v>
      </c>
      <c r="L11" s="156" t="s">
        <v>149</v>
      </c>
      <c r="M11" s="7"/>
      <c r="N11" s="7"/>
      <c r="O11" s="5" t="s">
        <v>1</v>
      </c>
      <c r="P11" s="98" t="s">
        <v>125</v>
      </c>
      <c r="Q11" s="5"/>
      <c r="R11" s="88"/>
      <c r="S11" s="5" t="s">
        <v>1</v>
      </c>
      <c r="T11" s="27" t="s">
        <v>36</v>
      </c>
      <c r="U11" s="7"/>
      <c r="V11" s="7"/>
      <c r="W11" s="5" t="s">
        <v>1</v>
      </c>
      <c r="X11" s="6" t="s">
        <v>123</v>
      </c>
      <c r="Y11" s="7"/>
      <c r="Z11" s="30"/>
      <c r="AA11" s="5" t="s">
        <v>1</v>
      </c>
      <c r="AB11" s="47" t="s">
        <v>124</v>
      </c>
      <c r="AC11" s="7"/>
      <c r="AD11" s="30"/>
      <c r="AE11" s="5" t="s">
        <v>1</v>
      </c>
      <c r="AF11" s="47" t="s">
        <v>191</v>
      </c>
      <c r="AG11" s="7"/>
      <c r="AH11" s="9"/>
      <c r="AI11" s="7"/>
      <c r="AJ11" s="7"/>
      <c r="AK11" s="7"/>
      <c r="AL11" s="7"/>
      <c r="AM11" s="7"/>
    </row>
    <row r="12" spans="1:39" ht="12.75">
      <c r="A12" s="168"/>
      <c r="B12" s="69"/>
      <c r="C12" s="69"/>
      <c r="D12" s="10" t="str">
        <f>"1 December 1999 inclusive"</f>
        <v>1 December 1999 inclusive</v>
      </c>
      <c r="E12" s="11"/>
      <c r="F12" s="11"/>
      <c r="G12" s="12" t="s">
        <v>1</v>
      </c>
      <c r="H12" s="13" t="s">
        <v>87</v>
      </c>
      <c r="I12" s="11"/>
      <c r="J12" s="11"/>
      <c r="K12" s="12" t="s">
        <v>1</v>
      </c>
      <c r="L12" s="13" t="s">
        <v>156</v>
      </c>
      <c r="M12" s="11"/>
      <c r="N12" s="11"/>
      <c r="O12" s="12" t="s">
        <v>1</v>
      </c>
      <c r="P12" s="99" t="s">
        <v>77</v>
      </c>
      <c r="Q12" s="12"/>
      <c r="R12" s="89"/>
      <c r="S12" s="12" t="s">
        <v>1</v>
      </c>
      <c r="T12" s="8" t="s">
        <v>37</v>
      </c>
      <c r="U12" s="7"/>
      <c r="V12" s="7"/>
      <c r="W12" s="12" t="s">
        <v>1</v>
      </c>
      <c r="X12" s="95" t="s">
        <v>87</v>
      </c>
      <c r="Y12" s="11"/>
      <c r="Z12" s="32"/>
      <c r="AA12" s="12" t="s">
        <v>1</v>
      </c>
      <c r="AB12" s="94"/>
      <c r="AC12" s="11"/>
      <c r="AD12" s="32"/>
      <c r="AE12" s="12" t="s">
        <v>1</v>
      </c>
      <c r="AF12" s="94"/>
      <c r="AG12" s="11"/>
      <c r="AH12" s="14"/>
      <c r="AI12" s="7"/>
      <c r="AJ12" s="7"/>
      <c r="AK12" s="7"/>
      <c r="AL12" s="7"/>
      <c r="AM12" s="7"/>
    </row>
    <row r="13" spans="1:39" ht="12.75">
      <c r="A13" s="168"/>
      <c r="B13" s="69"/>
      <c r="C13" s="69"/>
      <c r="D13" s="15" t="s">
        <v>3</v>
      </c>
      <c r="E13" s="16"/>
      <c r="F13" s="69"/>
      <c r="G13" s="5" t="s">
        <v>1</v>
      </c>
      <c r="H13" s="15" t="s">
        <v>3</v>
      </c>
      <c r="I13" s="16"/>
      <c r="J13" s="69"/>
      <c r="K13" s="5" t="s">
        <v>1</v>
      </c>
      <c r="L13" s="15" t="s">
        <v>3</v>
      </c>
      <c r="M13" s="16"/>
      <c r="N13" s="69"/>
      <c r="O13" s="5" t="s">
        <v>1</v>
      </c>
      <c r="P13" s="98" t="s">
        <v>3</v>
      </c>
      <c r="Q13" s="5"/>
      <c r="R13" s="88"/>
      <c r="S13" s="5" t="s">
        <v>1</v>
      </c>
      <c r="T13" s="8"/>
      <c r="U13" s="7"/>
      <c r="V13" s="7"/>
      <c r="W13" s="5" t="s">
        <v>1</v>
      </c>
      <c r="X13" s="15" t="s">
        <v>3</v>
      </c>
      <c r="Y13" s="16"/>
      <c r="Z13" s="154"/>
      <c r="AA13" s="5" t="s">
        <v>1</v>
      </c>
      <c r="AB13" s="15" t="s">
        <v>3</v>
      </c>
      <c r="AC13" s="16"/>
      <c r="AD13" s="154"/>
      <c r="AE13" s="5" t="s">
        <v>1</v>
      </c>
      <c r="AF13" s="16" t="s">
        <v>3</v>
      </c>
      <c r="AG13" s="16"/>
      <c r="AH13" s="169"/>
      <c r="AI13" s="69"/>
      <c r="AJ13" s="69"/>
      <c r="AK13" s="47"/>
      <c r="AL13" s="69"/>
      <c r="AM13" s="69"/>
    </row>
    <row r="14" spans="1:39" s="197" customFormat="1" ht="41.25" customHeight="1">
      <c r="A14" s="191"/>
      <c r="B14" s="192"/>
      <c r="C14" s="192"/>
      <c r="D14" s="193" t="s">
        <v>151</v>
      </c>
      <c r="E14" s="194" t="s">
        <v>61</v>
      </c>
      <c r="F14" s="19" t="s">
        <v>76</v>
      </c>
      <c r="G14" s="20" t="s">
        <v>1</v>
      </c>
      <c r="H14" s="193" t="s">
        <v>151</v>
      </c>
      <c r="I14" s="194" t="s">
        <v>61</v>
      </c>
      <c r="J14" s="19" t="s">
        <v>76</v>
      </c>
      <c r="K14" s="90" t="s">
        <v>1</v>
      </c>
      <c r="L14" s="193" t="s">
        <v>151</v>
      </c>
      <c r="M14" s="194" t="s">
        <v>61</v>
      </c>
      <c r="N14" s="19" t="s">
        <v>76</v>
      </c>
      <c r="O14" s="20" t="s">
        <v>1</v>
      </c>
      <c r="P14" s="97" t="s">
        <v>151</v>
      </c>
      <c r="Q14" s="20" t="s">
        <v>61</v>
      </c>
      <c r="R14" s="90" t="s">
        <v>76</v>
      </c>
      <c r="S14" s="20" t="s">
        <v>1</v>
      </c>
      <c r="T14" s="323" t="s">
        <v>34</v>
      </c>
      <c r="U14" s="44"/>
      <c r="V14" s="44"/>
      <c r="W14" s="20" t="s">
        <v>1</v>
      </c>
      <c r="X14" s="193" t="s">
        <v>151</v>
      </c>
      <c r="Y14" s="194" t="s">
        <v>61</v>
      </c>
      <c r="Z14" s="19" t="s">
        <v>76</v>
      </c>
      <c r="AA14" s="20" t="s">
        <v>1</v>
      </c>
      <c r="AB14" s="193" t="s">
        <v>151</v>
      </c>
      <c r="AC14" s="194" t="s">
        <v>61</v>
      </c>
      <c r="AD14" s="19" t="s">
        <v>76</v>
      </c>
      <c r="AE14" s="20" t="s">
        <v>1</v>
      </c>
      <c r="AF14" s="193" t="s">
        <v>151</v>
      </c>
      <c r="AG14" s="194" t="s">
        <v>61</v>
      </c>
      <c r="AH14" s="21" t="s">
        <v>76</v>
      </c>
      <c r="AI14" s="19" t="s">
        <v>1</v>
      </c>
      <c r="AJ14" s="19" t="s">
        <v>252</v>
      </c>
      <c r="AK14" s="197" t="s">
        <v>0</v>
      </c>
      <c r="AL14" s="17" t="s">
        <v>32</v>
      </c>
      <c r="AM14" s="17" t="s">
        <v>82</v>
      </c>
    </row>
    <row r="15" spans="1:39" ht="12.75">
      <c r="A15" s="172" t="s">
        <v>252</v>
      </c>
      <c r="B15" s="158" t="s">
        <v>110</v>
      </c>
      <c r="C15" s="198" t="s">
        <v>32</v>
      </c>
      <c r="D15" s="22" t="s">
        <v>5</v>
      </c>
      <c r="E15" s="23" t="s">
        <v>6</v>
      </c>
      <c r="F15" s="23" t="s">
        <v>7</v>
      </c>
      <c r="G15" s="12" t="s">
        <v>1</v>
      </c>
      <c r="H15" s="22" t="s">
        <v>5</v>
      </c>
      <c r="I15" s="23" t="s">
        <v>6</v>
      </c>
      <c r="J15" s="23" t="s">
        <v>7</v>
      </c>
      <c r="K15" s="88" t="s">
        <v>1</v>
      </c>
      <c r="L15" s="22" t="s">
        <v>5</v>
      </c>
      <c r="M15" s="23" t="s">
        <v>6</v>
      </c>
      <c r="N15" s="23" t="s">
        <v>7</v>
      </c>
      <c r="O15" s="20" t="s">
        <v>1</v>
      </c>
      <c r="P15" s="102" t="s">
        <v>5</v>
      </c>
      <c r="Q15" s="103" t="s">
        <v>6</v>
      </c>
      <c r="R15" s="104" t="s">
        <v>7</v>
      </c>
      <c r="S15" s="20" t="s">
        <v>1</v>
      </c>
      <c r="T15" s="26" t="s">
        <v>204</v>
      </c>
      <c r="U15" s="11"/>
      <c r="V15" s="11"/>
      <c r="W15" s="20" t="s">
        <v>1</v>
      </c>
      <c r="X15" s="22" t="s">
        <v>5</v>
      </c>
      <c r="Y15" s="23" t="s">
        <v>6</v>
      </c>
      <c r="Z15" s="23" t="s">
        <v>7</v>
      </c>
      <c r="AA15" s="20" t="s">
        <v>1</v>
      </c>
      <c r="AB15" s="22" t="s">
        <v>5</v>
      </c>
      <c r="AC15" s="23" t="s">
        <v>6</v>
      </c>
      <c r="AD15" s="23" t="s">
        <v>7</v>
      </c>
      <c r="AE15" s="20" t="s">
        <v>1</v>
      </c>
      <c r="AF15" s="22" t="s">
        <v>5</v>
      </c>
      <c r="AG15" s="23" t="s">
        <v>6</v>
      </c>
      <c r="AH15" s="25" t="s">
        <v>7</v>
      </c>
      <c r="AI15" s="17" t="s">
        <v>1</v>
      </c>
      <c r="AJ15" s="17"/>
      <c r="AK15" s="17"/>
      <c r="AL15" s="17"/>
      <c r="AM15" s="17"/>
    </row>
    <row r="16" spans="1:39" ht="12.75">
      <c r="A16" s="168" t="s">
        <v>90</v>
      </c>
      <c r="B16" s="69"/>
      <c r="C16" s="199" t="s">
        <v>9</v>
      </c>
      <c r="D16" s="340">
        <v>0</v>
      </c>
      <c r="E16" s="341">
        <v>0</v>
      </c>
      <c r="F16" s="341">
        <v>0</v>
      </c>
      <c r="G16" s="5" t="s">
        <v>1</v>
      </c>
      <c r="H16" s="340">
        <v>0</v>
      </c>
      <c r="I16" s="341">
        <v>0</v>
      </c>
      <c r="J16" s="341">
        <v>0</v>
      </c>
      <c r="K16" s="88" t="s">
        <v>1</v>
      </c>
      <c r="L16" s="340">
        <v>0</v>
      </c>
      <c r="M16" s="341">
        <v>0</v>
      </c>
      <c r="N16" s="341">
        <v>0</v>
      </c>
      <c r="O16" s="20" t="s">
        <v>1</v>
      </c>
      <c r="P16" s="462">
        <f>SUM(D16,H16,L16)</f>
        <v>0</v>
      </c>
      <c r="Q16" s="463">
        <f>SUM(E16,I16,M16)</f>
        <v>0</v>
      </c>
      <c r="R16" s="464">
        <f>SUM(F16,J16,N16)</f>
        <v>0</v>
      </c>
      <c r="S16" s="20" t="s">
        <v>1</v>
      </c>
      <c r="T16" s="168">
        <f>0.5*P16</f>
        <v>0</v>
      </c>
      <c r="U16" s="150">
        <f>0.5*Q16</f>
        <v>0</v>
      </c>
      <c r="V16" s="150">
        <f>0.5*R16</f>
        <v>0</v>
      </c>
      <c r="W16" s="20" t="s">
        <v>1</v>
      </c>
      <c r="X16" s="340">
        <v>0</v>
      </c>
      <c r="Y16" s="341">
        <v>0</v>
      </c>
      <c r="Z16" s="341">
        <v>0</v>
      </c>
      <c r="AA16" s="20" t="s">
        <v>1</v>
      </c>
      <c r="AB16" s="340">
        <v>0</v>
      </c>
      <c r="AC16" s="341">
        <v>0</v>
      </c>
      <c r="AD16" s="341">
        <v>0</v>
      </c>
      <c r="AE16" s="20" t="s">
        <v>1</v>
      </c>
      <c r="AF16" s="340">
        <v>0</v>
      </c>
      <c r="AG16" s="341">
        <v>0</v>
      </c>
      <c r="AH16" s="373">
        <v>0</v>
      </c>
      <c r="AI16" s="41" t="s">
        <v>1</v>
      </c>
      <c r="AJ16" s="312" t="s">
        <v>253</v>
      </c>
      <c r="AK16" s="312" t="s">
        <v>253</v>
      </c>
      <c r="AL16" s="183" t="s">
        <v>9</v>
      </c>
      <c r="AM16" s="41" t="s">
        <v>1</v>
      </c>
    </row>
    <row r="17" spans="1:39" ht="12.75">
      <c r="A17" s="283" t="s">
        <v>89</v>
      </c>
      <c r="B17" s="302"/>
      <c r="C17" s="70" t="s">
        <v>111</v>
      </c>
      <c r="D17" s="340">
        <v>0</v>
      </c>
      <c r="E17" s="341">
        <v>0</v>
      </c>
      <c r="F17" s="341">
        <v>0</v>
      </c>
      <c r="G17" s="5" t="s">
        <v>1</v>
      </c>
      <c r="H17" s="340">
        <v>0</v>
      </c>
      <c r="I17" s="341">
        <v>0</v>
      </c>
      <c r="J17" s="341">
        <v>0</v>
      </c>
      <c r="K17" s="88" t="s">
        <v>1</v>
      </c>
      <c r="L17" s="340">
        <v>0</v>
      </c>
      <c r="M17" s="341">
        <v>0</v>
      </c>
      <c r="N17" s="341">
        <v>0</v>
      </c>
      <c r="O17" s="20" t="s">
        <v>1</v>
      </c>
      <c r="P17" s="465">
        <f aca="true" t="shared" si="0" ref="P17:P45">SUM(D17,H17,L17)</f>
        <v>0</v>
      </c>
      <c r="Q17" s="455">
        <f aca="true" t="shared" si="1" ref="Q17:Q45">SUM(E17,I17,M17)</f>
        <v>0</v>
      </c>
      <c r="R17" s="456">
        <f aca="true" t="shared" si="2" ref="R17:R45">SUM(F17,J17,N17)</f>
        <v>0</v>
      </c>
      <c r="S17" s="20" t="s">
        <v>1</v>
      </c>
      <c r="T17" s="168">
        <f aca="true" t="shared" si="3" ref="T17:T45">0.5*P17</f>
        <v>0</v>
      </c>
      <c r="U17" s="69">
        <f aca="true" t="shared" si="4" ref="U17:U45">0.5*Q17</f>
        <v>0</v>
      </c>
      <c r="V17" s="69">
        <f aca="true" t="shared" si="5" ref="V17:V45">0.5*R17</f>
        <v>0</v>
      </c>
      <c r="W17" s="20" t="s">
        <v>1</v>
      </c>
      <c r="X17" s="340">
        <v>0</v>
      </c>
      <c r="Y17" s="341">
        <v>0</v>
      </c>
      <c r="Z17" s="341">
        <v>0</v>
      </c>
      <c r="AA17" s="20" t="s">
        <v>1</v>
      </c>
      <c r="AB17" s="340">
        <v>0</v>
      </c>
      <c r="AC17" s="341">
        <v>0</v>
      </c>
      <c r="AD17" s="341">
        <v>0</v>
      </c>
      <c r="AE17" s="20" t="s">
        <v>1</v>
      </c>
      <c r="AF17" s="340">
        <v>0</v>
      </c>
      <c r="AG17" s="341">
        <v>0</v>
      </c>
      <c r="AH17" s="373">
        <v>0</v>
      </c>
      <c r="AI17" s="41" t="s">
        <v>1</v>
      </c>
      <c r="AJ17" s="312" t="s">
        <v>253</v>
      </c>
      <c r="AK17" s="312" t="s">
        <v>253</v>
      </c>
      <c r="AL17" s="183" t="s">
        <v>12</v>
      </c>
      <c r="AM17" s="41" t="s">
        <v>1</v>
      </c>
    </row>
    <row r="18" spans="1:39" ht="12.75">
      <c r="A18" s="161" t="s">
        <v>88</v>
      </c>
      <c r="B18" s="150" t="s">
        <v>91</v>
      </c>
      <c r="C18" s="199" t="s">
        <v>9</v>
      </c>
      <c r="D18" s="344">
        <v>0</v>
      </c>
      <c r="E18" s="345">
        <v>0</v>
      </c>
      <c r="F18" s="345">
        <v>0</v>
      </c>
      <c r="G18" s="5" t="s">
        <v>1</v>
      </c>
      <c r="H18" s="344">
        <v>0</v>
      </c>
      <c r="I18" s="345">
        <v>0</v>
      </c>
      <c r="J18" s="345">
        <v>0</v>
      </c>
      <c r="K18" s="88" t="s">
        <v>1</v>
      </c>
      <c r="L18" s="344">
        <v>0</v>
      </c>
      <c r="M18" s="345">
        <v>0</v>
      </c>
      <c r="N18" s="345">
        <v>0</v>
      </c>
      <c r="O18" s="20" t="s">
        <v>1</v>
      </c>
      <c r="P18" s="462">
        <f t="shared" si="0"/>
        <v>0</v>
      </c>
      <c r="Q18" s="463">
        <f t="shared" si="1"/>
        <v>0</v>
      </c>
      <c r="R18" s="464">
        <f t="shared" si="2"/>
        <v>0</v>
      </c>
      <c r="S18" s="20" t="s">
        <v>1</v>
      </c>
      <c r="T18" s="168">
        <f t="shared" si="3"/>
        <v>0</v>
      </c>
      <c r="U18" s="69">
        <f t="shared" si="4"/>
        <v>0</v>
      </c>
      <c r="V18" s="69">
        <f t="shared" si="5"/>
        <v>0</v>
      </c>
      <c r="W18" s="20" t="s">
        <v>1</v>
      </c>
      <c r="X18" s="344">
        <v>0</v>
      </c>
      <c r="Y18" s="345">
        <v>0</v>
      </c>
      <c r="Z18" s="345">
        <v>0</v>
      </c>
      <c r="AA18" s="20" t="s">
        <v>1</v>
      </c>
      <c r="AB18" s="344">
        <v>0</v>
      </c>
      <c r="AC18" s="345">
        <v>0</v>
      </c>
      <c r="AD18" s="345">
        <v>0</v>
      </c>
      <c r="AE18" s="20" t="s">
        <v>1</v>
      </c>
      <c r="AF18" s="344">
        <v>0</v>
      </c>
      <c r="AG18" s="345">
        <v>0</v>
      </c>
      <c r="AH18" s="375">
        <v>0</v>
      </c>
      <c r="AI18" s="41" t="s">
        <v>1</v>
      </c>
      <c r="AJ18" s="312" t="s">
        <v>254</v>
      </c>
      <c r="AK18" s="183" t="s">
        <v>255</v>
      </c>
      <c r="AL18" s="183" t="s">
        <v>9</v>
      </c>
      <c r="AM18" s="41" t="s">
        <v>1</v>
      </c>
    </row>
    <row r="19" spans="1:39" ht="12.75">
      <c r="A19" s="283" t="s">
        <v>89</v>
      </c>
      <c r="B19" s="302"/>
      <c r="C19" s="70" t="s">
        <v>111</v>
      </c>
      <c r="D19" s="340">
        <v>0</v>
      </c>
      <c r="E19" s="341">
        <v>0</v>
      </c>
      <c r="F19" s="341">
        <v>0</v>
      </c>
      <c r="G19" s="5" t="s">
        <v>1</v>
      </c>
      <c r="H19" s="340">
        <v>0</v>
      </c>
      <c r="I19" s="341">
        <v>0</v>
      </c>
      <c r="J19" s="341">
        <v>0</v>
      </c>
      <c r="K19" s="88" t="s">
        <v>1</v>
      </c>
      <c r="L19" s="340">
        <v>0</v>
      </c>
      <c r="M19" s="341">
        <v>0</v>
      </c>
      <c r="N19" s="341">
        <v>0</v>
      </c>
      <c r="O19" s="20" t="s">
        <v>1</v>
      </c>
      <c r="P19" s="465">
        <f t="shared" si="0"/>
        <v>0</v>
      </c>
      <c r="Q19" s="455">
        <f t="shared" si="1"/>
        <v>0</v>
      </c>
      <c r="R19" s="456">
        <f t="shared" si="2"/>
        <v>0</v>
      </c>
      <c r="S19" s="20" t="s">
        <v>1</v>
      </c>
      <c r="T19" s="168">
        <f t="shared" si="3"/>
        <v>0</v>
      </c>
      <c r="U19" s="69">
        <f t="shared" si="4"/>
        <v>0</v>
      </c>
      <c r="V19" s="69">
        <f t="shared" si="5"/>
        <v>0</v>
      </c>
      <c r="W19" s="20" t="s">
        <v>1</v>
      </c>
      <c r="X19" s="340">
        <v>0</v>
      </c>
      <c r="Y19" s="341">
        <v>0</v>
      </c>
      <c r="Z19" s="341">
        <v>0</v>
      </c>
      <c r="AA19" s="20" t="s">
        <v>1</v>
      </c>
      <c r="AB19" s="340">
        <v>0</v>
      </c>
      <c r="AC19" s="341">
        <v>0</v>
      </c>
      <c r="AD19" s="341">
        <v>0</v>
      </c>
      <c r="AE19" s="20" t="s">
        <v>1</v>
      </c>
      <c r="AF19" s="340">
        <v>0</v>
      </c>
      <c r="AG19" s="341">
        <v>0</v>
      </c>
      <c r="AH19" s="373">
        <v>0</v>
      </c>
      <c r="AI19" s="41" t="s">
        <v>1</v>
      </c>
      <c r="AJ19" s="312" t="s">
        <v>254</v>
      </c>
      <c r="AK19" s="183" t="s">
        <v>255</v>
      </c>
      <c r="AL19" s="183" t="s">
        <v>12</v>
      </c>
      <c r="AM19" s="41" t="s">
        <v>1</v>
      </c>
    </row>
    <row r="20" spans="1:39" ht="12.75">
      <c r="A20" s="168"/>
      <c r="B20" s="150" t="s">
        <v>92</v>
      </c>
      <c r="C20" s="199" t="s">
        <v>9</v>
      </c>
      <c r="D20" s="344">
        <v>0</v>
      </c>
      <c r="E20" s="345">
        <v>0</v>
      </c>
      <c r="F20" s="345">
        <v>0</v>
      </c>
      <c r="G20" s="5" t="s">
        <v>1</v>
      </c>
      <c r="H20" s="344">
        <v>0</v>
      </c>
      <c r="I20" s="345">
        <v>0</v>
      </c>
      <c r="J20" s="345">
        <v>0</v>
      </c>
      <c r="K20" s="88" t="s">
        <v>1</v>
      </c>
      <c r="L20" s="344">
        <v>0</v>
      </c>
      <c r="M20" s="345">
        <v>0</v>
      </c>
      <c r="N20" s="345">
        <v>0</v>
      </c>
      <c r="O20" s="20" t="s">
        <v>1</v>
      </c>
      <c r="P20" s="462">
        <f t="shared" si="0"/>
        <v>0</v>
      </c>
      <c r="Q20" s="463">
        <f t="shared" si="1"/>
        <v>0</v>
      </c>
      <c r="R20" s="464">
        <f t="shared" si="2"/>
        <v>0</v>
      </c>
      <c r="S20" s="20" t="s">
        <v>1</v>
      </c>
      <c r="T20" s="168">
        <f t="shared" si="3"/>
        <v>0</v>
      </c>
      <c r="U20" s="69">
        <f t="shared" si="4"/>
        <v>0</v>
      </c>
      <c r="V20" s="69">
        <f t="shared" si="5"/>
        <v>0</v>
      </c>
      <c r="W20" s="20" t="s">
        <v>1</v>
      </c>
      <c r="X20" s="344">
        <v>0</v>
      </c>
      <c r="Y20" s="345">
        <v>0</v>
      </c>
      <c r="Z20" s="345">
        <v>0</v>
      </c>
      <c r="AA20" s="20" t="s">
        <v>1</v>
      </c>
      <c r="AB20" s="344">
        <v>0</v>
      </c>
      <c r="AC20" s="345">
        <v>0</v>
      </c>
      <c r="AD20" s="345">
        <v>0</v>
      </c>
      <c r="AE20" s="20" t="s">
        <v>1</v>
      </c>
      <c r="AF20" s="344">
        <v>0</v>
      </c>
      <c r="AG20" s="345">
        <v>0</v>
      </c>
      <c r="AH20" s="375">
        <v>0</v>
      </c>
      <c r="AI20" s="41" t="s">
        <v>1</v>
      </c>
      <c r="AJ20" s="312" t="s">
        <v>254</v>
      </c>
      <c r="AK20" s="183" t="s">
        <v>256</v>
      </c>
      <c r="AL20" s="183" t="s">
        <v>9</v>
      </c>
      <c r="AM20" s="41" t="s">
        <v>1</v>
      </c>
    </row>
    <row r="21" spans="1:39" ht="12.75">
      <c r="A21" s="200"/>
      <c r="B21" s="302"/>
      <c r="C21" s="70" t="s">
        <v>111</v>
      </c>
      <c r="D21" s="340">
        <v>0</v>
      </c>
      <c r="E21" s="341">
        <v>0</v>
      </c>
      <c r="F21" s="341">
        <v>0</v>
      </c>
      <c r="G21" s="5" t="s">
        <v>1</v>
      </c>
      <c r="H21" s="340">
        <v>0</v>
      </c>
      <c r="I21" s="341">
        <v>0</v>
      </c>
      <c r="J21" s="341">
        <v>0</v>
      </c>
      <c r="K21" s="88" t="s">
        <v>1</v>
      </c>
      <c r="L21" s="340">
        <v>0</v>
      </c>
      <c r="M21" s="341">
        <v>0</v>
      </c>
      <c r="N21" s="341">
        <v>0</v>
      </c>
      <c r="O21" s="20" t="s">
        <v>1</v>
      </c>
      <c r="P21" s="465">
        <f t="shared" si="0"/>
        <v>0</v>
      </c>
      <c r="Q21" s="455">
        <f t="shared" si="1"/>
        <v>0</v>
      </c>
      <c r="R21" s="456">
        <f t="shared" si="2"/>
        <v>0</v>
      </c>
      <c r="S21" s="20" t="s">
        <v>1</v>
      </c>
      <c r="T21" s="168">
        <f t="shared" si="3"/>
        <v>0</v>
      </c>
      <c r="U21" s="69">
        <f t="shared" si="4"/>
        <v>0</v>
      </c>
      <c r="V21" s="69">
        <f t="shared" si="5"/>
        <v>0</v>
      </c>
      <c r="W21" s="20" t="s">
        <v>1</v>
      </c>
      <c r="X21" s="340">
        <v>0</v>
      </c>
      <c r="Y21" s="341">
        <v>0</v>
      </c>
      <c r="Z21" s="341">
        <v>0</v>
      </c>
      <c r="AA21" s="20" t="s">
        <v>1</v>
      </c>
      <c r="AB21" s="340">
        <v>0</v>
      </c>
      <c r="AC21" s="341">
        <v>0</v>
      </c>
      <c r="AD21" s="341">
        <v>0</v>
      </c>
      <c r="AE21" s="20" t="s">
        <v>1</v>
      </c>
      <c r="AF21" s="340">
        <v>0</v>
      </c>
      <c r="AG21" s="341">
        <v>0</v>
      </c>
      <c r="AH21" s="373">
        <v>0</v>
      </c>
      <c r="AI21" s="41" t="s">
        <v>1</v>
      </c>
      <c r="AJ21" s="312" t="s">
        <v>254</v>
      </c>
      <c r="AK21" s="183" t="s">
        <v>256</v>
      </c>
      <c r="AL21" s="183" t="s">
        <v>12</v>
      </c>
      <c r="AM21" s="41" t="s">
        <v>1</v>
      </c>
    </row>
    <row r="22" spans="1:39" ht="12.75">
      <c r="A22" s="168"/>
      <c r="B22" s="150" t="s">
        <v>93</v>
      </c>
      <c r="C22" s="199" t="s">
        <v>9</v>
      </c>
      <c r="D22" s="344">
        <v>0</v>
      </c>
      <c r="E22" s="345">
        <v>0</v>
      </c>
      <c r="F22" s="345">
        <v>0</v>
      </c>
      <c r="G22" s="5" t="s">
        <v>1</v>
      </c>
      <c r="H22" s="344">
        <v>0</v>
      </c>
      <c r="I22" s="345">
        <v>0</v>
      </c>
      <c r="J22" s="345">
        <v>0</v>
      </c>
      <c r="K22" s="88" t="s">
        <v>1</v>
      </c>
      <c r="L22" s="344">
        <v>0</v>
      </c>
      <c r="M22" s="345">
        <v>0</v>
      </c>
      <c r="N22" s="345">
        <v>0</v>
      </c>
      <c r="O22" s="20" t="s">
        <v>1</v>
      </c>
      <c r="P22" s="462">
        <f t="shared" si="0"/>
        <v>0</v>
      </c>
      <c r="Q22" s="463">
        <f t="shared" si="1"/>
        <v>0</v>
      </c>
      <c r="R22" s="464">
        <f t="shared" si="2"/>
        <v>0</v>
      </c>
      <c r="S22" s="20" t="s">
        <v>1</v>
      </c>
      <c r="T22" s="168">
        <f t="shared" si="3"/>
        <v>0</v>
      </c>
      <c r="U22" s="69">
        <f t="shared" si="4"/>
        <v>0</v>
      </c>
      <c r="V22" s="69">
        <f t="shared" si="5"/>
        <v>0</v>
      </c>
      <c r="W22" s="20" t="s">
        <v>1</v>
      </c>
      <c r="X22" s="344">
        <v>0</v>
      </c>
      <c r="Y22" s="345">
        <v>0</v>
      </c>
      <c r="Z22" s="345">
        <v>0</v>
      </c>
      <c r="AA22" s="20" t="s">
        <v>1</v>
      </c>
      <c r="AB22" s="344">
        <v>0</v>
      </c>
      <c r="AC22" s="345">
        <v>0</v>
      </c>
      <c r="AD22" s="345">
        <v>0</v>
      </c>
      <c r="AE22" s="20" t="s">
        <v>1</v>
      </c>
      <c r="AF22" s="344">
        <v>0</v>
      </c>
      <c r="AG22" s="345">
        <v>0</v>
      </c>
      <c r="AH22" s="375">
        <v>0</v>
      </c>
      <c r="AI22" s="41" t="s">
        <v>1</v>
      </c>
      <c r="AJ22" s="312" t="s">
        <v>254</v>
      </c>
      <c r="AK22" s="183" t="s">
        <v>257</v>
      </c>
      <c r="AL22" s="183" t="s">
        <v>9</v>
      </c>
      <c r="AM22" s="41" t="s">
        <v>1</v>
      </c>
    </row>
    <row r="23" spans="1:39" ht="12.75">
      <c r="A23" s="200"/>
      <c r="B23" s="302"/>
      <c r="C23" s="70" t="s">
        <v>111</v>
      </c>
      <c r="D23" s="340">
        <v>0</v>
      </c>
      <c r="E23" s="341">
        <v>0</v>
      </c>
      <c r="F23" s="341">
        <v>0</v>
      </c>
      <c r="G23" s="5" t="s">
        <v>1</v>
      </c>
      <c r="H23" s="340">
        <v>0</v>
      </c>
      <c r="I23" s="341">
        <v>0</v>
      </c>
      <c r="J23" s="341">
        <v>0</v>
      </c>
      <c r="K23" s="88" t="s">
        <v>1</v>
      </c>
      <c r="L23" s="340">
        <v>0</v>
      </c>
      <c r="M23" s="341">
        <v>0</v>
      </c>
      <c r="N23" s="341">
        <v>0</v>
      </c>
      <c r="O23" s="20" t="s">
        <v>1</v>
      </c>
      <c r="P23" s="465">
        <f t="shared" si="0"/>
        <v>0</v>
      </c>
      <c r="Q23" s="455">
        <f t="shared" si="1"/>
        <v>0</v>
      </c>
      <c r="R23" s="456">
        <f t="shared" si="2"/>
        <v>0</v>
      </c>
      <c r="S23" s="20" t="s">
        <v>1</v>
      </c>
      <c r="T23" s="168">
        <f t="shared" si="3"/>
        <v>0</v>
      </c>
      <c r="U23" s="69">
        <f t="shared" si="4"/>
        <v>0</v>
      </c>
      <c r="V23" s="69">
        <f t="shared" si="5"/>
        <v>0</v>
      </c>
      <c r="W23" s="20" t="s">
        <v>1</v>
      </c>
      <c r="X23" s="340">
        <v>0</v>
      </c>
      <c r="Y23" s="341">
        <v>0</v>
      </c>
      <c r="Z23" s="341">
        <v>0</v>
      </c>
      <c r="AA23" s="20" t="s">
        <v>1</v>
      </c>
      <c r="AB23" s="340">
        <v>0</v>
      </c>
      <c r="AC23" s="341">
        <v>0</v>
      </c>
      <c r="AD23" s="341">
        <v>0</v>
      </c>
      <c r="AE23" s="20" t="s">
        <v>1</v>
      </c>
      <c r="AF23" s="340">
        <v>0</v>
      </c>
      <c r="AG23" s="341">
        <v>0</v>
      </c>
      <c r="AH23" s="373">
        <v>0</v>
      </c>
      <c r="AI23" s="41" t="s">
        <v>1</v>
      </c>
      <c r="AJ23" s="312" t="s">
        <v>254</v>
      </c>
      <c r="AK23" s="183" t="s">
        <v>257</v>
      </c>
      <c r="AL23" s="183" t="s">
        <v>12</v>
      </c>
      <c r="AM23" s="41" t="s">
        <v>1</v>
      </c>
    </row>
    <row r="24" spans="1:39" ht="12.75">
      <c r="A24" s="168"/>
      <c r="B24" s="150" t="s">
        <v>94</v>
      </c>
      <c r="C24" s="199" t="s">
        <v>9</v>
      </c>
      <c r="D24" s="344">
        <v>0</v>
      </c>
      <c r="E24" s="345">
        <v>0</v>
      </c>
      <c r="F24" s="345">
        <v>0</v>
      </c>
      <c r="G24" s="5" t="s">
        <v>1</v>
      </c>
      <c r="H24" s="344">
        <v>0</v>
      </c>
      <c r="I24" s="345">
        <v>0</v>
      </c>
      <c r="J24" s="345">
        <v>0</v>
      </c>
      <c r="K24" s="88" t="s">
        <v>1</v>
      </c>
      <c r="L24" s="344">
        <v>0</v>
      </c>
      <c r="M24" s="345">
        <v>0</v>
      </c>
      <c r="N24" s="345">
        <v>0</v>
      </c>
      <c r="O24" s="20" t="s">
        <v>1</v>
      </c>
      <c r="P24" s="462">
        <f t="shared" si="0"/>
        <v>0</v>
      </c>
      <c r="Q24" s="463">
        <f t="shared" si="1"/>
        <v>0</v>
      </c>
      <c r="R24" s="464">
        <f t="shared" si="2"/>
        <v>0</v>
      </c>
      <c r="S24" s="20" t="s">
        <v>1</v>
      </c>
      <c r="T24" s="168">
        <f t="shared" si="3"/>
        <v>0</v>
      </c>
      <c r="U24" s="69">
        <f t="shared" si="4"/>
        <v>0</v>
      </c>
      <c r="V24" s="69">
        <f t="shared" si="5"/>
        <v>0</v>
      </c>
      <c r="W24" s="20" t="s">
        <v>1</v>
      </c>
      <c r="X24" s="344">
        <v>0</v>
      </c>
      <c r="Y24" s="345">
        <v>0</v>
      </c>
      <c r="Z24" s="345">
        <v>0</v>
      </c>
      <c r="AA24" s="20" t="s">
        <v>1</v>
      </c>
      <c r="AB24" s="344">
        <v>0</v>
      </c>
      <c r="AC24" s="345">
        <v>0</v>
      </c>
      <c r="AD24" s="345">
        <v>0</v>
      </c>
      <c r="AE24" s="20" t="s">
        <v>1</v>
      </c>
      <c r="AF24" s="344">
        <v>0</v>
      </c>
      <c r="AG24" s="345">
        <v>0</v>
      </c>
      <c r="AH24" s="375">
        <v>0</v>
      </c>
      <c r="AI24" s="41" t="s">
        <v>1</v>
      </c>
      <c r="AJ24" s="312" t="s">
        <v>254</v>
      </c>
      <c r="AK24" s="183" t="s">
        <v>258</v>
      </c>
      <c r="AL24" s="183" t="s">
        <v>9</v>
      </c>
      <c r="AM24" s="41" t="s">
        <v>1</v>
      </c>
    </row>
    <row r="25" spans="1:39" ht="12.75">
      <c r="A25" s="168"/>
      <c r="B25" s="69" t="s">
        <v>95</v>
      </c>
      <c r="C25" s="70" t="s">
        <v>111</v>
      </c>
      <c r="D25" s="340">
        <v>0</v>
      </c>
      <c r="E25" s="341">
        <v>0</v>
      </c>
      <c r="F25" s="341">
        <v>0</v>
      </c>
      <c r="G25" s="5" t="s">
        <v>1</v>
      </c>
      <c r="H25" s="340">
        <v>0</v>
      </c>
      <c r="I25" s="341">
        <v>0</v>
      </c>
      <c r="J25" s="341">
        <v>0</v>
      </c>
      <c r="K25" s="88" t="s">
        <v>1</v>
      </c>
      <c r="L25" s="340">
        <v>0</v>
      </c>
      <c r="M25" s="341">
        <v>0</v>
      </c>
      <c r="N25" s="341">
        <v>0</v>
      </c>
      <c r="O25" s="20" t="s">
        <v>1</v>
      </c>
      <c r="P25" s="465">
        <f t="shared" si="0"/>
        <v>0</v>
      </c>
      <c r="Q25" s="455">
        <f t="shared" si="1"/>
        <v>0</v>
      </c>
      <c r="R25" s="456">
        <f t="shared" si="2"/>
        <v>0</v>
      </c>
      <c r="S25" s="20" t="s">
        <v>1</v>
      </c>
      <c r="T25" s="168">
        <f t="shared" si="3"/>
        <v>0</v>
      </c>
      <c r="U25" s="69">
        <f t="shared" si="4"/>
        <v>0</v>
      </c>
      <c r="V25" s="69">
        <f t="shared" si="5"/>
        <v>0</v>
      </c>
      <c r="W25" s="20" t="s">
        <v>1</v>
      </c>
      <c r="X25" s="340">
        <v>0</v>
      </c>
      <c r="Y25" s="341">
        <v>0</v>
      </c>
      <c r="Z25" s="341">
        <v>0</v>
      </c>
      <c r="AA25" s="20" t="s">
        <v>1</v>
      </c>
      <c r="AB25" s="340">
        <v>0</v>
      </c>
      <c r="AC25" s="341">
        <v>0</v>
      </c>
      <c r="AD25" s="341">
        <v>0</v>
      </c>
      <c r="AE25" s="20" t="s">
        <v>1</v>
      </c>
      <c r="AF25" s="340">
        <v>0</v>
      </c>
      <c r="AG25" s="341">
        <v>0</v>
      </c>
      <c r="AH25" s="373">
        <v>0</v>
      </c>
      <c r="AI25" s="41" t="s">
        <v>1</v>
      </c>
      <c r="AJ25" s="312" t="s">
        <v>254</v>
      </c>
      <c r="AK25" s="183" t="s">
        <v>258</v>
      </c>
      <c r="AL25" s="183" t="s">
        <v>12</v>
      </c>
      <c r="AM25" s="41" t="s">
        <v>1</v>
      </c>
    </row>
    <row r="26" spans="1:39" ht="12.75">
      <c r="A26" s="168"/>
      <c r="B26" s="150" t="s">
        <v>115</v>
      </c>
      <c r="C26" s="199" t="s">
        <v>9</v>
      </c>
      <c r="D26" s="344">
        <v>0</v>
      </c>
      <c r="E26" s="345">
        <v>0</v>
      </c>
      <c r="F26" s="345">
        <v>0</v>
      </c>
      <c r="G26" s="5" t="s">
        <v>1</v>
      </c>
      <c r="H26" s="344">
        <v>0</v>
      </c>
      <c r="I26" s="345">
        <v>0</v>
      </c>
      <c r="J26" s="345">
        <v>0</v>
      </c>
      <c r="K26" s="88" t="s">
        <v>1</v>
      </c>
      <c r="L26" s="344">
        <v>0</v>
      </c>
      <c r="M26" s="345">
        <v>0</v>
      </c>
      <c r="N26" s="345">
        <v>0</v>
      </c>
      <c r="O26" s="20" t="s">
        <v>1</v>
      </c>
      <c r="P26" s="462">
        <f t="shared" si="0"/>
        <v>0</v>
      </c>
      <c r="Q26" s="463">
        <f t="shared" si="1"/>
        <v>0</v>
      </c>
      <c r="R26" s="464">
        <f t="shared" si="2"/>
        <v>0</v>
      </c>
      <c r="S26" s="20" t="s">
        <v>1</v>
      </c>
      <c r="T26" s="168">
        <f t="shared" si="3"/>
        <v>0</v>
      </c>
      <c r="U26" s="69">
        <f t="shared" si="4"/>
        <v>0</v>
      </c>
      <c r="V26" s="69">
        <f t="shared" si="5"/>
        <v>0</v>
      </c>
      <c r="W26" s="20" t="s">
        <v>1</v>
      </c>
      <c r="X26" s="344">
        <v>0</v>
      </c>
      <c r="Y26" s="345">
        <v>0</v>
      </c>
      <c r="Z26" s="366">
        <v>0</v>
      </c>
      <c r="AA26" s="20" t="s">
        <v>1</v>
      </c>
      <c r="AB26" s="345">
        <v>0</v>
      </c>
      <c r="AC26" s="345">
        <v>0</v>
      </c>
      <c r="AD26" s="366">
        <v>0</v>
      </c>
      <c r="AE26" s="20" t="s">
        <v>1</v>
      </c>
      <c r="AF26" s="344">
        <v>0</v>
      </c>
      <c r="AG26" s="345">
        <v>0</v>
      </c>
      <c r="AH26" s="375">
        <v>0</v>
      </c>
      <c r="AI26" s="41" t="s">
        <v>1</v>
      </c>
      <c r="AJ26" s="312" t="s">
        <v>254</v>
      </c>
      <c r="AK26" s="183" t="s">
        <v>259</v>
      </c>
      <c r="AL26" s="183" t="s">
        <v>9</v>
      </c>
      <c r="AM26" s="41" t="s">
        <v>1</v>
      </c>
    </row>
    <row r="27" spans="1:39" ht="12.75">
      <c r="A27" s="168"/>
      <c r="B27" s="158" t="s">
        <v>96</v>
      </c>
      <c r="C27" s="198" t="s">
        <v>111</v>
      </c>
      <c r="D27" s="340">
        <v>0</v>
      </c>
      <c r="E27" s="341">
        <v>0</v>
      </c>
      <c r="F27" s="341">
        <v>0</v>
      </c>
      <c r="G27" s="5" t="s">
        <v>1</v>
      </c>
      <c r="H27" s="340">
        <v>0</v>
      </c>
      <c r="I27" s="341">
        <v>0</v>
      </c>
      <c r="J27" s="341">
        <v>0</v>
      </c>
      <c r="K27" s="88" t="s">
        <v>1</v>
      </c>
      <c r="L27" s="340">
        <v>0</v>
      </c>
      <c r="M27" s="341">
        <v>0</v>
      </c>
      <c r="N27" s="341">
        <v>0</v>
      </c>
      <c r="O27" s="20" t="s">
        <v>1</v>
      </c>
      <c r="P27" s="465">
        <f t="shared" si="0"/>
        <v>0</v>
      </c>
      <c r="Q27" s="455">
        <f t="shared" si="1"/>
        <v>0</v>
      </c>
      <c r="R27" s="456">
        <f t="shared" si="2"/>
        <v>0</v>
      </c>
      <c r="S27" s="20" t="s">
        <v>1</v>
      </c>
      <c r="T27" s="168">
        <f t="shared" si="3"/>
        <v>0</v>
      </c>
      <c r="U27" s="69">
        <f t="shared" si="4"/>
        <v>0</v>
      </c>
      <c r="V27" s="69">
        <f t="shared" si="5"/>
        <v>0</v>
      </c>
      <c r="W27" s="20" t="s">
        <v>1</v>
      </c>
      <c r="X27" s="468">
        <v>0</v>
      </c>
      <c r="Y27" s="349">
        <v>0</v>
      </c>
      <c r="Z27" s="367">
        <v>0</v>
      </c>
      <c r="AA27" s="20" t="s">
        <v>1</v>
      </c>
      <c r="AB27" s="341">
        <v>0</v>
      </c>
      <c r="AC27" s="341">
        <v>0</v>
      </c>
      <c r="AD27" s="364">
        <v>0</v>
      </c>
      <c r="AE27" s="20" t="s">
        <v>1</v>
      </c>
      <c r="AF27" s="340">
        <v>0</v>
      </c>
      <c r="AG27" s="341">
        <v>0</v>
      </c>
      <c r="AH27" s="373">
        <v>0</v>
      </c>
      <c r="AI27" s="41" t="s">
        <v>1</v>
      </c>
      <c r="AJ27" s="312" t="s">
        <v>254</v>
      </c>
      <c r="AK27" s="183" t="s">
        <v>259</v>
      </c>
      <c r="AL27" s="183" t="s">
        <v>12</v>
      </c>
      <c r="AM27" s="41" t="s">
        <v>1</v>
      </c>
    </row>
    <row r="28" spans="1:39" ht="12.75">
      <c r="A28" s="168"/>
      <c r="B28" s="69" t="s">
        <v>116</v>
      </c>
      <c r="C28" s="70" t="s">
        <v>9</v>
      </c>
      <c r="D28" s="344">
        <v>0</v>
      </c>
      <c r="E28" s="345">
        <v>0</v>
      </c>
      <c r="F28" s="345">
        <v>0</v>
      </c>
      <c r="G28" s="5" t="s">
        <v>1</v>
      </c>
      <c r="H28" s="344">
        <v>0</v>
      </c>
      <c r="I28" s="345">
        <v>0</v>
      </c>
      <c r="J28" s="345">
        <v>0</v>
      </c>
      <c r="K28" s="88" t="s">
        <v>1</v>
      </c>
      <c r="L28" s="344">
        <v>0</v>
      </c>
      <c r="M28" s="345">
        <v>0</v>
      </c>
      <c r="N28" s="345">
        <v>0</v>
      </c>
      <c r="O28" s="20" t="s">
        <v>1</v>
      </c>
      <c r="P28" s="462">
        <f t="shared" si="0"/>
        <v>0</v>
      </c>
      <c r="Q28" s="463">
        <f t="shared" si="1"/>
        <v>0</v>
      </c>
      <c r="R28" s="464">
        <f t="shared" si="2"/>
        <v>0</v>
      </c>
      <c r="S28" s="20" t="s">
        <v>1</v>
      </c>
      <c r="T28" s="168">
        <f t="shared" si="3"/>
        <v>0</v>
      </c>
      <c r="U28" s="69">
        <f t="shared" si="4"/>
        <v>0</v>
      </c>
      <c r="V28" s="69">
        <f t="shared" si="5"/>
        <v>0</v>
      </c>
      <c r="W28" s="20" t="s">
        <v>1</v>
      </c>
      <c r="X28" s="340">
        <v>0</v>
      </c>
      <c r="Y28" s="341">
        <v>0</v>
      </c>
      <c r="Z28" s="364">
        <v>0</v>
      </c>
      <c r="AA28" s="20" t="s">
        <v>1</v>
      </c>
      <c r="AB28" s="345">
        <v>0</v>
      </c>
      <c r="AC28" s="345">
        <v>0</v>
      </c>
      <c r="AD28" s="366">
        <v>0</v>
      </c>
      <c r="AE28" s="20" t="s">
        <v>1</v>
      </c>
      <c r="AF28" s="344">
        <v>0</v>
      </c>
      <c r="AG28" s="345">
        <v>0</v>
      </c>
      <c r="AH28" s="375">
        <v>0</v>
      </c>
      <c r="AI28" s="41" t="s">
        <v>1</v>
      </c>
      <c r="AJ28" s="312" t="s">
        <v>254</v>
      </c>
      <c r="AK28" s="183" t="s">
        <v>260</v>
      </c>
      <c r="AL28" s="183" t="s">
        <v>9</v>
      </c>
      <c r="AM28" s="41" t="s">
        <v>1</v>
      </c>
    </row>
    <row r="29" spans="1:39" ht="12.75">
      <c r="A29" s="168"/>
      <c r="B29" s="69" t="s">
        <v>96</v>
      </c>
      <c r="C29" s="70" t="s">
        <v>111</v>
      </c>
      <c r="D29" s="340">
        <v>0</v>
      </c>
      <c r="E29" s="341">
        <v>0</v>
      </c>
      <c r="F29" s="341">
        <v>0</v>
      </c>
      <c r="G29" s="5" t="s">
        <v>1</v>
      </c>
      <c r="H29" s="340">
        <v>0</v>
      </c>
      <c r="I29" s="341">
        <v>0</v>
      </c>
      <c r="J29" s="341">
        <v>0</v>
      </c>
      <c r="K29" s="88" t="s">
        <v>1</v>
      </c>
      <c r="L29" s="340">
        <v>0</v>
      </c>
      <c r="M29" s="341">
        <v>0</v>
      </c>
      <c r="N29" s="341">
        <v>0</v>
      </c>
      <c r="O29" s="20" t="s">
        <v>1</v>
      </c>
      <c r="P29" s="465">
        <f t="shared" si="0"/>
        <v>0</v>
      </c>
      <c r="Q29" s="455">
        <f t="shared" si="1"/>
        <v>0</v>
      </c>
      <c r="R29" s="456">
        <f t="shared" si="2"/>
        <v>0</v>
      </c>
      <c r="S29" s="20" t="s">
        <v>1</v>
      </c>
      <c r="T29" s="168">
        <f t="shared" si="3"/>
        <v>0</v>
      </c>
      <c r="U29" s="69">
        <f t="shared" si="4"/>
        <v>0</v>
      </c>
      <c r="V29" s="69">
        <f t="shared" si="5"/>
        <v>0</v>
      </c>
      <c r="W29" s="20" t="s">
        <v>1</v>
      </c>
      <c r="X29" s="468">
        <v>0</v>
      </c>
      <c r="Y29" s="349">
        <v>0</v>
      </c>
      <c r="Z29" s="367">
        <v>0</v>
      </c>
      <c r="AA29" s="20" t="s">
        <v>1</v>
      </c>
      <c r="AB29" s="341">
        <v>0</v>
      </c>
      <c r="AC29" s="341">
        <v>0</v>
      </c>
      <c r="AD29" s="364">
        <v>0</v>
      </c>
      <c r="AE29" s="20" t="s">
        <v>1</v>
      </c>
      <c r="AF29" s="340">
        <v>0</v>
      </c>
      <c r="AG29" s="341">
        <v>0</v>
      </c>
      <c r="AH29" s="373">
        <v>0</v>
      </c>
      <c r="AI29" s="41" t="s">
        <v>1</v>
      </c>
      <c r="AJ29" s="312" t="s">
        <v>254</v>
      </c>
      <c r="AK29" s="67" t="s">
        <v>260</v>
      </c>
      <c r="AL29" s="183" t="s">
        <v>12</v>
      </c>
      <c r="AM29" s="41" t="s">
        <v>1</v>
      </c>
    </row>
    <row r="30" spans="1:39" ht="12.75">
      <c r="A30" s="168"/>
      <c r="B30" s="150" t="s">
        <v>4</v>
      </c>
      <c r="C30" s="199" t="s">
        <v>9</v>
      </c>
      <c r="D30" s="344">
        <v>0</v>
      </c>
      <c r="E30" s="345">
        <v>0</v>
      </c>
      <c r="F30" s="345">
        <v>0</v>
      </c>
      <c r="G30" s="5" t="s">
        <v>1</v>
      </c>
      <c r="H30" s="344">
        <v>0</v>
      </c>
      <c r="I30" s="345">
        <v>0</v>
      </c>
      <c r="J30" s="345">
        <v>0</v>
      </c>
      <c r="K30" s="88" t="s">
        <v>1</v>
      </c>
      <c r="L30" s="344">
        <v>0</v>
      </c>
      <c r="M30" s="345">
        <v>0</v>
      </c>
      <c r="N30" s="345">
        <v>0</v>
      </c>
      <c r="O30" s="20" t="s">
        <v>1</v>
      </c>
      <c r="P30" s="462">
        <f t="shared" si="0"/>
        <v>0</v>
      </c>
      <c r="Q30" s="463">
        <f t="shared" si="1"/>
        <v>0</v>
      </c>
      <c r="R30" s="464">
        <f t="shared" si="2"/>
        <v>0</v>
      </c>
      <c r="S30" s="20" t="s">
        <v>1</v>
      </c>
      <c r="T30" s="168">
        <f t="shared" si="3"/>
        <v>0</v>
      </c>
      <c r="U30" s="69">
        <f t="shared" si="4"/>
        <v>0</v>
      </c>
      <c r="V30" s="69">
        <f t="shared" si="5"/>
        <v>0</v>
      </c>
      <c r="W30" s="20" t="s">
        <v>1</v>
      </c>
      <c r="X30" s="340">
        <v>0</v>
      </c>
      <c r="Y30" s="341">
        <v>0</v>
      </c>
      <c r="Z30" s="364">
        <v>0</v>
      </c>
      <c r="AA30" s="20" t="s">
        <v>1</v>
      </c>
      <c r="AB30" s="345">
        <v>0</v>
      </c>
      <c r="AC30" s="345">
        <v>0</v>
      </c>
      <c r="AD30" s="366">
        <v>0</v>
      </c>
      <c r="AE30" s="20" t="s">
        <v>1</v>
      </c>
      <c r="AF30" s="344">
        <v>0</v>
      </c>
      <c r="AG30" s="345">
        <v>0</v>
      </c>
      <c r="AH30" s="375">
        <v>0</v>
      </c>
      <c r="AI30" s="41" t="s">
        <v>1</v>
      </c>
      <c r="AJ30" s="312" t="s">
        <v>254</v>
      </c>
      <c r="AK30" s="67" t="s">
        <v>261</v>
      </c>
      <c r="AL30" s="183" t="s">
        <v>9</v>
      </c>
      <c r="AM30" s="41" t="s">
        <v>1</v>
      </c>
    </row>
    <row r="31" spans="1:39" ht="12.75">
      <c r="A31" s="168"/>
      <c r="B31" s="69" t="s">
        <v>117</v>
      </c>
      <c r="C31" s="70" t="s">
        <v>111</v>
      </c>
      <c r="D31" s="340">
        <v>0</v>
      </c>
      <c r="E31" s="341">
        <v>0</v>
      </c>
      <c r="F31" s="341">
        <v>0</v>
      </c>
      <c r="G31" s="5" t="s">
        <v>1</v>
      </c>
      <c r="H31" s="340">
        <v>0</v>
      </c>
      <c r="I31" s="341">
        <v>0</v>
      </c>
      <c r="J31" s="341">
        <v>0</v>
      </c>
      <c r="K31" s="88" t="s">
        <v>1</v>
      </c>
      <c r="L31" s="340">
        <v>0</v>
      </c>
      <c r="M31" s="341">
        <v>0</v>
      </c>
      <c r="N31" s="341">
        <v>0</v>
      </c>
      <c r="O31" s="20" t="s">
        <v>1</v>
      </c>
      <c r="P31" s="466">
        <f t="shared" si="0"/>
        <v>0</v>
      </c>
      <c r="Q31" s="457">
        <f t="shared" si="1"/>
        <v>0</v>
      </c>
      <c r="R31" s="458">
        <f t="shared" si="2"/>
        <v>0</v>
      </c>
      <c r="S31" s="20" t="s">
        <v>1</v>
      </c>
      <c r="T31" s="168">
        <f t="shared" si="3"/>
        <v>0</v>
      </c>
      <c r="U31" s="69">
        <f t="shared" si="4"/>
        <v>0</v>
      </c>
      <c r="V31" s="69">
        <f t="shared" si="5"/>
        <v>0</v>
      </c>
      <c r="W31" s="20" t="s">
        <v>1</v>
      </c>
      <c r="X31" s="468">
        <v>0</v>
      </c>
      <c r="Y31" s="349">
        <v>0</v>
      </c>
      <c r="Z31" s="367">
        <v>0</v>
      </c>
      <c r="AA31" s="20" t="s">
        <v>1</v>
      </c>
      <c r="AB31" s="341">
        <v>0</v>
      </c>
      <c r="AC31" s="341">
        <v>0</v>
      </c>
      <c r="AD31" s="364">
        <v>0</v>
      </c>
      <c r="AE31" s="20" t="s">
        <v>1</v>
      </c>
      <c r="AF31" s="340">
        <v>0</v>
      </c>
      <c r="AG31" s="341">
        <v>0</v>
      </c>
      <c r="AH31" s="373">
        <v>0</v>
      </c>
      <c r="AI31" s="41" t="s">
        <v>1</v>
      </c>
      <c r="AJ31" s="312" t="s">
        <v>254</v>
      </c>
      <c r="AK31" s="183" t="s">
        <v>261</v>
      </c>
      <c r="AL31" s="183" t="s">
        <v>12</v>
      </c>
      <c r="AM31" s="41" t="s">
        <v>1</v>
      </c>
    </row>
    <row r="32" spans="1:39" ht="12.75">
      <c r="A32" s="168"/>
      <c r="B32" s="150" t="s">
        <v>97</v>
      </c>
      <c r="C32" s="199" t="s">
        <v>9</v>
      </c>
      <c r="D32" s="344">
        <v>0</v>
      </c>
      <c r="E32" s="345">
        <v>0</v>
      </c>
      <c r="F32" s="345">
        <v>0</v>
      </c>
      <c r="G32" s="5" t="s">
        <v>1</v>
      </c>
      <c r="H32" s="344">
        <v>0</v>
      </c>
      <c r="I32" s="345">
        <v>0</v>
      </c>
      <c r="J32" s="345">
        <v>0</v>
      </c>
      <c r="K32" s="88" t="s">
        <v>1</v>
      </c>
      <c r="L32" s="344">
        <v>0</v>
      </c>
      <c r="M32" s="345">
        <v>0</v>
      </c>
      <c r="N32" s="345">
        <v>0</v>
      </c>
      <c r="O32" s="20" t="s">
        <v>1</v>
      </c>
      <c r="P32" s="465">
        <f t="shared" si="0"/>
        <v>0</v>
      </c>
      <c r="Q32" s="455">
        <f t="shared" si="1"/>
        <v>0</v>
      </c>
      <c r="R32" s="456">
        <f t="shared" si="2"/>
        <v>0</v>
      </c>
      <c r="S32" s="20" t="s">
        <v>1</v>
      </c>
      <c r="T32" s="168">
        <f t="shared" si="3"/>
        <v>0</v>
      </c>
      <c r="U32" s="69">
        <f t="shared" si="4"/>
        <v>0</v>
      </c>
      <c r="V32" s="69">
        <f t="shared" si="5"/>
        <v>0</v>
      </c>
      <c r="W32" s="20" t="s">
        <v>1</v>
      </c>
      <c r="X32" s="344">
        <v>0</v>
      </c>
      <c r="Y32" s="345">
        <v>0</v>
      </c>
      <c r="Z32" s="345">
        <v>0</v>
      </c>
      <c r="AA32" s="20" t="s">
        <v>1</v>
      </c>
      <c r="AB32" s="344">
        <v>0</v>
      </c>
      <c r="AC32" s="345">
        <v>0</v>
      </c>
      <c r="AD32" s="345">
        <v>0</v>
      </c>
      <c r="AE32" s="20" t="s">
        <v>1</v>
      </c>
      <c r="AF32" s="344">
        <v>0</v>
      </c>
      <c r="AG32" s="345">
        <v>0</v>
      </c>
      <c r="AH32" s="375">
        <v>0</v>
      </c>
      <c r="AI32" s="41" t="s">
        <v>1</v>
      </c>
      <c r="AJ32" s="312" t="s">
        <v>254</v>
      </c>
      <c r="AK32" s="183" t="s">
        <v>262</v>
      </c>
      <c r="AL32" s="183" t="s">
        <v>9</v>
      </c>
      <c r="AM32" s="41" t="s">
        <v>1</v>
      </c>
    </row>
    <row r="33" spans="1:39" ht="12.75">
      <c r="A33" s="207"/>
      <c r="B33" s="230"/>
      <c r="C33" s="70" t="s">
        <v>111</v>
      </c>
      <c r="D33" s="340">
        <v>0</v>
      </c>
      <c r="E33" s="341">
        <v>0</v>
      </c>
      <c r="F33" s="341">
        <v>0</v>
      </c>
      <c r="G33" s="5" t="s">
        <v>1</v>
      </c>
      <c r="H33" s="340">
        <v>0</v>
      </c>
      <c r="I33" s="341">
        <v>0</v>
      </c>
      <c r="J33" s="341">
        <v>0</v>
      </c>
      <c r="K33" s="88" t="s">
        <v>1</v>
      </c>
      <c r="L33" s="340">
        <v>0</v>
      </c>
      <c r="M33" s="341">
        <v>0</v>
      </c>
      <c r="N33" s="341">
        <v>0</v>
      </c>
      <c r="O33" s="20" t="s">
        <v>1</v>
      </c>
      <c r="P33" s="466">
        <f t="shared" si="0"/>
        <v>0</v>
      </c>
      <c r="Q33" s="457">
        <f t="shared" si="1"/>
        <v>0</v>
      </c>
      <c r="R33" s="458">
        <f t="shared" si="2"/>
        <v>0</v>
      </c>
      <c r="S33" s="20" t="s">
        <v>1</v>
      </c>
      <c r="T33" s="168">
        <f t="shared" si="3"/>
        <v>0</v>
      </c>
      <c r="U33" s="69">
        <f t="shared" si="4"/>
        <v>0</v>
      </c>
      <c r="V33" s="69">
        <f t="shared" si="5"/>
        <v>0</v>
      </c>
      <c r="W33" s="20" t="s">
        <v>1</v>
      </c>
      <c r="X33" s="340">
        <v>0</v>
      </c>
      <c r="Y33" s="341">
        <v>0</v>
      </c>
      <c r="Z33" s="341">
        <v>0</v>
      </c>
      <c r="AA33" s="20" t="s">
        <v>1</v>
      </c>
      <c r="AB33" s="340">
        <v>0</v>
      </c>
      <c r="AC33" s="341">
        <v>0</v>
      </c>
      <c r="AD33" s="341">
        <v>0</v>
      </c>
      <c r="AE33" s="20" t="s">
        <v>1</v>
      </c>
      <c r="AF33" s="340">
        <v>0</v>
      </c>
      <c r="AG33" s="341">
        <v>0</v>
      </c>
      <c r="AH33" s="373">
        <v>0</v>
      </c>
      <c r="AI33" s="41" t="s">
        <v>1</v>
      </c>
      <c r="AJ33" s="312" t="s">
        <v>254</v>
      </c>
      <c r="AK33" s="183" t="s">
        <v>262</v>
      </c>
      <c r="AL33" s="183" t="s">
        <v>12</v>
      </c>
      <c r="AM33" s="41" t="s">
        <v>1</v>
      </c>
    </row>
    <row r="34" spans="1:39" ht="12.75">
      <c r="A34" s="168"/>
      <c r="B34" s="150" t="s">
        <v>98</v>
      </c>
      <c r="C34" s="199" t="s">
        <v>9</v>
      </c>
      <c r="D34" s="344">
        <v>0</v>
      </c>
      <c r="E34" s="345">
        <v>0</v>
      </c>
      <c r="F34" s="345">
        <v>0</v>
      </c>
      <c r="G34" s="5" t="s">
        <v>1</v>
      </c>
      <c r="H34" s="344">
        <v>0</v>
      </c>
      <c r="I34" s="345">
        <v>0</v>
      </c>
      <c r="J34" s="345">
        <v>0</v>
      </c>
      <c r="K34" s="88" t="s">
        <v>1</v>
      </c>
      <c r="L34" s="344">
        <v>0</v>
      </c>
      <c r="M34" s="345">
        <v>0</v>
      </c>
      <c r="N34" s="345">
        <v>0</v>
      </c>
      <c r="O34" s="20" t="s">
        <v>1</v>
      </c>
      <c r="P34" s="465">
        <f t="shared" si="0"/>
        <v>0</v>
      </c>
      <c r="Q34" s="455">
        <f t="shared" si="1"/>
        <v>0</v>
      </c>
      <c r="R34" s="456">
        <f t="shared" si="2"/>
        <v>0</v>
      </c>
      <c r="S34" s="20" t="s">
        <v>1</v>
      </c>
      <c r="T34" s="168">
        <f t="shared" si="3"/>
        <v>0</v>
      </c>
      <c r="U34" s="69">
        <f t="shared" si="4"/>
        <v>0</v>
      </c>
      <c r="V34" s="69">
        <f t="shared" si="5"/>
        <v>0</v>
      </c>
      <c r="W34" s="20" t="s">
        <v>1</v>
      </c>
      <c r="X34" s="344">
        <v>0</v>
      </c>
      <c r="Y34" s="345">
        <v>0</v>
      </c>
      <c r="Z34" s="345">
        <v>0</v>
      </c>
      <c r="AA34" s="20" t="s">
        <v>1</v>
      </c>
      <c r="AB34" s="344">
        <v>0</v>
      </c>
      <c r="AC34" s="345">
        <v>0</v>
      </c>
      <c r="AD34" s="345">
        <v>0</v>
      </c>
      <c r="AE34" s="20" t="s">
        <v>1</v>
      </c>
      <c r="AF34" s="344">
        <v>0</v>
      </c>
      <c r="AG34" s="345">
        <v>0</v>
      </c>
      <c r="AH34" s="375">
        <v>0</v>
      </c>
      <c r="AI34" s="41" t="s">
        <v>1</v>
      </c>
      <c r="AJ34" s="312" t="s">
        <v>254</v>
      </c>
      <c r="AK34" s="183" t="s">
        <v>263</v>
      </c>
      <c r="AL34" s="183" t="s">
        <v>9</v>
      </c>
      <c r="AM34" s="41" t="s">
        <v>1</v>
      </c>
    </row>
    <row r="35" spans="1:39" ht="12.75">
      <c r="A35" s="168"/>
      <c r="B35" s="69"/>
      <c r="C35" s="70" t="s">
        <v>111</v>
      </c>
      <c r="D35" s="340">
        <v>0</v>
      </c>
      <c r="E35" s="341">
        <v>0</v>
      </c>
      <c r="F35" s="341">
        <v>0</v>
      </c>
      <c r="G35" s="5" t="s">
        <v>1</v>
      </c>
      <c r="H35" s="340">
        <v>0</v>
      </c>
      <c r="I35" s="341">
        <v>0</v>
      </c>
      <c r="J35" s="341">
        <v>0</v>
      </c>
      <c r="K35" s="88" t="s">
        <v>1</v>
      </c>
      <c r="L35" s="340">
        <v>0</v>
      </c>
      <c r="M35" s="341">
        <v>0</v>
      </c>
      <c r="N35" s="341">
        <v>0</v>
      </c>
      <c r="O35" s="20" t="s">
        <v>1</v>
      </c>
      <c r="P35" s="466">
        <f t="shared" si="0"/>
        <v>0</v>
      </c>
      <c r="Q35" s="457">
        <f t="shared" si="1"/>
        <v>0</v>
      </c>
      <c r="R35" s="458">
        <f t="shared" si="2"/>
        <v>0</v>
      </c>
      <c r="S35" s="20" t="s">
        <v>1</v>
      </c>
      <c r="T35" s="168">
        <f t="shared" si="3"/>
        <v>0</v>
      </c>
      <c r="U35" s="69">
        <f t="shared" si="4"/>
        <v>0</v>
      </c>
      <c r="V35" s="69">
        <f t="shared" si="5"/>
        <v>0</v>
      </c>
      <c r="W35" s="20" t="s">
        <v>1</v>
      </c>
      <c r="X35" s="340">
        <v>0</v>
      </c>
      <c r="Y35" s="341">
        <v>0</v>
      </c>
      <c r="Z35" s="341">
        <v>0</v>
      </c>
      <c r="AA35" s="20" t="s">
        <v>1</v>
      </c>
      <c r="AB35" s="340">
        <v>0</v>
      </c>
      <c r="AC35" s="341">
        <v>0</v>
      </c>
      <c r="AD35" s="341">
        <v>0</v>
      </c>
      <c r="AE35" s="20" t="s">
        <v>1</v>
      </c>
      <c r="AF35" s="340">
        <v>0</v>
      </c>
      <c r="AG35" s="341">
        <v>0</v>
      </c>
      <c r="AH35" s="373">
        <v>0</v>
      </c>
      <c r="AI35" s="41" t="s">
        <v>1</v>
      </c>
      <c r="AJ35" s="312" t="s">
        <v>254</v>
      </c>
      <c r="AK35" s="183" t="s">
        <v>263</v>
      </c>
      <c r="AL35" s="183" t="s">
        <v>12</v>
      </c>
      <c r="AM35" s="41" t="s">
        <v>1</v>
      </c>
    </row>
    <row r="36" spans="1:39" ht="12.75">
      <c r="A36" s="168"/>
      <c r="B36" s="150" t="s">
        <v>99</v>
      </c>
      <c r="C36" s="199" t="s">
        <v>9</v>
      </c>
      <c r="D36" s="344">
        <v>0</v>
      </c>
      <c r="E36" s="345">
        <v>0</v>
      </c>
      <c r="F36" s="345">
        <v>0</v>
      </c>
      <c r="G36" s="5" t="s">
        <v>1</v>
      </c>
      <c r="H36" s="344">
        <v>0</v>
      </c>
      <c r="I36" s="345">
        <v>0</v>
      </c>
      <c r="J36" s="345">
        <v>0</v>
      </c>
      <c r="K36" s="88" t="s">
        <v>1</v>
      </c>
      <c r="L36" s="344">
        <v>0</v>
      </c>
      <c r="M36" s="345">
        <v>0</v>
      </c>
      <c r="N36" s="345">
        <v>0</v>
      </c>
      <c r="O36" s="20" t="s">
        <v>1</v>
      </c>
      <c r="P36" s="465">
        <f t="shared" si="0"/>
        <v>0</v>
      </c>
      <c r="Q36" s="455">
        <f t="shared" si="1"/>
        <v>0</v>
      </c>
      <c r="R36" s="456">
        <f t="shared" si="2"/>
        <v>0</v>
      </c>
      <c r="S36" s="20" t="s">
        <v>1</v>
      </c>
      <c r="T36" s="168">
        <f t="shared" si="3"/>
        <v>0</v>
      </c>
      <c r="U36" s="69">
        <f t="shared" si="4"/>
        <v>0</v>
      </c>
      <c r="V36" s="69">
        <f t="shared" si="5"/>
        <v>0</v>
      </c>
      <c r="W36" s="20" t="s">
        <v>1</v>
      </c>
      <c r="X36" s="344">
        <v>0</v>
      </c>
      <c r="Y36" s="345">
        <v>0</v>
      </c>
      <c r="Z36" s="345">
        <v>0</v>
      </c>
      <c r="AA36" s="20" t="s">
        <v>1</v>
      </c>
      <c r="AB36" s="344">
        <v>0</v>
      </c>
      <c r="AC36" s="345">
        <v>0</v>
      </c>
      <c r="AD36" s="345">
        <v>0</v>
      </c>
      <c r="AE36" s="20" t="s">
        <v>1</v>
      </c>
      <c r="AF36" s="344">
        <v>0</v>
      </c>
      <c r="AG36" s="345">
        <v>0</v>
      </c>
      <c r="AH36" s="375">
        <v>0</v>
      </c>
      <c r="AI36" s="41" t="s">
        <v>1</v>
      </c>
      <c r="AJ36" s="312" t="s">
        <v>254</v>
      </c>
      <c r="AK36" s="183" t="s">
        <v>187</v>
      </c>
      <c r="AL36" s="183" t="s">
        <v>9</v>
      </c>
      <c r="AM36" s="41" t="s">
        <v>1</v>
      </c>
    </row>
    <row r="37" spans="1:39" ht="12.75">
      <c r="A37" s="168"/>
      <c r="B37" s="69" t="s">
        <v>89</v>
      </c>
      <c r="C37" s="70" t="s">
        <v>111</v>
      </c>
      <c r="D37" s="340">
        <v>0</v>
      </c>
      <c r="E37" s="341">
        <v>0</v>
      </c>
      <c r="F37" s="341">
        <v>0</v>
      </c>
      <c r="G37" s="5" t="s">
        <v>1</v>
      </c>
      <c r="H37" s="340">
        <v>0</v>
      </c>
      <c r="I37" s="341">
        <v>0</v>
      </c>
      <c r="J37" s="341">
        <v>0</v>
      </c>
      <c r="K37" s="88" t="s">
        <v>1</v>
      </c>
      <c r="L37" s="340">
        <v>0</v>
      </c>
      <c r="M37" s="341">
        <v>0</v>
      </c>
      <c r="N37" s="341">
        <v>0</v>
      </c>
      <c r="O37" s="20" t="s">
        <v>1</v>
      </c>
      <c r="P37" s="466">
        <f t="shared" si="0"/>
        <v>0</v>
      </c>
      <c r="Q37" s="457">
        <f t="shared" si="1"/>
        <v>0</v>
      </c>
      <c r="R37" s="458">
        <f t="shared" si="2"/>
        <v>0</v>
      </c>
      <c r="S37" s="20" t="s">
        <v>1</v>
      </c>
      <c r="T37" s="168">
        <f t="shared" si="3"/>
        <v>0</v>
      </c>
      <c r="U37" s="69">
        <f t="shared" si="4"/>
        <v>0</v>
      </c>
      <c r="V37" s="69">
        <f t="shared" si="5"/>
        <v>0</v>
      </c>
      <c r="W37" s="20" t="s">
        <v>1</v>
      </c>
      <c r="X37" s="340">
        <v>0</v>
      </c>
      <c r="Y37" s="341">
        <v>0</v>
      </c>
      <c r="Z37" s="341">
        <v>0</v>
      </c>
      <c r="AA37" s="20" t="s">
        <v>1</v>
      </c>
      <c r="AB37" s="340">
        <v>0</v>
      </c>
      <c r="AC37" s="341">
        <v>0</v>
      </c>
      <c r="AD37" s="341">
        <v>0</v>
      </c>
      <c r="AE37" s="20" t="s">
        <v>1</v>
      </c>
      <c r="AF37" s="340">
        <v>0</v>
      </c>
      <c r="AG37" s="341">
        <v>0</v>
      </c>
      <c r="AH37" s="373">
        <v>0</v>
      </c>
      <c r="AI37" s="41" t="s">
        <v>1</v>
      </c>
      <c r="AJ37" s="312" t="s">
        <v>254</v>
      </c>
      <c r="AK37" s="183" t="s">
        <v>187</v>
      </c>
      <c r="AL37" s="183" t="s">
        <v>12</v>
      </c>
      <c r="AM37" s="41" t="s">
        <v>1</v>
      </c>
    </row>
    <row r="38" spans="1:39" ht="12.75">
      <c r="A38" s="168"/>
      <c r="B38" s="150" t="s">
        <v>100</v>
      </c>
      <c r="C38" s="199" t="s">
        <v>9</v>
      </c>
      <c r="D38" s="344">
        <v>0</v>
      </c>
      <c r="E38" s="345">
        <v>0</v>
      </c>
      <c r="F38" s="345">
        <v>0</v>
      </c>
      <c r="G38" s="5" t="s">
        <v>1</v>
      </c>
      <c r="H38" s="344">
        <v>0</v>
      </c>
      <c r="I38" s="345">
        <v>0</v>
      </c>
      <c r="J38" s="345">
        <v>0</v>
      </c>
      <c r="K38" s="88" t="s">
        <v>1</v>
      </c>
      <c r="L38" s="344">
        <v>0</v>
      </c>
      <c r="M38" s="345">
        <v>0</v>
      </c>
      <c r="N38" s="345">
        <v>0</v>
      </c>
      <c r="O38" s="20" t="s">
        <v>1</v>
      </c>
      <c r="P38" s="465">
        <f t="shared" si="0"/>
        <v>0</v>
      </c>
      <c r="Q38" s="455">
        <f t="shared" si="1"/>
        <v>0</v>
      </c>
      <c r="R38" s="456">
        <f t="shared" si="2"/>
        <v>0</v>
      </c>
      <c r="S38" s="20" t="s">
        <v>1</v>
      </c>
      <c r="T38" s="168">
        <f t="shared" si="3"/>
        <v>0</v>
      </c>
      <c r="U38" s="69">
        <f t="shared" si="4"/>
        <v>0</v>
      </c>
      <c r="V38" s="69">
        <f t="shared" si="5"/>
        <v>0</v>
      </c>
      <c r="W38" s="20" t="s">
        <v>1</v>
      </c>
      <c r="X38" s="344">
        <v>0</v>
      </c>
      <c r="Y38" s="345">
        <v>0</v>
      </c>
      <c r="Z38" s="345">
        <v>0</v>
      </c>
      <c r="AA38" s="20" t="s">
        <v>1</v>
      </c>
      <c r="AB38" s="344">
        <v>0</v>
      </c>
      <c r="AC38" s="345">
        <v>0</v>
      </c>
      <c r="AD38" s="345">
        <v>0</v>
      </c>
      <c r="AE38" s="20" t="s">
        <v>1</v>
      </c>
      <c r="AF38" s="344">
        <v>0</v>
      </c>
      <c r="AG38" s="345">
        <v>0</v>
      </c>
      <c r="AH38" s="375">
        <v>0</v>
      </c>
      <c r="AI38" s="41" t="s">
        <v>1</v>
      </c>
      <c r="AJ38" s="312" t="s">
        <v>254</v>
      </c>
      <c r="AK38" s="183" t="s">
        <v>264</v>
      </c>
      <c r="AL38" s="183" t="s">
        <v>9</v>
      </c>
      <c r="AM38" s="41" t="s">
        <v>1</v>
      </c>
    </row>
    <row r="39" spans="1:39" ht="12.75">
      <c r="A39" s="168"/>
      <c r="B39" s="69"/>
      <c r="C39" s="70" t="s">
        <v>111</v>
      </c>
      <c r="D39" s="340">
        <v>0</v>
      </c>
      <c r="E39" s="341">
        <v>0</v>
      </c>
      <c r="F39" s="341">
        <v>0</v>
      </c>
      <c r="G39" s="5" t="s">
        <v>1</v>
      </c>
      <c r="H39" s="340">
        <v>0</v>
      </c>
      <c r="I39" s="341">
        <v>0</v>
      </c>
      <c r="J39" s="341">
        <v>0</v>
      </c>
      <c r="K39" s="88" t="s">
        <v>1</v>
      </c>
      <c r="L39" s="340">
        <v>0</v>
      </c>
      <c r="M39" s="341">
        <v>0</v>
      </c>
      <c r="N39" s="341">
        <v>0</v>
      </c>
      <c r="O39" s="20" t="s">
        <v>1</v>
      </c>
      <c r="P39" s="466">
        <f t="shared" si="0"/>
        <v>0</v>
      </c>
      <c r="Q39" s="457">
        <f t="shared" si="1"/>
        <v>0</v>
      </c>
      <c r="R39" s="458">
        <f t="shared" si="2"/>
        <v>0</v>
      </c>
      <c r="S39" s="20" t="s">
        <v>1</v>
      </c>
      <c r="T39" s="168">
        <f t="shared" si="3"/>
        <v>0</v>
      </c>
      <c r="U39" s="69">
        <f t="shared" si="4"/>
        <v>0</v>
      </c>
      <c r="V39" s="69">
        <f t="shared" si="5"/>
        <v>0</v>
      </c>
      <c r="W39" s="20" t="s">
        <v>1</v>
      </c>
      <c r="X39" s="340">
        <v>0</v>
      </c>
      <c r="Y39" s="341">
        <v>0</v>
      </c>
      <c r="Z39" s="341">
        <v>0</v>
      </c>
      <c r="AA39" s="20" t="s">
        <v>1</v>
      </c>
      <c r="AB39" s="340">
        <v>0</v>
      </c>
      <c r="AC39" s="341">
        <v>0</v>
      </c>
      <c r="AD39" s="341">
        <v>0</v>
      </c>
      <c r="AE39" s="20" t="s">
        <v>1</v>
      </c>
      <c r="AF39" s="340">
        <v>0</v>
      </c>
      <c r="AG39" s="341">
        <v>0</v>
      </c>
      <c r="AH39" s="373">
        <v>0</v>
      </c>
      <c r="AI39" s="41" t="s">
        <v>1</v>
      </c>
      <c r="AJ39" s="312" t="s">
        <v>254</v>
      </c>
      <c r="AK39" s="183" t="s">
        <v>264</v>
      </c>
      <c r="AL39" s="183" t="s">
        <v>12</v>
      </c>
      <c r="AM39" s="41" t="s">
        <v>1</v>
      </c>
    </row>
    <row r="40" spans="1:39" ht="12.75">
      <c r="A40" s="168"/>
      <c r="B40" s="150" t="s">
        <v>101</v>
      </c>
      <c r="C40" s="199" t="s">
        <v>9</v>
      </c>
      <c r="D40" s="344">
        <v>0</v>
      </c>
      <c r="E40" s="345">
        <v>0</v>
      </c>
      <c r="F40" s="345">
        <v>0</v>
      </c>
      <c r="G40" s="5" t="s">
        <v>1</v>
      </c>
      <c r="H40" s="344">
        <v>0</v>
      </c>
      <c r="I40" s="345">
        <v>0</v>
      </c>
      <c r="J40" s="345">
        <v>0</v>
      </c>
      <c r="K40" s="88" t="s">
        <v>1</v>
      </c>
      <c r="L40" s="344">
        <v>0</v>
      </c>
      <c r="M40" s="345">
        <v>0</v>
      </c>
      <c r="N40" s="345">
        <v>0</v>
      </c>
      <c r="O40" s="20" t="s">
        <v>1</v>
      </c>
      <c r="P40" s="465">
        <f t="shared" si="0"/>
        <v>0</v>
      </c>
      <c r="Q40" s="455">
        <f t="shared" si="1"/>
        <v>0</v>
      </c>
      <c r="R40" s="456">
        <f t="shared" si="2"/>
        <v>0</v>
      </c>
      <c r="S40" s="20" t="s">
        <v>1</v>
      </c>
      <c r="T40" s="168">
        <f t="shared" si="3"/>
        <v>0</v>
      </c>
      <c r="U40" s="69">
        <f t="shared" si="4"/>
        <v>0</v>
      </c>
      <c r="V40" s="69">
        <f t="shared" si="5"/>
        <v>0</v>
      </c>
      <c r="W40" s="20" t="s">
        <v>1</v>
      </c>
      <c r="X40" s="344">
        <v>0</v>
      </c>
      <c r="Y40" s="345">
        <v>0</v>
      </c>
      <c r="Z40" s="345">
        <v>0</v>
      </c>
      <c r="AA40" s="20" t="s">
        <v>1</v>
      </c>
      <c r="AB40" s="344">
        <v>0</v>
      </c>
      <c r="AC40" s="345">
        <v>0</v>
      </c>
      <c r="AD40" s="345">
        <v>0</v>
      </c>
      <c r="AE40" s="20" t="s">
        <v>1</v>
      </c>
      <c r="AF40" s="344">
        <v>0</v>
      </c>
      <c r="AG40" s="345">
        <v>0</v>
      </c>
      <c r="AH40" s="375">
        <v>0</v>
      </c>
      <c r="AI40" s="41" t="s">
        <v>1</v>
      </c>
      <c r="AJ40" s="312" t="s">
        <v>254</v>
      </c>
      <c r="AK40" s="183" t="s">
        <v>265</v>
      </c>
      <c r="AL40" s="183" t="s">
        <v>9</v>
      </c>
      <c r="AM40" s="41" t="s">
        <v>1</v>
      </c>
    </row>
    <row r="41" spans="1:39" ht="12.75">
      <c r="A41" s="168"/>
      <c r="B41" s="158"/>
      <c r="C41" s="70" t="s">
        <v>111</v>
      </c>
      <c r="D41" s="340">
        <v>0</v>
      </c>
      <c r="E41" s="341">
        <v>0</v>
      </c>
      <c r="F41" s="341">
        <v>0</v>
      </c>
      <c r="G41" s="5" t="s">
        <v>1</v>
      </c>
      <c r="H41" s="340">
        <v>0</v>
      </c>
      <c r="I41" s="341">
        <v>0</v>
      </c>
      <c r="J41" s="341">
        <v>0</v>
      </c>
      <c r="K41" s="88" t="s">
        <v>1</v>
      </c>
      <c r="L41" s="340">
        <v>0</v>
      </c>
      <c r="M41" s="341">
        <v>0</v>
      </c>
      <c r="N41" s="341">
        <v>0</v>
      </c>
      <c r="O41" s="20" t="s">
        <v>1</v>
      </c>
      <c r="P41" s="466">
        <f t="shared" si="0"/>
        <v>0</v>
      </c>
      <c r="Q41" s="457">
        <f t="shared" si="1"/>
        <v>0</v>
      </c>
      <c r="R41" s="458">
        <f t="shared" si="2"/>
        <v>0</v>
      </c>
      <c r="S41" s="20" t="s">
        <v>1</v>
      </c>
      <c r="T41" s="168">
        <f t="shared" si="3"/>
        <v>0</v>
      </c>
      <c r="U41" s="69">
        <f t="shared" si="4"/>
        <v>0</v>
      </c>
      <c r="V41" s="69">
        <f t="shared" si="5"/>
        <v>0</v>
      </c>
      <c r="W41" s="20" t="s">
        <v>1</v>
      </c>
      <c r="X41" s="340">
        <v>0</v>
      </c>
      <c r="Y41" s="341">
        <v>0</v>
      </c>
      <c r="Z41" s="341">
        <v>0</v>
      </c>
      <c r="AA41" s="20" t="s">
        <v>1</v>
      </c>
      <c r="AB41" s="340">
        <v>0</v>
      </c>
      <c r="AC41" s="341">
        <v>0</v>
      </c>
      <c r="AD41" s="341">
        <v>0</v>
      </c>
      <c r="AE41" s="20" t="s">
        <v>1</v>
      </c>
      <c r="AF41" s="340">
        <v>0</v>
      </c>
      <c r="AG41" s="341">
        <v>0</v>
      </c>
      <c r="AH41" s="373">
        <v>0</v>
      </c>
      <c r="AI41" s="41" t="s">
        <v>1</v>
      </c>
      <c r="AJ41" s="312" t="s">
        <v>254</v>
      </c>
      <c r="AK41" s="183" t="s">
        <v>265</v>
      </c>
      <c r="AL41" s="183" t="s">
        <v>12</v>
      </c>
      <c r="AM41" s="41" t="s">
        <v>1</v>
      </c>
    </row>
    <row r="42" spans="1:39" ht="12.75">
      <c r="A42" s="168"/>
      <c r="B42" s="69" t="s">
        <v>102</v>
      </c>
      <c r="C42" s="199" t="s">
        <v>9</v>
      </c>
      <c r="D42" s="344">
        <v>0</v>
      </c>
      <c r="E42" s="345">
        <v>0</v>
      </c>
      <c r="F42" s="345">
        <v>0</v>
      </c>
      <c r="G42" s="5" t="s">
        <v>1</v>
      </c>
      <c r="H42" s="344">
        <v>0</v>
      </c>
      <c r="I42" s="345">
        <v>0</v>
      </c>
      <c r="J42" s="345">
        <v>0</v>
      </c>
      <c r="K42" s="88" t="s">
        <v>1</v>
      </c>
      <c r="L42" s="344">
        <v>0</v>
      </c>
      <c r="M42" s="345">
        <v>0</v>
      </c>
      <c r="N42" s="345">
        <v>0</v>
      </c>
      <c r="O42" s="20" t="s">
        <v>1</v>
      </c>
      <c r="P42" s="465">
        <f t="shared" si="0"/>
        <v>0</v>
      </c>
      <c r="Q42" s="455">
        <f t="shared" si="1"/>
        <v>0</v>
      </c>
      <c r="R42" s="456">
        <f t="shared" si="2"/>
        <v>0</v>
      </c>
      <c r="S42" s="20" t="s">
        <v>1</v>
      </c>
      <c r="T42" s="168">
        <f t="shared" si="3"/>
        <v>0</v>
      </c>
      <c r="U42" s="69">
        <f t="shared" si="4"/>
        <v>0</v>
      </c>
      <c r="V42" s="69">
        <f t="shared" si="5"/>
        <v>0</v>
      </c>
      <c r="W42" s="20" t="s">
        <v>1</v>
      </c>
      <c r="X42" s="344">
        <v>0</v>
      </c>
      <c r="Y42" s="345">
        <v>0</v>
      </c>
      <c r="Z42" s="345">
        <v>0</v>
      </c>
      <c r="AA42" s="20" t="s">
        <v>1</v>
      </c>
      <c r="AB42" s="344">
        <v>0</v>
      </c>
      <c r="AC42" s="345">
        <v>0</v>
      </c>
      <c r="AD42" s="345">
        <v>0</v>
      </c>
      <c r="AE42" s="20" t="s">
        <v>1</v>
      </c>
      <c r="AF42" s="344">
        <v>0</v>
      </c>
      <c r="AG42" s="345">
        <v>0</v>
      </c>
      <c r="AH42" s="375">
        <v>0</v>
      </c>
      <c r="AI42" s="41" t="s">
        <v>1</v>
      </c>
      <c r="AJ42" s="312" t="s">
        <v>254</v>
      </c>
      <c r="AK42" s="183" t="s">
        <v>188</v>
      </c>
      <c r="AL42" s="183" t="s">
        <v>9</v>
      </c>
      <c r="AM42" s="41" t="s">
        <v>1</v>
      </c>
    </row>
    <row r="43" spans="1:39" ht="12.75">
      <c r="A43" s="168"/>
      <c r="B43" s="69" t="s">
        <v>89</v>
      </c>
      <c r="C43" s="70" t="s">
        <v>111</v>
      </c>
      <c r="D43" s="340">
        <v>0</v>
      </c>
      <c r="E43" s="341">
        <v>0</v>
      </c>
      <c r="F43" s="341">
        <v>0</v>
      </c>
      <c r="G43" s="5" t="s">
        <v>1</v>
      </c>
      <c r="H43" s="340">
        <v>0</v>
      </c>
      <c r="I43" s="341">
        <v>0</v>
      </c>
      <c r="J43" s="341">
        <v>0</v>
      </c>
      <c r="K43" s="88" t="s">
        <v>1</v>
      </c>
      <c r="L43" s="340">
        <v>0</v>
      </c>
      <c r="M43" s="341">
        <v>0</v>
      </c>
      <c r="N43" s="341">
        <v>0</v>
      </c>
      <c r="O43" s="20" t="s">
        <v>1</v>
      </c>
      <c r="P43" s="466">
        <f t="shared" si="0"/>
        <v>0</v>
      </c>
      <c r="Q43" s="457">
        <f t="shared" si="1"/>
        <v>0</v>
      </c>
      <c r="R43" s="458">
        <f t="shared" si="2"/>
        <v>0</v>
      </c>
      <c r="S43" s="20" t="s">
        <v>1</v>
      </c>
      <c r="T43" s="168">
        <f t="shared" si="3"/>
        <v>0</v>
      </c>
      <c r="U43" s="69">
        <f t="shared" si="4"/>
        <v>0</v>
      </c>
      <c r="V43" s="69">
        <f t="shared" si="5"/>
        <v>0</v>
      </c>
      <c r="W43" s="20" t="s">
        <v>1</v>
      </c>
      <c r="X43" s="340">
        <v>0</v>
      </c>
      <c r="Y43" s="341">
        <v>0</v>
      </c>
      <c r="Z43" s="341">
        <v>0</v>
      </c>
      <c r="AA43" s="20" t="s">
        <v>1</v>
      </c>
      <c r="AB43" s="340">
        <v>0</v>
      </c>
      <c r="AC43" s="341">
        <v>0</v>
      </c>
      <c r="AD43" s="341">
        <v>0</v>
      </c>
      <c r="AE43" s="20" t="s">
        <v>1</v>
      </c>
      <c r="AF43" s="340">
        <v>0</v>
      </c>
      <c r="AG43" s="341">
        <v>0</v>
      </c>
      <c r="AH43" s="373">
        <v>0</v>
      </c>
      <c r="AI43" s="41" t="s">
        <v>1</v>
      </c>
      <c r="AJ43" s="312" t="s">
        <v>254</v>
      </c>
      <c r="AK43" s="183" t="s">
        <v>188</v>
      </c>
      <c r="AL43" s="183" t="s">
        <v>12</v>
      </c>
      <c r="AM43" s="41" t="s">
        <v>1</v>
      </c>
    </row>
    <row r="44" spans="1:39" ht="12.75">
      <c r="A44" s="168"/>
      <c r="B44" s="150" t="s">
        <v>4</v>
      </c>
      <c r="C44" s="199" t="s">
        <v>9</v>
      </c>
      <c r="D44" s="344">
        <v>0</v>
      </c>
      <c r="E44" s="345">
        <v>0</v>
      </c>
      <c r="F44" s="345">
        <v>0</v>
      </c>
      <c r="G44" s="5" t="s">
        <v>1</v>
      </c>
      <c r="H44" s="344">
        <v>0</v>
      </c>
      <c r="I44" s="345">
        <v>0</v>
      </c>
      <c r="J44" s="345">
        <v>0</v>
      </c>
      <c r="K44" s="88" t="s">
        <v>1</v>
      </c>
      <c r="L44" s="344">
        <v>0</v>
      </c>
      <c r="M44" s="345">
        <v>0</v>
      </c>
      <c r="N44" s="345">
        <v>0</v>
      </c>
      <c r="O44" s="20" t="s">
        <v>1</v>
      </c>
      <c r="P44" s="462">
        <f t="shared" si="0"/>
        <v>0</v>
      </c>
      <c r="Q44" s="463">
        <f t="shared" si="1"/>
        <v>0</v>
      </c>
      <c r="R44" s="464">
        <f t="shared" si="2"/>
        <v>0</v>
      </c>
      <c r="S44" s="20" t="s">
        <v>1</v>
      </c>
      <c r="T44" s="168">
        <f t="shared" si="3"/>
        <v>0</v>
      </c>
      <c r="U44" s="69">
        <f t="shared" si="4"/>
        <v>0</v>
      </c>
      <c r="V44" s="69">
        <f t="shared" si="5"/>
        <v>0</v>
      </c>
      <c r="W44" s="20" t="s">
        <v>1</v>
      </c>
      <c r="X44" s="344">
        <v>0</v>
      </c>
      <c r="Y44" s="345">
        <v>0</v>
      </c>
      <c r="Z44" s="345">
        <v>0</v>
      </c>
      <c r="AA44" s="20" t="s">
        <v>1</v>
      </c>
      <c r="AB44" s="344">
        <v>0</v>
      </c>
      <c r="AC44" s="345">
        <v>0</v>
      </c>
      <c r="AD44" s="345">
        <v>0</v>
      </c>
      <c r="AE44" s="20" t="s">
        <v>1</v>
      </c>
      <c r="AF44" s="344">
        <v>0</v>
      </c>
      <c r="AG44" s="345">
        <v>0</v>
      </c>
      <c r="AH44" s="375">
        <v>0</v>
      </c>
      <c r="AI44" s="41" t="s">
        <v>1</v>
      </c>
      <c r="AJ44" s="312" t="s">
        <v>254</v>
      </c>
      <c r="AK44" s="183" t="s">
        <v>266</v>
      </c>
      <c r="AL44" s="183" t="s">
        <v>9</v>
      </c>
      <c r="AM44" s="41" t="s">
        <v>1</v>
      </c>
    </row>
    <row r="45" spans="1:39" ht="13.5" thickBot="1">
      <c r="A45" s="168"/>
      <c r="B45" s="69"/>
      <c r="C45" s="70" t="s">
        <v>111</v>
      </c>
      <c r="D45" s="340">
        <v>0</v>
      </c>
      <c r="E45" s="341">
        <v>0</v>
      </c>
      <c r="F45" s="341">
        <v>0</v>
      </c>
      <c r="G45" s="5" t="s">
        <v>1</v>
      </c>
      <c r="H45" s="340">
        <v>0</v>
      </c>
      <c r="I45" s="341">
        <v>0</v>
      </c>
      <c r="J45" s="341">
        <v>0</v>
      </c>
      <c r="K45" s="88" t="s">
        <v>1</v>
      </c>
      <c r="L45" s="340">
        <v>0</v>
      </c>
      <c r="M45" s="341">
        <v>0</v>
      </c>
      <c r="N45" s="341">
        <v>0</v>
      </c>
      <c r="O45" s="20" t="s">
        <v>1</v>
      </c>
      <c r="P45" s="467">
        <f t="shared" si="0"/>
        <v>0</v>
      </c>
      <c r="Q45" s="459">
        <f t="shared" si="1"/>
        <v>0</v>
      </c>
      <c r="R45" s="460">
        <f t="shared" si="2"/>
        <v>0</v>
      </c>
      <c r="S45" s="20" t="s">
        <v>1</v>
      </c>
      <c r="T45" s="168">
        <f t="shared" si="3"/>
        <v>0</v>
      </c>
      <c r="U45" s="69">
        <f t="shared" si="4"/>
        <v>0</v>
      </c>
      <c r="V45" s="69">
        <f t="shared" si="5"/>
        <v>0</v>
      </c>
      <c r="W45" s="20" t="s">
        <v>1</v>
      </c>
      <c r="X45" s="340">
        <v>0</v>
      </c>
      <c r="Y45" s="341">
        <v>0</v>
      </c>
      <c r="Z45" s="341">
        <v>0</v>
      </c>
      <c r="AA45" s="20" t="s">
        <v>1</v>
      </c>
      <c r="AB45" s="340">
        <v>0</v>
      </c>
      <c r="AC45" s="341">
        <v>0</v>
      </c>
      <c r="AD45" s="341">
        <v>0</v>
      </c>
      <c r="AE45" s="20" t="s">
        <v>1</v>
      </c>
      <c r="AF45" s="340">
        <v>0</v>
      </c>
      <c r="AG45" s="341">
        <v>0</v>
      </c>
      <c r="AH45" s="373">
        <v>0</v>
      </c>
      <c r="AI45" s="41" t="s">
        <v>1</v>
      </c>
      <c r="AJ45" s="312" t="s">
        <v>254</v>
      </c>
      <c r="AK45" s="183" t="s">
        <v>266</v>
      </c>
      <c r="AL45" s="183" t="s">
        <v>12</v>
      </c>
      <c r="AM45" s="41" t="s">
        <v>1</v>
      </c>
    </row>
    <row r="46" spans="1:39" ht="12.75">
      <c r="A46" s="210" t="s">
        <v>106</v>
      </c>
      <c r="B46" s="221"/>
      <c r="C46" s="211" t="s">
        <v>9</v>
      </c>
      <c r="D46" s="350">
        <f aca="true" t="shared" si="6" ref="D46:F47">D16+D18+D20+D22+D24+D26+D28+D30+D32+D34+D36+D38+D40+D42+D44</f>
        <v>0</v>
      </c>
      <c r="E46" s="350">
        <f t="shared" si="6"/>
        <v>0</v>
      </c>
      <c r="F46" s="351">
        <f t="shared" si="6"/>
        <v>0</v>
      </c>
      <c r="G46" s="24" t="s">
        <v>1</v>
      </c>
      <c r="H46" s="368">
        <f aca="true" t="shared" si="7" ref="H46:J47">H16+H18+H20+H22+H24+H26+H28+H30+H32+H34+H36+H38+H40+H42+H44</f>
        <v>0</v>
      </c>
      <c r="I46" s="350">
        <f t="shared" si="7"/>
        <v>0</v>
      </c>
      <c r="J46" s="351">
        <f t="shared" si="7"/>
        <v>0</v>
      </c>
      <c r="K46" s="88" t="s">
        <v>1</v>
      </c>
      <c r="L46" s="368">
        <f aca="true" t="shared" si="8" ref="L46:N47">L16+L18+L20+L22+L24+L26+L28+L30+L32+L34+L36+L38+L40+L42+L44</f>
        <v>0</v>
      </c>
      <c r="M46" s="350">
        <f t="shared" si="8"/>
        <v>0</v>
      </c>
      <c r="N46" s="351">
        <f t="shared" si="8"/>
        <v>0</v>
      </c>
      <c r="O46" s="20" t="s">
        <v>1</v>
      </c>
      <c r="P46" s="465">
        <f aca="true" t="shared" si="9" ref="P46:R47">P16+P18+P20+P22+P24+P26+P28+P30+P32+P34+P36+P38+P40+P42+P44</f>
        <v>0</v>
      </c>
      <c r="Q46" s="455">
        <f t="shared" si="9"/>
        <v>0</v>
      </c>
      <c r="R46" s="456">
        <f t="shared" si="9"/>
        <v>0</v>
      </c>
      <c r="S46" s="20" t="s">
        <v>1</v>
      </c>
      <c r="T46" s="168">
        <f aca="true" t="shared" si="10" ref="T46:V47">T16+T18+T20+T22+T24+T26+T28+T30+T32+T34+T36+T38+T40+T42+T44</f>
        <v>0</v>
      </c>
      <c r="U46" s="69">
        <f t="shared" si="10"/>
        <v>0</v>
      </c>
      <c r="V46" s="69">
        <f t="shared" si="10"/>
        <v>0</v>
      </c>
      <c r="W46" s="20" t="s">
        <v>1</v>
      </c>
      <c r="X46" s="368">
        <f aca="true" t="shared" si="11" ref="X46:Z47">X16+X18+X20+X22+X24+X26+X28+X30+X32+X34+X36+X38+X40+X42+X44</f>
        <v>0</v>
      </c>
      <c r="Y46" s="350">
        <f t="shared" si="11"/>
        <v>0</v>
      </c>
      <c r="Z46" s="350">
        <f t="shared" si="11"/>
        <v>0</v>
      </c>
      <c r="AA46" s="20" t="s">
        <v>1</v>
      </c>
      <c r="AB46" s="368">
        <f aca="true" t="shared" si="12" ref="AB46:AD47">AB16+AB18+AB20+AB22+AB24+AB26+AB28+AB30+AB32+AB34+AB36+AB38+AB40+AB42+AB44</f>
        <v>0</v>
      </c>
      <c r="AC46" s="350">
        <f t="shared" si="12"/>
        <v>0</v>
      </c>
      <c r="AD46" s="350">
        <f t="shared" si="12"/>
        <v>0</v>
      </c>
      <c r="AE46" s="20" t="s">
        <v>1</v>
      </c>
      <c r="AF46" s="368">
        <f aca="true" t="shared" si="13" ref="AF46:AH47">AF16+AF18+AF20+AF22+AF24+AF26+AF28+AF30+AF32+AF34+AF36+AF38+AF40+AF42+AF44</f>
        <v>0</v>
      </c>
      <c r="AG46" s="350">
        <f t="shared" si="13"/>
        <v>0</v>
      </c>
      <c r="AH46" s="376">
        <f t="shared" si="13"/>
        <v>0</v>
      </c>
      <c r="AI46" s="41" t="s">
        <v>1</v>
      </c>
      <c r="AJ46" s="41"/>
      <c r="AK46" s="183"/>
      <c r="AL46" s="183"/>
      <c r="AM46" s="41" t="s">
        <v>1</v>
      </c>
    </row>
    <row r="47" spans="1:39" ht="12.75">
      <c r="A47" s="212"/>
      <c r="B47" s="185"/>
      <c r="C47" s="213" t="s">
        <v>111</v>
      </c>
      <c r="D47" s="348">
        <f t="shared" si="6"/>
        <v>0</v>
      </c>
      <c r="E47" s="348">
        <f t="shared" si="6"/>
        <v>0</v>
      </c>
      <c r="F47" s="352">
        <f t="shared" si="6"/>
        <v>0</v>
      </c>
      <c r="G47" s="24" t="s">
        <v>1</v>
      </c>
      <c r="H47" s="355">
        <f t="shared" si="7"/>
        <v>0</v>
      </c>
      <c r="I47" s="348">
        <f t="shared" si="7"/>
        <v>0</v>
      </c>
      <c r="J47" s="352">
        <f t="shared" si="7"/>
        <v>0</v>
      </c>
      <c r="K47" s="88" t="s">
        <v>1</v>
      </c>
      <c r="L47" s="355">
        <f t="shared" si="8"/>
        <v>0</v>
      </c>
      <c r="M47" s="348">
        <f t="shared" si="8"/>
        <v>0</v>
      </c>
      <c r="N47" s="352">
        <f t="shared" si="8"/>
        <v>0</v>
      </c>
      <c r="O47" s="20" t="s">
        <v>1</v>
      </c>
      <c r="P47" s="466">
        <f t="shared" si="9"/>
        <v>0</v>
      </c>
      <c r="Q47" s="457">
        <f t="shared" si="9"/>
        <v>0</v>
      </c>
      <c r="R47" s="458">
        <f t="shared" si="9"/>
        <v>0</v>
      </c>
      <c r="S47" s="20" t="s">
        <v>1</v>
      </c>
      <c r="T47" s="165">
        <f t="shared" si="10"/>
        <v>0</v>
      </c>
      <c r="U47" s="155">
        <f t="shared" si="10"/>
        <v>0</v>
      </c>
      <c r="V47" s="155">
        <f t="shared" si="10"/>
        <v>0</v>
      </c>
      <c r="W47" s="92" t="s">
        <v>1</v>
      </c>
      <c r="X47" s="355">
        <f t="shared" si="11"/>
        <v>0</v>
      </c>
      <c r="Y47" s="348">
        <f t="shared" si="11"/>
        <v>0</v>
      </c>
      <c r="Z47" s="348">
        <f t="shared" si="11"/>
        <v>0</v>
      </c>
      <c r="AA47" s="20" t="s">
        <v>1</v>
      </c>
      <c r="AB47" s="355">
        <f t="shared" si="12"/>
        <v>0</v>
      </c>
      <c r="AC47" s="348">
        <f t="shared" si="12"/>
        <v>0</v>
      </c>
      <c r="AD47" s="348">
        <f t="shared" si="12"/>
        <v>0</v>
      </c>
      <c r="AE47" s="20" t="s">
        <v>1</v>
      </c>
      <c r="AF47" s="355">
        <f t="shared" si="13"/>
        <v>0</v>
      </c>
      <c r="AG47" s="348">
        <f t="shared" si="13"/>
        <v>0</v>
      </c>
      <c r="AH47" s="377">
        <f t="shared" si="13"/>
        <v>0</v>
      </c>
      <c r="AI47" s="41" t="s">
        <v>1</v>
      </c>
      <c r="AJ47" s="41"/>
      <c r="AK47" s="183"/>
      <c r="AL47" s="183"/>
      <c r="AM47" s="41" t="s">
        <v>1</v>
      </c>
    </row>
    <row r="48" spans="1:39" ht="13.5" thickBot="1">
      <c r="A48" s="180"/>
      <c r="B48" s="181"/>
      <c r="C48" s="215" t="s">
        <v>23</v>
      </c>
      <c r="D48" s="358">
        <f>SUM(D46:D47)</f>
        <v>0</v>
      </c>
      <c r="E48" s="359">
        <f>SUM(E46:E47)</f>
        <v>0</v>
      </c>
      <c r="F48" s="372">
        <f>SUM(F46:F47)</f>
        <v>0</v>
      </c>
      <c r="G48" s="76" t="s">
        <v>1</v>
      </c>
      <c r="H48" s="358">
        <f>SUM(H46:H47)</f>
        <v>0</v>
      </c>
      <c r="I48" s="359">
        <f>SUM(I46:I47)</f>
        <v>0</v>
      </c>
      <c r="J48" s="372">
        <f>SUM(J46:J47)</f>
        <v>0</v>
      </c>
      <c r="K48" s="86" t="s">
        <v>1</v>
      </c>
      <c r="L48" s="358">
        <f>SUM(L46:L47)</f>
        <v>0</v>
      </c>
      <c r="M48" s="359">
        <f>SUM(M46:M47)</f>
        <v>0</v>
      </c>
      <c r="N48" s="372">
        <f>SUM(N46:N47)</f>
        <v>0</v>
      </c>
      <c r="O48" s="77" t="s">
        <v>1</v>
      </c>
      <c r="P48" s="467">
        <f>SUM(P46:P47)</f>
        <v>0</v>
      </c>
      <c r="Q48" s="459">
        <f>SUM(Q46:Q47)</f>
        <v>0</v>
      </c>
      <c r="R48" s="460">
        <f>SUM(R46:R47)</f>
        <v>0</v>
      </c>
      <c r="S48" s="77" t="s">
        <v>1</v>
      </c>
      <c r="T48" s="180">
        <f>SUM(T46:T47)</f>
        <v>0</v>
      </c>
      <c r="U48" s="181">
        <f>SUM(U46:U47)</f>
        <v>0</v>
      </c>
      <c r="V48" s="181">
        <f>SUM(V46:V47)</f>
        <v>0</v>
      </c>
      <c r="W48" s="77" t="s">
        <v>1</v>
      </c>
      <c r="X48" s="358">
        <f>SUM(X46:X47)</f>
        <v>0</v>
      </c>
      <c r="Y48" s="359">
        <f>SUM(Y46:Y47)</f>
        <v>0</v>
      </c>
      <c r="Z48" s="359">
        <f>SUM(Z46:Z47)</f>
        <v>0</v>
      </c>
      <c r="AA48" s="77" t="s">
        <v>1</v>
      </c>
      <c r="AB48" s="358">
        <f>SUM(AB46:AB47)</f>
        <v>0</v>
      </c>
      <c r="AC48" s="359">
        <f>SUM(AC46:AC47)</f>
        <v>0</v>
      </c>
      <c r="AD48" s="359">
        <f>SUM(AD46:AD47)</f>
        <v>0</v>
      </c>
      <c r="AE48" s="77" t="s">
        <v>1</v>
      </c>
      <c r="AF48" s="358">
        <f>SUM(AF46:AF47)</f>
        <v>0</v>
      </c>
      <c r="AG48" s="359">
        <f>SUM(AG46:AG47)</f>
        <v>0</v>
      </c>
      <c r="AH48" s="380">
        <f>SUM(AH46:AH47)</f>
        <v>0</v>
      </c>
      <c r="AI48" s="41" t="s">
        <v>1</v>
      </c>
      <c r="AJ48" s="41"/>
      <c r="AK48" s="183"/>
      <c r="AL48" s="183"/>
      <c r="AM48" s="41" t="s">
        <v>1</v>
      </c>
    </row>
    <row r="49" spans="1:39" ht="12.75">
      <c r="A49" s="68"/>
      <c r="B49" s="68"/>
      <c r="C49" s="70"/>
      <c r="D49" s="183"/>
      <c r="E49" s="183"/>
      <c r="F49" s="183"/>
      <c r="G49" s="41"/>
      <c r="H49" s="183"/>
      <c r="I49" s="183"/>
      <c r="J49" s="183"/>
      <c r="K49" s="41"/>
      <c r="L49" s="183"/>
      <c r="M49" s="183"/>
      <c r="N49" s="183"/>
      <c r="O49" s="41"/>
      <c r="P49" s="183"/>
      <c r="Q49" s="183"/>
      <c r="R49" s="183"/>
      <c r="S49" s="41"/>
      <c r="W49" s="41"/>
      <c r="X49" s="183"/>
      <c r="Y49" s="183"/>
      <c r="Z49" s="183"/>
      <c r="AA49" s="41"/>
      <c r="AB49" s="183"/>
      <c r="AC49" s="183"/>
      <c r="AD49" s="183"/>
      <c r="AE49" s="41"/>
      <c r="AF49" s="183"/>
      <c r="AG49" s="183"/>
      <c r="AH49" s="183"/>
      <c r="AI49" s="41"/>
      <c r="AJ49" s="41"/>
      <c r="AK49" s="183"/>
      <c r="AL49" s="183"/>
      <c r="AM49" s="183"/>
    </row>
    <row r="50" spans="1:61" ht="12.75">
      <c r="A50" s="68" t="s">
        <v>226</v>
      </c>
      <c r="BI50" s="71"/>
    </row>
    <row r="51" spans="1:61" ht="12.75">
      <c r="A51" s="68" t="s">
        <v>207</v>
      </c>
      <c r="BI51" s="71"/>
    </row>
    <row r="52" ht="12.75">
      <c r="A52" s="67">
        <f>D77&amp;E77&amp;F77&amp;H77&amp;I77&amp;J77&amp;L77&amp;M77&amp;N77&amp;X77&amp;Y77&amp;Z77&amp;AB77&amp;AC77&amp;AD77&amp;AF77&amp;AG77&amp;AH77</f>
      </c>
    </row>
    <row r="54" ht="12.75">
      <c r="A54" s="71" t="s">
        <v>267</v>
      </c>
    </row>
    <row r="55" ht="12.75">
      <c r="A55" s="67">
        <f>D95&amp;E95&amp;F95</f>
      </c>
    </row>
    <row r="57" ht="12.75">
      <c r="A57" s="71" t="s">
        <v>215</v>
      </c>
    </row>
    <row r="58" ht="12.75">
      <c r="A58" s="67">
        <f>L112&amp;M112&amp;N112</f>
      </c>
    </row>
    <row r="60" ht="12.75">
      <c r="A60" s="68" t="s">
        <v>176</v>
      </c>
    </row>
    <row r="61" ht="12.75">
      <c r="A61" s="67">
        <f>X112&amp;Y112&amp;Z112</f>
      </c>
    </row>
    <row r="63" spans="1:5" ht="12.75">
      <c r="A63" s="68" t="s">
        <v>196</v>
      </c>
      <c r="B63" s="69"/>
      <c r="C63" s="70"/>
      <c r="D63" s="183"/>
      <c r="E63" s="183"/>
    </row>
    <row r="64" spans="1:5" ht="12.75">
      <c r="A64" s="67">
        <f>AB112&amp;AC112&amp;AD112</f>
      </c>
      <c r="B64" s="112"/>
      <c r="C64" s="70"/>
      <c r="D64" s="183"/>
      <c r="E64" s="183"/>
    </row>
    <row r="66" spans="1:92" ht="12.75">
      <c r="A66" s="71" t="s">
        <v>270</v>
      </c>
      <c r="F66" s="183"/>
      <c r="G66" s="183"/>
      <c r="H66" s="41"/>
      <c r="I66" s="183"/>
      <c r="J66" s="183"/>
      <c r="K66" s="183"/>
      <c r="L66" s="183"/>
      <c r="M66" s="41"/>
      <c r="N66" s="183"/>
      <c r="O66" s="183"/>
      <c r="P66" s="183"/>
      <c r="Q66" s="183"/>
      <c r="R66" s="41"/>
      <c r="S66" s="183"/>
      <c r="T66" s="183"/>
      <c r="U66" s="183"/>
      <c r="V66" s="183"/>
      <c r="W66" s="42"/>
      <c r="X66" s="42"/>
      <c r="Y66" s="42"/>
      <c r="Z66" s="42"/>
      <c r="AA66" s="41"/>
      <c r="AB66" s="183"/>
      <c r="AC66" s="183"/>
      <c r="AD66" s="183"/>
      <c r="AE66" s="183"/>
      <c r="AF66" s="41"/>
      <c r="AG66" s="183"/>
      <c r="AH66" s="183"/>
      <c r="AI66" s="41"/>
      <c r="AJ66" s="41"/>
      <c r="AK66" s="183"/>
      <c r="AL66" s="183"/>
      <c r="AM66" s="183"/>
      <c r="AN66" s="183"/>
      <c r="AO66" s="41"/>
      <c r="AP66" s="183"/>
      <c r="AQ66" s="183"/>
      <c r="AR66" s="183"/>
      <c r="AS66" s="183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P66" s="69"/>
      <c r="BQ66" s="70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</row>
    <row r="67" spans="1:92" ht="12.75">
      <c r="A67" s="67">
        <f>AF112&amp;AG112&amp;AH112</f>
      </c>
      <c r="F67" s="183"/>
      <c r="G67" s="183"/>
      <c r="H67" s="41"/>
      <c r="I67" s="183"/>
      <c r="J67" s="183"/>
      <c r="K67" s="183"/>
      <c r="L67" s="183"/>
      <c r="M67" s="41"/>
      <c r="N67" s="183"/>
      <c r="O67" s="183"/>
      <c r="P67" s="183"/>
      <c r="Q67" s="183"/>
      <c r="R67" s="41"/>
      <c r="S67" s="183"/>
      <c r="T67" s="183"/>
      <c r="U67" s="183"/>
      <c r="V67" s="183"/>
      <c r="W67" s="42"/>
      <c r="X67" s="42"/>
      <c r="Y67" s="42"/>
      <c r="Z67" s="42"/>
      <c r="AA67" s="41"/>
      <c r="AB67" s="183"/>
      <c r="AC67" s="183"/>
      <c r="AD67" s="183"/>
      <c r="AE67" s="183"/>
      <c r="AF67" s="41"/>
      <c r="AG67" s="183"/>
      <c r="AH67" s="183"/>
      <c r="AI67" s="41"/>
      <c r="AJ67" s="41"/>
      <c r="AK67" s="183"/>
      <c r="AL67" s="183"/>
      <c r="AM67" s="183"/>
      <c r="AN67" s="183"/>
      <c r="AO67" s="41"/>
      <c r="AP67" s="183"/>
      <c r="AQ67" s="183"/>
      <c r="AR67" s="183"/>
      <c r="AS67" s="183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P67" s="69"/>
      <c r="BQ67" s="70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</row>
    <row r="68" spans="1:92" ht="12.75">
      <c r="A68" s="112"/>
      <c r="B68" s="69"/>
      <c r="C68" s="70"/>
      <c r="D68" s="183"/>
      <c r="E68" s="183"/>
      <c r="F68" s="183"/>
      <c r="G68" s="183"/>
      <c r="H68" s="41"/>
      <c r="I68" s="183"/>
      <c r="J68" s="183"/>
      <c r="K68" s="183"/>
      <c r="L68" s="183"/>
      <c r="M68" s="41"/>
      <c r="N68" s="183"/>
      <c r="O68" s="183"/>
      <c r="P68" s="183"/>
      <c r="Q68" s="183"/>
      <c r="R68" s="41"/>
      <c r="S68" s="183"/>
      <c r="T68" s="183"/>
      <c r="U68" s="183"/>
      <c r="V68" s="183"/>
      <c r="W68" s="42"/>
      <c r="X68" s="42"/>
      <c r="Y68" s="42"/>
      <c r="Z68" s="42"/>
      <c r="AA68" s="41"/>
      <c r="AB68" s="183"/>
      <c r="AC68" s="183"/>
      <c r="AD68" s="183"/>
      <c r="AE68" s="183"/>
      <c r="AF68" s="41"/>
      <c r="AG68" s="183"/>
      <c r="AH68" s="183"/>
      <c r="AI68" s="41"/>
      <c r="AJ68" s="41"/>
      <c r="AK68" s="183"/>
      <c r="AL68" s="183"/>
      <c r="AM68" s="183"/>
      <c r="AN68" s="183"/>
      <c r="AO68" s="41"/>
      <c r="AP68" s="183"/>
      <c r="AQ68" s="183"/>
      <c r="AR68" s="183"/>
      <c r="AS68" s="183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P68" s="69"/>
      <c r="BQ68" s="70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</row>
    <row r="69" spans="1:92" ht="12.75">
      <c r="A69" s="68" t="s">
        <v>274</v>
      </c>
      <c r="B69" s="69"/>
      <c r="C69" s="70"/>
      <c r="D69" s="183"/>
      <c r="E69" s="183"/>
      <c r="F69" s="183"/>
      <c r="G69" s="183"/>
      <c r="H69" s="41"/>
      <c r="I69" s="183"/>
      <c r="J69" s="183"/>
      <c r="K69" s="183"/>
      <c r="L69" s="183"/>
      <c r="M69" s="41"/>
      <c r="N69" s="183"/>
      <c r="O69" s="183"/>
      <c r="P69" s="183"/>
      <c r="Q69" s="183"/>
      <c r="R69" s="41"/>
      <c r="S69" s="183"/>
      <c r="T69" s="183"/>
      <c r="U69" s="183"/>
      <c r="V69" s="183"/>
      <c r="W69" s="42"/>
      <c r="X69" s="42"/>
      <c r="Y69" s="42"/>
      <c r="Z69" s="42"/>
      <c r="AA69" s="41"/>
      <c r="AB69" s="183"/>
      <c r="AC69" s="183"/>
      <c r="AD69" s="183"/>
      <c r="AE69" s="183"/>
      <c r="AF69" s="41"/>
      <c r="AG69" s="183"/>
      <c r="AH69" s="183"/>
      <c r="AI69" s="41"/>
      <c r="AJ69" s="41"/>
      <c r="AK69" s="183"/>
      <c r="AL69" s="183"/>
      <c r="AM69" s="183"/>
      <c r="AN69" s="183"/>
      <c r="AO69" s="41"/>
      <c r="AP69" s="183"/>
      <c r="AQ69" s="183"/>
      <c r="AR69" s="183"/>
      <c r="AS69" s="183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P69" s="69"/>
      <c r="BQ69" s="70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</row>
    <row r="70" spans="1:92" ht="12.75">
      <c r="A70" s="67">
        <f>D119&amp;F119&amp;H119&amp;J119&amp;L119&amp;N119&amp;P119&amp;R119&amp;X119&amp;Z119</f>
      </c>
      <c r="B70" s="112"/>
      <c r="C70" s="70"/>
      <c r="D70" s="183"/>
      <c r="E70" s="183"/>
      <c r="F70" s="183"/>
      <c r="G70" s="183"/>
      <c r="H70" s="41"/>
      <c r="I70" s="183"/>
      <c r="J70" s="183"/>
      <c r="K70" s="183"/>
      <c r="L70" s="183"/>
      <c r="M70" s="41"/>
      <c r="N70" s="183"/>
      <c r="O70" s="183"/>
      <c r="P70" s="183"/>
      <c r="Q70" s="183"/>
      <c r="R70" s="41"/>
      <c r="S70" s="183"/>
      <c r="T70" s="183"/>
      <c r="U70" s="183"/>
      <c r="V70" s="183"/>
      <c r="W70" s="42"/>
      <c r="X70" s="42"/>
      <c r="Y70" s="42"/>
      <c r="Z70" s="42"/>
      <c r="AA70" s="41"/>
      <c r="AB70" s="183"/>
      <c r="AC70" s="183"/>
      <c r="AD70" s="183"/>
      <c r="AE70" s="183"/>
      <c r="AF70" s="41"/>
      <c r="AG70" s="183"/>
      <c r="AH70" s="183"/>
      <c r="AI70" s="41"/>
      <c r="AJ70" s="41"/>
      <c r="AK70" s="183"/>
      <c r="AL70" s="183"/>
      <c r="AM70" s="183"/>
      <c r="AN70" s="183"/>
      <c r="AO70" s="41"/>
      <c r="AP70" s="183"/>
      <c r="AQ70" s="183"/>
      <c r="AR70" s="183"/>
      <c r="AS70" s="183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P70" s="69"/>
      <c r="BQ70" s="70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</row>
    <row r="71" spans="1:92" ht="12.75">
      <c r="A71" s="112"/>
      <c r="B71" s="69"/>
      <c r="C71" s="70"/>
      <c r="D71" s="183"/>
      <c r="E71" s="183"/>
      <c r="F71" s="183"/>
      <c r="G71" s="183"/>
      <c r="H71" s="41"/>
      <c r="I71" s="183"/>
      <c r="J71" s="183"/>
      <c r="K71" s="183"/>
      <c r="L71" s="183"/>
      <c r="M71" s="41"/>
      <c r="N71" s="183"/>
      <c r="O71" s="183"/>
      <c r="P71" s="183"/>
      <c r="Q71" s="183"/>
      <c r="R71" s="41"/>
      <c r="S71" s="183"/>
      <c r="T71" s="183"/>
      <c r="U71" s="183"/>
      <c r="V71" s="183"/>
      <c r="W71" s="42"/>
      <c r="X71" s="42"/>
      <c r="Y71" s="42"/>
      <c r="Z71" s="42"/>
      <c r="AA71" s="41"/>
      <c r="AB71" s="183"/>
      <c r="AC71" s="183"/>
      <c r="AD71" s="183"/>
      <c r="AE71" s="183"/>
      <c r="AF71" s="41"/>
      <c r="AG71" s="183"/>
      <c r="AH71" s="183"/>
      <c r="AI71" s="41"/>
      <c r="AJ71" s="41"/>
      <c r="AK71" s="183"/>
      <c r="AL71" s="183"/>
      <c r="AM71" s="183"/>
      <c r="AN71" s="183"/>
      <c r="AO71" s="41"/>
      <c r="AP71" s="183"/>
      <c r="AQ71" s="183"/>
      <c r="AR71" s="183"/>
      <c r="AS71" s="183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P71" s="69"/>
      <c r="BQ71" s="70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</row>
    <row r="72" s="184" customFormat="1" ht="12.75" hidden="1"/>
    <row r="73" spans="1:33" s="184" customFormat="1" ht="12.75" hidden="1">
      <c r="A73" s="69" t="s">
        <v>233</v>
      </c>
      <c r="D73" s="184" t="s">
        <v>168</v>
      </c>
      <c r="H73" s="184" t="s">
        <v>169</v>
      </c>
      <c r="I73" s="67"/>
      <c r="L73" s="184" t="s">
        <v>170</v>
      </c>
      <c r="M73" s="67"/>
      <c r="Q73" s="67"/>
      <c r="X73" s="184" t="s">
        <v>171</v>
      </c>
      <c r="Y73" s="67"/>
      <c r="AB73" s="184" t="s">
        <v>172</v>
      </c>
      <c r="AC73" s="67"/>
      <c r="AF73" s="184" t="s">
        <v>195</v>
      </c>
      <c r="AG73" s="67"/>
    </row>
    <row r="74" spans="1:92" ht="12.75" hidden="1">
      <c r="A74" s="69" t="s">
        <v>1</v>
      </c>
      <c r="B74" s="69"/>
      <c r="C74" s="70"/>
      <c r="D74" s="183">
        <f aca="true" t="shared" si="14" ref="D74:F75">IF(TRUNC(D46)&lt;&gt;D46,"Column "&amp;$D$8&amp;", "&amp;D$14&amp;", Level "&amp;$C46&amp;"; ","")</f>
      </c>
      <c r="E74" s="183">
        <f t="shared" si="14"/>
      </c>
      <c r="F74" s="183">
        <f t="shared" si="14"/>
      </c>
      <c r="G74" s="183"/>
      <c r="H74" s="183">
        <f aca="true" t="shared" si="15" ref="H74:J75">IF(TRUNC(H46)&lt;&gt;H46,"Column "&amp;$H$8&amp;", "&amp;H$14&amp;", Level "&amp;$C46&amp;"; ","")</f>
      </c>
      <c r="I74" s="183">
        <f t="shared" si="15"/>
      </c>
      <c r="J74" s="183">
        <f t="shared" si="15"/>
      </c>
      <c r="K74" s="183"/>
      <c r="L74" s="183">
        <f aca="true" t="shared" si="16" ref="L74:N75">IF(TRUNC(L46)&lt;&gt;L46,"Column "&amp;$L$8&amp;", "&amp;L$14&amp;", Level "&amp;$C46&amp;"; ","")</f>
      </c>
      <c r="M74" s="183">
        <f t="shared" si="16"/>
      </c>
      <c r="N74" s="183">
        <f t="shared" si="16"/>
      </c>
      <c r="O74" s="183"/>
      <c r="P74" s="183"/>
      <c r="Q74" s="183"/>
      <c r="R74" s="183"/>
      <c r="S74" s="183"/>
      <c r="T74" s="183"/>
      <c r="U74" s="183"/>
      <c r="V74" s="183"/>
      <c r="W74" s="183"/>
      <c r="X74" s="183">
        <f aca="true" t="shared" si="17" ref="X74:Z75">IF(TRUNC(X46)&lt;&gt;X46,"Column "&amp;$X$8&amp;", "&amp;X$14&amp;", Level "&amp;$C46&amp;"; ","")</f>
      </c>
      <c r="Y74" s="183">
        <f t="shared" si="17"/>
      </c>
      <c r="Z74" s="183">
        <f t="shared" si="17"/>
      </c>
      <c r="AA74" s="41"/>
      <c r="AB74" s="183">
        <f aca="true" t="shared" si="18" ref="AB74:AD75">IF(TRUNC(AB46)&lt;&gt;AB46,"Column "&amp;$AB$8&amp;", "&amp;AB$14&amp;", Level "&amp;$C46&amp;"; ","")</f>
      </c>
      <c r="AC74" s="183">
        <f t="shared" si="18"/>
      </c>
      <c r="AD74" s="183">
        <f t="shared" si="18"/>
      </c>
      <c r="AE74" s="183"/>
      <c r="AF74" s="183">
        <f aca="true" t="shared" si="19" ref="AF74:AH75">IF(TRUNC(AF46)&lt;&gt;AF46,"Column "&amp;$AF$8&amp;", "&amp;AF$14&amp;", Level "&amp;$C46&amp;"; ","")</f>
      </c>
      <c r="AG74" s="183">
        <f t="shared" si="19"/>
      </c>
      <c r="AH74" s="183">
        <f t="shared" si="19"/>
      </c>
      <c r="AI74" s="183"/>
      <c r="AJ74" s="183"/>
      <c r="AK74" s="183"/>
      <c r="AL74" s="183"/>
      <c r="AM74" s="183"/>
      <c r="AN74" s="183"/>
      <c r="AO74" s="41"/>
      <c r="AP74" s="183"/>
      <c r="AQ74" s="183"/>
      <c r="AR74" s="183"/>
      <c r="AS74" s="183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O74" s="69"/>
      <c r="BP74" s="69"/>
      <c r="BQ74" s="70"/>
      <c r="BR74" s="69"/>
      <c r="BS74" s="69"/>
      <c r="BT74" s="69" t="e">
        <f>IF(TRUNC(#REF!)&lt;&gt;#REF!,"Level "&amp;#REF!&amp;", Column"&amp;#REF!&amp;","&amp;BT$15&amp;";","")</f>
        <v>#REF!</v>
      </c>
      <c r="BU74" s="69"/>
      <c r="BV74" s="69" t="e">
        <f>IF(TRUNC(#REF!)&lt;&gt;#REF!,"Level "&amp;#REF!&amp;", Column"&amp;#REF!&amp;","&amp;BV$15&amp;";","")</f>
        <v>#REF!</v>
      </c>
      <c r="BW74" s="69"/>
      <c r="BX74" s="69" t="e">
        <f>IF(TRUNC(#REF!)&lt;&gt;#REF!,"Level "&amp;#REF!&amp;", Column"&amp;#REF!&amp;","&amp;BX$15&amp;";","")</f>
        <v>#REF!</v>
      </c>
      <c r="BY74" s="69"/>
      <c r="BZ74" s="69" t="e">
        <f>IF(TRUNC(#REF!)&lt;&gt;#REF!,"Level "&amp;#REF!&amp;", Column"&amp;#REF!&amp;","&amp;BZ$15&amp;";","")</f>
        <v>#REF!</v>
      </c>
      <c r="CA74" s="69"/>
      <c r="CB74" s="69" t="e">
        <f>IF(TRUNC(#REF!)&lt;&gt;#REF!,"Level "&amp;#REF!&amp;", Column"&amp;#REF!&amp;","&amp;CB$15&amp;";","")</f>
        <v>#REF!</v>
      </c>
      <c r="CC74" s="69" t="e">
        <f>#REF!&amp;#REF!&amp;#REF!&amp;#REF!&amp;CC72&amp;CC73</f>
        <v>#REF!</v>
      </c>
      <c r="CD74" s="69" t="e">
        <f>#REF!&amp;#REF!&amp;#REF!&amp;#REF!&amp;CD72&amp;CD73</f>
        <v>#REF!</v>
      </c>
      <c r="CE74" s="69" t="e">
        <f>#REF!&amp;#REF!&amp;#REF!&amp;#REF!&amp;CE72&amp;CE73</f>
        <v>#REF!</v>
      </c>
      <c r="CF74" s="69" t="e">
        <f>#REF!&amp;#REF!&amp;#REF!&amp;#REF!&amp;CF72&amp;CF73</f>
        <v>#REF!</v>
      </c>
      <c r="CG74" s="69" t="e">
        <f>#REF!&amp;#REF!&amp;#REF!&amp;#REF!&amp;CG72&amp;CG73</f>
        <v>#REF!</v>
      </c>
      <c r="CH74" s="69" t="e">
        <f>#REF!&amp;#REF!&amp;#REF!&amp;#REF!&amp;CH72&amp;CH73</f>
        <v>#REF!</v>
      </c>
      <c r="CI74" s="69" t="e">
        <f>#REF!&amp;#REF!&amp;#REF!&amp;#REF!&amp;CI72&amp;CI73</f>
        <v>#REF!</v>
      </c>
      <c r="CJ74" s="69" t="e">
        <f>#REF!&amp;#REF!&amp;#REF!&amp;#REF!&amp;CJ72&amp;CJ73</f>
        <v>#REF!</v>
      </c>
      <c r="CK74" s="69" t="e">
        <f>#REF!&amp;#REF!&amp;#REF!&amp;#REF!&amp;CK72&amp;CK73</f>
        <v>#REF!</v>
      </c>
      <c r="CL74" s="69" t="e">
        <f>#REF!&amp;#REF!&amp;#REF!&amp;#REF!&amp;CL72&amp;CL73</f>
        <v>#REF!</v>
      </c>
      <c r="CM74" s="69" t="e">
        <f>#REF!&amp;#REF!&amp;#REF!&amp;#REF!&amp;CM72&amp;CM73</f>
        <v>#REF!</v>
      </c>
      <c r="CN74" s="69"/>
    </row>
    <row r="75" spans="1:92" ht="12.75" hidden="1">
      <c r="A75" s="69" t="s">
        <v>1</v>
      </c>
      <c r="B75" s="69"/>
      <c r="C75" s="70"/>
      <c r="D75" s="183">
        <f t="shared" si="14"/>
      </c>
      <c r="E75" s="183">
        <f t="shared" si="14"/>
      </c>
      <c r="F75" s="183">
        <f t="shared" si="14"/>
      </c>
      <c r="G75" s="183"/>
      <c r="H75" s="183">
        <f t="shared" si="15"/>
      </c>
      <c r="I75" s="183">
        <f t="shared" si="15"/>
      </c>
      <c r="J75" s="183">
        <f t="shared" si="15"/>
      </c>
      <c r="K75" s="183"/>
      <c r="L75" s="183">
        <f t="shared" si="16"/>
      </c>
      <c r="M75" s="183">
        <f t="shared" si="16"/>
      </c>
      <c r="N75" s="183">
        <f t="shared" si="16"/>
      </c>
      <c r="O75" s="183"/>
      <c r="P75" s="183"/>
      <c r="Q75" s="183"/>
      <c r="R75" s="183"/>
      <c r="S75" s="183"/>
      <c r="T75" s="183"/>
      <c r="U75" s="183"/>
      <c r="V75" s="183"/>
      <c r="X75" s="183">
        <f t="shared" si="17"/>
      </c>
      <c r="Y75" s="183">
        <f t="shared" si="17"/>
      </c>
      <c r="Z75" s="183">
        <f t="shared" si="17"/>
      </c>
      <c r="AB75" s="183">
        <f t="shared" si="18"/>
      </c>
      <c r="AC75" s="183">
        <f t="shared" si="18"/>
      </c>
      <c r="AD75" s="183">
        <f t="shared" si="18"/>
      </c>
      <c r="AE75" s="183"/>
      <c r="AF75" s="183">
        <f t="shared" si="19"/>
      </c>
      <c r="AG75" s="183">
        <f t="shared" si="19"/>
      </c>
      <c r="AH75" s="183">
        <f t="shared" si="19"/>
      </c>
      <c r="AI75" s="183"/>
      <c r="AJ75" s="183"/>
      <c r="AK75" s="183"/>
      <c r="AL75" s="183"/>
      <c r="AM75" s="183"/>
      <c r="AN75" s="183"/>
      <c r="AO75" s="41"/>
      <c r="AP75" s="183"/>
      <c r="AQ75" s="183"/>
      <c r="AR75" s="183"/>
      <c r="AS75" s="183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O75" s="69"/>
      <c r="BP75" s="69"/>
      <c r="BQ75" s="70"/>
      <c r="BR75" s="69"/>
      <c r="BS75" s="69"/>
      <c r="BT75" s="69">
        <f>IF(TRUNC(BT50)&lt;&gt;BT50,"Level "&amp;$BP50&amp;", Column"&amp;#REF!&amp;","&amp;BT$15&amp;";","")</f>
      </c>
      <c r="BU75" s="69"/>
      <c r="BV75" s="69">
        <f>IF(TRUNC(BV50)&lt;&gt;BV50,"Level "&amp;$BP50&amp;", Column"&amp;#REF!&amp;","&amp;BV$15&amp;";","")</f>
      </c>
      <c r="BW75" s="69"/>
      <c r="BX75" s="69">
        <f>IF(TRUNC(BX50)&lt;&gt;BX50,"Level "&amp;$BP50&amp;", Column"&amp;#REF!&amp;","&amp;BX$15&amp;";","")</f>
      </c>
      <c r="BY75" s="69"/>
      <c r="BZ75" s="69">
        <f>IF(TRUNC(BZ50)&lt;&gt;BZ50,"Level "&amp;$BP50&amp;", Column"&amp;#REF!&amp;","&amp;BZ$15&amp;";","")</f>
      </c>
      <c r="CA75" s="69"/>
      <c r="CB75" s="69">
        <f>IF(TRUNC(CB50)&lt;&gt;CB50,"Level "&amp;$BP50&amp;", Column"&amp;#REF!&amp;","&amp;CB$15&amp;";","")</f>
      </c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</row>
    <row r="76" spans="1:92" ht="12.75" hidden="1">
      <c r="A76" s="69" t="s">
        <v>1</v>
      </c>
      <c r="B76" s="69"/>
      <c r="C76" s="70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X76" s="183"/>
      <c r="Y76" s="183"/>
      <c r="Z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41"/>
      <c r="AP76" s="183"/>
      <c r="AQ76" s="183"/>
      <c r="AR76" s="183"/>
      <c r="AS76" s="183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O76" s="69"/>
      <c r="BP76" s="69"/>
      <c r="BQ76" s="70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</row>
    <row r="77" spans="2:92" ht="12.75" hidden="1">
      <c r="B77" s="69"/>
      <c r="C77" s="70"/>
      <c r="D77" s="183">
        <f>D74&amp;D75</f>
      </c>
      <c r="E77" s="183">
        <f>E74&amp;E75</f>
      </c>
      <c r="F77" s="183">
        <f>F74&amp;F75</f>
      </c>
      <c r="G77" s="183"/>
      <c r="H77" s="183">
        <f>H74&amp;H75</f>
      </c>
      <c r="I77" s="183">
        <f>I74&amp;I75</f>
      </c>
      <c r="J77" s="183">
        <f>J74&amp;J75</f>
      </c>
      <c r="K77" s="183"/>
      <c r="L77" s="183">
        <f>L74&amp;L75</f>
      </c>
      <c r="M77" s="183">
        <f>M74&amp;M75</f>
      </c>
      <c r="N77" s="183">
        <f>N74&amp;N75</f>
      </c>
      <c r="O77" s="183"/>
      <c r="P77" s="183"/>
      <c r="Q77" s="183"/>
      <c r="R77" s="183"/>
      <c r="S77" s="183"/>
      <c r="T77" s="183"/>
      <c r="U77" s="183"/>
      <c r="V77" s="183"/>
      <c r="X77" s="183">
        <f>X74&amp;X75</f>
      </c>
      <c r="Y77" s="183">
        <f>Y74&amp;Y75</f>
      </c>
      <c r="Z77" s="183">
        <f>Z74&amp;Z75</f>
      </c>
      <c r="AB77" s="183">
        <f>AB74&amp;AB75</f>
      </c>
      <c r="AC77" s="183">
        <f>AC74&amp;AC75</f>
      </c>
      <c r="AD77" s="183">
        <f>AD74&amp;AD75</f>
      </c>
      <c r="AE77" s="183"/>
      <c r="AF77" s="183">
        <f>AF74&amp;AF75</f>
      </c>
      <c r="AG77" s="183">
        <f>AG74&amp;AG75</f>
      </c>
      <c r="AH77" s="183">
        <f>AH74&amp;AH75</f>
      </c>
      <c r="AI77" s="183"/>
      <c r="AJ77" s="183"/>
      <c r="AK77" s="183"/>
      <c r="AL77" s="183"/>
      <c r="AM77" s="183"/>
      <c r="AN77" s="183"/>
      <c r="AO77" s="41"/>
      <c r="AP77" s="183"/>
      <c r="AQ77" s="183"/>
      <c r="AR77" s="183"/>
      <c r="AS77" s="183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O77" s="69"/>
      <c r="BP77" s="69"/>
      <c r="BQ77" s="70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</row>
    <row r="78" ht="12.75" hidden="1"/>
    <row r="79" ht="12.75" hidden="1"/>
    <row r="80" spans="1:32" ht="12.75" hidden="1">
      <c r="A80" s="67" t="s">
        <v>275</v>
      </c>
      <c r="D80" s="67" t="s">
        <v>269</v>
      </c>
      <c r="L80" s="67" t="s">
        <v>235</v>
      </c>
      <c r="X80" s="67" t="s">
        <v>236</v>
      </c>
      <c r="AB80" s="67" t="s">
        <v>237</v>
      </c>
      <c r="AF80" s="67" t="s">
        <v>271</v>
      </c>
    </row>
    <row r="81" spans="1:34" ht="12.75" hidden="1">
      <c r="A81" s="69" t="s">
        <v>1</v>
      </c>
      <c r="C81" s="67" t="s">
        <v>168</v>
      </c>
      <c r="D81" s="183">
        <f>IF(TRUNC(SUM(D16:D17))&lt;&gt;SUM(D16:D17),"Column "&amp;$D$8&amp;", "&amp;D$14&amp;", Phase "&amp;$A16&amp;"; ","")</f>
      </c>
      <c r="E81" s="183">
        <f>IF(TRUNC(SUM(E16:E17))&lt;&gt;SUM(E16:E17),"Column "&amp;$D$8&amp;", "&amp;E$14&amp;", Phase "&amp;$A16&amp;"; ","")</f>
      </c>
      <c r="F81" s="183">
        <f>IF(TRUNC(SUM(F16:F17))&lt;&gt;SUM(F16:F17),"Column "&amp;$D$8&amp;", "&amp;F$14&amp;", Phase "&amp;$A16&amp;"; ","")</f>
      </c>
      <c r="K81" s="67" t="s">
        <v>203</v>
      </c>
      <c r="L81" s="69">
        <f aca="true" t="shared" si="20" ref="L81:N82">IF(L16&gt;0,""&amp;$K$81&amp;", "&amp;L$14&amp;", Level "&amp;$C16&amp;"; ","")</f>
      </c>
      <c r="M81" s="69">
        <f t="shared" si="20"/>
      </c>
      <c r="N81" s="69">
        <f t="shared" si="20"/>
      </c>
      <c r="O81" s="69"/>
      <c r="W81" s="67" t="s">
        <v>203</v>
      </c>
      <c r="X81" s="69">
        <f>IF(X16&gt;(D16+H16),""&amp;$K$81&amp;", "&amp;X$14&amp;", Level "&amp;$C16&amp;"; ","")</f>
      </c>
      <c r="Y81" s="69">
        <f aca="true" t="shared" si="21" ref="X81:Z82">IF(Y16&gt;(E16+I16),""&amp;$K$81&amp;", "&amp;Y$14&amp;", Level "&amp;$C16&amp;"; ","")</f>
      </c>
      <c r="Z81" s="69">
        <f t="shared" si="21"/>
      </c>
      <c r="AA81" s="67" t="s">
        <v>203</v>
      </c>
      <c r="AB81" s="69">
        <f>IF(AB16&gt;(D16+H16+L16+AF16),""&amp;$K$81&amp;", "&amp;AB$14&amp;", Level "&amp;$C16&amp;"; ","")</f>
      </c>
      <c r="AC81" s="69">
        <f aca="true" t="shared" si="22" ref="AB81:AD82">IF(AC16&gt;(E16+I16+M16+AG16),""&amp;$K$81&amp;", "&amp;AC$14&amp;", Level "&amp;$C16&amp;"; ","")</f>
      </c>
      <c r="AD81" s="69">
        <f t="shared" si="22"/>
      </c>
      <c r="AE81" s="67" t="s">
        <v>203</v>
      </c>
      <c r="AF81" s="69">
        <f aca="true" t="shared" si="23" ref="AF81:AH82">IF(AF16&gt;0,""&amp;$K$81&amp;", "&amp;AF$14&amp;", Level "&amp;$C16&amp;"; ","")</f>
      </c>
      <c r="AG81" s="69">
        <f t="shared" si="23"/>
      </c>
      <c r="AH81" s="69">
        <f t="shared" si="23"/>
      </c>
    </row>
    <row r="82" spans="1:34" ht="12.75" hidden="1">
      <c r="A82" s="69" t="s">
        <v>1</v>
      </c>
      <c r="D82" s="183">
        <f>IF(TRUNC(SUM(D18:D45))&lt;&gt;SUM(D18:D45),"Column "&amp;$D$8&amp;", "&amp;D$14&amp;", Phase "&amp;$A18&amp;"; ","")</f>
      </c>
      <c r="E82" s="183">
        <f>IF(TRUNC(SUM(E18:E45))&lt;&gt;SUM(E18:E45),"Column "&amp;$D$8&amp;", "&amp;E$14&amp;", Phase "&amp;$A18&amp;"; ","")</f>
      </c>
      <c r="F82" s="183">
        <f>IF(TRUNC(SUM(F18:F45))&lt;&gt;SUM(F18:F45),"Column "&amp;$D$8&amp;", "&amp;F$14&amp;", Phase "&amp;$A18&amp;"; ","")</f>
      </c>
      <c r="L82" s="69">
        <f t="shared" si="20"/>
      </c>
      <c r="M82" s="69">
        <f t="shared" si="20"/>
      </c>
      <c r="N82" s="69">
        <f t="shared" si="20"/>
      </c>
      <c r="O82" s="69"/>
      <c r="X82" s="69">
        <f t="shared" si="21"/>
      </c>
      <c r="Y82" s="69">
        <f t="shared" si="21"/>
      </c>
      <c r="Z82" s="69">
        <f t="shared" si="21"/>
      </c>
      <c r="AB82" s="69">
        <f t="shared" si="22"/>
      </c>
      <c r="AC82" s="69">
        <f t="shared" si="22"/>
      </c>
      <c r="AD82" s="69">
        <f t="shared" si="22"/>
      </c>
      <c r="AF82" s="69">
        <f t="shared" si="23"/>
      </c>
      <c r="AG82" s="69">
        <f t="shared" si="23"/>
      </c>
      <c r="AH82" s="69">
        <f t="shared" si="23"/>
      </c>
    </row>
    <row r="83" spans="1:34" ht="12.75" hidden="1">
      <c r="A83" s="69" t="s">
        <v>1</v>
      </c>
      <c r="C83" s="67" t="s">
        <v>169</v>
      </c>
      <c r="D83" s="183">
        <f>IF(TRUNC(SUM(H16:H17))&lt;&gt;SUM(H16:H17),"Column "&amp;$H$8&amp;", "&amp;H$14&amp;", Phase "&amp;$A16&amp;"; ","")</f>
      </c>
      <c r="E83" s="183">
        <f>IF(TRUNC(SUM(I16:I17))&lt;&gt;SUM(I16:I17),"Column "&amp;$H$8&amp;", "&amp;I$14&amp;", Phase "&amp;$A16&amp;"; ","")</f>
      </c>
      <c r="F83" s="183">
        <f>IF(TRUNC(SUM(J16:J17))&lt;&gt;SUM(J16:J17),"Column "&amp;$H$8&amp;", "&amp;J$14&amp;", Phase "&amp;$A16&amp;"; ","")</f>
      </c>
      <c r="K83" s="69" t="s">
        <v>91</v>
      </c>
      <c r="L83" s="69">
        <f aca="true" t="shared" si="24" ref="L83:N84">IF(L18&gt;0,""&amp;$K$83&amp;", "&amp;L$14&amp;", Level "&amp;$C18&amp;"; ","")</f>
      </c>
      <c r="M83" s="69">
        <f t="shared" si="24"/>
      </c>
      <c r="N83" s="69">
        <f t="shared" si="24"/>
      </c>
      <c r="O83" s="69"/>
      <c r="W83" s="69" t="s">
        <v>91</v>
      </c>
      <c r="X83" s="69">
        <f aca="true" t="shared" si="25" ref="X83:Z84">IF(X18&gt;(D18+H18),""&amp;$K$83&amp;", "&amp;X$14&amp;", Level "&amp;$C18&amp;"; ","")</f>
      </c>
      <c r="Y83" s="69">
        <f t="shared" si="25"/>
      </c>
      <c r="Z83" s="69">
        <f t="shared" si="25"/>
      </c>
      <c r="AA83" s="69" t="s">
        <v>91</v>
      </c>
      <c r="AB83" s="69">
        <f aca="true" t="shared" si="26" ref="AB83:AD84">IF(AB18&gt;(D18+H18+L18+AF18),""&amp;$K$83&amp;", "&amp;AB$14&amp;", Level "&amp;$C18&amp;"; ","")</f>
      </c>
      <c r="AC83" s="69">
        <f t="shared" si="26"/>
      </c>
      <c r="AD83" s="69">
        <f t="shared" si="26"/>
      </c>
      <c r="AE83" s="69" t="s">
        <v>91</v>
      </c>
      <c r="AF83" s="69">
        <f aca="true" t="shared" si="27" ref="AF83:AH84">IF(AF18&gt;0,""&amp;$K$83&amp;", "&amp;AF$14&amp;", Level "&amp;$C18&amp;"; ","")</f>
      </c>
      <c r="AG83" s="69">
        <f t="shared" si="27"/>
      </c>
      <c r="AH83" s="69">
        <f t="shared" si="27"/>
      </c>
    </row>
    <row r="84" spans="1:34" ht="12.75" hidden="1">
      <c r="A84" s="185" t="s">
        <v>1</v>
      </c>
      <c r="D84" s="183">
        <f>IF(TRUNC(SUM(H18:H45))&lt;&gt;SUM(H18:H45),"Column "&amp;$H$8&amp;", "&amp;H$14&amp;", Phase "&amp;$A18&amp;"; ","")</f>
      </c>
      <c r="E84" s="183">
        <f>IF(TRUNC(SUM(I18:I45))&lt;&gt;SUM(I18:I45),"Column "&amp;$H$8&amp;", "&amp;I$14&amp;", Phase "&amp;$A18&amp;"; ","")</f>
      </c>
      <c r="F84" s="183">
        <f>IF(TRUNC(SUM(J18:J45))&lt;&gt;SUM(J18:J45),"Column "&amp;$H$8&amp;", "&amp;J$14&amp;", Phase "&amp;$A18&amp;"; ","")</f>
      </c>
      <c r="K84" s="302"/>
      <c r="L84" s="69">
        <f t="shared" si="24"/>
      </c>
      <c r="M84" s="69">
        <f t="shared" si="24"/>
      </c>
      <c r="N84" s="69">
        <f t="shared" si="24"/>
      </c>
      <c r="O84" s="69"/>
      <c r="W84" s="302"/>
      <c r="X84" s="69">
        <f t="shared" si="25"/>
      </c>
      <c r="Y84" s="69">
        <f t="shared" si="25"/>
      </c>
      <c r="Z84" s="69">
        <f t="shared" si="25"/>
      </c>
      <c r="AA84" s="302"/>
      <c r="AB84" s="69">
        <f t="shared" si="26"/>
      </c>
      <c r="AC84" s="69">
        <f t="shared" si="26"/>
      </c>
      <c r="AD84" s="69">
        <f t="shared" si="26"/>
      </c>
      <c r="AE84" s="302"/>
      <c r="AF84" s="69">
        <f t="shared" si="27"/>
      </c>
      <c r="AG84" s="69">
        <f t="shared" si="27"/>
      </c>
      <c r="AH84" s="69">
        <f t="shared" si="27"/>
      </c>
    </row>
    <row r="85" spans="1:34" ht="12.75" hidden="1">
      <c r="A85" s="185" t="s">
        <v>1</v>
      </c>
      <c r="C85" s="67" t="s">
        <v>170</v>
      </c>
      <c r="D85" s="183">
        <f>IF(TRUNC(SUM(L16:L17))&lt;&gt;SUM(L16:L17),"Column "&amp;$L$8&amp;", "&amp;L$14&amp;", Phase "&amp;$A16&amp;"; ","")</f>
      </c>
      <c r="E85" s="183">
        <f>IF(TRUNC(SUM(M16:M17))&lt;&gt;SUM(M16:M17),"Column "&amp;$L$8&amp;", "&amp;M$14&amp;", Phase "&amp;$A16&amp;"; ","")</f>
      </c>
      <c r="F85" s="183">
        <f>IF(TRUNC(SUM(N16:N17))&lt;&gt;SUM(N16:N17),"Column "&amp;$L$8&amp;", "&amp;N$14&amp;", Phase "&amp;$A16&amp;"; ","")</f>
      </c>
      <c r="K85" s="69" t="s">
        <v>92</v>
      </c>
      <c r="L85" s="69">
        <f aca="true" t="shared" si="28" ref="L85:N86">IF(L20&gt;0,""&amp;$K$85&amp;", "&amp;L$14&amp;", Level "&amp;$C20&amp;"; ","")</f>
      </c>
      <c r="M85" s="69">
        <f t="shared" si="28"/>
      </c>
      <c r="N85" s="69">
        <f t="shared" si="28"/>
      </c>
      <c r="O85" s="69"/>
      <c r="W85" s="69" t="s">
        <v>92</v>
      </c>
      <c r="X85" s="69">
        <f aca="true" t="shared" si="29" ref="X85:Z86">IF(X20&gt;(D20+H20),""&amp;$K$85&amp;", "&amp;X$14&amp;", Level "&amp;$C20&amp;"; ","")</f>
      </c>
      <c r="Y85" s="69">
        <f t="shared" si="29"/>
      </c>
      <c r="Z85" s="69">
        <f t="shared" si="29"/>
      </c>
      <c r="AA85" s="69" t="s">
        <v>92</v>
      </c>
      <c r="AB85" s="69">
        <f aca="true" t="shared" si="30" ref="AB85:AD86">IF(AB20&gt;(D20+H20+L20+AF20),""&amp;$K$85&amp;", "&amp;AB$14&amp;", Level "&amp;$C20&amp;"; ","")</f>
      </c>
      <c r="AC85" s="69">
        <f t="shared" si="30"/>
      </c>
      <c r="AD85" s="69">
        <f t="shared" si="30"/>
      </c>
      <c r="AE85" s="69" t="s">
        <v>92</v>
      </c>
      <c r="AF85" s="69">
        <f aca="true" t="shared" si="31" ref="AF85:AH86">IF(AF20&gt;0,""&amp;$K$85&amp;", "&amp;AF$14&amp;", Level "&amp;$C20&amp;"; ","")</f>
      </c>
      <c r="AG85" s="69">
        <f t="shared" si="31"/>
      </c>
      <c r="AH85" s="69">
        <f t="shared" si="31"/>
      </c>
    </row>
    <row r="86" spans="1:34" ht="12.75" hidden="1">
      <c r="A86" s="69" t="s">
        <v>1</v>
      </c>
      <c r="D86" s="183">
        <f>IF(TRUNC(SUM(L18:L45))&lt;&gt;SUM(L18:L45),"Column "&amp;$L$8&amp;", "&amp;L$14&amp;", Phase "&amp;$A18&amp;"; ","")</f>
      </c>
      <c r="E86" s="183">
        <f>IF(TRUNC(SUM(M18:M45))&lt;&gt;SUM(M18:M45),"Column "&amp;$L$8&amp;", "&amp;M$14&amp;", Phase "&amp;$A18&amp;"; ","")</f>
      </c>
      <c r="F86" s="183">
        <f>IF(TRUNC(SUM(N18:N45))&lt;&gt;SUM(N18:N45),"Column "&amp;$L$8&amp;", "&amp;N$14&amp;", Phase "&amp;$A18&amp;"; ","")</f>
      </c>
      <c r="K86" s="302"/>
      <c r="L86" s="69">
        <f t="shared" si="28"/>
      </c>
      <c r="M86" s="69">
        <f t="shared" si="28"/>
      </c>
      <c r="N86" s="69">
        <f t="shared" si="28"/>
      </c>
      <c r="O86" s="69"/>
      <c r="W86" s="302"/>
      <c r="X86" s="69">
        <f t="shared" si="29"/>
      </c>
      <c r="Y86" s="69">
        <f t="shared" si="29"/>
      </c>
      <c r="Z86" s="69">
        <f t="shared" si="29"/>
      </c>
      <c r="AA86" s="302"/>
      <c r="AB86" s="69">
        <f t="shared" si="30"/>
      </c>
      <c r="AC86" s="69">
        <f t="shared" si="30"/>
      </c>
      <c r="AD86" s="69">
        <f t="shared" si="30"/>
      </c>
      <c r="AE86" s="302"/>
      <c r="AF86" s="69">
        <f t="shared" si="31"/>
      </c>
      <c r="AG86" s="69">
        <f t="shared" si="31"/>
      </c>
      <c r="AH86" s="69">
        <f t="shared" si="31"/>
      </c>
    </row>
    <row r="87" spans="1:34" ht="12.75" hidden="1">
      <c r="A87" s="67" t="s">
        <v>1</v>
      </c>
      <c r="D87" s="183"/>
      <c r="E87" s="183"/>
      <c r="F87" s="183"/>
      <c r="K87" s="69" t="s">
        <v>93</v>
      </c>
      <c r="L87" s="69">
        <f aca="true" t="shared" si="32" ref="L87:N88">IF(L22&gt;0,""&amp;$K$87&amp;", "&amp;L$14&amp;", Level "&amp;$C22&amp;"; ","")</f>
      </c>
      <c r="M87" s="69">
        <f t="shared" si="32"/>
      </c>
      <c r="N87" s="69">
        <f t="shared" si="32"/>
      </c>
      <c r="O87" s="69"/>
      <c r="W87" s="69" t="s">
        <v>93</v>
      </c>
      <c r="X87" s="69">
        <f aca="true" t="shared" si="33" ref="X87:Z88">IF(X22&gt;(D22+H22),""&amp;$K$87&amp;", "&amp;X$14&amp;", Level "&amp;$C22&amp;"; ","")</f>
      </c>
      <c r="Y87" s="69">
        <f t="shared" si="33"/>
      </c>
      <c r="Z87" s="69">
        <f t="shared" si="33"/>
      </c>
      <c r="AA87" s="69" t="s">
        <v>93</v>
      </c>
      <c r="AB87" s="69">
        <f aca="true" t="shared" si="34" ref="AB87:AD88">IF(AB22&gt;(D22+H22+L22+AF22),""&amp;$K$87&amp;", "&amp;AB$14&amp;", Level "&amp;$C22&amp;"; ","")</f>
      </c>
      <c r="AC87" s="69">
        <f t="shared" si="34"/>
      </c>
      <c r="AD87" s="69">
        <f t="shared" si="34"/>
      </c>
      <c r="AE87" s="69" t="s">
        <v>93</v>
      </c>
      <c r="AF87" s="69">
        <f aca="true" t="shared" si="35" ref="AF87:AH88">IF(AF22&gt;0,""&amp;$K$87&amp;", "&amp;AF$14&amp;", Level "&amp;$C22&amp;"; ","")</f>
      </c>
      <c r="AG87" s="69">
        <f t="shared" si="35"/>
      </c>
      <c r="AH87" s="69">
        <f t="shared" si="35"/>
      </c>
    </row>
    <row r="88" spans="1:34" ht="12.75" hidden="1">
      <c r="A88" s="67" t="s">
        <v>1</v>
      </c>
      <c r="D88" s="183"/>
      <c r="E88" s="183"/>
      <c r="F88" s="183"/>
      <c r="K88" s="302"/>
      <c r="L88" s="69">
        <f t="shared" si="32"/>
      </c>
      <c r="M88" s="69">
        <f t="shared" si="32"/>
      </c>
      <c r="N88" s="69">
        <f t="shared" si="32"/>
      </c>
      <c r="O88" s="69"/>
      <c r="W88" s="302"/>
      <c r="X88" s="69">
        <f t="shared" si="33"/>
      </c>
      <c r="Y88" s="69">
        <f t="shared" si="33"/>
      </c>
      <c r="Z88" s="69">
        <f t="shared" si="33"/>
      </c>
      <c r="AA88" s="302"/>
      <c r="AB88" s="69">
        <f t="shared" si="34"/>
      </c>
      <c r="AC88" s="69">
        <f t="shared" si="34"/>
      </c>
      <c r="AD88" s="69">
        <f t="shared" si="34"/>
      </c>
      <c r="AE88" s="302"/>
      <c r="AF88" s="69">
        <f t="shared" si="35"/>
      </c>
      <c r="AG88" s="69">
        <f t="shared" si="35"/>
      </c>
      <c r="AH88" s="69">
        <f t="shared" si="35"/>
      </c>
    </row>
    <row r="89" spans="1:34" ht="12.75" hidden="1">
      <c r="A89" s="67" t="s">
        <v>1</v>
      </c>
      <c r="C89" s="67" t="s">
        <v>171</v>
      </c>
      <c r="D89" s="183">
        <f>IF(TRUNC(SUM(X16:X17))&lt;&gt;SUM(X16:X17),"Column "&amp;$X$8&amp;", "&amp;X$14&amp;", Phase "&amp;$A16&amp;"; ","")</f>
      </c>
      <c r="E89" s="183">
        <f>IF(TRUNC(SUM(Y16:Y17))&lt;&gt;SUM(Y16:Y17),"Column "&amp;$X$8&amp;", "&amp;Y$14&amp;", Phase "&amp;$A16&amp;"; ","")</f>
      </c>
      <c r="F89" s="183">
        <f>IF(TRUNC(SUM(Z16:Z17))&lt;&gt;SUM(Z16:Z17),"Column "&amp;$X$8&amp;", "&amp;Z$14&amp;", Phase "&amp;$A16&amp;"; ","")</f>
      </c>
      <c r="K89" s="69" t="s">
        <v>197</v>
      </c>
      <c r="L89" s="69">
        <f aca="true" t="shared" si="36" ref="L89:N90">IF(L24&gt;0,""&amp;$K$89&amp;", "&amp;L$14&amp;", Level "&amp;$C24&amp;"; ","")</f>
      </c>
      <c r="M89" s="69">
        <f t="shared" si="36"/>
      </c>
      <c r="N89" s="69">
        <f t="shared" si="36"/>
      </c>
      <c r="O89" s="69"/>
      <c r="W89" s="69" t="s">
        <v>197</v>
      </c>
      <c r="X89" s="69">
        <f aca="true" t="shared" si="37" ref="X89:Z90">IF(X24&gt;(D24+H24),""&amp;$K$89&amp;", "&amp;X$14&amp;", Level "&amp;$C24&amp;"; ","")</f>
      </c>
      <c r="Y89" s="69">
        <f t="shared" si="37"/>
      </c>
      <c r="Z89" s="69">
        <f t="shared" si="37"/>
      </c>
      <c r="AA89" s="69" t="s">
        <v>197</v>
      </c>
      <c r="AB89" s="69">
        <f aca="true" t="shared" si="38" ref="AB89:AD90">IF(AB24&gt;(D24+H24+L24+AF24),""&amp;$K$89&amp;", "&amp;AB$14&amp;", Level "&amp;$C24&amp;"; ","")</f>
      </c>
      <c r="AC89" s="69">
        <f t="shared" si="38"/>
      </c>
      <c r="AD89" s="69">
        <f t="shared" si="38"/>
      </c>
      <c r="AE89" s="69" t="s">
        <v>197</v>
      </c>
      <c r="AF89" s="69">
        <f aca="true" t="shared" si="39" ref="AF89:AH90">IF(AF24&gt;0,""&amp;$K$89&amp;", "&amp;AF$14&amp;", Level "&amp;$C24&amp;"; ","")</f>
      </c>
      <c r="AG89" s="69">
        <f t="shared" si="39"/>
      </c>
      <c r="AH89" s="69">
        <f t="shared" si="39"/>
      </c>
    </row>
    <row r="90" spans="1:34" ht="12.75" hidden="1">
      <c r="A90" s="67" t="s">
        <v>1</v>
      </c>
      <c r="D90" s="183">
        <f>IF(TRUNC(SUM(X18:X45))&lt;&gt;SUM(X18:X45),"Column "&amp;$X$8&amp;", "&amp;X$14&amp;", Phase "&amp;$A18&amp;"; ","")</f>
      </c>
      <c r="E90" s="183">
        <f>IF(TRUNC(SUM(Y18:Y45))&lt;&gt;SUM(Y18:Y45),"Column "&amp;$X$8&amp;", "&amp;Y$14&amp;", Phase "&amp;$A18&amp;"; ","")</f>
      </c>
      <c r="F90" s="183">
        <f>IF(TRUNC(SUM(Z18:Z45))&lt;&gt;SUM(Z18:Z45),"Column "&amp;$X$8&amp;", "&amp;Z$14&amp;", Phase "&amp;$A18&amp;"; ","")</f>
      </c>
      <c r="K90" s="69"/>
      <c r="L90" s="69">
        <f t="shared" si="36"/>
      </c>
      <c r="M90" s="69">
        <f t="shared" si="36"/>
      </c>
      <c r="N90" s="69">
        <f t="shared" si="36"/>
      </c>
      <c r="O90" s="69"/>
      <c r="W90" s="69"/>
      <c r="X90" s="69">
        <f t="shared" si="37"/>
      </c>
      <c r="Y90" s="69">
        <f t="shared" si="37"/>
      </c>
      <c r="Z90" s="69">
        <f t="shared" si="37"/>
      </c>
      <c r="AA90" s="69"/>
      <c r="AB90" s="69">
        <f t="shared" si="38"/>
      </c>
      <c r="AC90" s="69">
        <f t="shared" si="38"/>
      </c>
      <c r="AD90" s="69">
        <f t="shared" si="38"/>
      </c>
      <c r="AE90" s="69"/>
      <c r="AF90" s="69">
        <f t="shared" si="39"/>
      </c>
      <c r="AG90" s="69">
        <f t="shared" si="39"/>
      </c>
      <c r="AH90" s="69">
        <f t="shared" si="39"/>
      </c>
    </row>
    <row r="91" spans="1:34" ht="12.75" hidden="1">
      <c r="A91" s="67" t="s">
        <v>1</v>
      </c>
      <c r="C91" s="67" t="s">
        <v>172</v>
      </c>
      <c r="D91" s="183">
        <f>IF(TRUNC(SUM(AB16:AB17))&lt;&gt;SUM(AB16:AB17),"Column "&amp;$AB$8&amp;", "&amp;AB$14&amp;", Phase "&amp;$A16&amp;"; ","")</f>
      </c>
      <c r="E91" s="183">
        <f>IF(TRUNC(SUM(AC16:AC17))&lt;&gt;SUM(AC16:AC17),"Column "&amp;$AB$8&amp;", "&amp;AC$14&amp;", Phase "&amp;$A16&amp;"; ","")</f>
      </c>
      <c r="F91" s="183">
        <f>IF(TRUNC(SUM(AD16:AD17))&lt;&gt;SUM(AD16:AD17),"Column "&amp;$AB$8&amp;", "&amp;AD$14&amp;", Phase "&amp;$A16&amp;"; ","")</f>
      </c>
      <c r="K91" s="69" t="s">
        <v>198</v>
      </c>
      <c r="L91" s="69">
        <f aca="true" t="shared" si="40" ref="L91:N92">IF(L26&gt;0,""&amp;$K$91&amp;", "&amp;L$14&amp;", Level "&amp;$C26&amp;"; ","")</f>
      </c>
      <c r="M91" s="69">
        <f t="shared" si="40"/>
      </c>
      <c r="N91" s="69">
        <f t="shared" si="40"/>
      </c>
      <c r="O91" s="69"/>
      <c r="W91" s="69" t="s">
        <v>198</v>
      </c>
      <c r="X91" s="69">
        <f aca="true" t="shared" si="41" ref="X91:Z92">IF(X26&gt;(D26+H26),""&amp;$K$91&amp;", "&amp;X$14&amp;", Level "&amp;$C26&amp;"; ","")</f>
      </c>
      <c r="Y91" s="69">
        <f t="shared" si="41"/>
      </c>
      <c r="Z91" s="69">
        <f t="shared" si="41"/>
      </c>
      <c r="AA91" s="69" t="s">
        <v>198</v>
      </c>
      <c r="AB91" s="69">
        <f aca="true" t="shared" si="42" ref="AB91:AD92">IF(AB26&gt;(D26+H26+L26+AF26),""&amp;$K$91&amp;", "&amp;AB$14&amp;", Level "&amp;$C26&amp;"; ","")</f>
      </c>
      <c r="AC91" s="69">
        <f t="shared" si="42"/>
      </c>
      <c r="AD91" s="69">
        <f t="shared" si="42"/>
      </c>
      <c r="AE91" s="69" t="s">
        <v>198</v>
      </c>
      <c r="AF91" s="69">
        <f aca="true" t="shared" si="43" ref="AF91:AH92">IF(AF26&gt;0,""&amp;$K$91&amp;", "&amp;AF$14&amp;", Level "&amp;$C26&amp;"; ","")</f>
      </c>
      <c r="AG91" s="69">
        <f t="shared" si="43"/>
      </c>
      <c r="AH91" s="69">
        <f t="shared" si="43"/>
      </c>
    </row>
    <row r="92" spans="1:34" ht="12.75" hidden="1">
      <c r="A92" s="67" t="s">
        <v>1</v>
      </c>
      <c r="D92" s="183">
        <f>IF(TRUNC(SUM(AB18:AB45))&lt;&gt;SUM(AB18:AB45),"Column "&amp;$AB$8&amp;", "&amp;AB$14&amp;", Phase "&amp;$A18&amp;"; ","")</f>
      </c>
      <c r="E92" s="183">
        <f>IF(TRUNC(SUM(AC18:AC45))&lt;&gt;SUM(AC18:AC45),"Column "&amp;$AB$8&amp;", "&amp;AC$14&amp;", Phase "&amp;$A18&amp;"; ","")</f>
      </c>
      <c r="F92" s="183">
        <f>IF(TRUNC(SUM(AD18:AD45))&lt;&gt;SUM(AD18:AD45),"Column "&amp;$AB$8&amp;", "&amp;AD$14&amp;", Phase "&amp;$A18&amp;"; ","")</f>
      </c>
      <c r="K92" s="69"/>
      <c r="L92" s="69">
        <f t="shared" si="40"/>
      </c>
      <c r="M92" s="69">
        <f t="shared" si="40"/>
      </c>
      <c r="N92" s="69">
        <f t="shared" si="40"/>
      </c>
      <c r="O92" s="69"/>
      <c r="W92" s="69"/>
      <c r="X92" s="69">
        <f t="shared" si="41"/>
      </c>
      <c r="Y92" s="69">
        <f t="shared" si="41"/>
      </c>
      <c r="Z92" s="69">
        <f t="shared" si="41"/>
      </c>
      <c r="AA92" s="69"/>
      <c r="AB92" s="69">
        <f t="shared" si="42"/>
      </c>
      <c r="AC92" s="69">
        <f t="shared" si="42"/>
      </c>
      <c r="AD92" s="69">
        <f t="shared" si="42"/>
      </c>
      <c r="AE92" s="69"/>
      <c r="AF92" s="69">
        <f t="shared" si="43"/>
      </c>
      <c r="AG92" s="69">
        <f t="shared" si="43"/>
      </c>
      <c r="AH92" s="69">
        <f t="shared" si="43"/>
      </c>
    </row>
    <row r="93" spans="1:34" ht="12.75" hidden="1">
      <c r="A93" s="67" t="s">
        <v>1</v>
      </c>
      <c r="C93" s="67" t="s">
        <v>195</v>
      </c>
      <c r="D93" s="183">
        <f>IF(TRUNC(SUM(AF16:AF17))&lt;&gt;SUM(AF16:AF17),"Column "&amp;$AF$8&amp;", "&amp;AF$14&amp;", Phase "&amp;$A16&amp;"; ","")</f>
      </c>
      <c r="E93" s="183">
        <f>IF(TRUNC(SUM(AG16:AG17))&lt;&gt;SUM(AG16:AG17),"Column "&amp;$AF$8&amp;", "&amp;AG$14&amp;", Phase "&amp;$A16&amp;"; ","")</f>
      </c>
      <c r="F93" s="183">
        <f>IF(TRUNC(SUM(AH16:AH17))&lt;&gt;SUM(AH16:AH17),"Column "&amp;$AF$8&amp;", "&amp;AH$14&amp;", Phase "&amp;$A16&amp;"; ","")</f>
      </c>
      <c r="K93" s="69" t="s">
        <v>199</v>
      </c>
      <c r="L93" s="69">
        <f aca="true" t="shared" si="44" ref="L93:N94">IF(L28&gt;0,""&amp;$K$93&amp;", "&amp;L$14&amp;", Level "&amp;$C28&amp;"; ","")</f>
      </c>
      <c r="M93" s="69">
        <f t="shared" si="44"/>
      </c>
      <c r="N93" s="69">
        <f t="shared" si="44"/>
      </c>
      <c r="O93" s="69"/>
      <c r="W93" s="69" t="s">
        <v>199</v>
      </c>
      <c r="X93" s="69">
        <f aca="true" t="shared" si="45" ref="X93:Z94">IF(X28&gt;(D28+H28),""&amp;$K$93&amp;", "&amp;X$14&amp;", Level "&amp;$C28&amp;"; ","")</f>
      </c>
      <c r="Y93" s="69">
        <f t="shared" si="45"/>
      </c>
      <c r="Z93" s="69">
        <f t="shared" si="45"/>
      </c>
      <c r="AA93" s="69" t="s">
        <v>199</v>
      </c>
      <c r="AB93" s="69">
        <f aca="true" t="shared" si="46" ref="AB93:AD94">IF(AB28&gt;(D28+H28+L28+AF28),""&amp;$K$93&amp;", "&amp;AB$14&amp;", Level "&amp;$C28&amp;"; ","")</f>
      </c>
      <c r="AC93" s="69">
        <f t="shared" si="46"/>
      </c>
      <c r="AD93" s="69">
        <f t="shared" si="46"/>
      </c>
      <c r="AE93" s="69" t="s">
        <v>199</v>
      </c>
      <c r="AF93" s="69">
        <f aca="true" t="shared" si="47" ref="AF93:AH94">IF(AF28&gt;0,""&amp;$K$93&amp;", "&amp;AF$14&amp;", Level "&amp;$C28&amp;"; ","")</f>
      </c>
      <c r="AG93" s="69">
        <f t="shared" si="47"/>
      </c>
      <c r="AH93" s="69">
        <f t="shared" si="47"/>
      </c>
    </row>
    <row r="94" spans="1:34" ht="12.75" hidden="1">
      <c r="A94" s="67" t="s">
        <v>1</v>
      </c>
      <c r="D94" s="183">
        <f>IF(TRUNC(SUM(AF18:AF45))&lt;&gt;SUM(AF18:AF45),"Column "&amp;$AF$8&amp;", "&amp;AF$14&amp;", Phase "&amp;$A18&amp;"; ","")</f>
      </c>
      <c r="E94" s="183">
        <f>IF(TRUNC(SUM(AG18:AG45))&lt;&gt;SUM(AG18:AG45),"Column "&amp;$AF$8&amp;", "&amp;AG$14&amp;", Phase "&amp;$A18&amp;"; ","")</f>
      </c>
      <c r="F94" s="183">
        <f>IF(TRUNC(SUM(AH18:AH45))&lt;&gt;SUM(AH18:AH45),"Column "&amp;$AF$8&amp;", "&amp;AH$14&amp;", Phase "&amp;$A18&amp;"; ","")</f>
      </c>
      <c r="K94" s="69"/>
      <c r="L94" s="69">
        <f t="shared" si="44"/>
      </c>
      <c r="M94" s="69">
        <f t="shared" si="44"/>
      </c>
      <c r="N94" s="69">
        <f t="shared" si="44"/>
      </c>
      <c r="O94" s="69"/>
      <c r="W94" s="69"/>
      <c r="X94" s="69">
        <f t="shared" si="45"/>
      </c>
      <c r="Y94" s="69">
        <f t="shared" si="45"/>
      </c>
      <c r="Z94" s="69">
        <f t="shared" si="45"/>
      </c>
      <c r="AA94" s="69"/>
      <c r="AB94" s="69">
        <f t="shared" si="46"/>
      </c>
      <c r="AC94" s="69">
        <f t="shared" si="46"/>
      </c>
      <c r="AD94" s="69">
        <f t="shared" si="46"/>
      </c>
      <c r="AE94" s="69"/>
      <c r="AF94" s="69">
        <f t="shared" si="47"/>
      </c>
      <c r="AG94" s="69">
        <f t="shared" si="47"/>
      </c>
      <c r="AH94" s="69">
        <f t="shared" si="47"/>
      </c>
    </row>
    <row r="95" spans="1:34" ht="12.75" hidden="1">
      <c r="A95" s="67" t="s">
        <v>1</v>
      </c>
      <c r="D95" s="67">
        <f>D81&amp;D82&amp;D83&amp;D84&amp;D85&amp;D86&amp;D89&amp;D90&amp;D91&amp;D92&amp;D93&amp;D94</f>
      </c>
      <c r="E95" s="67">
        <f>E81&amp;E82&amp;E83&amp;E84&amp;E85&amp;E86&amp;E89&amp;E90&amp;E91&amp;E92&amp;E93&amp;E94</f>
      </c>
      <c r="F95" s="67">
        <f>F81&amp;F82&amp;F83&amp;F84&amp;F85&amp;F86&amp;F89&amp;F90&amp;F91&amp;F92&amp;F93&amp;F94</f>
      </c>
      <c r="K95" s="69" t="s">
        <v>200</v>
      </c>
      <c r="L95" s="69">
        <f aca="true" t="shared" si="48" ref="L95:N96">IF(L30&gt;0,""&amp;$K$95&amp;", "&amp;L$14&amp;", Level "&amp;$C30&amp;"; ","")</f>
      </c>
      <c r="M95" s="69">
        <f t="shared" si="48"/>
      </c>
      <c r="N95" s="69">
        <f t="shared" si="48"/>
      </c>
      <c r="O95" s="69"/>
      <c r="W95" s="69" t="s">
        <v>200</v>
      </c>
      <c r="X95" s="69">
        <f aca="true" t="shared" si="49" ref="X95:Z96">IF(X30&gt;(D30+H30),""&amp;$K$95&amp;", "&amp;X$14&amp;", Level "&amp;$C30&amp;"; ","")</f>
      </c>
      <c r="Y95" s="69">
        <f t="shared" si="49"/>
      </c>
      <c r="Z95" s="69">
        <f t="shared" si="49"/>
      </c>
      <c r="AA95" s="69" t="s">
        <v>200</v>
      </c>
      <c r="AB95" s="69">
        <f aca="true" t="shared" si="50" ref="AB95:AD96">IF(AB30&gt;(D30+H30+L30+AF30),""&amp;$K$95&amp;", "&amp;AB$14&amp;", Level "&amp;$C30&amp;"; ","")</f>
      </c>
      <c r="AC95" s="69">
        <f t="shared" si="50"/>
      </c>
      <c r="AD95" s="69">
        <f t="shared" si="50"/>
      </c>
      <c r="AE95" s="69" t="s">
        <v>200</v>
      </c>
      <c r="AF95" s="69">
        <f aca="true" t="shared" si="51" ref="AF95:AH96">IF(AF30&gt;0,""&amp;$K$95&amp;", "&amp;AF$14&amp;", Level "&amp;$C30&amp;"; ","")</f>
      </c>
      <c r="AG95" s="69">
        <f t="shared" si="51"/>
      </c>
      <c r="AH95" s="69">
        <f t="shared" si="51"/>
      </c>
    </row>
    <row r="96" spans="1:34" ht="12.75" hidden="1">
      <c r="A96" s="67" t="s">
        <v>1</v>
      </c>
      <c r="K96" s="69"/>
      <c r="L96" s="69">
        <f t="shared" si="48"/>
      </c>
      <c r="M96" s="69">
        <f t="shared" si="48"/>
      </c>
      <c r="N96" s="69">
        <f t="shared" si="48"/>
      </c>
      <c r="O96" s="69"/>
      <c r="W96" s="69"/>
      <c r="X96" s="69">
        <f t="shared" si="49"/>
      </c>
      <c r="Y96" s="69">
        <f t="shared" si="49"/>
      </c>
      <c r="Z96" s="69">
        <f t="shared" si="49"/>
      </c>
      <c r="AA96" s="69"/>
      <c r="AB96" s="69">
        <f t="shared" si="50"/>
      </c>
      <c r="AC96" s="69">
        <f t="shared" si="50"/>
      </c>
      <c r="AD96" s="69">
        <f t="shared" si="50"/>
      </c>
      <c r="AE96" s="69"/>
      <c r="AF96" s="69">
        <f t="shared" si="51"/>
      </c>
      <c r="AG96" s="69">
        <f t="shared" si="51"/>
      </c>
      <c r="AH96" s="69">
        <f t="shared" si="51"/>
      </c>
    </row>
    <row r="97" spans="1:34" ht="12.75" hidden="1">
      <c r="A97" s="69" t="s">
        <v>1</v>
      </c>
      <c r="K97" s="69" t="s">
        <v>97</v>
      </c>
      <c r="L97" s="69">
        <f aca="true" t="shared" si="52" ref="L97:N98">IF(L32&gt;0,""&amp;$K$97&amp;", "&amp;L$14&amp;", Level "&amp;$C32&amp;"; ","")</f>
      </c>
      <c r="M97" s="69">
        <f t="shared" si="52"/>
      </c>
      <c r="N97" s="69">
        <f t="shared" si="52"/>
      </c>
      <c r="O97" s="69"/>
      <c r="W97" s="69" t="s">
        <v>97</v>
      </c>
      <c r="X97" s="69">
        <f aca="true" t="shared" si="53" ref="X97:Z98">IF(X32&gt;(D32+H32),""&amp;$K$97&amp;", "&amp;X$14&amp;", Level "&amp;$C32&amp;"; ","")</f>
      </c>
      <c r="Y97" s="69">
        <f t="shared" si="53"/>
      </c>
      <c r="Z97" s="69">
        <f t="shared" si="53"/>
      </c>
      <c r="AA97" s="69" t="s">
        <v>97</v>
      </c>
      <c r="AB97" s="69">
        <f aca="true" t="shared" si="54" ref="AB97:AD98">IF(AB32&gt;(D32+H32+L32+AF32),""&amp;$K$97&amp;", "&amp;AB$14&amp;", Level "&amp;$C32&amp;"; ","")</f>
      </c>
      <c r="AC97" s="69">
        <f t="shared" si="54"/>
      </c>
      <c r="AD97" s="69">
        <f t="shared" si="54"/>
      </c>
      <c r="AE97" s="69" t="s">
        <v>97</v>
      </c>
      <c r="AF97" s="69">
        <f aca="true" t="shared" si="55" ref="AF97:AH98">IF(AF32&gt;0,""&amp;$K$97&amp;", "&amp;AF$14&amp;", Level "&amp;$C32&amp;"; ","")</f>
      </c>
      <c r="AG97" s="69">
        <f t="shared" si="55"/>
      </c>
      <c r="AH97" s="69">
        <f t="shared" si="55"/>
      </c>
    </row>
    <row r="98" spans="1:34" ht="12.75" hidden="1">
      <c r="A98" s="67" t="s">
        <v>1</v>
      </c>
      <c r="K98" s="230"/>
      <c r="L98" s="69">
        <f t="shared" si="52"/>
      </c>
      <c r="M98" s="69">
        <f t="shared" si="52"/>
      </c>
      <c r="N98" s="69">
        <f>IF(N33&gt;0,""&amp;$K$97&amp;", "&amp;N$14&amp;", Level "&amp;$C33&amp;"; ","")</f>
      </c>
      <c r="O98" s="69"/>
      <c r="W98" s="230"/>
      <c r="X98" s="69">
        <f t="shared" si="53"/>
      </c>
      <c r="Y98" s="69">
        <f t="shared" si="53"/>
      </c>
      <c r="Z98" s="69">
        <f t="shared" si="53"/>
      </c>
      <c r="AA98" s="230"/>
      <c r="AB98" s="69">
        <f t="shared" si="54"/>
      </c>
      <c r="AC98" s="69">
        <f t="shared" si="54"/>
      </c>
      <c r="AD98" s="69">
        <f t="shared" si="54"/>
      </c>
      <c r="AE98" s="230"/>
      <c r="AF98" s="69">
        <f t="shared" si="55"/>
      </c>
      <c r="AG98" s="69">
        <f t="shared" si="55"/>
      </c>
      <c r="AH98" s="69">
        <f t="shared" si="55"/>
      </c>
    </row>
    <row r="99" spans="1:34" ht="12.75" hidden="1">
      <c r="A99" s="67" t="s">
        <v>1</v>
      </c>
      <c r="K99" s="69" t="s">
        <v>98</v>
      </c>
      <c r="L99" s="69">
        <f aca="true" t="shared" si="56" ref="L99:N100">IF(L34&gt;0,""&amp;$K$99&amp;", "&amp;L$14&amp;", Level "&amp;$C34&amp;"; ","")</f>
      </c>
      <c r="M99" s="69">
        <f t="shared" si="56"/>
      </c>
      <c r="N99" s="69">
        <f t="shared" si="56"/>
      </c>
      <c r="O99" s="69"/>
      <c r="W99" s="69" t="s">
        <v>98</v>
      </c>
      <c r="X99" s="69">
        <f aca="true" t="shared" si="57" ref="X99:Z100">IF(X34&gt;(D34+H34),""&amp;$K$99&amp;", "&amp;X$14&amp;", Level "&amp;$C34&amp;"; ","")</f>
      </c>
      <c r="Y99" s="69">
        <f t="shared" si="57"/>
      </c>
      <c r="Z99" s="69">
        <f t="shared" si="57"/>
      </c>
      <c r="AA99" s="69" t="s">
        <v>98</v>
      </c>
      <c r="AB99" s="69">
        <f aca="true" t="shared" si="58" ref="AB99:AD100">IF(AB34&gt;(D34+H34+L34+AF34),""&amp;$K$99&amp;", "&amp;AB$14&amp;", Level "&amp;$C34&amp;"; ","")</f>
      </c>
      <c r="AC99" s="69">
        <f t="shared" si="58"/>
      </c>
      <c r="AD99" s="69">
        <f t="shared" si="58"/>
      </c>
      <c r="AE99" s="69" t="s">
        <v>98</v>
      </c>
      <c r="AF99" s="69">
        <f aca="true" t="shared" si="59" ref="AF99:AH100">IF(AF34&gt;0,""&amp;$K$99&amp;", "&amp;AF$14&amp;", Level "&amp;$C34&amp;"; ","")</f>
      </c>
      <c r="AG99" s="69">
        <f t="shared" si="59"/>
      </c>
      <c r="AH99" s="69">
        <f t="shared" si="59"/>
      </c>
    </row>
    <row r="100" spans="1:34" ht="12.75" hidden="1">
      <c r="A100" s="67" t="s">
        <v>1</v>
      </c>
      <c r="K100" s="69"/>
      <c r="L100" s="69">
        <f t="shared" si="56"/>
      </c>
      <c r="M100" s="69">
        <f t="shared" si="56"/>
      </c>
      <c r="N100" s="69">
        <f t="shared" si="56"/>
      </c>
      <c r="O100" s="69"/>
      <c r="W100" s="69"/>
      <c r="X100" s="69">
        <f t="shared" si="57"/>
      </c>
      <c r="Y100" s="69">
        <f t="shared" si="57"/>
      </c>
      <c r="Z100" s="69">
        <f t="shared" si="57"/>
      </c>
      <c r="AA100" s="69"/>
      <c r="AB100" s="69">
        <f t="shared" si="58"/>
      </c>
      <c r="AC100" s="69">
        <f t="shared" si="58"/>
      </c>
      <c r="AD100" s="69">
        <f t="shared" si="58"/>
      </c>
      <c r="AE100" s="69"/>
      <c r="AF100" s="69">
        <f t="shared" si="59"/>
      </c>
      <c r="AG100" s="69">
        <f t="shared" si="59"/>
      </c>
      <c r="AH100" s="69">
        <f t="shared" si="59"/>
      </c>
    </row>
    <row r="101" spans="1:34" ht="12.75" hidden="1">
      <c r="A101" s="67" t="s">
        <v>1</v>
      </c>
      <c r="K101" s="69" t="s">
        <v>201</v>
      </c>
      <c r="L101" s="69">
        <f aca="true" t="shared" si="60" ref="L101:N102">IF(L36&gt;0,""&amp;$K$101&amp;", "&amp;L$14&amp;", Level "&amp;$C36&amp;"; ","")</f>
      </c>
      <c r="M101" s="69">
        <f t="shared" si="60"/>
      </c>
      <c r="N101" s="69">
        <f t="shared" si="60"/>
      </c>
      <c r="O101" s="69"/>
      <c r="W101" s="69" t="s">
        <v>201</v>
      </c>
      <c r="X101" s="69">
        <f aca="true" t="shared" si="61" ref="X101:Z102">IF(X36&gt;(D36+H36),""&amp;$K$101&amp;", "&amp;X$14&amp;", Level "&amp;$C36&amp;"; ","")</f>
      </c>
      <c r="Y101" s="69">
        <f t="shared" si="61"/>
      </c>
      <c r="Z101" s="69">
        <f t="shared" si="61"/>
      </c>
      <c r="AA101" s="69" t="s">
        <v>201</v>
      </c>
      <c r="AB101" s="69">
        <f aca="true" t="shared" si="62" ref="AB101:AD102">IF(AB36&gt;(D36+H36+L36+AF36),""&amp;$K$101&amp;", "&amp;AB$14&amp;", Level "&amp;$C36&amp;"; ","")</f>
      </c>
      <c r="AC101" s="69">
        <f t="shared" si="62"/>
      </c>
      <c r="AD101" s="69">
        <f t="shared" si="62"/>
      </c>
      <c r="AE101" s="69" t="s">
        <v>201</v>
      </c>
      <c r="AF101" s="69">
        <f aca="true" t="shared" si="63" ref="AF101:AH102">IF(AF36&gt;0,""&amp;$K$101&amp;", "&amp;AF$14&amp;", Level "&amp;$C36&amp;"; ","")</f>
      </c>
      <c r="AG101" s="69">
        <f t="shared" si="63"/>
      </c>
      <c r="AH101" s="69">
        <f t="shared" si="63"/>
      </c>
    </row>
    <row r="102" spans="1:34" ht="12.75" hidden="1">
      <c r="A102" s="67" t="s">
        <v>1</v>
      </c>
      <c r="K102" s="69"/>
      <c r="L102" s="69">
        <f t="shared" si="60"/>
      </c>
      <c r="M102" s="69">
        <f t="shared" si="60"/>
      </c>
      <c r="N102" s="69">
        <f t="shared" si="60"/>
      </c>
      <c r="O102" s="69"/>
      <c r="W102" s="69"/>
      <c r="X102" s="69">
        <f t="shared" si="61"/>
      </c>
      <c r="Y102" s="69">
        <f t="shared" si="61"/>
      </c>
      <c r="Z102" s="69">
        <f t="shared" si="61"/>
      </c>
      <c r="AA102" s="69"/>
      <c r="AB102" s="69">
        <f t="shared" si="62"/>
      </c>
      <c r="AC102" s="69">
        <f t="shared" si="62"/>
      </c>
      <c r="AD102" s="69">
        <f t="shared" si="62"/>
      </c>
      <c r="AE102" s="69"/>
      <c r="AF102" s="69">
        <f t="shared" si="63"/>
      </c>
      <c r="AG102" s="69">
        <f t="shared" si="63"/>
      </c>
      <c r="AH102" s="69">
        <f t="shared" si="63"/>
      </c>
    </row>
    <row r="103" spans="1:34" ht="12.75" hidden="1">
      <c r="A103" s="67" t="s">
        <v>1</v>
      </c>
      <c r="K103" s="69" t="s">
        <v>100</v>
      </c>
      <c r="L103" s="69">
        <f aca="true" t="shared" si="64" ref="L103:N104">IF(L38&gt;0,""&amp;$K$103&amp;", "&amp;L$14&amp;", Level "&amp;$C38&amp;"; ","")</f>
      </c>
      <c r="M103" s="69">
        <f t="shared" si="64"/>
      </c>
      <c r="N103" s="69">
        <f t="shared" si="64"/>
      </c>
      <c r="O103" s="69"/>
      <c r="W103" s="69" t="s">
        <v>100</v>
      </c>
      <c r="X103" s="69">
        <f aca="true" t="shared" si="65" ref="X103:Z104">IF(X38&gt;(D38+H38),""&amp;$K$103&amp;", "&amp;X$14&amp;", Level "&amp;$C38&amp;"; ","")</f>
      </c>
      <c r="Y103" s="69">
        <f t="shared" si="65"/>
      </c>
      <c r="Z103" s="69">
        <f t="shared" si="65"/>
      </c>
      <c r="AA103" s="69" t="s">
        <v>100</v>
      </c>
      <c r="AB103" s="69">
        <f aca="true" t="shared" si="66" ref="AB103:AD104">IF(AB38&gt;(D38+H38+L38+AF38),""&amp;$K$103&amp;", "&amp;AB$14&amp;", Level "&amp;$C38&amp;"; ","")</f>
      </c>
      <c r="AC103" s="69">
        <f t="shared" si="66"/>
      </c>
      <c r="AD103" s="69">
        <f t="shared" si="66"/>
      </c>
      <c r="AE103" s="69" t="s">
        <v>100</v>
      </c>
      <c r="AF103" s="69">
        <f aca="true" t="shared" si="67" ref="AF103:AH104">IF(AF38&gt;0,""&amp;$K$103&amp;", "&amp;AF$14&amp;", Level "&amp;$C38&amp;"; ","")</f>
      </c>
      <c r="AG103" s="69">
        <f t="shared" si="67"/>
      </c>
      <c r="AH103" s="69">
        <f t="shared" si="67"/>
      </c>
    </row>
    <row r="104" spans="1:34" ht="12.75" hidden="1">
      <c r="A104" s="67" t="s">
        <v>1</v>
      </c>
      <c r="K104" s="69"/>
      <c r="L104" s="69">
        <f t="shared" si="64"/>
      </c>
      <c r="M104" s="69">
        <f t="shared" si="64"/>
      </c>
      <c r="N104" s="69">
        <f t="shared" si="64"/>
      </c>
      <c r="O104" s="69"/>
      <c r="W104" s="69"/>
      <c r="X104" s="69">
        <f t="shared" si="65"/>
      </c>
      <c r="Y104" s="69">
        <f t="shared" si="65"/>
      </c>
      <c r="Z104" s="69">
        <f t="shared" si="65"/>
      </c>
      <c r="AA104" s="69"/>
      <c r="AB104" s="69">
        <f t="shared" si="66"/>
      </c>
      <c r="AC104" s="69">
        <f t="shared" si="66"/>
      </c>
      <c r="AD104" s="69">
        <f t="shared" si="66"/>
      </c>
      <c r="AE104" s="69"/>
      <c r="AF104" s="69">
        <f t="shared" si="67"/>
      </c>
      <c r="AG104" s="69">
        <f t="shared" si="67"/>
      </c>
      <c r="AH104" s="69">
        <f t="shared" si="67"/>
      </c>
    </row>
    <row r="105" spans="1:34" ht="12.75" hidden="1">
      <c r="A105" s="67" t="s">
        <v>1</v>
      </c>
      <c r="K105" s="69" t="s">
        <v>101</v>
      </c>
      <c r="L105" s="69">
        <f aca="true" t="shared" si="68" ref="L105:N106">IF(L40&gt;0,""&amp;$K$105&amp;", "&amp;L$14&amp;", Level "&amp;$C40&amp;"; ","")</f>
      </c>
      <c r="M105" s="69">
        <f t="shared" si="68"/>
      </c>
      <c r="N105" s="69">
        <f t="shared" si="68"/>
      </c>
      <c r="O105" s="69"/>
      <c r="W105" s="69" t="s">
        <v>101</v>
      </c>
      <c r="X105" s="69">
        <f aca="true" t="shared" si="69" ref="X105:Z106">IF(X40&gt;(D40+H40),""&amp;$K$105&amp;", "&amp;X$14&amp;", Level "&amp;$C40&amp;"; ","")</f>
      </c>
      <c r="Y105" s="69">
        <f t="shared" si="69"/>
      </c>
      <c r="Z105" s="69">
        <f t="shared" si="69"/>
      </c>
      <c r="AA105" s="69" t="s">
        <v>101</v>
      </c>
      <c r="AB105" s="69">
        <f aca="true" t="shared" si="70" ref="AB105:AD106">IF(AB40&gt;(D40+H40+L40+AF40),""&amp;$K$105&amp;", "&amp;AB$14&amp;", Level "&amp;$C40&amp;"; ","")</f>
      </c>
      <c r="AC105" s="69">
        <f t="shared" si="70"/>
      </c>
      <c r="AD105" s="69">
        <f t="shared" si="70"/>
      </c>
      <c r="AE105" s="69" t="s">
        <v>101</v>
      </c>
      <c r="AF105" s="69">
        <f aca="true" t="shared" si="71" ref="AF105:AH106">IF(AF40&gt;0,""&amp;$K$105&amp;", "&amp;AF$14&amp;", Level "&amp;$C40&amp;"; ","")</f>
      </c>
      <c r="AG105" s="69">
        <f t="shared" si="71"/>
      </c>
      <c r="AH105" s="69">
        <f t="shared" si="71"/>
      </c>
    </row>
    <row r="106" spans="1:34" ht="12.75" hidden="1">
      <c r="A106" s="67" t="s">
        <v>1</v>
      </c>
      <c r="K106" s="69"/>
      <c r="L106" s="69">
        <f t="shared" si="68"/>
      </c>
      <c r="M106" s="69">
        <f t="shared" si="68"/>
      </c>
      <c r="N106" s="69">
        <f t="shared" si="68"/>
      </c>
      <c r="O106" s="69"/>
      <c r="W106" s="69"/>
      <c r="X106" s="69">
        <f t="shared" si="69"/>
      </c>
      <c r="Y106" s="69">
        <f t="shared" si="69"/>
      </c>
      <c r="Z106" s="69">
        <f t="shared" si="69"/>
      </c>
      <c r="AA106" s="69"/>
      <c r="AB106" s="69">
        <f t="shared" si="70"/>
      </c>
      <c r="AC106" s="69">
        <f t="shared" si="70"/>
      </c>
      <c r="AD106" s="69">
        <f t="shared" si="70"/>
      </c>
      <c r="AE106" s="69"/>
      <c r="AF106" s="69">
        <f t="shared" si="71"/>
      </c>
      <c r="AG106" s="69">
        <f t="shared" si="71"/>
      </c>
      <c r="AH106" s="69">
        <f t="shared" si="71"/>
      </c>
    </row>
    <row r="107" spans="1:34" ht="12.75" hidden="1">
      <c r="A107" s="67" t="s">
        <v>1</v>
      </c>
      <c r="K107" s="69" t="s">
        <v>202</v>
      </c>
      <c r="L107" s="69">
        <f aca="true" t="shared" si="72" ref="L107:N108">IF(L42&gt;0,""&amp;$K$107&amp;", "&amp;L$14&amp;", Level "&amp;$C42&amp;"; ","")</f>
      </c>
      <c r="M107" s="69">
        <f t="shared" si="72"/>
      </c>
      <c r="N107" s="69">
        <f t="shared" si="72"/>
      </c>
      <c r="O107" s="69"/>
      <c r="W107" s="69" t="s">
        <v>202</v>
      </c>
      <c r="X107" s="69">
        <f aca="true" t="shared" si="73" ref="X107:Z108">IF(X42&gt;(D42+H42),""&amp;$K$107&amp;", "&amp;X$14&amp;", Level "&amp;$C42&amp;"; ","")</f>
      </c>
      <c r="Y107" s="69">
        <f t="shared" si="73"/>
      </c>
      <c r="Z107" s="69">
        <f t="shared" si="73"/>
      </c>
      <c r="AA107" s="69" t="s">
        <v>202</v>
      </c>
      <c r="AB107" s="69">
        <f aca="true" t="shared" si="74" ref="AB107:AD108">IF(AB42&gt;(D42+H42+L42+AF42),""&amp;$K$107&amp;", "&amp;AB$14&amp;", Level "&amp;$C42&amp;"; ","")</f>
      </c>
      <c r="AC107" s="69">
        <f t="shared" si="74"/>
      </c>
      <c r="AD107" s="69">
        <f t="shared" si="74"/>
      </c>
      <c r="AE107" s="69" t="s">
        <v>202</v>
      </c>
      <c r="AF107" s="69">
        <f aca="true" t="shared" si="75" ref="AF107:AH108">IF(AF42&gt;0,""&amp;$K$107&amp;", "&amp;AF$14&amp;", Level "&amp;$C42&amp;"; ","")</f>
      </c>
      <c r="AG107" s="69">
        <f t="shared" si="75"/>
      </c>
      <c r="AH107" s="69">
        <f t="shared" si="75"/>
      </c>
    </row>
    <row r="108" spans="1:34" ht="12.75" hidden="1">
      <c r="A108" s="67" t="s">
        <v>1</v>
      </c>
      <c r="K108" s="69"/>
      <c r="L108" s="69">
        <f t="shared" si="72"/>
      </c>
      <c r="M108" s="69">
        <f t="shared" si="72"/>
      </c>
      <c r="N108" s="69">
        <f t="shared" si="72"/>
      </c>
      <c r="O108" s="69"/>
      <c r="W108" s="69"/>
      <c r="X108" s="69">
        <f t="shared" si="73"/>
      </c>
      <c r="Y108" s="69">
        <f t="shared" si="73"/>
      </c>
      <c r="Z108" s="69">
        <f t="shared" si="73"/>
      </c>
      <c r="AA108" s="69"/>
      <c r="AB108" s="69">
        <f t="shared" si="74"/>
      </c>
      <c r="AC108" s="69">
        <f t="shared" si="74"/>
      </c>
      <c r="AD108" s="69">
        <f t="shared" si="74"/>
      </c>
      <c r="AE108" s="69"/>
      <c r="AF108" s="69">
        <f t="shared" si="75"/>
      </c>
      <c r="AG108" s="69">
        <f t="shared" si="75"/>
      </c>
      <c r="AH108" s="69">
        <f t="shared" si="75"/>
      </c>
    </row>
    <row r="109" spans="1:34" ht="12.75" hidden="1">
      <c r="A109" s="67" t="s">
        <v>1</v>
      </c>
      <c r="K109" s="69" t="s">
        <v>4</v>
      </c>
      <c r="L109" s="69">
        <f aca="true" t="shared" si="76" ref="L109:N110">IF(L44&gt;0,""&amp;$K$109&amp;", "&amp;L$14&amp;", Level "&amp;$C44&amp;"; ","")</f>
      </c>
      <c r="M109" s="69">
        <f t="shared" si="76"/>
      </c>
      <c r="N109" s="69">
        <f t="shared" si="76"/>
      </c>
      <c r="O109" s="69"/>
      <c r="W109" s="69" t="s">
        <v>4</v>
      </c>
      <c r="X109" s="69">
        <f aca="true" t="shared" si="77" ref="X109:Z110">IF(X44&gt;(D44+H44),""&amp;$K$109&amp;", "&amp;X$14&amp;", Level "&amp;$C44&amp;"; ","")</f>
      </c>
      <c r="Y109" s="69">
        <f t="shared" si="77"/>
      </c>
      <c r="Z109" s="69">
        <f t="shared" si="77"/>
      </c>
      <c r="AA109" s="69" t="s">
        <v>4</v>
      </c>
      <c r="AB109" s="69">
        <f aca="true" t="shared" si="78" ref="AB109:AD110">IF(AB44&gt;(D44+H44+L44+AF44),""&amp;$K$109&amp;", "&amp;AB$14&amp;", Level "&amp;$C44&amp;"; ","")</f>
      </c>
      <c r="AC109" s="69">
        <f t="shared" si="78"/>
      </c>
      <c r="AD109" s="69">
        <f t="shared" si="78"/>
      </c>
      <c r="AE109" s="69" t="s">
        <v>4</v>
      </c>
      <c r="AF109" s="69">
        <f aca="true" t="shared" si="79" ref="AF109:AH110">IF(AF44&gt;0,""&amp;$K$109&amp;", "&amp;AF$14&amp;", Level "&amp;$C44&amp;"; ","")</f>
      </c>
      <c r="AG109" s="69">
        <f t="shared" si="79"/>
      </c>
      <c r="AH109" s="69">
        <f t="shared" si="79"/>
      </c>
    </row>
    <row r="110" spans="1:34" ht="12.75" hidden="1">
      <c r="A110" s="67" t="s">
        <v>1</v>
      </c>
      <c r="L110" s="69">
        <f t="shared" si="76"/>
      </c>
      <c r="M110" s="69">
        <f t="shared" si="76"/>
      </c>
      <c r="N110" s="69">
        <f t="shared" si="76"/>
      </c>
      <c r="O110" s="69"/>
      <c r="X110" s="69">
        <f t="shared" si="77"/>
      </c>
      <c r="Y110" s="69">
        <f t="shared" si="77"/>
      </c>
      <c r="Z110" s="69">
        <f t="shared" si="77"/>
      </c>
      <c r="AB110" s="69">
        <f t="shared" si="78"/>
      </c>
      <c r="AC110" s="69">
        <f t="shared" si="78"/>
      </c>
      <c r="AD110" s="69">
        <f t="shared" si="78"/>
      </c>
      <c r="AF110" s="69">
        <f t="shared" si="79"/>
      </c>
      <c r="AG110" s="69">
        <f t="shared" si="79"/>
      </c>
      <c r="AH110" s="69">
        <f t="shared" si="79"/>
      </c>
    </row>
    <row r="111" spans="1:34" ht="12.75" hidden="1">
      <c r="A111" s="67" t="s">
        <v>1</v>
      </c>
      <c r="L111" s="69"/>
      <c r="M111" s="69"/>
      <c r="N111" s="69"/>
      <c r="O111" s="69"/>
      <c r="X111" s="69"/>
      <c r="Y111" s="69"/>
      <c r="Z111" s="69"/>
      <c r="AB111" s="69"/>
      <c r="AC111" s="69"/>
      <c r="AD111" s="69"/>
      <c r="AF111" s="69"/>
      <c r="AG111" s="69"/>
      <c r="AH111" s="69"/>
    </row>
    <row r="112" spans="1:34" ht="12.75" hidden="1">
      <c r="A112" s="67" t="s">
        <v>1</v>
      </c>
      <c r="L112" s="69">
        <f>L81&amp;L82&amp;L83&amp;L84&amp;L85&amp;L86&amp;L87&amp;L88&amp;L89&amp;L90&amp;L91&amp;L92&amp;L93&amp;L94&amp;L95&amp;L96&amp;L97&amp;L98&amp;L99&amp;L100&amp;L101&amp;L102&amp;L103&amp;L104&amp;L105&amp;L106&amp;L107&amp;L108&amp;L109&amp;L110</f>
      </c>
      <c r="M112" s="69">
        <f>M81&amp;M82&amp;M83&amp;M84&amp;M85&amp;M86&amp;M87&amp;M88&amp;M89&amp;M90&amp;M91&amp;M92&amp;M93&amp;M94&amp;M95&amp;M96&amp;M97&amp;M98&amp;M99&amp;M100&amp;M101&amp;M102&amp;M103&amp;M104&amp;M105&amp;M106&amp;M107&amp;M108&amp;M109&amp;M110</f>
      </c>
      <c r="N112" s="69">
        <f>N81&amp;N82&amp;N83&amp;N84&amp;N85&amp;N86&amp;N87&amp;N88&amp;N89&amp;N90&amp;N91&amp;N92&amp;N93&amp;N94&amp;N95&amp;N96&amp;N97&amp;N98&amp;N99&amp;N100&amp;N101&amp;N102&amp;N103&amp;N104&amp;N105&amp;N106&amp;N107&amp;N108&amp;N109&amp;N110</f>
      </c>
      <c r="O112" s="69"/>
      <c r="X112" s="69">
        <f>X81&amp;X82&amp;X83&amp;X84&amp;X85&amp;X86&amp;X87&amp;X88&amp;X89&amp;X90&amp;X91&amp;X92&amp;X93&amp;X94&amp;X95&amp;X96&amp;X97&amp;X98&amp;X99&amp;X100&amp;X101&amp;X102&amp;X103&amp;X104&amp;X105&amp;X106&amp;X107&amp;X108&amp;X109&amp;X110</f>
      </c>
      <c r="Y112" s="69">
        <f>Y81&amp;Y82&amp;Y83&amp;Y84&amp;Y85&amp;Y86&amp;Y87&amp;Y88&amp;Y89&amp;Y90&amp;Y91&amp;Y92&amp;Y93&amp;Y94&amp;Y95&amp;Y96&amp;Y97&amp;Y98&amp;Y99&amp;Y100&amp;Y101&amp;Y102&amp;Y103&amp;Y104&amp;Y105&amp;Y106&amp;Y107&amp;Y108&amp;Y109&amp;Y110</f>
      </c>
      <c r="Z112" s="69">
        <f>Z81&amp;Z82&amp;Z83&amp;Z84&amp;Z85&amp;Z86&amp;Z87&amp;Z88&amp;Z89&amp;Z90&amp;Z91&amp;Z92&amp;Z93&amp;Z94&amp;Z95&amp;Z96&amp;Z97&amp;Z98&amp;Z99&amp;Z100&amp;Z101&amp;Z102&amp;Z103&amp;Z104&amp;Z105&amp;Z106&amp;Z107&amp;Z108&amp;Z109&amp;Z110</f>
      </c>
      <c r="AB112" s="69">
        <f>AB81&amp;AB82&amp;AB83&amp;AB84&amp;AB85&amp;AB86&amp;AB87&amp;AB88&amp;AB89&amp;AB90&amp;AB91&amp;AB92&amp;AB93&amp;AB94&amp;AB95&amp;AB96&amp;AB97&amp;AB98&amp;AB99&amp;AB100&amp;AB101&amp;AB102&amp;AB103&amp;AB104&amp;AB105&amp;AB106&amp;AB107&amp;AB108&amp;AB109&amp;AB110</f>
      </c>
      <c r="AC112" s="69">
        <f>AC81&amp;AC82&amp;AC83&amp;AC84&amp;AC85&amp;AC86&amp;AC87&amp;AC88&amp;AC89&amp;AC90&amp;AC91&amp;AC92&amp;AC93&amp;AC94&amp;AC95&amp;AC96&amp;AC97&amp;AC98&amp;AC99&amp;AC100&amp;AC101&amp;AC102&amp;AC103&amp;AC104&amp;AC105&amp;AC106&amp;AC107&amp;AC108&amp;AC109&amp;AC110</f>
      </c>
      <c r="AD112" s="69">
        <f>AD81&amp;AD82&amp;AD83&amp;AD84&amp;AD85&amp;AD86&amp;AD87&amp;AD88&amp;AD89&amp;AD90&amp;AD91&amp;AD92&amp;AD93&amp;AD94&amp;AD95&amp;AD96&amp;AD97&amp;AD98&amp;AD99&amp;AD100&amp;AD101&amp;AD102&amp;AD103&amp;AD104&amp;AD105&amp;AD106&amp;AD107&amp;AD108&amp;AD109&amp;AD110</f>
      </c>
      <c r="AF112" s="69">
        <f>AF81&amp;AF82&amp;AF83&amp;AF84&amp;AF85&amp;AF86&amp;AF87&amp;AF88&amp;AF89&amp;AF90&amp;AF91&amp;AF92&amp;AF93&amp;AF94&amp;AF95&amp;AF96&amp;AF97&amp;AF98&amp;AF99&amp;AF100&amp;AF101&amp;AF102&amp;AF103&amp;AF104&amp;AF105&amp;AF106&amp;AF107&amp;AF108&amp;AF109&amp;AF110</f>
      </c>
      <c r="AG112" s="69">
        <f>AG81&amp;AG82&amp;AG83&amp;AG84&amp;AG85&amp;AG86&amp;AG87&amp;AG88&amp;AG89&amp;AG90&amp;AG91&amp;AG92&amp;AG93&amp;AG94&amp;AG95&amp;AG96&amp;AG97&amp;AG98&amp;AG99&amp;AG100&amp;AG101&amp;AG102&amp;AG103&amp;AG104&amp;AG105&amp;AG106&amp;AG107&amp;AG108&amp;AG109&amp;AG110</f>
      </c>
      <c r="AH112" s="69">
        <f>AH81&amp;AH82&amp;AH83&amp;AH84&amp;AH85&amp;AH86&amp;AH87&amp;AH88&amp;AH89&amp;AH90&amp;AH91&amp;AH92&amp;AH93&amp;AH94&amp;AH95&amp;AH96&amp;AH97&amp;AH98&amp;AH99&amp;AH100&amp;AH101&amp;AH102&amp;AH103&amp;AH104&amp;AH105&amp;AH106&amp;AH107&amp;AH108&amp;AH109&amp;AH110</f>
      </c>
    </row>
    <row r="113" spans="1:33" ht="12.75" hidden="1">
      <c r="A113" s="67" t="s">
        <v>1</v>
      </c>
      <c r="L113" s="69"/>
      <c r="M113" s="69"/>
      <c r="N113" s="69"/>
      <c r="O113" s="69"/>
      <c r="AB113" s="69"/>
      <c r="AC113" s="69"/>
      <c r="AD113" s="69"/>
      <c r="AE113" s="69"/>
      <c r="AG113" s="69"/>
    </row>
    <row r="114" spans="1:33" ht="12.75" hidden="1">
      <c r="A114" s="67" t="s">
        <v>1</v>
      </c>
      <c r="L114" s="69"/>
      <c r="M114" s="69"/>
      <c r="N114" s="69"/>
      <c r="O114" s="69"/>
      <c r="AB114" s="69"/>
      <c r="AC114" s="69"/>
      <c r="AD114" s="69"/>
      <c r="AE114" s="69"/>
      <c r="AG114" s="69"/>
    </row>
    <row r="115" spans="1:33" s="184" customFormat="1" ht="12.75" hidden="1">
      <c r="A115" s="67" t="s">
        <v>276</v>
      </c>
      <c r="D115" s="184" t="s">
        <v>168</v>
      </c>
      <c r="H115" s="184" t="s">
        <v>169</v>
      </c>
      <c r="I115" s="67"/>
      <c r="L115" s="184" t="s">
        <v>170</v>
      </c>
      <c r="M115" s="67"/>
      <c r="P115" s="184" t="s">
        <v>194</v>
      </c>
      <c r="Q115" s="67"/>
      <c r="X115" s="184" t="s">
        <v>171</v>
      </c>
      <c r="Y115" s="67"/>
      <c r="AC115" s="67"/>
      <c r="AG115" s="67"/>
    </row>
    <row r="116" spans="1:34" ht="12.75" hidden="1">
      <c r="A116" s="69" t="s">
        <v>1</v>
      </c>
      <c r="D116" s="183">
        <f>IF(D46+E46&lt;&gt;PT____!F53,"Column "&amp;$D$8&amp;", HEFCE non-fundable, Level "&amp;$C46&amp;"; ","")</f>
      </c>
      <c r="F116" s="183">
        <f>IF(F46&lt;&gt;PT____!G53,"Column "&amp;$D$8&amp;", Island o'seas, Level "&amp;$C46&amp;"; ","")</f>
      </c>
      <c r="H116" s="183">
        <f>IF(H46+I46&lt;&gt;PT____!K53,"Column "&amp;$H$8&amp;", HEFCE non-fundable, Level "&amp;$C46&amp;"; ","")</f>
      </c>
      <c r="J116" s="183">
        <f>IF(J46&lt;&gt;PT____!L53,"Column "&amp;$H$8&amp;", Island o'seas, Level "&amp;$C46&amp;"; ","")</f>
      </c>
      <c r="L116" s="183">
        <f>IF(L46+M46&lt;&gt;PT____!P53,"Column "&amp;$L$8&amp;", HEFCE non-fundable, Level "&amp;$C46&amp;"; ","")</f>
      </c>
      <c r="N116" s="183">
        <f>IF(N46&lt;&gt;PT____!Q53,"Column "&amp;$L$8&amp;", Island o'seas, Level "&amp;$C46&amp;"; ","")</f>
      </c>
      <c r="P116" s="183">
        <f>IF(P46+Q46&lt;&gt;PT____!U53,"Column "&amp;$P$8&amp;", HEFCE non-fundable, Level "&amp;$C46&amp;"; ","")</f>
      </c>
      <c r="R116" s="183">
        <f>IF(R46&lt;&gt;PT____!V53,"Column "&amp;$P$8&amp;", Island o'seas, Level "&amp;$C46&amp;"; ","")</f>
      </c>
      <c r="T116" s="183"/>
      <c r="V116" s="183"/>
      <c r="X116" s="183">
        <f>IF(X46+Y46&lt;&gt;PT____!AE53,"Column "&amp;$X$8&amp;", HEFCE non-fundable, Level "&amp;$C46&amp;"; ","")</f>
      </c>
      <c r="Z116" s="183">
        <f>IF(Z46&lt;&gt;PT____!AF53,"Column "&amp;$X$8&amp;", Island o'seas, Level "&amp;$C46&amp;"; ","")</f>
      </c>
      <c r="AB116" s="183"/>
      <c r="AD116" s="183"/>
      <c r="AE116" s="69"/>
      <c r="AF116" s="183"/>
      <c r="AH116" s="183"/>
    </row>
    <row r="117" spans="1:34" ht="12.75" hidden="1">
      <c r="A117" s="69" t="s">
        <v>1</v>
      </c>
      <c r="D117" s="183">
        <f>IF(D47+E47&lt;&gt;PT____!F54,"Column "&amp;$D$8&amp;", HEFCE non-fundable, Level "&amp;$C47&amp;"; ","")</f>
      </c>
      <c r="F117" s="183">
        <f>IF(F47&lt;&gt;PT____!G54,"Column "&amp;$D$8&amp;", Island o'seas, Level "&amp;$C47&amp;"; ","")</f>
      </c>
      <c r="H117" s="183">
        <f>IF(H47+I47&lt;&gt;PT____!K54,"Column "&amp;$H$8&amp;", HEFCE non-fundable, Level "&amp;$C47&amp;"; ","")</f>
      </c>
      <c r="J117" s="183">
        <f>IF(J47&lt;&gt;PT____!L54,"Column "&amp;$H$8&amp;", Island o'seas, Level "&amp;$C47&amp;"; ","")</f>
      </c>
      <c r="L117" s="183">
        <f>IF(L47+M47&lt;&gt;PT____!P54,"Column "&amp;$L$8&amp;", HEFCE non-fundable, Level "&amp;$C47&amp;"; ","")</f>
      </c>
      <c r="N117" s="183">
        <f>IF(N47&lt;&gt;PT____!Q54,"Column "&amp;$L$8&amp;", Island o'seas, Level "&amp;$C47&amp;"; ","")</f>
      </c>
      <c r="P117" s="183">
        <f>IF(P47+Q47&lt;&gt;PT____!U54,"Column "&amp;$P$8&amp;", HEFCE non-fundable, Level "&amp;$C47&amp;"; ","")</f>
      </c>
      <c r="R117" s="183">
        <f>IF(R47&lt;&gt;PT____!V54,"Column "&amp;$P$8&amp;", Island o'seas, Level "&amp;$C47&amp;"; ","")</f>
      </c>
      <c r="T117" s="183"/>
      <c r="V117" s="183"/>
      <c r="X117" s="183">
        <f>IF(X47+Y47&lt;&gt;PT____!AE54,"Column "&amp;$X$8&amp;", HEFCE non-fundable, Level "&amp;$C47&amp;"; ","")</f>
      </c>
      <c r="Z117" s="183">
        <f>IF(Z47&lt;&gt;PT____!AF54,"Column "&amp;$X$8&amp;", Island o'seas, Level "&amp;$C47&amp;"; ","")</f>
      </c>
      <c r="AB117" s="183"/>
      <c r="AD117" s="183"/>
      <c r="AE117" s="69"/>
      <c r="AF117" s="183"/>
      <c r="AH117" s="183"/>
    </row>
    <row r="118" spans="1:32" ht="12.75" hidden="1">
      <c r="A118" s="69" t="s">
        <v>1</v>
      </c>
      <c r="D118" s="183"/>
      <c r="H118" s="183"/>
      <c r="L118" s="183"/>
      <c r="P118" s="183"/>
      <c r="R118" s="183"/>
      <c r="T118" s="183"/>
      <c r="V118" s="183"/>
      <c r="X118" s="183"/>
      <c r="AB118" s="183"/>
      <c r="AE118" s="69"/>
      <c r="AF118" s="183"/>
    </row>
    <row r="119" spans="1:34" ht="12.75" hidden="1">
      <c r="A119" s="67" t="s">
        <v>1</v>
      </c>
      <c r="D119" s="183">
        <f>D116&amp;D117</f>
      </c>
      <c r="F119" s="183">
        <f>F116&amp;F117</f>
      </c>
      <c r="H119" s="183">
        <f>H116&amp;H117</f>
      </c>
      <c r="J119" s="183">
        <f>J116&amp;J117</f>
      </c>
      <c r="L119" s="183">
        <f>L116&amp;L117</f>
      </c>
      <c r="N119" s="183">
        <f>N116&amp;N117</f>
      </c>
      <c r="P119" s="183">
        <f>P116&amp;P117</f>
      </c>
      <c r="R119" s="183">
        <f>R116&amp;R117</f>
      </c>
      <c r="T119" s="183"/>
      <c r="V119" s="183"/>
      <c r="X119" s="183">
        <f>X116&amp;X117</f>
      </c>
      <c r="Z119" s="183">
        <f>Z116&amp;Z117</f>
      </c>
      <c r="AB119" s="183"/>
      <c r="AD119" s="183"/>
      <c r="AE119" s="69"/>
      <c r="AF119" s="183"/>
      <c r="AH119" s="183"/>
    </row>
    <row r="120" spans="12:33" ht="12.75" hidden="1">
      <c r="L120" s="69"/>
      <c r="M120" s="69"/>
      <c r="N120" s="69"/>
      <c r="O120" s="69"/>
      <c r="AB120" s="69"/>
      <c r="AC120" s="69"/>
      <c r="AD120" s="69"/>
      <c r="AE120" s="69"/>
      <c r="AG120" s="69"/>
    </row>
    <row r="121" spans="12:33" ht="12.75" hidden="1">
      <c r="L121" s="69"/>
      <c r="M121" s="69"/>
      <c r="N121" s="69"/>
      <c r="O121" s="69"/>
      <c r="AB121" s="69"/>
      <c r="AC121" s="69"/>
      <c r="AD121" s="69"/>
      <c r="AE121" s="69"/>
      <c r="AG121" s="69"/>
    </row>
    <row r="122" spans="12:33" ht="12.75">
      <c r="L122" s="69"/>
      <c r="M122" s="69"/>
      <c r="N122" s="69"/>
      <c r="O122" s="69"/>
      <c r="AB122" s="69"/>
      <c r="AC122" s="69"/>
      <c r="AD122" s="69"/>
      <c r="AE122" s="69"/>
      <c r="AG122" s="69"/>
    </row>
    <row r="123" spans="12:33" ht="12.75">
      <c r="L123" s="69"/>
      <c r="M123" s="69"/>
      <c r="N123" s="69"/>
      <c r="O123" s="69"/>
      <c r="AB123" s="69"/>
      <c r="AC123" s="69"/>
      <c r="AD123" s="69"/>
      <c r="AE123" s="69"/>
      <c r="AG123" s="69"/>
    </row>
    <row r="124" spans="12:33" ht="12.75">
      <c r="L124" s="69"/>
      <c r="M124" s="69"/>
      <c r="N124" s="69"/>
      <c r="O124" s="69"/>
      <c r="AB124" s="69"/>
      <c r="AC124" s="69"/>
      <c r="AD124" s="69"/>
      <c r="AE124" s="69"/>
      <c r="AG124" s="69"/>
    </row>
    <row r="125" spans="12:33" ht="12.75">
      <c r="L125" s="69"/>
      <c r="M125" s="69"/>
      <c r="N125" s="69"/>
      <c r="O125" s="69"/>
      <c r="AB125" s="69"/>
      <c r="AC125" s="69"/>
      <c r="AD125" s="69"/>
      <c r="AE125" s="69"/>
      <c r="AG125" s="69"/>
    </row>
    <row r="126" spans="12:33" ht="12.75">
      <c r="L126" s="69"/>
      <c r="M126" s="69"/>
      <c r="N126" s="69"/>
      <c r="O126" s="69"/>
      <c r="AE126" s="69"/>
      <c r="AG126" s="69"/>
    </row>
    <row r="127" spans="13:28" ht="12.75">
      <c r="M127" s="69"/>
      <c r="N127" s="69"/>
      <c r="O127" s="69"/>
      <c r="AB127" s="69"/>
    </row>
    <row r="128" spans="12:17" ht="12.75">
      <c r="L128" s="69"/>
      <c r="N128" s="69"/>
      <c r="O128" s="69"/>
      <c r="Q128" s="69"/>
    </row>
    <row r="129" spans="14:17" ht="12.75">
      <c r="N129" s="69"/>
      <c r="O129" s="69"/>
      <c r="P129" s="69"/>
      <c r="Q129" s="69"/>
    </row>
  </sheetData>
  <sheetProtection password="FAD0" sheet="1" objects="1" scenarios="1"/>
  <printOptions/>
  <pageMargins left="0.41" right="0.32" top="0.3937007874015748" bottom="0.2755905511811024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Hannah Falvey</Manager>
  <Company>HEFCE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HESES template</dc:title>
  <dc:subject>HESES99</dc:subject>
  <dc:creator>Hannah Falvey</dc:creator>
  <cp:keywords/>
  <dc:description/>
  <cp:lastModifiedBy>efrlibyd</cp:lastModifiedBy>
  <cp:lastPrinted>1999-11-08T08:52:30Z</cp:lastPrinted>
  <dcterms:created xsi:type="dcterms:W3CDTF">1997-11-13T09:34:33Z</dcterms:created>
  <dcterms:modified xsi:type="dcterms:W3CDTF">2012-05-11T13:37:50Z</dcterms:modified>
  <cp:category/>
  <cp:version/>
  <cp:contentType/>
  <cp:contentStatus/>
</cp:coreProperties>
</file>